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AD ME" sheetId="1" r:id="rId4"/>
    <sheet state="visible" name="Menu Build" sheetId="2" r:id="rId5"/>
    <sheet state="visible" name="Modifier Build" sheetId="3" r:id="rId6"/>
    <sheet state="hidden" name="Bev Mods" sheetId="4" r:id="rId7"/>
    <sheet state="hidden" name="Bev Mods - XC" sheetId="5" r:id="rId8"/>
    <sheet state="visible" name="Beer" sheetId="6" r:id="rId9"/>
    <sheet state="visible" name="Wine" sheetId="7" r:id="rId10"/>
    <sheet state="visible" name="Liquor" sheetId="8" r:id="rId11"/>
    <sheet state="visible" name="Liquor Mods" sheetId="9" r:id="rId12"/>
    <sheet state="visible" name="Cocktails" sheetId="10" r:id="rId13"/>
    <sheet state="hidden" name="XC Cocktails" sheetId="11" r:id="rId14"/>
    <sheet state="visible" name="NA Bev" sheetId="12" r:id="rId15"/>
    <sheet state="visible" name="Notes" sheetId="13" r:id="rId16"/>
    <sheet state="hidden" name="MOC" sheetId="14" r:id="rId17"/>
    <sheet state="hidden" name="Beverage Import" sheetId="15" r:id="rId18"/>
    <sheet state="hidden" name="Size Pricing" sheetId="16" r:id="rId19"/>
    <sheet state="hidden" name="Compiled Bev" sheetId="17" r:id="rId20"/>
  </sheets>
  <definedNames>
    <definedName name="Items">#REF!</definedName>
    <definedName localSheetId="3" name="ModifierGroups">'Bev Mods'!$B$11:$B$111</definedName>
    <definedName localSheetId="4" name="ModifierGroups">'Bev Mods - XC'!$B$11:$B$111</definedName>
    <definedName name="ModifierGroups">'Modifier Build'!$B$21:$B$36</definedName>
    <definedName name="BeerNames">Beer!$A$15:$A$114</definedName>
    <definedName name="Groups">#REF!</definedName>
    <definedName name="Subgroups">#REF!</definedName>
    <definedName name="Menus">#REF!</definedName>
  </definedNames>
  <calcPr/>
</workbook>
</file>

<file path=xl/sharedStrings.xml><?xml version="1.0" encoding="utf-8"?>
<sst xmlns="http://schemas.openxmlformats.org/spreadsheetml/2006/main" count="1424" uniqueCount="510">
  <si>
    <t xml:space="preserve">
Please click here to share feedback on this Menu Template</t>
  </si>
  <si>
    <t>Welcome to the Toast Menu Template!</t>
  </si>
  <si>
    <r>
      <rPr>
        <rFont val="Source Sans Pro"/>
        <sz val="16.0"/>
      </rPr>
      <t xml:space="preserve">This </t>
    </r>
    <r>
      <rPr>
        <rFont val="Source Sans Pro"/>
        <b/>
        <color rgb="FF2B50BA"/>
        <sz val="16.0"/>
      </rPr>
      <t>Menu Template</t>
    </r>
    <r>
      <rPr>
        <rFont val="Source Sans Pro"/>
        <sz val="16.0"/>
      </rPr>
      <t xml:space="preserve"> is used to gather as much information as possible about your restaurant's menu before it gets imported into your Toast Web account. After this template is imported by the Toast team, you will be able to continue making menu edits at </t>
    </r>
    <r>
      <rPr>
        <rFont val="Source Sans Pro"/>
        <b/>
        <color rgb="FF1155CC"/>
        <sz val="16.0"/>
        <u/>
      </rPr>
      <t>Toasttab.com</t>
    </r>
    <r>
      <rPr>
        <rFont val="Source Sans Pro"/>
        <sz val="16.0"/>
      </rPr>
      <t xml:space="preserve">
</t>
    </r>
  </si>
  <si>
    <r>
      <rPr>
        <rFont val="Source Sans Pro"/>
        <b/>
        <color rgb="FF000000"/>
        <sz val="12.0"/>
      </rPr>
      <t xml:space="preserve">Are you using Toast Retail?
</t>
    </r>
    <r>
      <rPr>
        <rFont val="Source Sans Pro"/>
        <b/>
        <color rgb="FF1155CC"/>
        <sz val="12.0"/>
        <u/>
      </rPr>
      <t>Click here for more information!</t>
    </r>
  </si>
  <si>
    <r>
      <rPr>
        <rFont val="Source Sans Pro"/>
        <i/>
        <color theme="1"/>
        <sz val="12.0"/>
      </rPr>
      <t xml:space="preserve">Note: This template includes some basic "Examples" to help you get started. Please </t>
    </r>
    <r>
      <rPr>
        <rFont val="Source Sans Pro"/>
        <b/>
        <i/>
        <color theme="1"/>
        <sz val="12.0"/>
      </rPr>
      <t>delete &amp; replace</t>
    </r>
    <r>
      <rPr>
        <rFont val="Source Sans Pro"/>
        <i/>
        <color theme="1"/>
        <sz val="12.0"/>
      </rPr>
      <t xml:space="preserve"> these examples as you enter your menu information.</t>
    </r>
  </si>
  <si>
    <t>How to use this template:</t>
  </si>
  <si>
    <t>Step 1</t>
  </si>
  <si>
    <r>
      <rPr>
        <rFont val="Source Sans Pro"/>
        <b/>
        <color theme="1"/>
        <sz val="15.0"/>
      </rPr>
      <t xml:space="preserve">Rename this document
</t>
    </r>
    <r>
      <rPr>
        <rFont val="Source Sans Pro"/>
        <b val="0"/>
        <color theme="1"/>
        <sz val="13.0"/>
      </rPr>
      <t xml:space="preserve">Select the Title of this page, and update it with the name 
of your restaurant: 
          Example: </t>
    </r>
    <r>
      <rPr>
        <rFont val="Source Sans Pro"/>
        <b/>
        <color theme="1"/>
        <sz val="14.0"/>
      </rPr>
      <t>"Toast Menu Template - Tasty Toast Cafe"</t>
    </r>
    <r>
      <rPr>
        <rFont val="Source Sans Pro"/>
        <b val="0"/>
        <color theme="1"/>
        <sz val="13.0"/>
      </rPr>
      <t xml:space="preserve">
</t>
    </r>
  </si>
  <si>
    <t>Step 2</t>
  </si>
  <si>
    <r>
      <rPr>
        <rFont val="Source Sans Pro"/>
        <b/>
        <color theme="1"/>
        <sz val="15.0"/>
      </rPr>
      <t>Add additional Menu Build page(s) as necessary.</t>
    </r>
    <r>
      <rPr>
        <rFont val="Source Sans Pro"/>
        <color theme="1"/>
        <sz val="13.0"/>
      </rPr>
      <t xml:space="preserve">
By default, you will only see a single 'Menu Build' tab below. This is where your primary menu items belong, and for many venues, a single menu is sufficient. 
However, if you would like to create additional menus, such as a separate "Brunch" Menu, then just click the button to the right. After a moment, you will see a new 'Copy of Menu Build' tab below, where you can set up a separate Menu.
If you serve Beer, Wine, and/or Liquor, you will use the specified tabs below instead of the 'Menu Build' page.</t>
    </r>
  </si>
  <si>
    <t>Step 3</t>
  </si>
  <si>
    <r>
      <rPr>
        <rFont val="Source Sans Pro"/>
        <b/>
        <color theme="1"/>
        <sz val="15.0"/>
      </rPr>
      <t>Complete the tabs below</t>
    </r>
    <r>
      <rPr>
        <rFont val="Source Sans Pro"/>
        <b/>
        <color theme="1"/>
        <sz val="13.0"/>
      </rPr>
      <t xml:space="preserve">
</t>
    </r>
    <r>
      <rPr>
        <rFont val="Source Sans Pro"/>
        <color theme="1"/>
        <sz val="13.0"/>
      </rPr>
      <t xml:space="preserve">1)  At the bottom of this page, select your "Menu Build" tab(s), and follow the instructions to begin listing Items, Groups, and Modifiers. You will likely need to complete the Menu Build tab and Modifier Build tabs at the same time.
2)  Continue through the all following tabs to enter your Beverages. It is possible that you won't fill out every page, and that's okay! 
</t>
    </r>
    <r>
      <rPr>
        <rFont val="Source Sans Pro"/>
        <i/>
        <color theme="1"/>
        <sz val="13.0"/>
      </rPr>
      <t>At the bottom-right of this page, you may need to click the scroll arrows to view all tabs:</t>
    </r>
    <r>
      <rPr>
        <rFont val="Source Sans Pro"/>
        <b/>
        <color theme="1"/>
        <sz val="13.0"/>
      </rPr>
      <t xml:space="preserve">
</t>
    </r>
    <r>
      <rPr>
        <rFont val="Source Sans Pro"/>
        <color theme="1"/>
        <sz val="13.0"/>
      </rPr>
      <t xml:space="preserve">
3)  If you have any special considerations that you'd like to highlight for your Menu Consultant, please add details to the Notes tab. </t>
    </r>
    <r>
      <rPr>
        <rFont val="Source Sans Pro"/>
        <i/>
        <color theme="1"/>
        <sz val="13.0"/>
      </rPr>
      <t xml:space="preserve">
</t>
    </r>
  </si>
  <si>
    <t>Click here for a quick instructional video 
showing you how to complete this template.</t>
  </si>
  <si>
    <t>Step 4</t>
  </si>
  <si>
    <r>
      <rPr>
        <rFont val="Source Sans Pro"/>
        <color theme="1"/>
        <sz val="13.0"/>
      </rPr>
      <t xml:space="preserve">
</t>
    </r>
    <r>
      <rPr>
        <rFont val="Source Sans Pro"/>
        <b/>
        <color theme="1"/>
        <sz val="15.0"/>
      </rPr>
      <t xml:space="preserve">Share this document with the Toast team
</t>
    </r>
    <r>
      <rPr>
        <rFont val="Source Sans Pro"/>
        <color rgb="FFFF0000"/>
        <sz val="14.0"/>
      </rPr>
      <t xml:space="preserve">*NOTE* After you submit your template to the Toast team, any future changes to this document will not be reflected on your Toast menu.
</t>
    </r>
    <r>
      <rPr>
        <rFont val="Source Sans Pro"/>
        <b/>
        <color theme="1"/>
        <sz val="14.0"/>
      </rPr>
      <t xml:space="preserve">
</t>
    </r>
    <r>
      <rPr>
        <rFont val="Source Sans Pro"/>
        <color theme="1"/>
        <sz val="13.0"/>
      </rPr>
      <t xml:space="preserve">1)  When you've entered all of your menu information into the tabs below, share this document with the Toast team by clicking the blue 'Share' button in the top-right corner. 
2)  </t>
    </r>
    <r>
      <rPr>
        <rFont val="Source Sans Pro"/>
        <b/>
        <i/>
        <color theme="1"/>
        <sz val="13.0"/>
      </rPr>
      <t>Change the "General access" to "Anyone with the link."</t>
    </r>
    <r>
      <rPr>
        <rFont val="Source Sans Pro"/>
        <color theme="1"/>
        <sz val="13.0"/>
      </rPr>
      <t xml:space="preserve">
3) Enter the email address for your Onboarding Consultant, or share this document by navigating to the Menu portion of your Setup Checklist at </t>
    </r>
    <r>
      <rPr>
        <rFont val="Source Sans Pro"/>
        <color rgb="FF0000FF"/>
        <sz val="13.0"/>
        <u/>
      </rPr>
      <t>Toasttab.com</t>
    </r>
    <r>
      <rPr>
        <rFont val="Source Sans Pro"/>
        <color theme="1"/>
        <sz val="13.0"/>
      </rPr>
      <t xml:space="preserve">:
</t>
    </r>
  </si>
  <si>
    <t>Step 5</t>
  </si>
  <si>
    <r>
      <rPr>
        <rFont val="Source Sans Pro"/>
        <sz val="13.0"/>
      </rPr>
      <t xml:space="preserve">
</t>
    </r>
    <r>
      <rPr>
        <rFont val="Source Sans Pro"/>
        <b/>
        <sz val="15.0"/>
      </rPr>
      <t>All Set! What happens next?</t>
    </r>
    <r>
      <rPr>
        <rFont val="Source Sans Pro"/>
        <b/>
        <sz val="14.0"/>
      </rPr>
      <t xml:space="preserve">
</t>
    </r>
    <r>
      <rPr>
        <rFont val="Source Sans Pro"/>
        <sz val="13.0"/>
      </rPr>
      <t xml:space="preserve">Your POS Onboarding Consultant will help you schedule a Menu Review with your Menu Specialist. The Menu Review is a helpful 1:1 session for you to ask questions about your menu and ensure that you are ready to serve your guests! </t>
    </r>
    <r>
      <rPr>
        <rFont val="Source Sans Pro"/>
        <i/>
        <sz val="13.0"/>
      </rPr>
      <t>(Remember to use the Notes tab to list any questions or concerns before your Menu Review)</t>
    </r>
    <r>
      <rPr>
        <rFont val="Source Sans Pro"/>
        <sz val="13.0"/>
      </rPr>
      <t xml:space="preserve">
To make the most of your Menu Review, we suggest getting familiar with Toast Menu Basics beforehand. Your POS Onboarding Consultant can help you schedule a Live training session, or you can </t>
    </r>
    <r>
      <rPr>
        <rFont val="Source Sans Pro"/>
        <color rgb="FF1155CC"/>
        <sz val="13.0"/>
        <u/>
      </rPr>
      <t>watch the On Demand Menu Basics Training</t>
    </r>
    <r>
      <rPr>
        <rFont val="Source Sans Pro"/>
        <sz val="13.0"/>
      </rPr>
      <t xml:space="preserve"> whenever you'd like!</t>
    </r>
  </si>
  <si>
    <t>Updated July 19 2024</t>
  </si>
  <si>
    <t>[Enter Menu Name Here]</t>
  </si>
  <si>
    <r>
      <rPr>
        <rFont val="Calibri"/>
        <sz val="12.0"/>
      </rPr>
      <t xml:space="preserve">Note: You can choose which Menus, Groups, or Items are 
available for online ordering. </t>
    </r>
    <r>
      <rPr>
        <rFont val="Calibri"/>
        <color rgb="FF1155CC"/>
        <sz val="12.0"/>
        <u/>
      </rPr>
      <t>Learn more on Toast Central.</t>
    </r>
  </si>
  <si>
    <t>Base Price ($)</t>
  </si>
  <si>
    <r>
      <rPr>
        <rFont val="Source Sans Pro"/>
        <b/>
        <color rgb="FFFFFFFF"/>
        <sz val="12.0"/>
      </rPr>
      <t xml:space="preserve">Description </t>
    </r>
    <r>
      <rPr>
        <rFont val="Source Sans Pro"/>
        <b val="0"/>
        <i/>
        <color rgb="FFFFFFFF"/>
        <sz val="12.0"/>
      </rPr>
      <t>(Optional; this is visible to guests via Online Ordering)</t>
    </r>
  </si>
  <si>
    <t>Menu Group Name</t>
  </si>
  <si>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</si>
  <si>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</si>
  <si>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</si>
  <si>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</si>
  <si>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</si>
  <si>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</si>
  <si>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</si>
  <si>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</si>
  <si>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</si>
  <si>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</si>
  <si>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t>Mozzarella Sticks (Example)</t>
  </si>
  <si>
    <t>Appetizers (Example)</t>
  </si>
  <si>
    <t>Dipping Sauce (Example)</t>
  </si>
  <si>
    <t>Pizza Rolls (Example)</t>
  </si>
  <si>
    <t>Fried Pickles (Example)</t>
  </si>
  <si>
    <t>Chicken Wings (Example)</t>
  </si>
  <si>
    <t>Wing Sauce Flavor (Example)</t>
  </si>
  <si>
    <t>Cobb Salad (Example)</t>
  </si>
  <si>
    <t>Salads (Example)</t>
  </si>
  <si>
    <t>Salad Dressing (Example)</t>
  </si>
  <si>
    <t>Buffalo Chicken Salad (Example)</t>
  </si>
  <si>
    <t>House Salad (Example)</t>
  </si>
  <si>
    <t>Roasted Chicken (Example)</t>
  </si>
  <si>
    <t>Entrees (Example)</t>
  </si>
  <si>
    <t>Entree Side (Example)</t>
  </si>
  <si>
    <t>NY Strip (Example)</t>
  </si>
  <si>
    <t>Meat Temp (Example)</t>
  </si>
  <si>
    <t>Braised Short Rib (Example)</t>
  </si>
  <si>
    <t>Chocolate Pie (Example)</t>
  </si>
  <si>
    <t>Desserts (Example)</t>
  </si>
  <si>
    <t>Cheesecake (Example)</t>
  </si>
  <si>
    <t>Create Modifier Groups</t>
  </si>
  <si>
    <t>Example: Point of Sale Screen</t>
  </si>
  <si>
    <r>
      <rPr>
        <rFont val="Source Sans Pro"/>
        <color rgb="FF1155CC"/>
        <sz val="13.0"/>
        <u/>
      </rPr>
      <t>Click here for some examples</t>
    </r>
    <r>
      <rPr>
        <rFont val="Source Sans Pro"/>
        <color rgb="FF000000"/>
        <sz val="13.0"/>
      </rPr>
      <t xml:space="preserve"> of common modifiers &amp; modifier groups. 
You can copy them into this tab to help you get started!</t>
    </r>
  </si>
  <si>
    <t>Note: Please delete &amp; replace the Examples as you enter your menu information.</t>
  </si>
  <si>
    <t>Modifier Group Name</t>
  </si>
  <si>
    <t>List Modifier Options</t>
  </si>
  <si>
    <t>Upcharge $
(Optional)</t>
  </si>
  <si>
    <t>Is Modifier Group Required?</t>
  </si>
  <si>
    <t>Minimum # of Modifiers (Optional)</t>
  </si>
  <si>
    <t>Maximum # of Modifiers (Optional)</t>
  </si>
  <si>
    <t>Ranch (Example)</t>
  </si>
  <si>
    <t>Optional Force Show</t>
  </si>
  <si>
    <t>Caesar (Example)</t>
  </si>
  <si>
    <t>French Vinaigrette (Example)</t>
  </si>
  <si>
    <t>No Dressing (Example)</t>
  </si>
  <si>
    <t>Buffalo (Example)</t>
  </si>
  <si>
    <t>Required</t>
  </si>
  <si>
    <t>BBQ (Example)</t>
  </si>
  <si>
    <t>Habanero (Example)</t>
  </si>
  <si>
    <t>No sauce (Example)</t>
  </si>
  <si>
    <t>Marinara (Example)</t>
  </si>
  <si>
    <t>Fries (Example)</t>
  </si>
  <si>
    <t>Soup of the Day (Example)</t>
  </si>
  <si>
    <t>No side (Example)</t>
  </si>
  <si>
    <t>Rare (Example)</t>
  </si>
  <si>
    <t>Med Rare (Example)</t>
  </si>
  <si>
    <t>Medium (Example)</t>
  </si>
  <si>
    <t>Med Well (Example)</t>
  </si>
  <si>
    <t>Well Done (Example)</t>
  </si>
  <si>
    <t>Optional</t>
  </si>
  <si>
    <t>MODIFIER GROUP NAME</t>
  </si>
  <si>
    <t>LIST MODIFIER OPTIONS</t>
  </si>
  <si>
    <t>UPCHARGE $
(Optional)</t>
  </si>
  <si>
    <t>IS MODIFIER GROUP REQUIRED?</t>
  </si>
  <si>
    <t>MINIMUM # OF MODIFIERS</t>
  </si>
  <si>
    <t>MAXIMUM # OF MODIFIERS</t>
  </si>
  <si>
    <t>Beverage Mods: Standard</t>
  </si>
  <si>
    <r>
      <rPr>
        <rFont val="Source Sans Pro"/>
        <b/>
        <color rgb="FFFFFFFF"/>
        <sz val="14.0"/>
      </rPr>
      <t xml:space="preserve">Upcharge $
</t>
    </r>
    <r>
      <rPr>
        <rFont val="Source Sans Pro"/>
        <b val="0"/>
        <i/>
        <color rgb="FFFFFFFF"/>
        <sz val="14.0"/>
      </rPr>
      <t>(Optional)</t>
    </r>
  </si>
  <si>
    <r>
      <rPr>
        <rFont val="Source Sans Pro"/>
        <b/>
        <color rgb="FFFFFFFF"/>
        <sz val="14.0"/>
      </rPr>
      <t xml:space="preserve">Minimum # of Modifiers </t>
    </r>
    <r>
      <rPr>
        <rFont val="Source Sans Pro"/>
        <b val="0"/>
        <i/>
        <color rgb="FFFFFFFF"/>
        <sz val="14.0"/>
      </rPr>
      <t>(Optional)</t>
    </r>
  </si>
  <si>
    <r>
      <rPr>
        <rFont val="Source Sans Pro"/>
        <b/>
        <color rgb="FFFFFFFF"/>
        <sz val="14.0"/>
      </rPr>
      <t xml:space="preserve">Maximum # of Modifiers </t>
    </r>
    <r>
      <rPr>
        <rFont val="Source Sans Pro"/>
        <b val="0"/>
        <i/>
        <color rgb="FFFFFFFF"/>
        <sz val="14.0"/>
      </rPr>
      <t>(Optional)</t>
    </r>
  </si>
  <si>
    <r>
      <rPr>
        <rFont val="Source Sans Pro"/>
        <b/>
        <color rgb="FFFFFFFF"/>
        <sz val="14.0"/>
      </rPr>
      <t xml:space="preserve">Upcharge $
</t>
    </r>
    <r>
      <rPr>
        <rFont val="Source Sans Pro"/>
        <b val="0"/>
        <i/>
        <color rgb="FFFFFFFF"/>
        <sz val="14.0"/>
      </rPr>
      <t>(Optional)</t>
    </r>
  </si>
  <si>
    <r>
      <rPr>
        <rFont val="Source Sans Pro"/>
        <b/>
        <color rgb="FFFFFFFF"/>
        <sz val="14.0"/>
      </rPr>
      <t xml:space="preserve">Minimum # of Modifiers </t>
    </r>
    <r>
      <rPr>
        <rFont val="Source Sans Pro"/>
        <b val="0"/>
        <i/>
        <color rgb="FFFFFFFF"/>
        <sz val="14.0"/>
      </rPr>
      <t>(Optional)</t>
    </r>
  </si>
  <si>
    <r>
      <rPr>
        <rFont val="Source Sans Pro"/>
        <b/>
        <color rgb="FFFFFFFF"/>
        <sz val="14.0"/>
      </rPr>
      <t xml:space="preserve">Maximum # of Modifiers </t>
    </r>
    <r>
      <rPr>
        <rFont val="Source Sans Pro"/>
        <b val="0"/>
        <i/>
        <color rgb="FFFFFFFF"/>
        <sz val="14.0"/>
      </rPr>
      <t>(Optional)</t>
    </r>
  </si>
  <si>
    <r>
      <rPr>
        <rFont val="Source Sans Pro"/>
        <b/>
        <color rgb="FFFFFFFF"/>
        <sz val="14.0"/>
      </rPr>
      <t xml:space="preserve">Upcharge $
</t>
    </r>
    <r>
      <rPr>
        <rFont val="Source Sans Pro"/>
        <b val="0"/>
        <i/>
        <color rgb="FFFFFFFF"/>
        <sz val="14.0"/>
      </rPr>
      <t>(Optional)</t>
    </r>
  </si>
  <si>
    <r>
      <rPr>
        <rFont val="Source Sans Pro"/>
        <b/>
        <color rgb="FFFFFFFF"/>
        <sz val="14.0"/>
      </rPr>
      <t xml:space="preserve">Minimum # of Modifiers </t>
    </r>
    <r>
      <rPr>
        <rFont val="Source Sans Pro"/>
        <b val="0"/>
        <i/>
        <color rgb="FFFFFFFF"/>
        <sz val="14.0"/>
      </rPr>
      <t>(Optional)</t>
    </r>
  </si>
  <si>
    <r>
      <rPr>
        <rFont val="Source Sans Pro"/>
        <b/>
        <color rgb="FFFFFFFF"/>
        <sz val="14.0"/>
      </rPr>
      <t xml:space="preserve">Maximum # of Modifiers </t>
    </r>
    <r>
      <rPr>
        <rFont val="Source Sans Pro"/>
        <b val="0"/>
        <i/>
        <color rgb="FFFFFFFF"/>
        <sz val="14.0"/>
      </rPr>
      <t>(Optional)</t>
    </r>
  </si>
  <si>
    <r>
      <rPr>
        <rFont val="Source Sans Pro"/>
        <b/>
        <color rgb="FFFFFFFF"/>
        <sz val="14.0"/>
      </rPr>
      <t xml:space="preserve">Upcharge $
</t>
    </r>
    <r>
      <rPr>
        <rFont val="Source Sans Pro"/>
        <b val="0"/>
        <i/>
        <color rgb="FFFFFFFF"/>
        <sz val="14.0"/>
      </rPr>
      <t>(Optional)</t>
    </r>
  </si>
  <si>
    <r>
      <rPr>
        <rFont val="Source Sans Pro"/>
        <b/>
        <color rgb="FFFFFFFF"/>
        <sz val="14.0"/>
      </rPr>
      <t xml:space="preserve">Minimum # of Modifiers </t>
    </r>
    <r>
      <rPr>
        <rFont val="Source Sans Pro"/>
        <b val="0"/>
        <i/>
        <color rgb="FFFFFFFF"/>
        <sz val="14.0"/>
      </rPr>
      <t>(Optional)</t>
    </r>
  </si>
  <si>
    <r>
      <rPr>
        <rFont val="Source Sans Pro"/>
        <b/>
        <color rgb="FFFFFFFF"/>
        <sz val="14.0"/>
      </rPr>
      <t xml:space="preserve">Maximum # of Modifiers </t>
    </r>
    <r>
      <rPr>
        <rFont val="Source Sans Pro"/>
        <b val="0"/>
        <i/>
        <color rgb="FFFFFFFF"/>
        <sz val="14.0"/>
      </rPr>
      <t>(Optional)</t>
    </r>
  </si>
  <si>
    <r>
      <rPr>
        <rFont val="Source Sans Pro"/>
        <b/>
        <color rgb="FFFFFFFF"/>
        <sz val="14.0"/>
      </rPr>
      <t xml:space="preserve">Upcharge $
</t>
    </r>
    <r>
      <rPr>
        <rFont val="Source Sans Pro"/>
        <b val="0"/>
        <i/>
        <color rgb="FFFFFFFF"/>
        <sz val="14.0"/>
      </rPr>
      <t>(Optional)</t>
    </r>
  </si>
  <si>
    <r>
      <rPr>
        <rFont val="Source Sans Pro"/>
        <b/>
        <color rgb="FFFFFFFF"/>
        <sz val="14.0"/>
      </rPr>
      <t xml:space="preserve">Minimum # of Modifiers </t>
    </r>
    <r>
      <rPr>
        <rFont val="Source Sans Pro"/>
        <b val="0"/>
        <i/>
        <color rgb="FFFFFFFF"/>
        <sz val="14.0"/>
      </rPr>
      <t>(Optional)</t>
    </r>
  </si>
  <si>
    <r>
      <rPr>
        <rFont val="Source Sans Pro"/>
        <b/>
        <color rgb="FFFFFFFF"/>
        <sz val="14.0"/>
      </rPr>
      <t xml:space="preserve">Maximum # of Modifiers </t>
    </r>
    <r>
      <rPr>
        <rFont val="Source Sans Pro"/>
        <b val="0"/>
        <i/>
        <color rgb="FFFFFFFF"/>
        <sz val="14.0"/>
      </rPr>
      <t>(Optional)</t>
    </r>
  </si>
  <si>
    <r>
      <rPr>
        <rFont val="Source Sans Pro"/>
        <b/>
        <color rgb="FFFFFFFF"/>
        <sz val="14.0"/>
      </rPr>
      <t xml:space="preserve">Upcharge $
</t>
    </r>
    <r>
      <rPr>
        <rFont val="Source Sans Pro"/>
        <b val="0"/>
        <i/>
        <color rgb="FFFFFFFF"/>
        <sz val="14.0"/>
      </rPr>
      <t>(Optional)</t>
    </r>
  </si>
  <si>
    <r>
      <rPr>
        <rFont val="Source Sans Pro"/>
        <b/>
        <color rgb="FFFFFFFF"/>
        <sz val="14.0"/>
      </rPr>
      <t xml:space="preserve">Minimum # of Modifiers </t>
    </r>
    <r>
      <rPr>
        <rFont val="Source Sans Pro"/>
        <b val="0"/>
        <i/>
        <color rgb="FFFFFFFF"/>
        <sz val="14.0"/>
      </rPr>
      <t>(Optional)</t>
    </r>
  </si>
  <si>
    <r>
      <rPr>
        <rFont val="Source Sans Pro"/>
        <b/>
        <color rgb="FFFFFFFF"/>
        <sz val="14.0"/>
      </rPr>
      <t xml:space="preserve">Maximum # of Modifiers </t>
    </r>
    <r>
      <rPr>
        <rFont val="Source Sans Pro"/>
        <b val="0"/>
        <i/>
        <color rgb="FFFFFFFF"/>
        <sz val="14.0"/>
      </rPr>
      <t>(Optional)</t>
    </r>
  </si>
  <si>
    <r>
      <rPr>
        <rFont val="Source Sans Pro,Arial"/>
        <b/>
        <color rgb="FFFFFFFF"/>
        <sz val="14.0"/>
      </rPr>
      <t xml:space="preserve">Upcharge $
</t>
    </r>
    <r>
      <rPr>
        <rFont val="Source Sans Pro,Arial"/>
        <b val="0"/>
        <i/>
        <color rgb="FFFFFFFF"/>
        <sz val="14.0"/>
      </rPr>
      <t>(Optional)</t>
    </r>
  </si>
  <si>
    <r>
      <rPr>
        <rFont val="Source Sans Pro,Arial"/>
        <b/>
        <color rgb="FFFFFFFF"/>
        <sz val="14.0"/>
      </rPr>
      <t xml:space="preserve">Minimum # of Modifiers </t>
    </r>
    <r>
      <rPr>
        <rFont val="Source Sans Pro,Arial"/>
        <b val="0"/>
        <i/>
        <color rgb="FFFFFFFF"/>
        <sz val="14.0"/>
      </rPr>
      <t>(Optional)</t>
    </r>
  </si>
  <si>
    <r>
      <rPr>
        <rFont val="Source Sans Pro,Arial"/>
        <b/>
        <color rgb="FFFFFFFF"/>
        <sz val="14.0"/>
      </rPr>
      <t xml:space="preserve">Maximum # of Modifiers </t>
    </r>
    <r>
      <rPr>
        <rFont val="Source Sans Pro,Arial"/>
        <b val="0"/>
        <i/>
        <color rgb="FFFFFFFF"/>
        <sz val="14.0"/>
      </rPr>
      <t>(Optional)</t>
    </r>
  </si>
  <si>
    <r>
      <rPr>
        <rFont val="Source Sans Pro,Arial"/>
        <b/>
        <color rgb="FFFFFFFF"/>
        <sz val="14.0"/>
      </rPr>
      <t xml:space="preserve">Upcharge $
</t>
    </r>
    <r>
      <rPr>
        <rFont val="Source Sans Pro,Arial"/>
        <b val="0"/>
        <i/>
        <color rgb="FFFFFFFF"/>
        <sz val="14.0"/>
      </rPr>
      <t>(Optional)</t>
    </r>
  </si>
  <si>
    <r>
      <rPr>
        <rFont val="Source Sans Pro,Arial"/>
        <b/>
        <color rgb="FFFFFFFF"/>
        <sz val="14.0"/>
      </rPr>
      <t xml:space="preserve">Minimum # of Modifiers </t>
    </r>
    <r>
      <rPr>
        <rFont val="Source Sans Pro,Arial"/>
        <b val="0"/>
        <i/>
        <color rgb="FFFFFFFF"/>
        <sz val="14.0"/>
      </rPr>
      <t>(Optional)</t>
    </r>
  </si>
  <si>
    <r>
      <rPr>
        <rFont val="Source Sans Pro,Arial"/>
        <b/>
        <color rgb="FFFFFFFF"/>
        <sz val="14.0"/>
      </rPr>
      <t xml:space="preserve">Maximum # of Modifiers </t>
    </r>
    <r>
      <rPr>
        <rFont val="Source Sans Pro,Arial"/>
        <b val="0"/>
        <i/>
        <color rgb="FFFFFFFF"/>
        <sz val="14.0"/>
      </rPr>
      <t>(Optional)</t>
    </r>
  </si>
  <si>
    <r>
      <rPr>
        <rFont val="Source Sans Pro,Arial"/>
        <b/>
        <color rgb="FFFFFFFF"/>
        <sz val="14.0"/>
      </rPr>
      <t xml:space="preserve">Upcharge $
</t>
    </r>
    <r>
      <rPr>
        <rFont val="Source Sans Pro,Arial"/>
        <b val="0"/>
        <i/>
        <color rgb="FFFFFFFF"/>
        <sz val="14.0"/>
      </rPr>
      <t>(Optional)</t>
    </r>
  </si>
  <si>
    <r>
      <rPr>
        <rFont val="Source Sans Pro,Arial"/>
        <b/>
        <color rgb="FFFFFFFF"/>
        <sz val="14.0"/>
      </rPr>
      <t xml:space="preserve">Minimum # of Modifiers </t>
    </r>
    <r>
      <rPr>
        <rFont val="Source Sans Pro,Arial"/>
        <b val="0"/>
        <i/>
        <color rgb="FFFFFFFF"/>
        <sz val="14.0"/>
      </rPr>
      <t>(Optional)</t>
    </r>
  </si>
  <si>
    <r>
      <rPr>
        <rFont val="Source Sans Pro,Arial"/>
        <b/>
        <color rgb="FFFFFFFF"/>
        <sz val="14.0"/>
      </rPr>
      <t xml:space="preserve">Maximum # of Modifiers </t>
    </r>
    <r>
      <rPr>
        <rFont val="Source Sans Pro,Arial"/>
        <b val="0"/>
        <i/>
        <color rgb="FFFFFFFF"/>
        <sz val="14.0"/>
      </rPr>
      <t>(Optional)</t>
    </r>
  </si>
  <si>
    <r>
      <rPr>
        <rFont val="Source Sans Pro,Arial"/>
        <b/>
        <color rgb="FFFFFFFF"/>
        <sz val="14.0"/>
      </rPr>
      <t xml:space="preserve">Upcharge $
</t>
    </r>
    <r>
      <rPr>
        <rFont val="Source Sans Pro,Arial"/>
        <b val="0"/>
        <i/>
        <color rgb="FFFFFFFF"/>
        <sz val="14.0"/>
      </rPr>
      <t>(Optional)</t>
    </r>
  </si>
  <si>
    <r>
      <rPr>
        <rFont val="Source Sans Pro,Arial"/>
        <b/>
        <color rgb="FFFFFFFF"/>
        <sz val="14.0"/>
      </rPr>
      <t xml:space="preserve">Minimum # of Modifiers </t>
    </r>
    <r>
      <rPr>
        <rFont val="Source Sans Pro,Arial"/>
        <b val="0"/>
        <i/>
        <color rgb="FFFFFFFF"/>
        <sz val="14.0"/>
      </rPr>
      <t>(Optional)</t>
    </r>
  </si>
  <si>
    <r>
      <rPr>
        <rFont val="Source Sans Pro,Arial"/>
        <b/>
        <color rgb="FFFFFFFF"/>
        <sz val="14.0"/>
      </rPr>
      <t xml:space="preserve">Maximum # of Modifiers </t>
    </r>
    <r>
      <rPr>
        <rFont val="Source Sans Pro,Arial"/>
        <b val="0"/>
        <i/>
        <color rgb="FFFFFFFF"/>
        <sz val="14.0"/>
      </rPr>
      <t>(Optional)</t>
    </r>
  </si>
  <si>
    <r>
      <rPr>
        <rFont val="Source Sans Pro,Arial"/>
        <b/>
        <color rgb="FFFFFFFF"/>
        <sz val="14.0"/>
      </rPr>
      <t xml:space="preserve">Upcharge $
</t>
    </r>
    <r>
      <rPr>
        <rFont val="Source Sans Pro,Arial"/>
        <b val="0"/>
        <i/>
        <color rgb="FFFFFFFF"/>
        <sz val="14.0"/>
      </rPr>
      <t>(Optional)</t>
    </r>
  </si>
  <si>
    <r>
      <rPr>
        <rFont val="Source Sans Pro,Arial"/>
        <b/>
        <color rgb="FFFFFFFF"/>
        <sz val="14.0"/>
      </rPr>
      <t xml:space="preserve">Minimum # of Modifiers </t>
    </r>
    <r>
      <rPr>
        <rFont val="Source Sans Pro,Arial"/>
        <b val="0"/>
        <i/>
        <color rgb="FFFFFFFF"/>
        <sz val="14.0"/>
      </rPr>
      <t>(Optional)</t>
    </r>
  </si>
  <si>
    <r>
      <rPr>
        <rFont val="Source Sans Pro,Arial"/>
        <b/>
        <color rgb="FFFFFFFF"/>
        <sz val="14.0"/>
      </rPr>
      <t xml:space="preserve">Maximum # of Modifiers </t>
    </r>
    <r>
      <rPr>
        <rFont val="Source Sans Pro,Arial"/>
        <b val="0"/>
        <i/>
        <color rgb="FFFFFFFF"/>
        <sz val="14.0"/>
      </rPr>
      <t>(Optional)</t>
    </r>
  </si>
  <si>
    <r>
      <rPr>
        <rFont val="Source Sans Pro,Arial"/>
        <b/>
        <color rgb="FFFFFFFF"/>
        <sz val="14.0"/>
      </rPr>
      <t xml:space="preserve">Upcharge $
</t>
    </r>
    <r>
      <rPr>
        <rFont val="Source Sans Pro,Arial"/>
        <b val="0"/>
        <i/>
        <color rgb="FFFFFFFF"/>
        <sz val="14.0"/>
      </rPr>
      <t>(Optional)</t>
    </r>
  </si>
  <si>
    <r>
      <rPr>
        <rFont val="Source Sans Pro,Arial"/>
        <b/>
        <color rgb="FFFFFFFF"/>
        <sz val="14.0"/>
      </rPr>
      <t xml:space="preserve">Minimum # of Modifiers </t>
    </r>
    <r>
      <rPr>
        <rFont val="Source Sans Pro,Arial"/>
        <b val="0"/>
        <i/>
        <color rgb="FFFFFFFF"/>
        <sz val="14.0"/>
      </rPr>
      <t>(Optional)</t>
    </r>
  </si>
  <si>
    <r>
      <rPr>
        <rFont val="Source Sans Pro,Arial"/>
        <b/>
        <color rgb="FFFFFFFF"/>
        <sz val="14.0"/>
      </rPr>
      <t xml:space="preserve">Maximum # of Modifiers </t>
    </r>
    <r>
      <rPr>
        <rFont val="Source Sans Pro,Arial"/>
        <b val="0"/>
        <i/>
        <color rgb="FFFFFFFF"/>
        <sz val="14.0"/>
      </rPr>
      <t>(Optional)</t>
    </r>
  </si>
  <si>
    <r>
      <rPr>
        <rFont val="Source Sans Pro,Arial"/>
        <b/>
        <color rgb="FFFFFFFF"/>
        <sz val="14.0"/>
      </rPr>
      <t xml:space="preserve">Upcharge $
</t>
    </r>
    <r>
      <rPr>
        <rFont val="Source Sans Pro,Arial"/>
        <b val="0"/>
        <i/>
        <color rgb="FFFFFFFF"/>
        <sz val="14.0"/>
      </rPr>
      <t>(Optional)</t>
    </r>
  </si>
  <si>
    <r>
      <rPr>
        <rFont val="Source Sans Pro,Arial"/>
        <b/>
        <color rgb="FFFFFFFF"/>
        <sz val="14.0"/>
      </rPr>
      <t xml:space="preserve">Minimum # of Modifiers </t>
    </r>
    <r>
      <rPr>
        <rFont val="Source Sans Pro,Arial"/>
        <b val="0"/>
        <i/>
        <color rgb="FFFFFFFF"/>
        <sz val="14.0"/>
      </rPr>
      <t>(Optional)</t>
    </r>
  </si>
  <si>
    <r>
      <rPr>
        <rFont val="Source Sans Pro,Arial"/>
        <b/>
        <color rgb="FFFFFFFF"/>
        <sz val="14.0"/>
      </rPr>
      <t xml:space="preserve">Maximum # of Modifiers </t>
    </r>
    <r>
      <rPr>
        <rFont val="Source Sans Pro,Arial"/>
        <b val="0"/>
        <i/>
        <color rgb="FFFFFFFF"/>
        <sz val="14.0"/>
      </rPr>
      <t>(Optional)</t>
    </r>
  </si>
  <si>
    <r>
      <rPr>
        <rFont val="Source Sans Pro,Arial"/>
        <b/>
        <color rgb="FFFFFFFF"/>
        <sz val="14.0"/>
      </rPr>
      <t xml:space="preserve">Upcharge $
</t>
    </r>
    <r>
      <rPr>
        <rFont val="Source Sans Pro,Arial"/>
        <b val="0"/>
        <i/>
        <color rgb="FFFFFFFF"/>
        <sz val="14.0"/>
      </rPr>
      <t>(Optional)</t>
    </r>
  </si>
  <si>
    <r>
      <rPr>
        <rFont val="Source Sans Pro,Arial"/>
        <b/>
        <color rgb="FFFFFFFF"/>
        <sz val="14.0"/>
      </rPr>
      <t xml:space="preserve">Minimum # of Modifiers </t>
    </r>
    <r>
      <rPr>
        <rFont val="Source Sans Pro,Arial"/>
        <b val="0"/>
        <i/>
        <color rgb="FFFFFFFF"/>
        <sz val="14.0"/>
      </rPr>
      <t>(Optional)</t>
    </r>
  </si>
  <si>
    <r>
      <rPr>
        <rFont val="Source Sans Pro,Arial"/>
        <b/>
        <color rgb="FFFFFFFF"/>
        <sz val="14.0"/>
      </rPr>
      <t xml:space="preserve">Maximum # of Modifiers </t>
    </r>
    <r>
      <rPr>
        <rFont val="Source Sans Pro,Arial"/>
        <b val="0"/>
        <i/>
        <color rgb="FFFFFFFF"/>
        <sz val="14.0"/>
      </rPr>
      <t>(Optional)</t>
    </r>
  </si>
  <si>
    <r>
      <rPr>
        <rFont val="Source Sans Pro,Arial"/>
        <b/>
        <color rgb="FFFFFFFF"/>
        <sz val="14.0"/>
      </rPr>
      <t xml:space="preserve">Upcharge $
</t>
    </r>
    <r>
      <rPr>
        <rFont val="Source Sans Pro,Arial"/>
        <b val="0"/>
        <i/>
        <color rgb="FFFFFFFF"/>
        <sz val="14.0"/>
      </rPr>
      <t>(Optional)</t>
    </r>
  </si>
  <si>
    <r>
      <rPr>
        <rFont val="Source Sans Pro,Arial"/>
        <b/>
        <color rgb="FFFFFFFF"/>
        <sz val="14.0"/>
      </rPr>
      <t xml:space="preserve">Minimum # of Modifiers </t>
    </r>
    <r>
      <rPr>
        <rFont val="Source Sans Pro,Arial"/>
        <b val="0"/>
        <i/>
        <color rgb="FFFFFFFF"/>
        <sz val="14.0"/>
      </rPr>
      <t>(Optional)</t>
    </r>
  </si>
  <si>
    <r>
      <rPr>
        <rFont val="Source Sans Pro,Arial"/>
        <b/>
        <color rgb="FFFFFFFF"/>
        <sz val="14.0"/>
      </rPr>
      <t xml:space="preserve">Maximum # of Modifiers </t>
    </r>
    <r>
      <rPr>
        <rFont val="Source Sans Pro,Arial"/>
        <b val="0"/>
        <i/>
        <color rgb="FFFFFFFF"/>
        <sz val="14.0"/>
      </rPr>
      <t>(Optional)</t>
    </r>
  </si>
  <si>
    <r>
      <rPr>
        <rFont val="Source Sans Pro,Arial"/>
        <b/>
        <color rgb="FFFFFFFF"/>
        <sz val="14.0"/>
      </rPr>
      <t xml:space="preserve">Upcharge $
</t>
    </r>
    <r>
      <rPr>
        <rFont val="Source Sans Pro,Arial"/>
        <b val="0"/>
        <i/>
        <color rgb="FFFFFFFF"/>
        <sz val="14.0"/>
      </rPr>
      <t>(Optional)</t>
    </r>
  </si>
  <si>
    <r>
      <rPr>
        <rFont val="Source Sans Pro,Arial"/>
        <b/>
        <color rgb="FFFFFFFF"/>
        <sz val="14.0"/>
      </rPr>
      <t xml:space="preserve">Minimum # of Modifiers </t>
    </r>
    <r>
      <rPr>
        <rFont val="Source Sans Pro,Arial"/>
        <b val="0"/>
        <i/>
        <color rgb="FFFFFFFF"/>
        <sz val="14.0"/>
      </rPr>
      <t>(Optional)</t>
    </r>
  </si>
  <si>
    <r>
      <rPr>
        <rFont val="Source Sans Pro,Arial"/>
        <b/>
        <color rgb="FFFFFFFF"/>
        <sz val="14.0"/>
      </rPr>
      <t xml:space="preserve">Maximum # of Modifiers </t>
    </r>
    <r>
      <rPr>
        <rFont val="Source Sans Pro,Arial"/>
        <b val="0"/>
        <i/>
        <color rgb="FFFFFFFF"/>
        <sz val="14.0"/>
      </rPr>
      <t>(Optional)</t>
    </r>
  </si>
  <si>
    <r>
      <rPr>
        <rFont val="Source Sans Pro,Arial"/>
        <b/>
        <color rgb="FFFFFFFF"/>
        <sz val="14.0"/>
      </rPr>
      <t xml:space="preserve">Upcharge $
</t>
    </r>
    <r>
      <rPr>
        <rFont val="Source Sans Pro,Arial"/>
        <b val="0"/>
        <i/>
        <color rgb="FFFFFFFF"/>
        <sz val="14.0"/>
      </rPr>
      <t>(Optional)</t>
    </r>
  </si>
  <si>
    <r>
      <rPr>
        <rFont val="Source Sans Pro,Arial"/>
        <b/>
        <color rgb="FFFFFFFF"/>
        <sz val="14.0"/>
      </rPr>
      <t xml:space="preserve">Minimum # of Modifiers </t>
    </r>
    <r>
      <rPr>
        <rFont val="Source Sans Pro,Arial"/>
        <b val="0"/>
        <i/>
        <color rgb="FFFFFFFF"/>
        <sz val="14.0"/>
      </rPr>
      <t>(Optional)</t>
    </r>
  </si>
  <si>
    <r>
      <rPr>
        <rFont val="Source Sans Pro,Arial"/>
        <b/>
        <color rgb="FFFFFFFF"/>
        <sz val="14.0"/>
      </rPr>
      <t xml:space="preserve">Maximum # of Modifiers </t>
    </r>
    <r>
      <rPr>
        <rFont val="Source Sans Pro,Arial"/>
        <b val="0"/>
        <i/>
        <color rgb="FFFFFFFF"/>
        <sz val="14.0"/>
      </rPr>
      <t>(Optional)</t>
    </r>
  </si>
  <si>
    <r>
      <rPr>
        <rFont val="Source Sans Pro,Arial"/>
        <b/>
        <color rgb="FFFFFFFF"/>
        <sz val="14.0"/>
      </rPr>
      <t xml:space="preserve">Upcharge $
</t>
    </r>
    <r>
      <rPr>
        <rFont val="Source Sans Pro,Arial"/>
        <b val="0"/>
        <i/>
        <color rgb="FFFFFFFF"/>
        <sz val="14.0"/>
      </rPr>
      <t>(Optional)</t>
    </r>
  </si>
  <si>
    <r>
      <rPr>
        <rFont val="Source Sans Pro,Arial"/>
        <b/>
        <color rgb="FFFFFFFF"/>
        <sz val="14.0"/>
      </rPr>
      <t xml:space="preserve">Minimum # of Modifiers </t>
    </r>
    <r>
      <rPr>
        <rFont val="Source Sans Pro,Arial"/>
        <b val="0"/>
        <i/>
        <color rgb="FFFFFFFF"/>
        <sz val="14.0"/>
      </rPr>
      <t>(Optional)</t>
    </r>
  </si>
  <si>
    <r>
      <rPr>
        <rFont val="Source Sans Pro,Arial"/>
        <b/>
        <color rgb="FFFFFFFF"/>
        <sz val="14.0"/>
      </rPr>
      <t xml:space="preserve">Maximum # of Modifiers </t>
    </r>
    <r>
      <rPr>
        <rFont val="Source Sans Pro,Arial"/>
        <b val="0"/>
        <i/>
        <color rgb="FFFFFFFF"/>
        <sz val="14.0"/>
      </rPr>
      <t>(Optional)</t>
    </r>
  </si>
  <si>
    <r>
      <rPr>
        <rFont val="Source Sans Pro,Arial"/>
        <b/>
        <color rgb="FFFFFFFF"/>
        <sz val="14.0"/>
      </rPr>
      <t xml:space="preserve">Upcharge $
</t>
    </r>
    <r>
      <rPr>
        <rFont val="Source Sans Pro,Arial"/>
        <b val="0"/>
        <i/>
        <color rgb="FFFFFFFF"/>
        <sz val="14.0"/>
      </rPr>
      <t>(Optional)</t>
    </r>
  </si>
  <si>
    <r>
      <rPr>
        <rFont val="Source Sans Pro,Arial"/>
        <b/>
        <color rgb="FFFFFFFF"/>
        <sz val="14.0"/>
      </rPr>
      <t xml:space="preserve">Minimum # of Modifiers </t>
    </r>
    <r>
      <rPr>
        <rFont val="Source Sans Pro,Arial"/>
        <b val="0"/>
        <i/>
        <color rgb="FFFFFFFF"/>
        <sz val="14.0"/>
      </rPr>
      <t>(Optional)</t>
    </r>
  </si>
  <si>
    <r>
      <rPr>
        <rFont val="Source Sans Pro,Arial"/>
        <b/>
        <color rgb="FFFFFFFF"/>
        <sz val="14.0"/>
      </rPr>
      <t xml:space="preserve">Maximum # of Modifiers </t>
    </r>
    <r>
      <rPr>
        <rFont val="Source Sans Pro,Arial"/>
        <b val="0"/>
        <i/>
        <color rgb="FFFFFFFF"/>
        <sz val="14.0"/>
      </rPr>
      <t>(Optional)</t>
    </r>
  </si>
  <si>
    <r>
      <rPr>
        <rFont val="Source Sans Pro,Arial"/>
        <b/>
        <color rgb="FFFFFFFF"/>
        <sz val="14.0"/>
      </rPr>
      <t xml:space="preserve">Upcharge $
</t>
    </r>
    <r>
      <rPr>
        <rFont val="Source Sans Pro,Arial"/>
        <b val="0"/>
        <i/>
        <color rgb="FFFFFFFF"/>
        <sz val="14.0"/>
      </rPr>
      <t>(Optional)</t>
    </r>
  </si>
  <si>
    <r>
      <rPr>
        <rFont val="Source Sans Pro,Arial"/>
        <b/>
        <color rgb="FFFFFFFF"/>
        <sz val="14.0"/>
      </rPr>
      <t xml:space="preserve">Minimum # of Modifiers </t>
    </r>
    <r>
      <rPr>
        <rFont val="Source Sans Pro,Arial"/>
        <b val="0"/>
        <i/>
        <color rgb="FFFFFFFF"/>
        <sz val="14.0"/>
      </rPr>
      <t>(Optional)</t>
    </r>
  </si>
  <si>
    <r>
      <rPr>
        <rFont val="Source Sans Pro,Arial"/>
        <b/>
        <color rgb="FFFFFFFF"/>
        <sz val="14.0"/>
      </rPr>
      <t xml:space="preserve">Maximum # of Modifiers </t>
    </r>
    <r>
      <rPr>
        <rFont val="Source Sans Pro,Arial"/>
        <b val="0"/>
        <i/>
        <color rgb="FFFFFFFF"/>
        <sz val="14.0"/>
      </rPr>
      <t>(Optional)</t>
    </r>
  </si>
  <si>
    <r>
      <rPr>
        <rFont val="Source Sans Pro,Arial"/>
        <b/>
        <color rgb="FFFFFFFF"/>
        <sz val="14.0"/>
      </rPr>
      <t xml:space="preserve">Upcharge $
</t>
    </r>
    <r>
      <rPr>
        <rFont val="Source Sans Pro,Arial"/>
        <b val="0"/>
        <i/>
        <color rgb="FFFFFFFF"/>
        <sz val="14.0"/>
      </rPr>
      <t>(Optional)</t>
    </r>
  </si>
  <si>
    <r>
      <rPr>
        <rFont val="Source Sans Pro,Arial"/>
        <b/>
        <color rgb="FFFFFFFF"/>
        <sz val="14.0"/>
      </rPr>
      <t xml:space="preserve">Minimum # of Modifiers </t>
    </r>
    <r>
      <rPr>
        <rFont val="Source Sans Pro,Arial"/>
        <b val="0"/>
        <i/>
        <color rgb="FFFFFFFF"/>
        <sz val="14.0"/>
      </rPr>
      <t>(Optional)</t>
    </r>
  </si>
  <si>
    <r>
      <rPr>
        <rFont val="Source Sans Pro,Arial"/>
        <b/>
        <color rgb="FFFFFFFF"/>
        <sz val="14.0"/>
      </rPr>
      <t xml:space="preserve">Maximum # of Modifiers </t>
    </r>
    <r>
      <rPr>
        <rFont val="Source Sans Pro,Arial"/>
        <b val="0"/>
        <i/>
        <color rgb="FFFFFFFF"/>
        <sz val="14.0"/>
      </rPr>
      <t>(Optional)</t>
    </r>
  </si>
  <si>
    <t>Beverage Mods: XC Style</t>
  </si>
  <si>
    <r>
      <rPr>
        <rFont val="Source Sans Pro"/>
        <b/>
        <color rgb="FFFFFFFF"/>
        <sz val="13.0"/>
      </rPr>
      <t xml:space="preserve">Upcharge $
</t>
    </r>
    <r>
      <rPr>
        <rFont val="Source Sans Pro"/>
        <b val="0"/>
        <i/>
        <color rgb="FFFFFFFF"/>
        <sz val="13.0"/>
      </rPr>
      <t>(Optional)</t>
    </r>
  </si>
  <si>
    <r>
      <rPr>
        <rFont val="Source Sans Pro"/>
        <b/>
        <color rgb="FFFFFFFF"/>
        <sz val="13.0"/>
      </rPr>
      <t xml:space="preserve">Minimum # of Modifiers </t>
    </r>
    <r>
      <rPr>
        <rFont val="Source Sans Pro"/>
        <b val="0"/>
        <i/>
        <color rgb="FFFFFFFF"/>
        <sz val="13.0"/>
      </rPr>
      <t>(Optional)</t>
    </r>
  </si>
  <si>
    <r>
      <rPr>
        <rFont val="Source Sans Pro"/>
        <b/>
        <color rgb="FFFFFFFF"/>
        <sz val="13.0"/>
      </rPr>
      <t xml:space="preserve">Maximum # of Modifiers </t>
    </r>
    <r>
      <rPr>
        <rFont val="Source Sans Pro"/>
        <b val="0"/>
        <i/>
        <color rgb="FFFFFFFF"/>
        <sz val="13.0"/>
      </rPr>
      <t>(Optional)</t>
    </r>
  </si>
  <si>
    <r>
      <rPr>
        <rFont val="Source Sans Pro"/>
        <b/>
        <color rgb="FFFFFFFF"/>
        <sz val="13.0"/>
      </rPr>
      <t xml:space="preserve">Upcharge $
</t>
    </r>
    <r>
      <rPr>
        <rFont val="Source Sans Pro"/>
        <b val="0"/>
        <i/>
        <color rgb="FFFFFFFF"/>
        <sz val="13.0"/>
      </rPr>
      <t>(Optional)</t>
    </r>
  </si>
  <si>
    <r>
      <rPr>
        <rFont val="Source Sans Pro"/>
        <b/>
        <color rgb="FFFFFFFF"/>
        <sz val="13.0"/>
      </rPr>
      <t xml:space="preserve">Minimum # of Modifiers </t>
    </r>
    <r>
      <rPr>
        <rFont val="Source Sans Pro"/>
        <b val="0"/>
        <i/>
        <color rgb="FFFFFFFF"/>
        <sz val="13.0"/>
      </rPr>
      <t>(Optional)</t>
    </r>
  </si>
  <si>
    <r>
      <rPr>
        <rFont val="Source Sans Pro"/>
        <b/>
        <color rgb="FFFFFFFF"/>
        <sz val="13.0"/>
      </rPr>
      <t xml:space="preserve">Maximum # of Modifiers </t>
    </r>
    <r>
      <rPr>
        <rFont val="Source Sans Pro"/>
        <b val="0"/>
        <i/>
        <color rgb="FFFFFFFF"/>
        <sz val="13.0"/>
      </rPr>
      <t>(Optional)</t>
    </r>
  </si>
  <si>
    <r>
      <rPr>
        <rFont val="Source Sans Pro,Arial"/>
        <b/>
        <color rgb="FFFFFFFF"/>
        <sz val="13.0"/>
      </rPr>
      <t xml:space="preserve">Upcharge $
</t>
    </r>
    <r>
      <rPr>
        <rFont val="Source Sans Pro,Arial"/>
        <b val="0"/>
        <i/>
        <color rgb="FFFFFFFF"/>
        <sz val="13.0"/>
      </rPr>
      <t>(Optional)</t>
    </r>
  </si>
  <si>
    <r>
      <rPr>
        <rFont val="Source Sans Pro,Arial"/>
        <b/>
        <color rgb="FFFFFFFF"/>
        <sz val="13.0"/>
      </rPr>
      <t xml:space="preserve">Minimum # of Modifiers </t>
    </r>
    <r>
      <rPr>
        <rFont val="Source Sans Pro,Arial"/>
        <b val="0"/>
        <i/>
        <color rgb="FFFFFFFF"/>
        <sz val="13.0"/>
      </rPr>
      <t>(Optional)</t>
    </r>
  </si>
  <si>
    <r>
      <rPr>
        <rFont val="Source Sans Pro,Arial"/>
        <b/>
        <color rgb="FFFFFFFF"/>
        <sz val="13.0"/>
      </rPr>
      <t xml:space="preserve">Maximum # of Modifiers </t>
    </r>
    <r>
      <rPr>
        <rFont val="Source Sans Pro,Arial"/>
        <b val="0"/>
        <i/>
        <color rgb="FFFFFFFF"/>
        <sz val="13.0"/>
      </rPr>
      <t>(Optional)</t>
    </r>
  </si>
  <si>
    <r>
      <rPr>
        <rFont val="Source Sans Pro,Arial"/>
        <b/>
        <color rgb="FFFFFFFF"/>
        <sz val="13.0"/>
      </rPr>
      <t xml:space="preserve">Upcharge $
</t>
    </r>
    <r>
      <rPr>
        <rFont val="Source Sans Pro,Arial"/>
        <b val="0"/>
        <i/>
        <color rgb="FFFFFFFF"/>
        <sz val="13.0"/>
      </rPr>
      <t>(Optional)</t>
    </r>
  </si>
  <si>
    <r>
      <rPr>
        <rFont val="Source Sans Pro,Arial"/>
        <b/>
        <color rgb="FFFFFFFF"/>
        <sz val="13.0"/>
      </rPr>
      <t xml:space="preserve">Minimum # of Modifiers </t>
    </r>
    <r>
      <rPr>
        <rFont val="Source Sans Pro,Arial"/>
        <b val="0"/>
        <i/>
        <color rgb="FFFFFFFF"/>
        <sz val="13.0"/>
      </rPr>
      <t>(Optional)</t>
    </r>
  </si>
  <si>
    <r>
      <rPr>
        <rFont val="Source Sans Pro,Arial"/>
        <b/>
        <color rgb="FFFFFFFF"/>
        <sz val="13.0"/>
      </rPr>
      <t xml:space="preserve">Maximum # of Modifiers </t>
    </r>
    <r>
      <rPr>
        <rFont val="Source Sans Pro,Arial"/>
        <b val="0"/>
        <i/>
        <color rgb="FFFFFFFF"/>
        <sz val="13.0"/>
      </rPr>
      <t>(Optional)</t>
    </r>
  </si>
  <si>
    <r>
      <rPr>
        <rFont val="Source Sans Pro,Arial"/>
        <b/>
        <color rgb="FFFFFFFF"/>
        <sz val="13.0"/>
      </rPr>
      <t xml:space="preserve">Upcharge $
</t>
    </r>
    <r>
      <rPr>
        <rFont val="Source Sans Pro,Arial"/>
        <b val="0"/>
        <i/>
        <color rgb="FFFFFFFF"/>
        <sz val="13.0"/>
      </rPr>
      <t>(Optional)</t>
    </r>
  </si>
  <si>
    <r>
      <rPr>
        <rFont val="Source Sans Pro,Arial"/>
        <b/>
        <color rgb="FFFFFFFF"/>
        <sz val="13.0"/>
      </rPr>
      <t xml:space="preserve">Minimum # of Modifiers </t>
    </r>
    <r>
      <rPr>
        <rFont val="Source Sans Pro,Arial"/>
        <b val="0"/>
        <i/>
        <color rgb="FFFFFFFF"/>
        <sz val="13.0"/>
      </rPr>
      <t>(Optional)</t>
    </r>
  </si>
  <si>
    <r>
      <rPr>
        <rFont val="Source Sans Pro,Arial"/>
        <b/>
        <color rgb="FFFFFFFF"/>
        <sz val="13.0"/>
      </rPr>
      <t xml:space="preserve">Maximum # of Modifiers </t>
    </r>
    <r>
      <rPr>
        <rFont val="Source Sans Pro,Arial"/>
        <b val="0"/>
        <i/>
        <color rgb="FFFFFFFF"/>
        <sz val="13.0"/>
      </rPr>
      <t>(Optional)</t>
    </r>
  </si>
  <si>
    <r>
      <rPr>
        <rFont val="Source Sans Pro,Arial"/>
        <b/>
        <color rgb="FFFFFFFF"/>
        <sz val="13.0"/>
      </rPr>
      <t xml:space="preserve">Upcharge $
</t>
    </r>
    <r>
      <rPr>
        <rFont val="Source Sans Pro,Arial"/>
        <b val="0"/>
        <i/>
        <color rgb="FFFFFFFF"/>
        <sz val="13.0"/>
      </rPr>
      <t>(Optional)</t>
    </r>
  </si>
  <si>
    <r>
      <rPr>
        <rFont val="Source Sans Pro,Arial"/>
        <b/>
        <color rgb="FFFFFFFF"/>
        <sz val="13.0"/>
      </rPr>
      <t xml:space="preserve">Minimum # of Modifiers </t>
    </r>
    <r>
      <rPr>
        <rFont val="Source Sans Pro,Arial"/>
        <b val="0"/>
        <i/>
        <color rgb="FFFFFFFF"/>
        <sz val="13.0"/>
      </rPr>
      <t>(Optional)</t>
    </r>
  </si>
  <si>
    <r>
      <rPr>
        <rFont val="Source Sans Pro,Arial"/>
        <b/>
        <color rgb="FFFFFFFF"/>
        <sz val="13.0"/>
      </rPr>
      <t xml:space="preserve">Maximum # of Modifiers </t>
    </r>
    <r>
      <rPr>
        <rFont val="Source Sans Pro,Arial"/>
        <b val="0"/>
        <i/>
        <color rgb="FFFFFFFF"/>
        <sz val="13.0"/>
      </rPr>
      <t>(Optional)</t>
    </r>
  </si>
  <si>
    <r>
      <rPr>
        <rFont val="Source Sans Pro,Arial"/>
        <b/>
        <color rgb="FFFFFFFF"/>
        <sz val="13.0"/>
      </rPr>
      <t xml:space="preserve">Upcharge $
</t>
    </r>
    <r>
      <rPr>
        <rFont val="Source Sans Pro,Arial"/>
        <b val="0"/>
        <i/>
        <color rgb="FFFFFFFF"/>
        <sz val="13.0"/>
      </rPr>
      <t>(Optional)</t>
    </r>
  </si>
  <si>
    <r>
      <rPr>
        <rFont val="Source Sans Pro,Arial"/>
        <b/>
        <color rgb="FFFFFFFF"/>
        <sz val="13.0"/>
      </rPr>
      <t xml:space="preserve">Minimum # of Modifiers </t>
    </r>
    <r>
      <rPr>
        <rFont val="Source Sans Pro,Arial"/>
        <b val="0"/>
        <i/>
        <color rgb="FFFFFFFF"/>
        <sz val="13.0"/>
      </rPr>
      <t>(Optional)</t>
    </r>
  </si>
  <si>
    <r>
      <rPr>
        <rFont val="Source Sans Pro,Arial"/>
        <b/>
        <color rgb="FFFFFFFF"/>
        <sz val="13.0"/>
      </rPr>
      <t xml:space="preserve">Maximum # of Modifiers </t>
    </r>
    <r>
      <rPr>
        <rFont val="Source Sans Pro,Arial"/>
        <b val="0"/>
        <i/>
        <color rgb="FFFFFFFF"/>
        <sz val="13.0"/>
      </rPr>
      <t>(Optional)</t>
    </r>
  </si>
  <si>
    <r>
      <rPr>
        <rFont val="Source Sans Pro,Arial"/>
        <b/>
        <color rgb="FFFFFFFF"/>
        <sz val="13.0"/>
      </rPr>
      <t xml:space="preserve">Upcharge $
</t>
    </r>
    <r>
      <rPr>
        <rFont val="Source Sans Pro,Arial"/>
        <b val="0"/>
        <i/>
        <color rgb="FFFFFFFF"/>
        <sz val="13.0"/>
      </rPr>
      <t>(Optional)</t>
    </r>
  </si>
  <si>
    <r>
      <rPr>
        <rFont val="Source Sans Pro,Arial"/>
        <b/>
        <color rgb="FFFFFFFF"/>
        <sz val="13.0"/>
      </rPr>
      <t xml:space="preserve">Minimum # of Modifiers </t>
    </r>
    <r>
      <rPr>
        <rFont val="Source Sans Pro,Arial"/>
        <b val="0"/>
        <i/>
        <color rgb="FFFFFFFF"/>
        <sz val="13.0"/>
      </rPr>
      <t>(Optional)</t>
    </r>
  </si>
  <si>
    <r>
      <rPr>
        <rFont val="Source Sans Pro,Arial"/>
        <b/>
        <color rgb="FFFFFFFF"/>
        <sz val="13.0"/>
      </rPr>
      <t xml:space="preserve">Maximum # of Modifiers </t>
    </r>
    <r>
      <rPr>
        <rFont val="Source Sans Pro,Arial"/>
        <b val="0"/>
        <i/>
        <color rgb="FFFFFFFF"/>
        <sz val="13.0"/>
      </rPr>
      <t>(Optional)</t>
    </r>
  </si>
  <si>
    <r>
      <rPr>
        <rFont val="Source Sans Pro,Arial"/>
        <b/>
        <color rgb="FFFFFFFF"/>
        <sz val="13.0"/>
      </rPr>
      <t xml:space="preserve">Upcharge $
</t>
    </r>
    <r>
      <rPr>
        <rFont val="Source Sans Pro,Arial"/>
        <b val="0"/>
        <i/>
        <color rgb="FFFFFFFF"/>
        <sz val="13.0"/>
      </rPr>
      <t>(Optional)</t>
    </r>
  </si>
  <si>
    <r>
      <rPr>
        <rFont val="Source Sans Pro,Arial"/>
        <b/>
        <color rgb="FFFFFFFF"/>
        <sz val="13.0"/>
      </rPr>
      <t xml:space="preserve">Minimum # of Modifiers </t>
    </r>
    <r>
      <rPr>
        <rFont val="Source Sans Pro,Arial"/>
        <b val="0"/>
        <i/>
        <color rgb="FFFFFFFF"/>
        <sz val="13.0"/>
      </rPr>
      <t>(Optional)</t>
    </r>
  </si>
  <si>
    <r>
      <rPr>
        <rFont val="Source Sans Pro,Arial"/>
        <b/>
        <color rgb="FFFFFFFF"/>
        <sz val="13.0"/>
      </rPr>
      <t xml:space="preserve">Maximum # of Modifiers </t>
    </r>
    <r>
      <rPr>
        <rFont val="Source Sans Pro,Arial"/>
        <b val="0"/>
        <i/>
        <color rgb="FFFFFFFF"/>
        <sz val="13.0"/>
      </rPr>
      <t>(Optional)</t>
    </r>
  </si>
  <si>
    <r>
      <rPr>
        <rFont val="Source Sans Pro,Arial"/>
        <b/>
        <color rgb="FFFFFFFF"/>
        <sz val="13.0"/>
      </rPr>
      <t xml:space="preserve">Upcharge $
</t>
    </r>
    <r>
      <rPr>
        <rFont val="Source Sans Pro,Arial"/>
        <b val="0"/>
        <i/>
        <color rgb="FFFFFFFF"/>
        <sz val="13.0"/>
      </rPr>
      <t>(Optional)</t>
    </r>
  </si>
  <si>
    <r>
      <rPr>
        <rFont val="Source Sans Pro,Arial"/>
        <b/>
        <color rgb="FFFFFFFF"/>
        <sz val="13.0"/>
      </rPr>
      <t xml:space="preserve">Minimum # of Modifiers </t>
    </r>
    <r>
      <rPr>
        <rFont val="Source Sans Pro,Arial"/>
        <b val="0"/>
        <i/>
        <color rgb="FFFFFFFF"/>
        <sz val="13.0"/>
      </rPr>
      <t>(Optional)</t>
    </r>
  </si>
  <si>
    <r>
      <rPr>
        <rFont val="Source Sans Pro,Arial"/>
        <b/>
        <color rgb="FFFFFFFF"/>
        <sz val="13.0"/>
      </rPr>
      <t xml:space="preserve">Maximum # of Modifiers </t>
    </r>
    <r>
      <rPr>
        <rFont val="Source Sans Pro,Arial"/>
        <b val="0"/>
        <i/>
        <color rgb="FFFFFFFF"/>
        <sz val="13.0"/>
      </rPr>
      <t>(Optional)</t>
    </r>
  </si>
  <si>
    <r>
      <rPr>
        <rFont val="Source Sans Pro,Arial"/>
        <b/>
        <color rgb="FFFFFFFF"/>
        <sz val="13.0"/>
      </rPr>
      <t xml:space="preserve">Upcharge $
</t>
    </r>
    <r>
      <rPr>
        <rFont val="Source Sans Pro,Arial"/>
        <b val="0"/>
        <i/>
        <color rgb="FFFFFFFF"/>
        <sz val="13.0"/>
      </rPr>
      <t>(Optional)</t>
    </r>
  </si>
  <si>
    <r>
      <rPr>
        <rFont val="Source Sans Pro,Arial"/>
        <b/>
        <color rgb="FFFFFFFF"/>
        <sz val="13.0"/>
      </rPr>
      <t xml:space="preserve">Minimum # of Modifiers </t>
    </r>
    <r>
      <rPr>
        <rFont val="Source Sans Pro,Arial"/>
        <b val="0"/>
        <i/>
        <color rgb="FFFFFFFF"/>
        <sz val="13.0"/>
      </rPr>
      <t>(Optional)</t>
    </r>
  </si>
  <si>
    <r>
      <rPr>
        <rFont val="Source Sans Pro,Arial"/>
        <b/>
        <color rgb="FFFFFFFF"/>
        <sz val="13.0"/>
      </rPr>
      <t xml:space="preserve">Maximum # of Modifiers </t>
    </r>
    <r>
      <rPr>
        <rFont val="Source Sans Pro,Arial"/>
        <b val="0"/>
        <i/>
        <color rgb="FFFFFFFF"/>
        <sz val="13.0"/>
      </rPr>
      <t>(Optional)</t>
    </r>
  </si>
  <si>
    <r>
      <rPr>
        <rFont val="Source Sans Pro,Arial"/>
        <b/>
        <color rgb="FFFFFFFF"/>
        <sz val="13.0"/>
      </rPr>
      <t xml:space="preserve">Upcharge $
</t>
    </r>
    <r>
      <rPr>
        <rFont val="Source Sans Pro,Arial"/>
        <b val="0"/>
        <i/>
        <color rgb="FFFFFFFF"/>
        <sz val="13.0"/>
      </rPr>
      <t>(Optional)</t>
    </r>
  </si>
  <si>
    <r>
      <rPr>
        <rFont val="Source Sans Pro,Arial"/>
        <b/>
        <color rgb="FFFFFFFF"/>
        <sz val="13.0"/>
      </rPr>
      <t xml:space="preserve">Minimum # of Modifiers </t>
    </r>
    <r>
      <rPr>
        <rFont val="Source Sans Pro,Arial"/>
        <b val="0"/>
        <i/>
        <color rgb="FFFFFFFF"/>
        <sz val="13.0"/>
      </rPr>
      <t>(Optional)</t>
    </r>
  </si>
  <si>
    <r>
      <rPr>
        <rFont val="Source Sans Pro,Arial"/>
        <b/>
        <color rgb="FFFFFFFF"/>
        <sz val="13.0"/>
      </rPr>
      <t xml:space="preserve">Maximum # of Modifiers </t>
    </r>
    <r>
      <rPr>
        <rFont val="Source Sans Pro,Arial"/>
        <b val="0"/>
        <i/>
        <color rgb="FFFFFFFF"/>
        <sz val="13.0"/>
      </rPr>
      <t>(Optional)</t>
    </r>
  </si>
  <si>
    <r>
      <rPr>
        <rFont val="Source Sans Pro,Arial"/>
        <b/>
        <color rgb="FFFFFFFF"/>
        <sz val="13.0"/>
      </rPr>
      <t xml:space="preserve">Upcharge $
</t>
    </r>
    <r>
      <rPr>
        <rFont val="Source Sans Pro,Arial"/>
        <b val="0"/>
        <i/>
        <color rgb="FFFFFFFF"/>
        <sz val="13.0"/>
      </rPr>
      <t>(Optional)</t>
    </r>
  </si>
  <si>
    <r>
      <rPr>
        <rFont val="Source Sans Pro,Arial"/>
        <b/>
        <color rgb="FFFFFFFF"/>
        <sz val="13.0"/>
      </rPr>
      <t xml:space="preserve">Minimum # of Modifiers </t>
    </r>
    <r>
      <rPr>
        <rFont val="Source Sans Pro,Arial"/>
        <b val="0"/>
        <i/>
        <color rgb="FFFFFFFF"/>
        <sz val="13.0"/>
      </rPr>
      <t>(Optional)</t>
    </r>
  </si>
  <si>
    <r>
      <rPr>
        <rFont val="Source Sans Pro,Arial"/>
        <b/>
        <color rgb="FFFFFFFF"/>
        <sz val="13.0"/>
      </rPr>
      <t xml:space="preserve">Maximum # of Modifiers </t>
    </r>
    <r>
      <rPr>
        <rFont val="Source Sans Pro,Arial"/>
        <b val="0"/>
        <i/>
        <color rgb="FFFFFFFF"/>
        <sz val="13.0"/>
      </rPr>
      <t>(Optional)</t>
    </r>
  </si>
  <si>
    <r>
      <rPr>
        <rFont val="Source Sans Pro,Arial"/>
        <b/>
        <color rgb="FFFFFFFF"/>
        <sz val="13.0"/>
      </rPr>
      <t xml:space="preserve">Upcharge $
</t>
    </r>
    <r>
      <rPr>
        <rFont val="Source Sans Pro,Arial"/>
        <b val="0"/>
        <i/>
        <color rgb="FFFFFFFF"/>
        <sz val="13.0"/>
      </rPr>
      <t>(Optional)</t>
    </r>
  </si>
  <si>
    <r>
      <rPr>
        <rFont val="Source Sans Pro,Arial"/>
        <b/>
        <color rgb="FFFFFFFF"/>
        <sz val="13.0"/>
      </rPr>
      <t xml:space="preserve">Minimum # of Modifiers </t>
    </r>
    <r>
      <rPr>
        <rFont val="Source Sans Pro,Arial"/>
        <b val="0"/>
        <i/>
        <color rgb="FFFFFFFF"/>
        <sz val="13.0"/>
      </rPr>
      <t>(Optional)</t>
    </r>
  </si>
  <si>
    <r>
      <rPr>
        <rFont val="Source Sans Pro,Arial"/>
        <b/>
        <color rgb="FFFFFFFF"/>
        <sz val="13.0"/>
      </rPr>
      <t xml:space="preserve">Maximum # of Modifiers </t>
    </r>
    <r>
      <rPr>
        <rFont val="Source Sans Pro,Arial"/>
        <b val="0"/>
        <i/>
        <color rgb="FFFFFFFF"/>
        <sz val="13.0"/>
      </rPr>
      <t>(Optional)</t>
    </r>
  </si>
  <si>
    <r>
      <rPr>
        <rFont val="Source Sans Pro,Arial"/>
        <b/>
        <color rgb="FFFFFFFF"/>
        <sz val="13.0"/>
      </rPr>
      <t xml:space="preserve">Upcharge $
</t>
    </r>
    <r>
      <rPr>
        <rFont val="Source Sans Pro,Arial"/>
        <b val="0"/>
        <i/>
        <color rgb="FFFFFFFF"/>
        <sz val="13.0"/>
      </rPr>
      <t>(Optional)</t>
    </r>
  </si>
  <si>
    <r>
      <rPr>
        <rFont val="Source Sans Pro,Arial"/>
        <b/>
        <color rgb="FFFFFFFF"/>
        <sz val="13.0"/>
      </rPr>
      <t xml:space="preserve">Minimum # of Modifiers </t>
    </r>
    <r>
      <rPr>
        <rFont val="Source Sans Pro,Arial"/>
        <b val="0"/>
        <i/>
        <color rgb="FFFFFFFF"/>
        <sz val="13.0"/>
      </rPr>
      <t>(Optional)</t>
    </r>
  </si>
  <si>
    <r>
      <rPr>
        <rFont val="Source Sans Pro,Arial"/>
        <b/>
        <color rgb="FFFFFFFF"/>
        <sz val="13.0"/>
      </rPr>
      <t xml:space="preserve">Maximum # of Modifiers </t>
    </r>
    <r>
      <rPr>
        <rFont val="Source Sans Pro,Arial"/>
        <b val="0"/>
        <i/>
        <color rgb="FFFFFFFF"/>
        <sz val="13.0"/>
      </rPr>
      <t>(Optional)</t>
    </r>
  </si>
  <si>
    <r>
      <rPr>
        <rFont val="Source Sans Pro,Arial"/>
        <b/>
        <color rgb="FFFFFFFF"/>
        <sz val="13.0"/>
      </rPr>
      <t xml:space="preserve">Upcharge $
</t>
    </r>
    <r>
      <rPr>
        <rFont val="Source Sans Pro,Arial"/>
        <b val="0"/>
        <i/>
        <color rgb="FFFFFFFF"/>
        <sz val="13.0"/>
      </rPr>
      <t>(Optional)</t>
    </r>
  </si>
  <si>
    <r>
      <rPr>
        <rFont val="Source Sans Pro,Arial"/>
        <b/>
        <color rgb="FFFFFFFF"/>
        <sz val="13.0"/>
      </rPr>
      <t xml:space="preserve">Minimum # of Modifiers </t>
    </r>
    <r>
      <rPr>
        <rFont val="Source Sans Pro,Arial"/>
        <b val="0"/>
        <i/>
        <color rgb="FFFFFFFF"/>
        <sz val="13.0"/>
      </rPr>
      <t>(Optional)</t>
    </r>
  </si>
  <si>
    <r>
      <rPr>
        <rFont val="Source Sans Pro,Arial"/>
        <b/>
        <color rgb="FFFFFFFF"/>
        <sz val="13.0"/>
      </rPr>
      <t xml:space="preserve">Maximum # of Modifiers </t>
    </r>
    <r>
      <rPr>
        <rFont val="Source Sans Pro,Arial"/>
        <b val="0"/>
        <i/>
        <color rgb="FFFFFFFF"/>
        <sz val="13.0"/>
      </rPr>
      <t>(Optional)</t>
    </r>
  </si>
  <si>
    <t xml:space="preserve">Enter your Beer </t>
  </si>
  <si>
    <r>
      <rPr>
        <rFont val="Source Sans Pro"/>
        <color rgb="FF000000"/>
        <sz val="11.0"/>
      </rPr>
      <t xml:space="preserve">
</t>
    </r>
    <r>
      <rPr>
        <rFont val="Source Sans Pro"/>
        <b/>
        <color rgb="FF000000"/>
        <sz val="14.0"/>
      </rPr>
      <t xml:space="preserve">Instructions: </t>
    </r>
    <r>
      <rPr>
        <rFont val="Source Sans Pro"/>
        <i/>
        <color rgb="FFFF0000"/>
        <sz val="11.0"/>
      </rPr>
      <t xml:space="preserve">Note - if you do not serve Beer, you can skip this page! </t>
    </r>
    <r>
      <rPr>
        <rFont val="Source Sans Pro"/>
        <b/>
        <color rgb="FF000000"/>
        <sz val="14.0"/>
      </rPr>
      <t xml:space="preserve">
</t>
    </r>
    <r>
      <rPr>
        <rFont val="Source Sans Pro"/>
        <color rgb="FF000000"/>
        <sz val="12.0"/>
      </rPr>
      <t xml:space="preserve">
</t>
    </r>
    <r>
      <rPr>
        <rFont val="Source Sans Pro"/>
        <b/>
        <color rgb="FF000000"/>
        <sz val="13.0"/>
      </rPr>
      <t>Enter your Beers with their prices in the appropriate columns</t>
    </r>
    <r>
      <rPr>
        <rFont val="Source Sans Pro"/>
        <b/>
        <color rgb="FF000000"/>
        <sz val="14.0"/>
      </rPr>
      <t xml:space="preserve">
</t>
    </r>
    <r>
      <rPr>
        <rFont val="Source Sans Pro"/>
        <b/>
        <color rgb="FF000000"/>
        <sz val="12.0"/>
      </rPr>
      <t xml:space="preserve">
</t>
    </r>
    <r>
      <rPr>
        <rFont val="Source Sans Pro"/>
        <color rgb="FF000000"/>
        <sz val="12.0"/>
      </rPr>
      <t>---If you do not offer Happy Hour pricing, please leave the Happy Hour column blank.
---If you serve Beer Flights, please describe them on the Notes tab to ensure that your Menu Consultant knows how to enter them properly.
---If you serve "Growlers" or similar packaged forms of beer that should be listed separately from in-house Beers, please list the packaged beers in the Notes tab.</t>
    </r>
    <r>
      <rPr>
        <rFont val="Source Sans Pro"/>
        <i/>
        <color rgb="FF000000"/>
        <sz val="12.0"/>
      </rPr>
      <t xml:space="preserve">
</t>
    </r>
    <r>
      <rPr>
        <rFont val="Source Sans Pro"/>
        <color rgb="FF000000"/>
        <sz val="12.0"/>
      </rPr>
      <t xml:space="preserve">
</t>
    </r>
    <r>
      <rPr>
        <rFont val="Source Sans Pro"/>
        <b/>
        <color rgb="FF000000"/>
        <sz val="14.0"/>
      </rPr>
      <t xml:space="preserve">When completed, please proceed to the Wine tab at the bottom of this page.
</t>
    </r>
    <r>
      <rPr>
        <rFont val="Source Sans Pro"/>
        <b/>
        <i/>
        <color rgb="FFFF0000"/>
        <sz val="11.0"/>
      </rPr>
      <t>Note: Please delete or replace the Examples as you enter your menu information.</t>
    </r>
    <r>
      <rPr>
        <rFont val="Source Sans Pro"/>
        <b/>
        <color rgb="FF000000"/>
        <sz val="12.0"/>
      </rPr>
      <t xml:space="preserve">
</t>
    </r>
  </si>
  <si>
    <r>
      <rPr>
        <rFont val="Source Sans Pro"/>
        <b/>
        <color rgb="FF000000"/>
        <sz val="12.0"/>
      </rPr>
      <t xml:space="preserve">Need more Beer categories? 
</t>
    </r>
    <r>
      <rPr>
        <rFont val="Source Sans Pro"/>
        <b val="0"/>
        <color rgb="FF000000"/>
        <sz val="12.0"/>
      </rPr>
      <t>Click the small arrow at the top of Column O, and
rename the Optional categories as needed</t>
    </r>
  </si>
  <si>
    <t>Draft Beer</t>
  </si>
  <si>
    <t>8oz</t>
  </si>
  <si>
    <t>Happy Hour $</t>
  </si>
  <si>
    <t>16oz</t>
  </si>
  <si>
    <t>24oz</t>
  </si>
  <si>
    <t>Pitcher</t>
  </si>
  <si>
    <t>Can</t>
  </si>
  <si>
    <t>Price $</t>
  </si>
  <si>
    <t>Bottle</t>
  </si>
  <si>
    <t>Optional Beer Category</t>
  </si>
  <si>
    <t>Bud Light (Example)</t>
  </si>
  <si>
    <t>Need more space? If you have more than 100 items for any of these categories, please notify your Menu Onboarding Consultant via the "Notes" tab.</t>
  </si>
  <si>
    <t>Enter your Wine</t>
  </si>
  <si>
    <r>
      <rPr>
        <rFont val="Source Sans Pro"/>
        <b/>
        <color rgb="FF000000"/>
        <sz val="14.0"/>
      </rPr>
      <t xml:space="preserve">Instructions: </t>
    </r>
    <r>
      <rPr>
        <rFont val="Source Sans Pro"/>
        <i/>
        <color rgb="FFFF0000"/>
        <sz val="12.0"/>
      </rPr>
      <t xml:space="preserve">Note - if you do not serve Wine, you can skip this page! </t>
    </r>
    <r>
      <rPr>
        <rFont val="Source Sans Pro"/>
        <b/>
        <color rgb="FF000000"/>
        <sz val="11.0"/>
      </rPr>
      <t xml:space="preserve">
</t>
    </r>
    <r>
      <rPr>
        <rFont val="Source Sans Pro"/>
        <color rgb="FF000000"/>
        <sz val="11.0"/>
      </rPr>
      <t xml:space="preserve">
</t>
    </r>
    <r>
      <rPr>
        <rFont val="Source Sans Pro"/>
        <b/>
        <color rgb="FF000000"/>
        <sz val="13.0"/>
      </rPr>
      <t xml:space="preserve">List your wines in the appropriate categories, along with Glass price (if applicable), Bottle price (if applicable), and Happy Hour prices (if applicable).
</t>
    </r>
    <r>
      <rPr>
        <rFont val="Source Sans Pro"/>
        <i/>
        <color rgb="FF000000"/>
        <sz val="12.0"/>
      </rPr>
      <t xml:space="preserve">
</t>
    </r>
    <r>
      <rPr>
        <rFont val="Source Sans Pro"/>
        <color rgb="FF000000"/>
        <sz val="12.0"/>
      </rPr>
      <t>---We got you started with categories for Red, White, Rose, and Sparkling, but you can feel free to change the name of these categories if you see fit.</t>
    </r>
    <r>
      <rPr>
        <rFont val="Source Sans Pro"/>
        <i/>
        <color rgb="FF000000"/>
        <sz val="12.0"/>
      </rPr>
      <t xml:space="preserve">
</t>
    </r>
    <r>
      <rPr>
        <rFont val="Source Sans Pro"/>
        <b/>
        <color rgb="FF000000"/>
        <sz val="14.0"/>
      </rPr>
      <t>When completed, please proceed to the Liquor tab at the bottom of this page.</t>
    </r>
    <r>
      <rPr>
        <rFont val="Source Sans Pro"/>
        <b/>
        <color rgb="FF000000"/>
        <sz val="12.0"/>
      </rPr>
      <t xml:space="preserve">
</t>
    </r>
    <r>
      <rPr>
        <rFont val="Source Sans Pro"/>
        <b/>
        <i/>
        <color rgb="FFFF0000"/>
        <sz val="11.0"/>
      </rPr>
      <t>Note: Please delete or replace the Examples as you enter your menu information.</t>
    </r>
  </si>
  <si>
    <r>
      <rPr>
        <rFont val="Source Sans Pro"/>
        <b/>
        <color rgb="FF000000"/>
        <sz val="12.0"/>
      </rPr>
      <t xml:space="preserve">Need more Wine categories? 
</t>
    </r>
    <r>
      <rPr>
        <rFont val="Source Sans Pro"/>
        <b val="0"/>
        <color rgb="FF000000"/>
        <sz val="12.0"/>
      </rPr>
      <t>Click the small arrow at the top of Column T, 
and rename the Optional categories as needed</t>
    </r>
  </si>
  <si>
    <t>Red</t>
  </si>
  <si>
    <t>White</t>
  </si>
  <si>
    <t>Rose</t>
  </si>
  <si>
    <t>Sparkling</t>
  </si>
  <si>
    <t>Optional Wine Category</t>
  </si>
  <si>
    <t>Name</t>
  </si>
  <si>
    <t>Glass $</t>
  </si>
  <si>
    <t>Bottle $</t>
  </si>
  <si>
    <t>House Pinot Noir (Example)</t>
  </si>
  <si>
    <t>House Pinot Grigio (Example)</t>
  </si>
  <si>
    <t>House Rose (Example)</t>
  </si>
  <si>
    <t>House Champagne (Example)</t>
  </si>
  <si>
    <t>Enter your Liquor List</t>
  </si>
  <si>
    <r>
      <rPr>
        <rFont val="Source Sans Pro"/>
        <color rgb="FF000000"/>
        <sz val="11.0"/>
      </rPr>
      <t xml:space="preserve">
</t>
    </r>
    <r>
      <rPr>
        <rFont val="Source Sans Pro"/>
        <b/>
        <color rgb="FF000000"/>
        <sz val="14.0"/>
      </rPr>
      <t>Instructions</t>
    </r>
    <r>
      <rPr>
        <rFont val="Source Sans Pro"/>
        <b/>
        <color rgb="FF000000"/>
        <sz val="11.0"/>
      </rPr>
      <t xml:space="preserve">: </t>
    </r>
    <r>
      <rPr>
        <rFont val="Source Sans Pro"/>
        <i/>
        <color rgb="FFFF0000"/>
        <sz val="12.0"/>
      </rPr>
      <t xml:space="preserve">Note - if you do not serve a "Full Bar" of liquor items, you can skip this page! </t>
    </r>
    <r>
      <rPr>
        <rFont val="Source Sans Pro"/>
        <i/>
        <color rgb="FF000000"/>
        <sz val="12.0"/>
      </rPr>
      <t xml:space="preserve">
</t>
    </r>
    <r>
      <rPr>
        <rFont val="Source Sans Pro"/>
        <b/>
        <color rgb="FF000000"/>
        <sz val="13.0"/>
      </rPr>
      <t xml:space="preserve">Enter the Item Name &amp; Price under the appropriate heading for each type of liquor. 
</t>
    </r>
    <r>
      <rPr>
        <rFont val="Source Sans Pro"/>
        <b/>
        <color rgb="FF000000"/>
        <sz val="12.0"/>
      </rPr>
      <t xml:space="preserve">
</t>
    </r>
    <r>
      <rPr>
        <rFont val="Source Sans Pro"/>
        <i/>
        <color rgb="FF000000"/>
        <sz val="12.0"/>
      </rPr>
      <t xml:space="preserve">---If you do not offer Happy Hour pricing, you can leave that column blank.
---If you do not offer "Double" pricing, you can leave that column blank.
</t>
    </r>
    <r>
      <rPr>
        <rFont val="Source Sans Pro"/>
        <color rgb="FF000000"/>
        <sz val="12.0"/>
      </rPr>
      <t xml:space="preserve">
</t>
    </r>
    <r>
      <rPr>
        <rFont val="Source Sans Pro"/>
        <b/>
        <color rgb="FF000000"/>
        <sz val="14.0"/>
      </rPr>
      <t>When completed, please proceed to the Liquor Mods tab at the bottom of this page.</t>
    </r>
    <r>
      <rPr>
        <rFont val="Source Sans Pro"/>
        <b/>
        <color rgb="FF000000"/>
        <sz val="12.0"/>
      </rPr>
      <t xml:space="preserve">
</t>
    </r>
    <r>
      <rPr>
        <rFont val="Source Sans Pro"/>
        <b/>
        <i/>
        <color rgb="FFFF0000"/>
        <sz val="11.0"/>
      </rPr>
      <t xml:space="preserve">Note: Please delete or replace the Examples as you enter your menu information.
</t>
    </r>
  </si>
  <si>
    <r>
      <rPr>
        <rFont val="Source Sans Pro"/>
        <b/>
        <color rgb="FF000000"/>
        <sz val="12.0"/>
      </rPr>
      <t xml:space="preserve">Need more Liquor categories? 
</t>
    </r>
    <r>
      <rPr>
        <rFont val="Source Sans Pro"/>
        <color rgb="FF000000"/>
        <sz val="12.0"/>
      </rPr>
      <t>Click the small arrow at the top of Column AB, and rename the Optional categories as needed.</t>
    </r>
  </si>
  <si>
    <t>Vodka</t>
  </si>
  <si>
    <t>Gin</t>
  </si>
  <si>
    <t>Rum</t>
  </si>
  <si>
    <t>Tequila</t>
  </si>
  <si>
    <t>Whiskey/Bourbon</t>
  </si>
  <si>
    <t>Scotch</t>
  </si>
  <si>
    <t>Liqueurs/Cordials</t>
  </si>
  <si>
    <t>Optional Liquor Category</t>
  </si>
  <si>
    <t>Item Name</t>
  </si>
  <si>
    <t>Price 
$</t>
  </si>
  <si>
    <t>Double $</t>
  </si>
  <si>
    <t>Well Vodka (Example)</t>
  </si>
  <si>
    <t>Well Gin (Example)</t>
  </si>
  <si>
    <t>Well Rum (Example)</t>
  </si>
  <si>
    <t>Well Tequila (Example)</t>
  </si>
  <si>
    <t>Well Whiskey (Example)</t>
  </si>
  <si>
    <t>Well Scotch (Example)</t>
  </si>
  <si>
    <t>Aperol (Example)</t>
  </si>
  <si>
    <t>Grey Goose (Example)</t>
  </si>
  <si>
    <t>Beefeater (Example)</t>
  </si>
  <si>
    <t>Captain Morgan (Example)</t>
  </si>
  <si>
    <t>Jose Cuervo (Example)</t>
  </si>
  <si>
    <t>Maker's Mark (Example)</t>
  </si>
  <si>
    <t>Johnnie Walker Black (Example)</t>
  </si>
  <si>
    <t>Campari (Example)</t>
  </si>
  <si>
    <t>Tito's (Example)</t>
  </si>
  <si>
    <t>Bombay Sapphire (Example)</t>
  </si>
  <si>
    <t>Bacardi (Example)</t>
  </si>
  <si>
    <t>Don Julio (Example)</t>
  </si>
  <si>
    <t>Jack Daniel's (Example)</t>
  </si>
  <si>
    <t>Chivas Regal (Example)</t>
  </si>
  <si>
    <t>Jagermeister (Example)</t>
  </si>
  <si>
    <t>Enter your Liquor Modifiers</t>
  </si>
  <si>
    <r>
      <rPr>
        <rFont val="Source Sans Pro"/>
        <b/>
        <color rgb="FF000000"/>
        <sz val="14.0"/>
      </rPr>
      <t xml:space="preserve">Instructions: </t>
    </r>
    <r>
      <rPr>
        <rFont val="Source Sans Pro"/>
        <b val="0"/>
        <i/>
        <color rgb="FFFF0000"/>
        <sz val="11.0"/>
      </rPr>
      <t xml:space="preserve">Note - if you do not serve a "Full Bar" of liquor items, you can skip this page! </t>
    </r>
    <r>
      <rPr>
        <rFont val="Source Sans Pro"/>
        <b/>
        <color rgb="FF000000"/>
        <sz val="14.0"/>
      </rPr>
      <t xml:space="preserve">
</t>
    </r>
    <r>
      <rPr>
        <rFont val="Source Sans Pro"/>
        <b/>
        <color rgb="FF000000"/>
        <sz val="11.0"/>
      </rPr>
      <t xml:space="preserve">
</t>
    </r>
    <r>
      <rPr>
        <rFont val="Source Sans Pro"/>
        <b/>
        <color rgb="FF000000"/>
        <sz val="12.0"/>
      </rPr>
      <t xml:space="preserve">Step 1) </t>
    </r>
    <r>
      <rPr>
        <rFont val="Source Sans Pro"/>
        <b val="0"/>
        <color rgb="FF000000"/>
        <sz val="12.0"/>
      </rPr>
      <t xml:space="preserve">Enter the </t>
    </r>
    <r>
      <rPr>
        <rFont val="Source Sans Pro"/>
        <b/>
        <color rgb="FF000000"/>
        <sz val="12.0"/>
      </rPr>
      <t>Mixers</t>
    </r>
    <r>
      <rPr>
        <rFont val="Source Sans Pro"/>
        <b val="0"/>
        <color rgb="FF000000"/>
        <sz val="12.0"/>
      </rPr>
      <t xml:space="preserve"> that are available to mix with items on your </t>
    </r>
    <r>
      <rPr>
        <rFont val="Source Sans Pro"/>
        <b/>
        <color rgb="FF000000"/>
        <sz val="12.0"/>
      </rPr>
      <t>Liquor</t>
    </r>
    <r>
      <rPr>
        <rFont val="Source Sans Pro"/>
        <b val="0"/>
        <color rgb="FF000000"/>
        <sz val="12.0"/>
      </rPr>
      <t xml:space="preserve"> tab (think "Rum &amp; </t>
    </r>
    <r>
      <rPr>
        <rFont val="Source Sans Pro"/>
        <b/>
        <i/>
        <color rgb="FF000000"/>
        <sz val="12.0"/>
      </rPr>
      <t>coke</t>
    </r>
    <r>
      <rPr>
        <rFont val="Source Sans Pro"/>
        <b val="0"/>
        <color rgb="FF000000"/>
        <sz val="12.0"/>
      </rPr>
      <t xml:space="preserve">" or "Vodka &amp; </t>
    </r>
    <r>
      <rPr>
        <rFont val="Source Sans Pro"/>
        <b/>
        <i/>
        <color rgb="FF000000"/>
        <sz val="12.0"/>
      </rPr>
      <t>water</t>
    </r>
    <r>
      <rPr>
        <rFont val="Source Sans Pro"/>
        <b val="0"/>
        <color rgb="FF000000"/>
        <sz val="12.0"/>
      </rPr>
      <t xml:space="preserve">." If an upcharge applies, enter the additional price.
</t>
    </r>
    <r>
      <rPr>
        <rFont val="Source Sans Pro"/>
        <b/>
        <color rgb="FF000000"/>
        <sz val="12.0"/>
      </rPr>
      <t>Step 3)</t>
    </r>
    <r>
      <rPr>
        <rFont val="Source Sans Pro"/>
        <b val="0"/>
        <color rgb="FF000000"/>
        <sz val="12.0"/>
      </rPr>
      <t xml:space="preserve"> Enter any </t>
    </r>
    <r>
      <rPr>
        <rFont val="Source Sans Pro"/>
        <b/>
        <color rgb="FF000000"/>
        <sz val="12.0"/>
      </rPr>
      <t>Bar Prep Modifiers</t>
    </r>
    <r>
      <rPr>
        <rFont val="Source Sans Pro"/>
        <b val="0"/>
        <color rgb="FF000000"/>
        <sz val="12.0"/>
      </rPr>
      <t xml:space="preserve"> that you would like to be available for items on your </t>
    </r>
    <r>
      <rPr>
        <rFont val="Source Sans Pro"/>
        <b/>
        <color rgb="FF000000"/>
        <sz val="12.0"/>
      </rPr>
      <t>Liquor</t>
    </r>
    <r>
      <rPr>
        <rFont val="Source Sans Pro"/>
        <b val="0"/>
        <color rgb="FF000000"/>
        <sz val="12.0"/>
      </rPr>
      <t xml:space="preserve"> tab. If an upcharge applies, enter the additional price.
</t>
    </r>
    <r>
      <rPr>
        <rFont val="Source Sans Pro"/>
        <b val="0"/>
        <i/>
        <color rgb="FF000000"/>
        <sz val="11.0"/>
      </rPr>
      <t xml:space="preserve">
</t>
    </r>
    <r>
      <rPr>
        <rFont val="Source Sans Pro"/>
        <b/>
        <color rgb="FF000000"/>
        <sz val="14.0"/>
      </rPr>
      <t>When completed, please proceed to the Cocktails tab at the bottom of this page.</t>
    </r>
    <r>
      <rPr>
        <rFont val="Source Sans Pro"/>
        <b/>
        <color rgb="FF000000"/>
        <sz val="11.0"/>
      </rPr>
      <t xml:space="preserve">
</t>
    </r>
    <r>
      <rPr>
        <rFont val="Source Sans Pro"/>
        <b/>
        <i/>
        <color rgb="FFFF0000"/>
        <sz val="11.0"/>
      </rPr>
      <t>Note: Please delete or replace the Examples as you enter your menu information.</t>
    </r>
  </si>
  <si>
    <t>Mixers</t>
  </si>
  <si>
    <t>Bar Prep Modifiers</t>
  </si>
  <si>
    <t>Coke (Example)</t>
  </si>
  <si>
    <t>Tall (Example)</t>
  </si>
  <si>
    <t>Diet Coke (Example)</t>
  </si>
  <si>
    <t>Rocks (Example)</t>
  </si>
  <si>
    <t>Soda Water (Example)</t>
  </si>
  <si>
    <t>No garnish (Example)</t>
  </si>
  <si>
    <t>Water (Example)</t>
  </si>
  <si>
    <t>Lemon garnish (Example)</t>
  </si>
  <si>
    <t>Sprite (Example)</t>
  </si>
  <si>
    <t>Lime garnish (Example)</t>
  </si>
  <si>
    <t>Red Bull (Example)</t>
  </si>
  <si>
    <t>Salted rim (Example)</t>
  </si>
  <si>
    <t>Enter your Cocktail information</t>
  </si>
  <si>
    <r>
      <rPr>
        <rFont val="Source Sans Pro"/>
        <b/>
        <color rgb="FF000000"/>
        <sz val="11.0"/>
      </rPr>
      <t xml:space="preserve">
</t>
    </r>
    <r>
      <rPr>
        <rFont val="Source Sans Pro"/>
        <b/>
        <color rgb="FF000000"/>
        <sz val="14.0"/>
      </rPr>
      <t xml:space="preserve">Instructions: </t>
    </r>
    <r>
      <rPr>
        <rFont val="Source Sans Pro"/>
        <b val="0"/>
        <i/>
        <color rgb="FFFF0000"/>
        <sz val="11.0"/>
      </rPr>
      <t xml:space="preserve">Note - if you do not pour Cocktails, you can skip this page! </t>
    </r>
    <r>
      <rPr>
        <rFont val="Source Sans Pro"/>
        <b/>
        <color rgb="FF000000"/>
        <sz val="14.0"/>
      </rPr>
      <t xml:space="preserve">
</t>
    </r>
    <r>
      <rPr>
        <rFont val="Source Sans Pro"/>
        <b/>
        <color rgb="FF000000"/>
        <sz val="11.0"/>
      </rPr>
      <t xml:space="preserve">
</t>
    </r>
    <r>
      <rPr>
        <rFont val="Source Sans Pro"/>
        <b/>
        <color rgb="FF000000"/>
        <sz val="12.0"/>
      </rPr>
      <t xml:space="preserve">Step 1) </t>
    </r>
    <r>
      <rPr>
        <rFont val="Source Sans Pro"/>
        <b val="0"/>
        <color rgb="FF000000"/>
        <sz val="12.0"/>
      </rPr>
      <t>If you have a "</t>
    </r>
    <r>
      <rPr>
        <rFont val="Source Sans Pro"/>
        <b/>
        <color rgb="FF000000"/>
        <sz val="12.0"/>
      </rPr>
      <t>House (Signature) Cocktails</t>
    </r>
    <r>
      <rPr>
        <rFont val="Source Sans Pro"/>
        <b val="0"/>
        <color rgb="FF000000"/>
        <sz val="12.0"/>
      </rPr>
      <t xml:space="preserve">" section of your beverage menu, enter these items under "Step 1" with the base price and the Happy Hour price, if applicable.   
</t>
    </r>
    <r>
      <rPr>
        <rFont val="Source Sans Pro"/>
        <b/>
        <color rgb="FF000000"/>
        <sz val="12.0"/>
      </rPr>
      <t xml:space="preserve">Step 2) </t>
    </r>
    <r>
      <rPr>
        <rFont val="Source Sans Pro"/>
        <b val="0"/>
        <color rgb="FF000000"/>
        <sz val="12.0"/>
      </rPr>
      <t xml:space="preserve">For </t>
    </r>
    <r>
      <rPr>
        <rFont val="Source Sans Pro"/>
        <b/>
        <color rgb="FF000000"/>
        <sz val="12.0"/>
      </rPr>
      <t>off-menu cocktails</t>
    </r>
    <r>
      <rPr>
        <rFont val="Source Sans Pro"/>
        <b val="0"/>
        <color rgb="FF000000"/>
        <sz val="12.0"/>
      </rPr>
      <t xml:space="preserve"> that are commonly ordered with a certain base spirit, such as Old Fashioneds (Whiskey), Martinis (Vodka or Gin), or Margaritas (Tequila), list the cocktails that will be available to guests at your establishment. If an upcharge applies, enter the upcharge price.</t>
    </r>
    <r>
      <rPr>
        <rFont val="Source Sans Pro"/>
        <b val="0"/>
        <i/>
        <color rgb="FF000000"/>
        <sz val="12.0"/>
      </rPr>
      <t xml:space="preserve">
</t>
    </r>
    <r>
      <rPr>
        <rFont val="Source Sans Pro"/>
        <b val="0"/>
        <i/>
        <color rgb="FF000000"/>
        <sz val="11.0"/>
      </rPr>
      <t xml:space="preserve">
</t>
    </r>
    <r>
      <rPr>
        <rFont val="Source Sans Pro"/>
        <b/>
        <color rgb="FF000000"/>
        <sz val="14.0"/>
      </rPr>
      <t>When completed, please proceed to the NA Bev (Non-Alcoholic Beverages) tab at the bottom of this page.</t>
    </r>
    <r>
      <rPr>
        <rFont val="Source Sans Pro"/>
        <b/>
        <color rgb="FF000000"/>
        <sz val="11.0"/>
      </rPr>
      <t xml:space="preserve">
</t>
    </r>
    <r>
      <rPr>
        <rFont val="Source Sans Pro"/>
        <b/>
        <i/>
        <color rgb="FFFF0000"/>
        <sz val="11.0"/>
      </rPr>
      <t>Note: Please delete or replace the Examples as you enter your menu information.</t>
    </r>
  </si>
  <si>
    <r>
      <rPr>
        <rFont val="Source Sans Pro"/>
        <b/>
        <color rgb="FFFFFFFF"/>
        <sz val="16.0"/>
      </rPr>
      <t xml:space="preserve">Step 1 - </t>
    </r>
    <r>
      <rPr>
        <rFont val="Source Sans Pro"/>
        <b/>
        <i/>
        <color rgb="FFFFFFFF"/>
        <sz val="16.0"/>
      </rPr>
      <t>Your</t>
    </r>
    <r>
      <rPr>
        <rFont val="Source Sans Pro"/>
        <b/>
        <color rgb="FFFFFFFF"/>
        <sz val="16.0"/>
      </rPr>
      <t xml:space="preserve"> Cocktail Menu</t>
    </r>
  </si>
  <si>
    <t>Step 2 - Other Off-Menu Cocktails</t>
  </si>
  <si>
    <t>House Cocktails</t>
  </si>
  <si>
    <t>Description</t>
  </si>
  <si>
    <t>Vodka Cocktails</t>
  </si>
  <si>
    <t>Upcharge Price $</t>
  </si>
  <si>
    <t>Gin Cocktails</t>
  </si>
  <si>
    <t>Rum Cocktails</t>
  </si>
  <si>
    <t>Tequila Cocktails</t>
  </si>
  <si>
    <t>Whiskey/Bourbon Cocktails</t>
  </si>
  <si>
    <t>House Cocktail 1 (Example)</t>
  </si>
  <si>
    <t>Vodka Martini (Example)</t>
  </si>
  <si>
    <t>Gin Martini (Example)</t>
  </si>
  <si>
    <t>Daiquiri (Example)</t>
  </si>
  <si>
    <t>Margarita (Example)</t>
  </si>
  <si>
    <t>Old Fashioned (Example)</t>
  </si>
  <si>
    <t>House Cocktail 2 (Example)</t>
  </si>
  <si>
    <t>Moscow Mule (Example)</t>
  </si>
  <si>
    <t>Collins (Example)</t>
  </si>
  <si>
    <t>Mojito (Example)</t>
  </si>
  <si>
    <t>Spicy Margarita (Example)</t>
  </si>
  <si>
    <t>Manhattan (Example)</t>
  </si>
  <si>
    <t>House Cocktail 3 (Example)</t>
  </si>
  <si>
    <t>Bloody Mary (Example)</t>
  </si>
  <si>
    <t>Rickey (Example)</t>
  </si>
  <si>
    <t>Dark &amp; Stormy (Example)</t>
  </si>
  <si>
    <t>Paloma (Example)</t>
  </si>
  <si>
    <t>Sazerac (Example)</t>
  </si>
  <si>
    <t>Need more space? If you have more than 25 items for any of these categories, please notify your Menu Onboarding Consultant via the "Notes" tab.</t>
  </si>
  <si>
    <t>Enter your Cocktail information - XtraCHEF Only</t>
  </si>
  <si>
    <r>
      <rPr>
        <rFont val="Source Sans Pro"/>
        <b/>
        <color rgb="FF000000"/>
        <sz val="11.0"/>
      </rPr>
      <t xml:space="preserve">
</t>
    </r>
    <r>
      <rPr>
        <rFont val="Source Sans Pro"/>
        <b/>
        <color rgb="FF000000"/>
        <sz val="16.0"/>
      </rPr>
      <t xml:space="preserve">Note: This page is a complete work-in-progress, and we will probably not use it.
</t>
    </r>
    <r>
      <rPr>
        <rFont val="Source Sans Pro"/>
        <b/>
        <color rgb="FF000000"/>
        <sz val="11.0"/>
      </rPr>
      <t xml:space="preserve">
</t>
    </r>
    <r>
      <rPr>
        <rFont val="Source Sans Pro"/>
        <b/>
        <color rgb="FF000000"/>
        <sz val="14.0"/>
      </rPr>
      <t xml:space="preserve">Instructions: 
</t>
    </r>
    <r>
      <rPr>
        <rFont val="Source Sans Pro"/>
        <b/>
        <color rgb="FF000000"/>
        <sz val="11.0"/>
      </rPr>
      <t xml:space="preserve">
</t>
    </r>
    <r>
      <rPr>
        <rFont val="Source Sans Pro"/>
        <b/>
        <color rgb="FF000000"/>
        <sz val="12.0"/>
      </rPr>
      <t xml:space="preserve">Step 1) Enter your Long Pour Cocktails, along with the appropriate "Base" price.
Step 2) Enter the additional upcharge associated with your liquors, if applicable. </t>
    </r>
    <r>
      <rPr>
        <rFont val="Source Sans Pro"/>
        <b val="0"/>
        <i/>
        <color rgb="FF000000"/>
        <sz val="12.0"/>
      </rPr>
      <t xml:space="preserve">
</t>
    </r>
    <r>
      <rPr>
        <rFont val="Source Sans Pro"/>
        <b val="0"/>
        <i/>
        <color rgb="FF000000"/>
        <sz val="11.0"/>
      </rPr>
      <t xml:space="preserve">
</t>
    </r>
    <r>
      <rPr>
        <rFont val="Source Sans Pro"/>
        <b/>
        <color rgb="FF000000"/>
        <sz val="14.0"/>
      </rPr>
      <t>When completed, please proceed to the Notes tab to add any additional details about your menu that will be helpful for your Menu Consultant.</t>
    </r>
    <r>
      <rPr>
        <rFont val="Source Sans Pro"/>
        <b/>
        <color rgb="FF000000"/>
        <sz val="11.0"/>
      </rPr>
      <t xml:space="preserve">
</t>
    </r>
  </si>
  <si>
    <t>Cocktail Recipes by Liquor Type</t>
  </si>
  <si>
    <t>Martini (Example)</t>
  </si>
  <si>
    <t>Liquors within Cocktail Recipes</t>
  </si>
  <si>
    <t>Enter your Non-Alcoholic Beverages</t>
  </si>
  <si>
    <r>
      <rPr>
        <rFont val="Source Sans Pro"/>
        <b/>
        <color theme="1"/>
        <sz val="14.0"/>
      </rPr>
      <t>Instructions</t>
    </r>
    <r>
      <rPr>
        <rFont val="Source Sans Pro"/>
        <b/>
        <color theme="1"/>
        <sz val="11.0"/>
      </rPr>
      <t xml:space="preserve">:
</t>
    </r>
    <r>
      <rPr>
        <rFont val="Source Sans Pro"/>
        <b/>
        <color theme="1"/>
        <sz val="12.0"/>
      </rPr>
      <t xml:space="preserve">
</t>
    </r>
    <r>
      <rPr>
        <rFont val="Source Sans Pro"/>
        <b/>
        <color theme="1"/>
        <sz val="13.0"/>
      </rPr>
      <t>Enter the Item Name and Price for Non-Alcoholic Beverages that you serve.</t>
    </r>
    <r>
      <rPr>
        <rFont val="Source Sans Pro"/>
        <b/>
        <color theme="1"/>
        <sz val="12.0"/>
      </rPr>
      <t xml:space="preserve">
</t>
    </r>
    <r>
      <rPr>
        <rFont val="Source Sans Pro"/>
        <b val="0"/>
        <i/>
        <color theme="1"/>
        <sz val="12.0"/>
      </rPr>
      <t xml:space="preserve">You can place these items into separate Groups, or you can keep them all in a single Group, such as "N/A Bev".
</t>
    </r>
    <r>
      <rPr>
        <rFont val="Source Sans Pro"/>
        <b/>
        <color theme="1"/>
        <sz val="14.0"/>
      </rPr>
      <t>When completed, please proceed to the Notes tab to provide additional details that will be helpful for your Menu Consultant.</t>
    </r>
    <r>
      <rPr>
        <rFont val="Source Sans Pro"/>
        <b/>
        <color theme="1"/>
        <sz val="12.0"/>
      </rPr>
      <t xml:space="preserve">
</t>
    </r>
    <r>
      <rPr>
        <rFont val="Source Sans Pro"/>
        <b/>
        <i/>
        <color rgb="FFFF0000"/>
        <sz val="11.0"/>
      </rPr>
      <t xml:space="preserve">Note: Please delete &amp; replace the Examples as you enter your menu information. 
</t>
    </r>
  </si>
  <si>
    <r>
      <rPr>
        <rFont val="Source Sans Pro"/>
        <b/>
        <color rgb="FFFFFFFF"/>
        <sz val="14.0"/>
      </rPr>
      <t>Group</t>
    </r>
    <r>
      <rPr>
        <rFont val="Source Sans Pro"/>
        <b val="0"/>
        <i/>
        <color rgb="FFFFFFFF"/>
        <sz val="14.0"/>
      </rPr>
      <t xml:space="preserve"> (Optional)</t>
    </r>
  </si>
  <si>
    <t>SODA</t>
  </si>
  <si>
    <t>Orange Juice (Example)</t>
  </si>
  <si>
    <t>JUICE</t>
  </si>
  <si>
    <t>Cranberry Juice (Example)</t>
  </si>
  <si>
    <t>Need more space? If you have more than 100 items for this category, please notify your Menu Onboarding Consultant via the "Notes" tab.</t>
  </si>
  <si>
    <t>Menu Notes for the Toast Team</t>
  </si>
  <si>
    <r>
      <rPr>
        <rFont val="Source Sans Pro"/>
        <color theme="1"/>
        <sz val="12.0"/>
      </rPr>
      <t xml:space="preserve">
</t>
    </r>
    <r>
      <rPr>
        <rFont val="Source Sans Pro"/>
        <b/>
        <color theme="1"/>
        <sz val="12.0"/>
      </rPr>
      <t>Would you like to provide some more detail?  Maybe you have a unique pricing adjustment needed for certain items, or interesting modifier behaviors?
Feel free to add in any additional commentary into the window below!</t>
    </r>
    <r>
      <rPr>
        <rFont val="Source Sans Pro"/>
        <color theme="1"/>
        <sz val="12.0"/>
      </rPr>
      <t xml:space="preserve">
We suggest that you look at your menu from top to bottom, and imagine how your staff will ring in your orders. We would like to know any information that you think will be relevant to your menu, as more detail will improve your menu onboarding experience. 
Your Menu Onboarding Consultant will review this sheet when importing your menu to better assist with your business needs. 
</t>
    </r>
  </si>
  <si>
    <r>
      <rPr>
        <rFont val="Source Sans Pro"/>
        <b/>
        <i/>
        <color theme="1"/>
        <sz val="17.0"/>
      </rPr>
      <t xml:space="preserve">Great work - </t>
    </r>
    <r>
      <rPr>
        <rFont val="Source Sans Pro"/>
        <b/>
        <i/>
        <color rgb="FFFF4C00"/>
        <sz val="17.0"/>
      </rPr>
      <t xml:space="preserve">you're almost done!
</t>
    </r>
    <r>
      <rPr>
        <rFont val="Source Sans Pro"/>
        <b/>
        <i/>
        <color theme="1"/>
        <sz val="15.0"/>
      </rPr>
      <t>Your Menu Onboarding Consultant will review this information to better assist with building your menu. When you are finished with adding your menu notes, please return to the 'READ ME' tab to see how you can share this document with the Toast team.</t>
    </r>
  </si>
  <si>
    <r>
      <rPr>
        <rFont val="Source Sans Pro"/>
        <b/>
        <color theme="1"/>
        <sz val="13.0"/>
      </rPr>
      <t xml:space="preserve">If you offer Happy Hour specials, please specify your Happy Hour times here.
</t>
    </r>
    <r>
      <rPr>
        <rFont val="Source Sans Pro"/>
        <i/>
        <color theme="1"/>
        <sz val="13.0"/>
      </rPr>
      <t xml:space="preserve">If you have more than one Happy Hour time in the same day, use the "Time Range 2" section. (Ex. Monday 4pm to 6pm would be entered in Time Range 1, and Monday 8pm to 10pm would be entered in Time Range 2). </t>
    </r>
  </si>
  <si>
    <t>Happy Hour Time Range 1</t>
  </si>
  <si>
    <t>Happy Hour Time Range 2</t>
  </si>
  <si>
    <t>Time</t>
  </si>
  <si>
    <t>AM or PM</t>
  </si>
  <si>
    <t>Monday</t>
  </si>
  <si>
    <t>PM</t>
  </si>
  <si>
    <t>to</t>
  </si>
  <si>
    <t>Tuesday</t>
  </si>
  <si>
    <t>Wednesday</t>
  </si>
  <si>
    <t>Thursday</t>
  </si>
  <si>
    <t>Friday</t>
  </si>
  <si>
    <t xml:space="preserve">Saturday </t>
  </si>
  <si>
    <t>Sunday</t>
  </si>
  <si>
    <r>
      <rPr>
        <rFont val="Source Sans Pro"/>
        <b/>
        <color rgb="FF000000"/>
        <sz val="13.0"/>
      </rPr>
      <t xml:space="preserve">Do you offer Happy Hour Pricing for any food items? If so, please describe your Happy Hour pricing </t>
    </r>
    <r>
      <rPr>
        <rFont val="Source Sans Pro"/>
        <b/>
        <i/>
        <color rgb="FF000000"/>
        <sz val="13.0"/>
      </rPr>
      <t>for food</t>
    </r>
    <r>
      <rPr>
        <rFont val="Source Sans Pro"/>
        <b/>
        <color rgb="FF000000"/>
        <sz val="13.0"/>
      </rPr>
      <t xml:space="preserve"> in the </t>
    </r>
    <r>
      <rPr>
        <rFont val="Source Sans Pro"/>
        <b/>
        <color rgb="FFFF4C00"/>
        <sz val="13.0"/>
      </rPr>
      <t>orange</t>
    </r>
    <r>
      <rPr>
        <rFont val="Source Sans Pro"/>
        <b/>
        <color rgb="FF000000"/>
        <sz val="13.0"/>
      </rPr>
      <t xml:space="preserve"> window below.</t>
    </r>
  </si>
  <si>
    <r>
      <rPr>
        <rFont val="Source Sans Pro"/>
        <b/>
        <color theme="1"/>
        <sz val="13.0"/>
      </rPr>
      <t>Do you serve Pizza? If so, describe how your guests can order pizzas and add details as necessary.</t>
    </r>
    <r>
      <rPr>
        <rFont val="Source Sans Pro"/>
        <color theme="1"/>
        <sz val="13.0"/>
      </rPr>
      <t xml:space="preserve">
</t>
    </r>
  </si>
  <si>
    <r>
      <rPr>
        <rFont val="Source Sans Pro"/>
        <color theme="1"/>
        <sz val="13.0"/>
      </rPr>
      <t xml:space="preserve">Do you allow guests to </t>
    </r>
    <r>
      <rPr>
        <rFont val="Source Sans Pro"/>
        <b/>
        <color theme="1"/>
        <sz val="13.0"/>
      </rPr>
      <t>remove</t>
    </r>
    <r>
      <rPr>
        <rFont val="Source Sans Pro"/>
        <color theme="1"/>
        <sz val="13.0"/>
      </rPr>
      <t xml:space="preserve"> toppings from a "specialty" pizza? </t>
    </r>
  </si>
  <si>
    <r>
      <rPr>
        <rFont val="Source Sans Pro"/>
        <color theme="1"/>
        <sz val="13.0"/>
      </rPr>
      <t xml:space="preserve">Do you allow toppings to be added to </t>
    </r>
    <r>
      <rPr>
        <rFont val="Source Sans Pro"/>
        <b/>
        <color theme="1"/>
        <sz val="13.0"/>
      </rPr>
      <t xml:space="preserve">only </t>
    </r>
    <r>
      <rPr>
        <rFont val="Source Sans Pro"/>
        <b/>
        <i/>
        <color theme="1"/>
        <sz val="13.0"/>
      </rPr>
      <t>half</t>
    </r>
    <r>
      <rPr>
        <rFont val="Source Sans Pro"/>
        <color theme="1"/>
        <sz val="13.0"/>
      </rPr>
      <t xml:space="preserve"> of a pizza?</t>
    </r>
  </si>
  <si>
    <r>
      <rPr>
        <rFont val="Source Sans Pro"/>
        <color theme="1"/>
        <sz val="13.0"/>
      </rPr>
      <t xml:space="preserve">Do you allow </t>
    </r>
    <r>
      <rPr>
        <rFont val="Source Sans Pro"/>
        <b/>
        <color theme="1"/>
        <sz val="13.0"/>
      </rPr>
      <t>half of one</t>
    </r>
    <r>
      <rPr>
        <rFont val="Source Sans Pro"/>
        <color theme="1"/>
        <sz val="13.0"/>
      </rPr>
      <t xml:space="preserve"> "specialty" pizza and </t>
    </r>
    <r>
      <rPr>
        <rFont val="Source Sans Pro"/>
        <b/>
        <color theme="1"/>
        <sz val="13.0"/>
      </rPr>
      <t>half of another</t>
    </r>
    <r>
      <rPr>
        <rFont val="Source Sans Pro"/>
        <color theme="1"/>
        <sz val="13.0"/>
      </rPr>
      <t xml:space="preserve"> "specialty" pizza? (i.e. half Meat Lovers &amp; Half Supreme)</t>
    </r>
  </si>
  <si>
    <r>
      <rPr>
        <rFont val="Source Sans Pro"/>
        <color theme="1"/>
        <sz val="13.0"/>
      </rPr>
      <t xml:space="preserve">Do you allow for </t>
    </r>
    <r>
      <rPr>
        <rFont val="Source Sans Pro"/>
        <b/>
        <color theme="1"/>
        <sz val="13.0"/>
      </rPr>
      <t>half</t>
    </r>
    <r>
      <rPr>
        <rFont val="Source Sans Pro"/>
        <color theme="1"/>
        <sz val="13.0"/>
      </rPr>
      <t xml:space="preserve"> "specialty" and </t>
    </r>
    <r>
      <rPr>
        <rFont val="Source Sans Pro"/>
        <b/>
        <color theme="1"/>
        <sz val="13.0"/>
      </rPr>
      <t>half</t>
    </r>
    <r>
      <rPr>
        <rFont val="Source Sans Pro"/>
        <color theme="1"/>
        <sz val="13.0"/>
      </rPr>
      <t xml:space="preserve"> Build Your Own on the same pizza? </t>
    </r>
  </si>
  <si>
    <r>
      <rPr>
        <rFont val="Source Sans Pro"/>
        <color theme="1"/>
        <sz val="13.0"/>
      </rPr>
      <t xml:space="preserve">Do you offer </t>
    </r>
    <r>
      <rPr>
        <rFont val="Source Sans Pro"/>
        <b/>
        <color theme="1"/>
        <sz val="13.0"/>
      </rPr>
      <t>half &amp; half</t>
    </r>
    <r>
      <rPr>
        <rFont val="Source Sans Pro"/>
        <color theme="1"/>
        <sz val="13.0"/>
      </rPr>
      <t xml:space="preserve"> sauces? (i.e. half marinara &amp; half BBQ sauce)</t>
    </r>
  </si>
  <si>
    <r>
      <rPr>
        <rFont val="Source Sans Pro"/>
        <color theme="1"/>
        <sz val="13.0"/>
      </rPr>
      <t xml:space="preserve">Is there a </t>
    </r>
    <r>
      <rPr>
        <rFont val="Source Sans Pro"/>
        <b/>
        <color theme="1"/>
        <sz val="13.0"/>
      </rPr>
      <t>limit</t>
    </r>
    <r>
      <rPr>
        <rFont val="Source Sans Pro"/>
        <color theme="1"/>
        <sz val="13.0"/>
      </rPr>
      <t xml:space="preserve"> to the number of toppings that can go on a pizza?</t>
    </r>
  </si>
  <si>
    <r>
      <rPr>
        <rFont val="Source Sans Pro"/>
        <color theme="1"/>
        <sz val="13.0"/>
      </rPr>
      <t xml:space="preserve">Will you be using a </t>
    </r>
    <r>
      <rPr>
        <rFont val="Source Sans Pro"/>
        <b/>
        <color theme="1"/>
        <sz val="13.0"/>
      </rPr>
      <t>3rd Party Delivery Service</t>
    </r>
    <r>
      <rPr>
        <rFont val="Source Sans Pro"/>
        <color theme="1"/>
        <sz val="13.0"/>
      </rPr>
      <t xml:space="preserve"> such as GrubHub, UberEats, DoorDash, etc?</t>
    </r>
  </si>
  <si>
    <t>Are there any additional pizza configurations we should know about? (1/3 or 1/4 toppings, substitution pricing etc.) [Provide extra info here]</t>
  </si>
  <si>
    <r>
      <rPr>
        <rFont val="Source Sans Pro"/>
        <b/>
        <color theme="1"/>
        <sz val="15.0"/>
      </rPr>
      <t xml:space="preserve">
We suggest that you take a moment to look at your menu from top to bottom, and imagine how your staff will ring in your orders. 
</t>
    </r>
    <r>
      <rPr>
        <rFont val="Source Sans Pro"/>
        <b val="0"/>
        <color theme="1"/>
        <sz val="15.0"/>
      </rPr>
      <t xml:space="preserve">In the </t>
    </r>
    <r>
      <rPr>
        <rFont val="Source Sans Pro"/>
        <b/>
        <color rgb="FFFF4C00"/>
        <sz val="15.0"/>
      </rPr>
      <t>orange</t>
    </r>
    <r>
      <rPr>
        <rFont val="Source Sans Pro"/>
        <b val="0"/>
        <color theme="1"/>
        <sz val="15.0"/>
      </rPr>
      <t xml:space="preserve"> window, add any information that may be relevant to your menu. 
Please see the examples of some special considerations that may apply to your menu.</t>
    </r>
    <r>
      <rPr>
        <rFont val="Source Sans Pro"/>
        <b/>
        <color theme="1"/>
        <sz val="15.0"/>
      </rPr>
      <t xml:space="preserve">
</t>
    </r>
  </si>
  <si>
    <t>Add your notes and special requests here!</t>
  </si>
  <si>
    <r>
      <rPr>
        <rFont val="Source Sans Pro"/>
        <b/>
        <color theme="1"/>
        <sz val="14.0"/>
      </rPr>
      <t>Examples:</t>
    </r>
    <r>
      <rPr>
        <rFont val="Source Sans Pro"/>
        <color theme="1"/>
        <sz val="12.0"/>
      </rPr>
      <t xml:space="preserve">
- "For my appetizers, the first dipping sauce is free. However, I would like to charge the guest if they would like more than 1."
- "I would like to offer beer flights. Here is how I would like my servers to ring them in."
- I need a "Make it a Combo" modifier for my burgers, where customers can add an order of fries and fountain soda for $7.99, but I am unsure how to do this on the sheet, can you help?
- "For my BBQ items, I have them listed at the price per pound, and I will need the staff to enter the exact weight when ringing in an order."
                                                        </t>
    </r>
  </si>
  <si>
    <t>This page is for Toast use only.</t>
  </si>
  <si>
    <t>How to use this Menu Template:</t>
  </si>
  <si>
    <r>
      <rPr>
        <rFont val="Source Sans Pro"/>
        <color theme="1"/>
        <sz val="14.0"/>
      </rPr>
      <t xml:space="preserve">As customers enter beverage items and modifiers, this information will automatically pull into 3 places: </t>
    </r>
    <r>
      <rPr>
        <rFont val="Source Sans Pro"/>
        <b/>
        <i/>
        <color theme="1"/>
        <sz val="14.0"/>
      </rPr>
      <t>Beverage Import</t>
    </r>
    <r>
      <rPr>
        <rFont val="Source Sans Pro"/>
        <color theme="1"/>
        <sz val="14.0"/>
      </rPr>
      <t xml:space="preserve">, </t>
    </r>
    <r>
      <rPr>
        <rFont val="Source Sans Pro"/>
        <b/>
        <i/>
        <color theme="1"/>
        <sz val="14.0"/>
      </rPr>
      <t>Bev Mods</t>
    </r>
    <r>
      <rPr>
        <rFont val="Source Sans Pro"/>
        <color theme="1"/>
        <sz val="14.0"/>
      </rPr>
      <t xml:space="preserve">, and </t>
    </r>
    <r>
      <rPr>
        <rFont val="Source Sans Pro"/>
        <b/>
        <i/>
        <color theme="1"/>
        <sz val="14.0"/>
      </rPr>
      <t>Size Pricing</t>
    </r>
    <r>
      <rPr>
        <rFont val="Source Sans Pro"/>
        <color theme="1"/>
        <sz val="14.0"/>
      </rPr>
      <t>.</t>
    </r>
  </si>
  <si>
    <r>
      <rPr>
        <rFont val="Source Sans Pro"/>
        <i/>
        <color theme="1"/>
        <sz val="12.0"/>
      </rPr>
      <t xml:space="preserve">-You'll also see </t>
    </r>
    <r>
      <rPr>
        <rFont val="Source Sans Pro"/>
        <b/>
        <i/>
        <color theme="1"/>
        <sz val="12.0"/>
      </rPr>
      <t>Compiled Bev</t>
    </r>
    <r>
      <rPr>
        <rFont val="Source Sans Pro"/>
        <i/>
        <color theme="1"/>
        <sz val="12.0"/>
      </rPr>
      <t xml:space="preserve"> - there is no need to touch that page.</t>
    </r>
  </si>
  <si>
    <r>
      <rPr>
        <rFont val="Source Sans Pro"/>
        <color theme="1"/>
        <sz val="12.0"/>
      </rPr>
      <t xml:space="preserve">1) The </t>
    </r>
    <r>
      <rPr>
        <rFont val="Source Sans Pro"/>
        <b/>
        <i/>
        <color theme="1"/>
        <sz val="12.0"/>
      </rPr>
      <t>Beverage Import</t>
    </r>
    <r>
      <rPr>
        <rFont val="Source Sans Pro"/>
        <color theme="1"/>
        <sz val="12.0"/>
      </rPr>
      <t xml:space="preserve"> page will show item data as it will import into Toastweb. </t>
    </r>
  </si>
  <si>
    <t>-Prior to uploading to Toastweb, you must rename the Beverage Import sheet as "Menu Build - Beverage Import"</t>
  </si>
  <si>
    <r>
      <rPr>
        <rFont val="Source Sans Pro"/>
        <color theme="1"/>
        <sz val="12.0"/>
      </rPr>
      <t xml:space="preserve">2) There are two </t>
    </r>
    <r>
      <rPr>
        <rFont val="Source Sans Pro"/>
        <b/>
        <i/>
        <color theme="1"/>
        <sz val="12.0"/>
      </rPr>
      <t>Bev Mods</t>
    </r>
    <r>
      <rPr>
        <rFont val="Source Sans Pro"/>
        <color theme="1"/>
        <sz val="12.0"/>
      </rPr>
      <t xml:space="preserve"> pages: "Standard" modifier setup and "xtraCHEF" modifier setup:</t>
    </r>
  </si>
  <si>
    <r>
      <rPr>
        <rFont val="Source Sans Pro"/>
        <color theme="1"/>
        <sz val="12.0"/>
      </rPr>
      <t>-</t>
    </r>
    <r>
      <rPr>
        <rFont val="Source Sans Pro"/>
        <b/>
        <i/>
        <color theme="1"/>
        <sz val="12.0"/>
      </rPr>
      <t>Standard</t>
    </r>
    <r>
      <rPr>
        <rFont val="Source Sans Pro"/>
        <color theme="1"/>
        <sz val="12.0"/>
      </rPr>
      <t>: "Grey Goose" is the item, and "Martini" is the modifier</t>
    </r>
  </si>
  <si>
    <r>
      <rPr>
        <rFont val="Source Sans Pro"/>
        <color theme="1"/>
        <sz val="12.0"/>
      </rPr>
      <t>-</t>
    </r>
    <r>
      <rPr>
        <rFont val="Source Sans Pro"/>
        <b/>
        <i/>
        <color theme="1"/>
        <sz val="12.0"/>
      </rPr>
      <t>xtraCHEF</t>
    </r>
    <r>
      <rPr>
        <rFont val="Source Sans Pro"/>
        <color theme="1"/>
        <sz val="12.0"/>
      </rPr>
      <t>: "Martini" is the item, and "Grey Goose is the modifier</t>
    </r>
  </si>
  <si>
    <t>-Both pages include Mixers &amp; standard Bar Mods.</t>
  </si>
  <si>
    <r>
      <rPr>
        <rFont val="Source Sans Pro"/>
        <color theme="1"/>
        <sz val="12.0"/>
      </rPr>
      <t xml:space="preserve">-Choose the appropriate setup, and copy &amp; paste </t>
    </r>
    <r>
      <rPr>
        <rFont val="Source Sans Pro"/>
        <i/>
        <color theme="1"/>
        <sz val="12.0"/>
      </rPr>
      <t xml:space="preserve">values </t>
    </r>
    <r>
      <rPr>
        <rFont val="Source Sans Pro"/>
        <color theme="1"/>
        <sz val="12.0"/>
      </rPr>
      <t>into the bottom of the "Modifier Build" page.</t>
    </r>
  </si>
  <si>
    <r>
      <rPr>
        <rFont val="Source Sans Pro"/>
        <color rgb="FF000000"/>
        <sz val="12.0"/>
      </rPr>
      <t xml:space="preserve">3) The </t>
    </r>
    <r>
      <rPr>
        <rFont val="Source Sans Pro"/>
        <b/>
        <i/>
        <color rgb="FF000000"/>
        <sz val="12.0"/>
      </rPr>
      <t>Size Pricing</t>
    </r>
    <r>
      <rPr>
        <rFont val="Source Sans Pro"/>
        <color rgb="FF000000"/>
        <sz val="12.0"/>
      </rPr>
      <t xml:space="preserve"> page will pre-format item information for Size Pricing on their Beer or Wine.</t>
    </r>
  </si>
  <si>
    <r>
      <rPr>
        <rFont val="Source Sans Pro"/>
        <color theme="1"/>
        <sz val="12.0"/>
      </rPr>
      <t xml:space="preserve">-Use the </t>
    </r>
    <r>
      <rPr>
        <rFont val="Source Sans Pro"/>
        <i/>
        <color theme="1"/>
        <sz val="12.0"/>
      </rPr>
      <t>Bulk Add New Items</t>
    </r>
    <r>
      <rPr>
        <rFont val="Source Sans Pro"/>
        <color theme="1"/>
        <sz val="12.0"/>
      </rPr>
      <t xml:space="preserve"> option in Toastweb to copy &amp; paste these fields in a format that automatically creates Size Pricing.</t>
    </r>
  </si>
  <si>
    <t>-If you are using Size Pricing, make sure you check the appropriate toggles to remove these items from the Beverage Import page.</t>
  </si>
  <si>
    <r>
      <rPr>
        <rFont val="Source Sans Pro"/>
        <color theme="1"/>
        <sz val="14.0"/>
      </rPr>
      <t xml:space="preserve">Use the </t>
    </r>
    <r>
      <rPr>
        <rFont val="Source Sans Pro"/>
        <b/>
        <i/>
        <color theme="1"/>
        <sz val="14.0"/>
      </rPr>
      <t>MOC Toggles</t>
    </r>
    <r>
      <rPr>
        <rFont val="Source Sans Pro"/>
        <color theme="1"/>
        <sz val="14.0"/>
      </rPr>
      <t xml:space="preserve"> below to adjust customer-entered information as necessary. See real-time updates to the right of each toggle.</t>
    </r>
  </si>
  <si>
    <r>
      <rPr>
        <rFont val="Source Sans Pro"/>
        <color rgb="FF000000"/>
        <sz val="12.0"/>
      </rPr>
      <t xml:space="preserve">-Most toggles </t>
    </r>
    <r>
      <rPr>
        <rFont val="Source Sans Pro"/>
        <i/>
        <color rgb="FF000000"/>
        <sz val="12.0"/>
      </rPr>
      <t>usually</t>
    </r>
    <r>
      <rPr>
        <rFont val="Source Sans Pro"/>
        <color rgb="FF000000"/>
        <sz val="12.0"/>
      </rPr>
      <t xml:space="preserve"> won't need to be adjusted. More common toggles are in orange.</t>
    </r>
  </si>
  <si>
    <t>-You can make edits to the fields in blue</t>
  </si>
  <si>
    <r>
      <rPr>
        <rFont val="Source Sans Pro"/>
        <color theme="1"/>
        <sz val="14.0"/>
      </rPr>
      <t xml:space="preserve">Check </t>
    </r>
    <r>
      <rPr>
        <rFont val="Source Sans Pro"/>
        <b/>
        <i/>
        <color theme="1"/>
        <sz val="14.0"/>
      </rPr>
      <t>QA flags</t>
    </r>
    <r>
      <rPr>
        <rFont val="Source Sans Pro"/>
        <color theme="1"/>
        <sz val="14.0"/>
      </rPr>
      <t xml:space="preserve"> prior to importing to Toastweb</t>
    </r>
  </si>
  <si>
    <t>-Red fields should always be adjusted. Yellow fields are okay, but you may want to double-check them.</t>
  </si>
  <si>
    <t>-If you encounter an upload issue that is not caught by QA Flags, please notify Chief Kuwahara or Alexandre Rothlisberger</t>
  </si>
  <si>
    <t>Download as .xlsx and import into Toastweb.</t>
  </si>
  <si>
    <t>Reminders!</t>
  </si>
  <si>
    <t>-Happy Hour does not import, and must be built out manually within Toastweb.</t>
  </si>
  <si>
    <t>-Beverage pages have a maximum of 100 items per subcategory to be importable, i.e. 100 Draft Beers, 100 Bottles, 100 Cans, etc.</t>
  </si>
  <si>
    <r>
      <rPr>
        <rFont val="Source Sans Pro"/>
        <color theme="1"/>
        <sz val="12.0"/>
      </rPr>
      <t xml:space="preserve">-Copy &amp; Paste </t>
    </r>
    <r>
      <rPr>
        <rFont val="Source Sans Pro"/>
        <i/>
        <color theme="1"/>
        <sz val="12.0"/>
      </rPr>
      <t>Values</t>
    </r>
    <r>
      <rPr>
        <rFont val="Source Sans Pro"/>
        <color theme="1"/>
        <sz val="12.0"/>
      </rPr>
      <t xml:space="preserve"> (Command-Shift-V) before manually making changes.</t>
    </r>
  </si>
  <si>
    <t>QA &amp; Import Flags</t>
  </si>
  <si>
    <t>Primary</t>
  </si>
  <si>
    <t>Modifier</t>
  </si>
  <si>
    <t>Beer</t>
  </si>
  <si>
    <t>Wine</t>
  </si>
  <si>
    <t>Liquor</t>
  </si>
  <si>
    <t>Liquor Mods</t>
  </si>
  <si>
    <t>Cocktails</t>
  </si>
  <si>
    <t>N/A Bev</t>
  </si>
  <si>
    <t>Examples need to be deleted:</t>
  </si>
  <si>
    <t>Row check:</t>
  </si>
  <si>
    <t>-</t>
  </si>
  <si>
    <t>Column check:</t>
  </si>
  <si>
    <t>Duplicate Item Names</t>
  </si>
  <si>
    <t>Missing Group:</t>
  </si>
  <si>
    <t>TBD</t>
  </si>
  <si>
    <t>Item entered without Price:</t>
  </si>
  <si>
    <t>Price entered without Item:</t>
  </si>
  <si>
    <t>HAPPY HOUR FLAGS</t>
  </si>
  <si>
    <t>MOC Toggles</t>
  </si>
  <si>
    <t>Size Pricing</t>
  </si>
  <si>
    <t>Use Size Pricing for Draft Beer:</t>
  </si>
  <si>
    <t>If checked, then Draft Beers will NOT move to the Beverage Import sheet. Check Bulk Add sheet.</t>
  </si>
  <si>
    <t>Use Prefix in Size Pricing:</t>
  </si>
  <si>
    <t>Override default prefix:</t>
  </si>
  <si>
    <t xml:space="preserve">DFT </t>
  </si>
  <si>
    <t>Base Pricing</t>
  </si>
  <si>
    <t>Override group name:</t>
  </si>
  <si>
    <t>Use Size Prefix on Item Name</t>
  </si>
  <si>
    <t>Use DFT Prefix</t>
  </si>
  <si>
    <t>Use Size Prefix</t>
  </si>
  <si>
    <t>PIT</t>
  </si>
  <si>
    <t>Use default prefix (entered on Beer page):</t>
  </si>
  <si>
    <t>Use override Prefix:</t>
  </si>
  <si>
    <t xml:space="preserve">CAN </t>
  </si>
  <si>
    <t xml:space="preserve">BTL </t>
  </si>
  <si>
    <t>Use prefix</t>
  </si>
  <si>
    <t>Override Prefix:</t>
  </si>
  <si>
    <t xml:space="preserve">1 - </t>
  </si>
  <si>
    <t xml:space="preserve">2 - </t>
  </si>
  <si>
    <t xml:space="preserve">3 - </t>
  </si>
  <si>
    <t xml:space="preserve">4 - </t>
  </si>
  <si>
    <t xml:space="preserve">5 - </t>
  </si>
  <si>
    <t>(Optional groups hidden)</t>
  </si>
  <si>
    <t>Use Size Pricing for Wine</t>
  </si>
  <si>
    <t>If checked, then Wines will NOT move to the Beverage Import sheet. Check Bulk Add sheet.</t>
  </si>
  <si>
    <t>Prefix for Glass</t>
  </si>
  <si>
    <t xml:space="preserve">G - </t>
  </si>
  <si>
    <r>
      <rPr>
        <rFont val="Source Sans Pro"/>
        <i/>
        <color theme="1"/>
        <sz val="12.0"/>
      </rPr>
      <t xml:space="preserve">If checked, then the Glass Prefix will </t>
    </r>
    <r>
      <rPr>
        <rFont val="Source Sans Pro"/>
        <b/>
        <i/>
        <color theme="1"/>
        <sz val="12.0"/>
      </rPr>
      <t>always</t>
    </r>
    <r>
      <rPr>
        <rFont val="Source Sans Pro"/>
        <i/>
        <color theme="1"/>
        <sz val="12.0"/>
      </rPr>
      <t xml:space="preserve"> show, even if this wine is only served by the Glass</t>
    </r>
  </si>
  <si>
    <t>Prefix for Bottle</t>
  </si>
  <si>
    <t xml:space="preserve">B - </t>
  </si>
  <si>
    <r>
      <rPr>
        <rFont val="Source Sans Pro"/>
        <i/>
        <color theme="1"/>
        <sz val="12.0"/>
      </rPr>
      <t xml:space="preserve">If checked, then the Bottle Prefix will </t>
    </r>
    <r>
      <rPr>
        <rFont val="Source Sans Pro"/>
        <b/>
        <i/>
        <color theme="1"/>
        <sz val="12.0"/>
      </rPr>
      <t>always</t>
    </r>
    <r>
      <rPr>
        <rFont val="Source Sans Pro"/>
        <i/>
        <color theme="1"/>
        <sz val="12.0"/>
      </rPr>
      <t xml:space="preserve"> show, even if this wine is only served by the Bottle</t>
    </r>
  </si>
  <si>
    <t>Combine Bottle &amp; Glass into single Group</t>
  </si>
  <si>
    <r>
      <rPr>
        <rFont val="Source Sans Pro"/>
        <i/>
        <color theme="1"/>
        <sz val="12.0"/>
      </rPr>
      <t xml:space="preserve">If checked, then Bottles &amp; Glasses </t>
    </r>
    <r>
      <rPr>
        <rFont val="Source Sans Pro"/>
        <b/>
        <i/>
        <color theme="1"/>
        <sz val="12.0"/>
      </rPr>
      <t>of the same category</t>
    </r>
    <r>
      <rPr>
        <rFont val="Source Sans Pro"/>
        <i/>
        <color theme="1"/>
        <sz val="12.0"/>
      </rPr>
      <t xml:space="preserve"> will be combined into the same Group</t>
    </r>
  </si>
  <si>
    <t>Add Cate 4+ to import</t>
  </si>
  <si>
    <t>Liquor List</t>
  </si>
  <si>
    <t>Double prefix on Items</t>
  </si>
  <si>
    <t xml:space="preserve">DBL </t>
  </si>
  <si>
    <t>Double suffix on Items</t>
  </si>
  <si>
    <t xml:space="preserve"> DBL</t>
  </si>
  <si>
    <t>Double prefix on Groups</t>
  </si>
  <si>
    <t>Double suffix on Groups</t>
  </si>
  <si>
    <t>Single Groups</t>
  </si>
  <si>
    <t>Single Items</t>
  </si>
  <si>
    <t>Double Groups</t>
  </si>
  <si>
    <t>Double Items</t>
  </si>
  <si>
    <t>Wine Groups</t>
  </si>
  <si>
    <t>Bev Import A25</t>
  </si>
  <si>
    <t>f(Notes!J255=true,QUERY(UNIQUE('Compiled Bev'!D418:G),"where coll is not null",0),UNIQUE('Compiled Bev'!D5:G))i</t>
  </si>
  <si>
    <t>Beverage Import</t>
  </si>
  <si>
    <r>
      <rPr>
        <rFont val="Source Sans Pro"/>
        <color theme="1"/>
        <sz val="12.0"/>
      </rPr>
      <t xml:space="preserve">Note: You </t>
    </r>
    <r>
      <rPr>
        <rFont val="Source Sans Pro"/>
        <i/>
        <color theme="1"/>
        <sz val="12.0"/>
      </rPr>
      <t>can</t>
    </r>
    <r>
      <rPr>
        <rFont val="Source Sans Pro"/>
        <color theme="1"/>
        <sz val="12.0"/>
      </rPr>
      <t xml:space="preserve"> apply Modifier Groups from the Bev Mods pages directly to these items, 
however, it does not generally follow best practices. 
Generally speaking, you should apply Beverage Modifier Groups at the Item Group level,
within Toastweb.</t>
    </r>
  </si>
  <si>
    <r>
      <rPr>
        <rFont val="Source Sans Pro"/>
        <b/>
        <color rgb="FFFFFFFF"/>
        <sz val="12.0"/>
      </rPr>
      <t xml:space="preserve">Description </t>
    </r>
    <r>
      <rPr>
        <rFont val="Source Sans Pro"/>
        <b val="0"/>
        <i/>
        <color rgb="FFFFFFFF"/>
        <sz val="12.0"/>
      </rPr>
      <t>(Optional; this is visible to guests via Online Ordering)</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</si>
  <si>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</si>
  <si>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</si>
  <si>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</si>
  <si>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</si>
  <si>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</si>
  <si>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</si>
  <si>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</si>
  <si>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</si>
  <si>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</si>
  <si>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r>
      <rPr>
        <rFont val="Source Sans Pro"/>
        <b/>
        <color rgb="FFFFFFFF"/>
        <sz val="12.0"/>
      </rPr>
      <t xml:space="preserve">Assign Modifier Groups (Optional)
</t>
    </r>
    <r>
      <rPr>
        <rFont val="Source Sans Pro"/>
        <b val="0"/>
        <i/>
        <color rgb="FFFFFFFF"/>
        <sz val="12.0"/>
      </rPr>
      <t xml:space="preserve"> Modifier Groups must be entered on Modifier Build tab first</t>
    </r>
  </si>
  <si>
    <t>How to use this sheet</t>
  </si>
  <si>
    <r>
      <rPr>
        <rFont val="Calibri"/>
        <color rgb="FF000000"/>
        <sz val="13.0"/>
      </rPr>
      <t xml:space="preserve">-This sheet will fill in automatically as the customer fills out their Wine &amp; Beer pages, </t>
    </r>
    <r>
      <rPr>
        <rFont val="Calibri"/>
        <b/>
        <i/>
        <color rgb="FF000000"/>
        <sz val="13.0"/>
      </rPr>
      <t>however, Size Pricing does not import automatically.</t>
    </r>
    <r>
      <rPr>
        <rFont val="Calibri"/>
        <color rgb="FF000000"/>
        <sz val="13.0"/>
      </rPr>
      <t xml:space="preserve">
-The cells here are already formatted to copy/paste into Toastweb using the Bulk Add New Items function (you do not need to Unhide columns C:F).
-Do not copy/paste the header rows; only select the rows containing items.
-To remove the DFT prefix from beers, uncheck the "Use Prefix in Size Pricing" box on the MOC page.</t>
    </r>
  </si>
  <si>
    <t>*** Note: The Bulk Add function is capable of importing more sizes/prices than shown here. If necessary, you can add additional Size/Price columns prices on this sheet manually.</t>
  </si>
  <si>
    <t>Base Price</t>
  </si>
  <si>
    <t>POS Name</t>
  </si>
  <si>
    <t>Kitch Name</t>
  </si>
  <si>
    <t>calories</t>
  </si>
  <si>
    <t>Count of Pour/Prices</t>
  </si>
  <si>
    <t>Glass</t>
  </si>
  <si>
    <t>Glass Price</t>
  </si>
  <si>
    <t>Bottle Price</t>
  </si>
  <si>
    <t>Do not make edits to this page.</t>
  </si>
  <si>
    <t>Entered Category Name</t>
  </si>
  <si>
    <t>Entered Name</t>
  </si>
  <si>
    <t>Grp</t>
  </si>
  <si>
    <t>Price</t>
  </si>
  <si>
    <t>Menu Group</t>
  </si>
  <si>
    <t>12:00</t>
  </si>
  <si>
    <t>12:30</t>
  </si>
  <si>
    <t>1:00</t>
  </si>
  <si>
    <t>1:30</t>
  </si>
  <si>
    <t>2:00</t>
  </si>
  <si>
    <t>2:30</t>
  </si>
  <si>
    <t>3:00</t>
  </si>
  <si>
    <t>3:30</t>
  </si>
  <si>
    <t>4:00</t>
  </si>
  <si>
    <t>4:30</t>
  </si>
  <si>
    <t>5:00</t>
  </si>
  <si>
    <t>5:30</t>
  </si>
  <si>
    <t>6:00</t>
  </si>
  <si>
    <t>6:30</t>
  </si>
  <si>
    <t>7:00</t>
  </si>
  <si>
    <t>7:30</t>
  </si>
  <si>
    <t>8:00</t>
  </si>
  <si>
    <t>8:30</t>
  </si>
  <si>
    <t>9:00</t>
  </si>
  <si>
    <t>9:30</t>
  </si>
  <si>
    <t>10:00</t>
  </si>
  <si>
    <t>10:30</t>
  </si>
  <si>
    <t>11:00</t>
  </si>
  <si>
    <t>11:30</t>
  </si>
  <si>
    <t/>
  </si>
  <si>
    <t>Wine Base Pricing</t>
  </si>
  <si>
    <t>Wine Size Pricing</t>
  </si>
  <si>
    <t>dafs</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</si>
</sst>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quot;$&quot;#,##0.00"/>
    <numFmt numFmtId="165" formatCode="&quot;$&quot;#,##0"/>
  </numFmts>
  <fonts count="103">
    <font>
      <sz val="10.0"/>
      <color rgb="FF000000"/>
      <name val="Calibri"/>
      <scheme val="minor"/>
    </font>
    <font>
      <b/>
      <sz val="11.0"/>
      <color rgb="FFFFFFFF"/>
      <name val="Source Sans Pro"/>
    </font>
    <font>
      <b/>
      <u/>
      <sz val="11.0"/>
      <color rgb="FF0000FF"/>
      <name val="Source Sans Pro"/>
    </font>
    <font>
      <b/>
      <u/>
      <sz val="11.0"/>
      <color rgb="FF2B50BA"/>
      <name val="Source Sans Pro"/>
    </font>
    <font>
      <b/>
      <sz val="11.0"/>
      <color theme="1"/>
      <name val="Source Sans Pro"/>
    </font>
    <font>
      <b/>
      <sz val="17.0"/>
      <color rgb="FFFFFFFF"/>
      <name val="Source Sans Pro"/>
    </font>
    <font>
      <sz val="11.0"/>
      <color rgb="FFFFFFFF"/>
      <name val="Source Sans Pro"/>
    </font>
    <font>
      <b/>
      <sz val="11.0"/>
      <color theme="1"/>
      <name val="Calibri"/>
      <scheme val="minor"/>
    </font>
    <font>
      <sz val="11.0"/>
      <color theme="1"/>
      <name val="Calibri"/>
      <scheme val="minor"/>
    </font>
    <font>
      <sz val="15.0"/>
      <color theme="1"/>
      <name val="Source Sans Pro"/>
    </font>
    <font>
      <sz val="16.0"/>
      <color rgb="FF0000FF"/>
      <name val="Source Sans Pro"/>
    </font>
    <font>
      <b/>
      <u/>
      <sz val="12.0"/>
      <color rgb="FF000000"/>
      <name val="Source Sans Pro"/>
    </font>
    <font>
      <sz val="12.0"/>
      <color rgb="FF000000"/>
      <name val="Source Sans Pro"/>
    </font>
    <font>
      <i/>
      <sz val="12.0"/>
      <color theme="1"/>
      <name val="Source Sans Pro"/>
    </font>
    <font>
      <sz val="11.0"/>
      <color theme="1"/>
      <name val="Source Sans Pro"/>
    </font>
    <font>
      <b/>
      <sz val="15.0"/>
      <color rgb="FFFFFFFF"/>
      <name val="Source Sans Pro"/>
    </font>
    <font>
      <b/>
      <sz val="13.0"/>
      <color theme="1"/>
      <name val="Source Sans Pro"/>
    </font>
    <font>
      <sz val="13.0"/>
      <color theme="1"/>
      <name val="Source Sans Pro"/>
    </font>
    <font>
      <b/>
      <sz val="14.0"/>
      <color theme="1"/>
      <name val="Source Sans Pro"/>
    </font>
    <font>
      <b/>
      <u/>
      <sz val="14.0"/>
      <color rgb="FF0000FF"/>
      <name val="Source Sans Pro"/>
    </font>
    <font>
      <u/>
      <sz val="13.0"/>
      <color rgb="FF0000FF"/>
      <name val="Source Sans Pro"/>
    </font>
    <font>
      <sz val="10.0"/>
      <color theme="1"/>
      <name val="Source Sans Pro"/>
    </font>
    <font>
      <b/>
      <sz val="19.0"/>
      <color rgb="FFFFFFFF"/>
      <name val="Source Sans Pro"/>
    </font>
    <font>
      <b/>
      <sz val="12.0"/>
      <color rgb="FF000000"/>
      <name val="Source Sans Pro"/>
    </font>
    <font>
      <b/>
      <sz val="17.0"/>
      <color rgb="FF4461C9"/>
      <name val="Source Sans Pro"/>
    </font>
    <font/>
    <font>
      <b/>
      <sz val="15.0"/>
      <color theme="1"/>
      <name val="Source Sans Pro"/>
    </font>
    <font>
      <sz val="15.0"/>
      <color theme="1"/>
      <name val="Calibri"/>
    </font>
    <font>
      <color theme="1"/>
      <name val="Calibri"/>
    </font>
    <font>
      <u/>
      <sz val="12.0"/>
      <color rgb="FF0000FF"/>
      <name val="Calibri"/>
    </font>
    <font>
      <b/>
      <i/>
      <sz val="12.0"/>
      <color rgb="FFFF0000"/>
      <name val="Source Sans Pro"/>
    </font>
    <font>
      <color theme="1"/>
      <name val="Calibri"/>
      <scheme val="minor"/>
    </font>
    <font>
      <b/>
      <sz val="12.0"/>
      <color rgb="FFFFFFFF"/>
      <name val="Source Sans Pro"/>
    </font>
    <font>
      <sz val="12.0"/>
      <color theme="1"/>
      <name val="Source Sans Pro"/>
    </font>
    <font>
      <color rgb="FF000000"/>
      <name val="Calibri"/>
    </font>
    <font>
      <b/>
      <sz val="16.0"/>
      <color rgb="FFFFFFFF"/>
      <name val="Source Sans Pro"/>
    </font>
    <font>
      <b/>
      <sz val="13.0"/>
      <color rgb="FF000000"/>
      <name val="Source Sans Pro"/>
    </font>
    <font>
      <sz val="15.0"/>
      <color rgb="FF000000"/>
      <name val="Source Sans Pro"/>
    </font>
    <font>
      <sz val="15.0"/>
      <color rgb="FF000000"/>
      <name val="Docs-Calibri"/>
    </font>
    <font>
      <sz val="15.0"/>
      <color rgb="FF000000"/>
      <name val="Calibri"/>
    </font>
    <font>
      <sz val="13.0"/>
      <color rgb="FF000000"/>
      <name val="Source Sans Pro"/>
    </font>
    <font>
      <u/>
      <sz val="13.0"/>
      <color rgb="FF000000"/>
      <name val="Source Sans Pro"/>
    </font>
    <font>
      <b/>
      <sz val="14.0"/>
      <color rgb="FFFFFFFF"/>
      <name val="Source Sans Pro"/>
    </font>
    <font>
      <b/>
      <sz val="13.0"/>
      <color theme="1"/>
      <name val="Calibri"/>
    </font>
    <font>
      <b/>
      <sz val="13.0"/>
      <color rgb="FFFFFFFF"/>
      <name val="Lato"/>
    </font>
    <font>
      <b/>
      <sz val="13.0"/>
      <color rgb="FFFFFFFF"/>
      <name val="Source Sans Pro"/>
    </font>
    <font>
      <sz val="13.0"/>
      <color theme="1"/>
      <name val="Calibri"/>
    </font>
    <font>
      <sz val="11.0"/>
      <color rgb="FF000000"/>
      <name val="Source Sans Pro"/>
    </font>
    <font>
      <sz val="12.0"/>
      <color rgb="FFFFFFFF"/>
      <name val="Source Sans Pro"/>
    </font>
    <font>
      <b/>
      <sz val="12.0"/>
      <color theme="1"/>
      <name val="Source Sans Pro"/>
    </font>
    <font>
      <b/>
      <i/>
      <sz val="12.0"/>
      <color theme="1"/>
      <name val="Source Sans Pro"/>
    </font>
    <font>
      <b/>
      <i/>
      <sz val="12.0"/>
      <color rgb="FFFFFFFF"/>
      <name val="Source Sans Pro"/>
    </font>
    <font>
      <b/>
      <sz val="14.0"/>
      <color rgb="FF000000"/>
      <name val="Source Sans Pro"/>
    </font>
    <font>
      <color theme="1"/>
      <name val="Source Sans Pro"/>
    </font>
    <font>
      <b/>
      <sz val="15.0"/>
      <color rgb="FF000000"/>
      <name val="Source Sans Pro"/>
    </font>
    <font>
      <b/>
      <i/>
      <sz val="15.0"/>
      <color rgb="FFFFFFFF"/>
      <name val="Source Sans Pro"/>
    </font>
    <font>
      <b/>
      <i/>
      <sz val="15.0"/>
      <color theme="1"/>
      <name val="Source Sans Pro"/>
    </font>
    <font>
      <b/>
      <sz val="10.0"/>
      <color rgb="FFFFFFFF"/>
      <name val="Source Sans Pro"/>
    </font>
    <font>
      <b/>
      <sz val="10.0"/>
      <color theme="1"/>
      <name val="Source Sans Pro"/>
    </font>
    <font>
      <b/>
      <sz val="10.0"/>
      <color rgb="FF000000"/>
      <name val="Source Sans Pro"/>
    </font>
    <font>
      <i/>
      <sz val="12.0"/>
      <color rgb="FF666666"/>
      <name val="Source Sans Pro"/>
    </font>
    <font>
      <sz val="16.0"/>
      <color rgb="FF000000"/>
      <name val="&quot;docs-Source Sans Pro&quot;"/>
    </font>
    <font>
      <b/>
      <i/>
      <sz val="14.0"/>
      <color rgb="FFFFFFFF"/>
      <name val="Source Sans Pro"/>
    </font>
    <font>
      <b/>
      <sz val="11.0"/>
      <color rgb="FF000000"/>
      <name val="Source Sans Pro"/>
    </font>
    <font>
      <sz val="16.0"/>
      <color rgb="FF000000"/>
      <name val="Source Sans Pro"/>
    </font>
    <font>
      <sz val="16.0"/>
      <color theme="1"/>
      <name val="Calibri"/>
      <scheme val="minor"/>
    </font>
    <font>
      <sz val="12.0"/>
      <color theme="1"/>
      <name val="Calibri"/>
      <scheme val="minor"/>
    </font>
    <font>
      <i/>
      <sz val="11.0"/>
      <color rgb="FF000000"/>
      <name val="Source Sans Pro"/>
    </font>
    <font>
      <i/>
      <sz val="11.0"/>
      <color theme="1"/>
      <name val="Source Sans Pro"/>
    </font>
    <font>
      <sz val="10.0"/>
      <color rgb="FF000000"/>
      <name val="Source Sans Pro"/>
    </font>
    <font>
      <sz val="14.0"/>
      <color rgb="FF000000"/>
      <name val="Source Sans Pro"/>
    </font>
    <font>
      <b/>
      <i/>
      <sz val="17.0"/>
      <color theme="1"/>
      <name val="Source Sans Pro"/>
    </font>
    <font>
      <b/>
      <i/>
      <sz val="19.0"/>
      <color theme="1"/>
      <name val="Source Sans Pro"/>
    </font>
    <font>
      <b/>
      <i/>
      <sz val="17.0"/>
      <color rgb="FFFF4C00"/>
      <name val="Source Sans Pro"/>
    </font>
    <font>
      <color rgb="FF000000"/>
      <name val="Source Sans Pro"/>
    </font>
    <font>
      <b/>
      <sz val="17.0"/>
      <color rgb="FFFF0000"/>
      <name val="Arial"/>
    </font>
    <font>
      <b/>
      <sz val="16.0"/>
      <color theme="1"/>
      <name val="Source Sans Pro"/>
    </font>
    <font>
      <sz val="14.0"/>
      <color theme="1"/>
      <name val="Source Sans Pro"/>
    </font>
    <font>
      <sz val="12.0"/>
      <color rgb="FF000000"/>
      <name val="&quot;docs-Source Sans Pro&quot;"/>
    </font>
    <font>
      <sz val="14.0"/>
      <color theme="1"/>
      <name val="Calibri"/>
      <scheme val="minor"/>
    </font>
    <font>
      <b/>
      <sz val="17.0"/>
      <color theme="1"/>
      <name val="Source Sans Pro"/>
    </font>
    <font>
      <sz val="9.0"/>
      <color rgb="FF000000"/>
      <name val="&quot;Google Sans Mono&quot;"/>
    </font>
    <font>
      <sz val="15.0"/>
      <color theme="1"/>
      <name val="Calibri"/>
      <scheme val="minor"/>
    </font>
    <font>
      <b/>
      <sz val="12.0"/>
      <color theme="1"/>
      <name val="Calibri"/>
      <scheme val="minor"/>
    </font>
    <font>
      <b/>
      <sz val="13.0"/>
      <color theme="1"/>
      <name val="Calibri"/>
      <scheme val="minor"/>
    </font>
    <font>
      <b/>
      <sz val="11.0"/>
      <color rgb="FF131313"/>
      <name val="-apple-system"/>
    </font>
    <font>
      <sz val="11.0"/>
      <color rgb="FF131313"/>
      <name val="-apple-system"/>
    </font>
    <font>
      <b/>
      <sz val="11.0"/>
      <color rgb="FF131313"/>
      <name val="Arial"/>
    </font>
    <font>
      <b/>
      <sz val="16.0"/>
      <color theme="1"/>
      <name val="&quot;Source Sans Pro&quot;"/>
    </font>
    <font>
      <sz val="11.0"/>
      <color rgb="FF000000"/>
      <name val="Calibri"/>
    </font>
    <font>
      <b/>
      <sz val="17.0"/>
      <color rgb="FF000000"/>
      <name val="Calibri"/>
      <scheme val="minor"/>
    </font>
    <font>
      <color rgb="FF000000"/>
      <name val="Calibri"/>
      <scheme val="minor"/>
    </font>
    <font>
      <sz val="13.0"/>
      <color rgb="FF000000"/>
      <name val="Calibri"/>
      <scheme val="minor"/>
    </font>
    <font>
      <sz val="14.0"/>
      <color rgb="FF000000"/>
      <name val="Calibri"/>
      <scheme val="minor"/>
    </font>
    <font>
      <sz val="14.0"/>
      <color rgb="FF000000"/>
      <name val="Calibri"/>
    </font>
    <font>
      <b/>
      <sz val="17.0"/>
      <color rgb="FFFFFFFF"/>
      <name val="Calibri"/>
      <scheme val="minor"/>
    </font>
    <font>
      <sz val="11.0"/>
      <color rgb="FFFFFFFF"/>
      <name val="Calibri"/>
    </font>
    <font>
      <color rgb="FFFFFFFF"/>
      <name val="Calibri"/>
      <scheme val="minor"/>
    </font>
    <font>
      <b/>
      <sz val="11.0"/>
      <color rgb="FF000000"/>
      <name val="Calibri"/>
    </font>
    <font>
      <color rgb="FF000000"/>
      <name val="Arial"/>
    </font>
    <font>
      <b/>
      <color rgb="FF000000"/>
      <name val="Arial"/>
    </font>
    <font>
      <b/>
      <color theme="1"/>
      <name val="Calibri"/>
      <scheme val="minor"/>
    </font>
    <font>
      <b/>
      <sz val="18.0"/>
      <color rgb="FFFF4C00"/>
      <name val="Source Sans Pro"/>
    </font>
  </fonts>
  <fills count="19">
    <fill>
      <patternFill patternType="none"/>
    </fill>
    <fill>
      <patternFill patternType="lightGray"/>
    </fill>
    <fill>
      <patternFill patternType="solid">
        <fgColor theme="0"/>
        <bgColor theme="0"/>
      </patternFill>
    </fill>
    <fill>
      <patternFill patternType="solid">
        <fgColor rgb="FF2B50BA"/>
        <bgColor rgb="FF2B50BA"/>
      </patternFill>
    </fill>
    <fill>
      <patternFill patternType="solid">
        <fgColor rgb="FFFFFFFF"/>
        <bgColor rgb="FFFFFFFF"/>
      </patternFill>
    </fill>
    <fill>
      <patternFill patternType="solid">
        <fgColor rgb="FFFF4C00"/>
        <bgColor rgb="FFFF4C00"/>
      </patternFill>
    </fill>
    <fill>
      <patternFill patternType="solid">
        <fgColor rgb="FFFF4B00"/>
        <bgColor rgb="FFFF4B00"/>
      </patternFill>
    </fill>
    <fill>
      <patternFill patternType="solid">
        <fgColor rgb="FFD9D9D9"/>
        <bgColor rgb="FFD9D9D9"/>
      </patternFill>
    </fill>
    <fill>
      <patternFill patternType="solid">
        <fgColor rgb="FF434343"/>
        <bgColor rgb="FF434343"/>
      </patternFill>
    </fill>
    <fill>
      <patternFill patternType="solid">
        <fgColor rgb="FF4461C9"/>
        <bgColor rgb="FF4461C9"/>
      </patternFill>
    </fill>
    <fill>
      <patternFill patternType="solid">
        <fgColor rgb="FFCCCCCC"/>
        <bgColor rgb="FFCCCCCC"/>
      </patternFill>
    </fill>
    <fill>
      <patternFill patternType="solid">
        <fgColor rgb="FF666666"/>
        <bgColor rgb="FF666666"/>
      </patternFill>
    </fill>
    <fill>
      <patternFill patternType="solid">
        <fgColor rgb="FF999999"/>
        <bgColor rgb="FF999999"/>
      </patternFill>
    </fill>
    <fill>
      <patternFill patternType="solid">
        <fgColor rgb="FFEFEFEF"/>
        <bgColor rgb="FFEFEFEF"/>
      </patternFill>
    </fill>
    <fill>
      <patternFill patternType="solid">
        <fgColor rgb="FFD8D8D8"/>
        <bgColor rgb="FFD8D8D8"/>
      </patternFill>
    </fill>
    <fill>
      <patternFill patternType="solid">
        <fgColor rgb="FFF3F3F3"/>
        <bgColor rgb="FFF3F3F3"/>
      </patternFill>
    </fill>
    <fill>
      <patternFill patternType="solid">
        <fgColor rgb="FFFCE5CD"/>
        <bgColor rgb="FFFCE5CD"/>
      </patternFill>
    </fill>
    <fill>
      <patternFill patternType="solid">
        <fgColor rgb="FFC9DAF8"/>
        <bgColor rgb="FFC9DAF8"/>
      </patternFill>
    </fill>
    <fill>
      <patternFill patternType="solid">
        <fgColor rgb="FFB7B7B7"/>
        <bgColor rgb="FFB7B7B7"/>
      </patternFill>
    </fill>
  </fills>
  <borders count="228">
    <border/>
    <border>
      <left style="thin">
        <color rgb="FF000000"/>
      </left>
      <right style="thin">
        <color rgb="FFFFFFFF"/>
      </right>
      <top style="thin">
        <color rgb="FF000000"/>
      </top>
      <bottom style="thin">
        <color rgb="FFFFFFFF"/>
      </bottom>
    </border>
    <border>
      <left style="thin">
        <color rgb="FFFFFFFF"/>
      </left>
      <right style="thin">
        <color rgb="FFFFFFFF"/>
      </right>
      <top style="thin">
        <color rgb="FF000000"/>
      </top>
      <bottom style="thin">
        <color rgb="FFFFFFFF"/>
      </bottom>
    </border>
    <border>
      <left style="thin">
        <color rgb="FFFFFFFF"/>
      </left>
      <right style="medium">
        <color rgb="FFFFFFFF"/>
      </right>
      <top style="thin">
        <color rgb="FF000000"/>
      </top>
      <bottom style="medium">
        <color rgb="FFFFFFFF"/>
      </bottom>
    </border>
    <border>
      <left style="medium">
        <color rgb="FFFFFFFF"/>
      </left>
      <top style="thin">
        <color rgb="FF000000"/>
      </top>
      <bottom style="medium">
        <color rgb="FFFFFFFF"/>
      </bottom>
    </border>
    <border>
      <right style="thin">
        <color rgb="FFFFFFFF"/>
      </right>
      <top style="thin">
        <color rgb="FF000000"/>
      </top>
      <bottom style="medium">
        <color rgb="FFFFFFFF"/>
      </bottom>
    </border>
    <border>
      <left style="thin">
        <color rgb="FFFFFFFF"/>
      </left>
      <top style="thin">
        <color rgb="FF000000"/>
      </top>
    </border>
    <border>
      <top style="thin">
        <color rgb="FF000000"/>
      </top>
    </border>
    <border>
      <right style="thin">
        <color rgb="FF000000"/>
      </right>
      <top style="thin">
        <color rgb="FF000000"/>
      </top>
    </border>
    <border>
      <left style="thin">
        <color rgb="FF000000"/>
      </left>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left style="thin">
        <color rgb="FFFFFFFF"/>
      </left>
      <right style="medium">
        <color rgb="FFFFFFFF"/>
      </right>
      <top style="medium">
        <color rgb="FFFFFFFF"/>
      </top>
      <bottom style="medium">
        <color rgb="FFFFFFFF"/>
      </bottom>
    </border>
    <border>
      <left style="medium">
        <color rgb="FFFFFFFF"/>
      </left>
      <right style="medium">
        <color rgb="FFFFFFFF"/>
      </right>
      <top style="medium">
        <color rgb="FFFFFFFF"/>
      </top>
      <bottom style="medium">
        <color rgb="FFFFFFFF"/>
      </bottom>
    </border>
    <border>
      <left style="medium">
        <color rgb="FFFFFFFF"/>
      </left>
      <right style="thin">
        <color rgb="FFFFFFFF"/>
      </right>
      <top style="medium">
        <color rgb="FFFFFFFF"/>
      </top>
      <bottom style="medium">
        <color rgb="FFFFFFFF"/>
      </bottom>
    </border>
    <border>
      <left style="thin">
        <color rgb="FFFFFFFF"/>
      </left>
    </border>
    <border>
      <right style="thin">
        <color rgb="FF000000"/>
      </right>
    </border>
    <border>
      <left style="thin">
        <color rgb="FFFFFFFF"/>
      </left>
      <top style="thin">
        <color rgb="FFFFFFFF"/>
      </top>
    </border>
    <border>
      <top style="thin">
        <color rgb="FFFFFFFF"/>
      </top>
    </border>
    <border>
      <right style="thin">
        <color rgb="FFFFFFFF"/>
      </right>
      <top style="thin">
        <color rgb="FFFFFFFF"/>
      </top>
    </border>
    <border>
      <left style="thin">
        <color rgb="FFFFFFFF"/>
      </left>
      <bottom style="thin">
        <color rgb="FFFFFFFF"/>
      </bottom>
    </border>
    <border>
      <bottom style="thin">
        <color rgb="FFFFFFFF"/>
      </bottom>
    </border>
    <border>
      <right style="thin">
        <color rgb="FFFFFFFF"/>
      </right>
      <bottom style="thin">
        <color rgb="FFFFFFFF"/>
      </bottom>
    </border>
    <border>
      <bottom style="thin">
        <color rgb="FF666666"/>
      </bottom>
    </border>
    <border>
      <left style="thin">
        <color rgb="FFFFFFFF"/>
      </left>
      <right style="thin">
        <color rgb="FFFFFFFF"/>
      </right>
      <top style="thin">
        <color rgb="FFFFFFFF"/>
      </top>
      <bottom style="thin">
        <color rgb="FF666666"/>
      </bottom>
    </border>
    <border>
      <left style="thin">
        <color rgb="FFFFFFFF"/>
      </left>
      <right style="medium">
        <color rgb="FFFFFFFF"/>
      </right>
      <top style="medium">
        <color rgb="FFFFFFFF"/>
      </top>
      <bottom style="thin">
        <color rgb="FF666666"/>
      </bottom>
    </border>
    <border>
      <left style="medium">
        <color rgb="FFFFFFFF"/>
      </left>
      <right style="medium">
        <color rgb="FFFFFFFF"/>
      </right>
      <top style="medium">
        <color rgb="FFFFFFFF"/>
      </top>
      <bottom style="thin">
        <color rgb="FF666666"/>
      </bottom>
    </border>
    <border>
      <left style="medium">
        <color rgb="FFFFFFFF"/>
      </left>
      <right style="thin">
        <color rgb="FFFFFFFF"/>
      </right>
      <top style="medium">
        <color rgb="FFFFFFFF"/>
      </top>
      <bottom style="thin">
        <color rgb="FF666666"/>
      </bottom>
    </border>
    <border>
      <left style="thin">
        <color rgb="FFFFFFFF"/>
      </left>
      <bottom style="thin">
        <color rgb="FF666666"/>
      </bottom>
    </border>
    <border>
      <right style="thin">
        <color rgb="FF000000"/>
      </right>
      <bottom style="thin">
        <color rgb="FF666666"/>
      </bottom>
    </border>
    <border>
      <left/>
      <right/>
      <bottom style="thin">
        <color rgb="FF000000"/>
      </bottom>
    </border>
    <border>
      <left/>
      <right style="thin">
        <color rgb="FF000000"/>
      </right>
      <bottom style="thin">
        <color rgb="FF000000"/>
      </bottom>
    </border>
    <border>
      <right/>
      <bottom style="thin">
        <color rgb="FF000000"/>
      </bottom>
    </border>
    <border>
      <left style="thin">
        <color rgb="FF000000"/>
      </left>
      <top style="thin">
        <color rgb="FF000000"/>
      </top>
    </border>
    <border>
      <left style="thin">
        <color rgb="FF000000"/>
      </left>
    </border>
    <border>
      <left style="thin">
        <color rgb="FFFF4C00"/>
      </left>
      <top style="thin">
        <color rgb="FFFF4C00"/>
      </top>
      <bottom style="thin">
        <color rgb="FFFF4C00"/>
      </bottom>
    </border>
    <border>
      <top style="thin">
        <color rgb="FFFF4C00"/>
      </top>
      <bottom style="thin">
        <color rgb="FFFF4C00"/>
      </bottom>
    </border>
    <border>
      <right style="thin">
        <color rgb="FFFF4C00"/>
      </right>
      <top style="thin">
        <color rgb="FFFF4C00"/>
      </top>
      <bottom style="thin">
        <color rgb="FFFF4C00"/>
      </bottom>
    </border>
    <border>
      <left style="thin">
        <color rgb="FFF3F3F3"/>
      </left>
      <right style="thin">
        <color rgb="FFF3F3F3"/>
      </right>
      <top style="thin">
        <color rgb="FFF3F3F3"/>
      </top>
      <bottom style="thin">
        <color rgb="FFF3F3F3"/>
      </bottom>
    </border>
    <border>
      <left style="thin">
        <color rgb="FFFF4C00"/>
      </left>
      <right style="thin">
        <color rgb="FFFF4C00"/>
      </right>
      <top style="thin">
        <color rgb="FFFF4C00"/>
      </top>
      <bottom style="thin">
        <color rgb="FFFF4C00"/>
      </bottom>
    </border>
    <border>
      <left style="thin">
        <color rgb="FFF3F3F3"/>
      </left>
      <top style="thin">
        <color rgb="FFF3F3F3"/>
      </top>
      <bottom style="thin">
        <color rgb="FFF3F3F3"/>
      </bottom>
    </border>
    <border>
      <right style="thin">
        <color rgb="FFF3F3F3"/>
      </right>
      <top style="thin">
        <color rgb="FFF3F3F3"/>
      </top>
      <bottom style="thin">
        <color rgb="FFF3F3F3"/>
      </bottom>
    </border>
    <border>
      <right style="thin">
        <color rgb="FFF3F3F3"/>
      </right>
    </border>
    <border>
      <right style="thin">
        <color rgb="FFF3F3F3"/>
      </right>
      <bottom style="thin">
        <color rgb="FFF3F3F3"/>
      </bottom>
    </border>
    <border>
      <bottom style="thin">
        <color rgb="FFF3F3F3"/>
      </bottom>
    </border>
    <border>
      <left style="thin">
        <color rgb="FFF3F3F3"/>
      </left>
      <bottom style="thin">
        <color rgb="FFF3F3F3"/>
      </bottom>
    </border>
    <border>
      <left style="medium">
        <color rgb="FF000000"/>
      </left>
      <top style="medium">
        <color rgb="FF000000"/>
      </top>
      <bottom style="medium">
        <color rgb="FF000000"/>
      </bottom>
    </border>
    <border>
      <left style="medium">
        <color rgb="FF000000"/>
      </left>
      <right style="thin">
        <color rgb="FF434343"/>
      </right>
      <top style="medium">
        <color rgb="FF000000"/>
      </top>
      <bottom style="medium">
        <color rgb="FF000000"/>
      </bottom>
    </border>
    <border>
      <left style="thin">
        <color rgb="FF434343"/>
      </left>
      <right style="medium">
        <color rgb="FF000000"/>
      </right>
      <top style="medium">
        <color rgb="FF000000"/>
      </top>
      <bottom style="medium">
        <color rgb="FF000000"/>
      </bottom>
    </border>
    <border>
      <right style="thin">
        <color rgb="FF434343"/>
      </right>
      <top style="medium">
        <color rgb="FF000000"/>
      </top>
      <bottom style="medium">
        <color rgb="FF000000"/>
      </bottom>
    </border>
    <border>
      <left style="thin">
        <color rgb="FF434343"/>
      </left>
      <right style="thin">
        <color rgb="FF434343"/>
      </right>
      <top style="medium">
        <color rgb="FF000000"/>
      </top>
      <bottom style="medium">
        <color rgb="FF000000"/>
      </bottom>
    </border>
    <border>
      <left style="thin">
        <color rgb="FF434343"/>
      </left>
      <top style="medium">
        <color rgb="FF000000"/>
      </top>
      <bottom style="medium">
        <color rgb="FF000000"/>
      </bottom>
    </border>
    <border>
      <left style="thick">
        <color rgb="FF000000"/>
      </left>
      <bottom style="thin">
        <color rgb="FFCCCCCC"/>
      </bottom>
    </border>
    <border>
      <left style="medium">
        <color rgb="FF000000"/>
      </left>
      <right style="thin">
        <color rgb="FFCCCCCC"/>
      </right>
      <bottom style="thin">
        <color rgb="FFCCCCCC"/>
      </bottom>
    </border>
    <border>
      <left style="thin">
        <color rgb="FFCCCCCC"/>
      </left>
      <right style="medium">
        <color rgb="FF000000"/>
      </right>
      <bottom style="thin">
        <color rgb="FFCCCCCC"/>
      </bottom>
    </border>
    <border>
      <right style="thin">
        <color rgb="FFCCCCCC"/>
      </right>
      <bottom style="thin">
        <color rgb="FFCCCCCC"/>
      </bottom>
    </border>
    <border>
      <left style="thin">
        <color rgb="FFCCCCCC"/>
      </left>
      <right style="thin">
        <color rgb="FFCCCCCC"/>
      </right>
      <bottom style="thin">
        <color rgb="FFCCCCCC"/>
      </bottom>
    </border>
    <border>
      <left style="thin">
        <color rgb="FFCCCCCC"/>
      </left>
      <right style="thick">
        <color rgb="FF000000"/>
      </right>
      <bottom style="thin">
        <color rgb="FFCCCCCC"/>
      </bottom>
    </border>
    <border>
      <left style="thin">
        <color rgb="FFCCCCCC"/>
      </left>
      <bottom style="thin">
        <color rgb="FFCCCCCC"/>
      </bottom>
    </border>
    <border>
      <left style="medium">
        <color rgb="FF000000"/>
      </left>
      <right style="thin">
        <color rgb="FFD9D9D9"/>
      </right>
      <top style="thin">
        <color rgb="FFD9D9D9"/>
      </top>
      <bottom style="thin">
        <color rgb="FFD9D9D9"/>
      </bottom>
    </border>
    <border>
      <top style="medium">
        <color rgb="FF000000"/>
      </top>
      <bottom style="medium">
        <color rgb="FF000000"/>
      </bottom>
    </border>
    <border>
      <right style="thin">
        <color rgb="FF666666"/>
      </right>
      <top style="medium">
        <color rgb="FF000000"/>
      </top>
      <bottom style="medium">
        <color rgb="FF000000"/>
      </bottom>
    </border>
    <border>
      <left style="thin">
        <color rgb="FF666666"/>
      </left>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666666"/>
      </right>
    </border>
    <border>
      <left style="thin">
        <color rgb="FF666666"/>
      </left>
      <right style="thin">
        <color rgb="FF666666"/>
      </right>
    </border>
    <border>
      <left style="thin">
        <color rgb="FF666666"/>
      </left>
      <right style="thin">
        <color rgb="FF666666"/>
      </right>
      <bottom style="medium">
        <color rgb="FF000000"/>
      </bottom>
    </border>
    <border>
      <left style="thin">
        <color rgb="FF666666"/>
      </left>
      <right style="medium">
        <color rgb="FF000000"/>
      </right>
      <bottom style="medium">
        <color rgb="FF000000"/>
      </bottom>
    </border>
    <border>
      <left style="thick">
        <color rgb="FF000000"/>
      </left>
      <top style="thick">
        <color rgb="FF000000"/>
      </top>
      <bottom style="thin">
        <color rgb="FFD9D9D9"/>
      </bottom>
    </border>
    <border>
      <left style="thin">
        <color rgb="FF000000"/>
      </left>
      <right style="thin">
        <color rgb="FFD9D9D9"/>
      </right>
      <top style="thick">
        <color rgb="FF000000"/>
      </top>
      <bottom style="thin">
        <color rgb="FFD9D9D9"/>
      </bottom>
    </border>
    <border>
      <left style="thin">
        <color rgb="FFD9D9D9"/>
      </left>
      <right style="thin">
        <color rgb="FF000000"/>
      </right>
      <top style="thick">
        <color rgb="FF000000"/>
      </top>
      <bottom style="thin">
        <color rgb="FFD9D9D9"/>
      </bottom>
    </border>
    <border>
      <left style="thin">
        <color rgb="FFD9D9D9"/>
      </left>
      <right style="thick">
        <color rgb="FF000000"/>
      </right>
      <top style="thick">
        <color rgb="FF000000"/>
      </top>
      <bottom style="thin">
        <color rgb="FFD9D9D9"/>
      </bottom>
    </border>
    <border>
      <bottom style="thin">
        <color rgb="FFD9D9D9"/>
      </bottom>
    </border>
    <border>
      <left style="thin">
        <color rgb="FF000000"/>
      </left>
      <right style="thin">
        <color rgb="FFD9D9D9"/>
      </right>
      <bottom style="thin">
        <color rgb="FFD9D9D9"/>
      </bottom>
    </border>
    <border>
      <left style="thin">
        <color rgb="FFD9D9D9"/>
      </left>
      <right style="thin">
        <color rgb="FF000000"/>
      </right>
      <bottom style="thin">
        <color rgb="FFD9D9D9"/>
      </bottom>
    </border>
    <border>
      <left style="thin">
        <color rgb="FFD9D9D9"/>
      </left>
      <right style="thin">
        <color rgb="FFD9D9D9"/>
      </right>
      <bottom style="thin">
        <color rgb="FFD9D9D9"/>
      </bottom>
    </border>
    <border>
      <left style="thin">
        <color rgb="FFD9D9D9"/>
      </left>
      <right style="thick">
        <color rgb="FF000000"/>
      </right>
      <bottom style="thin">
        <color rgb="FFD9D9D9"/>
      </bottom>
    </border>
    <border>
      <left style="thick">
        <color rgb="FF000000"/>
      </left>
      <right style="thin">
        <color rgb="FF000000"/>
      </right>
      <bottom style="thin">
        <color rgb="FFD9D9D9"/>
      </bottom>
    </border>
    <border>
      <right style="thin">
        <color rgb="FFD9D9D9"/>
      </right>
      <bottom style="thin">
        <color rgb="FFD9D9D9"/>
      </bottom>
    </border>
    <border>
      <left style="thick">
        <color rgb="FF000000"/>
      </left>
      <bottom style="thin">
        <color rgb="FFD9D9D9"/>
      </bottom>
    </border>
    <border>
      <left style="thick">
        <color rgb="FF000000"/>
      </left>
      <right style="thin">
        <color rgb="FF000000"/>
      </right>
      <top style="thin">
        <color rgb="FFD9D9D9"/>
      </top>
      <bottom style="thin">
        <color rgb="FFD9D9D9"/>
      </bottom>
    </border>
    <border>
      <right style="thin">
        <color rgb="FFD9D9D9"/>
      </right>
      <top style="thin">
        <color rgb="FFD9D9D9"/>
      </top>
      <bottom style="thin">
        <color rgb="FFD9D9D9"/>
      </bottom>
    </border>
    <border>
      <left style="thin">
        <color rgb="FFD9D9D9"/>
      </left>
      <right style="thin">
        <color rgb="FF000000"/>
      </right>
      <top style="thin">
        <color rgb="FFD9D9D9"/>
      </top>
      <bottom style="thin">
        <color rgb="FFD9D9D9"/>
      </bottom>
    </border>
    <border>
      <left style="thin">
        <color rgb="FFD9D9D9"/>
      </left>
      <right style="thick">
        <color rgb="FF000000"/>
      </right>
      <top style="thin">
        <color rgb="FFD9D9D9"/>
      </top>
      <bottom style="thin">
        <color rgb="FFD9D9D9"/>
      </bottom>
    </border>
    <border>
      <left style="thick">
        <color rgb="FF000000"/>
      </left>
      <top style="thin">
        <color rgb="FFD9D9D9"/>
      </top>
      <bottom style="thin">
        <color rgb="FFD9D9D9"/>
      </bottom>
    </border>
    <border>
      <left style="thin">
        <color rgb="FF000000"/>
      </left>
      <right style="thin">
        <color rgb="FFD9D9D9"/>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rgb="FFD9D9D9"/>
      </left>
      <top style="thin">
        <color rgb="FFD9D9D9"/>
      </top>
      <bottom style="thin">
        <color rgb="FFD9D9D9"/>
      </bottom>
    </border>
    <border>
      <left style="medium">
        <color rgb="FF000000"/>
      </left>
      <right style="thin">
        <color rgb="FF000000"/>
      </right>
      <top style="thin">
        <color rgb="FFD9D9D9"/>
      </top>
      <bottom style="thin">
        <color rgb="FFD9D9D9"/>
      </bottom>
    </border>
    <border>
      <left style="thin">
        <color rgb="FFD9D9D9"/>
      </left>
      <right style="medium">
        <color rgb="FF000000"/>
      </right>
      <top style="thin">
        <color rgb="FFD9D9D9"/>
      </top>
      <bottom style="thin">
        <color rgb="FFD9D9D9"/>
      </bottom>
    </border>
    <border>
      <top style="thin">
        <color rgb="FFD9D9D9"/>
      </top>
      <bottom style="thin">
        <color rgb="FFD9D9D9"/>
      </bottom>
    </border>
    <border>
      <left style="thick">
        <color rgb="FF000000"/>
      </left>
      <top style="thin">
        <color rgb="FFD9D9D9"/>
      </top>
      <bottom style="thick">
        <color rgb="FF000000"/>
      </bottom>
    </border>
    <border>
      <left style="thin">
        <color rgb="FF000000"/>
      </left>
      <right style="thin">
        <color rgb="FFD9D9D9"/>
      </right>
      <top style="thin">
        <color rgb="FFD9D9D9"/>
      </top>
      <bottom style="thick">
        <color rgb="FF000000"/>
      </bottom>
    </border>
    <border>
      <left style="thin">
        <color rgb="FFD9D9D9"/>
      </left>
      <right style="thin">
        <color rgb="FF000000"/>
      </right>
      <bottom style="thick">
        <color rgb="FF000000"/>
      </bottom>
    </border>
    <border>
      <left style="thin">
        <color rgb="FF000000"/>
      </left>
      <right style="thin">
        <color rgb="FFD9D9D9"/>
      </right>
      <bottom style="thick">
        <color rgb="FF000000"/>
      </bottom>
    </border>
    <border>
      <left style="thin">
        <color rgb="FFD9D9D9"/>
      </left>
      <right style="thick">
        <color rgb="FF000000"/>
      </right>
      <bottom style="thick">
        <color rgb="FF000000"/>
      </bottom>
    </border>
    <border>
      <top style="thin">
        <color rgb="FFD9D9D9"/>
      </top>
      <bottom style="medium">
        <color rgb="FF000000"/>
      </bottom>
    </border>
    <border>
      <left style="thick">
        <color rgb="FF000000"/>
      </left>
      <right style="thin">
        <color rgb="FF000000"/>
      </right>
      <top style="thin">
        <color rgb="FFD9D9D9"/>
      </top>
      <bottom style="medium">
        <color rgb="FF000000"/>
      </bottom>
    </border>
    <border>
      <left style="thick">
        <color rgb="FF000000"/>
      </left>
      <top style="thin">
        <color rgb="FFD9D9D9"/>
      </top>
      <bottom style="medium">
        <color rgb="FF000000"/>
      </bottom>
    </border>
    <border>
      <right style="thin">
        <color rgb="FFD9D9D9"/>
      </right>
      <top style="thin">
        <color rgb="FFD9D9D9"/>
      </top>
      <bottom style="medium">
        <color rgb="FF000000"/>
      </bottom>
    </border>
    <border>
      <left style="thin">
        <color rgb="FFD9D9D9"/>
      </left>
      <right style="thin">
        <color rgb="FF000000"/>
      </right>
      <top style="thin">
        <color rgb="FFD9D9D9"/>
      </top>
      <bottom style="medium">
        <color rgb="FF000000"/>
      </bottom>
    </border>
    <border>
      <left style="thin">
        <color rgb="FFD9D9D9"/>
      </left>
      <right style="thin">
        <color rgb="FFD9D9D9"/>
      </right>
      <bottom style="medium">
        <color rgb="FF000000"/>
      </bottom>
    </border>
    <border>
      <left style="thin">
        <color rgb="FFD9D9D9"/>
      </left>
      <right style="thick">
        <color rgb="FF000000"/>
      </right>
      <top style="thin">
        <color rgb="FFD9D9D9"/>
      </top>
      <bottom style="medium">
        <color rgb="FF000000"/>
      </bottom>
    </border>
    <border>
      <left style="thin">
        <color rgb="FF000000"/>
      </left>
      <right style="thin">
        <color rgb="FFD9D9D9"/>
      </right>
      <top style="thin">
        <color rgb="FFD9D9D9"/>
      </top>
      <bottom style="medium">
        <color rgb="FF000000"/>
      </bottom>
    </border>
    <border>
      <left style="thin">
        <color rgb="FFD9D9D9"/>
      </left>
      <right style="thin">
        <color rgb="FFD9D9D9"/>
      </right>
      <top style="thin">
        <color rgb="FFD9D9D9"/>
      </top>
      <bottom style="medium">
        <color rgb="FF000000"/>
      </bottom>
    </border>
    <border>
      <left style="thin">
        <color rgb="FFD9D9D9"/>
      </left>
      <top style="thin">
        <color rgb="FFD9D9D9"/>
      </top>
      <bottom style="medium">
        <color rgb="FF000000"/>
      </bottom>
    </border>
    <border>
      <left style="medium">
        <color rgb="FF000000"/>
      </left>
      <right style="thin">
        <color rgb="FF000000"/>
      </right>
      <top style="thin">
        <color rgb="FFD9D9D9"/>
      </top>
      <bottom style="medium">
        <color rgb="FF000000"/>
      </bottom>
    </border>
    <border>
      <left style="thin">
        <color rgb="FFD9D9D9"/>
      </left>
      <right style="medium">
        <color rgb="FF000000"/>
      </right>
      <top style="thin">
        <color rgb="FFD9D9D9"/>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style="thin">
        <color rgb="FFD9D9D9"/>
      </right>
      <bottom style="thin">
        <color rgb="FFD9D9D9"/>
      </bottom>
    </border>
    <border>
      <left style="thin">
        <color rgb="FFD9D9D9"/>
      </left>
      <right style="medium">
        <color rgb="FF000000"/>
      </right>
      <bottom style="thin">
        <color rgb="FFD9D9D9"/>
      </bottom>
    </border>
    <border>
      <left style="thin">
        <color rgb="FFD9D9D9"/>
      </left>
      <bottom style="thin">
        <color rgb="FFD9D9D9"/>
      </bottom>
    </border>
    <border>
      <left style="medium">
        <color rgb="FF000000"/>
      </left>
      <right style="thin">
        <color rgb="FFD9D9D9"/>
      </right>
      <top style="thin">
        <color rgb="FFD9D9D9"/>
      </top>
      <bottom style="medium">
        <color rgb="FF000000"/>
      </bottom>
    </border>
    <border>
      <left style="thin">
        <color rgb="FFD9D9D9"/>
      </left>
      <right style="thin">
        <color rgb="FFD9D9D9"/>
      </right>
      <top style="thin">
        <color rgb="FFD9D9D9"/>
      </top>
    </border>
    <border>
      <left style="thin">
        <color rgb="FFEFEFEF"/>
      </left>
      <right style="thin">
        <color rgb="FFD9D9D9"/>
      </right>
      <top style="thin">
        <color rgb="FFEFEFEF"/>
      </top>
      <bottom style="thin">
        <color rgb="FFD9D9D9"/>
      </bottom>
    </border>
    <border>
      <left style="thin">
        <color rgb="FFD9D9D9"/>
      </left>
      <right style="thin">
        <color rgb="FFD9D9D9"/>
      </right>
      <top style="thin">
        <color rgb="FFEFEFEF"/>
      </top>
      <bottom style="thin">
        <color rgb="FFD9D9D9"/>
      </bottom>
    </border>
    <border>
      <left style="thin">
        <color rgb="FFEFEFEF"/>
      </left>
      <right style="thin">
        <color rgb="FFD9D9D9"/>
      </right>
      <top style="thin">
        <color rgb="FFD9D9D9"/>
      </top>
      <bottom style="thin">
        <color rgb="FFD9D9D9"/>
      </bottom>
    </border>
    <border>
      <left style="thin">
        <color rgb="FFEFEFEF"/>
      </left>
      <right style="thin">
        <color rgb="FFD9D9D9"/>
      </right>
      <top style="thin">
        <color rgb="FFD9D9D9"/>
      </top>
      <bottom style="thin">
        <color rgb="FFEFEFEF"/>
      </bottom>
    </border>
    <border>
      <left style="thin">
        <color rgb="FFD9D9D9"/>
      </left>
      <right style="thin">
        <color rgb="FFD9D9D9"/>
      </right>
      <top style="thin">
        <color rgb="FFD9D9D9"/>
      </top>
      <bottom style="thin">
        <color rgb="FFEFEFEF"/>
      </bottom>
    </border>
    <border>
      <left style="thin">
        <color rgb="FFD9D9D9"/>
      </left>
      <right style="thin">
        <color rgb="FFD9D9D9"/>
      </right>
    </border>
    <border>
      <left style="thin">
        <color rgb="FFD9D9D9"/>
      </left>
      <right style="thin">
        <color rgb="FFD9D9D9"/>
      </right>
      <bottom style="medium">
        <color rgb="FFFFFFFF"/>
      </bottom>
    </border>
    <border>
      <left style="thin">
        <color rgb="FFD9D9D9"/>
      </left>
      <top style="thin">
        <color rgb="FFEFEFEF"/>
      </top>
      <bottom style="thin">
        <color rgb="FFD9D9D9"/>
      </bottom>
    </border>
    <border>
      <left style="thin">
        <color rgb="FFD9D9D9"/>
      </left>
      <right style="thin">
        <color rgb="FFEFEFEF"/>
      </right>
      <top style="thin">
        <color rgb="FFEFEFEF"/>
      </top>
      <bottom style="thin">
        <color rgb="FFD9D9D9"/>
      </bottom>
    </border>
    <border>
      <left style="thin">
        <color rgb="FFD9D9D9"/>
      </left>
      <right style="thin">
        <color rgb="FFD9D9D9"/>
      </right>
      <top style="medium">
        <color rgb="FFFFFFFF"/>
      </top>
      <bottom style="medium">
        <color rgb="FFFFFFFF"/>
      </bottom>
    </border>
    <border>
      <left style="thin">
        <color rgb="FFD9D9D9"/>
      </left>
      <right style="thin">
        <color rgb="FFEFEFEF"/>
      </right>
      <top style="thin">
        <color rgb="FFD9D9D9"/>
      </top>
      <bottom style="thin">
        <color rgb="FFD9D9D9"/>
      </bottom>
    </border>
    <border>
      <left style="thin">
        <color rgb="FFD9D9D9"/>
      </left>
      <top style="thin">
        <color rgb="FFD9D9D9"/>
      </top>
      <bottom style="thin">
        <color rgb="FFEFEFEF"/>
      </bottom>
    </border>
    <border>
      <left style="thin">
        <color rgb="FFD9D9D9"/>
      </left>
      <right style="thin">
        <color rgb="FFEFEFEF"/>
      </right>
      <top style="thin">
        <color rgb="FFD9D9D9"/>
      </top>
      <bottom style="thin">
        <color rgb="FFEFEFEF"/>
      </bottom>
    </border>
    <border>
      <bottom style="thin">
        <color rgb="FF000000"/>
      </bottom>
    </border>
    <border>
      <left style="thin">
        <color rgb="FFCCCCCC"/>
      </left>
      <right style="thin">
        <color rgb="FFCCCCCC"/>
      </right>
      <top style="thin">
        <color rgb="FFCCCCCC"/>
      </top>
      <bottom style="thin">
        <color rgb="FFCCCCCC"/>
      </bottom>
    </border>
    <border>
      <left style="medium">
        <color rgb="FFFF4C00"/>
      </left>
      <right style="medium">
        <color rgb="FFFF4C00"/>
      </right>
      <top style="medium">
        <color rgb="FFFF4C00"/>
      </top>
      <bottom style="medium">
        <color rgb="FFFF4C00"/>
      </bottom>
    </border>
    <border>
      <left style="medium">
        <color rgb="FFFF4C00"/>
      </left>
      <top style="medium">
        <color rgb="FFFF4C00"/>
      </top>
      <bottom style="medium">
        <color rgb="FFFF4C00"/>
      </bottom>
    </border>
    <border>
      <top style="medium">
        <color rgb="FFFF4C00"/>
      </top>
      <bottom style="medium">
        <color rgb="FFFF4C00"/>
      </bottom>
    </border>
    <border>
      <right style="medium">
        <color rgb="FFFF4C00"/>
      </right>
      <top style="medium">
        <color rgb="FFFF4C00"/>
      </top>
      <bottom style="medium">
        <color rgb="FFFF4C00"/>
      </bottom>
    </border>
    <border>
      <left style="medium">
        <color rgb="FF999999"/>
      </left>
      <right style="medium">
        <color rgb="FF999999"/>
      </right>
      <top style="medium">
        <color rgb="FF999999"/>
      </top>
      <bottom style="medium">
        <color rgb="FF999999"/>
      </bottom>
    </border>
    <border>
      <left style="medium">
        <color rgb="FF999999"/>
      </left>
      <right style="medium">
        <color rgb="FF999999"/>
      </right>
    </border>
    <border>
      <left style="medium">
        <color rgb="FF999999"/>
      </left>
      <bottom style="medium">
        <color rgb="FF999999"/>
      </bottom>
    </border>
    <border>
      <left style="medium">
        <color rgb="FF999999"/>
      </left>
      <top style="medium">
        <color rgb="FF999999"/>
      </top>
      <bottom style="medium">
        <color rgb="FF999999"/>
      </bottom>
    </border>
    <border>
      <left style="medium">
        <color rgb="FF000000"/>
      </left>
      <top style="medium">
        <color rgb="FF000000"/>
      </top>
    </border>
    <border>
      <top style="medium">
        <color rgb="FF000000"/>
      </top>
    </border>
    <border>
      <right style="medium">
        <color rgb="FF000000"/>
      </right>
      <top style="medium">
        <color rgb="FF000000"/>
      </top>
    </border>
    <border>
      <top style="medium">
        <color rgb="FF999999"/>
      </top>
      <bottom style="medium">
        <color rgb="FF999999"/>
      </bottom>
    </border>
    <border>
      <left style="medium">
        <color rgb="FF000000"/>
      </left>
    </border>
    <border>
      <right style="medium">
        <color rgb="FF000000"/>
      </right>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434343"/>
      </left>
      <top style="medium">
        <color rgb="FF434343"/>
      </top>
    </border>
    <border>
      <top style="medium">
        <color rgb="FF434343"/>
      </top>
    </border>
    <border>
      <right style="medium">
        <color rgb="FF434343"/>
      </right>
      <top style="medium">
        <color rgb="FF434343"/>
      </top>
    </border>
    <border>
      <left style="medium">
        <color rgb="FF434343"/>
      </left>
    </border>
    <border>
      <right style="medium">
        <color rgb="FF434343"/>
      </right>
    </border>
    <border>
      <left style="medium">
        <color rgb="FF434343"/>
      </left>
      <bottom style="thin">
        <color rgb="FFFFFFFF"/>
      </bottom>
    </border>
    <border>
      <right style="medium">
        <color rgb="FF434343"/>
      </right>
      <bottom style="thin">
        <color rgb="FFFFFFFF"/>
      </bottom>
    </border>
    <border>
      <left style="medium">
        <color rgb="FF434343"/>
      </left>
      <right style="thin">
        <color rgb="FFFFFFFF"/>
      </right>
      <top style="thin">
        <color rgb="FFFFFFFF"/>
      </top>
      <bottom style="thin">
        <color rgb="FFFFFFFF"/>
      </bottom>
    </border>
    <border>
      <left style="thin">
        <color rgb="FFFFFFFF"/>
      </left>
      <top style="thin">
        <color rgb="FFFFFFFF"/>
      </top>
      <bottom style="thin">
        <color rgb="FFFFFFFF"/>
      </bottom>
    </border>
    <border>
      <top style="thin">
        <color rgb="FFFFFFFF"/>
      </top>
      <bottom style="thin">
        <color rgb="FFFFFFFF"/>
      </bottom>
    </border>
    <border>
      <right style="thin">
        <color rgb="FFFFFFFF"/>
      </right>
      <top style="thin">
        <color rgb="FFFFFFFF"/>
      </top>
      <bottom style="thin">
        <color rgb="FFFFFFFF"/>
      </bottom>
    </border>
    <border>
      <left style="thin">
        <color rgb="FFFFFFFF"/>
      </left>
      <right style="thin">
        <color rgb="FFFFFFFF"/>
      </right>
      <bottom style="thin">
        <color rgb="FFFFFFFF"/>
      </bottom>
    </border>
    <border>
      <left style="thin">
        <color rgb="FFFFFFFF"/>
      </left>
      <right style="medium">
        <color rgb="FF434343"/>
      </right>
      <top style="thin">
        <color rgb="FFFFFFFF"/>
      </top>
      <bottom style="thin">
        <color rgb="FFFFFFFF"/>
      </bottom>
    </border>
    <border>
      <left style="thin">
        <color rgb="FFFFFFFF"/>
      </left>
      <right style="thin">
        <color rgb="FFFFFFFF"/>
      </right>
      <top style="thin">
        <color rgb="FFFFFFFF"/>
      </top>
    </border>
    <border>
      <left style="medium">
        <color rgb="FF434343"/>
      </left>
      <right style="thin">
        <color rgb="FFFFFFFF"/>
      </right>
      <top style="thin">
        <color rgb="FFFFFFFF"/>
      </top>
      <bottom style="medium">
        <color rgb="FF434343"/>
      </bottom>
    </border>
    <border>
      <left style="thin">
        <color rgb="FFFFFFFF"/>
      </left>
      <right style="thin">
        <color rgb="FFFFFFFF"/>
      </right>
      <top style="thin">
        <color rgb="FFFFFFFF"/>
      </top>
      <bottom style="medium">
        <color rgb="FF434343"/>
      </bottom>
    </border>
    <border>
      <left style="thin">
        <color rgb="FFFFFFFF"/>
      </left>
      <top style="thin">
        <color rgb="FFFFFFFF"/>
      </top>
      <bottom style="medium">
        <color rgb="FF434343"/>
      </bottom>
    </border>
    <border>
      <left style="thin">
        <color rgb="FFFFFFFF"/>
      </left>
      <right style="medium">
        <color rgb="FF434343"/>
      </right>
      <top style="thin">
        <color rgb="FFFFFFFF"/>
      </top>
      <bottom style="medium">
        <color rgb="FF434343"/>
      </bottom>
    </border>
    <border>
      <left style="medium">
        <color rgb="FF000000"/>
      </left>
      <right style="thin">
        <color rgb="FFFFFFFF"/>
      </right>
      <top style="medium">
        <color rgb="FF000000"/>
      </top>
      <bottom style="thin">
        <color rgb="FFFFFFFF"/>
      </bottom>
    </border>
    <border>
      <left style="thin">
        <color rgb="FFFFFFFF"/>
      </left>
      <right style="thin">
        <color rgb="FFFFFFFF"/>
      </right>
      <top style="medium">
        <color rgb="FF000000"/>
      </top>
      <bottom style="thin">
        <color rgb="FFFFFFFF"/>
      </bottom>
    </border>
    <border>
      <left style="thin">
        <color rgb="FFFFFFFF"/>
      </left>
      <right style="medium">
        <color rgb="FF000000"/>
      </right>
      <top style="medium">
        <color rgb="FF000000"/>
      </top>
      <bottom style="thin">
        <color rgb="FFFFFFFF"/>
      </bottom>
    </border>
    <border>
      <left style="medium">
        <color rgb="FF000000"/>
      </left>
      <right style="thin">
        <color rgb="FFFFFFFF"/>
      </right>
      <top style="thin">
        <color rgb="FFFFFFFF"/>
      </top>
      <bottom style="thin">
        <color rgb="FFFFFFFF"/>
      </bottom>
    </border>
    <border>
      <left style="thin">
        <color rgb="FFFFFFFF"/>
      </left>
      <right style="medium">
        <color rgb="FF000000"/>
      </right>
      <top style="thin">
        <color rgb="FFFFFFFF"/>
      </top>
      <bottom style="thin">
        <color rgb="FFFFFFFF"/>
      </bottom>
    </border>
    <border>
      <left style="medium">
        <color rgb="FF000000"/>
      </left>
      <top style="thin">
        <color rgb="FFFFFFFF"/>
      </top>
      <bottom style="thin">
        <color rgb="FFFFFFFF"/>
      </bottom>
    </border>
    <border>
      <left style="thin">
        <color rgb="FFB7B7B7"/>
      </left>
      <top style="thin">
        <color rgb="FFB7B7B7"/>
      </top>
    </border>
    <border>
      <top style="thin">
        <color rgb="FFB7B7B7"/>
      </top>
    </border>
    <border>
      <right style="thin">
        <color rgb="FFB7B7B7"/>
      </right>
      <top style="thin">
        <color rgb="FFB7B7B7"/>
      </top>
    </border>
    <border>
      <left style="thin">
        <color rgb="FFB7B7B7"/>
      </left>
    </border>
    <border>
      <right style="thin">
        <color rgb="FFB7B7B7"/>
      </right>
    </border>
    <border>
      <left style="thin">
        <color rgb="FFB7B7B7"/>
      </left>
      <bottom style="thin">
        <color rgb="FFB7B7B7"/>
      </bottom>
    </border>
    <border>
      <bottom style="thin">
        <color rgb="FFB7B7B7"/>
      </bottom>
    </border>
    <border>
      <right style="thin">
        <color rgb="FFB7B7B7"/>
      </right>
      <bottom style="thin">
        <color rgb="FFB7B7B7"/>
      </bottom>
    </border>
    <border>
      <left style="medium">
        <color rgb="FF000000"/>
      </left>
      <right style="thin">
        <color rgb="FFFFFFFF"/>
      </right>
      <top style="thin">
        <color rgb="FFFFFFFF"/>
      </top>
      <bottom style="medium">
        <color rgb="FF000000"/>
      </bottom>
    </border>
    <border>
      <left style="thin">
        <color rgb="FFFFFFFF"/>
      </left>
      <right style="thin">
        <color rgb="FFFFFFFF"/>
      </right>
      <bottom style="medium">
        <color rgb="FF000000"/>
      </bottom>
    </border>
    <border>
      <left style="thin">
        <color rgb="FFFFFFFF"/>
      </left>
      <right style="thin">
        <color rgb="FFFFFFFF"/>
      </right>
      <top style="thin">
        <color rgb="FFFFFFFF"/>
      </top>
      <bottom style="medium">
        <color rgb="FF000000"/>
      </bottom>
    </border>
    <border>
      <left style="thin">
        <color rgb="FFFFFFFF"/>
      </left>
      <right style="medium">
        <color rgb="FF000000"/>
      </right>
      <top style="thin">
        <color rgb="FFFFFFFF"/>
      </top>
      <bottom style="medium">
        <color rgb="FF000000"/>
      </bottom>
    </border>
    <border>
      <left style="medium">
        <color rgb="FF434343"/>
      </left>
      <bottom style="medium">
        <color rgb="FF434343"/>
      </bottom>
    </border>
    <border>
      <bottom style="medium">
        <color rgb="FF434343"/>
      </bottom>
    </border>
    <border>
      <right style="medium">
        <color rgb="FF434343"/>
      </right>
      <bottom style="medium">
        <color rgb="FF434343"/>
      </bottom>
    </border>
    <border>
      <left style="medium">
        <color rgb="FF999999"/>
      </left>
      <right style="medium">
        <color rgb="FF999999"/>
      </right>
      <bottom style="medium">
        <color rgb="FF999999"/>
      </bottom>
    </border>
    <border>
      <left style="thick">
        <color rgb="FFFF4C00"/>
      </left>
      <right style="medium">
        <color rgb="FFFFFFFF"/>
      </right>
      <top style="thick">
        <color rgb="FFFF4C00"/>
      </top>
      <bottom style="medium">
        <color rgb="FFFFFFFF"/>
      </bottom>
    </border>
    <border>
      <right style="medium">
        <color rgb="FFFFFFFF"/>
      </right>
      <top style="thick">
        <color rgb="FFFF4C00"/>
      </top>
      <bottom style="medium">
        <color rgb="FFFFFFFF"/>
      </bottom>
    </border>
    <border>
      <right style="thin">
        <color rgb="FFFFFFFF"/>
      </right>
      <top style="thick">
        <color rgb="FFFF4C00"/>
      </top>
      <bottom style="medium">
        <color rgb="FFFFFFFF"/>
      </bottom>
    </border>
    <border>
      <right style="thick">
        <color rgb="FFFF4C00"/>
      </right>
      <top style="thick">
        <color rgb="FFFF4C00"/>
      </top>
      <bottom style="medium">
        <color rgb="FFFFFFFF"/>
      </bottom>
    </border>
    <border>
      <left style="thick">
        <color rgb="FFFF4C00"/>
      </left>
      <right style="medium">
        <color rgb="FFFFFFFF"/>
      </right>
      <top style="medium">
        <color rgb="FFFFFFFF"/>
      </top>
      <bottom style="medium">
        <color rgb="FFFFFFFF"/>
      </bottom>
    </border>
    <border>
      <right style="thin">
        <color rgb="FFFFFFFF"/>
      </right>
      <top style="medium">
        <color rgb="FFFFFFFF"/>
      </top>
      <bottom style="medium">
        <color rgb="FFFFFFFF"/>
      </bottom>
    </border>
    <border>
      <right style="thick">
        <color rgb="FFFF4C00"/>
      </right>
      <top style="medium">
        <color rgb="FFFFFFFF"/>
      </top>
      <bottom style="medium">
        <color rgb="FFFFFFFF"/>
      </bottom>
    </border>
    <border>
      <left style="thick">
        <color rgb="FFFF4C00"/>
      </left>
    </border>
    <border>
      <right style="medium">
        <color rgb="FFFFFFFF"/>
      </right>
      <top style="medium">
        <color rgb="FFFFFFFF"/>
      </top>
      <bottom style="medium">
        <color rgb="FFFFFFFF"/>
      </bottom>
    </border>
    <border>
      <left style="thick">
        <color rgb="FFFF4C00"/>
      </left>
      <right style="medium">
        <color rgb="FFFFFFFF"/>
      </right>
      <top style="medium">
        <color rgb="FFFFFFFF"/>
      </top>
      <bottom style="thick">
        <color rgb="FFFF4C00"/>
      </bottom>
    </border>
    <border>
      <right style="medium">
        <color rgb="FFFFFFFF"/>
      </right>
      <top style="medium">
        <color rgb="FFFFFFFF"/>
      </top>
      <bottom style="thick">
        <color rgb="FFFF4C00"/>
      </bottom>
    </border>
    <border>
      <right style="thin">
        <color rgb="FFFFFFFF"/>
      </right>
      <top style="medium">
        <color rgb="FFFFFFFF"/>
      </top>
      <bottom style="thick">
        <color rgb="FFFF4C00"/>
      </bottom>
    </border>
    <border>
      <right style="thick">
        <color rgb="FFFF4C00"/>
      </right>
      <top style="medium">
        <color rgb="FFFFFFFF"/>
      </top>
      <bottom style="thick">
        <color rgb="FFFF4C00"/>
      </bottom>
    </border>
    <border>
      <left style="medium">
        <color rgb="FF999999"/>
      </left>
      <right style="medium">
        <color rgb="FF999999"/>
      </right>
      <top style="medium">
        <color rgb="FF999999"/>
      </top>
    </border>
    <border>
      <left style="medium">
        <color rgb="FF999999"/>
      </left>
      <top style="medium">
        <color rgb="FF999999"/>
      </top>
    </border>
    <border>
      <left style="medium">
        <color rgb="FF666666"/>
      </left>
      <top style="medium">
        <color rgb="FF666666"/>
      </top>
    </border>
    <border>
      <top style="medium">
        <color rgb="FF666666"/>
      </top>
    </border>
    <border>
      <right style="medium">
        <color rgb="FF666666"/>
      </right>
      <top style="medium">
        <color rgb="FF666666"/>
      </top>
    </border>
    <border>
      <left style="medium">
        <color rgb="FF666666"/>
      </left>
    </border>
    <border>
      <right style="medium">
        <color rgb="FF666666"/>
      </right>
    </border>
    <border>
      <left style="medium">
        <color rgb="FF666666"/>
      </left>
      <bottom style="medium">
        <color rgb="FF666666"/>
      </bottom>
    </border>
    <border>
      <bottom style="medium">
        <color rgb="FF666666"/>
      </bottom>
    </border>
    <border>
      <right style="medium">
        <color rgb="FF666666"/>
      </right>
      <bottom style="medium">
        <color rgb="FF666666"/>
      </bottom>
    </border>
    <border>
      <left style="thin">
        <color rgb="FFF3F3F3"/>
      </left>
      <right style="thin">
        <color rgb="FFFFFFFF"/>
      </right>
      <top style="thin">
        <color rgb="FFFFFFFF"/>
      </top>
      <bottom style="thin">
        <color rgb="FFFFFFFF"/>
      </bottom>
    </border>
    <border>
      <left style="thin">
        <color rgb="FFFFFFFF"/>
      </left>
      <top style="thin">
        <color rgb="FF000000"/>
      </top>
      <bottom style="thin">
        <color rgb="FFFFFFFF"/>
      </bottom>
    </border>
    <border>
      <left style="thin">
        <color rgb="FFF3F3F3"/>
      </left>
      <top style="thin">
        <color rgb="FF000000"/>
      </top>
      <bottom style="thin">
        <color rgb="FFFFFFFF"/>
      </bottom>
    </border>
    <border>
      <right style="thin">
        <color rgb="FFFFFFFF"/>
      </right>
      <top style="thin">
        <color rgb="FF000000"/>
      </top>
      <bottom style="thin">
        <color rgb="FFFFFFFF"/>
      </bottom>
    </border>
    <border>
      <left style="thin">
        <color rgb="FFF3F3F3"/>
      </left>
      <right style="thin">
        <color rgb="FFFFFFFF"/>
      </right>
      <top style="thin">
        <color rgb="FFFFFFFF"/>
      </top>
    </border>
    <border>
      <left style="medium">
        <color rgb="FFFFFFFF"/>
      </left>
      <top style="medium">
        <color rgb="FFFFFFFF"/>
      </top>
    </border>
    <border>
      <top style="medium">
        <color rgb="FFFFFFFF"/>
      </top>
    </border>
    <border>
      <right style="medium">
        <color rgb="FFFFFFFF"/>
      </right>
      <top style="medium">
        <color rgb="FFFFFFFF"/>
      </top>
    </border>
    <border>
      <left style="medium">
        <color rgb="FFFFFFFF"/>
      </left>
    </border>
    <border>
      <right style="medium">
        <color rgb="FFFFFFFF"/>
      </right>
    </border>
    <border>
      <left style="medium">
        <color rgb="FFFFFFFF"/>
      </left>
      <bottom style="medium">
        <color rgb="FFFFFFFF"/>
      </bottom>
    </border>
    <border>
      <bottom style="medium">
        <color rgb="FFFFFFFF"/>
      </bottom>
    </border>
    <border>
      <right style="medium">
        <color rgb="FFFFFFFF"/>
      </right>
      <bottom style="medium">
        <color rgb="FFFFFFFF"/>
      </bottom>
    </border>
    <border>
      <left style="thin">
        <color rgb="FF000000"/>
      </left>
      <right style="thin">
        <color rgb="FFFFFFFF"/>
      </right>
      <top style="thin">
        <color rgb="FFFFFFFF"/>
      </top>
      <bottom style="thin">
        <color rgb="FF000000"/>
      </bottom>
    </border>
    <border>
      <left style="thin">
        <color rgb="FFFFFFFF"/>
      </left>
      <right style="thin">
        <color rgb="FFFFFFFF"/>
      </right>
      <top style="thin">
        <color rgb="FFFFFFFF"/>
      </top>
      <bottom style="thin">
        <color rgb="FF000000"/>
      </bottom>
    </border>
    <border>
      <left style="thin">
        <color rgb="FFFFFFFF"/>
      </left>
      <top style="thin">
        <color rgb="FFFFFFFF"/>
      </top>
      <bottom style="thin">
        <color rgb="FF000000"/>
      </bottom>
    </border>
    <border>
      <left style="thin">
        <color rgb="FFF3F3F3"/>
      </left>
      <right style="thin">
        <color rgb="FFFFFFFF"/>
      </right>
      <bottom style="thin">
        <color rgb="FF000000"/>
      </bottom>
    </border>
    <border>
      <left style="thin">
        <color rgb="FFFFFFFF"/>
      </left>
      <right style="thin">
        <color rgb="FFFFFFFF"/>
      </right>
      <bottom style="thin">
        <color rgb="FF000000"/>
      </bottom>
    </border>
    <border>
      <left style="thin">
        <color rgb="FFFFFFFF"/>
      </left>
      <bottom style="thin">
        <color rgb="FF000000"/>
      </bottom>
    </border>
    <border>
      <right style="thin">
        <color rgb="FF000000"/>
      </right>
      <bottom style="thin">
        <color rgb="FF000000"/>
      </bottom>
    </border>
  </borders>
  <cellStyleXfs count="1">
    <xf borderId="0" fillId="0" fontId="0" numFmtId="0" applyAlignment="1" applyFont="1"/>
  </cellStyleXfs>
  <cellXfs count="797">
    <xf borderId="0" fillId="0" fontId="0" numFmtId="0" xfId="0" applyAlignment="1" applyFont="1">
      <alignment readingOrder="0" shrinkToFit="0" vertical="bottom" wrapText="0"/>
    </xf>
    <xf borderId="0" fillId="2" fontId="1" numFmtId="0" xfId="0" applyAlignment="1" applyFill="1" applyFont="1">
      <alignment horizontal="left" vertical="top"/>
    </xf>
    <xf borderId="0" fillId="2" fontId="1" numFmtId="0" xfId="0" applyAlignment="1" applyFont="1">
      <alignment horizontal="left" vertical="center"/>
    </xf>
    <xf borderId="0" fillId="2" fontId="2" numFmtId="0" xfId="0" applyAlignment="1" applyFont="1">
      <alignment horizontal="right" readingOrder="0" vertical="center"/>
    </xf>
    <xf borderId="0" fillId="2" fontId="3" numFmtId="0" xfId="0" applyAlignment="1" applyFont="1">
      <alignment horizontal="right" readingOrder="0" vertical="center"/>
    </xf>
    <xf borderId="0" fillId="3" fontId="4" numFmtId="0" xfId="0" applyAlignment="1" applyFill="1" applyFont="1">
      <alignment vertical="top"/>
    </xf>
    <xf borderId="0" fillId="3" fontId="5" numFmtId="0" xfId="0" applyAlignment="1" applyFont="1">
      <alignment readingOrder="0" shrinkToFit="0" vertical="center" wrapText="1"/>
    </xf>
    <xf borderId="0" fillId="3" fontId="6" numFmtId="0" xfId="0" applyAlignment="1" applyFont="1">
      <alignment horizontal="right" readingOrder="0" shrinkToFit="0" vertical="top" wrapText="1"/>
    </xf>
    <xf borderId="0" fillId="0" fontId="7" numFmtId="0" xfId="0" applyFont="1"/>
    <xf borderId="0" fillId="0" fontId="8" numFmtId="0" xfId="0" applyFont="1"/>
    <xf borderId="0" fillId="0" fontId="4" numFmtId="0" xfId="0" applyAlignment="1" applyFont="1">
      <alignment vertical="top"/>
    </xf>
    <xf borderId="0" fillId="0" fontId="9" numFmtId="0" xfId="0" applyAlignment="1" applyFont="1">
      <alignment readingOrder="0" shrinkToFit="0" vertical="top" wrapText="1"/>
    </xf>
    <xf borderId="0" fillId="0" fontId="10" numFmtId="0" xfId="0" applyAlignment="1" applyFont="1">
      <alignment readingOrder="0" shrinkToFit="0" vertical="top" wrapText="1"/>
    </xf>
    <xf borderId="0" fillId="4" fontId="11" numFmtId="0" xfId="0" applyAlignment="1" applyFill="1" applyFont="1">
      <alignment horizontal="right" readingOrder="0" shrinkToFit="0" vertical="top" wrapText="1"/>
    </xf>
    <xf borderId="0" fillId="4" fontId="12" numFmtId="0" xfId="0" applyAlignment="1" applyFont="1">
      <alignment horizontal="right" readingOrder="0" shrinkToFit="0" vertical="top" wrapText="1"/>
    </xf>
    <xf borderId="0" fillId="0" fontId="13" numFmtId="0" xfId="0" applyAlignment="1" applyFont="1">
      <alignment readingOrder="0" shrinkToFit="0" vertical="top" wrapText="1"/>
    </xf>
    <xf borderId="0" fillId="5" fontId="4" numFmtId="0" xfId="0" applyAlignment="1" applyFill="1" applyFont="1">
      <alignment vertical="top"/>
    </xf>
    <xf borderId="0" fillId="5" fontId="5" numFmtId="0" xfId="0" applyAlignment="1" applyFont="1">
      <alignment readingOrder="0" shrinkToFit="0" vertical="center" wrapText="1"/>
    </xf>
    <xf borderId="0" fillId="5" fontId="14" numFmtId="0" xfId="0" applyAlignment="1" applyFont="1">
      <alignment readingOrder="0" shrinkToFit="0" vertical="top" wrapText="1"/>
    </xf>
    <xf borderId="0" fillId="0" fontId="14" numFmtId="0" xfId="0" applyAlignment="1" applyFont="1">
      <alignment readingOrder="0" shrinkToFit="0" vertical="top" wrapText="1"/>
    </xf>
    <xf borderId="0" fillId="6" fontId="15" numFmtId="0" xfId="0" applyAlignment="1" applyFill="1" applyFont="1">
      <alignment horizontal="center" readingOrder="0" textRotation="90" vertical="center"/>
    </xf>
    <xf borderId="0" fillId="7" fontId="16" numFmtId="0" xfId="0" applyAlignment="1" applyFill="1" applyFont="1">
      <alignment readingOrder="0" shrinkToFit="0" vertical="center" wrapText="1"/>
    </xf>
    <xf borderId="0" fillId="7" fontId="17" numFmtId="0" xfId="0" applyAlignment="1" applyFont="1">
      <alignment readingOrder="0" shrinkToFit="0" vertical="center" wrapText="1"/>
    </xf>
    <xf borderId="0" fillId="7" fontId="17" numFmtId="0" xfId="0" applyAlignment="1" applyFont="1">
      <alignment readingOrder="0" shrinkToFit="0" vertical="center" wrapText="1"/>
    </xf>
    <xf borderId="0" fillId="7" fontId="18" numFmtId="0" xfId="0" applyAlignment="1" applyFont="1">
      <alignment horizontal="center" readingOrder="0" shrinkToFit="0" vertical="center" wrapText="1"/>
    </xf>
    <xf borderId="0" fillId="7" fontId="19" numFmtId="0" xfId="0" applyAlignment="1" applyFont="1">
      <alignment horizontal="center" readingOrder="0" shrinkToFit="0" vertical="center" wrapText="1"/>
    </xf>
    <xf borderId="0" fillId="7" fontId="17" numFmtId="0" xfId="0" applyAlignment="1" applyFont="1">
      <alignment readingOrder="0" shrinkToFit="0" vertical="center" wrapText="1"/>
    </xf>
    <xf borderId="0" fillId="7" fontId="17" numFmtId="0" xfId="0" applyAlignment="1" applyFont="1">
      <alignment readingOrder="0" shrinkToFit="0" vertical="top" wrapText="1"/>
    </xf>
    <xf borderId="0" fillId="7" fontId="20" numFmtId="0" xfId="0" applyAlignment="1" applyFont="1">
      <alignment readingOrder="0" shrinkToFit="0" vertical="top" wrapText="1"/>
    </xf>
    <xf borderId="0" fillId="4" fontId="15" numFmtId="0" xfId="0" applyAlignment="1" applyFont="1">
      <alignment horizontal="center" readingOrder="0" textRotation="90" vertical="center"/>
    </xf>
    <xf borderId="0" fillId="4" fontId="17" numFmtId="0" xfId="0" applyAlignment="1" applyFont="1">
      <alignment readingOrder="0" shrinkToFit="0" vertical="top" wrapText="1"/>
    </xf>
    <xf borderId="0" fillId="4" fontId="21" numFmtId="0" xfId="0" applyAlignment="1" applyFont="1">
      <alignment horizontal="right" readingOrder="0" shrinkToFit="0" vertical="top" wrapText="1"/>
    </xf>
    <xf borderId="0" fillId="5" fontId="22" numFmtId="0" xfId="0" applyAlignment="1" applyFont="1">
      <alignment horizontal="left" readingOrder="0" vertical="center"/>
    </xf>
    <xf borderId="1" fillId="0" fontId="12" numFmtId="0" xfId="0" applyAlignment="1" applyBorder="1" applyFont="1">
      <alignment horizontal="left" readingOrder="0" shrinkToFit="0" vertical="top" wrapText="1"/>
    </xf>
    <xf borderId="2" fillId="0" fontId="12" numFmtId="0" xfId="0" applyAlignment="1" applyBorder="1" applyFont="1">
      <alignment horizontal="left" readingOrder="0" shrinkToFit="0" vertical="top" wrapText="1"/>
    </xf>
    <xf borderId="3" fillId="0" fontId="23" numFmtId="0" xfId="0" applyAlignment="1" applyBorder="1" applyFont="1">
      <alignment horizontal="left" readingOrder="0" shrinkToFit="0" vertical="top" wrapText="1"/>
    </xf>
    <xf borderId="4" fillId="4" fontId="24" numFmtId="0" xfId="0" applyAlignment="1" applyBorder="1" applyFont="1">
      <alignment horizontal="center" readingOrder="0" vertical="top"/>
    </xf>
    <xf borderId="5" fillId="0" fontId="25" numFmtId="0" xfId="0" applyBorder="1" applyFont="1"/>
    <xf borderId="2" fillId="4" fontId="26" numFmtId="0" xfId="0" applyAlignment="1" applyBorder="1" applyFont="1">
      <alignment horizontal="center" readingOrder="0" vertical="top"/>
    </xf>
    <xf borderId="2" fillId="4" fontId="24" numFmtId="0" xfId="0" applyAlignment="1" applyBorder="1" applyFont="1">
      <alignment horizontal="center" readingOrder="0" shrinkToFit="0" vertical="top" wrapText="0"/>
    </xf>
    <xf borderId="2" fillId="4" fontId="27" numFmtId="0" xfId="0" applyAlignment="1" applyBorder="1" applyFont="1">
      <alignment horizontal="center" readingOrder="0" vertical="top"/>
    </xf>
    <xf borderId="6" fillId="4" fontId="28" numFmtId="0" xfId="0" applyBorder="1" applyFont="1"/>
    <xf borderId="7" fillId="0" fontId="25" numFmtId="0" xfId="0" applyBorder="1" applyFont="1"/>
    <xf borderId="8" fillId="0" fontId="25" numFmtId="0" xfId="0" applyBorder="1" applyFont="1"/>
    <xf borderId="9" fillId="0" fontId="12" numFmtId="0" xfId="0" applyAlignment="1" applyBorder="1" applyFont="1">
      <alignment horizontal="left" readingOrder="0" shrinkToFit="0" vertical="top" wrapText="1"/>
    </xf>
    <xf borderId="10" fillId="0" fontId="12" numFmtId="0" xfId="0" applyAlignment="1" applyBorder="1" applyFont="1">
      <alignment horizontal="left" readingOrder="0" shrinkToFit="0" vertical="top" wrapText="1"/>
    </xf>
    <xf borderId="11" fillId="0" fontId="12" numFmtId="0" xfId="0" applyAlignment="1" applyBorder="1" applyFont="1">
      <alignment horizontal="left" readingOrder="0" shrinkToFit="0" vertical="top" wrapText="1"/>
    </xf>
    <xf borderId="12" fillId="4" fontId="27" numFmtId="0" xfId="0" applyAlignment="1" applyBorder="1" applyFont="1">
      <alignment horizontal="center" readingOrder="0" vertical="top"/>
    </xf>
    <xf borderId="13" fillId="4" fontId="27" numFmtId="0" xfId="0" applyAlignment="1" applyBorder="1" applyFont="1">
      <alignment horizontal="center" readingOrder="0" vertical="top"/>
    </xf>
    <xf borderId="10" fillId="4" fontId="27" numFmtId="0" xfId="0" applyAlignment="1" applyBorder="1" applyFont="1">
      <alignment horizontal="center" readingOrder="0" vertical="top"/>
    </xf>
    <xf borderId="14" fillId="0" fontId="25" numFmtId="0" xfId="0" applyBorder="1" applyFont="1"/>
    <xf borderId="15" fillId="0" fontId="25" numFmtId="0" xfId="0" applyBorder="1" applyFont="1"/>
    <xf borderId="16" fillId="4" fontId="29" numFmtId="0" xfId="0" applyAlignment="1" applyBorder="1" applyFont="1">
      <alignment horizontal="center" readingOrder="0" shrinkToFit="0" vertical="center" wrapText="1"/>
    </xf>
    <xf borderId="17" fillId="0" fontId="25" numFmtId="0" xfId="0" applyBorder="1" applyFont="1"/>
    <xf borderId="18" fillId="0" fontId="25" numFmtId="0" xfId="0" applyBorder="1" applyFont="1"/>
    <xf borderId="19" fillId="0" fontId="25" numFmtId="0" xfId="0" applyBorder="1" applyFont="1"/>
    <xf borderId="20" fillId="0" fontId="25" numFmtId="0" xfId="0" applyBorder="1" applyFont="1"/>
    <xf borderId="21" fillId="0" fontId="25" numFmtId="0" xfId="0" applyBorder="1" applyFont="1"/>
    <xf borderId="22" fillId="4" fontId="30" numFmtId="0" xfId="0" applyAlignment="1" applyBorder="1" applyFont="1">
      <alignment horizontal="left" readingOrder="0"/>
    </xf>
    <xf borderId="23" fillId="0" fontId="12" numFmtId="0" xfId="0" applyAlignment="1" applyBorder="1" applyFont="1">
      <alignment horizontal="left" readingOrder="0" shrinkToFit="0" vertical="top" wrapText="1"/>
    </xf>
    <xf borderId="24" fillId="0" fontId="12" numFmtId="0" xfId="0" applyAlignment="1" applyBorder="1" applyFont="1">
      <alignment horizontal="left" readingOrder="0" shrinkToFit="0" vertical="top" wrapText="1"/>
    </xf>
    <xf borderId="25" fillId="0" fontId="30" numFmtId="0" xfId="0" applyAlignment="1" applyBorder="1" applyFont="1">
      <alignment horizontal="left" readingOrder="0"/>
    </xf>
    <xf borderId="26" fillId="4" fontId="27" numFmtId="0" xfId="0" applyAlignment="1" applyBorder="1" applyFont="1">
      <alignment horizontal="center" readingOrder="0" vertical="top"/>
    </xf>
    <xf borderId="22" fillId="0" fontId="31" numFmtId="0" xfId="0" applyBorder="1" applyFont="1"/>
    <xf borderId="27" fillId="0" fontId="25" numFmtId="0" xfId="0" applyBorder="1" applyFont="1"/>
    <xf borderId="22" fillId="0" fontId="25" numFmtId="0" xfId="0" applyBorder="1" applyFont="1"/>
    <xf borderId="28" fillId="0" fontId="25" numFmtId="0" xfId="0" applyBorder="1" applyFont="1"/>
    <xf borderId="29" fillId="8" fontId="32" numFmtId="0" xfId="0" applyAlignment="1" applyBorder="1" applyFill="1" applyFont="1">
      <alignment horizontal="center" readingOrder="0" shrinkToFit="0" vertical="center" wrapText="1"/>
    </xf>
    <xf borderId="30" fillId="8" fontId="32" numFmtId="0" xfId="0" applyAlignment="1" applyBorder="1" applyFont="1">
      <alignment horizontal="center" readingOrder="0" shrinkToFit="0" vertical="center" wrapText="1"/>
    </xf>
    <xf borderId="31" fillId="5" fontId="32" numFmtId="0" xfId="0" applyAlignment="1" applyBorder="1" applyFont="1">
      <alignment horizontal="center" readingOrder="0" shrinkToFit="0" vertical="top" wrapText="1"/>
    </xf>
    <xf borderId="0" fillId="0" fontId="12" numFmtId="0" xfId="0" applyAlignment="1" applyFont="1">
      <alignment readingOrder="0"/>
    </xf>
    <xf borderId="7" fillId="0" fontId="33" numFmtId="164" xfId="0" applyAlignment="1" applyBorder="1" applyFont="1" applyNumberFormat="1">
      <alignment horizontal="right" vertical="bottom"/>
    </xf>
    <xf borderId="7" fillId="0" fontId="33" numFmtId="0" xfId="0" applyAlignment="1" applyBorder="1" applyFont="1">
      <alignment readingOrder="0" vertical="bottom"/>
    </xf>
    <xf borderId="8" fillId="0" fontId="33" numFmtId="0" xfId="0" applyAlignment="1" applyBorder="1" applyFont="1">
      <alignment readingOrder="0" vertical="bottom"/>
    </xf>
    <xf borderId="32" fillId="0" fontId="33" numFmtId="0" xfId="0" applyAlignment="1" applyBorder="1" applyFont="1">
      <alignment readingOrder="0" vertical="bottom"/>
    </xf>
    <xf borderId="0" fillId="0" fontId="28" numFmtId="0" xfId="0" applyAlignment="1" applyFont="1">
      <alignment readingOrder="0" vertical="bottom"/>
    </xf>
    <xf borderId="0" fillId="0" fontId="33" numFmtId="0" xfId="0" applyAlignment="1" applyFont="1">
      <alignment readingOrder="0" vertical="bottom"/>
    </xf>
    <xf borderId="0" fillId="0" fontId="33" numFmtId="164" xfId="0" applyAlignment="1" applyFont="1" applyNumberFormat="1">
      <alignment horizontal="right" vertical="bottom"/>
    </xf>
    <xf borderId="0" fillId="0" fontId="33" numFmtId="0" xfId="0" applyAlignment="1" applyFont="1">
      <alignment vertical="bottom"/>
    </xf>
    <xf borderId="15" fillId="0" fontId="33" numFmtId="0" xfId="0" applyAlignment="1" applyBorder="1" applyFont="1">
      <alignment readingOrder="0" vertical="bottom"/>
    </xf>
    <xf borderId="33" fillId="0" fontId="33" numFmtId="0" xfId="0" applyAlignment="1" applyBorder="1" applyFont="1">
      <alignment vertical="bottom"/>
    </xf>
    <xf borderId="0" fillId="0" fontId="33" numFmtId="0" xfId="0" applyAlignment="1" applyFont="1">
      <alignment vertical="bottom"/>
    </xf>
    <xf borderId="0" fillId="0" fontId="28" numFmtId="0" xfId="0" applyAlignment="1" applyFont="1">
      <alignment vertical="bottom"/>
    </xf>
    <xf borderId="0" fillId="0" fontId="12" numFmtId="0" xfId="0" applyFont="1"/>
    <xf borderId="33" fillId="0" fontId="33" numFmtId="0" xfId="0" applyAlignment="1" applyBorder="1" applyFont="1">
      <alignment readingOrder="0" vertical="bottom"/>
    </xf>
    <xf borderId="0" fillId="0" fontId="34" numFmtId="164" xfId="0" applyFont="1" applyNumberFormat="1"/>
    <xf borderId="15" fillId="0" fontId="34" numFmtId="0" xfId="0" applyAlignment="1" applyBorder="1" applyFont="1">
      <alignment readingOrder="0"/>
    </xf>
    <xf borderId="0" fillId="0" fontId="34" numFmtId="0" xfId="0" applyFont="1"/>
    <xf borderId="15" fillId="0" fontId="34" numFmtId="0" xfId="0" applyBorder="1" applyFont="1"/>
    <xf borderId="15" fillId="0" fontId="28" numFmtId="0" xfId="0" applyBorder="1" applyFont="1"/>
    <xf borderId="34" fillId="5" fontId="35" numFmtId="0" xfId="0" applyAlignment="1" applyBorder="1" applyFont="1">
      <alignment horizontal="left" readingOrder="0" shrinkToFit="0" vertical="center" wrapText="0"/>
    </xf>
    <xf borderId="35" fillId="0" fontId="25" numFmtId="0" xfId="0" applyBorder="1" applyFont="1"/>
    <xf borderId="36" fillId="0" fontId="25" numFmtId="0" xfId="0" applyBorder="1" applyFont="1"/>
    <xf borderId="0" fillId="5" fontId="35" numFmtId="0" xfId="0" applyAlignment="1" applyFont="1">
      <alignment horizontal="left" readingOrder="0" shrinkToFit="0" vertical="center" wrapText="0"/>
    </xf>
    <xf borderId="0" fillId="4" fontId="36" numFmtId="0" xfId="0" applyAlignment="1" applyFont="1">
      <alignment horizontal="center" shrinkToFit="0" vertical="center" wrapText="0"/>
    </xf>
    <xf borderId="0" fillId="0" fontId="12" numFmtId="0" xfId="0" applyAlignment="1" applyFont="1">
      <alignment horizontal="left" readingOrder="0" shrinkToFit="0" vertical="top" wrapText="1"/>
    </xf>
    <xf borderId="0" fillId="4" fontId="24" numFmtId="0" xfId="0" applyAlignment="1" applyFont="1">
      <alignment horizontal="center" readingOrder="0" shrinkToFit="0" vertical="center" wrapText="1"/>
    </xf>
    <xf borderId="0" fillId="5" fontId="24" numFmtId="0" xfId="0" applyAlignment="1" applyFont="1">
      <alignment horizontal="center" readingOrder="0" shrinkToFit="0" vertical="center" wrapText="1"/>
    </xf>
    <xf borderId="0" fillId="4" fontId="37" numFmtId="0" xfId="0" applyAlignment="1" applyFont="1">
      <alignment horizontal="center" readingOrder="0" shrinkToFit="0" vertical="center" wrapText="1"/>
    </xf>
    <xf borderId="0" fillId="5" fontId="37" numFmtId="0" xfId="0" applyAlignment="1" applyFont="1">
      <alignment horizontal="center" readingOrder="0" shrinkToFit="0" vertical="center" wrapText="1"/>
    </xf>
    <xf borderId="0" fillId="4" fontId="38" numFmtId="0" xfId="0" applyAlignment="1" applyFont="1">
      <alignment horizontal="center" readingOrder="0"/>
    </xf>
    <xf borderId="0" fillId="4" fontId="39" numFmtId="0" xfId="0" applyAlignment="1" applyFont="1">
      <alignment horizontal="center" readingOrder="0" vertical="top"/>
    </xf>
    <xf borderId="0" fillId="4" fontId="40" numFmtId="0" xfId="0" applyAlignment="1" applyFont="1">
      <alignment horizontal="center" readingOrder="0" shrinkToFit="0" vertical="center" wrapText="1"/>
    </xf>
    <xf borderId="0" fillId="5" fontId="40" numFmtId="0" xfId="0" applyAlignment="1" applyFont="1">
      <alignment horizontal="center" readingOrder="0" shrinkToFit="0" vertical="center" wrapText="1"/>
    </xf>
    <xf borderId="0" fillId="4" fontId="41" numFmtId="0" xfId="0" applyAlignment="1" applyFont="1">
      <alignment horizontal="center" readingOrder="0" shrinkToFit="0" vertical="center" wrapText="1"/>
    </xf>
    <xf borderId="0" fillId="4" fontId="30" numFmtId="0" xfId="0" applyAlignment="1" applyFont="1">
      <alignment horizontal="left" readingOrder="0"/>
    </xf>
    <xf borderId="37" fillId="5" fontId="42" numFmtId="0" xfId="0" applyAlignment="1" applyBorder="1" applyFont="1">
      <alignment readingOrder="0" shrinkToFit="0" vertical="center" wrapText="0"/>
    </xf>
    <xf borderId="37" fillId="5" fontId="42" numFmtId="0" xfId="0" applyAlignment="1" applyBorder="1" applyFont="1">
      <alignment shrinkToFit="0" vertical="center" wrapText="0"/>
    </xf>
    <xf borderId="37" fillId="5" fontId="42" numFmtId="0" xfId="0" applyAlignment="1" applyBorder="1" applyFont="1">
      <alignment readingOrder="0" shrinkToFit="0" vertical="center" wrapText="1"/>
    </xf>
    <xf borderId="37" fillId="5" fontId="42" numFmtId="0" xfId="0" applyAlignment="1" applyBorder="1" applyFont="1">
      <alignment horizontal="center" readingOrder="0" shrinkToFit="0" vertical="center" wrapText="1"/>
    </xf>
    <xf borderId="0" fillId="5" fontId="42" numFmtId="0" xfId="0" applyAlignment="1" applyFont="1">
      <alignment horizontal="center" readingOrder="0" shrinkToFit="0" vertical="center" wrapText="1"/>
    </xf>
    <xf borderId="0" fillId="4" fontId="43" numFmtId="0" xfId="0" applyAlignment="1" applyFont="1">
      <alignment shrinkToFit="0" vertical="bottom" wrapText="0"/>
    </xf>
    <xf borderId="0" fillId="0" fontId="36" numFmtId="0" xfId="0" applyAlignment="1" applyFont="1">
      <alignment readingOrder="0" shrinkToFit="0" vertical="top" wrapText="0"/>
    </xf>
    <xf borderId="37" fillId="0" fontId="40" numFmtId="0" xfId="0" applyAlignment="1" applyBorder="1" applyFont="1">
      <alignment readingOrder="0"/>
    </xf>
    <xf borderId="37" fillId="0" fontId="40" numFmtId="164" xfId="0" applyAlignment="1" applyBorder="1" applyFont="1" applyNumberFormat="1">
      <alignment horizontal="center" readingOrder="0"/>
    </xf>
    <xf borderId="0" fillId="4" fontId="36" numFmtId="0" xfId="0" applyAlignment="1" applyFont="1">
      <alignment horizontal="center" readingOrder="0"/>
    </xf>
    <xf borderId="0" fillId="4" fontId="40" numFmtId="0" xfId="0" applyAlignment="1" applyFont="1">
      <alignment horizontal="center"/>
    </xf>
    <xf borderId="0" fillId="5" fontId="40" numFmtId="0" xfId="0" applyAlignment="1" applyFont="1">
      <alignment horizontal="center"/>
    </xf>
    <xf borderId="0" fillId="8" fontId="43" numFmtId="0" xfId="0" applyAlignment="1" applyFont="1">
      <alignment shrinkToFit="0" vertical="bottom" wrapText="0"/>
    </xf>
    <xf borderId="0" fillId="8" fontId="36" numFmtId="0" xfId="0" applyAlignment="1" applyFont="1">
      <alignment shrinkToFit="0" vertical="top" wrapText="0"/>
    </xf>
    <xf borderId="0" fillId="8" fontId="36" numFmtId="0" xfId="0" applyAlignment="1" applyFont="1">
      <alignment shrinkToFit="0" vertical="top" wrapText="1"/>
    </xf>
    <xf borderId="0" fillId="5" fontId="36" numFmtId="0" xfId="0" applyAlignment="1" applyFont="1">
      <alignment shrinkToFit="0" vertical="top" wrapText="1"/>
    </xf>
    <xf borderId="0" fillId="4" fontId="40" numFmtId="0" xfId="0" applyAlignment="1" applyFont="1">
      <alignment horizontal="center" readingOrder="0"/>
    </xf>
    <xf borderId="37" fillId="0" fontId="40" numFmtId="0" xfId="0" applyBorder="1" applyFont="1"/>
    <xf borderId="37" fillId="0" fontId="40" numFmtId="164" xfId="0" applyAlignment="1" applyBorder="1" applyFont="1" applyNumberFormat="1">
      <alignment horizontal="center"/>
    </xf>
    <xf borderId="0" fillId="5" fontId="44" numFmtId="0" xfId="0" applyAlignment="1" applyFont="1">
      <alignment readingOrder="0" shrinkToFit="0" vertical="center" wrapText="0"/>
    </xf>
    <xf borderId="0" fillId="5" fontId="42" numFmtId="0" xfId="0" applyAlignment="1" applyFont="1">
      <alignment shrinkToFit="0" vertical="center" wrapText="0"/>
    </xf>
    <xf borderId="37" fillId="5" fontId="42" numFmtId="0" xfId="0" applyAlignment="1" applyBorder="1" applyFont="1">
      <alignment shrinkToFit="0" vertical="center" wrapText="1"/>
    </xf>
    <xf borderId="0" fillId="8" fontId="43" numFmtId="0" xfId="0" applyAlignment="1" applyFont="1">
      <alignment readingOrder="0" shrinkToFit="0" vertical="bottom" wrapText="0"/>
    </xf>
    <xf borderId="37" fillId="0" fontId="40" numFmtId="0" xfId="0" applyAlignment="1" applyBorder="1" applyFont="1">
      <alignment horizontal="center" readingOrder="0"/>
    </xf>
    <xf borderId="0" fillId="8" fontId="36" numFmtId="0" xfId="0" applyAlignment="1" applyFont="1">
      <alignment readingOrder="0" shrinkToFit="0" vertical="top" wrapText="1"/>
    </xf>
    <xf borderId="0" fillId="5" fontId="36" numFmtId="0" xfId="0" applyAlignment="1" applyFont="1">
      <alignment readingOrder="0" shrinkToFit="0" vertical="top" wrapText="1"/>
    </xf>
    <xf borderId="0" fillId="8" fontId="36" numFmtId="0" xfId="0" applyAlignment="1" applyFont="1">
      <alignment readingOrder="0" shrinkToFit="0" vertical="top" wrapText="0"/>
    </xf>
    <xf borderId="0" fillId="0" fontId="40" numFmtId="0" xfId="0" applyAlignment="1" applyFont="1">
      <alignment readingOrder="0"/>
    </xf>
    <xf borderId="0" fillId="0" fontId="40" numFmtId="164" xfId="0" applyAlignment="1" applyFont="1" applyNumberFormat="1">
      <alignment horizontal="center" readingOrder="0"/>
    </xf>
    <xf borderId="0" fillId="5" fontId="36" numFmtId="164" xfId="0" applyAlignment="1" applyFont="1" applyNumberFormat="1">
      <alignment readingOrder="0" shrinkToFit="0" vertical="top" wrapText="1"/>
    </xf>
    <xf borderId="0" fillId="0" fontId="40" numFmtId="0" xfId="0" applyAlignment="1" applyFont="1">
      <alignment horizontal="center" readingOrder="0"/>
    </xf>
    <xf borderId="0" fillId="0" fontId="40" numFmtId="164" xfId="0" applyAlignment="1" applyFont="1" applyNumberFormat="1">
      <alignment readingOrder="0"/>
    </xf>
    <xf borderId="0" fillId="5" fontId="36" numFmtId="164" xfId="0" applyAlignment="1" applyFont="1" applyNumberFormat="1">
      <alignment readingOrder="0" shrinkToFit="0" vertical="top" wrapText="1"/>
    </xf>
    <xf borderId="0" fillId="0" fontId="40" numFmtId="164" xfId="0" applyAlignment="1" applyFont="1" applyNumberFormat="1">
      <alignment readingOrder="0"/>
    </xf>
    <xf borderId="0" fillId="0" fontId="40" numFmtId="164" xfId="0" applyAlignment="1" applyFont="1" applyNumberFormat="1">
      <alignment horizontal="center" readingOrder="0"/>
    </xf>
    <xf borderId="0" fillId="5" fontId="36" numFmtId="164" xfId="0" applyAlignment="1" applyFont="1" applyNumberFormat="1">
      <alignment readingOrder="0" shrinkToFit="0" vertical="top" wrapText="1"/>
    </xf>
    <xf borderId="0" fillId="0" fontId="40" numFmtId="164" xfId="0" applyAlignment="1" applyFont="1" applyNumberFormat="1">
      <alignment readingOrder="0"/>
    </xf>
    <xf borderId="0" fillId="0" fontId="40" numFmtId="0" xfId="0" applyFont="1"/>
    <xf borderId="0" fillId="0" fontId="40" numFmtId="0" xfId="0" applyAlignment="1" applyFont="1">
      <alignment horizontal="center"/>
    </xf>
    <xf borderId="0" fillId="8" fontId="36" numFmtId="0" xfId="0" applyAlignment="1" applyFont="1">
      <alignment shrinkToFit="0" vertical="top" wrapText="1"/>
    </xf>
    <xf borderId="0" fillId="5" fontId="36" numFmtId="0" xfId="0" applyAlignment="1" applyFont="1">
      <alignment shrinkToFit="0" vertical="top" wrapText="1"/>
    </xf>
    <xf borderId="0" fillId="8" fontId="36" numFmtId="0" xfId="0" applyAlignment="1" applyFont="1">
      <alignment shrinkToFit="0" vertical="top" wrapText="0"/>
    </xf>
    <xf borderId="0" fillId="0" fontId="40" numFmtId="164" xfId="0" applyFont="1" applyNumberFormat="1"/>
    <xf borderId="0" fillId="0" fontId="40" numFmtId="164" xfId="0" applyAlignment="1" applyFont="1" applyNumberFormat="1">
      <alignment horizontal="center"/>
    </xf>
    <xf borderId="0" fillId="5" fontId="36" numFmtId="164" xfId="0" applyAlignment="1" applyFont="1" applyNumberFormat="1">
      <alignment shrinkToFit="0" vertical="top" wrapText="1"/>
    </xf>
    <xf borderId="0" fillId="0" fontId="40" numFmtId="0" xfId="0" applyFont="1"/>
    <xf borderId="0" fillId="0" fontId="40" numFmtId="164" xfId="0" applyAlignment="1" applyFont="1" applyNumberFormat="1">
      <alignment horizontal="center"/>
    </xf>
    <xf borderId="0" fillId="5" fontId="36" numFmtId="164" xfId="0" applyAlignment="1" applyFont="1" applyNumberFormat="1">
      <alignment shrinkToFit="0" vertical="top" wrapText="1"/>
    </xf>
    <xf borderId="38" fillId="5" fontId="35" numFmtId="0" xfId="0" applyAlignment="1" applyBorder="1" applyFont="1">
      <alignment horizontal="left" readingOrder="0" shrinkToFit="0" vertical="center" wrapText="0"/>
    </xf>
    <xf borderId="0" fillId="5" fontId="35" numFmtId="0" xfId="0" applyAlignment="1" applyFont="1">
      <alignment horizontal="left" shrinkToFit="0" vertical="center" wrapText="0"/>
    </xf>
    <xf borderId="0" fillId="0" fontId="12" numFmtId="0" xfId="0" applyAlignment="1" applyFont="1">
      <alignment horizontal="left" readingOrder="0" shrinkToFit="0" vertical="top" wrapText="0"/>
    </xf>
    <xf borderId="0" fillId="4" fontId="30" numFmtId="0" xfId="0" applyAlignment="1" applyFont="1">
      <alignment horizontal="left" readingOrder="0" shrinkToFit="0" wrapText="0"/>
    </xf>
    <xf borderId="37" fillId="0" fontId="40" numFmtId="164" xfId="0" applyAlignment="1" applyBorder="1" applyFont="1" applyNumberFormat="1">
      <alignment readingOrder="0"/>
    </xf>
    <xf borderId="37" fillId="0" fontId="40" numFmtId="164" xfId="0" applyAlignment="1" applyBorder="1" applyFont="1" applyNumberFormat="1">
      <alignment readingOrder="0"/>
    </xf>
    <xf borderId="37" fillId="0" fontId="40" numFmtId="164" xfId="0" applyAlignment="1" applyBorder="1" applyFont="1" applyNumberFormat="1">
      <alignment readingOrder="0"/>
    </xf>
    <xf borderId="39" fillId="5" fontId="42" numFmtId="0" xfId="0" applyAlignment="1" applyBorder="1" applyFont="1">
      <alignment shrinkToFit="0" wrapText="0"/>
    </xf>
    <xf borderId="40" fillId="5" fontId="28" numFmtId="0" xfId="0" applyBorder="1" applyFont="1"/>
    <xf borderId="40" fillId="5" fontId="42" numFmtId="0" xfId="0" applyAlignment="1" applyBorder="1" applyFont="1">
      <alignment shrinkToFit="0" wrapText="1"/>
    </xf>
    <xf borderId="40" fillId="5" fontId="42" numFmtId="0" xfId="0" applyAlignment="1" applyBorder="1" applyFont="1">
      <alignment horizontal="center" shrinkToFit="0" wrapText="1"/>
    </xf>
    <xf borderId="40" fillId="5" fontId="42" numFmtId="0" xfId="0" applyAlignment="1" applyBorder="1" applyFont="1">
      <alignment horizontal="center" shrinkToFit="0" wrapText="1"/>
    </xf>
    <xf borderId="0" fillId="4" fontId="28" numFmtId="0" xfId="0" applyAlignment="1" applyFont="1">
      <alignment vertical="bottom"/>
    </xf>
    <xf borderId="41" fillId="0" fontId="16" numFmtId="0" xfId="0" applyAlignment="1" applyBorder="1" applyFont="1">
      <alignment vertical="top"/>
    </xf>
    <xf borderId="42" fillId="0" fontId="17" numFmtId="164" xfId="0" applyAlignment="1" applyBorder="1" applyFont="1" applyNumberFormat="1">
      <alignment vertical="bottom"/>
    </xf>
    <xf borderId="0" fillId="4" fontId="16" numFmtId="0" xfId="0" applyAlignment="1" applyFont="1">
      <alignment horizontal="center" vertical="bottom"/>
    </xf>
    <xf borderId="0" fillId="8" fontId="28" numFmtId="0" xfId="0" applyAlignment="1" applyFont="1">
      <alignment vertical="bottom"/>
    </xf>
    <xf borderId="41" fillId="8" fontId="28" numFmtId="0" xfId="0" applyAlignment="1" applyBorder="1" applyFont="1">
      <alignment vertical="top"/>
    </xf>
    <xf borderId="0" fillId="8" fontId="28" numFmtId="0" xfId="0" applyAlignment="1" applyFont="1">
      <alignment vertical="top"/>
    </xf>
    <xf borderId="0" fillId="8" fontId="28" numFmtId="0" xfId="0" applyAlignment="1" applyFont="1">
      <alignment vertical="top"/>
    </xf>
    <xf borderId="41" fillId="8" fontId="28" numFmtId="0" xfId="0" applyAlignment="1" applyBorder="1" applyFont="1">
      <alignment vertical="top"/>
    </xf>
    <xf borderId="42" fillId="0" fontId="17" numFmtId="0" xfId="0" applyAlignment="1" applyBorder="1" applyFont="1">
      <alignment vertical="bottom"/>
    </xf>
    <xf borderId="43" fillId="8" fontId="28" numFmtId="0" xfId="0" applyAlignment="1" applyBorder="1" applyFont="1">
      <alignment vertical="bottom"/>
    </xf>
    <xf borderId="42" fillId="8" fontId="28" numFmtId="0" xfId="0" applyAlignment="1" applyBorder="1" applyFont="1">
      <alignment vertical="top"/>
    </xf>
    <xf borderId="42" fillId="0" fontId="17" numFmtId="0" xfId="0" applyAlignment="1" applyBorder="1" applyFont="1">
      <alignment horizontal="right" vertical="bottom"/>
    </xf>
    <xf borderId="42" fillId="0" fontId="17" numFmtId="164" xfId="0" applyAlignment="1" applyBorder="1" applyFont="1" applyNumberFormat="1">
      <alignment horizontal="right" vertical="bottom"/>
    </xf>
    <xf borderId="43" fillId="8" fontId="28" numFmtId="0" xfId="0" applyAlignment="1" applyBorder="1" applyFont="1">
      <alignment vertical="top"/>
    </xf>
    <xf borderId="44" fillId="5" fontId="42" numFmtId="0" xfId="0" applyAlignment="1" applyBorder="1" applyFont="1">
      <alignment shrinkToFit="0" wrapText="0"/>
    </xf>
    <xf borderId="42" fillId="5" fontId="28" numFmtId="0" xfId="0" applyBorder="1" applyFont="1"/>
    <xf borderId="42" fillId="5" fontId="42" numFmtId="0" xfId="0" applyAlignment="1" applyBorder="1" applyFont="1">
      <alignment shrinkToFit="0" wrapText="1"/>
    </xf>
    <xf borderId="42" fillId="5" fontId="42" numFmtId="164" xfId="0" applyAlignment="1" applyBorder="1" applyFont="1" applyNumberFormat="1">
      <alignment horizontal="center" shrinkToFit="0" wrapText="1"/>
    </xf>
    <xf borderId="42" fillId="5" fontId="42" numFmtId="0" xfId="0" applyAlignment="1" applyBorder="1" applyFont="1">
      <alignment horizontal="center" shrinkToFit="0" wrapText="1"/>
    </xf>
    <xf borderId="42" fillId="5" fontId="42" numFmtId="0" xfId="0" applyAlignment="1" applyBorder="1" applyFont="1">
      <alignment horizontal="center" shrinkToFit="0" wrapText="1"/>
    </xf>
    <xf borderId="41" fillId="0" fontId="16" numFmtId="0" xfId="0" applyAlignment="1" applyBorder="1" applyFont="1">
      <alignment vertical="top"/>
    </xf>
    <xf borderId="42" fillId="0" fontId="17" numFmtId="0" xfId="0" applyAlignment="1" applyBorder="1" applyFont="1">
      <alignment vertical="bottom"/>
    </xf>
    <xf borderId="0" fillId="4" fontId="16" numFmtId="0" xfId="0" applyAlignment="1" applyFont="1">
      <alignment horizontal="center" vertical="bottom"/>
    </xf>
    <xf borderId="40" fillId="5" fontId="42" numFmtId="164" xfId="0" applyAlignment="1" applyBorder="1" applyFont="1" applyNumberFormat="1">
      <alignment horizontal="center" shrinkToFit="0" wrapText="1"/>
    </xf>
    <xf borderId="40" fillId="5" fontId="42" numFmtId="0" xfId="0" applyAlignment="1" applyBorder="1" applyFont="1">
      <alignment horizontal="center" shrinkToFit="0" wrapText="1"/>
    </xf>
    <xf borderId="40" fillId="5" fontId="42" numFmtId="0" xfId="0" applyAlignment="1" applyBorder="1" applyFont="1">
      <alignment horizontal="center" shrinkToFit="0" wrapText="1"/>
    </xf>
    <xf borderId="42" fillId="5" fontId="42" numFmtId="164" xfId="0" applyAlignment="1" applyBorder="1" applyFont="1" applyNumberFormat="1">
      <alignment horizontal="center" shrinkToFit="0" wrapText="1"/>
    </xf>
    <xf borderId="40" fillId="5" fontId="42" numFmtId="164" xfId="0" applyAlignment="1" applyBorder="1" applyFont="1" applyNumberFormat="1">
      <alignment horizontal="center" shrinkToFit="0" wrapText="1"/>
    </xf>
    <xf borderId="42" fillId="0" fontId="28" numFmtId="0" xfId="0" applyAlignment="1" applyBorder="1" applyFont="1">
      <alignment vertical="bottom"/>
    </xf>
    <xf borderId="38" fillId="9" fontId="35" numFmtId="0" xfId="0" applyAlignment="1" applyBorder="1" applyFill="1" applyFont="1">
      <alignment horizontal="left" readingOrder="0" shrinkToFit="0" vertical="center" wrapText="0"/>
    </xf>
    <xf borderId="0" fillId="9" fontId="35" numFmtId="0" xfId="0" applyAlignment="1" applyFont="1">
      <alignment horizontal="left" shrinkToFit="0" vertical="center" wrapText="0"/>
    </xf>
    <xf borderId="37" fillId="5" fontId="45" numFmtId="0" xfId="0" applyAlignment="1" applyBorder="1" applyFont="1">
      <alignment readingOrder="0" shrinkToFit="0" vertical="center" wrapText="0"/>
    </xf>
    <xf borderId="37" fillId="5" fontId="45" numFmtId="0" xfId="0" applyAlignment="1" applyBorder="1" applyFont="1">
      <alignment shrinkToFit="0" vertical="center" wrapText="0"/>
    </xf>
    <xf borderId="37" fillId="5" fontId="45" numFmtId="0" xfId="0" applyAlignment="1" applyBorder="1" applyFont="1">
      <alignment readingOrder="0" shrinkToFit="0" vertical="center" wrapText="1"/>
    </xf>
    <xf borderId="37" fillId="5" fontId="45" numFmtId="0" xfId="0" applyAlignment="1" applyBorder="1" applyFont="1">
      <alignment horizontal="center" readingOrder="0" shrinkToFit="0" vertical="center" wrapText="1"/>
    </xf>
    <xf borderId="44" fillId="5" fontId="45" numFmtId="0" xfId="0" applyAlignment="1" applyBorder="1" applyFont="1">
      <alignment shrinkToFit="0" wrapText="0"/>
    </xf>
    <xf borderId="42" fillId="5" fontId="46" numFmtId="0" xfId="0" applyBorder="1" applyFont="1"/>
    <xf borderId="42" fillId="5" fontId="45" numFmtId="0" xfId="0" applyAlignment="1" applyBorder="1" applyFont="1">
      <alignment shrinkToFit="0" wrapText="1"/>
    </xf>
    <xf borderId="42" fillId="5" fontId="45" numFmtId="164" xfId="0" applyAlignment="1" applyBorder="1" applyFont="1" applyNumberFormat="1">
      <alignment horizontal="center" shrinkToFit="0" wrapText="1"/>
    </xf>
    <xf borderId="42" fillId="5" fontId="45" numFmtId="0" xfId="0" applyAlignment="1" applyBorder="1" applyFont="1">
      <alignment horizontal="center" shrinkToFit="0" wrapText="1"/>
    </xf>
    <xf borderId="42" fillId="5" fontId="45" numFmtId="0" xfId="0" applyAlignment="1" applyBorder="1" applyFont="1">
      <alignment horizontal="center" shrinkToFit="0" wrapText="1"/>
    </xf>
    <xf borderId="0" fillId="4" fontId="46" numFmtId="0" xfId="0" applyAlignment="1" applyFont="1">
      <alignment vertical="bottom"/>
    </xf>
    <xf borderId="0" fillId="8" fontId="46" numFmtId="0" xfId="0" applyAlignment="1" applyFont="1">
      <alignment vertical="bottom"/>
    </xf>
    <xf borderId="41" fillId="8" fontId="46" numFmtId="0" xfId="0" applyAlignment="1" applyBorder="1" applyFont="1">
      <alignment vertical="top"/>
    </xf>
    <xf borderId="0" fillId="8" fontId="46" numFmtId="0" xfId="0" applyAlignment="1" applyFont="1">
      <alignment vertical="top"/>
    </xf>
    <xf borderId="0" fillId="8" fontId="46" numFmtId="0" xfId="0" applyAlignment="1" applyFont="1">
      <alignment vertical="top"/>
    </xf>
    <xf borderId="41" fillId="8" fontId="46" numFmtId="0" xfId="0" applyAlignment="1" applyBorder="1" applyFont="1">
      <alignment vertical="top"/>
    </xf>
    <xf borderId="43" fillId="8" fontId="46" numFmtId="0" xfId="0" applyAlignment="1" applyBorder="1" applyFont="1">
      <alignment vertical="bottom"/>
    </xf>
    <xf borderId="42" fillId="8" fontId="46" numFmtId="0" xfId="0" applyAlignment="1" applyBorder="1" applyFont="1">
      <alignment vertical="top"/>
    </xf>
    <xf borderId="43" fillId="8" fontId="46" numFmtId="0" xfId="0" applyAlignment="1" applyBorder="1" applyFont="1">
      <alignment vertical="top"/>
    </xf>
    <xf borderId="39" fillId="5" fontId="45" numFmtId="0" xfId="0" applyAlignment="1" applyBorder="1" applyFont="1">
      <alignment shrinkToFit="0" wrapText="0"/>
    </xf>
    <xf borderId="40" fillId="5" fontId="46" numFmtId="0" xfId="0" applyBorder="1" applyFont="1"/>
    <xf borderId="40" fillId="5" fontId="45" numFmtId="0" xfId="0" applyAlignment="1" applyBorder="1" applyFont="1">
      <alignment shrinkToFit="0" wrapText="1"/>
    </xf>
    <xf borderId="40" fillId="5" fontId="45" numFmtId="0" xfId="0" applyAlignment="1" applyBorder="1" applyFont="1">
      <alignment horizontal="center" shrinkToFit="0" wrapText="1"/>
    </xf>
    <xf borderId="40" fillId="5" fontId="45" numFmtId="0" xfId="0" applyAlignment="1" applyBorder="1" applyFont="1">
      <alignment horizontal="center" shrinkToFit="0" wrapText="1"/>
    </xf>
    <xf borderId="41" fillId="0" fontId="17" numFmtId="0" xfId="0" applyAlignment="1" applyBorder="1" applyFont="1">
      <alignment vertical="top"/>
    </xf>
    <xf borderId="40" fillId="5" fontId="45" numFmtId="164" xfId="0" applyAlignment="1" applyBorder="1" applyFont="1" applyNumberFormat="1">
      <alignment horizontal="center" shrinkToFit="0" wrapText="1"/>
    </xf>
    <xf borderId="40" fillId="5" fontId="45" numFmtId="0" xfId="0" applyAlignment="1" applyBorder="1" applyFont="1">
      <alignment horizontal="center" shrinkToFit="0" wrapText="1"/>
    </xf>
    <xf borderId="40" fillId="5" fontId="45" numFmtId="0" xfId="0" applyAlignment="1" applyBorder="1" applyFont="1">
      <alignment horizontal="center" shrinkToFit="0" wrapText="1"/>
    </xf>
    <xf borderId="42" fillId="5" fontId="45" numFmtId="164" xfId="0" applyAlignment="1" applyBorder="1" applyFont="1" applyNumberFormat="1">
      <alignment horizontal="center" shrinkToFit="0" wrapText="1"/>
    </xf>
    <xf borderId="40" fillId="5" fontId="45" numFmtId="164" xfId="0" applyAlignment="1" applyBorder="1" applyFont="1" applyNumberFormat="1">
      <alignment horizontal="center" shrinkToFit="0" wrapText="1"/>
    </xf>
    <xf borderId="42" fillId="0" fontId="46" numFmtId="0" xfId="0" applyAlignment="1" applyBorder="1" applyFont="1">
      <alignment vertical="bottom"/>
    </xf>
    <xf borderId="0" fillId="5" fontId="35" numFmtId="0" xfId="0" applyAlignment="1" applyFont="1">
      <alignment readingOrder="0" shrinkToFit="0" vertical="center" wrapText="0"/>
    </xf>
    <xf borderId="0" fillId="5" fontId="35" numFmtId="3" xfId="0" applyAlignment="1" applyFont="1" applyNumberFormat="1">
      <alignment readingOrder="0" shrinkToFit="0" vertical="center" wrapText="0"/>
    </xf>
    <xf borderId="0" fillId="0" fontId="47" numFmtId="0" xfId="0" applyAlignment="1" applyFont="1">
      <alignment readingOrder="0" shrinkToFit="0" vertical="center" wrapText="1"/>
    </xf>
    <xf borderId="0" fillId="0" fontId="47" numFmtId="3" xfId="0" applyAlignment="1" applyFont="1" applyNumberFormat="1">
      <alignment readingOrder="0" shrinkToFit="0" vertical="center" wrapText="1"/>
    </xf>
    <xf borderId="0" fillId="0" fontId="23" numFmtId="0" xfId="0" applyAlignment="1" applyFont="1">
      <alignment horizontal="right" readingOrder="0" shrinkToFit="0" vertical="center" wrapText="1"/>
    </xf>
    <xf borderId="0" fillId="0" fontId="23" numFmtId="0" xfId="0" applyAlignment="1" applyFont="1">
      <alignment readingOrder="0" shrinkToFit="0" vertical="center" wrapText="1"/>
    </xf>
    <xf borderId="45" fillId="8" fontId="32" numFmtId="0" xfId="0" applyAlignment="1" applyBorder="1" applyFont="1">
      <alignment horizontal="left" readingOrder="0" shrinkToFit="0" vertical="center" wrapText="1"/>
    </xf>
    <xf borderId="46" fillId="8" fontId="48" numFmtId="0" xfId="0" applyAlignment="1" applyBorder="1" applyFont="1">
      <alignment horizontal="center" readingOrder="0" shrinkToFit="0" vertical="center" wrapText="1"/>
    </xf>
    <xf borderId="47" fillId="8" fontId="48" numFmtId="164" xfId="0" applyAlignment="1" applyBorder="1" applyFont="1" applyNumberFormat="1">
      <alignment horizontal="center" shrinkToFit="0" vertical="center" wrapText="1"/>
    </xf>
    <xf borderId="48" fillId="8" fontId="32" numFmtId="0" xfId="0" applyAlignment="1" applyBorder="1" applyFont="1">
      <alignment horizontal="center" readingOrder="0" shrinkToFit="0" vertical="center" wrapText="1"/>
    </xf>
    <xf borderId="47" fillId="8" fontId="32" numFmtId="164" xfId="0" applyAlignment="1" applyBorder="1" applyFont="1" applyNumberFormat="1">
      <alignment horizontal="center" shrinkToFit="0" vertical="center" wrapText="1"/>
    </xf>
    <xf borderId="49" fillId="8" fontId="48" numFmtId="0" xfId="0" applyAlignment="1" applyBorder="1" applyFont="1">
      <alignment horizontal="center" readingOrder="0" shrinkToFit="0" vertical="center" wrapText="1"/>
    </xf>
    <xf borderId="47" fillId="8" fontId="32" numFmtId="164" xfId="0" applyAlignment="1" applyBorder="1" applyFont="1" applyNumberFormat="1">
      <alignment horizontal="left" readingOrder="0" shrinkToFit="0" vertical="center" wrapText="1"/>
    </xf>
    <xf borderId="46" fillId="10" fontId="49" numFmtId="164" xfId="0" applyAlignment="1" applyBorder="1" applyFill="1" applyFont="1" applyNumberFormat="1">
      <alignment horizontal="left" readingOrder="0" shrinkToFit="0" vertical="center" wrapText="1"/>
    </xf>
    <xf borderId="49" fillId="10" fontId="49" numFmtId="0" xfId="0" applyAlignment="1" applyBorder="1" applyFont="1">
      <alignment horizontal="center" readingOrder="0" shrinkToFit="0" vertical="center" wrapText="1"/>
    </xf>
    <xf borderId="47" fillId="10" fontId="49" numFmtId="164" xfId="0" applyAlignment="1" applyBorder="1" applyFont="1" applyNumberFormat="1">
      <alignment horizontal="center" shrinkToFit="0" vertical="center" wrapText="1"/>
    </xf>
    <xf borderId="48" fillId="8" fontId="32" numFmtId="0" xfId="0" applyAlignment="1" applyBorder="1" applyFont="1">
      <alignment horizontal="left" readingOrder="0" shrinkToFit="0" vertical="center" wrapText="1"/>
    </xf>
    <xf borderId="49" fillId="8" fontId="32" numFmtId="0" xfId="0" applyAlignment="1" applyBorder="1" applyFont="1">
      <alignment horizontal="center" readingOrder="0" shrinkToFit="0" vertical="center" wrapText="1"/>
    </xf>
    <xf borderId="50" fillId="8" fontId="32" numFmtId="165" xfId="0" applyAlignment="1" applyBorder="1" applyFont="1" applyNumberFormat="1">
      <alignment horizontal="center" shrinkToFit="0" vertical="center" wrapText="1"/>
    </xf>
    <xf borderId="46" fillId="10" fontId="50" numFmtId="164" xfId="0" applyAlignment="1" applyBorder="1" applyFont="1" applyNumberFormat="1">
      <alignment horizontal="left" readingOrder="0" shrinkToFit="0" vertical="center" wrapText="1"/>
    </xf>
    <xf borderId="48" fillId="8" fontId="51" numFmtId="164" xfId="0" applyAlignment="1" applyBorder="1" applyFont="1" applyNumberFormat="1">
      <alignment horizontal="left" readingOrder="0" shrinkToFit="0" vertical="center" wrapText="1"/>
    </xf>
    <xf borderId="0" fillId="10" fontId="49" numFmtId="3" xfId="0" applyAlignment="1" applyFont="1" applyNumberFormat="1">
      <alignment horizontal="center" shrinkToFit="0" vertical="center" wrapText="1"/>
    </xf>
    <xf borderId="51" fillId="0" fontId="33" numFmtId="164" xfId="0" applyAlignment="1" applyBorder="1" applyFont="1" applyNumberFormat="1">
      <alignment horizontal="left" readingOrder="0" vertical="center"/>
    </xf>
    <xf borderId="52" fillId="0" fontId="33" numFmtId="164" xfId="0" applyAlignment="1" applyBorder="1" applyFont="1" applyNumberFormat="1">
      <alignment horizontal="center" readingOrder="0" vertical="center"/>
    </xf>
    <xf borderId="53" fillId="0" fontId="33" numFmtId="164" xfId="0" applyAlignment="1" applyBorder="1" applyFont="1" applyNumberFormat="1">
      <alignment horizontal="center" readingOrder="0" vertical="center"/>
    </xf>
    <xf borderId="54" fillId="0" fontId="33" numFmtId="164" xfId="0" applyAlignment="1" applyBorder="1" applyFont="1" applyNumberFormat="1">
      <alignment horizontal="center" readingOrder="0" vertical="center"/>
    </xf>
    <xf borderId="55" fillId="0" fontId="33" numFmtId="164" xfId="0" applyAlignment="1" applyBorder="1" applyFont="1" applyNumberFormat="1">
      <alignment horizontal="center" readingOrder="0" vertical="center"/>
    </xf>
    <xf borderId="56" fillId="0" fontId="33" numFmtId="164" xfId="0" applyAlignment="1" applyBorder="1" applyFont="1" applyNumberFormat="1">
      <alignment horizontal="center" readingOrder="0" vertical="center"/>
    </xf>
    <xf borderId="57" fillId="0" fontId="33" numFmtId="164" xfId="0" applyAlignment="1" applyBorder="1" applyFont="1" applyNumberFormat="1">
      <alignment horizontal="center" readingOrder="0" vertical="center"/>
    </xf>
    <xf borderId="52" fillId="0" fontId="33" numFmtId="164" xfId="0" applyAlignment="1" applyBorder="1" applyFont="1" applyNumberFormat="1">
      <alignment horizontal="left" readingOrder="0" vertical="center"/>
    </xf>
    <xf borderId="0" fillId="0" fontId="33" numFmtId="3" xfId="0" applyAlignment="1" applyFont="1" applyNumberFormat="1">
      <alignment horizontal="center" readingOrder="0" vertical="center"/>
    </xf>
    <xf borderId="58" fillId="0" fontId="33" numFmtId="0" xfId="0" applyAlignment="1" applyBorder="1" applyFont="1">
      <alignment readingOrder="0" vertical="center"/>
    </xf>
    <xf borderId="0" fillId="0" fontId="26" numFmtId="164" xfId="0" applyAlignment="1" applyFont="1" applyNumberFormat="1">
      <alignment horizontal="left" readingOrder="0" vertical="center"/>
    </xf>
    <xf borderId="0" fillId="0" fontId="33" numFmtId="164" xfId="0" applyAlignment="1" applyFont="1" applyNumberFormat="1">
      <alignment horizontal="center" readingOrder="0" vertical="center"/>
    </xf>
    <xf borderId="0" fillId="0" fontId="33" numFmtId="0" xfId="0" applyAlignment="1" applyFont="1">
      <alignment readingOrder="0" vertical="center"/>
    </xf>
    <xf borderId="0" fillId="0" fontId="33" numFmtId="164" xfId="0" applyAlignment="1" applyFont="1" applyNumberFormat="1">
      <alignment horizontal="left" readingOrder="0" vertical="center"/>
    </xf>
    <xf borderId="0" fillId="0" fontId="47" numFmtId="0" xfId="0" applyAlignment="1" applyFont="1">
      <alignment horizontal="left" readingOrder="0" shrinkToFit="0" vertical="center" wrapText="1"/>
    </xf>
    <xf borderId="0" fillId="0" fontId="52" numFmtId="165" xfId="0" applyAlignment="1" applyFont="1" applyNumberFormat="1">
      <alignment horizontal="center" shrinkToFit="0" vertical="center" wrapText="1"/>
    </xf>
    <xf borderId="0" fillId="0" fontId="23" numFmtId="165" xfId="0" applyAlignment="1" applyFont="1" applyNumberFormat="1">
      <alignment horizontal="center" shrinkToFit="0" vertical="center" wrapText="1"/>
    </xf>
    <xf borderId="0" fillId="0" fontId="53" numFmtId="165" xfId="0" applyFont="1" applyNumberFormat="1"/>
    <xf borderId="0" fillId="0" fontId="42" numFmtId="0" xfId="0" applyAlignment="1" applyFont="1">
      <alignment horizontal="center" readingOrder="0" shrinkToFit="0" vertical="center" wrapText="1"/>
    </xf>
    <xf borderId="0" fillId="0" fontId="42" numFmtId="165" xfId="0" applyAlignment="1" applyFont="1" applyNumberFormat="1">
      <alignment horizontal="center" shrinkToFit="0" vertical="center" wrapText="1"/>
    </xf>
    <xf borderId="0" fillId="0" fontId="32" numFmtId="165" xfId="0" applyAlignment="1" applyFont="1" applyNumberFormat="1">
      <alignment horizontal="center" shrinkToFit="0" vertical="center" wrapText="1"/>
    </xf>
    <xf borderId="0" fillId="0" fontId="53" numFmtId="3" xfId="0" applyFont="1" applyNumberFormat="1"/>
    <xf borderId="0" fillId="0" fontId="17" numFmtId="165" xfId="0" applyAlignment="1" applyFont="1" applyNumberFormat="1">
      <alignment readingOrder="0" shrinkToFit="0" vertical="top" wrapText="1"/>
    </xf>
    <xf borderId="45" fillId="8" fontId="15" numFmtId="0" xfId="0" applyAlignment="1" applyBorder="1" applyFont="1">
      <alignment horizontal="center" readingOrder="0" shrinkToFit="0" vertical="center" wrapText="1"/>
    </xf>
    <xf borderId="59" fillId="0" fontId="25" numFmtId="0" xfId="0" applyBorder="1" applyFont="1"/>
    <xf borderId="60" fillId="0" fontId="25" numFmtId="0" xfId="0" applyBorder="1" applyFont="1"/>
    <xf borderId="61" fillId="10" fontId="26" numFmtId="164" xfId="0" applyAlignment="1" applyBorder="1" applyFont="1" applyNumberFormat="1">
      <alignment horizontal="center" readingOrder="0" shrinkToFit="0" vertical="center" wrapText="1"/>
    </xf>
    <xf borderId="61" fillId="8" fontId="15" numFmtId="0" xfId="0" applyAlignment="1" applyBorder="1" applyFont="1">
      <alignment horizontal="center" readingOrder="0" shrinkToFit="0" vertical="center" wrapText="1"/>
    </xf>
    <xf borderId="61" fillId="10" fontId="54" numFmtId="0" xfId="0" applyAlignment="1" applyBorder="1" applyFont="1">
      <alignment horizontal="center" readingOrder="0" shrinkToFit="0" vertical="center" wrapText="1"/>
    </xf>
    <xf borderId="61" fillId="8" fontId="55" numFmtId="0" xfId="0" applyAlignment="1" applyBorder="1" applyFont="1">
      <alignment horizontal="center" readingOrder="0" shrinkToFit="0" vertical="center" wrapText="1"/>
    </xf>
    <xf borderId="61" fillId="10" fontId="56" numFmtId="0" xfId="0" applyAlignment="1" applyBorder="1" applyFont="1">
      <alignment horizontal="center" readingOrder="0" shrinkToFit="0" vertical="center" wrapText="1"/>
    </xf>
    <xf borderId="62" fillId="0" fontId="25" numFmtId="0" xfId="0" applyBorder="1" applyFont="1"/>
    <xf borderId="0" fillId="10" fontId="56" numFmtId="3" xfId="0" applyAlignment="1" applyFont="1" applyNumberFormat="1">
      <alignment horizontal="center" readingOrder="0" shrinkToFit="0" vertical="center" wrapText="1"/>
    </xf>
    <xf borderId="63" fillId="8" fontId="57" numFmtId="164" xfId="0" applyAlignment="1" applyBorder="1" applyFont="1" applyNumberFormat="1">
      <alignment horizontal="center" readingOrder="0" shrinkToFit="0" vertical="center" wrapText="1"/>
    </xf>
    <xf borderId="64" fillId="8" fontId="57" numFmtId="164" xfId="0" applyAlignment="1" applyBorder="1" applyFont="1" applyNumberFormat="1">
      <alignment horizontal="center" readingOrder="0" shrinkToFit="0" vertical="center" wrapText="1"/>
    </xf>
    <xf borderId="64" fillId="8" fontId="57" numFmtId="0" xfId="0" applyAlignment="1" applyBorder="1" applyFont="1">
      <alignment horizontal="center" readingOrder="0" shrinkToFit="0" vertical="center" wrapText="1"/>
    </xf>
    <xf borderId="65" fillId="10" fontId="58" numFmtId="164" xfId="0" applyAlignment="1" applyBorder="1" applyFont="1" applyNumberFormat="1">
      <alignment horizontal="center" readingOrder="0" shrinkToFit="0" vertical="center" wrapText="1"/>
    </xf>
    <xf borderId="65" fillId="10" fontId="58" numFmtId="164" xfId="0" applyAlignment="1" applyBorder="1" applyFont="1" applyNumberFormat="1">
      <alignment horizontal="center" shrinkToFit="0" vertical="center" wrapText="1"/>
    </xf>
    <xf borderId="65" fillId="8" fontId="57" numFmtId="164" xfId="0" applyAlignment="1" applyBorder="1" applyFont="1" applyNumberFormat="1">
      <alignment horizontal="center" readingOrder="0" shrinkToFit="0" vertical="center" wrapText="1"/>
    </xf>
    <xf borderId="65" fillId="8" fontId="57" numFmtId="0" xfId="0" applyAlignment="1" applyBorder="1" applyFont="1">
      <alignment horizontal="center" readingOrder="0" shrinkToFit="0" vertical="center" wrapText="1"/>
    </xf>
    <xf borderId="65" fillId="10" fontId="59" numFmtId="164" xfId="0" applyAlignment="1" applyBorder="1" applyFont="1" applyNumberFormat="1">
      <alignment horizontal="center" readingOrder="0" shrinkToFit="0" vertical="center" wrapText="1"/>
    </xf>
    <xf borderId="65" fillId="10" fontId="59" numFmtId="164" xfId="0" applyAlignment="1" applyBorder="1" applyFont="1" applyNumberFormat="1">
      <alignment horizontal="center" shrinkToFit="0" vertical="center" wrapText="1"/>
    </xf>
    <xf borderId="66" fillId="10" fontId="59" numFmtId="164" xfId="0" applyAlignment="1" applyBorder="1" applyFont="1" applyNumberFormat="1">
      <alignment horizontal="center" readingOrder="0" shrinkToFit="0" vertical="center" wrapText="1"/>
    </xf>
    <xf borderId="0" fillId="10" fontId="59" numFmtId="3" xfId="0" applyAlignment="1" applyFont="1" applyNumberFormat="1">
      <alignment horizontal="center" readingOrder="0" shrinkToFit="0" vertical="center" wrapText="1"/>
    </xf>
    <xf borderId="67" fillId="4" fontId="33" numFmtId="0" xfId="0" applyAlignment="1" applyBorder="1" applyFont="1">
      <alignment readingOrder="0" vertical="center"/>
    </xf>
    <xf borderId="68" fillId="4" fontId="33" numFmtId="164" xfId="0" applyAlignment="1" applyBorder="1" applyFont="1" applyNumberFormat="1">
      <alignment horizontal="center" readingOrder="0" vertical="center"/>
    </xf>
    <xf borderId="69" fillId="4" fontId="33" numFmtId="164" xfId="0" applyAlignment="1" applyBorder="1" applyFont="1" applyNumberFormat="1">
      <alignment horizontal="center" readingOrder="0" vertical="center"/>
    </xf>
    <xf borderId="68" fillId="4" fontId="33" numFmtId="164" xfId="0" applyAlignment="1" applyBorder="1" applyFont="1" applyNumberFormat="1">
      <alignment horizontal="center" vertical="center"/>
    </xf>
    <xf borderId="70" fillId="4" fontId="33" numFmtId="164" xfId="0" applyAlignment="1" applyBorder="1" applyFont="1" applyNumberFormat="1">
      <alignment horizontal="center" readingOrder="0" vertical="center"/>
    </xf>
    <xf borderId="71" fillId="4" fontId="33" numFmtId="0" xfId="0" applyAlignment="1" applyBorder="1" applyFont="1">
      <alignment readingOrder="0" vertical="center"/>
    </xf>
    <xf borderId="72" fillId="4" fontId="33" numFmtId="164" xfId="0" applyAlignment="1" applyBorder="1" applyFont="1" applyNumberFormat="1">
      <alignment horizontal="center" readingOrder="0" vertical="center"/>
    </xf>
    <xf borderId="73" fillId="4" fontId="33" numFmtId="164" xfId="0" applyAlignment="1" applyBorder="1" applyFont="1" applyNumberFormat="1">
      <alignment horizontal="center" readingOrder="0" vertical="center"/>
    </xf>
    <xf borderId="74" fillId="4" fontId="33" numFmtId="164" xfId="0" applyAlignment="1" applyBorder="1" applyFont="1" applyNumberFormat="1">
      <alignment horizontal="center" vertical="center"/>
    </xf>
    <xf borderId="75" fillId="4" fontId="33" numFmtId="164" xfId="0" applyAlignment="1" applyBorder="1" applyFont="1" applyNumberFormat="1">
      <alignment horizontal="center" readingOrder="0" vertical="center"/>
    </xf>
    <xf borderId="76" fillId="4" fontId="33" numFmtId="0" xfId="0" applyAlignment="1" applyBorder="1" applyFont="1">
      <alignment readingOrder="0" vertical="center"/>
    </xf>
    <xf borderId="77" fillId="4" fontId="33" numFmtId="164" xfId="0" applyAlignment="1" applyBorder="1" applyFont="1" applyNumberFormat="1">
      <alignment horizontal="center" readingOrder="0" vertical="center"/>
    </xf>
    <xf borderId="74" fillId="4" fontId="33" numFmtId="164" xfId="0" applyAlignment="1" applyBorder="1" applyFont="1" applyNumberFormat="1">
      <alignment horizontal="center" readingOrder="0" vertical="center"/>
    </xf>
    <xf borderId="78" fillId="4" fontId="33" numFmtId="0" xfId="0" applyAlignment="1" applyBorder="1" applyFont="1">
      <alignment readingOrder="0" vertical="center"/>
    </xf>
    <xf borderId="79" fillId="4" fontId="33" numFmtId="0" xfId="0" applyAlignment="1" applyBorder="1" applyFont="1">
      <alignment readingOrder="0" vertical="center"/>
    </xf>
    <xf borderId="80" fillId="4" fontId="33" numFmtId="164" xfId="0" applyAlignment="1" applyBorder="1" applyFont="1" applyNumberFormat="1">
      <alignment horizontal="center" readingOrder="0" vertical="center"/>
    </xf>
    <xf borderId="81" fillId="4" fontId="33" numFmtId="164" xfId="0" applyAlignment="1" applyBorder="1" applyFont="1" applyNumberFormat="1">
      <alignment horizontal="center" readingOrder="0" vertical="center"/>
    </xf>
    <xf borderId="82" fillId="4" fontId="33" numFmtId="164" xfId="0" applyAlignment="1" applyBorder="1" applyFont="1" applyNumberFormat="1">
      <alignment horizontal="center" readingOrder="0" vertical="center"/>
    </xf>
    <xf borderId="83" fillId="4" fontId="33" numFmtId="0" xfId="0" applyAlignment="1" applyBorder="1" applyFont="1">
      <alignment readingOrder="0" vertical="center"/>
    </xf>
    <xf borderId="84" fillId="4" fontId="33" numFmtId="164" xfId="0" applyAlignment="1" applyBorder="1" applyFont="1" applyNumberFormat="1">
      <alignment horizontal="center" readingOrder="0" vertical="center"/>
    </xf>
    <xf borderId="85" fillId="4" fontId="60" numFmtId="164" xfId="0" applyAlignment="1" applyBorder="1" applyFont="1" applyNumberFormat="1">
      <alignment horizontal="center" vertical="center"/>
    </xf>
    <xf borderId="79" fillId="4" fontId="33" numFmtId="0" xfId="0" applyAlignment="1" applyBorder="1" applyFont="1">
      <alignment vertical="center"/>
    </xf>
    <xf borderId="86" fillId="4" fontId="33" numFmtId="164" xfId="0" applyAlignment="1" applyBorder="1" applyFont="1" applyNumberFormat="1">
      <alignment horizontal="center" readingOrder="0" vertical="center"/>
    </xf>
    <xf borderId="87" fillId="4" fontId="33" numFmtId="0" xfId="0" applyAlignment="1" applyBorder="1" applyFont="1">
      <alignment readingOrder="0" vertical="center"/>
    </xf>
    <xf borderId="88" fillId="4" fontId="33" numFmtId="164" xfId="0" applyAlignment="1" applyBorder="1" applyFont="1" applyNumberFormat="1">
      <alignment horizontal="center" readingOrder="0" vertical="center"/>
    </xf>
    <xf borderId="0" fillId="4" fontId="33" numFmtId="3" xfId="0" applyAlignment="1" applyFont="1" applyNumberFormat="1">
      <alignment horizontal="center" readingOrder="0" vertical="center"/>
    </xf>
    <xf borderId="73" fillId="4" fontId="33" numFmtId="164" xfId="0" applyAlignment="1" applyBorder="1" applyFont="1" applyNumberFormat="1">
      <alignment horizontal="center" vertical="center"/>
    </xf>
    <xf borderId="72" fillId="4" fontId="33" numFmtId="164" xfId="0" applyAlignment="1" applyBorder="1" applyFont="1" applyNumberFormat="1">
      <alignment horizontal="center" vertical="center"/>
    </xf>
    <xf borderId="75" fillId="4" fontId="33" numFmtId="164" xfId="0" applyAlignment="1" applyBorder="1" applyFont="1" applyNumberFormat="1">
      <alignment horizontal="center" vertical="center"/>
    </xf>
    <xf borderId="89" fillId="4" fontId="33" numFmtId="0" xfId="0" applyAlignment="1" applyBorder="1" applyFont="1">
      <alignment readingOrder="0" vertical="center"/>
    </xf>
    <xf borderId="90" fillId="4" fontId="33" numFmtId="0" xfId="0" applyAlignment="1" applyBorder="1" applyFont="1">
      <alignment readingOrder="0" vertical="center"/>
    </xf>
    <xf borderId="91" fillId="4" fontId="33" numFmtId="164" xfId="0" applyAlignment="1" applyBorder="1" applyFont="1" applyNumberFormat="1">
      <alignment horizontal="center" readingOrder="0" vertical="center"/>
    </xf>
    <xf borderId="92" fillId="4" fontId="33" numFmtId="164" xfId="0" applyAlignment="1" applyBorder="1" applyFont="1" applyNumberFormat="1">
      <alignment horizontal="center" vertical="center"/>
    </xf>
    <xf borderId="93" fillId="4" fontId="33" numFmtId="164" xfId="0" applyAlignment="1" applyBorder="1" applyFont="1" applyNumberFormat="1">
      <alignment horizontal="center" vertical="center"/>
    </xf>
    <xf borderId="94" fillId="4" fontId="33" numFmtId="164" xfId="0" applyAlignment="1" applyBorder="1" applyFont="1" applyNumberFormat="1">
      <alignment horizontal="center" vertical="center"/>
    </xf>
    <xf borderId="95" fillId="4" fontId="33" numFmtId="0" xfId="0" applyAlignment="1" applyBorder="1" applyFont="1">
      <alignment readingOrder="0" vertical="center"/>
    </xf>
    <xf borderId="96" fillId="4" fontId="33" numFmtId="0" xfId="0" applyAlignment="1" applyBorder="1" applyFont="1">
      <alignment vertical="center"/>
    </xf>
    <xf borderId="97" fillId="4" fontId="33" numFmtId="0" xfId="0" applyAlignment="1" applyBorder="1" applyFont="1">
      <alignment readingOrder="0" vertical="center"/>
    </xf>
    <xf borderId="96" fillId="4" fontId="33" numFmtId="0" xfId="0" applyAlignment="1" applyBorder="1" applyFont="1">
      <alignment readingOrder="0" vertical="center"/>
    </xf>
    <xf borderId="98" fillId="4" fontId="33" numFmtId="164" xfId="0" applyAlignment="1" applyBorder="1" applyFont="1" applyNumberFormat="1">
      <alignment horizontal="center" readingOrder="0" vertical="center"/>
    </xf>
    <xf borderId="99" fillId="4" fontId="33" numFmtId="164" xfId="0" applyAlignment="1" applyBorder="1" applyFont="1" applyNumberFormat="1">
      <alignment horizontal="center" readingOrder="0" vertical="center"/>
    </xf>
    <xf borderId="100" fillId="4" fontId="33" numFmtId="164" xfId="0" applyAlignment="1" applyBorder="1" applyFont="1" applyNumberFormat="1">
      <alignment horizontal="center" vertical="center"/>
    </xf>
    <xf borderId="101" fillId="4" fontId="33" numFmtId="164" xfId="0" applyAlignment="1" applyBorder="1" applyFont="1" applyNumberFormat="1">
      <alignment horizontal="center" readingOrder="0" vertical="center"/>
    </xf>
    <xf borderId="102" fillId="4" fontId="33" numFmtId="164" xfId="0" applyAlignment="1" applyBorder="1" applyFont="1" applyNumberFormat="1">
      <alignment horizontal="center" readingOrder="0" vertical="center"/>
    </xf>
    <xf borderId="103" fillId="4" fontId="33" numFmtId="164" xfId="0" applyAlignment="1" applyBorder="1" applyFont="1" applyNumberFormat="1">
      <alignment horizontal="center" readingOrder="0" vertical="center"/>
    </xf>
    <xf borderId="103" fillId="4" fontId="60" numFmtId="164" xfId="0" applyAlignment="1" applyBorder="1" applyFont="1" applyNumberFormat="1">
      <alignment horizontal="center" vertical="center"/>
    </xf>
    <xf borderId="104" fillId="4" fontId="33" numFmtId="164" xfId="0" applyAlignment="1" applyBorder="1" applyFont="1" applyNumberFormat="1">
      <alignment horizontal="center" readingOrder="0" vertical="center"/>
    </xf>
    <xf borderId="105" fillId="4" fontId="33" numFmtId="0" xfId="0" applyAlignment="1" applyBorder="1" applyFont="1">
      <alignment readingOrder="0" vertical="center"/>
    </xf>
    <xf borderId="106" fillId="4" fontId="33" numFmtId="164" xfId="0" applyAlignment="1" applyBorder="1" applyFont="1" applyNumberFormat="1">
      <alignment horizontal="center" readingOrder="0" vertical="center"/>
    </xf>
    <xf borderId="0" fillId="4" fontId="61" numFmtId="0" xfId="0" applyAlignment="1" applyFont="1">
      <alignment horizontal="left" readingOrder="0"/>
    </xf>
    <xf borderId="0" fillId="4" fontId="33" numFmtId="164" xfId="0" applyAlignment="1" applyFont="1" applyNumberFormat="1">
      <alignment horizontal="center" readingOrder="0" vertical="center"/>
    </xf>
    <xf borderId="0" fillId="4" fontId="33" numFmtId="164" xfId="0" applyAlignment="1" applyFont="1" applyNumberFormat="1">
      <alignment horizontal="center" vertical="center"/>
    </xf>
    <xf borderId="0" fillId="4" fontId="33" numFmtId="0" xfId="0" applyAlignment="1" applyFont="1">
      <alignment readingOrder="0" vertical="center"/>
    </xf>
    <xf borderId="0" fillId="4" fontId="33" numFmtId="0" xfId="0" applyAlignment="1" applyFont="1">
      <alignment vertical="center"/>
    </xf>
    <xf borderId="0" fillId="4" fontId="60" numFmtId="164" xfId="0" applyAlignment="1" applyFont="1" applyNumberFormat="1">
      <alignment horizontal="center" vertical="center"/>
    </xf>
    <xf borderId="0" fillId="0" fontId="47" numFmtId="0" xfId="0" applyAlignment="1" applyFont="1">
      <alignment horizontal="left" readingOrder="0" shrinkToFit="0" vertical="center" wrapText="1"/>
    </xf>
    <xf borderId="0" fillId="0" fontId="57" numFmtId="0" xfId="0" applyAlignment="1" applyFont="1">
      <alignment horizontal="left" shrinkToFit="0" vertical="center" wrapText="1"/>
    </xf>
    <xf borderId="0" fillId="0" fontId="57" numFmtId="0" xfId="0" applyAlignment="1" applyFont="1">
      <alignment horizontal="center" shrinkToFit="0" vertical="center" wrapText="1"/>
    </xf>
    <xf borderId="0" fillId="0" fontId="12" numFmtId="0" xfId="0" applyAlignment="1" applyFont="1">
      <alignment horizontal="right" readingOrder="0" shrinkToFit="0" wrapText="1"/>
    </xf>
    <xf borderId="45" fillId="8" fontId="42" numFmtId="0" xfId="0" applyAlignment="1" applyBorder="1" applyFont="1">
      <alignment horizontal="center" readingOrder="0" vertical="center"/>
    </xf>
    <xf borderId="45" fillId="8" fontId="62" numFmtId="0" xfId="0" applyAlignment="1" applyBorder="1" applyFont="1">
      <alignment horizontal="center" readingOrder="0" vertical="center"/>
    </xf>
    <xf borderId="0" fillId="8" fontId="62" numFmtId="0" xfId="0" applyAlignment="1" applyFont="1">
      <alignment horizontal="center" readingOrder="0" vertical="center"/>
    </xf>
    <xf borderId="107" fillId="11" fontId="32" numFmtId="164" xfId="0" applyAlignment="1" applyBorder="1" applyFill="1" applyFont="1" applyNumberFormat="1">
      <alignment readingOrder="0" vertical="center"/>
    </xf>
    <xf borderId="107" fillId="11" fontId="32" numFmtId="164" xfId="0" applyAlignment="1" applyBorder="1" applyFont="1" applyNumberFormat="1">
      <alignment horizontal="center" readingOrder="0" vertical="center"/>
    </xf>
    <xf borderId="107" fillId="11" fontId="32" numFmtId="164" xfId="0" applyAlignment="1" applyBorder="1" applyFont="1" applyNumberFormat="1">
      <alignment horizontal="center" readingOrder="0" shrinkToFit="0" vertical="center" wrapText="1"/>
    </xf>
    <xf borderId="0" fillId="11" fontId="32" numFmtId="164" xfId="0" applyAlignment="1" applyFont="1" applyNumberFormat="1">
      <alignment horizontal="center" readingOrder="0" shrinkToFit="0" vertical="center" wrapText="1"/>
    </xf>
    <xf borderId="108" fillId="0" fontId="33" numFmtId="0" xfId="0" applyAlignment="1" applyBorder="1" applyFont="1">
      <alignment readingOrder="0" vertical="center"/>
    </xf>
    <xf borderId="74" fillId="0" fontId="33" numFmtId="164" xfId="0" applyAlignment="1" applyBorder="1" applyFont="1" applyNumberFormat="1">
      <alignment horizontal="center" readingOrder="0" vertical="center"/>
    </xf>
    <xf borderId="109" fillId="0" fontId="33" numFmtId="164" xfId="0" applyAlignment="1" applyBorder="1" applyFont="1" applyNumberFormat="1">
      <alignment horizontal="center" readingOrder="0" vertical="center"/>
    </xf>
    <xf borderId="77" fillId="0" fontId="33" numFmtId="0" xfId="0" applyAlignment="1" applyBorder="1" applyFont="1">
      <alignment readingOrder="0" vertical="center"/>
    </xf>
    <xf borderId="110" fillId="0" fontId="33" numFmtId="164" xfId="0" applyAlignment="1" applyBorder="1" applyFont="1" applyNumberFormat="1">
      <alignment horizontal="center" readingOrder="0" vertical="center"/>
    </xf>
    <xf borderId="77" fillId="0" fontId="33" numFmtId="164" xfId="0" applyAlignment="1" applyBorder="1" applyFont="1" applyNumberFormat="1">
      <alignment horizontal="left" readingOrder="0" vertical="center"/>
    </xf>
    <xf borderId="108" fillId="0" fontId="33" numFmtId="164" xfId="0" applyAlignment="1" applyBorder="1" applyFont="1" applyNumberFormat="1">
      <alignment horizontal="left" readingOrder="0" vertical="center"/>
    </xf>
    <xf borderId="85" fillId="0" fontId="33" numFmtId="164" xfId="0" applyAlignment="1" applyBorder="1" applyFont="1" applyNumberFormat="1">
      <alignment horizontal="center" readingOrder="0" vertical="center"/>
    </xf>
    <xf borderId="88" fillId="0" fontId="33" numFmtId="164" xfId="0" applyAlignment="1" applyBorder="1" applyFont="1" applyNumberFormat="1">
      <alignment horizontal="center" readingOrder="0" vertical="center"/>
    </xf>
    <xf borderId="80" fillId="0" fontId="33" numFmtId="0" xfId="0" applyAlignment="1" applyBorder="1" applyFont="1">
      <alignment readingOrder="0" vertical="center"/>
    </xf>
    <xf borderId="86" fillId="0" fontId="33" numFmtId="164" xfId="0" applyAlignment="1" applyBorder="1" applyFont="1" applyNumberFormat="1">
      <alignment horizontal="center" readingOrder="0" vertical="center"/>
    </xf>
    <xf borderId="80" fillId="0" fontId="33" numFmtId="164" xfId="0" applyAlignment="1" applyBorder="1" applyFont="1" applyNumberFormat="1">
      <alignment horizontal="left" readingOrder="0" vertical="center"/>
    </xf>
    <xf borderId="58" fillId="0" fontId="33" numFmtId="164" xfId="0" applyAlignment="1" applyBorder="1" applyFont="1" applyNumberFormat="1">
      <alignment horizontal="left" readingOrder="0" vertical="center"/>
    </xf>
    <xf borderId="58" fillId="0" fontId="33" numFmtId="0" xfId="0" applyAlignment="1" applyBorder="1" applyFont="1">
      <alignment vertical="center"/>
    </xf>
    <xf borderId="80" fillId="0" fontId="33" numFmtId="0" xfId="0" applyAlignment="1" applyBorder="1" applyFont="1">
      <alignment readingOrder="0" vertical="center"/>
    </xf>
    <xf borderId="58" fillId="0" fontId="33" numFmtId="0" xfId="0" applyAlignment="1" applyBorder="1" applyFont="1">
      <alignment readingOrder="0" vertical="center"/>
    </xf>
    <xf borderId="80" fillId="0" fontId="33" numFmtId="0" xfId="0" applyAlignment="1" applyBorder="1" applyFont="1">
      <alignment horizontal="left" readingOrder="0" vertical="center"/>
    </xf>
    <xf borderId="58" fillId="0" fontId="33" numFmtId="164" xfId="0" applyAlignment="1" applyBorder="1" applyFont="1" applyNumberFormat="1">
      <alignment horizontal="left" vertical="center"/>
    </xf>
    <xf borderId="80" fillId="0" fontId="33" numFmtId="164" xfId="0" applyAlignment="1" applyBorder="1" applyFont="1" applyNumberFormat="1">
      <alignment horizontal="center" readingOrder="0" vertical="center"/>
    </xf>
    <xf borderId="80" fillId="0" fontId="33" numFmtId="0" xfId="0" applyAlignment="1" applyBorder="1" applyFont="1">
      <alignment vertical="center"/>
    </xf>
    <xf borderId="80" fillId="0" fontId="32" numFmtId="0" xfId="0" applyAlignment="1" applyBorder="1" applyFont="1">
      <alignment vertical="center"/>
    </xf>
    <xf borderId="80" fillId="0" fontId="33" numFmtId="0" xfId="0" applyAlignment="1" applyBorder="1" applyFont="1">
      <alignment horizontal="left" vertical="center"/>
    </xf>
    <xf borderId="58" fillId="0" fontId="33" numFmtId="164" xfId="0" applyAlignment="1" applyBorder="1" applyFont="1" applyNumberFormat="1">
      <alignment horizontal="center" readingOrder="0" vertical="center"/>
    </xf>
    <xf borderId="58" fillId="0" fontId="33" numFmtId="0" xfId="0" applyAlignment="1" applyBorder="1" applyFont="1">
      <alignment horizontal="left" readingOrder="0" vertical="center"/>
    </xf>
    <xf borderId="80" fillId="0" fontId="33" numFmtId="0" xfId="0" applyAlignment="1" applyBorder="1" applyFont="1">
      <alignment horizontal="left" readingOrder="0" vertical="center"/>
    </xf>
    <xf borderId="58" fillId="0" fontId="33" numFmtId="0" xfId="0" applyAlignment="1" applyBorder="1" applyFont="1">
      <alignment horizontal="left" readingOrder="0" vertical="center"/>
    </xf>
    <xf borderId="58" fillId="0" fontId="33" numFmtId="0" xfId="0" applyAlignment="1" applyBorder="1" applyFont="1">
      <alignment horizontal="left" vertical="center"/>
    </xf>
    <xf borderId="111" fillId="0" fontId="33" numFmtId="0" xfId="0" applyAlignment="1" applyBorder="1" applyFont="1">
      <alignment vertical="center"/>
    </xf>
    <xf borderId="103" fillId="0" fontId="33" numFmtId="164" xfId="0" applyAlignment="1" applyBorder="1" applyFont="1" applyNumberFormat="1">
      <alignment horizontal="center" readingOrder="0" vertical="center"/>
    </xf>
    <xf borderId="106" fillId="0" fontId="33" numFmtId="164" xfId="0" applyAlignment="1" applyBorder="1" applyFont="1" applyNumberFormat="1">
      <alignment horizontal="center" readingOrder="0" vertical="center"/>
    </xf>
    <xf borderId="111" fillId="0" fontId="33" numFmtId="0" xfId="0" applyAlignment="1" applyBorder="1" applyFont="1">
      <alignment readingOrder="0" vertical="center"/>
    </xf>
    <xf borderId="98" fillId="0" fontId="33" numFmtId="0" xfId="0" applyAlignment="1" applyBorder="1" applyFont="1">
      <alignment vertical="center"/>
    </xf>
    <xf borderId="104" fillId="0" fontId="33" numFmtId="164" xfId="0" applyAlignment="1" applyBorder="1" applyFont="1" applyNumberFormat="1">
      <alignment horizontal="center" readingOrder="0" vertical="center"/>
    </xf>
    <xf borderId="98" fillId="0" fontId="33" numFmtId="0" xfId="0" applyAlignment="1" applyBorder="1" applyFont="1">
      <alignment horizontal="left" vertical="center"/>
    </xf>
    <xf borderId="111" fillId="0" fontId="33" numFmtId="164" xfId="0" applyAlignment="1" applyBorder="1" applyFont="1" applyNumberFormat="1">
      <alignment horizontal="center" readingOrder="0" vertical="center"/>
    </xf>
    <xf borderId="111" fillId="0" fontId="33" numFmtId="0" xfId="0" applyAlignment="1" applyBorder="1" applyFont="1">
      <alignment horizontal="left" vertical="center"/>
    </xf>
    <xf borderId="0" fillId="0" fontId="33" numFmtId="0" xfId="0" applyAlignment="1" applyFont="1">
      <alignment vertical="center"/>
    </xf>
    <xf borderId="0" fillId="0" fontId="33" numFmtId="0" xfId="0" applyAlignment="1" applyFont="1">
      <alignment horizontal="left" vertical="center"/>
    </xf>
    <xf borderId="0" fillId="0" fontId="63" numFmtId="0" xfId="0" applyAlignment="1" applyFont="1">
      <alignment horizontal="left" readingOrder="0" shrinkToFit="0" vertical="center" wrapText="1"/>
    </xf>
    <xf borderId="0" fillId="8" fontId="63" numFmtId="0" xfId="0" applyAlignment="1" applyFont="1">
      <alignment horizontal="left" readingOrder="0" shrinkToFit="0" vertical="center" wrapText="1"/>
    </xf>
    <xf borderId="0" fillId="0" fontId="64" numFmtId="0" xfId="0" applyAlignment="1" applyFont="1">
      <alignment vertical="center"/>
    </xf>
    <xf borderId="112" fillId="8" fontId="42" numFmtId="0" xfId="0" applyAlignment="1" applyBorder="1" applyFont="1">
      <alignment horizontal="left" readingOrder="0" vertical="center"/>
    </xf>
    <xf borderId="112" fillId="8" fontId="32" numFmtId="0" xfId="0" applyAlignment="1" applyBorder="1" applyFont="1">
      <alignment horizontal="center" readingOrder="0" shrinkToFit="0" vertical="center" wrapText="1"/>
    </xf>
    <xf borderId="0" fillId="0" fontId="47" numFmtId="0" xfId="0" applyAlignment="1" applyFont="1">
      <alignment vertical="center"/>
    </xf>
    <xf borderId="0" fillId="8" fontId="32" numFmtId="0" xfId="0" applyAlignment="1" applyFont="1">
      <alignment horizontal="center" readingOrder="0" shrinkToFit="0" vertical="center" wrapText="1"/>
    </xf>
    <xf borderId="113" fillId="0" fontId="33" numFmtId="0" xfId="0" applyAlignment="1" applyBorder="1" applyFont="1">
      <alignment readingOrder="0" vertical="center"/>
    </xf>
    <xf borderId="114" fillId="0" fontId="12" numFmtId="164" xfId="0" applyAlignment="1" applyBorder="1" applyFont="1" applyNumberFormat="1">
      <alignment horizontal="center" readingOrder="0" vertical="center"/>
    </xf>
    <xf borderId="0" fillId="0" fontId="12" numFmtId="0" xfId="0" applyAlignment="1" applyFont="1">
      <alignment vertical="center"/>
    </xf>
    <xf borderId="115" fillId="0" fontId="33" numFmtId="0" xfId="0" applyAlignment="1" applyBorder="1" applyFont="1">
      <alignment readingOrder="0" vertical="center"/>
    </xf>
    <xf borderId="0" fillId="0" fontId="12" numFmtId="3" xfId="0" applyAlignment="1" applyFont="1" applyNumberFormat="1">
      <alignment horizontal="center" readingOrder="0" vertical="center"/>
    </xf>
    <xf borderId="85" fillId="0" fontId="12" numFmtId="164" xfId="0" applyAlignment="1" applyBorder="1" applyFont="1" applyNumberFormat="1">
      <alignment horizontal="center" readingOrder="0" vertical="center"/>
    </xf>
    <xf borderId="115" fillId="0" fontId="33" numFmtId="0" xfId="0" applyAlignment="1" applyBorder="1" applyFont="1">
      <alignment vertical="center"/>
    </xf>
    <xf borderId="116" fillId="0" fontId="33" numFmtId="0" xfId="0" applyAlignment="1" applyBorder="1" applyFont="1">
      <alignment vertical="center"/>
    </xf>
    <xf borderId="117" fillId="0" fontId="12" numFmtId="164" xfId="0" applyAlignment="1" applyBorder="1" applyFont="1" applyNumberFormat="1">
      <alignment horizontal="center" readingOrder="0" vertical="center"/>
    </xf>
    <xf borderId="116" fillId="0" fontId="33" numFmtId="0" xfId="0" applyAlignment="1" applyBorder="1" applyFont="1">
      <alignment readingOrder="0" vertical="center"/>
    </xf>
    <xf borderId="0" fillId="4" fontId="37" numFmtId="0" xfId="0" applyAlignment="1" applyFont="1">
      <alignment horizontal="left" readingOrder="0" shrinkToFit="0" wrapText="1"/>
    </xf>
    <xf borderId="0" fillId="0" fontId="65" numFmtId="0" xfId="0" applyFont="1"/>
    <xf borderId="0" fillId="5" fontId="65" numFmtId="0" xfId="0" applyFont="1"/>
    <xf borderId="0" fillId="8" fontId="47" numFmtId="0" xfId="0" applyAlignment="1" applyFont="1">
      <alignment horizontal="left" readingOrder="0" shrinkToFit="0" vertical="center" wrapText="1"/>
    </xf>
    <xf borderId="0" fillId="0" fontId="53" numFmtId="164" xfId="0" applyFont="1" applyNumberFormat="1"/>
    <xf borderId="0" fillId="0" fontId="53" numFmtId="0" xfId="0" applyFont="1"/>
    <xf borderId="112" fillId="8" fontId="42" numFmtId="0" xfId="0" applyAlignment="1" applyBorder="1" applyFont="1">
      <alignment horizontal="left" readingOrder="0" shrinkToFit="0" vertical="center" wrapText="1"/>
    </xf>
    <xf borderId="112" fillId="8" fontId="32" numFmtId="164" xfId="0" applyAlignment="1" applyBorder="1" applyFont="1" applyNumberFormat="1">
      <alignment horizontal="center" readingOrder="0" shrinkToFit="0" vertical="center" wrapText="1"/>
    </xf>
    <xf borderId="112" fillId="8" fontId="32" numFmtId="164" xfId="0" applyAlignment="1" applyBorder="1" applyFont="1" applyNumberFormat="1">
      <alignment horizontal="center" shrinkToFit="0" vertical="center" wrapText="1"/>
    </xf>
    <xf borderId="74" fillId="8" fontId="42" numFmtId="0" xfId="0" applyAlignment="1" applyBorder="1" applyFont="1">
      <alignment horizontal="left" readingOrder="0" shrinkToFit="0" vertical="center" wrapText="1"/>
    </xf>
    <xf borderId="74" fillId="8" fontId="32" numFmtId="0" xfId="0" applyAlignment="1" applyBorder="1" applyFont="1">
      <alignment horizontal="center" readingOrder="0" shrinkToFit="0" vertical="center" wrapText="1"/>
    </xf>
    <xf borderId="118" fillId="0" fontId="33" numFmtId="164" xfId="0" applyAlignment="1" applyBorder="1" applyFont="1" applyNumberFormat="1">
      <alignment horizontal="left" shrinkToFit="0" wrapText="1"/>
    </xf>
    <xf borderId="119" fillId="0" fontId="66" numFmtId="0" xfId="0" applyAlignment="1" applyBorder="1" applyFont="1">
      <alignment horizontal="left" shrinkToFit="0" wrapText="1"/>
    </xf>
    <xf borderId="119" fillId="0" fontId="33" numFmtId="164" xfId="0" applyAlignment="1" applyBorder="1" applyFont="1" applyNumberFormat="1">
      <alignment readingOrder="0" shrinkToFit="0" wrapText="1"/>
    </xf>
    <xf borderId="113" fillId="0" fontId="14" numFmtId="0" xfId="0" applyAlignment="1" applyBorder="1" applyFont="1">
      <alignment readingOrder="0" vertical="center"/>
    </xf>
    <xf borderId="114" fillId="0" fontId="47" numFmtId="164" xfId="0" applyAlignment="1" applyBorder="1" applyFont="1" applyNumberFormat="1">
      <alignment horizontal="center" readingOrder="0" vertical="center"/>
    </xf>
    <xf borderId="120" fillId="0" fontId="47" numFmtId="164" xfId="0" applyAlignment="1" applyBorder="1" applyFont="1" applyNumberFormat="1">
      <alignment horizontal="center" readingOrder="0" vertical="center"/>
    </xf>
    <xf borderId="121" fillId="0" fontId="47" numFmtId="164" xfId="0" applyAlignment="1" applyBorder="1" applyFont="1" applyNumberFormat="1">
      <alignment horizontal="center" readingOrder="0" vertical="center"/>
    </xf>
    <xf borderId="0" fillId="0" fontId="47" numFmtId="164" xfId="0" applyAlignment="1" applyFont="1" applyNumberFormat="1">
      <alignment horizontal="center" readingOrder="0" vertical="center"/>
    </xf>
    <xf borderId="85" fillId="0" fontId="14" numFmtId="0" xfId="0" applyAlignment="1" applyBorder="1" applyFont="1">
      <alignment readingOrder="0"/>
    </xf>
    <xf borderId="85" fillId="0" fontId="67" numFmtId="164" xfId="0" applyAlignment="1" applyBorder="1" applyFont="1" applyNumberFormat="1">
      <alignment horizontal="center" readingOrder="0" vertical="center"/>
    </xf>
    <xf borderId="118" fillId="0" fontId="14" numFmtId="164" xfId="0" applyAlignment="1" applyBorder="1" applyFont="1" applyNumberFormat="1">
      <alignment readingOrder="0"/>
    </xf>
    <xf borderId="85" fillId="0" fontId="14" numFmtId="164" xfId="0" applyAlignment="1" applyBorder="1" applyFont="1" applyNumberFormat="1">
      <alignment readingOrder="0"/>
    </xf>
    <xf borderId="85" fillId="0" fontId="68" numFmtId="164" xfId="0" applyAlignment="1" applyBorder="1" applyFont="1" applyNumberFormat="1">
      <alignment horizontal="center" readingOrder="0"/>
    </xf>
    <xf borderId="122" fillId="0" fontId="8" numFmtId="0" xfId="0" applyBorder="1" applyFont="1"/>
    <xf borderId="85" fillId="0" fontId="14" numFmtId="164" xfId="0" applyAlignment="1" applyBorder="1" applyFont="1" applyNumberFormat="1">
      <alignment readingOrder="0"/>
    </xf>
    <xf borderId="122" fillId="0" fontId="14" numFmtId="0" xfId="0" applyBorder="1" applyFont="1"/>
    <xf borderId="85" fillId="0" fontId="68" numFmtId="164" xfId="0" applyAlignment="1" applyBorder="1" applyFont="1" applyNumberFormat="1">
      <alignment horizontal="center" readingOrder="0"/>
    </xf>
    <xf borderId="0" fillId="0" fontId="31" numFmtId="0" xfId="0" applyAlignment="1" applyFont="1">
      <alignment readingOrder="0"/>
    </xf>
    <xf borderId="115" fillId="0" fontId="14" numFmtId="0" xfId="0" applyAlignment="1" applyBorder="1" applyFont="1">
      <alignment readingOrder="0" vertical="center"/>
    </xf>
    <xf borderId="85" fillId="0" fontId="47" numFmtId="164" xfId="0" applyAlignment="1" applyBorder="1" applyFont="1" applyNumberFormat="1">
      <alignment horizontal="center" readingOrder="0" vertical="center"/>
    </xf>
    <xf borderId="86" fillId="0" fontId="47" numFmtId="164" xfId="0" applyAlignment="1" applyBorder="1" applyFont="1" applyNumberFormat="1">
      <alignment horizontal="center" readingOrder="0" vertical="center"/>
    </xf>
    <xf borderId="123" fillId="0" fontId="47" numFmtId="164" xfId="0" applyAlignment="1" applyBorder="1" applyFont="1" applyNumberFormat="1">
      <alignment horizontal="center" readingOrder="0" vertical="center"/>
    </xf>
    <xf borderId="118" fillId="0" fontId="14" numFmtId="164" xfId="0" applyBorder="1" applyFont="1" applyNumberFormat="1"/>
    <xf borderId="0" fillId="0" fontId="31" numFmtId="0" xfId="0" applyFont="1"/>
    <xf borderId="85" fillId="0" fontId="14" numFmtId="164" xfId="0" applyBorder="1" applyFont="1" applyNumberFormat="1"/>
    <xf borderId="85" fillId="0" fontId="14" numFmtId="164" xfId="0" applyBorder="1" applyFont="1" applyNumberFormat="1"/>
    <xf borderId="115" fillId="0" fontId="14" numFmtId="0" xfId="0" applyAlignment="1" applyBorder="1" applyFont="1">
      <alignment vertical="center"/>
    </xf>
    <xf borderId="85" fillId="0" fontId="14" numFmtId="0" xfId="0" applyBorder="1" applyFont="1"/>
    <xf borderId="116" fillId="0" fontId="14" numFmtId="0" xfId="0" applyAlignment="1" applyBorder="1" applyFont="1">
      <alignment vertical="center"/>
    </xf>
    <xf borderId="117" fillId="0" fontId="47" numFmtId="164" xfId="0" applyAlignment="1" applyBorder="1" applyFont="1" applyNumberFormat="1">
      <alignment horizontal="center" readingOrder="0" vertical="center"/>
    </xf>
    <xf borderId="124" fillId="0" fontId="47" numFmtId="164" xfId="0" applyAlignment="1" applyBorder="1" applyFont="1" applyNumberFormat="1">
      <alignment horizontal="center" readingOrder="0" vertical="center"/>
    </xf>
    <xf borderId="125" fillId="0" fontId="47" numFmtId="164" xfId="0" applyAlignment="1" applyBorder="1" applyFont="1" applyNumberFormat="1">
      <alignment horizontal="center" readingOrder="0" vertical="center"/>
    </xf>
    <xf borderId="0" fillId="0" fontId="69" numFmtId="164" xfId="0" applyAlignment="1" applyFont="1" applyNumberFormat="1">
      <alignment horizontal="center" readingOrder="0" vertical="center"/>
    </xf>
    <xf borderId="0" fillId="0" fontId="14" numFmtId="0" xfId="0" applyAlignment="1" applyFont="1">
      <alignment vertical="center"/>
    </xf>
    <xf borderId="0" fillId="4" fontId="40" numFmtId="0" xfId="0" applyAlignment="1" applyFont="1">
      <alignment horizontal="left" readingOrder="0"/>
    </xf>
    <xf borderId="0" fillId="0" fontId="63" numFmtId="0" xfId="0" applyAlignment="1" applyFont="1">
      <alignment horizontal="left" readingOrder="0" shrinkToFit="0" vertical="center" wrapText="0"/>
    </xf>
    <xf borderId="126" fillId="0" fontId="4" numFmtId="0" xfId="0" applyAlignment="1" applyBorder="1" applyFont="1">
      <alignment readingOrder="0" shrinkToFit="0" wrapText="1"/>
    </xf>
    <xf borderId="126" fillId="0" fontId="25" numFmtId="0" xfId="0" applyBorder="1" applyFont="1"/>
    <xf borderId="0" fillId="0" fontId="4" numFmtId="0" xfId="0" applyAlignment="1" applyFont="1">
      <alignment readingOrder="0" shrinkToFit="0" wrapText="1"/>
    </xf>
    <xf borderId="7" fillId="8" fontId="42" numFmtId="0" xfId="0" applyAlignment="1" applyBorder="1" applyFont="1">
      <alignment horizontal="left" readingOrder="0" vertical="center"/>
    </xf>
    <xf borderId="7" fillId="8" fontId="42" numFmtId="164" xfId="0" applyAlignment="1" applyBorder="1" applyFont="1" applyNumberFormat="1">
      <alignment horizontal="center" readingOrder="0" vertical="center"/>
    </xf>
    <xf borderId="7" fillId="8" fontId="42" numFmtId="0" xfId="0" applyAlignment="1" applyBorder="1" applyFont="1">
      <alignment horizontal="center" readingOrder="0" vertical="center"/>
    </xf>
    <xf borderId="0" fillId="8" fontId="42" numFmtId="0" xfId="0" applyAlignment="1" applyFont="1">
      <alignment horizontal="center" readingOrder="0" vertical="center"/>
    </xf>
    <xf borderId="127" fillId="0" fontId="33" numFmtId="0" xfId="0" applyAlignment="1" applyBorder="1" applyFont="1">
      <alignment readingOrder="0" vertical="center"/>
    </xf>
    <xf borderId="127" fillId="0" fontId="33" numFmtId="164" xfId="0" applyAlignment="1" applyBorder="1" applyFont="1" applyNumberFormat="1">
      <alignment horizontal="center" readingOrder="0" vertical="center"/>
    </xf>
    <xf borderId="0" fillId="0" fontId="33" numFmtId="0" xfId="0" applyAlignment="1" applyFont="1">
      <alignment readingOrder="0" vertical="center"/>
    </xf>
    <xf borderId="0" fillId="4" fontId="70" numFmtId="0" xfId="0" applyAlignment="1" applyFont="1">
      <alignment horizontal="left" readingOrder="0" shrinkToFit="0" wrapText="1"/>
    </xf>
    <xf borderId="0" fillId="0" fontId="33" numFmtId="0" xfId="0" applyFont="1"/>
    <xf borderId="128" fillId="5" fontId="33" numFmtId="0" xfId="0" applyBorder="1" applyFont="1"/>
    <xf borderId="129" fillId="5" fontId="5" numFmtId="49" xfId="0" applyAlignment="1" applyBorder="1" applyFont="1" applyNumberFormat="1">
      <alignment readingOrder="0" shrinkToFit="0" vertical="center" wrapText="1"/>
    </xf>
    <xf borderId="130" fillId="0" fontId="25" numFmtId="0" xfId="0" applyBorder="1" applyFont="1"/>
    <xf borderId="131" fillId="0" fontId="25" numFmtId="0" xfId="0" applyBorder="1" applyFont="1"/>
    <xf borderId="0" fillId="5" fontId="33" numFmtId="0" xfId="0" applyFont="1"/>
    <xf borderId="0" fillId="12" fontId="33" numFmtId="0" xfId="0" applyFill="1" applyFont="1"/>
    <xf borderId="0" fillId="13" fontId="33" numFmtId="49" xfId="0" applyAlignment="1" applyFill="1" applyFont="1" applyNumberFormat="1">
      <alignment readingOrder="0" shrinkToFit="0" wrapText="1"/>
    </xf>
    <xf borderId="132" fillId="12" fontId="33" numFmtId="0" xfId="0" applyBorder="1" applyFont="1"/>
    <xf borderId="133" fillId="12" fontId="33" numFmtId="0" xfId="0" applyBorder="1" applyFont="1"/>
    <xf borderId="134" fillId="12" fontId="33" numFmtId="0" xfId="0" applyBorder="1" applyFont="1"/>
    <xf borderId="135" fillId="12" fontId="33" numFmtId="0" xfId="0" applyBorder="1" applyFont="1"/>
    <xf borderId="136" fillId="0" fontId="71" numFmtId="49" xfId="0" applyAlignment="1" applyBorder="1" applyFont="1" applyNumberFormat="1">
      <alignment readingOrder="0" shrinkToFit="0" vertical="center" wrapText="1"/>
    </xf>
    <xf borderId="137" fillId="0" fontId="25" numFmtId="0" xfId="0" applyBorder="1" applyFont="1"/>
    <xf borderId="138" fillId="0" fontId="25" numFmtId="0" xfId="0" applyBorder="1" applyFont="1"/>
    <xf borderId="139" fillId="12" fontId="33" numFmtId="0" xfId="0" applyBorder="1" applyFont="1"/>
    <xf borderId="140" fillId="0" fontId="25" numFmtId="0" xfId="0" applyBorder="1" applyFont="1"/>
    <xf borderId="141" fillId="0" fontId="25" numFmtId="0" xfId="0" applyBorder="1" applyFont="1"/>
    <xf borderId="142" fillId="0" fontId="25" numFmtId="0" xfId="0" applyBorder="1" applyFont="1"/>
    <xf borderId="143" fillId="0" fontId="25" numFmtId="0" xfId="0" applyBorder="1" applyFont="1"/>
    <xf borderId="144" fillId="0" fontId="25" numFmtId="0" xfId="0" applyBorder="1" applyFont="1"/>
    <xf borderId="145" fillId="0" fontId="14" numFmtId="0" xfId="0" applyAlignment="1" applyBorder="1" applyFont="1">
      <alignment horizontal="left" readingOrder="0" shrinkToFit="0" vertical="center" wrapText="1"/>
    </xf>
    <xf borderId="146" fillId="0" fontId="25" numFmtId="0" xfId="0" applyBorder="1" applyFont="1"/>
    <xf borderId="147" fillId="0" fontId="25" numFmtId="0" xfId="0" applyBorder="1" applyFont="1"/>
    <xf borderId="148" fillId="0" fontId="25" numFmtId="0" xfId="0" applyBorder="1" applyFont="1"/>
    <xf borderId="149" fillId="0" fontId="25" numFmtId="0" xfId="0" applyBorder="1" applyFont="1"/>
    <xf borderId="150" fillId="0" fontId="25" numFmtId="0" xfId="0" applyBorder="1" applyFont="1"/>
    <xf borderId="151" fillId="0" fontId="25" numFmtId="0" xfId="0" applyBorder="1" applyFont="1"/>
    <xf borderId="152" fillId="0" fontId="53" numFmtId="0" xfId="0" applyBorder="1" applyFont="1"/>
    <xf borderId="10" fillId="0" fontId="47" numFmtId="0" xfId="0" applyAlignment="1" applyBorder="1" applyFont="1">
      <alignment horizontal="center"/>
    </xf>
    <xf borderId="153" fillId="8" fontId="6" numFmtId="0" xfId="0" applyAlignment="1" applyBorder="1" applyFont="1">
      <alignment horizontal="center" readingOrder="0" vertical="center"/>
    </xf>
    <xf borderId="154" fillId="0" fontId="25" numFmtId="0" xfId="0" applyBorder="1" applyFont="1"/>
    <xf borderId="155" fillId="0" fontId="25" numFmtId="0" xfId="0" applyBorder="1" applyFont="1"/>
    <xf borderId="156" fillId="0" fontId="33" numFmtId="49" xfId="0" applyAlignment="1" applyBorder="1" applyFont="1" applyNumberFormat="1">
      <alignment readingOrder="0" vertical="top"/>
    </xf>
    <xf borderId="10" fillId="0" fontId="33" numFmtId="49" xfId="0" applyAlignment="1" applyBorder="1" applyFont="1" applyNumberFormat="1">
      <alignment readingOrder="0" vertical="top"/>
    </xf>
    <xf borderId="153" fillId="0" fontId="33" numFmtId="49" xfId="0" applyAlignment="1" applyBorder="1" applyFont="1" applyNumberFormat="1">
      <alignment readingOrder="0" vertical="top"/>
    </xf>
    <xf borderId="157" fillId="0" fontId="33" numFmtId="49" xfId="0" applyAlignment="1" applyBorder="1" applyFont="1" applyNumberFormat="1">
      <alignment readingOrder="0" vertical="top"/>
    </xf>
    <xf borderId="158" fillId="14" fontId="47" numFmtId="0" xfId="0" applyAlignment="1" applyBorder="1" applyFill="1" applyFont="1">
      <alignment horizontal="center" vertical="center"/>
    </xf>
    <xf borderId="85" fillId="0" fontId="47" numFmtId="0" xfId="0" applyAlignment="1" applyBorder="1" applyFont="1">
      <alignment horizontal="center" readingOrder="0" vertical="center"/>
    </xf>
    <xf borderId="85" fillId="15" fontId="47" numFmtId="0" xfId="0" applyAlignment="1" applyBorder="1" applyFill="1" applyFont="1">
      <alignment horizontal="center" vertical="center"/>
    </xf>
    <xf borderId="85" fillId="0" fontId="47" numFmtId="0" xfId="0" applyAlignment="1" applyBorder="1" applyFont="1">
      <alignment horizontal="center" vertical="center"/>
    </xf>
    <xf borderId="155" fillId="0" fontId="33" numFmtId="49" xfId="0" applyAlignment="1" applyBorder="1" applyFont="1" applyNumberFormat="1">
      <alignment readingOrder="0" vertical="top"/>
    </xf>
    <xf borderId="154" fillId="0" fontId="33" numFmtId="49" xfId="0" applyAlignment="1" applyBorder="1" applyFont="1" applyNumberFormat="1">
      <alignment readingOrder="0" vertical="top"/>
    </xf>
    <xf borderId="152" fillId="0" fontId="33" numFmtId="49" xfId="0" applyAlignment="1" applyBorder="1" applyFont="1" applyNumberFormat="1">
      <alignment readingOrder="0" vertical="top"/>
    </xf>
    <xf borderId="152" fillId="4" fontId="36" numFmtId="49" xfId="0" applyAlignment="1" applyBorder="1" applyFont="1" applyNumberFormat="1">
      <alignment horizontal="left" readingOrder="0"/>
    </xf>
    <xf borderId="159" fillId="0" fontId="33" numFmtId="49" xfId="0" applyAlignment="1" applyBorder="1" applyFont="1" applyNumberFormat="1">
      <alignment readingOrder="0" vertical="top"/>
    </xf>
    <xf borderId="160" fillId="0" fontId="33" numFmtId="49" xfId="0" applyAlignment="1" applyBorder="1" applyFont="1" applyNumberFormat="1">
      <alignment readingOrder="0" vertical="top"/>
    </xf>
    <xf borderId="161" fillId="0" fontId="33" numFmtId="49" xfId="0" applyAlignment="1" applyBorder="1" applyFont="1" applyNumberFormat="1">
      <alignment readingOrder="0" vertical="top"/>
    </xf>
    <xf borderId="162" fillId="0" fontId="33" numFmtId="49" xfId="0" applyAlignment="1" applyBorder="1" applyFont="1" applyNumberFormat="1">
      <alignment readingOrder="0" vertical="top"/>
    </xf>
    <xf borderId="163" fillId="0" fontId="17" numFmtId="49" xfId="0" applyAlignment="1" applyBorder="1" applyFont="1" applyNumberFormat="1">
      <alignment readingOrder="0" shrinkToFit="0" vertical="top" wrapText="0"/>
    </xf>
    <xf borderId="164" fillId="0" fontId="17" numFmtId="49" xfId="0" applyAlignment="1" applyBorder="1" applyFont="1" applyNumberFormat="1">
      <alignment readingOrder="0" shrinkToFit="0" vertical="top" wrapText="0"/>
    </xf>
    <xf borderId="165" fillId="0" fontId="17" numFmtId="49" xfId="0" applyAlignment="1" applyBorder="1" applyFont="1" applyNumberFormat="1">
      <alignment readingOrder="0" shrinkToFit="0" vertical="top" wrapText="0"/>
    </xf>
    <xf borderId="166" fillId="0" fontId="17" numFmtId="49" xfId="0" applyAlignment="1" applyBorder="1" applyFont="1" applyNumberFormat="1">
      <alignment readingOrder="0" shrinkToFit="0" vertical="top" wrapText="0"/>
    </xf>
    <xf borderId="10" fillId="0" fontId="17" numFmtId="49" xfId="0" applyAlignment="1" applyBorder="1" applyFont="1" applyNumberFormat="1">
      <alignment readingOrder="0" shrinkToFit="0" vertical="top" wrapText="0"/>
    </xf>
    <xf borderId="167" fillId="0" fontId="17" numFmtId="49" xfId="0" applyAlignment="1" applyBorder="1" applyFont="1" applyNumberFormat="1">
      <alignment readingOrder="0" shrinkToFit="0" vertical="top" wrapText="0"/>
    </xf>
    <xf borderId="166" fillId="0" fontId="72" numFmtId="49" xfId="0" applyAlignment="1" applyBorder="1" applyFont="1" applyNumberFormat="1">
      <alignment readingOrder="0" shrinkToFit="0" vertical="top" wrapText="0"/>
    </xf>
    <xf borderId="10" fillId="0" fontId="17" numFmtId="49" xfId="0" applyAlignment="1" applyBorder="1" applyFont="1" applyNumberFormat="1">
      <alignment shrinkToFit="0" vertical="top" wrapText="0"/>
    </xf>
    <xf borderId="158" fillId="0" fontId="17" numFmtId="49" xfId="0" applyAlignment="1" applyBorder="1" applyFont="1" applyNumberFormat="1">
      <alignment shrinkToFit="0" vertical="top" wrapText="0"/>
    </xf>
    <xf borderId="158" fillId="0" fontId="17" numFmtId="49" xfId="0" applyAlignment="1" applyBorder="1" applyFont="1" applyNumberFormat="1">
      <alignment readingOrder="0" shrinkToFit="0" vertical="top" wrapText="0"/>
    </xf>
    <xf borderId="168" fillId="0" fontId="17" numFmtId="49" xfId="0" applyAlignment="1" applyBorder="1" applyFont="1" applyNumberFormat="1">
      <alignment readingOrder="0" shrinkToFit="0" vertical="top" wrapText="0"/>
    </xf>
    <xf borderId="169" fillId="0" fontId="17" numFmtId="49" xfId="0" applyAlignment="1" applyBorder="1" applyFont="1" applyNumberFormat="1">
      <alignment readingOrder="0" shrinkToFit="0" vertical="top" wrapText="0"/>
    </xf>
    <xf borderId="170" fillId="0" fontId="25" numFmtId="0" xfId="0" applyBorder="1" applyFont="1"/>
    <xf borderId="171" fillId="0" fontId="25" numFmtId="0" xfId="0" applyBorder="1" applyFont="1"/>
    <xf borderId="155" fillId="0" fontId="17" numFmtId="49" xfId="0" applyAlignment="1" applyBorder="1" applyFont="1" applyNumberFormat="1">
      <alignment readingOrder="0" shrinkToFit="0" vertical="top" wrapText="0"/>
    </xf>
    <xf borderId="172" fillId="0" fontId="25" numFmtId="0" xfId="0" applyBorder="1" applyFont="1"/>
    <xf borderId="173" fillId="0" fontId="25" numFmtId="0" xfId="0" applyBorder="1" applyFont="1"/>
    <xf borderId="174" fillId="0" fontId="25" numFmtId="0" xfId="0" applyBorder="1" applyFont="1"/>
    <xf borderId="175" fillId="0" fontId="25" numFmtId="0" xfId="0" applyBorder="1" applyFont="1"/>
    <xf borderId="176" fillId="0" fontId="25" numFmtId="0" xfId="0" applyBorder="1" applyFont="1"/>
    <xf borderId="177" fillId="0" fontId="17" numFmtId="49" xfId="0" applyAlignment="1" applyBorder="1" applyFont="1" applyNumberFormat="1">
      <alignment readingOrder="0" shrinkToFit="0" vertical="top" wrapText="0"/>
    </xf>
    <xf borderId="178" fillId="0" fontId="17" numFmtId="49" xfId="0" applyAlignment="1" applyBorder="1" applyFont="1" applyNumberFormat="1">
      <alignment readingOrder="0" shrinkToFit="0" vertical="top" wrapText="0"/>
    </xf>
    <xf borderId="179" fillId="0" fontId="17" numFmtId="49" xfId="0" applyAlignment="1" applyBorder="1" applyFont="1" applyNumberFormat="1">
      <alignment readingOrder="0" shrinkToFit="0" vertical="top" wrapText="0"/>
    </xf>
    <xf borderId="180" fillId="0" fontId="17" numFmtId="49" xfId="0" applyAlignment="1" applyBorder="1" applyFont="1" applyNumberFormat="1">
      <alignment readingOrder="0" shrinkToFit="0" vertical="top" wrapText="0"/>
    </xf>
    <xf borderId="145" fillId="0" fontId="26" numFmtId="49" xfId="0" applyAlignment="1" applyBorder="1" applyFont="1" applyNumberFormat="1">
      <alignment horizontal="center" readingOrder="0" shrinkToFit="0" vertical="top" wrapText="1"/>
    </xf>
    <xf borderId="181" fillId="0" fontId="25" numFmtId="0" xfId="0" applyBorder="1" applyFont="1"/>
    <xf borderId="182" fillId="0" fontId="25" numFmtId="0" xfId="0" applyBorder="1" applyFont="1"/>
    <xf borderId="183" fillId="0" fontId="25" numFmtId="0" xfId="0" applyBorder="1" applyFont="1"/>
    <xf borderId="184" fillId="12" fontId="33" numFmtId="0" xfId="0" applyBorder="1" applyFont="1"/>
    <xf borderId="185" fillId="0" fontId="73" numFmtId="49" xfId="0" applyAlignment="1" applyBorder="1" applyFont="1" applyNumberFormat="1">
      <alignment readingOrder="0" vertical="top"/>
    </xf>
    <xf borderId="186" fillId="0" fontId="33" numFmtId="49" xfId="0" applyAlignment="1" applyBorder="1" applyFont="1" applyNumberFormat="1">
      <alignment readingOrder="0" vertical="top"/>
    </xf>
    <xf borderId="187" fillId="0" fontId="33" numFmtId="49" xfId="0" applyAlignment="1" applyBorder="1" applyFont="1" applyNumberFormat="1">
      <alignment readingOrder="0" vertical="top"/>
    </xf>
    <xf borderId="188" fillId="0" fontId="33" numFmtId="49" xfId="0" applyAlignment="1" applyBorder="1" applyFont="1" applyNumberFormat="1">
      <alignment readingOrder="0" vertical="top"/>
    </xf>
    <xf borderId="136" fillId="4" fontId="33" numFmtId="49" xfId="0" applyAlignment="1" applyBorder="1" applyFont="1" applyNumberFormat="1">
      <alignment readingOrder="0" shrinkToFit="0" vertical="top" wrapText="1"/>
    </xf>
    <xf borderId="189" fillId="0" fontId="12" numFmtId="49" xfId="0" applyAlignment="1" applyBorder="1" applyFont="1" applyNumberFormat="1">
      <alignment readingOrder="0" vertical="top"/>
    </xf>
    <xf borderId="12" fillId="0" fontId="12" numFmtId="49" xfId="0" applyAlignment="1" applyBorder="1" applyFont="1" applyNumberFormat="1">
      <alignment readingOrder="0" vertical="top"/>
    </xf>
    <xf borderId="190" fillId="0" fontId="12" numFmtId="49" xfId="0" applyAlignment="1" applyBorder="1" applyFont="1" applyNumberFormat="1">
      <alignment readingOrder="0" vertical="top"/>
    </xf>
    <xf borderId="191" fillId="0" fontId="12" numFmtId="49" xfId="0" applyAlignment="1" applyBorder="1" applyFont="1" applyNumberFormat="1">
      <alignment readingOrder="0" vertical="top"/>
    </xf>
    <xf borderId="192" fillId="0" fontId="74" numFmtId="0" xfId="0" applyBorder="1" applyFont="1"/>
    <xf borderId="193" fillId="0" fontId="12" numFmtId="49" xfId="0" applyAlignment="1" applyBorder="1" applyFont="1" applyNumberFormat="1">
      <alignment readingOrder="0" vertical="top"/>
    </xf>
    <xf borderId="194" fillId="0" fontId="12" numFmtId="49" xfId="0" applyAlignment="1" applyBorder="1" applyFont="1" applyNumberFormat="1">
      <alignment readingOrder="0" vertical="top"/>
    </xf>
    <xf borderId="195" fillId="0" fontId="12" numFmtId="49" xfId="0" applyAlignment="1" applyBorder="1" applyFont="1" applyNumberFormat="1">
      <alignment readingOrder="0" vertical="top"/>
    </xf>
    <xf borderId="196" fillId="0" fontId="12" numFmtId="49" xfId="0" applyAlignment="1" applyBorder="1" applyFont="1" applyNumberFormat="1">
      <alignment readingOrder="0" vertical="top"/>
    </xf>
    <xf borderId="197" fillId="0" fontId="12" numFmtId="49" xfId="0" applyAlignment="1" applyBorder="1" applyFont="1" applyNumberFormat="1">
      <alignment readingOrder="0" vertical="top"/>
    </xf>
    <xf borderId="198" fillId="12" fontId="33" numFmtId="0" xfId="0" applyBorder="1" applyFont="1"/>
    <xf borderId="199" fillId="12" fontId="33" numFmtId="0" xfId="0" applyBorder="1" applyFont="1"/>
    <xf borderId="12" fillId="0" fontId="33" numFmtId="0" xfId="0" applyBorder="1" applyFont="1"/>
    <xf borderId="12" fillId="0" fontId="53" numFmtId="0" xfId="0" applyBorder="1" applyFont="1"/>
    <xf borderId="0" fillId="11" fontId="53" numFmtId="0" xfId="0" applyFont="1"/>
    <xf borderId="12" fillId="4" fontId="75" numFmtId="0" xfId="0" applyAlignment="1" applyBorder="1" applyFont="1">
      <alignment readingOrder="0"/>
    </xf>
    <xf borderId="12" fillId="0" fontId="76" numFmtId="0" xfId="0" applyAlignment="1" applyBorder="1" applyFont="1">
      <alignment readingOrder="0"/>
    </xf>
    <xf borderId="12" fillId="0" fontId="33" numFmtId="0" xfId="0" applyAlignment="1" applyBorder="1" applyFont="1">
      <alignment readingOrder="0"/>
    </xf>
    <xf borderId="12" fillId="0" fontId="77" numFmtId="0" xfId="0" applyBorder="1" applyFont="1"/>
    <xf borderId="12" fillId="0" fontId="77" numFmtId="0" xfId="0" applyAlignment="1" applyBorder="1" applyFont="1">
      <alignment readingOrder="0"/>
    </xf>
    <xf borderId="12" fillId="0" fontId="77" numFmtId="0" xfId="0" applyBorder="1" applyFont="1"/>
    <xf borderId="0" fillId="11" fontId="77" numFmtId="0" xfId="0" applyFont="1"/>
    <xf borderId="0" fillId="0" fontId="77" numFmtId="0" xfId="0" applyFont="1"/>
    <xf borderId="12" fillId="0" fontId="13" numFmtId="0" xfId="0" applyAlignment="1" applyBorder="1" applyFont="1">
      <alignment readingOrder="0"/>
    </xf>
    <xf borderId="12" fillId="0" fontId="53" numFmtId="0" xfId="0" applyAlignment="1" applyBorder="1" applyFont="1">
      <alignment readingOrder="0"/>
    </xf>
    <xf borderId="12" fillId="0" fontId="31" numFmtId="0" xfId="0" applyBorder="1" applyFont="1"/>
    <xf borderId="12" fillId="0" fontId="78" numFmtId="0" xfId="0" applyAlignment="1" applyBorder="1" applyFont="1">
      <alignment horizontal="left" readingOrder="0"/>
    </xf>
    <xf borderId="12" fillId="0" fontId="79" numFmtId="0" xfId="0" applyBorder="1" applyFont="1"/>
    <xf borderId="12" fillId="4" fontId="12" numFmtId="0" xfId="0" applyAlignment="1" applyBorder="1" applyFont="1">
      <alignment horizontal="left" readingOrder="0"/>
    </xf>
    <xf borderId="12" fillId="0" fontId="18" numFmtId="0" xfId="0" applyAlignment="1" applyBorder="1" applyFont="1">
      <alignment readingOrder="0"/>
    </xf>
    <xf borderId="0" fillId="11" fontId="33" numFmtId="0" xfId="0" applyFont="1"/>
    <xf borderId="0" fillId="11" fontId="33" numFmtId="0" xfId="0" applyAlignment="1" applyFont="1">
      <alignment readingOrder="0"/>
    </xf>
    <xf borderId="0" fillId="11" fontId="53" numFmtId="0" xfId="0" applyAlignment="1" applyFont="1">
      <alignment readingOrder="0"/>
    </xf>
    <xf borderId="12" fillId="0" fontId="33" numFmtId="0" xfId="0" applyBorder="1" applyFont="1"/>
    <xf borderId="0" fillId="11" fontId="33" numFmtId="0" xfId="0" applyFont="1"/>
    <xf borderId="0" fillId="0" fontId="33" numFmtId="0" xfId="0" applyFont="1"/>
    <xf borderId="12" fillId="0" fontId="4" numFmtId="0" xfId="0" applyAlignment="1" applyBorder="1" applyFont="1">
      <alignment horizontal="center" readingOrder="0"/>
    </xf>
    <xf borderId="12" fillId="0" fontId="33" numFmtId="0" xfId="0" applyAlignment="1" applyBorder="1" applyFont="1">
      <alignment horizontal="center"/>
    </xf>
    <xf borderId="12" fillId="0" fontId="33" numFmtId="0" xfId="0" applyAlignment="1" applyBorder="1" applyFont="1">
      <alignment horizontal="center" readingOrder="0"/>
    </xf>
    <xf borderId="12" fillId="0" fontId="33" numFmtId="0" xfId="0" applyAlignment="1" applyBorder="1" applyFont="1">
      <alignment horizontal="center"/>
    </xf>
    <xf borderId="0" fillId="0" fontId="33" numFmtId="0" xfId="0" applyAlignment="1" applyFont="1">
      <alignment readingOrder="0"/>
    </xf>
    <xf borderId="0" fillId="0" fontId="80" numFmtId="0" xfId="0" applyAlignment="1" applyFont="1">
      <alignment readingOrder="0"/>
    </xf>
    <xf borderId="0" fillId="4" fontId="81" numFmtId="0" xfId="0" applyAlignment="1" applyFont="1">
      <alignment horizontal="left"/>
    </xf>
    <xf borderId="0" fillId="0" fontId="26" numFmtId="0" xfId="0" applyAlignment="1" applyFont="1">
      <alignment readingOrder="0"/>
    </xf>
    <xf borderId="0" fillId="0" fontId="82" numFmtId="0" xfId="0" applyFont="1"/>
    <xf borderId="200" fillId="0" fontId="18" numFmtId="0" xfId="0" applyAlignment="1" applyBorder="1" applyFont="1">
      <alignment readingOrder="0"/>
    </xf>
    <xf borderId="201" fillId="0" fontId="31" numFmtId="0" xfId="0" applyBorder="1" applyFont="1"/>
    <xf borderId="201" fillId="0" fontId="33" numFmtId="0" xfId="0" applyBorder="1" applyFont="1"/>
    <xf borderId="201" fillId="0" fontId="33" numFmtId="0" xfId="0" applyBorder="1" applyFont="1"/>
    <xf borderId="202" fillId="0" fontId="33" numFmtId="0" xfId="0" applyBorder="1" applyFont="1"/>
    <xf borderId="203" fillId="0" fontId="77" numFmtId="0" xfId="0" applyAlignment="1" applyBorder="1" applyFont="1">
      <alignment readingOrder="0"/>
    </xf>
    <xf borderId="0" fillId="0" fontId="83" numFmtId="0" xfId="0" applyAlignment="1" applyFont="1">
      <alignment readingOrder="0"/>
    </xf>
    <xf borderId="204" fillId="0" fontId="33" numFmtId="0" xfId="0" applyBorder="1" applyFont="1"/>
    <xf borderId="0" fillId="0" fontId="84" numFmtId="0" xfId="0" applyAlignment="1" applyFont="1">
      <alignment readingOrder="0"/>
    </xf>
    <xf borderId="203" fillId="0" fontId="79" numFmtId="0" xfId="0" applyBorder="1" applyFont="1"/>
    <xf borderId="0" fillId="0" fontId="84" numFmtId="0" xfId="0" applyFont="1"/>
    <xf borderId="0" fillId="0" fontId="33" numFmtId="0" xfId="0" applyAlignment="1" applyFont="1">
      <alignment readingOrder="0"/>
    </xf>
    <xf borderId="200" fillId="0" fontId="33" numFmtId="0" xfId="0" applyAlignment="1" applyBorder="1" applyFont="1">
      <alignment readingOrder="0"/>
    </xf>
    <xf borderId="201" fillId="16" fontId="33" numFmtId="0" xfId="0" applyAlignment="1" applyBorder="1" applyFill="1" applyFont="1">
      <alignment readingOrder="0"/>
    </xf>
    <xf borderId="201" fillId="0" fontId="33" numFmtId="0" xfId="0" applyAlignment="1" applyBorder="1" applyFont="1">
      <alignment readingOrder="0"/>
    </xf>
    <xf borderId="203" fillId="0" fontId="33" numFmtId="0" xfId="0" applyAlignment="1" applyBorder="1" applyFont="1">
      <alignment readingOrder="0"/>
    </xf>
    <xf borderId="0" fillId="0" fontId="68" numFmtId="0" xfId="0" applyAlignment="1" applyFont="1">
      <alignment readingOrder="0"/>
    </xf>
    <xf borderId="0" fillId="16" fontId="33" numFmtId="0" xfId="0" applyAlignment="1" applyFont="1">
      <alignment readingOrder="0"/>
    </xf>
    <xf borderId="0" fillId="0" fontId="49" numFmtId="164" xfId="0" applyFont="1" applyNumberFormat="1"/>
    <xf borderId="203" fillId="0" fontId="18" numFmtId="0" xfId="0" applyAlignment="1" applyBorder="1" applyFont="1">
      <alignment readingOrder="0"/>
    </xf>
    <xf borderId="205" fillId="0" fontId="33" numFmtId="0" xfId="0" applyBorder="1" applyFont="1"/>
    <xf borderId="206" fillId="0" fontId="33" numFmtId="0" xfId="0" applyAlignment="1" applyBorder="1" applyFont="1">
      <alignment readingOrder="0"/>
    </xf>
    <xf borderId="206" fillId="0" fontId="33" numFmtId="0" xfId="0" applyBorder="1" applyFont="1"/>
    <xf borderId="206" fillId="17" fontId="33" numFmtId="0" xfId="0" applyAlignment="1" applyBorder="1" applyFill="1" applyFont="1">
      <alignment readingOrder="0"/>
    </xf>
    <xf borderId="206" fillId="0" fontId="31" numFmtId="0" xfId="0" applyBorder="1" applyFont="1"/>
    <xf borderId="207" fillId="0" fontId="33" numFmtId="0" xfId="0" applyBorder="1" applyFont="1"/>
    <xf borderId="0" fillId="0" fontId="49" numFmtId="0" xfId="0" applyAlignment="1" applyFont="1">
      <alignment readingOrder="0"/>
    </xf>
    <xf borderId="0" fillId="0" fontId="49" numFmtId="0" xfId="0" applyFont="1"/>
    <xf borderId="200" fillId="0" fontId="49" numFmtId="0" xfId="0" applyAlignment="1" applyBorder="1" applyFont="1">
      <alignment readingOrder="0"/>
    </xf>
    <xf borderId="201" fillId="0" fontId="49" numFmtId="0" xfId="0" applyBorder="1" applyFont="1"/>
    <xf borderId="202" fillId="0" fontId="33" numFmtId="0" xfId="0" applyBorder="1" applyFont="1"/>
    <xf borderId="204" fillId="0" fontId="33" numFmtId="0" xfId="0" applyBorder="1" applyFont="1"/>
    <xf borderId="204" fillId="0" fontId="31" numFmtId="0" xfId="0" applyBorder="1" applyFont="1"/>
    <xf borderId="0" fillId="0" fontId="13" numFmtId="0" xfId="0" applyAlignment="1" applyFont="1">
      <alignment readingOrder="0"/>
    </xf>
    <xf borderId="0" fillId="17" fontId="33" numFmtId="0" xfId="0" applyAlignment="1" applyFont="1">
      <alignment readingOrder="0"/>
    </xf>
    <xf borderId="205" fillId="0" fontId="33" numFmtId="0" xfId="0" applyAlignment="1" applyBorder="1" applyFont="1">
      <alignment readingOrder="0"/>
    </xf>
    <xf borderId="206" fillId="0" fontId="49" numFmtId="0" xfId="0" applyBorder="1" applyFont="1"/>
    <xf borderId="207" fillId="0" fontId="33" numFmtId="0" xfId="0" applyBorder="1" applyFont="1"/>
    <xf borderId="0" fillId="17" fontId="33" numFmtId="0" xfId="0" applyFont="1"/>
    <xf borderId="200" fillId="0" fontId="49" numFmtId="164" xfId="0" applyAlignment="1" applyBorder="1" applyFont="1" applyNumberFormat="1">
      <alignment readingOrder="0"/>
    </xf>
    <xf borderId="0" fillId="17" fontId="33" numFmtId="164" xfId="0" applyAlignment="1" applyFont="1" applyNumberFormat="1">
      <alignment readingOrder="0"/>
    </xf>
    <xf borderId="205" fillId="0" fontId="77" numFmtId="0" xfId="0" applyAlignment="1" applyBorder="1" applyFont="1">
      <alignment readingOrder="0"/>
    </xf>
    <xf borderId="206" fillId="0" fontId="49" numFmtId="0" xfId="0" applyBorder="1" applyFont="1"/>
    <xf borderId="206" fillId="0" fontId="33" numFmtId="0" xfId="0" applyBorder="1" applyFont="1"/>
    <xf borderId="0" fillId="0" fontId="77" numFmtId="0" xfId="0" applyAlignment="1" applyFont="1">
      <alignment readingOrder="0"/>
    </xf>
    <xf borderId="0" fillId="0" fontId="49" numFmtId="0" xfId="0" applyFont="1"/>
    <xf borderId="200" fillId="0" fontId="18" numFmtId="164" xfId="0" applyAlignment="1" applyBorder="1" applyFont="1" applyNumberFormat="1">
      <alignment readingOrder="0"/>
    </xf>
    <xf borderId="201" fillId="0" fontId="49" numFmtId="0" xfId="0" applyBorder="1" applyFont="1"/>
    <xf borderId="202" fillId="0" fontId="31" numFmtId="0" xfId="0" applyBorder="1" applyFont="1"/>
    <xf borderId="0" fillId="11" fontId="78" numFmtId="0" xfId="0" applyAlignment="1" applyFont="1">
      <alignment horizontal="left" readingOrder="0"/>
    </xf>
    <xf borderId="204" fillId="0" fontId="33" numFmtId="0" xfId="0" applyAlignment="1" applyBorder="1" applyFont="1">
      <alignment readingOrder="0"/>
    </xf>
    <xf borderId="205" fillId="4" fontId="12" numFmtId="0" xfId="0" applyAlignment="1" applyBorder="1" applyFont="1">
      <alignment horizontal="left" readingOrder="0"/>
    </xf>
    <xf borderId="0" fillId="0" fontId="49" numFmtId="164" xfId="0" applyAlignment="1" applyFont="1" applyNumberFormat="1">
      <alignment readingOrder="0"/>
    </xf>
    <xf borderId="0" fillId="4" fontId="12" numFmtId="0" xfId="0" applyAlignment="1" applyFont="1">
      <alignment horizontal="left" readingOrder="0"/>
    </xf>
    <xf borderId="0" fillId="4" fontId="33" numFmtId="0" xfId="0" applyAlignment="1" applyFont="1">
      <alignment readingOrder="0"/>
    </xf>
    <xf borderId="0" fillId="0" fontId="9" numFmtId="0" xfId="0" applyFont="1"/>
    <xf borderId="201" fillId="0" fontId="49" numFmtId="0" xfId="0" applyAlignment="1" applyBorder="1" applyFont="1">
      <alignment readingOrder="0"/>
    </xf>
    <xf borderId="201" fillId="4" fontId="33" numFmtId="0" xfId="0" applyBorder="1" applyFont="1"/>
    <xf borderId="203" fillId="0" fontId="49" numFmtId="0" xfId="0" applyAlignment="1" applyBorder="1" applyFont="1">
      <alignment readingOrder="0"/>
    </xf>
    <xf borderId="0" fillId="4" fontId="33" numFmtId="0" xfId="0" applyFont="1"/>
    <xf borderId="205" fillId="0" fontId="49" numFmtId="0" xfId="0" applyAlignment="1" applyBorder="1" applyFont="1">
      <alignment readingOrder="0"/>
    </xf>
    <xf borderId="206" fillId="0" fontId="13" numFmtId="0" xfId="0" applyAlignment="1" applyBorder="1" applyFont="1">
      <alignment readingOrder="0"/>
    </xf>
    <xf borderId="0" fillId="0" fontId="33" numFmtId="0" xfId="0" applyAlignment="1" applyFont="1">
      <alignment readingOrder="0" shrinkToFit="0" wrapText="0"/>
    </xf>
    <xf borderId="0" fillId="11" fontId="31" numFmtId="0" xfId="0" applyFont="1"/>
    <xf borderId="200" fillId="0" fontId="33" numFmtId="0" xfId="0" applyAlignment="1" applyBorder="1" applyFont="1">
      <alignment readingOrder="0"/>
    </xf>
    <xf borderId="201" fillId="17" fontId="33" numFmtId="0" xfId="0" applyAlignment="1" applyBorder="1" applyFont="1">
      <alignment readingOrder="0"/>
    </xf>
    <xf borderId="201" fillId="0" fontId="83" numFmtId="0" xfId="0" applyBorder="1" applyFont="1"/>
    <xf borderId="0" fillId="0" fontId="83" numFmtId="0" xfId="0" applyFont="1"/>
    <xf borderId="207" fillId="0" fontId="31" numFmtId="0" xfId="0" applyBorder="1" applyFont="1"/>
    <xf borderId="0" fillId="4" fontId="85" numFmtId="0" xfId="0" applyFont="1"/>
    <xf borderId="0" fillId="4" fontId="86" numFmtId="0" xfId="0" applyFont="1"/>
    <xf borderId="0" fillId="0" fontId="33" numFmtId="164" xfId="0" applyFont="1" applyNumberFormat="1"/>
    <xf borderId="0" fillId="4" fontId="87" numFmtId="0" xfId="0" applyAlignment="1" applyFont="1">
      <alignment readingOrder="0"/>
    </xf>
    <xf borderId="208" fillId="4" fontId="27" numFmtId="0" xfId="0" applyAlignment="1" applyBorder="1" applyFont="1">
      <alignment horizontal="center" readingOrder="0" vertical="top"/>
    </xf>
    <xf borderId="0" fillId="5" fontId="15" numFmtId="0" xfId="0" applyAlignment="1" applyFont="1">
      <alignment horizontal="left" readingOrder="0" vertical="center"/>
    </xf>
    <xf borderId="153" fillId="0" fontId="37" numFmtId="0" xfId="0" applyAlignment="1" applyBorder="1" applyFont="1">
      <alignment horizontal="left" readingOrder="0" shrinkToFit="0" vertical="top" wrapText="1"/>
    </xf>
    <xf borderId="209" fillId="0" fontId="23" numFmtId="0" xfId="0" applyAlignment="1" applyBorder="1" applyFont="1">
      <alignment horizontal="left" readingOrder="0" shrinkToFit="0" vertical="top" wrapText="1"/>
    </xf>
    <xf borderId="210" fillId="4" fontId="24" numFmtId="0" xfId="0" applyAlignment="1" applyBorder="1" applyFont="1">
      <alignment horizontal="center" readingOrder="0" vertical="top"/>
    </xf>
    <xf borderId="211" fillId="0" fontId="25" numFmtId="0" xfId="0" applyBorder="1" applyFont="1"/>
    <xf borderId="153" fillId="0" fontId="12" numFmtId="0" xfId="0" applyAlignment="1" applyBorder="1" applyFont="1">
      <alignment horizontal="left" readingOrder="0" shrinkToFit="0" vertical="top" wrapText="1"/>
    </xf>
    <xf borderId="212" fillId="4" fontId="27" numFmtId="0" xfId="0" applyAlignment="1" applyBorder="1" applyFont="1">
      <alignment horizontal="center" readingOrder="0" vertical="top"/>
    </xf>
    <xf borderId="158" fillId="4" fontId="27" numFmtId="0" xfId="0" applyAlignment="1" applyBorder="1" applyFont="1">
      <alignment horizontal="center" readingOrder="0" vertical="top"/>
    </xf>
    <xf borderId="0" fillId="0" fontId="88" numFmtId="0" xfId="0" applyAlignment="1" applyFont="1">
      <alignment shrinkToFit="0" vertical="bottom" wrapText="0"/>
    </xf>
    <xf borderId="153" fillId="4" fontId="27" numFmtId="0" xfId="0" applyAlignment="1" applyBorder="1" applyFont="1">
      <alignment horizontal="center" readingOrder="0" vertical="top"/>
    </xf>
    <xf borderId="155" fillId="4" fontId="27" numFmtId="0" xfId="0" applyAlignment="1" applyBorder="1" applyFont="1">
      <alignment horizontal="center" readingOrder="0" vertical="top"/>
    </xf>
    <xf borderId="10" fillId="0" fontId="12" numFmtId="0" xfId="0" applyAlignment="1" applyBorder="1" applyFont="1">
      <alignment horizontal="left" readingOrder="0" shrinkToFit="0" vertical="top" wrapText="0"/>
    </xf>
    <xf borderId="213" fillId="4" fontId="33" numFmtId="0" xfId="0" applyAlignment="1" applyBorder="1" applyFont="1">
      <alignment horizontal="left" readingOrder="0" vertical="top"/>
    </xf>
    <xf borderId="214" fillId="0" fontId="25" numFmtId="0" xfId="0" applyBorder="1" applyFont="1"/>
    <xf borderId="215" fillId="0" fontId="25" numFmtId="0" xfId="0" applyBorder="1" applyFont="1"/>
    <xf borderId="216" fillId="0" fontId="25" numFmtId="0" xfId="0" applyBorder="1" applyFont="1"/>
    <xf borderId="217" fillId="0" fontId="25" numFmtId="0" xfId="0" applyBorder="1" applyFont="1"/>
    <xf borderId="0" fillId="4" fontId="39" numFmtId="0" xfId="0" applyAlignment="1" applyFont="1">
      <alignment horizontal="center" readingOrder="0"/>
    </xf>
    <xf borderId="9" fillId="0" fontId="12" numFmtId="0" xfId="0" applyAlignment="1" applyBorder="1" applyFont="1">
      <alignment horizontal="left" readingOrder="0" shrinkToFit="0" vertical="top" wrapText="0"/>
    </xf>
    <xf borderId="218" fillId="0" fontId="25" numFmtId="0" xfId="0" applyBorder="1" applyFont="1"/>
    <xf borderId="219" fillId="0" fontId="25" numFmtId="0" xfId="0" applyBorder="1" applyFont="1"/>
    <xf borderId="220" fillId="0" fontId="25" numFmtId="0" xfId="0" applyBorder="1" applyFont="1"/>
    <xf borderId="12" fillId="4" fontId="33" numFmtId="0" xfId="0" applyAlignment="1" applyBorder="1" applyFont="1">
      <alignment horizontal="left" readingOrder="0" vertical="top"/>
    </xf>
    <xf borderId="0" fillId="4" fontId="81" numFmtId="0" xfId="0" applyAlignment="1" applyFont="1">
      <alignment horizontal="left" readingOrder="0"/>
    </xf>
    <xf borderId="221" fillId="0" fontId="12" numFmtId="0" xfId="0" applyAlignment="1" applyBorder="1" applyFont="1">
      <alignment horizontal="left" readingOrder="0" shrinkToFit="0" vertical="top" wrapText="1"/>
    </xf>
    <xf borderId="222" fillId="0" fontId="12" numFmtId="0" xfId="0" applyAlignment="1" applyBorder="1" applyFont="1">
      <alignment horizontal="left" readingOrder="0" shrinkToFit="0" vertical="top" wrapText="1"/>
    </xf>
    <xf borderId="223" fillId="0" fontId="12" numFmtId="0" xfId="0" applyAlignment="1" applyBorder="1" applyFont="1">
      <alignment horizontal="left" readingOrder="0" shrinkToFit="0" vertical="top" wrapText="1"/>
    </xf>
    <xf borderId="224" fillId="4" fontId="27" numFmtId="0" xfId="0" applyAlignment="1" applyBorder="1" applyFont="1">
      <alignment horizontal="center" readingOrder="0" vertical="top"/>
    </xf>
    <xf borderId="225" fillId="4" fontId="27" numFmtId="0" xfId="0" applyAlignment="1" applyBorder="1" applyFont="1">
      <alignment horizontal="center" readingOrder="0" vertical="top"/>
    </xf>
    <xf borderId="222" fillId="4" fontId="27" numFmtId="0" xfId="0" applyAlignment="1" applyBorder="1" applyFont="1">
      <alignment horizontal="center" readingOrder="0" vertical="top"/>
    </xf>
    <xf borderId="226" fillId="0" fontId="25" numFmtId="0" xfId="0" applyBorder="1" applyFont="1"/>
    <xf borderId="227" fillId="0" fontId="25" numFmtId="0" xfId="0" applyBorder="1" applyFont="1"/>
    <xf borderId="0" fillId="0" fontId="47" numFmtId="0" xfId="0" applyAlignment="1" applyFont="1">
      <alignment readingOrder="0"/>
    </xf>
    <xf borderId="7" fillId="0" fontId="14" numFmtId="164" xfId="0" applyAlignment="1" applyBorder="1" applyFont="1" applyNumberFormat="1">
      <alignment horizontal="right" vertical="bottom"/>
    </xf>
    <xf borderId="7" fillId="0" fontId="14" numFmtId="0" xfId="0" applyAlignment="1" applyBorder="1" applyFont="1">
      <alignment readingOrder="0" vertical="bottom"/>
    </xf>
    <xf borderId="8" fillId="0" fontId="14" numFmtId="0" xfId="0" applyAlignment="1" applyBorder="1" applyFont="1">
      <alignment readingOrder="0" vertical="bottom"/>
    </xf>
    <xf borderId="32" fillId="0" fontId="14" numFmtId="0" xfId="0" applyAlignment="1" applyBorder="1" applyFont="1">
      <alignment readingOrder="0" vertical="bottom"/>
    </xf>
    <xf borderId="0" fillId="0" fontId="14" numFmtId="0" xfId="0" applyAlignment="1" applyFont="1">
      <alignment readingOrder="0" vertical="bottom"/>
    </xf>
    <xf borderId="0" fillId="0" fontId="14" numFmtId="164" xfId="0" applyAlignment="1" applyFont="1" applyNumberFormat="1">
      <alignment horizontal="right" vertical="bottom"/>
    </xf>
    <xf borderId="0" fillId="0" fontId="14" numFmtId="0" xfId="0" applyAlignment="1" applyFont="1">
      <alignment vertical="bottom"/>
    </xf>
    <xf borderId="15" fillId="0" fontId="14" numFmtId="0" xfId="0" applyAlignment="1" applyBorder="1" applyFont="1">
      <alignment readingOrder="0" vertical="bottom"/>
    </xf>
    <xf borderId="33" fillId="0" fontId="14" numFmtId="0" xfId="0" applyAlignment="1" applyBorder="1" applyFont="1">
      <alignment vertical="bottom"/>
    </xf>
    <xf borderId="33" fillId="0" fontId="14" numFmtId="0" xfId="0" applyAlignment="1" applyBorder="1" applyFont="1">
      <alignment readingOrder="0" vertical="bottom"/>
    </xf>
    <xf borderId="0" fillId="0" fontId="47" numFmtId="0" xfId="0" applyFont="1"/>
    <xf borderId="0" fillId="0" fontId="89" numFmtId="164" xfId="0" applyFont="1" applyNumberFormat="1"/>
    <xf borderId="15" fillId="0" fontId="89" numFmtId="0" xfId="0" applyAlignment="1" applyBorder="1" applyFont="1">
      <alignment readingOrder="0"/>
    </xf>
    <xf borderId="0" fillId="0" fontId="89" numFmtId="0" xfId="0" applyFont="1"/>
    <xf borderId="15" fillId="0" fontId="89" numFmtId="0" xfId="0" applyBorder="1" applyFont="1"/>
    <xf borderId="0" fillId="4" fontId="8" numFmtId="0" xfId="0" applyFont="1"/>
    <xf borderId="0" fillId="4" fontId="89" numFmtId="164" xfId="0" applyFont="1" applyNumberFormat="1"/>
    <xf borderId="15" fillId="4" fontId="89" numFmtId="0" xfId="0" applyBorder="1" applyFont="1"/>
    <xf borderId="0" fillId="4" fontId="89" numFmtId="0" xfId="0" applyFont="1"/>
    <xf borderId="0" fillId="4" fontId="34" numFmtId="0" xfId="0" applyFont="1"/>
    <xf borderId="15" fillId="0" fontId="89" numFmtId="164" xfId="0" applyBorder="1" applyFont="1" applyNumberFormat="1"/>
    <xf borderId="0" fillId="0" fontId="89" numFmtId="164" xfId="0" applyFont="1" applyNumberFormat="1"/>
    <xf borderId="0" fillId="4" fontId="90" numFmtId="0" xfId="0" applyAlignment="1" applyFont="1">
      <alignment readingOrder="0"/>
    </xf>
    <xf borderId="0" fillId="4" fontId="91" numFmtId="0" xfId="0" applyAlignment="1" applyFont="1">
      <alignment readingOrder="0"/>
    </xf>
    <xf borderId="0" fillId="4" fontId="91" numFmtId="0" xfId="0" applyFont="1"/>
    <xf borderId="0" fillId="4" fontId="89" numFmtId="0" xfId="0" applyAlignment="1" applyFont="1">
      <alignment horizontal="center" vertical="bottom"/>
    </xf>
    <xf borderId="0" fillId="4" fontId="91" numFmtId="164" xfId="0" applyAlignment="1" applyFont="1" applyNumberFormat="1">
      <alignment horizontal="center"/>
    </xf>
    <xf borderId="0" fillId="4" fontId="92" numFmtId="0" xfId="0" applyAlignment="1" applyFont="1">
      <alignment readingOrder="0"/>
    </xf>
    <xf borderId="0" fillId="4" fontId="93" numFmtId="0" xfId="0" applyAlignment="1" applyFont="1">
      <alignment readingOrder="0"/>
    </xf>
    <xf borderId="0" fillId="4" fontId="93" numFmtId="0" xfId="0" applyFont="1"/>
    <xf borderId="0" fillId="4" fontId="94" numFmtId="0" xfId="0" applyAlignment="1" applyFont="1">
      <alignment horizontal="center" vertical="bottom"/>
    </xf>
    <xf borderId="0" fillId="4" fontId="93" numFmtId="164" xfId="0" applyAlignment="1" applyFont="1" applyNumberFormat="1">
      <alignment horizontal="center"/>
    </xf>
    <xf borderId="0" fillId="8" fontId="95" numFmtId="0" xfId="0" applyAlignment="1" applyFont="1">
      <alignment readingOrder="0"/>
    </xf>
    <xf borderId="0" fillId="8" fontId="96" numFmtId="0" xfId="0" applyAlignment="1" applyFont="1">
      <alignment horizontal="left" readingOrder="0" vertical="bottom"/>
    </xf>
    <xf borderId="0" fillId="8" fontId="97" numFmtId="0" xfId="0" applyFont="1"/>
    <xf borderId="0" fillId="8" fontId="96" numFmtId="0" xfId="0" applyAlignment="1" applyFont="1">
      <alignment horizontal="center" readingOrder="0" vertical="bottom"/>
    </xf>
    <xf borderId="0" fillId="8" fontId="97" numFmtId="164" xfId="0" applyAlignment="1" applyFont="1" applyNumberFormat="1">
      <alignment horizontal="center"/>
    </xf>
    <xf borderId="0" fillId="8" fontId="96" numFmtId="0" xfId="0" applyAlignment="1" applyFont="1">
      <alignment horizontal="center" vertical="bottom"/>
    </xf>
    <xf borderId="0" fillId="0" fontId="98" numFmtId="0" xfId="0" applyAlignment="1" applyFont="1">
      <alignment readingOrder="0" vertical="bottom"/>
    </xf>
    <xf borderId="0" fillId="0" fontId="98" numFmtId="0" xfId="0" applyAlignment="1" applyFont="1">
      <alignment horizontal="right" vertical="bottom"/>
    </xf>
    <xf borderId="0" fillId="0" fontId="98" numFmtId="0" xfId="0" applyAlignment="1" applyFont="1">
      <alignment vertical="bottom"/>
    </xf>
    <xf borderId="0" fillId="0" fontId="98" numFmtId="0" xfId="0" applyAlignment="1" applyFont="1">
      <alignment horizontal="center" vertical="bottom"/>
    </xf>
    <xf borderId="0" fillId="0" fontId="98" numFmtId="49" xfId="0" applyAlignment="1" applyFont="1" applyNumberFormat="1">
      <alignment horizontal="center" vertical="bottom"/>
    </xf>
    <xf borderId="0" fillId="0" fontId="98" numFmtId="164" xfId="0" applyAlignment="1" applyFont="1" applyNumberFormat="1">
      <alignment horizontal="center" vertical="bottom"/>
    </xf>
    <xf borderId="0" fillId="0" fontId="99" numFmtId="0" xfId="0" applyAlignment="1" applyFont="1">
      <alignment vertical="bottom"/>
    </xf>
    <xf borderId="0" fillId="0" fontId="100" numFmtId="0" xfId="0" applyAlignment="1" applyFont="1">
      <alignment readingOrder="0" vertical="bottom"/>
    </xf>
    <xf borderId="0" fillId="0" fontId="91" numFmtId="164" xfId="0" applyFont="1" applyNumberFormat="1"/>
    <xf borderId="0" fillId="0" fontId="91" numFmtId="0" xfId="0" applyAlignment="1" applyFont="1">
      <alignment readingOrder="0"/>
    </xf>
    <xf borderId="0" fillId="0" fontId="91" numFmtId="0" xfId="0" applyFont="1"/>
    <xf borderId="0" fillId="0" fontId="89" numFmtId="0" xfId="0" applyAlignment="1" applyFont="1">
      <alignment horizontal="center" vertical="bottom"/>
    </xf>
    <xf borderId="0" fillId="0" fontId="91" numFmtId="164" xfId="0" applyAlignment="1" applyFont="1" applyNumberFormat="1">
      <alignment horizontal="center"/>
    </xf>
    <xf borderId="0" fillId="0" fontId="89" numFmtId="164" xfId="0" applyAlignment="1" applyFont="1" applyNumberFormat="1">
      <alignment horizontal="center" vertical="bottom"/>
    </xf>
    <xf borderId="0" fillId="8" fontId="97" numFmtId="164" xfId="0" applyAlignment="1" applyFont="1" applyNumberFormat="1">
      <alignment horizontal="left"/>
    </xf>
    <xf borderId="0" fillId="8" fontId="96" numFmtId="0" xfId="0" applyAlignment="1" applyFont="1">
      <alignment horizontal="left" vertical="bottom"/>
    </xf>
    <xf borderId="0" fillId="0" fontId="98" numFmtId="0" xfId="0" applyAlignment="1" applyFont="1">
      <alignment horizontal="center" readingOrder="0" vertical="bottom"/>
    </xf>
    <xf borderId="0" fillId="0" fontId="98" numFmtId="49" xfId="0" applyAlignment="1" applyFont="1" applyNumberFormat="1">
      <alignment horizontal="center" readingOrder="0" vertical="bottom"/>
    </xf>
    <xf borderId="0" fillId="0" fontId="98" numFmtId="164" xfId="0" applyAlignment="1" applyFont="1" applyNumberFormat="1">
      <alignment horizontal="center" readingOrder="0" vertical="bottom"/>
    </xf>
    <xf borderId="0" fillId="0" fontId="91" numFmtId="164" xfId="0" applyFont="1" applyNumberFormat="1"/>
    <xf borderId="0" fillId="0" fontId="91" numFmtId="0" xfId="0" applyAlignment="1" applyFont="1">
      <alignment readingOrder="0" shrinkToFit="0" wrapText="0"/>
    </xf>
    <xf borderId="0" fillId="0" fontId="101" numFmtId="0" xfId="0" applyAlignment="1" applyFont="1">
      <alignment readingOrder="0" shrinkToFit="0" wrapText="1"/>
    </xf>
    <xf borderId="0" fillId="4" fontId="101" numFmtId="0" xfId="0" applyAlignment="1" applyFont="1">
      <alignment readingOrder="0" shrinkToFit="0" wrapText="1"/>
    </xf>
    <xf borderId="0" fillId="18" fontId="101" numFmtId="0" xfId="0" applyAlignment="1" applyFill="1" applyFont="1">
      <alignment readingOrder="0" shrinkToFit="0" wrapText="1"/>
    </xf>
    <xf borderId="0" fillId="0" fontId="31" numFmtId="0" xfId="0" applyAlignment="1" applyFont="1">
      <alignment readingOrder="0" shrinkToFit="0" wrapText="1"/>
    </xf>
    <xf borderId="0" fillId="0" fontId="101" numFmtId="0" xfId="0" applyAlignment="1" applyFont="1">
      <alignment shrinkToFit="0" wrapText="1"/>
    </xf>
    <xf borderId="153" fillId="0" fontId="102" numFmtId="0" xfId="0" applyAlignment="1" applyBorder="1" applyFont="1">
      <alignment horizontal="left" readingOrder="0" shrinkToFit="0" vertical="top" wrapText="1"/>
    </xf>
    <xf borderId="154" fillId="0" fontId="54" numFmtId="0" xfId="0" applyAlignment="1" applyBorder="1" applyFont="1">
      <alignment horizontal="left" readingOrder="0" shrinkToFit="0" vertical="top" wrapText="1"/>
    </xf>
    <xf borderId="154" fillId="0" fontId="37" numFmtId="0" xfId="0" applyAlignment="1" applyBorder="1" applyFont="1">
      <alignment horizontal="left" readingOrder="0" shrinkToFit="0" vertical="top" wrapText="1"/>
    </xf>
    <xf borderId="0" fillId="0" fontId="37" numFmtId="0" xfId="0" applyAlignment="1" applyFont="1">
      <alignment horizontal="left" readingOrder="0" shrinkToFit="0" vertical="top" wrapText="1"/>
    </xf>
    <xf borderId="155" fillId="18" fontId="37" numFmtId="0" xfId="0" applyAlignment="1" applyBorder="1" applyFont="1">
      <alignment horizontal="left" readingOrder="0" shrinkToFit="0" vertical="top" wrapText="1"/>
    </xf>
    <xf borderId="0" fillId="0" fontId="34" numFmtId="49" xfId="0" applyAlignment="1" applyFont="1" applyNumberFormat="1">
      <alignment readingOrder="0"/>
    </xf>
    <xf borderId="0" fillId="0" fontId="101" numFmtId="0" xfId="0" applyFont="1"/>
    <xf borderId="0" fillId="18" fontId="31" numFmtId="0" xfId="0" applyFont="1"/>
    <xf borderId="0" fillId="0" fontId="28" numFmtId="49" xfId="0" applyAlignment="1" applyFont="1" applyNumberFormat="1">
      <alignment vertical="bottom"/>
    </xf>
    <xf borderId="0" fillId="0" fontId="101" numFmtId="0" xfId="0" applyAlignment="1" applyFont="1">
      <alignment readingOrder="0"/>
    </xf>
    <xf borderId="0" fillId="18" fontId="101" numFmtId="0" xfId="0" applyAlignment="1" applyFont="1">
      <alignment readingOrder="0"/>
    </xf>
    <xf borderId="0" fillId="0" fontId="31" numFmtId="164" xfId="0" applyFont="1" applyNumberFormat="1"/>
    <xf borderId="0" fillId="18" fontId="31" numFmtId="0" xfId="0" applyAlignment="1" applyFont="1">
      <alignment readingOrder="0"/>
    </xf>
    <xf borderId="0" fillId="4" fontId="81" numFmtId="0" xfId="0" applyAlignment="1" applyFont="1">
      <alignment readingOrder="0"/>
    </xf>
    <xf borderId="0" fillId="0" fontId="34" numFmtId="49" xfId="0" applyFont="1" applyNumberFormat="1"/>
    <xf borderId="0" fillId="0" fontId="101" numFmtId="164" xfId="0" applyAlignment="1" applyFont="1" applyNumberFormat="1">
      <alignment readingOrder="0"/>
    </xf>
    <xf borderId="0" fillId="0" fontId="31" numFmtId="164" xfId="0" applyAlignment="1" applyFont="1" applyNumberFormat="1">
      <alignment readingOrder="0"/>
    </xf>
    <xf borderId="0" fillId="18" fontId="101" numFmtId="0" xfId="0" applyFont="1"/>
    <xf borderId="0" fillId="0" fontId="101" numFmtId="164" xfId="0" applyFont="1" applyNumberFormat="1"/>
    <xf borderId="0" fillId="18" fontId="31" numFmtId="0" xfId="0" applyFont="1"/>
    <xf borderId="0" fillId="0" fontId="28" numFmtId="0" xfId="0" applyAlignment="1" applyFont="1">
      <alignment vertical="bottom"/>
    </xf>
    <xf borderId="0" fillId="0" fontId="31" numFmtId="164" xfId="0" applyFont="1" applyNumberFormat="1"/>
    <xf borderId="0" fillId="4" fontId="69" numFmtId="0" xfId="0" applyAlignment="1" applyFont="1">
      <alignment horizontal="left"/>
    </xf>
    <xf borderId="0" fillId="4" fontId="69" numFmtId="0" xfId="0" applyAlignment="1" applyFont="1">
      <alignment horizontal="left" readingOrder="0"/>
    </xf>
  </cellXfs>
  <cellStyles count="1">
    <cellStyle xfId="0" name="Normal" builtinId="0"/>
  </cellStyles>
  <dxfs count="7">
    <dxf>
      <font>
        <i/>
        <color rgb="FF999999"/>
      </font>
      <fill>
        <patternFill patternType="none"/>
      </fill>
      <border/>
    </dxf>
    <dxf>
      <font/>
      <fill>
        <patternFill patternType="solid">
          <fgColor rgb="FFB7E1CD"/>
          <bgColor rgb="FFB7E1CD"/>
        </patternFill>
      </fill>
      <border/>
    </dxf>
    <dxf>
      <font/>
      <fill>
        <patternFill patternType="none"/>
      </fill>
      <border/>
    </dxf>
    <dxf>
      <font>
        <i/>
        <color rgb="FF666666"/>
      </font>
      <fill>
        <patternFill patternType="none"/>
      </fill>
      <border/>
    </dxf>
    <dxf>
      <font/>
      <fill>
        <patternFill patternType="solid">
          <fgColor rgb="FFF4CCCC"/>
          <bgColor rgb="FFF4CCCC"/>
        </patternFill>
      </fill>
      <border/>
    </dxf>
    <dxf>
      <font/>
      <fill>
        <patternFill patternType="solid">
          <fgColor rgb="FFFFF2CC"/>
          <bgColor rgb="FFFFF2CC"/>
        </patternFill>
      </fill>
      <border/>
    </dxf>
    <dxf>
      <font>
        <b/>
      </font>
      <fill>
        <patternFill patternType="none"/>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4.png"/><Relationship Id="rId3" Type="http://schemas.openxmlformats.org/officeDocument/2006/relationships/image" Target="../media/image1.png"/><Relationship Id="rId4" Type="http://schemas.openxmlformats.org/officeDocument/2006/relationships/image" Target="../media/image3.png"/><Relationship Id="rId5"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514350</xdr:colOff>
      <xdr:row>25</xdr:row>
      <xdr:rowOff>238125</xdr:rowOff>
    </xdr:from>
    <xdr:ext cx="3095625" cy="1304925"/>
    <xdr:sp>
      <xdr:nvSpPr>
        <xdr:cNvPr id="3" name="Shape 3"/>
        <xdr:cNvSpPr/>
      </xdr:nvSpPr>
      <xdr:spPr>
        <a:xfrm>
          <a:off x="1563250" y="1027825"/>
          <a:ext cx="4344600" cy="1829700"/>
        </a:xfrm>
        <a:prstGeom prst="roundRect">
          <a:avLst>
            <a:gd fmla="val 16667" name="adj"/>
          </a:avLst>
        </a:prstGeom>
        <a:solidFill>
          <a:srgbClr val="2B4FBA"/>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1800">
              <a:solidFill>
                <a:srgbClr val="FFFFFF"/>
              </a:solidFill>
              <a:latin typeface="Source Sans Pro"/>
              <a:ea typeface="Source Sans Pro"/>
              <a:cs typeface="Source Sans Pro"/>
              <a:sym typeface="Source Sans Pro"/>
            </a:rPr>
            <a:t>Click here </a:t>
          </a:r>
          <a:r>
            <a:rPr b="1" i="1" lang="en-US" sz="1800">
              <a:solidFill>
                <a:srgbClr val="FFFFFF"/>
              </a:solidFill>
              <a:latin typeface="Source Sans Pro"/>
              <a:ea typeface="Source Sans Pro"/>
              <a:cs typeface="Source Sans Pro"/>
              <a:sym typeface="Source Sans Pro"/>
            </a:rPr>
            <a:t>once</a:t>
          </a:r>
          <a:r>
            <a:rPr b="1" lang="en-US" sz="1800">
              <a:solidFill>
                <a:srgbClr val="FFFFFF"/>
              </a:solidFill>
              <a:latin typeface="Source Sans Pro"/>
              <a:ea typeface="Source Sans Pro"/>
              <a:cs typeface="Source Sans Pro"/>
              <a:sym typeface="Source Sans Pro"/>
            </a:rPr>
            <a:t> to add an additional Menu or Menus (if necessary)</a:t>
          </a:r>
          <a:endParaRPr b="1" sz="1800">
            <a:solidFill>
              <a:srgbClr val="FFFFFF"/>
            </a:solidFill>
            <a:latin typeface="Source Sans Pro"/>
            <a:ea typeface="Source Sans Pro"/>
            <a:cs typeface="Source Sans Pro"/>
            <a:sym typeface="Source Sans Pro"/>
          </a:endParaRPr>
        </a:p>
        <a:p>
          <a:pPr indent="0" lvl="0" marL="0" rtl="0" algn="ctr">
            <a:spcBef>
              <a:spcPts val="0"/>
            </a:spcBef>
            <a:spcAft>
              <a:spcPts val="0"/>
            </a:spcAft>
            <a:buNone/>
          </a:pPr>
          <a:r>
            <a:t/>
          </a:r>
          <a:endParaRPr b="1" sz="1500">
            <a:solidFill>
              <a:srgbClr val="FFFFFF"/>
            </a:solidFill>
            <a:latin typeface="Source Sans Pro"/>
            <a:ea typeface="Source Sans Pro"/>
            <a:cs typeface="Source Sans Pro"/>
            <a:sym typeface="Source Sans Pro"/>
          </a:endParaRPr>
        </a:p>
        <a:p>
          <a:pPr indent="0" lvl="0" marL="0" rtl="0" algn="ctr">
            <a:spcBef>
              <a:spcPts val="0"/>
            </a:spcBef>
            <a:spcAft>
              <a:spcPts val="0"/>
            </a:spcAft>
            <a:buNone/>
          </a:pPr>
          <a:r>
            <a:rPr b="1" i="1" lang="en-US" sz="1700">
              <a:solidFill>
                <a:srgbClr val="FFFFFF"/>
              </a:solidFill>
              <a:latin typeface="Source Sans Pro"/>
              <a:ea typeface="Source Sans Pro"/>
              <a:cs typeface="Source Sans Pro"/>
              <a:sym typeface="Source Sans Pro"/>
            </a:rPr>
            <a:t>This may take a moment. </a:t>
          </a:r>
          <a:endParaRPr b="1" i="1" sz="1700">
            <a:solidFill>
              <a:srgbClr val="FFFFFF"/>
            </a:solidFill>
            <a:latin typeface="Source Sans Pro"/>
            <a:ea typeface="Source Sans Pro"/>
            <a:cs typeface="Source Sans Pro"/>
            <a:sym typeface="Source Sans Pro"/>
          </a:endParaRPr>
        </a:p>
        <a:p>
          <a:pPr indent="0" lvl="0" marL="0" rtl="0" algn="ctr">
            <a:spcBef>
              <a:spcPts val="0"/>
            </a:spcBef>
            <a:spcAft>
              <a:spcPts val="0"/>
            </a:spcAft>
            <a:buNone/>
          </a:pPr>
          <a:r>
            <a:rPr b="1" i="1" lang="en-US" sz="1700">
              <a:solidFill>
                <a:srgbClr val="FFFFFF"/>
              </a:solidFill>
              <a:latin typeface="Source Sans Pro"/>
              <a:ea typeface="Source Sans Pro"/>
              <a:cs typeface="Source Sans Pro"/>
              <a:sym typeface="Source Sans Pro"/>
            </a:rPr>
            <a:t>If prompted to grant authorization, </a:t>
          </a:r>
          <a:endParaRPr b="1" i="1" sz="1700">
            <a:solidFill>
              <a:srgbClr val="FFFFFF"/>
            </a:solidFill>
            <a:latin typeface="Source Sans Pro"/>
            <a:ea typeface="Source Sans Pro"/>
            <a:cs typeface="Source Sans Pro"/>
            <a:sym typeface="Source Sans Pro"/>
          </a:endParaRPr>
        </a:p>
        <a:p>
          <a:pPr indent="0" lvl="0" marL="0" rtl="0" algn="ctr">
            <a:spcBef>
              <a:spcPts val="0"/>
            </a:spcBef>
            <a:spcAft>
              <a:spcPts val="0"/>
            </a:spcAft>
            <a:buNone/>
          </a:pPr>
          <a:r>
            <a:rPr b="1" i="1" lang="en-US" sz="1700">
              <a:solidFill>
                <a:srgbClr val="FFFFFF"/>
              </a:solidFill>
              <a:latin typeface="Source Sans Pro"/>
              <a:ea typeface="Source Sans Pro"/>
              <a:cs typeface="Source Sans Pro"/>
              <a:sym typeface="Source Sans Pro"/>
            </a:rPr>
            <a:t>please accept and try again.</a:t>
          </a:r>
          <a:endParaRPr b="1" sz="1700"/>
        </a:p>
      </xdr:txBody>
    </xdr:sp>
    <xdr:clientData fLocksWithSheet="0"/>
  </xdr:oneCellAnchor>
  <xdr:oneCellAnchor>
    <xdr:from>
      <xdr:col>2</xdr:col>
      <xdr:colOff>581025</xdr:colOff>
      <xdr:row>62</xdr:row>
      <xdr:rowOff>209550</xdr:rowOff>
    </xdr:from>
    <xdr:ext cx="2981325" cy="1466850"/>
    <xdr:sp>
      <xdr:nvSpPr>
        <xdr:cNvPr id="4" name="Shape 4"/>
        <xdr:cNvSpPr/>
      </xdr:nvSpPr>
      <xdr:spPr>
        <a:xfrm>
          <a:off x="2585675" y="1089750"/>
          <a:ext cx="5013000" cy="2932500"/>
        </a:xfrm>
        <a:prstGeom prst="rect">
          <a:avLst/>
        </a:prstGeom>
        <a:noFill/>
        <a:ln cap="flat" cmpd="sng" w="28575">
          <a:solidFill>
            <a:srgbClr val="2B50B9"/>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clientData fLocksWithSheet="0"/>
  </xdr:oneCellAnchor>
  <xdr:oneCellAnchor>
    <xdr:from>
      <xdr:col>3</xdr:col>
      <xdr:colOff>1304925</xdr:colOff>
      <xdr:row>14</xdr:row>
      <xdr:rowOff>142875</xdr:rowOff>
    </xdr:from>
    <xdr:ext cx="4295775" cy="1733550"/>
    <xdr:grpSp>
      <xdr:nvGrpSpPr>
        <xdr:cNvPr id="2" name="Shape 2" title="Drawing"/>
        <xdr:cNvGrpSpPr/>
      </xdr:nvGrpSpPr>
      <xdr:grpSpPr>
        <a:xfrm>
          <a:off x="152400" y="152400"/>
          <a:ext cx="5353050" cy="2152650"/>
          <a:chOff x="152400" y="152400"/>
          <a:chExt cx="5353050" cy="2152650"/>
        </a:xfrm>
      </xdr:grpSpPr>
      <xdr:pic>
        <xdr:nvPicPr>
          <xdr:cNvPr id="5" name="Shape 5"/>
          <xdr:cNvPicPr preferRelativeResize="0"/>
        </xdr:nvPicPr>
        <xdr:blipFill>
          <a:blip r:embed="rId1">
            <a:alphaModFix/>
          </a:blip>
          <a:stretch>
            <a:fillRect/>
          </a:stretch>
        </xdr:blipFill>
        <xdr:spPr>
          <a:xfrm>
            <a:off x="152400" y="152400"/>
            <a:ext cx="5353050" cy="2152650"/>
          </a:xfrm>
          <a:prstGeom prst="rect">
            <a:avLst/>
          </a:prstGeom>
          <a:noFill/>
          <a:ln cap="flat" cmpd="sng" w="19050">
            <a:solidFill>
              <a:srgbClr val="1A74E8"/>
            </a:solidFill>
            <a:prstDash val="solid"/>
            <a:round/>
            <a:headEnd len="sm" w="sm" type="none"/>
            <a:tailEnd len="sm" w="sm" type="none"/>
          </a:ln>
        </xdr:spPr>
      </xdr:pic>
    </xdr:grpSp>
    <xdr:clientData fLocksWithSheet="0"/>
  </xdr:oneCellAnchor>
  <xdr:oneCellAnchor>
    <xdr:from>
      <xdr:col>2</xdr:col>
      <xdr:colOff>828675</xdr:colOff>
      <xdr:row>43</xdr:row>
      <xdr:rowOff>257175</xdr:rowOff>
    </xdr:from>
    <xdr:ext cx="2343150" cy="828675"/>
    <xdr:grpSp>
      <xdr:nvGrpSpPr>
        <xdr:cNvPr id="2" name="Shape 2" title="Drawing"/>
        <xdr:cNvGrpSpPr/>
      </xdr:nvGrpSpPr>
      <xdr:grpSpPr>
        <a:xfrm>
          <a:off x="152400" y="152400"/>
          <a:ext cx="3143250" cy="1104900"/>
          <a:chOff x="152400" y="152400"/>
          <a:chExt cx="3143250" cy="1104900"/>
        </a:xfrm>
      </xdr:grpSpPr>
      <xdr:pic>
        <xdr:nvPicPr>
          <xdr:cNvPr id="6" name="Shape 6"/>
          <xdr:cNvPicPr preferRelativeResize="0"/>
        </xdr:nvPicPr>
        <xdr:blipFill>
          <a:blip r:embed="rId2">
            <a:alphaModFix/>
          </a:blip>
          <a:stretch>
            <a:fillRect/>
          </a:stretch>
        </xdr:blipFill>
        <xdr:spPr>
          <a:xfrm>
            <a:off x="152400" y="152400"/>
            <a:ext cx="3143250" cy="1104900"/>
          </a:xfrm>
          <a:prstGeom prst="rect">
            <a:avLst/>
          </a:prstGeom>
          <a:noFill/>
          <a:ln cap="flat" cmpd="sng" w="19050">
            <a:solidFill>
              <a:srgbClr val="1155CC"/>
            </a:solidFill>
            <a:prstDash val="solid"/>
            <a:round/>
            <a:headEnd len="sm" w="sm" type="none"/>
            <a:tailEnd len="sm" w="sm" type="none"/>
          </a:ln>
        </xdr:spPr>
      </xdr:pic>
    </xdr:grpSp>
    <xdr:clientData fLocksWithSheet="0"/>
  </xdr:oneCellAnchor>
  <xdr:oneCellAnchor>
    <xdr:from>
      <xdr:col>0</xdr:col>
      <xdr:colOff>66675</xdr:colOff>
      <xdr:row>0</xdr:row>
      <xdr:rowOff>38100</xdr:rowOff>
    </xdr:from>
    <xdr:ext cx="1685925" cy="447675"/>
    <xdr:pic>
      <xdr:nvPicPr>
        <xdr:cNvPr id="0" name="image1.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257175</xdr:colOff>
      <xdr:row>53</xdr:row>
      <xdr:rowOff>219075</xdr:rowOff>
    </xdr:from>
    <xdr:ext cx="3819525" cy="3286125"/>
    <xdr:pic>
      <xdr:nvPicPr>
        <xdr:cNvPr id="0" name="image3.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600075</xdr:colOff>
      <xdr:row>62</xdr:row>
      <xdr:rowOff>228600</xdr:rowOff>
    </xdr:from>
    <xdr:ext cx="2933700" cy="1419225"/>
    <xdr:pic>
      <xdr:nvPicPr>
        <xdr:cNvPr id="0" name="image2.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31</xdr:col>
      <xdr:colOff>342900</xdr:colOff>
      <xdr:row>168</xdr:row>
      <xdr:rowOff>85725</xdr:rowOff>
    </xdr:from>
    <xdr:ext cx="1657350" cy="657225"/>
    <xdr:sp>
      <xdr:nvSpPr>
        <xdr:cNvPr id="43" name="Shape 43"/>
        <xdr:cNvSpPr/>
      </xdr:nvSpPr>
      <xdr:spPr>
        <a:xfrm>
          <a:off x="1681200" y="1070750"/>
          <a:ext cx="2321700" cy="900600"/>
        </a:xfrm>
        <a:prstGeom prst="roundRect">
          <a:avLst>
            <a:gd fmla="val 16667" name="adj"/>
          </a:avLst>
        </a:prstGeom>
        <a:solidFill>
          <a:srgbClr val="FFFFF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700"/>
            <a:t>Add</a:t>
          </a:r>
          <a:endParaRPr sz="1700"/>
        </a:p>
        <a:p>
          <a:pPr indent="0" lvl="0" marL="0" rtl="0" algn="ctr">
            <a:spcBef>
              <a:spcPts val="0"/>
            </a:spcBef>
            <a:spcAft>
              <a:spcPts val="0"/>
            </a:spcAft>
            <a:buNone/>
          </a:pPr>
          <a:r>
            <a:rPr lang="en-US" sz="1700"/>
            <a:t>Beverage Mods</a:t>
          </a:r>
          <a:endParaRPr sz="1700"/>
        </a:p>
      </xdr:txBody>
    </xdr: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17</xdr:row>
      <xdr:rowOff>28575</xdr:rowOff>
    </xdr:from>
    <xdr:ext cx="2200275" cy="438150"/>
    <xdr:sp>
      <xdr:nvSpPr>
        <xdr:cNvPr id="8" name="Shape 8"/>
        <xdr:cNvSpPr/>
      </xdr:nvSpPr>
      <xdr:spPr>
        <a:xfrm>
          <a:off x="1390700" y="1063475"/>
          <a:ext cx="2178000" cy="419400"/>
        </a:xfrm>
        <a:prstGeom prst="rect">
          <a:avLst/>
        </a:prstGeom>
        <a:solidFill>
          <a:srgbClr val="434343"/>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1400">
              <a:solidFill>
                <a:srgbClr val="FFFFFF"/>
              </a:solidFill>
              <a:highlight>
                <a:srgbClr val="434343"/>
              </a:highlight>
              <a:latin typeface="Source Sans Pro"/>
              <a:ea typeface="Source Sans Pro"/>
              <a:cs typeface="Source Sans Pro"/>
              <a:sym typeface="Source Sans Pro"/>
            </a:rPr>
            <a:t>List Menu Items Here</a:t>
          </a:r>
          <a:endParaRPr b="1" sz="1400">
            <a:solidFill>
              <a:srgbClr val="FFFFFF"/>
            </a:solidFill>
            <a:highlight>
              <a:srgbClr val="434343"/>
            </a:highlight>
            <a:latin typeface="Source Sans Pro"/>
            <a:ea typeface="Source Sans Pro"/>
            <a:cs typeface="Source Sans Pro"/>
            <a:sym typeface="Source Sans Pro"/>
          </a:endParaRPr>
        </a:p>
      </xdr:txBody>
    </xdr:sp>
    <xdr:clientData fLocksWithSheet="0"/>
  </xdr:oneCellAnchor>
  <xdr:oneCellAnchor>
    <xdr:from>
      <xdr:col>0</xdr:col>
      <xdr:colOff>0</xdr:colOff>
      <xdr:row>0</xdr:row>
      <xdr:rowOff>428625</xdr:rowOff>
    </xdr:from>
    <xdr:ext cx="7934325" cy="2895600"/>
    <xdr:sp>
      <xdr:nvSpPr>
        <xdr:cNvPr id="44" name="Shape 44"/>
        <xdr:cNvSpPr/>
      </xdr:nvSpPr>
      <xdr:spPr>
        <a:xfrm>
          <a:off x="1005075" y="1024975"/>
          <a:ext cx="7642500" cy="2773200"/>
        </a:xfrm>
        <a:prstGeom prst="roundRect">
          <a:avLst>
            <a:gd fmla="val 16667" name="adj"/>
          </a:avLst>
        </a:prstGeom>
        <a:solidFill>
          <a:srgbClr val="FFFFFF"/>
        </a:solidFill>
        <a:ln>
          <a:noFill/>
        </a:ln>
      </xdr:spPr>
      <xdr:txBody>
        <a:bodyPr anchorCtr="0" anchor="ctr" bIns="91425" lIns="91425" spcFirstLastPara="1" rIns="91425" wrap="square" tIns="91425">
          <a:noAutofit/>
        </a:bodyPr>
        <a:lstStyle/>
        <a:p>
          <a:pPr indent="0" lvl="0" marL="0" rtl="0" algn="l">
            <a:lnSpc>
              <a:spcPct val="115000"/>
            </a:lnSpc>
            <a:spcBef>
              <a:spcPts val="0"/>
            </a:spcBef>
            <a:spcAft>
              <a:spcPts val="0"/>
            </a:spcAft>
            <a:buNone/>
          </a:pPr>
          <a:r>
            <a:rPr b="1" lang="en-US" sz="1500">
              <a:solidFill>
                <a:srgbClr val="FF0000"/>
              </a:solidFill>
              <a:highlight>
                <a:srgbClr val="FFFFFF"/>
              </a:highlight>
            </a:rPr>
            <a:t>This page is for Toast use only.</a:t>
          </a:r>
          <a:endParaRPr b="1" sz="1500">
            <a:solidFill>
              <a:srgbClr val="FF0000"/>
            </a:solidFill>
            <a:highlight>
              <a:srgbClr val="FFFFFF"/>
            </a:highlight>
          </a:endParaRPr>
        </a:p>
        <a:p>
          <a:pPr indent="0" lvl="0" marL="0" rtl="0" algn="l">
            <a:lnSpc>
              <a:spcPct val="115000"/>
            </a:lnSpc>
            <a:spcBef>
              <a:spcPts val="0"/>
            </a:spcBef>
            <a:spcAft>
              <a:spcPts val="0"/>
            </a:spcAft>
            <a:buNone/>
          </a:pPr>
          <a:r>
            <a:t/>
          </a:r>
          <a:endParaRPr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rPr lang="en-US" sz="1200">
              <a:latin typeface="Source Sans Pro"/>
              <a:ea typeface="Source Sans Pro"/>
              <a:cs typeface="Source Sans Pro"/>
              <a:sym typeface="Source Sans Pro"/>
            </a:rPr>
            <a:t>By default, this page will automatically populate with information entered by customers. It will also add default prefixes and groups as found on the </a:t>
          </a:r>
          <a:r>
            <a:rPr b="1" i="1" lang="en-US" sz="1200">
              <a:latin typeface="Source Sans Pro"/>
              <a:ea typeface="Source Sans Pro"/>
              <a:cs typeface="Source Sans Pro"/>
              <a:sym typeface="Source Sans Pro"/>
            </a:rPr>
            <a:t>MOC</a:t>
          </a:r>
          <a:r>
            <a:rPr lang="en-US" sz="1200">
              <a:latin typeface="Source Sans Pro"/>
              <a:ea typeface="Source Sans Pro"/>
              <a:cs typeface="Source Sans Pro"/>
              <a:sym typeface="Source Sans Pro"/>
            </a:rPr>
            <a:t> page.</a:t>
          </a:r>
          <a:endParaRPr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t/>
          </a:r>
          <a:endParaRPr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rPr b="1" lang="en-US" sz="1200">
              <a:latin typeface="Source Sans Pro"/>
              <a:ea typeface="Source Sans Pro"/>
              <a:cs typeface="Source Sans Pro"/>
              <a:sym typeface="Source Sans Pro"/>
            </a:rPr>
            <a:t>You can always manually edit this sheet if you copy Columns A:D, then </a:t>
          </a:r>
          <a:r>
            <a:rPr b="1" i="1" lang="en-US" sz="1200">
              <a:latin typeface="Source Sans Pro"/>
              <a:ea typeface="Source Sans Pro"/>
              <a:cs typeface="Source Sans Pro"/>
              <a:sym typeface="Source Sans Pro"/>
            </a:rPr>
            <a:t>Paste</a:t>
          </a:r>
          <a:r>
            <a:rPr b="1" lang="en-US" sz="1200">
              <a:latin typeface="Source Sans Pro"/>
              <a:ea typeface="Source Sans Pro"/>
              <a:cs typeface="Source Sans Pro"/>
              <a:sym typeface="Source Sans Pro"/>
            </a:rPr>
            <a:t> </a:t>
          </a:r>
          <a:r>
            <a:rPr b="1" i="1" lang="en-US" sz="1200">
              <a:latin typeface="Source Sans Pro"/>
              <a:ea typeface="Source Sans Pro"/>
              <a:cs typeface="Source Sans Pro"/>
              <a:sym typeface="Source Sans Pro"/>
            </a:rPr>
            <a:t>Values </a:t>
          </a:r>
          <a:r>
            <a:rPr b="1" lang="en-US" sz="1200">
              <a:latin typeface="Source Sans Pro"/>
              <a:ea typeface="Source Sans Pro"/>
              <a:cs typeface="Source Sans Pro"/>
              <a:sym typeface="Source Sans Pro"/>
            </a:rPr>
            <a:t>(CMD-Shift-V) in place!</a:t>
          </a:r>
          <a:r>
            <a:rPr b="1" i="1" lang="en-US" sz="1200">
              <a:latin typeface="Source Sans Pro"/>
              <a:ea typeface="Source Sans Pro"/>
              <a:cs typeface="Source Sans Pro"/>
              <a:sym typeface="Source Sans Pro"/>
            </a:rPr>
            <a:t> </a:t>
          </a:r>
          <a:r>
            <a:rPr lang="en-US" sz="1200">
              <a:latin typeface="Source Sans Pro"/>
              <a:ea typeface="Source Sans Pro"/>
              <a:cs typeface="Source Sans Pro"/>
              <a:sym typeface="Source Sans Pro"/>
            </a:rPr>
            <a:t>You’ll be free to edit this page </a:t>
          </a:r>
          <a:r>
            <a:rPr lang="en-US" sz="1200">
              <a:latin typeface="Source Sans Pro"/>
              <a:ea typeface="Source Sans Pro"/>
              <a:cs typeface="Source Sans Pro"/>
              <a:sym typeface="Source Sans Pro"/>
            </a:rPr>
            <a:t>however </a:t>
          </a:r>
          <a:r>
            <a:rPr lang="en-US" sz="1200">
              <a:latin typeface="Source Sans Pro"/>
              <a:ea typeface="Source Sans Pro"/>
              <a:cs typeface="Source Sans Pro"/>
              <a:sym typeface="Source Sans Pro"/>
            </a:rPr>
            <a:t>you’d like before importing it, but this page will no longer update if you make changes on other pages.</a:t>
          </a:r>
          <a:endParaRPr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t/>
          </a:r>
          <a:endParaRPr i="1"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rPr b="1" lang="en-US" sz="1400">
              <a:solidFill>
                <a:srgbClr val="FF4B00"/>
              </a:solidFill>
              <a:latin typeface="Source Sans Pro"/>
              <a:ea typeface="Source Sans Pro"/>
              <a:cs typeface="Source Sans Pro"/>
              <a:sym typeface="Source Sans Pro"/>
            </a:rPr>
            <a:t>If you want this page to import, you must rename this tab with "Menu Build" in the name.</a:t>
          </a:r>
          <a:endParaRPr b="1" sz="1400">
            <a:solidFill>
              <a:srgbClr val="FF4B00"/>
            </a:solidFill>
            <a:latin typeface="Source Sans Pro"/>
            <a:ea typeface="Source Sans Pro"/>
            <a:cs typeface="Source Sans Pro"/>
            <a:sym typeface="Source Sans Pro"/>
          </a:endParaRPr>
        </a:p>
        <a:p>
          <a:pPr indent="0" lvl="0" marL="0" rtl="0" algn="ctr">
            <a:spcBef>
              <a:spcPts val="0"/>
            </a:spcBef>
            <a:spcAft>
              <a:spcPts val="0"/>
            </a:spcAft>
            <a:buNone/>
          </a:pPr>
          <a:r>
            <a:t/>
          </a:r>
          <a:endParaRPr sz="1400"/>
        </a:p>
      </xdr:txBody>
    </xdr: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1</xdr:row>
      <xdr:rowOff>95250</xdr:rowOff>
    </xdr:from>
    <xdr:ext cx="7286625" cy="4171950"/>
    <xdr:sp>
      <xdr:nvSpPr>
        <xdr:cNvPr id="7" name="Shape 7"/>
        <xdr:cNvSpPr/>
      </xdr:nvSpPr>
      <xdr:spPr>
        <a:xfrm>
          <a:off x="1771250" y="911425"/>
          <a:ext cx="6853200" cy="3748800"/>
        </a:xfrm>
        <a:prstGeom prst="roundRect">
          <a:avLst>
            <a:gd fmla="val 16667" name="adj"/>
          </a:avLst>
        </a:prstGeom>
        <a:solidFill>
          <a:srgbClr val="FFFFFF"/>
        </a:solidFill>
        <a:ln>
          <a:noFill/>
        </a:ln>
      </xdr:spPr>
      <xdr:txBody>
        <a:bodyPr anchorCtr="0" anchor="ctr" bIns="91425" lIns="91425" spcFirstLastPara="1" rIns="91425" wrap="square" tIns="91425">
          <a:noAutofit/>
        </a:bodyPr>
        <a:lstStyle/>
        <a:p>
          <a:pPr indent="0" lvl="0" marL="0" rtl="0" algn="l">
            <a:spcBef>
              <a:spcPts val="0"/>
            </a:spcBef>
            <a:spcAft>
              <a:spcPts val="0"/>
            </a:spcAft>
            <a:buNone/>
          </a:pPr>
          <a:r>
            <a:rPr b="1" lang="en-US" sz="1350">
              <a:latin typeface="Source Sans Pro"/>
              <a:ea typeface="Source Sans Pro"/>
              <a:cs typeface="Source Sans Pro"/>
              <a:sym typeface="Source Sans Pro"/>
            </a:rPr>
            <a:t>Instructions: </a:t>
          </a:r>
          <a:endParaRPr b="1" sz="1100">
            <a:latin typeface="Source Sans Pro"/>
            <a:ea typeface="Source Sans Pro"/>
            <a:cs typeface="Source Sans Pro"/>
            <a:sym typeface="Source Sans Pro"/>
          </a:endParaRPr>
        </a:p>
        <a:p>
          <a:pPr indent="0" lvl="0" marL="0" rtl="0" algn="l">
            <a:spcBef>
              <a:spcPts val="0"/>
            </a:spcBef>
            <a:spcAft>
              <a:spcPts val="0"/>
            </a:spcAft>
            <a:buNone/>
          </a:pPr>
          <a:r>
            <a:t/>
          </a:r>
          <a:endParaRPr sz="1100">
            <a:latin typeface="Source Sans Pro"/>
            <a:ea typeface="Source Sans Pro"/>
            <a:cs typeface="Source Sans Pro"/>
            <a:sym typeface="Source Sans Pro"/>
          </a:endParaRPr>
        </a:p>
        <a:p>
          <a:pPr indent="0" lvl="0" marL="0" rtl="0" algn="l">
            <a:spcBef>
              <a:spcPts val="0"/>
            </a:spcBef>
            <a:spcAft>
              <a:spcPts val="0"/>
            </a:spcAft>
            <a:buNone/>
          </a:pPr>
          <a:r>
            <a:rPr b="1" lang="en-US" sz="1100">
              <a:latin typeface="Source Sans Pro"/>
              <a:ea typeface="Source Sans Pro"/>
              <a:cs typeface="Source Sans Pro"/>
              <a:sym typeface="Source Sans Pro"/>
            </a:rPr>
            <a:t>Step 1:</a:t>
          </a:r>
          <a:r>
            <a:rPr lang="en-US" sz="1100">
              <a:latin typeface="Source Sans Pro"/>
              <a:ea typeface="Source Sans Pro"/>
              <a:cs typeface="Source Sans Pro"/>
              <a:sym typeface="Source Sans Pro"/>
            </a:rPr>
            <a:t> Enter the name of this </a:t>
          </a:r>
          <a:r>
            <a:rPr b="1" lang="en-US" sz="1100">
              <a:latin typeface="Source Sans Pro"/>
              <a:ea typeface="Source Sans Pro"/>
              <a:cs typeface="Source Sans Pro"/>
              <a:sym typeface="Source Sans Pro"/>
            </a:rPr>
            <a:t>Menu</a:t>
          </a:r>
          <a:r>
            <a:rPr lang="en-US" sz="1100">
              <a:latin typeface="Source Sans Pro"/>
              <a:ea typeface="Source Sans Pro"/>
              <a:cs typeface="Source Sans Pro"/>
              <a:sym typeface="Source Sans Pro"/>
            </a:rPr>
            <a:t> above, where you see "[Enter Menu Name Here]"</a:t>
          </a:r>
          <a:endParaRPr sz="1100">
            <a:latin typeface="Source Sans Pro"/>
            <a:ea typeface="Source Sans Pro"/>
            <a:cs typeface="Source Sans Pro"/>
            <a:sym typeface="Source Sans Pro"/>
          </a:endParaRPr>
        </a:p>
        <a:p>
          <a:pPr indent="0" lvl="0" marL="0" rtl="0" algn="l">
            <a:spcBef>
              <a:spcPts val="0"/>
            </a:spcBef>
            <a:spcAft>
              <a:spcPts val="0"/>
            </a:spcAft>
            <a:buNone/>
          </a:pPr>
          <a:r>
            <a:t/>
          </a:r>
          <a:endParaRPr sz="1100">
            <a:latin typeface="Source Sans Pro"/>
            <a:ea typeface="Source Sans Pro"/>
            <a:cs typeface="Source Sans Pro"/>
            <a:sym typeface="Source Sans Pro"/>
          </a:endParaRPr>
        </a:p>
        <a:p>
          <a:pPr indent="0" lvl="0" marL="457200" rtl="0" algn="l">
            <a:spcBef>
              <a:spcPts val="0"/>
            </a:spcBef>
            <a:spcAft>
              <a:spcPts val="0"/>
            </a:spcAft>
            <a:buNone/>
          </a:pPr>
          <a:r>
            <a:rPr i="1" lang="en-US" sz="1100">
              <a:latin typeface="Source Sans Pro"/>
              <a:ea typeface="Source Sans Pro"/>
              <a:cs typeface="Source Sans Pro"/>
              <a:sym typeface="Source Sans Pro"/>
            </a:rPr>
            <a:t>This will appear at the "Menu” level - see examples to the right.</a:t>
          </a:r>
          <a:r>
            <a:rPr lang="en-US" sz="1100">
              <a:latin typeface="Source Sans Pro"/>
              <a:ea typeface="Source Sans Pro"/>
              <a:cs typeface="Source Sans Pro"/>
              <a:sym typeface="Source Sans Pro"/>
            </a:rPr>
            <a:t> </a:t>
          </a:r>
          <a:r>
            <a:rPr i="1" lang="en-US" sz="1100">
              <a:latin typeface="Source Sans Pro"/>
              <a:ea typeface="Source Sans Pro"/>
              <a:cs typeface="Source Sans Pro"/>
              <a:sym typeface="Source Sans Pro"/>
            </a:rPr>
            <a:t>If you would like to create additional Menu-level options, return to the ‘READ ME’ tab below and follow Step 2.</a:t>
          </a:r>
          <a:endParaRPr sz="1100">
            <a:latin typeface="Source Sans Pro"/>
            <a:ea typeface="Source Sans Pro"/>
            <a:cs typeface="Source Sans Pro"/>
            <a:sym typeface="Source Sans Pro"/>
          </a:endParaRPr>
        </a:p>
        <a:p>
          <a:pPr indent="0" lvl="0" marL="0" rtl="0" algn="l">
            <a:spcBef>
              <a:spcPts val="0"/>
            </a:spcBef>
            <a:spcAft>
              <a:spcPts val="0"/>
            </a:spcAft>
            <a:buNone/>
          </a:pPr>
          <a:r>
            <a:t/>
          </a:r>
          <a:endParaRPr sz="1100">
            <a:latin typeface="Source Sans Pro"/>
            <a:ea typeface="Source Sans Pro"/>
            <a:cs typeface="Source Sans Pro"/>
            <a:sym typeface="Source Sans Pro"/>
          </a:endParaRPr>
        </a:p>
        <a:p>
          <a:pPr indent="0" lvl="0" marL="0" rtl="0" algn="l">
            <a:spcBef>
              <a:spcPts val="0"/>
            </a:spcBef>
            <a:spcAft>
              <a:spcPts val="0"/>
            </a:spcAft>
            <a:buNone/>
          </a:pPr>
          <a:r>
            <a:rPr b="1" lang="en-US" sz="1100">
              <a:latin typeface="Source Sans Pro"/>
              <a:ea typeface="Source Sans Pro"/>
              <a:cs typeface="Source Sans Pro"/>
              <a:sym typeface="Source Sans Pro"/>
            </a:rPr>
            <a:t>Step 2:</a:t>
          </a:r>
          <a:r>
            <a:rPr lang="en-US" sz="1100">
              <a:latin typeface="Source Sans Pro"/>
              <a:ea typeface="Source Sans Pro"/>
              <a:cs typeface="Source Sans Pro"/>
              <a:sym typeface="Source Sans Pro"/>
            </a:rPr>
            <a:t> Now that you've named this Menu, list all of the appropriate </a:t>
          </a:r>
          <a:r>
            <a:rPr b="1" lang="en-US" sz="1100">
              <a:latin typeface="Source Sans Pro"/>
              <a:ea typeface="Source Sans Pro"/>
              <a:cs typeface="Source Sans Pro"/>
              <a:sym typeface="Source Sans Pro"/>
            </a:rPr>
            <a:t>Items</a:t>
          </a:r>
          <a:r>
            <a:rPr lang="en-US" sz="1100">
              <a:latin typeface="Source Sans Pro"/>
              <a:ea typeface="Source Sans Pro"/>
              <a:cs typeface="Source Sans Pro"/>
              <a:sym typeface="Source Sans Pro"/>
            </a:rPr>
            <a:t> in the 'List Menu Items Here' column,  along with Price, Description (optional), and the </a:t>
          </a:r>
          <a:r>
            <a:rPr b="1" lang="en-US" sz="1100">
              <a:latin typeface="Source Sans Pro"/>
              <a:ea typeface="Source Sans Pro"/>
              <a:cs typeface="Source Sans Pro"/>
              <a:sym typeface="Source Sans Pro"/>
            </a:rPr>
            <a:t>Group</a:t>
          </a:r>
          <a:r>
            <a:rPr lang="en-US" sz="1100">
              <a:latin typeface="Source Sans Pro"/>
              <a:ea typeface="Source Sans Pro"/>
              <a:cs typeface="Source Sans Pro"/>
              <a:sym typeface="Source Sans Pro"/>
            </a:rPr>
            <a:t> that it belongs in. </a:t>
          </a:r>
          <a:r>
            <a:rPr i="1" lang="en-US" sz="1100">
              <a:latin typeface="Source Sans Pro"/>
              <a:ea typeface="Source Sans Pro"/>
              <a:cs typeface="Source Sans Pro"/>
              <a:sym typeface="Source Sans Pro"/>
            </a:rPr>
            <a:t>Note: If you have a full bar, you should use the appropriate tabs below for Beer, Wine, Liquor, Cocktails, etc.</a:t>
          </a:r>
          <a:endParaRPr sz="1100">
            <a:latin typeface="Source Sans Pro"/>
            <a:ea typeface="Source Sans Pro"/>
            <a:cs typeface="Source Sans Pro"/>
            <a:sym typeface="Source Sans Pro"/>
          </a:endParaRPr>
        </a:p>
        <a:p>
          <a:pPr indent="0" lvl="0" marL="0" rtl="0" algn="l">
            <a:spcBef>
              <a:spcPts val="0"/>
            </a:spcBef>
            <a:spcAft>
              <a:spcPts val="0"/>
            </a:spcAft>
            <a:buNone/>
          </a:pPr>
          <a:r>
            <a:t/>
          </a:r>
          <a:endParaRPr sz="1100">
            <a:latin typeface="Source Sans Pro"/>
            <a:ea typeface="Source Sans Pro"/>
            <a:cs typeface="Source Sans Pro"/>
            <a:sym typeface="Source Sans Pro"/>
          </a:endParaRPr>
        </a:p>
        <a:p>
          <a:pPr indent="0" lvl="0" marL="0" rtl="0" algn="l">
            <a:spcBef>
              <a:spcPts val="0"/>
            </a:spcBef>
            <a:spcAft>
              <a:spcPts val="0"/>
            </a:spcAft>
            <a:buNone/>
          </a:pPr>
          <a:r>
            <a:rPr b="1" lang="en-US" sz="1100">
              <a:latin typeface="Source Sans Pro"/>
              <a:ea typeface="Source Sans Pro"/>
              <a:cs typeface="Source Sans Pro"/>
              <a:sym typeface="Source Sans Pro"/>
            </a:rPr>
            <a:t>Step 3: </a:t>
          </a:r>
          <a:r>
            <a:rPr lang="en-US" sz="1100">
              <a:latin typeface="Source Sans Pro"/>
              <a:ea typeface="Source Sans Pro"/>
              <a:cs typeface="Source Sans Pro"/>
              <a:sym typeface="Source Sans Pro"/>
            </a:rPr>
            <a:t>Go to the 'Modifier Build' tab at the bottom of this page, and enter your Modifiers &amp; Modifier Groups. </a:t>
          </a:r>
          <a:r>
            <a:rPr i="1" lang="en-US" sz="1100">
              <a:solidFill>
                <a:srgbClr val="FF0000"/>
              </a:solidFill>
              <a:latin typeface="Source Sans Pro"/>
              <a:ea typeface="Source Sans Pro"/>
              <a:cs typeface="Source Sans Pro"/>
              <a:sym typeface="Source Sans Pro"/>
            </a:rPr>
            <a:t>You must list your Modifiers on the ‘Modifier Build’ tab before they can be assigned to Items in Step 4.</a:t>
          </a:r>
          <a:endParaRPr i="1" sz="1100">
            <a:solidFill>
              <a:srgbClr val="FF0000"/>
            </a:solidFill>
            <a:latin typeface="Source Sans Pro"/>
            <a:ea typeface="Source Sans Pro"/>
            <a:cs typeface="Source Sans Pro"/>
            <a:sym typeface="Source Sans Pro"/>
          </a:endParaRPr>
        </a:p>
        <a:p>
          <a:pPr indent="0" lvl="0" marL="0" rtl="0" algn="l">
            <a:spcBef>
              <a:spcPts val="0"/>
            </a:spcBef>
            <a:spcAft>
              <a:spcPts val="0"/>
            </a:spcAft>
            <a:buNone/>
          </a:pPr>
          <a:r>
            <a:t/>
          </a:r>
          <a:endParaRPr sz="1100">
            <a:latin typeface="Source Sans Pro"/>
            <a:ea typeface="Source Sans Pro"/>
            <a:cs typeface="Source Sans Pro"/>
            <a:sym typeface="Source Sans Pro"/>
          </a:endParaRPr>
        </a:p>
        <a:p>
          <a:pPr indent="0" lvl="0" marL="0" rtl="0" algn="l">
            <a:spcBef>
              <a:spcPts val="0"/>
            </a:spcBef>
            <a:spcAft>
              <a:spcPts val="0"/>
            </a:spcAft>
            <a:buNone/>
          </a:pPr>
          <a:r>
            <a:rPr b="1" lang="en-US" sz="1100">
              <a:latin typeface="Source Sans Pro"/>
              <a:ea typeface="Source Sans Pro"/>
              <a:cs typeface="Source Sans Pro"/>
              <a:sym typeface="Source Sans Pro"/>
            </a:rPr>
            <a:t>Step 4:</a:t>
          </a:r>
          <a:r>
            <a:rPr lang="en-US" sz="1100">
              <a:latin typeface="Source Sans Pro"/>
              <a:ea typeface="Source Sans Pro"/>
              <a:cs typeface="Source Sans Pro"/>
              <a:sym typeface="Source Sans Pro"/>
            </a:rPr>
            <a:t> Now that you’ve entered </a:t>
          </a:r>
          <a:r>
            <a:rPr lang="en-US" sz="1100">
              <a:latin typeface="Source Sans Pro"/>
              <a:ea typeface="Source Sans Pro"/>
              <a:cs typeface="Source Sans Pro"/>
              <a:sym typeface="Source Sans Pro"/>
            </a:rPr>
            <a:t>Modifier Groups in the ‘Modifier Build’ tab, they will appear as options on this tab: </a:t>
          </a:r>
          <a:r>
            <a:rPr b="1" lang="en-US" sz="1100">
              <a:latin typeface="Source Sans Pro"/>
              <a:ea typeface="Source Sans Pro"/>
              <a:cs typeface="Source Sans Pro"/>
              <a:sym typeface="Source Sans Pro"/>
            </a:rPr>
            <a:t>Use</a:t>
          </a:r>
          <a:r>
            <a:rPr b="1" lang="en-US" sz="1100">
              <a:latin typeface="Source Sans Pro"/>
              <a:ea typeface="Source Sans Pro"/>
              <a:cs typeface="Source Sans Pro"/>
              <a:sym typeface="Source Sans Pro"/>
            </a:rPr>
            <a:t> the</a:t>
          </a:r>
          <a:r>
            <a:rPr lang="en-US" sz="1100">
              <a:latin typeface="Source Sans Pro"/>
              <a:ea typeface="Source Sans Pro"/>
              <a:cs typeface="Source Sans Pro"/>
              <a:sym typeface="Source Sans Pro"/>
            </a:rPr>
            <a:t> </a:t>
          </a:r>
          <a:r>
            <a:rPr b="1" lang="en-US" sz="1100">
              <a:latin typeface="Source Sans Pro"/>
              <a:ea typeface="Source Sans Pro"/>
              <a:cs typeface="Source Sans Pro"/>
              <a:sym typeface="Source Sans Pro"/>
            </a:rPr>
            <a:t>dropdown arrows</a:t>
          </a:r>
          <a:r>
            <a:rPr lang="en-US" sz="1100">
              <a:latin typeface="Source Sans Pro"/>
              <a:ea typeface="Source Sans Pro"/>
              <a:cs typeface="Source Sans Pro"/>
              <a:sym typeface="Source Sans Pro"/>
            </a:rPr>
            <a:t> in the 'Assign Modifier Groups' columns to assign Modifier Group(s) to each Item </a:t>
          </a:r>
          <a:r>
            <a:rPr lang="en-US" sz="1100">
              <a:latin typeface="Source Sans Pro"/>
              <a:ea typeface="Source Sans Pro"/>
              <a:cs typeface="Source Sans Pro"/>
              <a:sym typeface="Source Sans Pro"/>
            </a:rPr>
            <a:t>as</a:t>
          </a:r>
          <a:r>
            <a:rPr lang="en-US" sz="1100">
              <a:latin typeface="Source Sans Pro"/>
              <a:ea typeface="Source Sans Pro"/>
              <a:cs typeface="Source Sans Pro"/>
              <a:sym typeface="Source Sans Pro"/>
            </a:rPr>
            <a:t> necessary. </a:t>
          </a:r>
          <a:endParaRPr sz="1100">
            <a:latin typeface="Source Sans Pro"/>
            <a:ea typeface="Source Sans Pro"/>
            <a:cs typeface="Source Sans Pro"/>
            <a:sym typeface="Source Sans Pro"/>
          </a:endParaRPr>
        </a:p>
        <a:p>
          <a:pPr indent="0" lvl="0" marL="0" rtl="0" algn="l">
            <a:spcBef>
              <a:spcPts val="0"/>
            </a:spcBef>
            <a:spcAft>
              <a:spcPts val="0"/>
            </a:spcAft>
            <a:buNone/>
          </a:pPr>
          <a:r>
            <a:t/>
          </a:r>
          <a:endParaRPr sz="1100">
            <a:latin typeface="Source Sans Pro"/>
            <a:ea typeface="Source Sans Pro"/>
            <a:cs typeface="Source Sans Pro"/>
            <a:sym typeface="Source Sans Pro"/>
          </a:endParaRPr>
        </a:p>
        <a:p>
          <a:pPr indent="0" lvl="0" marL="0" rtl="0" algn="ctr">
            <a:spcBef>
              <a:spcPts val="0"/>
            </a:spcBef>
            <a:spcAft>
              <a:spcPts val="0"/>
            </a:spcAft>
            <a:buNone/>
          </a:pPr>
          <a:r>
            <a:rPr b="1" lang="en-US" sz="1300">
              <a:latin typeface="Source Sans Pro"/>
              <a:ea typeface="Source Sans Pro"/>
              <a:cs typeface="Source Sans Pro"/>
              <a:sym typeface="Source Sans Pro"/>
            </a:rPr>
            <a:t>When the Menu Build tab(s) and Modifier Build tab are completed, please continue to the Beer tab at the bottom of this page.</a:t>
          </a:r>
          <a:endParaRPr b="1" sz="1300">
            <a:latin typeface="Source Sans Pro"/>
            <a:ea typeface="Source Sans Pro"/>
            <a:cs typeface="Source Sans Pro"/>
            <a:sym typeface="Source Sans Pro"/>
          </a:endParaRPr>
        </a:p>
        <a:p>
          <a:pPr indent="0" lvl="0" marL="0" rtl="0" algn="ctr">
            <a:spcBef>
              <a:spcPts val="0"/>
            </a:spcBef>
            <a:spcAft>
              <a:spcPts val="0"/>
            </a:spcAft>
            <a:buNone/>
          </a:pPr>
          <a:r>
            <a:t/>
          </a:r>
          <a:endParaRPr b="1" sz="1300">
            <a:latin typeface="Source Sans Pro"/>
            <a:ea typeface="Source Sans Pro"/>
            <a:cs typeface="Source Sans Pro"/>
            <a:sym typeface="Source Sans Pro"/>
          </a:endParaRPr>
        </a:p>
        <a:p>
          <a:pPr indent="0" lvl="0" marL="0" rtl="0" algn="l">
            <a:spcBef>
              <a:spcPts val="0"/>
            </a:spcBef>
            <a:spcAft>
              <a:spcPts val="0"/>
            </a:spcAft>
            <a:buNone/>
          </a:pPr>
          <a:r>
            <a:rPr b="1" i="1" lang="en-US" sz="1100">
              <a:solidFill>
                <a:srgbClr val="FF0000"/>
              </a:solidFill>
              <a:highlight>
                <a:srgbClr val="FFFFFF"/>
              </a:highlight>
            </a:rPr>
            <a:t>Note: Please delete &amp; replace the Examples as you enter your menu information.</a:t>
          </a:r>
          <a:endParaRPr b="1" sz="1200">
            <a:latin typeface="Source Sans Pro"/>
            <a:ea typeface="Source Sans Pro"/>
            <a:cs typeface="Source Sans Pro"/>
            <a:sym typeface="Source Sans Pro"/>
          </a:endParaRPr>
        </a:p>
      </xdr:txBody>
    </xdr:sp>
    <xdr:clientData fLocksWithSheet="0"/>
  </xdr:oneCellAnchor>
  <xdr:oneCellAnchor>
    <xdr:from>
      <xdr:col>0</xdr:col>
      <xdr:colOff>104775</xdr:colOff>
      <xdr:row>22</xdr:row>
      <xdr:rowOff>28575</xdr:rowOff>
    </xdr:from>
    <xdr:ext cx="2200275" cy="438150"/>
    <xdr:sp>
      <xdr:nvSpPr>
        <xdr:cNvPr id="8" name="Shape 8"/>
        <xdr:cNvSpPr/>
      </xdr:nvSpPr>
      <xdr:spPr>
        <a:xfrm>
          <a:off x="1390700" y="1063475"/>
          <a:ext cx="2178000" cy="419400"/>
        </a:xfrm>
        <a:prstGeom prst="rect">
          <a:avLst/>
        </a:prstGeom>
        <a:solidFill>
          <a:srgbClr val="434343"/>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1400">
              <a:solidFill>
                <a:srgbClr val="FFFFFF"/>
              </a:solidFill>
              <a:highlight>
                <a:srgbClr val="434343"/>
              </a:highlight>
              <a:latin typeface="Source Sans Pro"/>
              <a:ea typeface="Source Sans Pro"/>
              <a:cs typeface="Source Sans Pro"/>
              <a:sym typeface="Source Sans Pro"/>
            </a:rPr>
            <a:t>List Menu Items Here</a:t>
          </a:r>
          <a:endParaRPr b="1" sz="1400">
            <a:solidFill>
              <a:srgbClr val="FFFFFF"/>
            </a:solidFill>
            <a:highlight>
              <a:srgbClr val="434343"/>
            </a:highlight>
            <a:latin typeface="Source Sans Pro"/>
            <a:ea typeface="Source Sans Pro"/>
            <a:cs typeface="Source Sans Pro"/>
            <a:sym typeface="Source Sans Pro"/>
          </a:endParaRPr>
        </a:p>
      </xdr:txBody>
    </xdr:sp>
    <xdr:clientData fLocksWithSheet="0"/>
  </xdr:oneCellAnchor>
  <xdr:oneCellAnchor>
    <xdr:from>
      <xdr:col>3</xdr:col>
      <xdr:colOff>1771650</xdr:colOff>
      <xdr:row>1</xdr:row>
      <xdr:rowOff>57150</xdr:rowOff>
    </xdr:from>
    <xdr:ext cx="6267450" cy="3810000"/>
    <xdr:grpSp>
      <xdr:nvGrpSpPr>
        <xdr:cNvPr id="2" name="Shape 2" title="Drawing"/>
        <xdr:cNvGrpSpPr/>
      </xdr:nvGrpSpPr>
      <xdr:grpSpPr>
        <a:xfrm>
          <a:off x="128850" y="890875"/>
          <a:ext cx="11753899" cy="7123751"/>
          <a:chOff x="128850" y="890875"/>
          <a:chExt cx="11753899" cy="7123751"/>
        </a:xfrm>
      </xdr:grpSpPr>
      <xdr:pic>
        <xdr:nvPicPr>
          <xdr:cNvPr id="9" name="Shape 9"/>
          <xdr:cNvPicPr preferRelativeResize="0"/>
        </xdr:nvPicPr>
        <xdr:blipFill rotWithShape="1">
          <a:blip r:embed="rId1">
            <a:alphaModFix/>
          </a:blip>
          <a:srcRect b="5589" l="0" r="0" t="0"/>
          <a:stretch/>
        </xdr:blipFill>
        <xdr:spPr>
          <a:xfrm>
            <a:off x="128850" y="1772650"/>
            <a:ext cx="11753899" cy="6241976"/>
          </a:xfrm>
          <a:prstGeom prst="rect">
            <a:avLst/>
          </a:prstGeom>
          <a:noFill/>
          <a:ln cap="flat" cmpd="sng" w="114300">
            <a:solidFill>
              <a:srgbClr val="2B50B9"/>
            </a:solidFill>
            <a:prstDash val="solid"/>
            <a:round/>
            <a:headEnd len="sm" w="sm" type="none"/>
            <a:tailEnd len="sm" w="sm" type="none"/>
          </a:ln>
        </xdr:spPr>
      </xdr:pic>
      <xdr:sp>
        <xdr:nvSpPr>
          <xdr:cNvPr id="10" name="Shape 10"/>
          <xdr:cNvSpPr/>
        </xdr:nvSpPr>
        <xdr:spPr>
          <a:xfrm>
            <a:off x="2783834" y="3327500"/>
            <a:ext cx="1317600" cy="606600"/>
          </a:xfrm>
          <a:prstGeom prst="roundRect">
            <a:avLst>
              <a:gd fmla="val 16667" name="adj"/>
            </a:avLst>
          </a:prstGeom>
          <a:solidFill>
            <a:srgbClr val="2B50B9"/>
          </a:solidFill>
          <a:ln cap="flat" cmpd="sng" w="28575">
            <a:solidFill>
              <a:srgbClr val="2B50B9"/>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2200">
                <a:solidFill>
                  <a:srgbClr val="FFFFFF"/>
                </a:solidFill>
                <a:latin typeface="Source Sans Pro"/>
                <a:ea typeface="Source Sans Pro"/>
                <a:cs typeface="Source Sans Pro"/>
                <a:sym typeface="Source Sans Pro"/>
              </a:rPr>
              <a:t>Menus</a:t>
            </a:r>
            <a:endParaRPr b="1" sz="1800"/>
          </a:p>
        </xdr:txBody>
      </xdr:sp>
      <xdr:sp>
        <xdr:nvSpPr>
          <xdr:cNvPr id="11" name="Shape 11"/>
          <xdr:cNvSpPr/>
        </xdr:nvSpPr>
        <xdr:spPr>
          <a:xfrm>
            <a:off x="2783834" y="3991066"/>
            <a:ext cx="1317600" cy="606600"/>
          </a:xfrm>
          <a:prstGeom prst="roundRect">
            <a:avLst>
              <a:gd fmla="val 16667" name="adj"/>
            </a:avLst>
          </a:prstGeom>
          <a:solidFill>
            <a:srgbClr val="2B50B9"/>
          </a:solidFill>
          <a:ln cap="flat" cmpd="sng" w="28575">
            <a:solidFill>
              <a:srgbClr val="2B50B9"/>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2200">
                <a:solidFill>
                  <a:srgbClr val="FFFFFF"/>
                </a:solidFill>
                <a:latin typeface="Source Sans Pro"/>
                <a:ea typeface="Source Sans Pro"/>
                <a:cs typeface="Source Sans Pro"/>
                <a:sym typeface="Source Sans Pro"/>
              </a:rPr>
              <a:t>Groups</a:t>
            </a:r>
            <a:endParaRPr b="1" sz="1800"/>
          </a:p>
        </xdr:txBody>
      </xdr:sp>
      <xdr:sp>
        <xdr:nvSpPr>
          <xdr:cNvPr id="12" name="Shape 12"/>
          <xdr:cNvSpPr/>
        </xdr:nvSpPr>
        <xdr:spPr>
          <a:xfrm>
            <a:off x="2783834" y="4654647"/>
            <a:ext cx="1317600" cy="606600"/>
          </a:xfrm>
          <a:prstGeom prst="roundRect">
            <a:avLst>
              <a:gd fmla="val 16667" name="adj"/>
            </a:avLst>
          </a:prstGeom>
          <a:solidFill>
            <a:srgbClr val="2B50B9"/>
          </a:solidFill>
          <a:ln cap="flat" cmpd="sng" w="28575">
            <a:solidFill>
              <a:srgbClr val="2B50B9"/>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2200">
                <a:solidFill>
                  <a:srgbClr val="FFFFFF"/>
                </a:solidFill>
                <a:latin typeface="Source Sans Pro"/>
                <a:ea typeface="Source Sans Pro"/>
                <a:cs typeface="Source Sans Pro"/>
                <a:sym typeface="Source Sans Pro"/>
              </a:rPr>
              <a:t>Items</a:t>
            </a:r>
            <a:endParaRPr b="1" sz="1800"/>
          </a:p>
        </xdr:txBody>
      </xdr:sp>
      <xdr:sp>
        <xdr:nvSpPr>
          <xdr:cNvPr id="13" name="Shape 13"/>
          <xdr:cNvSpPr/>
        </xdr:nvSpPr>
        <xdr:spPr>
          <a:xfrm>
            <a:off x="2734400" y="3992275"/>
            <a:ext cx="9015000" cy="604200"/>
          </a:xfrm>
          <a:prstGeom prst="rect">
            <a:avLst/>
          </a:prstGeom>
          <a:noFill/>
          <a:ln cap="flat" cmpd="sng" w="38100">
            <a:solidFill>
              <a:srgbClr val="2B50B9"/>
            </a:solidFill>
            <a:prstDash val="dash"/>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14" name="Shape 14"/>
          <xdr:cNvSpPr/>
        </xdr:nvSpPr>
        <xdr:spPr>
          <a:xfrm>
            <a:off x="2734400" y="3328700"/>
            <a:ext cx="9015000" cy="604200"/>
          </a:xfrm>
          <a:prstGeom prst="rect">
            <a:avLst/>
          </a:prstGeom>
          <a:noFill/>
          <a:ln cap="flat" cmpd="sng" w="38100">
            <a:solidFill>
              <a:srgbClr val="2B50B9"/>
            </a:solidFill>
            <a:prstDash val="dash"/>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15" name="Shape 15"/>
          <xdr:cNvSpPr/>
        </xdr:nvSpPr>
        <xdr:spPr>
          <a:xfrm>
            <a:off x="2734275" y="4655850"/>
            <a:ext cx="9015000" cy="1119900"/>
          </a:xfrm>
          <a:prstGeom prst="rect">
            <a:avLst/>
          </a:prstGeom>
          <a:noFill/>
          <a:ln cap="flat" cmpd="sng" w="38100">
            <a:solidFill>
              <a:srgbClr val="2B50B9"/>
            </a:solidFill>
            <a:prstDash val="dash"/>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16" name="Shape 16"/>
          <xdr:cNvSpPr/>
        </xdr:nvSpPr>
        <xdr:spPr>
          <a:xfrm>
            <a:off x="6964500" y="1961550"/>
            <a:ext cx="1773300" cy="356700"/>
          </a:xfrm>
          <a:prstGeom prst="rect">
            <a:avLst/>
          </a:prstGeom>
          <a:solidFill>
            <a:srgbClr val="DCDCDC"/>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17" name="Shape 17"/>
          <xdr:cNvSpPr txBox="1"/>
        </xdr:nvSpPr>
        <xdr:spPr>
          <a:xfrm>
            <a:off x="2658750" y="890875"/>
            <a:ext cx="7218300" cy="700200"/>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None/>
            </a:pPr>
            <a:r>
              <a:rPr b="1" lang="en-US" sz="3350">
                <a:solidFill>
                  <a:srgbClr val="4461C9"/>
                </a:solidFill>
                <a:highlight>
                  <a:srgbClr val="FFFFFF"/>
                </a:highlight>
              </a:rPr>
              <a:t>Example: Point of Sale Screen</a:t>
            </a:r>
            <a:endParaRPr b="1" sz="3350">
              <a:solidFill>
                <a:srgbClr val="4461C9"/>
              </a:solidFill>
              <a:highlight>
                <a:srgbClr val="FFFFFF"/>
              </a:highlight>
            </a:endParaRPr>
          </a:p>
        </xdr:txBody>
      </xdr:sp>
    </xdr:grpSp>
    <xdr:clientData fLocksWithSheet="0"/>
  </xdr:oneCellAnchor>
  <xdr:oneCellAnchor>
    <xdr:from>
      <xdr:col>6</xdr:col>
      <xdr:colOff>1295400</xdr:colOff>
      <xdr:row>1</xdr:row>
      <xdr:rowOff>57150</xdr:rowOff>
    </xdr:from>
    <xdr:ext cx="5143500" cy="3619500"/>
    <xdr:grpSp>
      <xdr:nvGrpSpPr>
        <xdr:cNvPr id="2" name="Shape 2" title="Drawing"/>
        <xdr:cNvGrpSpPr/>
      </xdr:nvGrpSpPr>
      <xdr:grpSpPr>
        <a:xfrm>
          <a:off x="192175" y="101400"/>
          <a:ext cx="8494076" cy="6027024"/>
          <a:chOff x="192175" y="101400"/>
          <a:chExt cx="8494076" cy="6027024"/>
        </a:xfrm>
      </xdr:grpSpPr>
      <xdr:pic>
        <xdr:nvPicPr>
          <xdr:cNvPr id="18" name="Shape 18"/>
          <xdr:cNvPicPr preferRelativeResize="0"/>
        </xdr:nvPicPr>
        <xdr:blipFill>
          <a:blip r:embed="rId2">
            <a:alphaModFix/>
          </a:blip>
          <a:stretch>
            <a:fillRect/>
          </a:stretch>
        </xdr:blipFill>
        <xdr:spPr>
          <a:xfrm>
            <a:off x="192175" y="918400"/>
            <a:ext cx="8494076" cy="5210024"/>
          </a:xfrm>
          <a:prstGeom prst="rect">
            <a:avLst/>
          </a:prstGeom>
          <a:noFill/>
          <a:ln cap="flat" cmpd="sng" w="114300">
            <a:solidFill>
              <a:srgbClr val="2B50B9"/>
            </a:solidFill>
            <a:prstDash val="solid"/>
            <a:round/>
            <a:headEnd len="sm" w="sm" type="none"/>
            <a:tailEnd len="sm" w="sm" type="none"/>
          </a:ln>
        </xdr:spPr>
      </xdr:pic>
      <xdr:sp>
        <xdr:nvSpPr>
          <xdr:cNvPr id="19" name="Shape 19"/>
          <xdr:cNvSpPr/>
        </xdr:nvSpPr>
        <xdr:spPr>
          <a:xfrm>
            <a:off x="482925" y="4279225"/>
            <a:ext cx="7513500" cy="1516800"/>
          </a:xfrm>
          <a:prstGeom prst="rect">
            <a:avLst/>
          </a:prstGeom>
          <a:noFill/>
          <a:ln cap="flat" cmpd="sng" w="38100">
            <a:solidFill>
              <a:srgbClr val="2B50B9"/>
            </a:solidFill>
            <a:prstDash val="dash"/>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20" name="Shape 20"/>
          <xdr:cNvSpPr/>
        </xdr:nvSpPr>
        <xdr:spPr>
          <a:xfrm>
            <a:off x="4776550" y="2657625"/>
            <a:ext cx="3219900" cy="477600"/>
          </a:xfrm>
          <a:prstGeom prst="rect">
            <a:avLst/>
          </a:prstGeom>
          <a:noFill/>
          <a:ln cap="flat" cmpd="sng" w="38100">
            <a:solidFill>
              <a:srgbClr val="2B50B9"/>
            </a:solidFill>
            <a:prstDash val="dash"/>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21" name="Shape 21"/>
          <xdr:cNvSpPr/>
        </xdr:nvSpPr>
        <xdr:spPr>
          <a:xfrm>
            <a:off x="6637967" y="3265992"/>
            <a:ext cx="1206000" cy="550200"/>
          </a:xfrm>
          <a:prstGeom prst="roundRect">
            <a:avLst>
              <a:gd fmla="val 16667" name="adj"/>
            </a:avLst>
          </a:prstGeom>
          <a:solidFill>
            <a:srgbClr val="2B50B9"/>
          </a:solidFill>
          <a:ln cap="flat" cmpd="sng" w="28575">
            <a:solidFill>
              <a:srgbClr val="2B50B9"/>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2200">
                <a:solidFill>
                  <a:srgbClr val="FFFFFF"/>
                </a:solidFill>
                <a:latin typeface="Source Sans Pro"/>
                <a:ea typeface="Source Sans Pro"/>
                <a:cs typeface="Source Sans Pro"/>
                <a:sym typeface="Source Sans Pro"/>
              </a:rPr>
              <a:t>Groups</a:t>
            </a:r>
            <a:endParaRPr b="1" sz="1800"/>
          </a:p>
        </xdr:txBody>
      </xdr:sp>
      <xdr:sp>
        <xdr:nvSpPr>
          <xdr:cNvPr id="22" name="Shape 22"/>
          <xdr:cNvSpPr/>
        </xdr:nvSpPr>
        <xdr:spPr>
          <a:xfrm>
            <a:off x="6637967" y="5073225"/>
            <a:ext cx="1206000" cy="550200"/>
          </a:xfrm>
          <a:prstGeom prst="roundRect">
            <a:avLst>
              <a:gd fmla="val 16667" name="adj"/>
            </a:avLst>
          </a:prstGeom>
          <a:solidFill>
            <a:srgbClr val="2B50B9"/>
          </a:solidFill>
          <a:ln cap="flat" cmpd="sng" w="28575">
            <a:solidFill>
              <a:srgbClr val="2B50B9"/>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2200">
                <a:solidFill>
                  <a:srgbClr val="FFFFFF"/>
                </a:solidFill>
                <a:latin typeface="Source Sans Pro"/>
                <a:ea typeface="Source Sans Pro"/>
                <a:cs typeface="Source Sans Pro"/>
                <a:sym typeface="Source Sans Pro"/>
              </a:rPr>
              <a:t>Items</a:t>
            </a:r>
            <a:endParaRPr b="1" sz="1800"/>
          </a:p>
        </xdr:txBody>
      </xdr:sp>
      <xdr:sp>
        <xdr:nvSpPr>
          <xdr:cNvPr id="23" name="Shape 23"/>
          <xdr:cNvSpPr/>
        </xdr:nvSpPr>
        <xdr:spPr>
          <a:xfrm>
            <a:off x="482925" y="2657625"/>
            <a:ext cx="3161400" cy="477600"/>
          </a:xfrm>
          <a:prstGeom prst="rect">
            <a:avLst/>
          </a:prstGeom>
          <a:noFill/>
          <a:ln cap="flat" cmpd="sng" w="38100">
            <a:solidFill>
              <a:srgbClr val="2B50B9"/>
            </a:solidFill>
            <a:prstDash val="dash"/>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24" name="Shape 24"/>
          <xdr:cNvSpPr/>
        </xdr:nvSpPr>
        <xdr:spPr>
          <a:xfrm>
            <a:off x="2475792" y="3266005"/>
            <a:ext cx="1206000" cy="550200"/>
          </a:xfrm>
          <a:prstGeom prst="roundRect">
            <a:avLst>
              <a:gd fmla="val 16667" name="adj"/>
            </a:avLst>
          </a:prstGeom>
          <a:solidFill>
            <a:srgbClr val="2B50B9"/>
          </a:solidFill>
          <a:ln cap="flat" cmpd="sng" w="28575">
            <a:solidFill>
              <a:srgbClr val="2B50B9"/>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2200">
                <a:solidFill>
                  <a:srgbClr val="FFFFFF"/>
                </a:solidFill>
                <a:latin typeface="Source Sans Pro"/>
                <a:ea typeface="Source Sans Pro"/>
                <a:cs typeface="Source Sans Pro"/>
                <a:sym typeface="Source Sans Pro"/>
              </a:rPr>
              <a:t>Menus</a:t>
            </a:r>
            <a:endParaRPr b="1" sz="1800"/>
          </a:p>
        </xdr:txBody>
      </xdr:sp>
      <xdr:sp>
        <xdr:nvSpPr>
          <xdr:cNvPr id="25" name="Shape 25"/>
          <xdr:cNvSpPr txBox="1"/>
        </xdr:nvSpPr>
        <xdr:spPr>
          <a:xfrm>
            <a:off x="1884450" y="101400"/>
            <a:ext cx="6468900" cy="669600"/>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None/>
            </a:pPr>
            <a:r>
              <a:rPr b="1" lang="en-US" sz="3150">
                <a:solidFill>
                  <a:srgbClr val="4461C9"/>
                </a:solidFill>
                <a:highlight>
                  <a:srgbClr val="FFFFFF"/>
                </a:highlight>
              </a:rPr>
              <a:t>Example: Online Ordering</a:t>
            </a:r>
            <a:endParaRPr b="1" sz="3150">
              <a:solidFill>
                <a:srgbClr val="4461C9"/>
              </a:solidFill>
              <a:highlight>
                <a:srgbClr val="FFFFFF"/>
              </a:highlight>
            </a:endParaRPr>
          </a:p>
        </xdr:txBody>
      </xdr: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0</xdr:row>
      <xdr:rowOff>466725</xdr:rowOff>
    </xdr:from>
    <xdr:ext cx="5924550" cy="3810000"/>
    <xdr:grpSp>
      <xdr:nvGrpSpPr>
        <xdr:cNvPr id="2" name="Shape 2" title="Drawing"/>
        <xdr:cNvGrpSpPr/>
      </xdr:nvGrpSpPr>
      <xdr:grpSpPr>
        <a:xfrm>
          <a:off x="512750" y="1194225"/>
          <a:ext cx="5884500" cy="3420175"/>
          <a:chOff x="512750" y="1194225"/>
          <a:chExt cx="5884500" cy="3420175"/>
        </a:xfrm>
      </xdr:grpSpPr>
      <xdr:sp>
        <xdr:nvSpPr>
          <xdr:cNvPr id="26" name="Shape 26"/>
          <xdr:cNvSpPr/>
        </xdr:nvSpPr>
        <xdr:spPr>
          <a:xfrm>
            <a:off x="774575" y="2375850"/>
            <a:ext cx="3671700" cy="889200"/>
          </a:xfrm>
          <a:prstGeom prst="rect">
            <a:avLst/>
          </a:prstGeom>
          <a:solidFill>
            <a:srgbClr val="FFFFFF"/>
          </a:solidFill>
          <a:ln>
            <a:noFill/>
          </a:ln>
        </xdr:spPr>
        <xdr:txBody>
          <a:bodyPr anchorCtr="0" anchor="ctr" bIns="91425" lIns="91425" spcFirstLastPara="1" rIns="91425" wrap="square" tIns="91425">
            <a:noAutofit/>
          </a:bodyPr>
          <a:lstStyle/>
          <a:p>
            <a:pPr indent="0" lvl="0" marL="0" rtl="0" algn="l">
              <a:spcBef>
                <a:spcPts val="0"/>
              </a:spcBef>
              <a:spcAft>
                <a:spcPts val="0"/>
              </a:spcAft>
              <a:buNone/>
            </a:pPr>
            <a:r>
              <a:rPr lang="en-US" sz="1200">
                <a:latin typeface="Source Sans Pro"/>
                <a:ea typeface="Source Sans Pro"/>
                <a:cs typeface="Source Sans Pro"/>
                <a:sym typeface="Source Sans Pro"/>
              </a:rPr>
              <a:t>To add more rows to a section, as needed: </a:t>
            </a:r>
            <a:endParaRPr sz="1200">
              <a:latin typeface="Source Sans Pro"/>
              <a:ea typeface="Source Sans Pro"/>
              <a:cs typeface="Source Sans Pro"/>
              <a:sym typeface="Source Sans Pro"/>
            </a:endParaRPr>
          </a:p>
          <a:p>
            <a:pPr indent="0" lvl="0" marL="0" rtl="0" algn="l">
              <a:spcBef>
                <a:spcPts val="0"/>
              </a:spcBef>
              <a:spcAft>
                <a:spcPts val="0"/>
              </a:spcAft>
              <a:buNone/>
            </a:pPr>
            <a:r>
              <a:rPr i="1" lang="en-US" sz="1200">
                <a:latin typeface="Source Sans Pro"/>
                <a:ea typeface="Source Sans Pro"/>
                <a:cs typeface="Source Sans Pro"/>
                <a:sym typeface="Source Sans Pro"/>
              </a:rPr>
              <a:t>First, </a:t>
            </a:r>
            <a:r>
              <a:rPr b="1" i="1" lang="en-US" sz="1200">
                <a:latin typeface="Source Sans Pro"/>
                <a:ea typeface="Source Sans Pro"/>
                <a:cs typeface="Source Sans Pro"/>
                <a:sym typeface="Source Sans Pro"/>
              </a:rPr>
              <a:t>select the “Modifier Group Name” cell</a:t>
            </a:r>
            <a:r>
              <a:rPr i="1" lang="en-US" sz="1200">
                <a:latin typeface="Source Sans Pro"/>
                <a:ea typeface="Source Sans Pro"/>
                <a:cs typeface="Source Sans Pro"/>
                <a:sym typeface="Source Sans Pro"/>
              </a:rPr>
              <a:t> where you would like to add rows, and then click Add Rows here: </a:t>
            </a:r>
            <a:endParaRPr b="1" sz="1400">
              <a:latin typeface="Source Sans Pro"/>
              <a:ea typeface="Source Sans Pro"/>
              <a:cs typeface="Source Sans Pro"/>
              <a:sym typeface="Source Sans Pro"/>
            </a:endParaRPr>
          </a:p>
        </xdr:txBody>
      </xdr:sp>
      <xdr:sp>
        <xdr:nvSpPr>
          <xdr:cNvPr id="27" name="Shape 27"/>
          <xdr:cNvSpPr/>
        </xdr:nvSpPr>
        <xdr:spPr>
          <a:xfrm>
            <a:off x="512750" y="1194225"/>
            <a:ext cx="5884500" cy="1388700"/>
          </a:xfrm>
          <a:prstGeom prst="rect">
            <a:avLst/>
          </a:prstGeom>
          <a:solidFill>
            <a:srgbClr val="FFFFFF"/>
          </a:solidFill>
          <a:ln>
            <a:noFill/>
          </a:ln>
        </xdr:spPr>
        <xdr:txBody>
          <a:bodyPr anchorCtr="0" anchor="ctr" bIns="91425" lIns="91425" spcFirstLastPara="1" rIns="91425" wrap="square" tIns="91425">
            <a:noAutofit/>
          </a:bodyPr>
          <a:lstStyle/>
          <a:p>
            <a:pPr indent="0" lvl="0" marL="0" rtl="0" algn="l">
              <a:spcBef>
                <a:spcPts val="0"/>
              </a:spcBef>
              <a:spcAft>
                <a:spcPts val="0"/>
              </a:spcAft>
              <a:buNone/>
            </a:pPr>
            <a:r>
              <a:rPr b="1" lang="en-US" sz="1400">
                <a:latin typeface="Source Sans Pro"/>
                <a:ea typeface="Source Sans Pro"/>
                <a:cs typeface="Source Sans Pro"/>
                <a:sym typeface="Source Sans Pro"/>
              </a:rPr>
              <a:t>Instructions: </a:t>
            </a:r>
            <a:endParaRPr b="1" sz="1400">
              <a:latin typeface="Source Sans Pro"/>
              <a:ea typeface="Source Sans Pro"/>
              <a:cs typeface="Source Sans Pro"/>
              <a:sym typeface="Source Sans Pro"/>
            </a:endParaRPr>
          </a:p>
          <a:p>
            <a:pPr indent="0" lvl="0" marL="0" rtl="0" algn="l">
              <a:spcBef>
                <a:spcPts val="0"/>
              </a:spcBef>
              <a:spcAft>
                <a:spcPts val="0"/>
              </a:spcAft>
              <a:buNone/>
            </a:pPr>
            <a:r>
              <a:t/>
            </a:r>
            <a:endParaRPr sz="1200">
              <a:latin typeface="Source Sans Pro"/>
              <a:ea typeface="Source Sans Pro"/>
              <a:cs typeface="Source Sans Pro"/>
              <a:sym typeface="Source Sans Pro"/>
            </a:endParaRPr>
          </a:p>
          <a:p>
            <a:pPr indent="0" lvl="0" marL="0" rtl="0" algn="l">
              <a:spcBef>
                <a:spcPts val="0"/>
              </a:spcBef>
              <a:spcAft>
                <a:spcPts val="0"/>
              </a:spcAft>
              <a:buNone/>
            </a:pPr>
            <a:r>
              <a:rPr b="1" lang="en-US" sz="1200">
                <a:latin typeface="Source Sans Pro"/>
                <a:ea typeface="Source Sans Pro"/>
                <a:cs typeface="Source Sans Pro"/>
                <a:sym typeface="Source Sans Pro"/>
              </a:rPr>
              <a:t>Step 1: </a:t>
            </a:r>
            <a:r>
              <a:rPr lang="en-US" sz="1200">
                <a:latin typeface="Source Sans Pro"/>
                <a:ea typeface="Source Sans Pro"/>
                <a:cs typeface="Source Sans Pro"/>
                <a:sym typeface="Source Sans Pro"/>
              </a:rPr>
              <a:t>List each Modifier Group under 'Modifier Group Name.’ </a:t>
            </a:r>
            <a:endParaRPr sz="1200">
              <a:latin typeface="Source Sans Pro"/>
              <a:ea typeface="Source Sans Pro"/>
              <a:cs typeface="Source Sans Pro"/>
              <a:sym typeface="Source Sans Pro"/>
            </a:endParaRPr>
          </a:p>
          <a:p>
            <a:pPr indent="0" lvl="0" marL="0" rtl="0" algn="l">
              <a:spcBef>
                <a:spcPts val="0"/>
              </a:spcBef>
              <a:spcAft>
                <a:spcPts val="0"/>
              </a:spcAft>
              <a:buNone/>
            </a:pPr>
            <a:r>
              <a:t/>
            </a:r>
            <a:endParaRPr sz="1200">
              <a:latin typeface="Source Sans Pro"/>
              <a:ea typeface="Source Sans Pro"/>
              <a:cs typeface="Source Sans Pro"/>
              <a:sym typeface="Source Sans Pro"/>
            </a:endParaRPr>
          </a:p>
          <a:p>
            <a:pPr indent="0" lvl="0" marL="0" rtl="0" algn="l">
              <a:spcBef>
                <a:spcPts val="0"/>
              </a:spcBef>
              <a:spcAft>
                <a:spcPts val="0"/>
              </a:spcAft>
              <a:buNone/>
            </a:pPr>
            <a:r>
              <a:rPr b="1" lang="en-US" sz="1200">
                <a:latin typeface="Source Sans Pro"/>
                <a:ea typeface="Source Sans Pro"/>
                <a:cs typeface="Source Sans Pro"/>
                <a:sym typeface="Source Sans Pro"/>
              </a:rPr>
              <a:t>Step 2: </a:t>
            </a:r>
            <a:r>
              <a:rPr lang="en-US" sz="1200">
                <a:latin typeface="Source Sans Pro"/>
                <a:ea typeface="Source Sans Pro"/>
                <a:cs typeface="Source Sans Pro"/>
                <a:sym typeface="Source Sans Pro"/>
              </a:rPr>
              <a:t>List the Modifiers for each Modifier Group under the 'List Modifier Options column. </a:t>
            </a:r>
            <a:endParaRPr sz="1400">
              <a:latin typeface="Source Sans Pro"/>
              <a:ea typeface="Source Sans Pro"/>
              <a:cs typeface="Source Sans Pro"/>
              <a:sym typeface="Source Sans Pro"/>
            </a:endParaRPr>
          </a:p>
        </xdr:txBody>
      </xdr:sp>
      <xdr:sp>
        <xdr:nvSpPr>
          <xdr:cNvPr id="28" name="Shape 28"/>
          <xdr:cNvSpPr/>
        </xdr:nvSpPr>
        <xdr:spPr>
          <a:xfrm>
            <a:off x="512750" y="3637000"/>
            <a:ext cx="5547000" cy="977400"/>
          </a:xfrm>
          <a:prstGeom prst="rect">
            <a:avLst/>
          </a:prstGeom>
          <a:solidFill>
            <a:srgbClr val="FFFFFF"/>
          </a:solidFill>
          <a:ln>
            <a:noFill/>
          </a:ln>
        </xdr:spPr>
        <xdr:txBody>
          <a:bodyPr anchorCtr="0" anchor="ctr" bIns="91425" lIns="91425" spcFirstLastPara="1" rIns="91425" wrap="square" tIns="91425">
            <a:noAutofit/>
          </a:bodyPr>
          <a:lstStyle/>
          <a:p>
            <a:pPr indent="0" lvl="0" marL="0" rtl="0" algn="l">
              <a:spcBef>
                <a:spcPts val="0"/>
              </a:spcBef>
              <a:spcAft>
                <a:spcPts val="0"/>
              </a:spcAft>
              <a:buNone/>
            </a:pPr>
            <a:r>
              <a:rPr b="1" lang="en-US" sz="1200">
                <a:latin typeface="Source Sans Pro"/>
                <a:ea typeface="Source Sans Pro"/>
                <a:cs typeface="Source Sans Pro"/>
                <a:sym typeface="Source Sans Pro"/>
              </a:rPr>
              <a:t>Step 3: </a:t>
            </a:r>
            <a:r>
              <a:rPr lang="en-US" sz="1200">
                <a:latin typeface="Source Sans Pro"/>
                <a:ea typeface="Source Sans Pro"/>
                <a:cs typeface="Source Sans Pro"/>
                <a:sym typeface="Source Sans Pro"/>
              </a:rPr>
              <a:t>Specify the behavior of the Modifier Group, and the Min/Max number of selections allowed (see explanation to the right). </a:t>
            </a:r>
            <a:endParaRPr sz="1200">
              <a:latin typeface="Source Sans Pro"/>
              <a:ea typeface="Source Sans Pro"/>
              <a:cs typeface="Source Sans Pro"/>
              <a:sym typeface="Source Sans Pro"/>
            </a:endParaRPr>
          </a:p>
          <a:p>
            <a:pPr indent="0" lvl="0" marL="0" rtl="0" algn="l">
              <a:spcBef>
                <a:spcPts val="0"/>
              </a:spcBef>
              <a:spcAft>
                <a:spcPts val="0"/>
              </a:spcAft>
              <a:buNone/>
            </a:pPr>
            <a:r>
              <a:t/>
            </a:r>
            <a:endParaRPr sz="1200">
              <a:latin typeface="Source Sans Pro"/>
              <a:ea typeface="Source Sans Pro"/>
              <a:cs typeface="Source Sans Pro"/>
              <a:sym typeface="Source Sans Pro"/>
            </a:endParaRPr>
          </a:p>
          <a:p>
            <a:pPr indent="0" lvl="0" marL="0" rtl="0" algn="l">
              <a:spcBef>
                <a:spcPts val="0"/>
              </a:spcBef>
              <a:spcAft>
                <a:spcPts val="0"/>
              </a:spcAft>
              <a:buNone/>
            </a:pPr>
            <a:r>
              <a:rPr b="1" lang="en-US" sz="1200">
                <a:latin typeface="Source Sans Pro"/>
                <a:ea typeface="Source Sans Pro"/>
                <a:cs typeface="Source Sans Pro"/>
                <a:sym typeface="Source Sans Pro"/>
              </a:rPr>
              <a:t>Step 4: </a:t>
            </a:r>
            <a:r>
              <a:rPr lang="en-US" sz="1200">
                <a:latin typeface="Source Sans Pro"/>
                <a:ea typeface="Source Sans Pro"/>
                <a:cs typeface="Source Sans Pro"/>
                <a:sym typeface="Source Sans Pro"/>
              </a:rPr>
              <a:t>After you enter</a:t>
            </a:r>
            <a:r>
              <a:rPr lang="en-US" sz="1200">
                <a:latin typeface="Source Sans Pro"/>
                <a:ea typeface="Source Sans Pro"/>
                <a:cs typeface="Source Sans Pro"/>
                <a:sym typeface="Source Sans Pro"/>
              </a:rPr>
              <a:t> your modifier groups and your modifiers, you will go back to the </a:t>
            </a:r>
            <a:r>
              <a:rPr b="1" lang="en-US" sz="1200">
                <a:latin typeface="Source Sans Pro"/>
                <a:ea typeface="Source Sans Pro"/>
                <a:cs typeface="Source Sans Pro"/>
                <a:sym typeface="Source Sans Pro"/>
              </a:rPr>
              <a:t>'Menu Build' </a:t>
            </a:r>
            <a:r>
              <a:rPr lang="en-US" sz="1200">
                <a:latin typeface="Source Sans Pro"/>
                <a:ea typeface="Source Sans Pro"/>
                <a:cs typeface="Source Sans Pro"/>
                <a:sym typeface="Source Sans Pro"/>
              </a:rPr>
              <a:t>tab and assign these groups to the applicable items.</a:t>
            </a:r>
            <a:endParaRPr sz="1200">
              <a:latin typeface="Source Sans Pro"/>
              <a:ea typeface="Source Sans Pro"/>
              <a:cs typeface="Source Sans Pro"/>
              <a:sym typeface="Source Sans Pro"/>
            </a:endParaRPr>
          </a:p>
          <a:p>
            <a:pPr indent="0" lvl="0" marL="0" rtl="0" algn="l">
              <a:spcBef>
                <a:spcPts val="0"/>
              </a:spcBef>
              <a:spcAft>
                <a:spcPts val="0"/>
              </a:spcAft>
              <a:buNone/>
            </a:pPr>
            <a:r>
              <a:t/>
            </a:r>
            <a:endParaRPr sz="1200">
              <a:latin typeface="Source Sans Pro"/>
              <a:ea typeface="Source Sans Pro"/>
              <a:cs typeface="Source Sans Pro"/>
              <a:sym typeface="Source Sans Pro"/>
            </a:endParaRPr>
          </a:p>
          <a:p>
            <a:pPr indent="0" lvl="0" marL="0" rtl="0" algn="ctr">
              <a:spcBef>
                <a:spcPts val="0"/>
              </a:spcBef>
              <a:spcAft>
                <a:spcPts val="0"/>
              </a:spcAft>
              <a:buNone/>
            </a:pPr>
            <a:r>
              <a:rPr b="1" lang="en-US" sz="1300">
                <a:latin typeface="Source Sans Pro"/>
                <a:ea typeface="Source Sans Pro"/>
                <a:cs typeface="Source Sans Pro"/>
                <a:sym typeface="Source Sans Pro"/>
              </a:rPr>
              <a:t>When the Menu Build tab(s) and Modifier Build tab are completed, please continue to the Beer tab at the bottom of this page.</a:t>
            </a:r>
            <a:endParaRPr sz="1200">
              <a:latin typeface="Source Sans Pro"/>
              <a:ea typeface="Source Sans Pro"/>
              <a:cs typeface="Source Sans Pro"/>
              <a:sym typeface="Source Sans Pro"/>
            </a:endParaRPr>
          </a:p>
          <a:p>
            <a:pPr indent="0" lvl="0" marL="0" rtl="0" algn="l">
              <a:spcBef>
                <a:spcPts val="0"/>
              </a:spcBef>
              <a:spcAft>
                <a:spcPts val="0"/>
              </a:spcAft>
              <a:buNone/>
            </a:pPr>
            <a:r>
              <a:t/>
            </a:r>
            <a:endParaRPr b="1" sz="1400">
              <a:latin typeface="Source Sans Pro"/>
              <a:ea typeface="Source Sans Pro"/>
              <a:cs typeface="Source Sans Pro"/>
              <a:sym typeface="Source Sans Pro"/>
            </a:endParaRPr>
          </a:p>
        </xdr:txBody>
      </xdr:sp>
    </xdr:grpSp>
    <xdr:clientData fLocksWithSheet="0"/>
  </xdr:oneCellAnchor>
  <xdr:oneCellAnchor>
    <xdr:from>
      <xdr:col>2</xdr:col>
      <xdr:colOff>1571625</xdr:colOff>
      <xdr:row>6</xdr:row>
      <xdr:rowOff>161925</xdr:rowOff>
    </xdr:from>
    <xdr:ext cx="1095375" cy="381000"/>
    <xdr:sp>
      <xdr:nvSpPr>
        <xdr:cNvPr id="29" name="Shape 29"/>
        <xdr:cNvSpPr/>
      </xdr:nvSpPr>
      <xdr:spPr>
        <a:xfrm>
          <a:off x="2943775" y="1591225"/>
          <a:ext cx="1161300" cy="384000"/>
        </a:xfrm>
        <a:prstGeom prst="roundRect">
          <a:avLst>
            <a:gd fmla="val 16667" name="adj"/>
          </a:avLst>
        </a:prstGeom>
        <a:solidFill>
          <a:srgbClr val="1155CC"/>
        </a:solidFill>
        <a:ln cap="flat" cmpd="sng" w="19050">
          <a:solidFill>
            <a:srgbClr val="5169C3"/>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1400">
              <a:solidFill>
                <a:srgbClr val="FFFFFF"/>
              </a:solidFill>
              <a:latin typeface="Source Sans Pro"/>
              <a:ea typeface="Source Sans Pro"/>
              <a:cs typeface="Source Sans Pro"/>
              <a:sym typeface="Source Sans Pro"/>
            </a:rPr>
            <a:t>Add Rows</a:t>
          </a:r>
          <a:endParaRPr b="1" sz="1400">
            <a:solidFill>
              <a:srgbClr val="FFFFFF"/>
            </a:solidFill>
            <a:latin typeface="Source Sans Pro"/>
            <a:ea typeface="Source Sans Pro"/>
            <a:cs typeface="Source Sans Pro"/>
            <a:sym typeface="Source Sans Pro"/>
          </a:endParaRPr>
        </a:p>
      </xdr:txBody>
    </xdr:sp>
    <xdr:clientData fLocksWithSheet="0"/>
  </xdr:oneCellAnchor>
  <xdr:oneCellAnchor>
    <xdr:from>
      <xdr:col>4</xdr:col>
      <xdr:colOff>257175</xdr:colOff>
      <xdr:row>2</xdr:row>
      <xdr:rowOff>9525</xdr:rowOff>
    </xdr:from>
    <xdr:ext cx="5619750" cy="2981325"/>
    <xdr:grpSp>
      <xdr:nvGrpSpPr>
        <xdr:cNvPr id="2" name="Shape 2" title="Drawing"/>
        <xdr:cNvGrpSpPr/>
      </xdr:nvGrpSpPr>
      <xdr:grpSpPr>
        <a:xfrm>
          <a:off x="171482" y="499145"/>
          <a:ext cx="11756323" cy="6248151"/>
          <a:chOff x="171482" y="499145"/>
          <a:chExt cx="11756323" cy="6248151"/>
        </a:xfrm>
      </xdr:grpSpPr>
      <xdr:pic>
        <xdr:nvPicPr>
          <xdr:cNvPr id="30" name="Shape 30"/>
          <xdr:cNvPicPr preferRelativeResize="0"/>
        </xdr:nvPicPr>
        <xdr:blipFill rotWithShape="1">
          <a:blip r:embed="rId1">
            <a:alphaModFix/>
          </a:blip>
          <a:srcRect b="5517" l="0" r="0" t="0"/>
          <a:stretch/>
        </xdr:blipFill>
        <xdr:spPr>
          <a:xfrm>
            <a:off x="171482" y="499145"/>
            <a:ext cx="11756323" cy="6248151"/>
          </a:xfrm>
          <a:prstGeom prst="rect">
            <a:avLst/>
          </a:prstGeom>
          <a:noFill/>
          <a:ln cap="flat" cmpd="sng" w="114300">
            <a:solidFill>
              <a:srgbClr val="2B50B9"/>
            </a:solidFill>
            <a:prstDash val="solid"/>
            <a:round/>
            <a:headEnd len="sm" w="sm" type="none"/>
            <a:tailEnd len="sm" w="sm" type="none"/>
          </a:ln>
        </xdr:spPr>
      </xdr:pic>
      <xdr:sp>
        <xdr:nvSpPr>
          <xdr:cNvPr id="31" name="Shape 31"/>
          <xdr:cNvSpPr/>
        </xdr:nvSpPr>
        <xdr:spPr>
          <a:xfrm>
            <a:off x="1842675" y="2929475"/>
            <a:ext cx="2327700" cy="606600"/>
          </a:xfrm>
          <a:prstGeom prst="roundRect">
            <a:avLst>
              <a:gd fmla="val 16667" name="adj"/>
            </a:avLst>
          </a:prstGeom>
          <a:solidFill>
            <a:srgbClr val="2B50B9"/>
          </a:solidFill>
          <a:ln cap="flat" cmpd="sng" w="28575">
            <a:solidFill>
              <a:srgbClr val="2B50B9"/>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2200">
                <a:solidFill>
                  <a:srgbClr val="FFFFFF"/>
                </a:solidFill>
                <a:latin typeface="Source Sans Pro"/>
                <a:ea typeface="Source Sans Pro"/>
                <a:cs typeface="Source Sans Pro"/>
                <a:sym typeface="Source Sans Pro"/>
              </a:rPr>
              <a:t>Modifier Groups</a:t>
            </a:r>
            <a:endParaRPr b="1" sz="1800"/>
          </a:p>
        </xdr:txBody>
      </xdr:sp>
      <xdr:sp>
        <xdr:nvSpPr>
          <xdr:cNvPr id="32" name="Shape 32"/>
          <xdr:cNvSpPr/>
        </xdr:nvSpPr>
        <xdr:spPr>
          <a:xfrm>
            <a:off x="2674849" y="3593050"/>
            <a:ext cx="1495800" cy="606600"/>
          </a:xfrm>
          <a:prstGeom prst="roundRect">
            <a:avLst>
              <a:gd fmla="val 16667" name="adj"/>
            </a:avLst>
          </a:prstGeom>
          <a:solidFill>
            <a:srgbClr val="2B50B9"/>
          </a:solidFill>
          <a:ln cap="flat" cmpd="sng" w="28575">
            <a:solidFill>
              <a:srgbClr val="2B50B9"/>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2200">
                <a:solidFill>
                  <a:srgbClr val="FFFFFF"/>
                </a:solidFill>
                <a:latin typeface="Source Sans Pro"/>
                <a:ea typeface="Source Sans Pro"/>
                <a:cs typeface="Source Sans Pro"/>
                <a:sym typeface="Source Sans Pro"/>
              </a:rPr>
              <a:t>Modifiers</a:t>
            </a:r>
            <a:endParaRPr b="1" sz="1800"/>
          </a:p>
        </xdr:txBody>
      </xdr:sp>
      <xdr:sp>
        <xdr:nvSpPr>
          <xdr:cNvPr id="33" name="Shape 33"/>
          <xdr:cNvSpPr/>
        </xdr:nvSpPr>
        <xdr:spPr>
          <a:xfrm>
            <a:off x="4299550" y="2950661"/>
            <a:ext cx="1892100" cy="564300"/>
          </a:xfrm>
          <a:prstGeom prst="rect">
            <a:avLst/>
          </a:prstGeom>
          <a:noFill/>
          <a:ln cap="flat" cmpd="sng" w="38100">
            <a:solidFill>
              <a:srgbClr val="2B50B9"/>
            </a:solidFill>
            <a:prstDash val="dash"/>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34" name="Shape 34"/>
          <xdr:cNvSpPr/>
        </xdr:nvSpPr>
        <xdr:spPr>
          <a:xfrm>
            <a:off x="4299550" y="3594250"/>
            <a:ext cx="7430100" cy="1020600"/>
          </a:xfrm>
          <a:prstGeom prst="rect">
            <a:avLst/>
          </a:prstGeom>
          <a:noFill/>
          <a:ln cap="flat" cmpd="sng" w="38100">
            <a:solidFill>
              <a:srgbClr val="2B50B9"/>
            </a:solidFill>
            <a:prstDash val="dash"/>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grpSp>
    <xdr:clientData fLocksWithSheet="0"/>
  </xdr:oneCellAnchor>
  <xdr:oneCellAnchor>
    <xdr:from>
      <xdr:col>4</xdr:col>
      <xdr:colOff>609600</xdr:colOff>
      <xdr:row>22</xdr:row>
      <xdr:rowOff>9525</xdr:rowOff>
    </xdr:from>
    <xdr:ext cx="4572000" cy="2428875"/>
    <xdr:sp>
      <xdr:nvSpPr>
        <xdr:cNvPr id="35" name="Shape 35"/>
        <xdr:cNvSpPr/>
      </xdr:nvSpPr>
      <xdr:spPr>
        <a:xfrm>
          <a:off x="0" y="1476125"/>
          <a:ext cx="5765700" cy="1723800"/>
        </a:xfrm>
        <a:prstGeom prst="wedgeRoundRectCallout">
          <a:avLst>
            <a:gd fmla="val -41288" name="adj1"/>
            <a:gd fmla="val -130142" name="adj2"/>
            <a:gd fmla="val 0" name="adj3"/>
          </a:avLst>
        </a:prstGeom>
        <a:solidFill>
          <a:srgbClr val="FFFFFF"/>
        </a:solidFill>
        <a:ln cap="flat" cmpd="sng" w="28575">
          <a:solidFill>
            <a:srgbClr val="FF4C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rPr b="1" lang="en-US" sz="1600">
              <a:latin typeface="Source Sans Pro"/>
              <a:ea typeface="Source Sans Pro"/>
              <a:cs typeface="Source Sans Pro"/>
              <a:sym typeface="Source Sans Pro"/>
            </a:rPr>
            <a:t>“Is Modifier Group Required?”</a:t>
          </a:r>
          <a:endParaRPr b="1" sz="1600">
            <a:latin typeface="Source Sans Pro"/>
            <a:ea typeface="Source Sans Pro"/>
            <a:cs typeface="Source Sans Pro"/>
            <a:sym typeface="Source Sans Pro"/>
          </a:endParaRPr>
        </a:p>
        <a:p>
          <a:pPr indent="0" lvl="0" marL="0" rtl="0" algn="l">
            <a:spcBef>
              <a:spcPts val="0"/>
            </a:spcBef>
            <a:spcAft>
              <a:spcPts val="0"/>
            </a:spcAft>
            <a:buNone/>
          </a:pPr>
          <a:r>
            <a:t/>
          </a:r>
          <a:endParaRPr b="1" sz="1400">
            <a:latin typeface="Source Sans Pro"/>
            <a:ea typeface="Source Sans Pro"/>
            <a:cs typeface="Source Sans Pro"/>
            <a:sym typeface="Source Sans Pro"/>
          </a:endParaRPr>
        </a:p>
        <a:p>
          <a:pPr indent="0" lvl="0" marL="0" rtl="0" algn="l">
            <a:spcBef>
              <a:spcPts val="0"/>
            </a:spcBef>
            <a:spcAft>
              <a:spcPts val="0"/>
            </a:spcAft>
            <a:buNone/>
          </a:pPr>
          <a:r>
            <a:rPr b="1" lang="en-US" sz="1400">
              <a:latin typeface="Source Sans Pro"/>
              <a:ea typeface="Source Sans Pro"/>
              <a:cs typeface="Source Sans Pro"/>
              <a:sym typeface="Source Sans Pro"/>
            </a:rPr>
            <a:t>“Required” </a:t>
          </a:r>
          <a:r>
            <a:rPr lang="en-US" sz="1400">
              <a:latin typeface="Source Sans Pro"/>
              <a:ea typeface="Source Sans Pro"/>
              <a:cs typeface="Source Sans Pro"/>
              <a:sym typeface="Source Sans Pro"/>
            </a:rPr>
            <a:t>means that a selection </a:t>
          </a:r>
          <a:r>
            <a:rPr i="1" lang="en-US" sz="1400">
              <a:latin typeface="Source Sans Pro"/>
              <a:ea typeface="Source Sans Pro"/>
              <a:cs typeface="Source Sans Pro"/>
              <a:sym typeface="Source Sans Pro"/>
            </a:rPr>
            <a:t>must</a:t>
          </a:r>
          <a:r>
            <a:rPr lang="en-US" sz="1400">
              <a:latin typeface="Source Sans Pro"/>
              <a:ea typeface="Source Sans Pro"/>
              <a:cs typeface="Source Sans Pro"/>
              <a:sym typeface="Source Sans Pro"/>
            </a:rPr>
            <a:t> be made.</a:t>
          </a:r>
          <a:endParaRPr sz="1400">
            <a:latin typeface="Source Sans Pro"/>
            <a:ea typeface="Source Sans Pro"/>
            <a:cs typeface="Source Sans Pro"/>
            <a:sym typeface="Source Sans Pro"/>
          </a:endParaRPr>
        </a:p>
        <a:p>
          <a:pPr indent="0" lvl="0" marL="0" rtl="0" algn="l">
            <a:spcBef>
              <a:spcPts val="0"/>
            </a:spcBef>
            <a:spcAft>
              <a:spcPts val="0"/>
            </a:spcAft>
            <a:buNone/>
          </a:pPr>
          <a:r>
            <a:rPr b="1" lang="en-US" sz="1400">
              <a:latin typeface="Source Sans Pro"/>
              <a:ea typeface="Source Sans Pro"/>
              <a:cs typeface="Source Sans Pro"/>
              <a:sym typeface="Source Sans Pro"/>
            </a:rPr>
            <a:t>“Optional” </a:t>
          </a:r>
          <a:r>
            <a:rPr lang="en-US" sz="1400">
              <a:latin typeface="Source Sans Pro"/>
              <a:ea typeface="Source Sans Pro"/>
              <a:cs typeface="Source Sans Pro"/>
              <a:sym typeface="Source Sans Pro"/>
            </a:rPr>
            <a:t>means that this modifier group does not require a choice.</a:t>
          </a:r>
          <a:endParaRPr sz="1400">
            <a:latin typeface="Source Sans Pro"/>
            <a:ea typeface="Source Sans Pro"/>
            <a:cs typeface="Source Sans Pro"/>
            <a:sym typeface="Source Sans Pro"/>
          </a:endParaRPr>
        </a:p>
        <a:p>
          <a:pPr indent="0" lvl="0" marL="0" rtl="0" algn="l">
            <a:spcBef>
              <a:spcPts val="0"/>
            </a:spcBef>
            <a:spcAft>
              <a:spcPts val="0"/>
            </a:spcAft>
            <a:buNone/>
          </a:pPr>
          <a:r>
            <a:rPr b="1" lang="en-US" sz="1400">
              <a:latin typeface="Source Sans Pro"/>
              <a:ea typeface="Source Sans Pro"/>
              <a:cs typeface="Source Sans Pro"/>
              <a:sym typeface="Source Sans Pro"/>
            </a:rPr>
            <a:t>“Optional Force Show” </a:t>
          </a:r>
          <a:r>
            <a:rPr lang="en-US" sz="1400">
              <a:latin typeface="Source Sans Pro"/>
              <a:ea typeface="Source Sans Pro"/>
              <a:cs typeface="Source Sans Pro"/>
              <a:sym typeface="Source Sans Pro"/>
            </a:rPr>
            <a:t>means that a selection is not required, but the system will still prompt to make a selection.</a:t>
          </a:r>
          <a:endParaRPr sz="1400"/>
        </a:p>
      </xdr:txBody>
    </xdr:sp>
    <xdr:clientData fLocksWithSheet="0"/>
  </xdr:oneCellAnchor>
  <xdr:oneCellAnchor>
    <xdr:from>
      <xdr:col>4</xdr:col>
      <xdr:colOff>1200150</xdr:colOff>
      <xdr:row>38</xdr:row>
      <xdr:rowOff>9525</xdr:rowOff>
    </xdr:from>
    <xdr:ext cx="3562350" cy="657225"/>
    <xdr:sp>
      <xdr:nvSpPr>
        <xdr:cNvPr id="36" name="Shape 36"/>
        <xdr:cNvSpPr/>
      </xdr:nvSpPr>
      <xdr:spPr>
        <a:xfrm>
          <a:off x="168400" y="564675"/>
          <a:ext cx="5240700" cy="525000"/>
        </a:xfrm>
        <a:prstGeom prst="wedgeRoundRectCallout">
          <a:avLst>
            <a:gd fmla="val 473" name="adj1"/>
            <a:gd fmla="val -133024" name="adj2"/>
            <a:gd fmla="val 0" name="adj3"/>
          </a:avLst>
        </a:prstGeom>
        <a:solidFill>
          <a:srgbClr val="FFFFFF"/>
        </a:solidFill>
        <a:ln cap="flat" cmpd="sng" w="28575">
          <a:solidFill>
            <a:srgbClr val="FF4C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rPr b="1" lang="en-US" sz="1600">
              <a:latin typeface="Source Sans Pro"/>
              <a:ea typeface="Source Sans Pro"/>
              <a:cs typeface="Source Sans Pro"/>
              <a:sym typeface="Source Sans Pro"/>
            </a:rPr>
            <a:t>Enter maximum/minimum # of modifiers if applicable</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76200</xdr:colOff>
      <xdr:row>1</xdr:row>
      <xdr:rowOff>9525</xdr:rowOff>
    </xdr:from>
    <xdr:ext cx="10106025" cy="3505200"/>
    <xdr:sp>
      <xdr:nvSpPr>
        <xdr:cNvPr id="37" name="Shape 37"/>
        <xdr:cNvSpPr/>
      </xdr:nvSpPr>
      <xdr:spPr>
        <a:xfrm>
          <a:off x="786150" y="248775"/>
          <a:ext cx="10090500" cy="3283800"/>
        </a:xfrm>
        <a:prstGeom prst="roundRect">
          <a:avLst>
            <a:gd fmla="val 16667" name="adj"/>
          </a:avLst>
        </a:prstGeom>
        <a:solidFill>
          <a:srgbClr val="FFFFFF"/>
        </a:solidFill>
        <a:ln>
          <a:noFill/>
        </a:ln>
      </xdr:spPr>
      <xdr:txBody>
        <a:bodyPr anchorCtr="0" anchor="ctr" bIns="91425" lIns="91425" spcFirstLastPara="1" rIns="91425" wrap="square" tIns="91425">
          <a:noAutofit/>
        </a:bodyPr>
        <a:lstStyle/>
        <a:p>
          <a:pPr indent="0" lvl="0" marL="0" rtl="0" algn="l">
            <a:lnSpc>
              <a:spcPct val="115000"/>
            </a:lnSpc>
            <a:spcBef>
              <a:spcPts val="0"/>
            </a:spcBef>
            <a:spcAft>
              <a:spcPts val="0"/>
            </a:spcAft>
            <a:buNone/>
          </a:pPr>
          <a:r>
            <a:rPr b="1" lang="en-US" sz="1500">
              <a:solidFill>
                <a:srgbClr val="FF0000"/>
              </a:solidFill>
              <a:highlight>
                <a:srgbClr val="FFFFFF"/>
              </a:highlight>
            </a:rPr>
            <a:t>This page is for Toast use only.</a:t>
          </a:r>
          <a:endParaRPr b="1" sz="1500">
            <a:solidFill>
              <a:srgbClr val="FF0000"/>
            </a:solidFill>
            <a:highlight>
              <a:srgbClr val="FFFFFF"/>
            </a:highlight>
          </a:endParaRPr>
        </a:p>
        <a:p>
          <a:pPr indent="0" lvl="0" marL="0" rtl="0" algn="l">
            <a:lnSpc>
              <a:spcPct val="115000"/>
            </a:lnSpc>
            <a:spcBef>
              <a:spcPts val="0"/>
            </a:spcBef>
            <a:spcAft>
              <a:spcPts val="0"/>
            </a:spcAft>
            <a:buNone/>
          </a:pPr>
          <a:r>
            <a:t/>
          </a:r>
          <a:endParaRPr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rPr lang="en-US" sz="1200">
              <a:latin typeface="Source Sans Pro"/>
              <a:ea typeface="Source Sans Pro"/>
              <a:cs typeface="Source Sans Pro"/>
              <a:sym typeface="Source Sans Pro"/>
            </a:rPr>
            <a:t>This page will automatically populate with information entered by customers on the Liquor Mods tab </a:t>
          </a:r>
          <a:r>
            <a:rPr b="1" lang="en-US" sz="1200">
              <a:solidFill>
                <a:srgbClr val="FF4C00"/>
              </a:solidFill>
              <a:latin typeface="Source Sans Pro"/>
              <a:ea typeface="Source Sans Pro"/>
              <a:cs typeface="Source Sans Pro"/>
              <a:sym typeface="Source Sans Pro"/>
            </a:rPr>
            <a:t>and the Cocktails tab.</a:t>
          </a:r>
          <a:endParaRPr b="1" sz="1200">
            <a:solidFill>
              <a:srgbClr val="FF4C00"/>
            </a:solidFill>
            <a:latin typeface="Source Sans Pro"/>
            <a:ea typeface="Source Sans Pro"/>
            <a:cs typeface="Source Sans Pro"/>
            <a:sym typeface="Source Sans Pro"/>
          </a:endParaRPr>
        </a:p>
        <a:p>
          <a:pPr indent="0" lvl="0" marL="0" rtl="0" algn="l">
            <a:lnSpc>
              <a:spcPct val="115000"/>
            </a:lnSpc>
            <a:spcBef>
              <a:spcPts val="0"/>
            </a:spcBef>
            <a:spcAft>
              <a:spcPts val="0"/>
            </a:spcAft>
            <a:buNone/>
          </a:pPr>
          <a:r>
            <a:t/>
          </a:r>
          <a:endParaRPr sz="1200">
            <a:solidFill>
              <a:srgbClr val="FF4C00"/>
            </a:solidFill>
            <a:latin typeface="Source Sans Pro"/>
            <a:ea typeface="Source Sans Pro"/>
            <a:cs typeface="Source Sans Pro"/>
            <a:sym typeface="Source Sans Pro"/>
          </a:endParaRPr>
        </a:p>
        <a:p>
          <a:pPr indent="0" lvl="0" marL="457200" rtl="0" algn="l">
            <a:lnSpc>
              <a:spcPct val="115000"/>
            </a:lnSpc>
            <a:spcBef>
              <a:spcPts val="0"/>
            </a:spcBef>
            <a:spcAft>
              <a:spcPts val="0"/>
            </a:spcAft>
            <a:buNone/>
          </a:pPr>
          <a:r>
            <a:rPr b="1" lang="en-US" sz="1500">
              <a:solidFill>
                <a:srgbClr val="FF4C00"/>
              </a:solidFill>
              <a:latin typeface="Source Sans Pro"/>
              <a:ea typeface="Source Sans Pro"/>
              <a:cs typeface="Source Sans Pro"/>
              <a:sym typeface="Source Sans Pro"/>
            </a:rPr>
            <a:t>This is meant for customers who would ring in Grey Goose first, and then add “Martini” as an modifier.</a:t>
          </a:r>
          <a:endParaRPr b="1" sz="1500">
            <a:solidFill>
              <a:srgbClr val="FF4C00"/>
            </a:solidFill>
            <a:latin typeface="Source Sans Pro"/>
            <a:ea typeface="Source Sans Pro"/>
            <a:cs typeface="Source Sans Pro"/>
            <a:sym typeface="Source Sans Pro"/>
          </a:endParaRPr>
        </a:p>
        <a:p>
          <a:pPr indent="457200" lvl="0" marL="1371600" rtl="0" algn="l">
            <a:lnSpc>
              <a:spcPct val="115000"/>
            </a:lnSpc>
            <a:spcBef>
              <a:spcPts val="0"/>
            </a:spcBef>
            <a:spcAft>
              <a:spcPts val="0"/>
            </a:spcAft>
            <a:buNone/>
          </a:pPr>
          <a:r>
            <a:rPr lang="en-US" sz="1300">
              <a:solidFill>
                <a:srgbClr val="FF4C00"/>
              </a:solidFill>
              <a:latin typeface="Source Sans Pro"/>
              <a:ea typeface="Source Sans Pro"/>
              <a:cs typeface="Source Sans Pro"/>
              <a:sym typeface="Source Sans Pro"/>
            </a:rPr>
            <a:t>You should not use this page if your customer will be using xtraCHEF.</a:t>
          </a:r>
          <a:endParaRPr sz="1300">
            <a:solidFill>
              <a:srgbClr val="FF4C00"/>
            </a:solidFill>
            <a:latin typeface="Source Sans Pro"/>
            <a:ea typeface="Source Sans Pro"/>
            <a:cs typeface="Source Sans Pro"/>
            <a:sym typeface="Source Sans Pro"/>
          </a:endParaRPr>
        </a:p>
        <a:p>
          <a:pPr indent="0" lvl="0" marL="0" rtl="0" algn="l">
            <a:lnSpc>
              <a:spcPct val="115000"/>
            </a:lnSpc>
            <a:spcBef>
              <a:spcPts val="0"/>
            </a:spcBef>
            <a:spcAft>
              <a:spcPts val="0"/>
            </a:spcAft>
            <a:buNone/>
          </a:pPr>
          <a:r>
            <a:t/>
          </a:r>
          <a:endParaRPr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rPr lang="en-US" sz="1200">
              <a:latin typeface="Source Sans Pro"/>
              <a:ea typeface="Source Sans Pro"/>
              <a:cs typeface="Source Sans Pro"/>
              <a:sym typeface="Source Sans Pro"/>
            </a:rPr>
            <a:t>You can always manually edit this sheet if you copy Columns A:D on this page, then “Paste </a:t>
          </a:r>
          <a:r>
            <a:rPr i="1" lang="en-US" sz="1200">
              <a:latin typeface="Source Sans Pro"/>
              <a:ea typeface="Source Sans Pro"/>
              <a:cs typeface="Source Sans Pro"/>
              <a:sym typeface="Source Sans Pro"/>
            </a:rPr>
            <a:t>Values” </a:t>
          </a:r>
          <a:r>
            <a:rPr lang="en-US" sz="1200">
              <a:latin typeface="Source Sans Pro"/>
              <a:ea typeface="Source Sans Pro"/>
              <a:cs typeface="Source Sans Pro"/>
              <a:sym typeface="Source Sans Pro"/>
            </a:rPr>
            <a:t>(CMD-Shift-V) in their place</a:t>
          </a:r>
          <a:r>
            <a:rPr i="1" lang="en-US" sz="1200">
              <a:latin typeface="Source Sans Pro"/>
              <a:ea typeface="Source Sans Pro"/>
              <a:cs typeface="Source Sans Pro"/>
              <a:sym typeface="Source Sans Pro"/>
            </a:rPr>
            <a:t>. </a:t>
          </a:r>
          <a:r>
            <a:rPr lang="en-US" sz="1200">
              <a:latin typeface="Source Sans Pro"/>
              <a:ea typeface="Source Sans Pro"/>
              <a:cs typeface="Source Sans Pro"/>
              <a:sym typeface="Source Sans Pro"/>
            </a:rPr>
            <a:t>You’ll be free to edit this page however you’d like, but this page will no longer update if you make changes on other tabs!</a:t>
          </a:r>
          <a:endParaRPr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t/>
          </a:r>
          <a:endParaRPr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rPr b="1" lang="en-US" sz="1200">
              <a:latin typeface="Source Sans Pro"/>
              <a:ea typeface="Source Sans Pro"/>
              <a:cs typeface="Source Sans Pro"/>
              <a:sym typeface="Source Sans Pro"/>
            </a:rPr>
            <a:t>Important: </a:t>
          </a:r>
          <a:r>
            <a:rPr lang="en-US" sz="1200">
              <a:latin typeface="Source Sans Pro"/>
              <a:ea typeface="Source Sans Pro"/>
              <a:cs typeface="Source Sans Pro"/>
              <a:sym typeface="Source Sans Pro"/>
            </a:rPr>
            <a:t>The Toastweb import tool will only read a </a:t>
          </a:r>
          <a:r>
            <a:rPr b="1" i="1" lang="en-US" sz="1200">
              <a:latin typeface="Source Sans Pro"/>
              <a:ea typeface="Source Sans Pro"/>
              <a:cs typeface="Source Sans Pro"/>
              <a:sym typeface="Source Sans Pro"/>
            </a:rPr>
            <a:t>single</a:t>
          </a:r>
          <a:r>
            <a:rPr lang="en-US" sz="1200">
              <a:latin typeface="Source Sans Pro"/>
              <a:ea typeface="Source Sans Pro"/>
              <a:cs typeface="Source Sans Pro"/>
              <a:sym typeface="Source Sans Pro"/>
            </a:rPr>
            <a:t> tab named "Modifier Build" (unlike Menu Build pages, where we can make several different versions).</a:t>
          </a:r>
          <a:endParaRPr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t/>
          </a:r>
          <a:endParaRPr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rPr lang="en-US" sz="1200">
              <a:latin typeface="Source Sans Pro"/>
              <a:ea typeface="Source Sans Pro"/>
              <a:cs typeface="Source Sans Pro"/>
              <a:sym typeface="Source Sans Pro"/>
            </a:rPr>
            <a:t>So if you'd like to import these Modifier Groups, you need to copy them </a:t>
          </a:r>
          <a:r>
            <a:rPr b="1" i="1" lang="en-US" sz="1200">
              <a:latin typeface="Source Sans Pro"/>
              <a:ea typeface="Source Sans Pro"/>
              <a:cs typeface="Source Sans Pro"/>
              <a:sym typeface="Source Sans Pro"/>
            </a:rPr>
            <a:t>with headers</a:t>
          </a:r>
          <a:r>
            <a:rPr lang="en-US" sz="1200">
              <a:latin typeface="Source Sans Pro"/>
              <a:ea typeface="Source Sans Pro"/>
              <a:cs typeface="Source Sans Pro"/>
              <a:sym typeface="Source Sans Pro"/>
            </a:rPr>
            <a:t>, and Paste </a:t>
          </a:r>
          <a:r>
            <a:rPr i="1" lang="en-US" sz="1200">
              <a:latin typeface="Source Sans Pro"/>
              <a:ea typeface="Source Sans Pro"/>
              <a:cs typeface="Source Sans Pro"/>
              <a:sym typeface="Source Sans Pro"/>
            </a:rPr>
            <a:t>Values</a:t>
          </a:r>
          <a:r>
            <a:rPr lang="en-US" sz="1200">
              <a:latin typeface="Source Sans Pro"/>
              <a:ea typeface="Source Sans Pro"/>
              <a:cs typeface="Source Sans Pro"/>
              <a:sym typeface="Source Sans Pro"/>
            </a:rPr>
            <a:t> into the Modifier Build tab (below the last Modifier Group entered by the customer.)</a:t>
          </a:r>
          <a:endParaRPr b="1" sz="1200">
            <a:latin typeface="Source Sans Pro"/>
            <a:ea typeface="Source Sans Pro"/>
            <a:cs typeface="Source Sans Pro"/>
            <a:sym typeface="Source Sans Pro"/>
          </a:endParaRPr>
        </a:p>
        <a:p>
          <a:pPr indent="0" lvl="0" marL="0" rtl="0" algn="l">
            <a:spcBef>
              <a:spcPts val="0"/>
            </a:spcBef>
            <a:spcAft>
              <a:spcPts val="0"/>
            </a:spcAft>
            <a:buNone/>
          </a:pPr>
          <a:r>
            <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76200</xdr:colOff>
      <xdr:row>1</xdr:row>
      <xdr:rowOff>9525</xdr:rowOff>
    </xdr:from>
    <xdr:ext cx="10801350" cy="3486150"/>
    <xdr:sp>
      <xdr:nvSpPr>
        <xdr:cNvPr id="37" name="Shape 37"/>
        <xdr:cNvSpPr/>
      </xdr:nvSpPr>
      <xdr:spPr>
        <a:xfrm>
          <a:off x="98075" y="248775"/>
          <a:ext cx="10778700" cy="3283800"/>
        </a:xfrm>
        <a:prstGeom prst="roundRect">
          <a:avLst>
            <a:gd fmla="val 16667" name="adj"/>
          </a:avLst>
        </a:prstGeom>
        <a:solidFill>
          <a:srgbClr val="FFFFFF"/>
        </a:solidFill>
        <a:ln>
          <a:noFill/>
        </a:ln>
      </xdr:spPr>
      <xdr:txBody>
        <a:bodyPr anchorCtr="0" anchor="ctr" bIns="91425" lIns="91425" spcFirstLastPara="1" rIns="91425" wrap="square" tIns="91425">
          <a:noAutofit/>
        </a:bodyPr>
        <a:lstStyle/>
        <a:p>
          <a:pPr indent="0" lvl="0" marL="0" rtl="0" algn="l">
            <a:lnSpc>
              <a:spcPct val="115000"/>
            </a:lnSpc>
            <a:spcBef>
              <a:spcPts val="0"/>
            </a:spcBef>
            <a:spcAft>
              <a:spcPts val="0"/>
            </a:spcAft>
            <a:buNone/>
          </a:pPr>
          <a:r>
            <a:rPr b="1" lang="en-US" sz="1500">
              <a:solidFill>
                <a:srgbClr val="FF0000"/>
              </a:solidFill>
              <a:highlight>
                <a:srgbClr val="FFFFFF"/>
              </a:highlight>
            </a:rPr>
            <a:t>This page is for Toast use only.</a:t>
          </a:r>
          <a:endParaRPr b="1" sz="1500">
            <a:solidFill>
              <a:srgbClr val="FF0000"/>
            </a:solidFill>
            <a:highlight>
              <a:srgbClr val="FFFFFF"/>
            </a:highlight>
          </a:endParaRPr>
        </a:p>
        <a:p>
          <a:pPr indent="0" lvl="0" marL="0" rtl="0" algn="l">
            <a:lnSpc>
              <a:spcPct val="115000"/>
            </a:lnSpc>
            <a:spcBef>
              <a:spcPts val="0"/>
            </a:spcBef>
            <a:spcAft>
              <a:spcPts val="0"/>
            </a:spcAft>
            <a:buNone/>
          </a:pPr>
          <a:r>
            <a:t/>
          </a:r>
          <a:endParaRPr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rPr lang="en-US" sz="1200">
              <a:latin typeface="Source Sans Pro"/>
              <a:ea typeface="Source Sans Pro"/>
              <a:cs typeface="Source Sans Pro"/>
              <a:sym typeface="Source Sans Pro"/>
            </a:rPr>
            <a:t>This page will automatically populate with  information entered by customers on the Liquor Mods tab, </a:t>
          </a:r>
          <a:r>
            <a:rPr b="1" lang="en-US" sz="1200">
              <a:solidFill>
                <a:srgbClr val="2B50BA"/>
              </a:solidFill>
              <a:latin typeface="Source Sans Pro"/>
              <a:ea typeface="Source Sans Pro"/>
              <a:cs typeface="Source Sans Pro"/>
              <a:sym typeface="Source Sans Pro"/>
            </a:rPr>
            <a:t>and will add the full Liquor list as modifiers</a:t>
          </a:r>
          <a:r>
            <a:rPr lang="en-US" sz="1200">
              <a:solidFill>
                <a:srgbClr val="2B50BA"/>
              </a:solidFill>
              <a:latin typeface="Source Sans Pro"/>
              <a:ea typeface="Source Sans Pro"/>
              <a:cs typeface="Source Sans Pro"/>
              <a:sym typeface="Source Sans Pro"/>
            </a:rPr>
            <a:t>. </a:t>
          </a:r>
          <a:endParaRPr sz="1200">
            <a:solidFill>
              <a:srgbClr val="2B50BA"/>
            </a:solidFill>
            <a:latin typeface="Source Sans Pro"/>
            <a:ea typeface="Source Sans Pro"/>
            <a:cs typeface="Source Sans Pro"/>
            <a:sym typeface="Source Sans Pro"/>
          </a:endParaRPr>
        </a:p>
        <a:p>
          <a:pPr indent="0" lvl="0" marL="0" rtl="0" algn="l">
            <a:lnSpc>
              <a:spcPct val="115000"/>
            </a:lnSpc>
            <a:spcBef>
              <a:spcPts val="0"/>
            </a:spcBef>
            <a:spcAft>
              <a:spcPts val="0"/>
            </a:spcAft>
            <a:buNone/>
          </a:pPr>
          <a:r>
            <a:t/>
          </a:r>
          <a:endParaRPr sz="1200">
            <a:latin typeface="Source Sans Pro"/>
            <a:ea typeface="Source Sans Pro"/>
            <a:cs typeface="Source Sans Pro"/>
            <a:sym typeface="Source Sans Pro"/>
          </a:endParaRPr>
        </a:p>
        <a:p>
          <a:pPr indent="0" lvl="0" marL="457200" rtl="0" algn="l">
            <a:lnSpc>
              <a:spcPct val="115000"/>
            </a:lnSpc>
            <a:spcBef>
              <a:spcPts val="0"/>
            </a:spcBef>
            <a:spcAft>
              <a:spcPts val="0"/>
            </a:spcAft>
            <a:buNone/>
          </a:pPr>
          <a:r>
            <a:rPr b="1" lang="en-US" sz="1500">
              <a:solidFill>
                <a:srgbClr val="2B50BA"/>
              </a:solidFill>
              <a:latin typeface="Source Sans Pro"/>
              <a:ea typeface="Source Sans Pro"/>
              <a:cs typeface="Source Sans Pro"/>
              <a:sym typeface="Source Sans Pro"/>
            </a:rPr>
            <a:t>This is meant for customers who want to ring in “Martini” first, and then “Grey Goose” as a modifier.</a:t>
          </a:r>
          <a:endParaRPr sz="1200">
            <a:latin typeface="Source Sans Pro"/>
            <a:ea typeface="Source Sans Pro"/>
            <a:cs typeface="Source Sans Pro"/>
            <a:sym typeface="Source Sans Pro"/>
          </a:endParaRPr>
        </a:p>
        <a:p>
          <a:pPr indent="0" lvl="0" marL="0" rtl="0" algn="ctr">
            <a:lnSpc>
              <a:spcPct val="115000"/>
            </a:lnSpc>
            <a:spcBef>
              <a:spcPts val="0"/>
            </a:spcBef>
            <a:spcAft>
              <a:spcPts val="0"/>
            </a:spcAft>
            <a:buNone/>
          </a:pPr>
          <a:r>
            <a:rPr lang="en-US" sz="1200">
              <a:solidFill>
                <a:srgbClr val="2B50BA"/>
              </a:solidFill>
              <a:latin typeface="Source Sans Pro"/>
              <a:ea typeface="Source Sans Pro"/>
              <a:cs typeface="Source Sans Pro"/>
              <a:sym typeface="Source Sans Pro"/>
            </a:rPr>
            <a:t>This configuration is typically best for xtraCHEF customers. Customers without XC should be guided towards the standard modifier build method, </a:t>
          </a:r>
          <a:endParaRPr sz="1200">
            <a:solidFill>
              <a:srgbClr val="2B50BA"/>
            </a:solidFill>
            <a:latin typeface="Source Sans Pro"/>
            <a:ea typeface="Source Sans Pro"/>
            <a:cs typeface="Source Sans Pro"/>
            <a:sym typeface="Source Sans Pro"/>
          </a:endParaRPr>
        </a:p>
        <a:p>
          <a:pPr indent="0" lvl="0" marL="0" rtl="0" algn="ctr">
            <a:lnSpc>
              <a:spcPct val="115000"/>
            </a:lnSpc>
            <a:spcBef>
              <a:spcPts val="0"/>
            </a:spcBef>
            <a:spcAft>
              <a:spcPts val="0"/>
            </a:spcAft>
            <a:buNone/>
          </a:pPr>
          <a:r>
            <a:rPr lang="en-US" sz="1200">
              <a:solidFill>
                <a:srgbClr val="2B50BA"/>
              </a:solidFill>
              <a:latin typeface="Source Sans Pro"/>
              <a:ea typeface="Source Sans Pro"/>
              <a:cs typeface="Source Sans Pro"/>
              <a:sym typeface="Source Sans Pro"/>
            </a:rPr>
            <a:t>which provides for better reporting.</a:t>
          </a:r>
          <a:endParaRPr sz="1200">
            <a:solidFill>
              <a:srgbClr val="2B50BA"/>
            </a:solidFill>
            <a:latin typeface="Source Sans Pro"/>
            <a:ea typeface="Source Sans Pro"/>
            <a:cs typeface="Source Sans Pro"/>
            <a:sym typeface="Source Sans Pro"/>
          </a:endParaRPr>
        </a:p>
        <a:p>
          <a:pPr indent="0" lvl="0" marL="0" rtl="0" algn="l">
            <a:lnSpc>
              <a:spcPct val="115000"/>
            </a:lnSpc>
            <a:spcBef>
              <a:spcPts val="0"/>
            </a:spcBef>
            <a:spcAft>
              <a:spcPts val="0"/>
            </a:spcAft>
            <a:buNone/>
          </a:pPr>
          <a:r>
            <a:t/>
          </a:r>
          <a:endParaRPr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rPr lang="en-US" sz="1200">
              <a:latin typeface="Source Sans Pro"/>
              <a:ea typeface="Source Sans Pro"/>
              <a:cs typeface="Source Sans Pro"/>
              <a:sym typeface="Source Sans Pro"/>
            </a:rPr>
            <a:t>You can always manually edit this sheet if you copy Columns A:D, then “Paste </a:t>
          </a:r>
          <a:r>
            <a:rPr i="1" lang="en-US" sz="1200">
              <a:latin typeface="Source Sans Pro"/>
              <a:ea typeface="Source Sans Pro"/>
              <a:cs typeface="Source Sans Pro"/>
              <a:sym typeface="Source Sans Pro"/>
            </a:rPr>
            <a:t>Values” </a:t>
          </a:r>
          <a:r>
            <a:rPr lang="en-US" sz="1200">
              <a:latin typeface="Source Sans Pro"/>
              <a:ea typeface="Source Sans Pro"/>
              <a:cs typeface="Source Sans Pro"/>
              <a:sym typeface="Source Sans Pro"/>
            </a:rPr>
            <a:t>(CMD-Shift-V) in their place</a:t>
          </a:r>
          <a:r>
            <a:rPr i="1" lang="en-US" sz="1200">
              <a:latin typeface="Source Sans Pro"/>
              <a:ea typeface="Source Sans Pro"/>
              <a:cs typeface="Source Sans Pro"/>
              <a:sym typeface="Source Sans Pro"/>
            </a:rPr>
            <a:t>. </a:t>
          </a:r>
          <a:r>
            <a:rPr lang="en-US" sz="1200">
              <a:latin typeface="Source Sans Pro"/>
              <a:ea typeface="Source Sans Pro"/>
              <a:cs typeface="Source Sans Pro"/>
              <a:sym typeface="Source Sans Pro"/>
            </a:rPr>
            <a:t>You’ll be free to edit this page however you’d like, but this page will no longer update if you make changes on other tabs!</a:t>
          </a:r>
          <a:endParaRPr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t/>
          </a:r>
          <a:endParaRPr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rPr b="1" lang="en-US" sz="1200">
              <a:latin typeface="Source Sans Pro"/>
              <a:ea typeface="Source Sans Pro"/>
              <a:cs typeface="Source Sans Pro"/>
              <a:sym typeface="Source Sans Pro"/>
            </a:rPr>
            <a:t>Important: </a:t>
          </a:r>
          <a:r>
            <a:rPr lang="en-US" sz="1200">
              <a:latin typeface="Source Sans Pro"/>
              <a:ea typeface="Source Sans Pro"/>
              <a:cs typeface="Source Sans Pro"/>
              <a:sym typeface="Source Sans Pro"/>
            </a:rPr>
            <a:t>The Toastweb import tool will only read a </a:t>
          </a:r>
          <a:r>
            <a:rPr b="1" i="1" lang="en-US" sz="1200">
              <a:latin typeface="Source Sans Pro"/>
              <a:ea typeface="Source Sans Pro"/>
              <a:cs typeface="Source Sans Pro"/>
              <a:sym typeface="Source Sans Pro"/>
            </a:rPr>
            <a:t>single</a:t>
          </a:r>
          <a:r>
            <a:rPr lang="en-US" sz="1200">
              <a:latin typeface="Source Sans Pro"/>
              <a:ea typeface="Source Sans Pro"/>
              <a:cs typeface="Source Sans Pro"/>
              <a:sym typeface="Source Sans Pro"/>
            </a:rPr>
            <a:t> tab named "Modifier Build" (unlike Menu Build pages, where we can make several different versions).</a:t>
          </a:r>
          <a:endParaRPr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t/>
          </a:r>
          <a:endParaRPr sz="1200">
            <a:latin typeface="Source Sans Pro"/>
            <a:ea typeface="Source Sans Pro"/>
            <a:cs typeface="Source Sans Pro"/>
            <a:sym typeface="Source Sans Pro"/>
          </a:endParaRPr>
        </a:p>
        <a:p>
          <a:pPr indent="0" lvl="0" marL="0" rtl="0" algn="l">
            <a:lnSpc>
              <a:spcPct val="115000"/>
            </a:lnSpc>
            <a:spcBef>
              <a:spcPts val="0"/>
            </a:spcBef>
            <a:spcAft>
              <a:spcPts val="0"/>
            </a:spcAft>
            <a:buNone/>
          </a:pPr>
          <a:r>
            <a:rPr lang="en-US" sz="1200">
              <a:latin typeface="Source Sans Pro"/>
              <a:ea typeface="Source Sans Pro"/>
              <a:cs typeface="Source Sans Pro"/>
              <a:sym typeface="Source Sans Pro"/>
            </a:rPr>
            <a:t>So if you'd like to import these Modifier Groups, you need to copy them </a:t>
          </a:r>
          <a:r>
            <a:rPr b="1" i="1" lang="en-US" sz="1200">
              <a:latin typeface="Source Sans Pro"/>
              <a:ea typeface="Source Sans Pro"/>
              <a:cs typeface="Source Sans Pro"/>
              <a:sym typeface="Source Sans Pro"/>
            </a:rPr>
            <a:t>with headers</a:t>
          </a:r>
          <a:r>
            <a:rPr lang="en-US" sz="1200">
              <a:latin typeface="Source Sans Pro"/>
              <a:ea typeface="Source Sans Pro"/>
              <a:cs typeface="Source Sans Pro"/>
              <a:sym typeface="Source Sans Pro"/>
            </a:rPr>
            <a:t>, and Paste </a:t>
          </a:r>
          <a:r>
            <a:rPr i="1" lang="en-US" sz="1200">
              <a:latin typeface="Source Sans Pro"/>
              <a:ea typeface="Source Sans Pro"/>
              <a:cs typeface="Source Sans Pro"/>
              <a:sym typeface="Source Sans Pro"/>
            </a:rPr>
            <a:t>Values</a:t>
          </a:r>
          <a:r>
            <a:rPr lang="en-US" sz="1200">
              <a:latin typeface="Source Sans Pro"/>
              <a:ea typeface="Source Sans Pro"/>
              <a:cs typeface="Source Sans Pro"/>
              <a:sym typeface="Source Sans Pro"/>
            </a:rPr>
            <a:t> into the Modifier Build tab (below the last Modifier Group entered by the customer.)</a:t>
          </a:r>
          <a:endParaRPr b="1" sz="1200">
            <a:latin typeface="Source Sans Pro"/>
            <a:ea typeface="Source Sans Pro"/>
            <a:cs typeface="Source Sans Pro"/>
            <a:sym typeface="Source Sans Pro"/>
          </a:endParaRPr>
        </a:p>
        <a:p>
          <a:pPr indent="0" lvl="0" marL="0" rtl="0" algn="l">
            <a:spcBef>
              <a:spcPts val="0"/>
            </a:spcBef>
            <a:spcAft>
              <a:spcPts val="0"/>
            </a:spcAft>
            <a:buNone/>
          </a:pPr>
          <a:r>
            <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14</xdr:col>
      <xdr:colOff>180975</xdr:colOff>
      <xdr:row>0</xdr:row>
      <xdr:rowOff>66675</xdr:rowOff>
    </xdr:from>
    <xdr:ext cx="476250" cy="2105025"/>
    <xdr:sp>
      <xdr:nvSpPr>
        <xdr:cNvPr id="38" name="Shape 38"/>
        <xdr:cNvSpPr/>
      </xdr:nvSpPr>
      <xdr:spPr>
        <a:xfrm>
          <a:off x="2972050" y="2793725"/>
          <a:ext cx="505200" cy="2892900"/>
        </a:xfrm>
        <a:prstGeom prst="bentUpArrow">
          <a:avLst>
            <a:gd fmla="val 25515" name="adj1"/>
            <a:gd fmla="val 33331" name="adj2"/>
            <a:gd fmla="val 50000" name="adj3"/>
          </a:avLst>
        </a:prstGeom>
        <a:solidFill>
          <a:srgbClr val="FFFFFF"/>
        </a:solidFill>
        <a:ln cap="flat" cmpd="sng" w="28575">
          <a:solidFill>
            <a:srgbClr val="FF4C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a:p>
          <a:pPr indent="0" lvl="0" marL="0" rtl="0" algn="ctr">
            <a:spcBef>
              <a:spcPts val="0"/>
            </a:spcBef>
            <a:spcAft>
              <a:spcPts val="0"/>
            </a:spcAft>
            <a:buNone/>
          </a:pPr>
          <a:r>
            <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19</xdr:col>
      <xdr:colOff>66675</xdr:colOff>
      <xdr:row>0</xdr:row>
      <xdr:rowOff>38100</xdr:rowOff>
    </xdr:from>
    <xdr:ext cx="390525" cy="2200275"/>
    <xdr:sp>
      <xdr:nvSpPr>
        <xdr:cNvPr id="39" name="Shape 39"/>
        <xdr:cNvSpPr/>
      </xdr:nvSpPr>
      <xdr:spPr>
        <a:xfrm>
          <a:off x="2972050" y="2793725"/>
          <a:ext cx="505200" cy="2892900"/>
        </a:xfrm>
        <a:prstGeom prst="bentUpArrow">
          <a:avLst>
            <a:gd fmla="val 25515" name="adj1"/>
            <a:gd fmla="val 33331" name="adj2"/>
            <a:gd fmla="val 50000" name="adj3"/>
          </a:avLst>
        </a:prstGeom>
        <a:solidFill>
          <a:srgbClr val="FFFFFF"/>
        </a:solidFill>
        <a:ln cap="flat" cmpd="sng" w="28575">
          <a:solidFill>
            <a:srgbClr val="FF4C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a:p>
          <a:pPr indent="0" lvl="0" marL="0" rtl="0" algn="ctr">
            <a:spcBef>
              <a:spcPts val="0"/>
            </a:spcBef>
            <a:spcAft>
              <a:spcPts val="0"/>
            </a:spcAft>
            <a:buNone/>
          </a:pPr>
          <a:r>
            <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114300</xdr:rowOff>
    </xdr:from>
    <xdr:ext cx="9220200" cy="1695450"/>
    <xdr:grpSp>
      <xdr:nvGrpSpPr>
        <xdr:cNvPr id="2" name="Shape 2" title="Drawing"/>
        <xdr:cNvGrpSpPr/>
      </xdr:nvGrpSpPr>
      <xdr:grpSpPr>
        <a:xfrm>
          <a:off x="2278554" y="2377650"/>
          <a:ext cx="9203496" cy="1610376"/>
          <a:chOff x="2278554" y="2377650"/>
          <a:chExt cx="9203496" cy="1610376"/>
        </a:xfrm>
      </xdr:grpSpPr>
      <xdr:sp>
        <xdr:nvSpPr>
          <xdr:cNvPr id="40" name="Shape 40"/>
          <xdr:cNvSpPr/>
        </xdr:nvSpPr>
        <xdr:spPr>
          <a:xfrm>
            <a:off x="5428950" y="2377650"/>
            <a:ext cx="6053100" cy="1555200"/>
          </a:xfrm>
          <a:prstGeom prst="bentUpArrow">
            <a:avLst>
              <a:gd fmla="val 10819" name="adj1"/>
              <a:gd fmla="val 14501" name="adj2"/>
              <a:gd fmla="val 18501" name="adj3"/>
            </a:avLst>
          </a:prstGeom>
          <a:solidFill>
            <a:srgbClr val="FFFFFF"/>
          </a:solidFill>
          <a:ln cap="flat" cmpd="sng" w="19050">
            <a:solidFill>
              <a:srgbClr val="FF4C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a:p>
            <a:pPr indent="0" lvl="0" marL="0" rtl="0" algn="ctr">
              <a:spcBef>
                <a:spcPts val="0"/>
              </a:spcBef>
              <a:spcAft>
                <a:spcPts val="0"/>
              </a:spcAft>
              <a:buNone/>
            </a:pPr>
            <a:r>
              <a:t/>
            </a:r>
            <a:endParaRPr sz="1400"/>
          </a:p>
        </xdr:txBody>
      </xdr:sp>
      <xdr:sp>
        <xdr:nvSpPr>
          <xdr:cNvPr id="41" name="Shape 41"/>
          <xdr:cNvSpPr/>
        </xdr:nvSpPr>
        <xdr:spPr>
          <a:xfrm rot="10798638">
            <a:off x="3853754" y="3720426"/>
            <a:ext cx="1514400" cy="267600"/>
          </a:xfrm>
          <a:prstGeom prst="leftArrow">
            <a:avLst>
              <a:gd fmla="val 50000" name="adj1"/>
              <a:gd fmla="val 87512" name="adj2"/>
            </a:avLst>
          </a:prstGeom>
          <a:solidFill>
            <a:srgbClr val="FFFFFF"/>
          </a:solidFill>
          <a:ln cap="flat" cmpd="sng" w="19050">
            <a:solidFill>
              <a:srgbClr val="FF4C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42" name="Shape 42"/>
          <xdr:cNvSpPr/>
        </xdr:nvSpPr>
        <xdr:spPr>
          <a:xfrm rot="10798638">
            <a:off x="2278554" y="3720426"/>
            <a:ext cx="1514400" cy="267600"/>
          </a:xfrm>
          <a:prstGeom prst="leftArrow">
            <a:avLst>
              <a:gd fmla="val 50000" name="adj1"/>
              <a:gd fmla="val 87512" name="adj2"/>
            </a:avLst>
          </a:prstGeom>
          <a:solidFill>
            <a:srgbClr val="FFFFFF"/>
          </a:solidFill>
          <a:ln cap="flat" cmpd="sng" w="19050">
            <a:solidFill>
              <a:srgbClr val="FF4C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forms.gle/XVPt3aNaLwo49tHK7" TargetMode="External"/><Relationship Id="rId2" Type="http://schemas.openxmlformats.org/officeDocument/2006/relationships/hyperlink" Target="http://toasttab.com/" TargetMode="External"/><Relationship Id="rId3" Type="http://schemas.openxmlformats.org/officeDocument/2006/relationships/hyperlink" Target="https://central.toasttab.com/s/article/Get-Started-Toast-for-Restaurant-Retail" TargetMode="External"/><Relationship Id="rId4" Type="http://schemas.openxmlformats.org/officeDocument/2006/relationships/hyperlink" Target="https://share.vidyard.com/watch/uU9wrAmvRVtEXnUqWw6uAC?" TargetMode="External"/><Relationship Id="rId5" Type="http://schemas.openxmlformats.org/officeDocument/2006/relationships/hyperlink" Target="https://central.toasttab.com/s/menu-101?utm_source=Toast%20Central&amp;utm_medium=Toast%20Classroom%20landing%20page" TargetMode="External"/><Relationship Id="rId6"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hyperlink" Target="https://central.toasttab.com/s/article/Getting-Started-Online-Ordering"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docs.google.com/spreadsheets/d/18XeNioeKgwFjLA3tXzxYOgCYfdIYyBc43qSxwSLgZio/edit"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4C00"/>
  </sheetPr>
  <sheetViews>
    <sheetView showGridLines="0" workbookViewId="0"/>
  </sheetViews>
  <sheetFormatPr customHeight="1" defaultColWidth="14.43" defaultRowHeight="15.0"/>
  <cols>
    <col customWidth="1" min="1" max="1" width="5.29"/>
    <col customWidth="1" min="2" max="2" width="2.29"/>
    <col customWidth="1" min="3" max="3" width="66.14"/>
    <col customWidth="1" min="4" max="4" width="25.71"/>
    <col customWidth="1" min="5" max="5" width="64.86"/>
  </cols>
  <sheetData>
    <row r="1" ht="46.5" customHeight="1">
      <c r="A1" s="1"/>
      <c r="B1" s="2"/>
      <c r="C1" s="2"/>
      <c r="D1" s="3"/>
      <c r="E1" s="4" t="s">
        <v>0</v>
      </c>
    </row>
    <row r="2" ht="21.75" customHeight="1">
      <c r="A2" s="5"/>
      <c r="B2" s="6"/>
      <c r="C2" s="6" t="s">
        <v>1</v>
      </c>
      <c r="D2" s="7"/>
      <c r="E2" s="7"/>
    </row>
    <row r="3" ht="21.75" customHeight="1">
      <c r="A3" s="5"/>
      <c r="B3" s="6"/>
      <c r="D3" s="7"/>
      <c r="E3" s="7"/>
    </row>
    <row r="4" ht="17.25" customHeight="1">
      <c r="A4" s="8"/>
      <c r="B4" s="9"/>
      <c r="C4" s="9"/>
      <c r="D4" s="9"/>
      <c r="E4" s="9"/>
    </row>
    <row r="5" ht="17.25" customHeight="1">
      <c r="A5" s="10"/>
      <c r="B5" s="11"/>
      <c r="C5" s="12" t="s">
        <v>2</v>
      </c>
      <c r="E5" s="13" t="s">
        <v>3</v>
      </c>
    </row>
    <row r="6" ht="17.25" customHeight="1">
      <c r="A6" s="10"/>
      <c r="B6" s="11"/>
    </row>
    <row r="7" ht="17.25" customHeight="1">
      <c r="A7" s="10"/>
      <c r="B7" s="11"/>
    </row>
    <row r="8" ht="17.25" customHeight="1">
      <c r="A8" s="10"/>
      <c r="B8" s="11"/>
      <c r="E8" s="14"/>
    </row>
    <row r="9" ht="17.25" customHeight="1">
      <c r="A9" s="10"/>
      <c r="B9" s="11"/>
      <c r="E9" s="14"/>
    </row>
    <row r="10" ht="17.25" customHeight="1">
      <c r="A10" s="10"/>
      <c r="B10" s="11"/>
      <c r="E10" s="14"/>
    </row>
    <row r="11" ht="17.25" customHeight="1">
      <c r="A11" s="10"/>
      <c r="B11" s="15"/>
      <c r="C11" s="15" t="s">
        <v>4</v>
      </c>
    </row>
    <row r="12">
      <c r="A12" s="10"/>
      <c r="B12" s="15"/>
    </row>
    <row r="13" ht="30.75" customHeight="1">
      <c r="A13" s="16"/>
      <c r="B13" s="17"/>
      <c r="C13" s="17" t="s">
        <v>5</v>
      </c>
      <c r="D13" s="18"/>
      <c r="E13" s="18"/>
    </row>
    <row r="14" ht="18.75" customHeight="1">
      <c r="A14" s="10"/>
      <c r="B14" s="19"/>
      <c r="C14" s="19"/>
      <c r="D14" s="19"/>
      <c r="E14" s="19"/>
    </row>
    <row r="15" ht="20.25" customHeight="1">
      <c r="A15" s="20" t="s">
        <v>6</v>
      </c>
      <c r="B15" s="21"/>
      <c r="C15" s="21" t="s">
        <v>7</v>
      </c>
      <c r="E15" s="21"/>
    </row>
    <row r="16" ht="20.25" customHeight="1">
      <c r="B16" s="21"/>
      <c r="E16" s="21"/>
    </row>
    <row r="17" ht="20.25" customHeight="1">
      <c r="B17" s="21"/>
      <c r="E17" s="21"/>
    </row>
    <row r="18" ht="20.25" customHeight="1">
      <c r="B18" s="21"/>
      <c r="E18" s="21"/>
    </row>
    <row r="19" ht="20.25" customHeight="1">
      <c r="B19" s="21"/>
      <c r="E19" s="21"/>
    </row>
    <row r="20" ht="20.25" customHeight="1">
      <c r="B20" s="21"/>
      <c r="E20" s="21"/>
    </row>
    <row r="21" ht="20.25" customHeight="1">
      <c r="B21" s="21"/>
      <c r="E21" s="21"/>
    </row>
    <row r="22" ht="20.25" customHeight="1">
      <c r="B22" s="21"/>
      <c r="E22" s="21"/>
    </row>
    <row r="23" ht="20.25" customHeight="1">
      <c r="A23" s="10"/>
      <c r="B23" s="19"/>
      <c r="C23" s="19"/>
      <c r="D23" s="19"/>
      <c r="E23" s="19"/>
    </row>
    <row r="24" ht="20.25" customHeight="1">
      <c r="A24" s="20" t="s">
        <v>8</v>
      </c>
      <c r="B24" s="22"/>
      <c r="C24" s="22" t="s">
        <v>9</v>
      </c>
      <c r="E24" s="22"/>
    </row>
    <row r="25" ht="20.25" customHeight="1">
      <c r="B25" s="22"/>
      <c r="E25" s="22"/>
    </row>
    <row r="26" ht="20.25" customHeight="1">
      <c r="B26" s="22"/>
      <c r="E26" s="22"/>
    </row>
    <row r="27" ht="20.25" customHeight="1">
      <c r="B27" s="22"/>
      <c r="E27" s="22"/>
    </row>
    <row r="28" ht="20.25" customHeight="1">
      <c r="B28" s="22"/>
      <c r="E28" s="22"/>
    </row>
    <row r="29" ht="20.25" customHeight="1">
      <c r="B29" s="22"/>
      <c r="E29" s="22"/>
    </row>
    <row r="30" ht="20.25" customHeight="1">
      <c r="B30" s="22"/>
      <c r="E30" s="22"/>
    </row>
    <row r="31" ht="20.25" customHeight="1">
      <c r="B31" s="22"/>
      <c r="E31" s="22"/>
    </row>
    <row r="32" ht="20.25" customHeight="1">
      <c r="B32" s="22"/>
      <c r="E32" s="22"/>
    </row>
    <row r="33" ht="20.25" customHeight="1">
      <c r="B33" s="22"/>
      <c r="E33" s="22"/>
    </row>
    <row r="34" ht="20.25" customHeight="1">
      <c r="B34" s="22"/>
      <c r="E34" s="22"/>
    </row>
    <row r="35" ht="20.25" customHeight="1">
      <c r="A35" s="2"/>
      <c r="B35" s="2"/>
      <c r="C35" s="2"/>
      <c r="D35" s="2"/>
      <c r="E35" s="2"/>
    </row>
    <row r="36" ht="20.25" customHeight="1">
      <c r="A36" s="20" t="s">
        <v>10</v>
      </c>
      <c r="B36" s="23"/>
      <c r="C36" s="23" t="s">
        <v>11</v>
      </c>
      <c r="E36" s="24"/>
    </row>
    <row r="37" ht="20.25" customHeight="1">
      <c r="B37" s="23"/>
      <c r="E37" s="24"/>
    </row>
    <row r="38" ht="20.25" customHeight="1">
      <c r="B38" s="23"/>
      <c r="E38" s="22"/>
    </row>
    <row r="39" ht="20.25" customHeight="1">
      <c r="B39" s="23"/>
      <c r="E39" s="22"/>
    </row>
    <row r="40" ht="20.25" customHeight="1">
      <c r="B40" s="23"/>
      <c r="E40" s="22"/>
    </row>
    <row r="41" ht="20.25" customHeight="1">
      <c r="B41" s="23"/>
      <c r="E41" s="22"/>
    </row>
    <row r="42" ht="20.25" customHeight="1">
      <c r="B42" s="23"/>
      <c r="E42" s="25" t="s">
        <v>12</v>
      </c>
    </row>
    <row r="43" ht="20.25" customHeight="1">
      <c r="B43" s="23"/>
    </row>
    <row r="44" ht="20.25" customHeight="1">
      <c r="B44" s="23"/>
    </row>
    <row r="45" ht="20.25" customHeight="1">
      <c r="B45" s="23"/>
    </row>
    <row r="46" ht="20.25" customHeight="1">
      <c r="B46" s="23"/>
      <c r="E46" s="22"/>
    </row>
    <row r="47" ht="20.25" customHeight="1">
      <c r="B47" s="23"/>
      <c r="E47" s="22"/>
    </row>
    <row r="48" ht="20.25" customHeight="1">
      <c r="B48" s="23"/>
      <c r="E48" s="22"/>
    </row>
    <row r="49" ht="20.25" customHeight="1">
      <c r="B49" s="23"/>
      <c r="E49" s="22"/>
    </row>
    <row r="50" ht="20.25" customHeight="1">
      <c r="B50" s="23"/>
      <c r="E50" s="22"/>
    </row>
    <row r="51" ht="20.25" customHeight="1">
      <c r="B51" s="23"/>
      <c r="E51" s="22"/>
    </row>
    <row r="52" ht="20.25" customHeight="1">
      <c r="A52" s="2"/>
      <c r="B52" s="2"/>
      <c r="C52" s="2"/>
      <c r="D52" s="2"/>
      <c r="E52" s="2"/>
    </row>
    <row r="53" ht="20.25" customHeight="1">
      <c r="A53" s="20" t="s">
        <v>13</v>
      </c>
      <c r="B53" s="26"/>
      <c r="C53" s="26" t="s">
        <v>14</v>
      </c>
      <c r="E53" s="22"/>
    </row>
    <row r="54" ht="20.25" customHeight="1">
      <c r="B54" s="26"/>
      <c r="E54" s="22"/>
    </row>
    <row r="55" ht="20.25" customHeight="1">
      <c r="B55" s="26"/>
      <c r="E55" s="22"/>
    </row>
    <row r="56" ht="20.25" customHeight="1">
      <c r="B56" s="26"/>
      <c r="E56" s="22"/>
    </row>
    <row r="57" ht="20.25" customHeight="1">
      <c r="B57" s="26"/>
      <c r="E57" s="22"/>
    </row>
    <row r="58" ht="20.25" customHeight="1">
      <c r="B58" s="26"/>
      <c r="E58" s="22"/>
    </row>
    <row r="59" ht="20.25" customHeight="1">
      <c r="B59" s="26"/>
      <c r="E59" s="22"/>
    </row>
    <row r="60" ht="20.25" customHeight="1">
      <c r="B60" s="26"/>
      <c r="E60" s="22"/>
    </row>
    <row r="61" ht="20.25" customHeight="1">
      <c r="B61" s="26"/>
      <c r="E61" s="22"/>
    </row>
    <row r="62" ht="20.25" customHeight="1">
      <c r="B62" s="26"/>
      <c r="E62" s="22"/>
    </row>
    <row r="63" ht="20.25" customHeight="1">
      <c r="B63" s="26"/>
      <c r="E63" s="22"/>
    </row>
    <row r="64" ht="20.25" customHeight="1">
      <c r="B64" s="26"/>
      <c r="E64" s="22"/>
    </row>
    <row r="65" ht="20.25" customHeight="1">
      <c r="B65" s="26"/>
      <c r="E65" s="22"/>
    </row>
    <row r="66" ht="20.25" customHeight="1">
      <c r="B66" s="26"/>
      <c r="E66" s="22"/>
    </row>
    <row r="67" ht="20.25" customHeight="1">
      <c r="B67" s="26"/>
      <c r="E67" s="22"/>
    </row>
    <row r="68" ht="20.25" customHeight="1">
      <c r="B68" s="26"/>
      <c r="E68" s="22"/>
    </row>
    <row r="69" ht="20.25" customHeight="1">
      <c r="B69" s="26"/>
      <c r="E69" s="22"/>
    </row>
    <row r="70" ht="20.25" customHeight="1">
      <c r="A70" s="1"/>
      <c r="B70" s="2"/>
      <c r="C70" s="2"/>
      <c r="D70" s="2"/>
      <c r="E70" s="2"/>
    </row>
    <row r="71" ht="20.25" customHeight="1">
      <c r="A71" s="20" t="s">
        <v>15</v>
      </c>
      <c r="B71" s="27"/>
      <c r="C71" s="28" t="s">
        <v>16</v>
      </c>
    </row>
    <row r="72" ht="20.25" customHeight="1">
      <c r="B72" s="27"/>
    </row>
    <row r="73" ht="20.25" customHeight="1">
      <c r="B73" s="27"/>
    </row>
    <row r="74" ht="20.25" customHeight="1">
      <c r="B74" s="27"/>
    </row>
    <row r="75" ht="20.25" customHeight="1">
      <c r="B75" s="27"/>
    </row>
    <row r="76" ht="20.25" customHeight="1">
      <c r="B76" s="27"/>
    </row>
    <row r="77" ht="20.25" customHeight="1">
      <c r="B77" s="27"/>
    </row>
    <row r="78" ht="20.25" customHeight="1">
      <c r="B78" s="27"/>
    </row>
    <row r="79" ht="20.25" customHeight="1">
      <c r="B79" s="27"/>
    </row>
    <row r="80" ht="18.75" customHeight="1">
      <c r="A80" s="29"/>
      <c r="B80" s="30"/>
      <c r="C80" s="30"/>
      <c r="D80" s="31"/>
      <c r="E80" s="31" t="s">
        <v>17</v>
      </c>
    </row>
  </sheetData>
  <mergeCells count="15">
    <mergeCell ref="A24:A34"/>
    <mergeCell ref="A36:A51"/>
    <mergeCell ref="C36:D51"/>
    <mergeCell ref="E42:E45"/>
    <mergeCell ref="A53:A69"/>
    <mergeCell ref="C53:D69"/>
    <mergeCell ref="A71:A79"/>
    <mergeCell ref="C71:E79"/>
    <mergeCell ref="C2:C3"/>
    <mergeCell ref="C5:D10"/>
    <mergeCell ref="E5:E7"/>
    <mergeCell ref="C11:E12"/>
    <mergeCell ref="A15:A22"/>
    <mergeCell ref="C15:D22"/>
    <mergeCell ref="C24:D34"/>
  </mergeCells>
  <hyperlinks>
    <hyperlink r:id="rId1" ref="E1"/>
    <hyperlink r:id="rId2" ref="C5"/>
    <hyperlink r:id="rId3" ref="E5"/>
    <hyperlink r:id="rId4" ref="E42"/>
    <hyperlink r:id="rId5" ref="C71"/>
  </hyperlinks>
  <drawing r:id="rId6"/>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2.29"/>
    <col customWidth="1" min="2" max="2" width="8.57"/>
    <col customWidth="1" hidden="1" min="3" max="4" width="8.14"/>
    <col customWidth="1" min="5" max="5" width="8.14"/>
    <col customWidth="1" min="6" max="6" width="8.57"/>
    <col customWidth="1" min="7" max="7" width="28.43"/>
    <col customWidth="1" min="8" max="8" width="11.0"/>
    <col customWidth="1" min="9" max="9" width="4.57"/>
    <col customWidth="1" min="10" max="10" width="28.43"/>
    <col customWidth="1" min="11" max="11" width="11.0"/>
    <col customWidth="1" min="12" max="12" width="4.57"/>
    <col customWidth="1" min="13" max="13" width="28.71"/>
    <col customWidth="1" min="14" max="14" width="11.0"/>
    <col customWidth="1" min="15" max="15" width="4.57"/>
    <col customWidth="1" min="16" max="16" width="28.71"/>
    <col customWidth="1" min="17" max="17" width="11.0"/>
    <col customWidth="1" min="18" max="18" width="4.57"/>
    <col customWidth="1" min="19" max="19" width="28.71"/>
    <col customWidth="1" min="20" max="20" width="11.0"/>
    <col customWidth="1" min="21" max="21" width="2.71"/>
    <col customWidth="1" min="22" max="22" width="1.71"/>
  </cols>
  <sheetData>
    <row r="1" ht="37.5" customHeight="1">
      <c r="A1" s="229" t="s">
        <v>284</v>
      </c>
    </row>
    <row r="2">
      <c r="A2" s="399" t="s">
        <v>285</v>
      </c>
      <c r="L2" s="417"/>
      <c r="M2" s="417"/>
      <c r="N2" s="417"/>
      <c r="O2" s="417"/>
      <c r="P2" s="417"/>
      <c r="Q2" s="417"/>
      <c r="R2" s="417"/>
      <c r="S2" s="417"/>
      <c r="T2" s="417"/>
      <c r="U2" s="417"/>
      <c r="V2" s="418"/>
    </row>
    <row r="3">
      <c r="L3" s="417"/>
      <c r="M3" s="417"/>
      <c r="N3" s="417"/>
      <c r="O3" s="417"/>
      <c r="P3" s="417"/>
      <c r="Q3" s="417"/>
      <c r="R3" s="417"/>
      <c r="S3" s="417"/>
      <c r="T3" s="417"/>
      <c r="U3" s="417"/>
    </row>
    <row r="4">
      <c r="L4" s="417"/>
      <c r="M4" s="417"/>
      <c r="N4" s="417"/>
      <c r="O4" s="417"/>
      <c r="P4" s="417"/>
      <c r="Q4" s="417"/>
      <c r="R4" s="417"/>
      <c r="S4" s="417"/>
      <c r="T4" s="417"/>
      <c r="U4" s="417"/>
    </row>
    <row r="5">
      <c r="L5" s="417"/>
      <c r="M5" s="417"/>
      <c r="N5" s="417"/>
      <c r="O5" s="417"/>
      <c r="P5" s="417"/>
      <c r="Q5" s="417"/>
      <c r="R5" s="417"/>
      <c r="S5" s="417"/>
      <c r="T5" s="417"/>
      <c r="U5" s="417"/>
    </row>
    <row r="6">
      <c r="L6" s="417"/>
      <c r="M6" s="417"/>
      <c r="N6" s="417"/>
      <c r="O6" s="417"/>
      <c r="P6" s="417"/>
      <c r="Q6" s="417"/>
      <c r="R6" s="417"/>
      <c r="S6" s="417"/>
      <c r="T6" s="417"/>
      <c r="U6" s="417"/>
    </row>
    <row r="7">
      <c r="L7" s="417"/>
      <c r="M7" s="417"/>
      <c r="N7" s="417"/>
      <c r="O7" s="417"/>
      <c r="P7" s="417"/>
      <c r="Q7" s="417"/>
      <c r="R7" s="417"/>
      <c r="S7" s="417"/>
      <c r="T7" s="417"/>
      <c r="U7" s="417"/>
    </row>
    <row r="8">
      <c r="L8" s="417"/>
      <c r="M8" s="417"/>
      <c r="N8" s="417"/>
      <c r="O8" s="417"/>
      <c r="P8" s="417"/>
      <c r="Q8" s="417"/>
      <c r="R8" s="417"/>
      <c r="S8" s="417"/>
      <c r="T8" s="417"/>
      <c r="U8" s="417"/>
    </row>
    <row r="9">
      <c r="L9" s="417"/>
      <c r="M9" s="417"/>
      <c r="N9" s="417"/>
      <c r="O9" s="417"/>
      <c r="P9" s="417"/>
      <c r="Q9" s="417"/>
      <c r="R9" s="417"/>
      <c r="S9" s="417"/>
      <c r="T9" s="417"/>
      <c r="U9" s="417"/>
    </row>
    <row r="10">
      <c r="L10" s="417"/>
      <c r="M10" s="417"/>
      <c r="N10" s="417"/>
      <c r="O10" s="417"/>
      <c r="P10" s="417"/>
      <c r="Q10" s="417"/>
      <c r="R10" s="417"/>
      <c r="S10" s="417"/>
      <c r="T10" s="417"/>
      <c r="U10" s="417"/>
    </row>
    <row r="11">
      <c r="L11" s="417"/>
      <c r="M11" s="417"/>
      <c r="N11" s="417"/>
      <c r="O11" s="417"/>
      <c r="P11" s="417"/>
      <c r="Q11" s="417"/>
      <c r="R11" s="417"/>
      <c r="S11" s="417"/>
      <c r="T11" s="417"/>
      <c r="U11" s="417"/>
    </row>
    <row r="12">
      <c r="L12" s="417"/>
      <c r="M12" s="417"/>
      <c r="N12" s="417"/>
      <c r="O12" s="417"/>
      <c r="P12" s="417"/>
      <c r="Q12" s="417"/>
      <c r="R12" s="417"/>
      <c r="S12" s="417"/>
      <c r="T12" s="417"/>
      <c r="U12" s="417"/>
    </row>
    <row r="13">
      <c r="L13" s="417"/>
      <c r="M13" s="417"/>
      <c r="N13" s="417"/>
      <c r="O13" s="417"/>
      <c r="P13" s="417"/>
      <c r="Q13" s="417"/>
      <c r="R13" s="417"/>
      <c r="S13" s="417"/>
      <c r="T13" s="417"/>
      <c r="U13" s="417"/>
    </row>
    <row r="14">
      <c r="L14" s="417"/>
      <c r="M14" s="417"/>
      <c r="N14" s="417"/>
      <c r="O14" s="417"/>
      <c r="P14" s="417"/>
      <c r="Q14" s="417"/>
      <c r="R14" s="417"/>
      <c r="S14" s="417"/>
      <c r="T14" s="417"/>
      <c r="U14" s="417"/>
    </row>
    <row r="15">
      <c r="A15" s="399"/>
      <c r="B15" s="399"/>
      <c r="C15" s="399"/>
      <c r="D15" s="399"/>
      <c r="E15" s="399"/>
      <c r="F15" s="399"/>
      <c r="G15" s="399"/>
      <c r="H15" s="399"/>
      <c r="I15" s="399"/>
      <c r="J15" s="399"/>
      <c r="K15" s="399"/>
      <c r="L15" s="417"/>
      <c r="M15" s="417"/>
      <c r="N15" s="417"/>
      <c r="O15" s="417"/>
      <c r="P15" s="417"/>
      <c r="Q15" s="417"/>
      <c r="R15" s="417"/>
      <c r="S15" s="417"/>
      <c r="T15" s="417"/>
      <c r="U15" s="417"/>
    </row>
    <row r="16">
      <c r="A16" s="400"/>
      <c r="B16" s="400"/>
      <c r="C16" s="400"/>
      <c r="D16" s="400"/>
      <c r="E16" s="400"/>
      <c r="F16" s="400"/>
      <c r="G16" s="400"/>
      <c r="H16" s="400"/>
      <c r="I16" s="400"/>
      <c r="J16" s="419"/>
      <c r="K16" s="419"/>
      <c r="L16" s="419"/>
      <c r="M16" s="419"/>
      <c r="N16" s="419"/>
      <c r="O16" s="419"/>
      <c r="P16" s="419"/>
      <c r="Q16" s="419"/>
      <c r="R16" s="419"/>
      <c r="S16" s="419"/>
      <c r="T16" s="419"/>
      <c r="U16" s="417"/>
    </row>
    <row r="17">
      <c r="A17" s="399"/>
      <c r="B17" s="399"/>
      <c r="C17" s="399"/>
      <c r="D17" s="399"/>
      <c r="E17" s="399"/>
      <c r="F17" s="399"/>
      <c r="G17" s="420"/>
      <c r="H17" s="421"/>
      <c r="I17" s="420"/>
      <c r="L17" s="421"/>
      <c r="M17" s="420"/>
      <c r="N17" s="420"/>
      <c r="O17" s="420"/>
      <c r="P17" s="420"/>
      <c r="Q17" s="420"/>
      <c r="R17" s="420"/>
      <c r="S17" s="420"/>
      <c r="T17" s="420"/>
      <c r="U17" s="417"/>
    </row>
    <row r="18" ht="22.5" customHeight="1">
      <c r="A18" s="229" t="s">
        <v>286</v>
      </c>
      <c r="B18" s="229"/>
      <c r="C18" s="229"/>
      <c r="D18" s="229"/>
      <c r="E18" s="229"/>
      <c r="F18" s="401"/>
      <c r="G18" s="229" t="s">
        <v>287</v>
      </c>
      <c r="H18" s="229"/>
      <c r="I18" s="229"/>
      <c r="J18" s="229"/>
      <c r="K18" s="229"/>
      <c r="L18" s="229"/>
      <c r="M18" s="229"/>
      <c r="N18" s="229"/>
      <c r="O18" s="229"/>
      <c r="P18" s="229"/>
      <c r="Q18" s="229"/>
      <c r="R18" s="229"/>
      <c r="S18" s="229"/>
      <c r="T18" s="229"/>
      <c r="U18" s="420"/>
    </row>
    <row r="19" ht="29.25" customHeight="1">
      <c r="A19" s="422" t="s">
        <v>288</v>
      </c>
      <c r="B19" s="403" t="s">
        <v>213</v>
      </c>
      <c r="C19" s="423" t="s">
        <v>289</v>
      </c>
      <c r="D19" s="423" t="s">
        <v>22</v>
      </c>
      <c r="E19" s="424" t="s">
        <v>208</v>
      </c>
      <c r="F19" s="408"/>
      <c r="G19" s="425" t="s">
        <v>290</v>
      </c>
      <c r="H19" s="426" t="s">
        <v>291</v>
      </c>
      <c r="I19" s="427"/>
      <c r="J19" s="425" t="s">
        <v>292</v>
      </c>
      <c r="K19" s="426" t="s">
        <v>291</v>
      </c>
      <c r="L19" s="428"/>
      <c r="M19" s="425" t="s">
        <v>293</v>
      </c>
      <c r="N19" s="426" t="s">
        <v>291</v>
      </c>
      <c r="O19" s="428"/>
      <c r="P19" s="425" t="s">
        <v>294</v>
      </c>
      <c r="Q19" s="426" t="s">
        <v>291</v>
      </c>
      <c r="R19" s="429"/>
      <c r="S19" s="425" t="s">
        <v>295</v>
      </c>
      <c r="T19" s="426" t="s">
        <v>291</v>
      </c>
      <c r="U19" s="420"/>
    </row>
    <row r="20" ht="18.0" customHeight="1">
      <c r="A20" s="430" t="s">
        <v>296</v>
      </c>
      <c r="B20" s="431">
        <v>7.0</v>
      </c>
      <c r="C20" s="432"/>
      <c r="D20" s="432" t="str">
        <f t="shared" ref="D20:D69" si="1">IF(ISBLANK(A20),"",$A$19)</f>
        <v>House Cocktails</v>
      </c>
      <c r="E20" s="433">
        <v>4.0</v>
      </c>
      <c r="F20" s="434"/>
      <c r="G20" s="435" t="s">
        <v>297</v>
      </c>
      <c r="H20" s="436">
        <v>4.0</v>
      </c>
      <c r="I20" s="437"/>
      <c r="J20" s="438" t="s">
        <v>298</v>
      </c>
      <c r="K20" s="439">
        <v>4.0</v>
      </c>
      <c r="L20" s="440"/>
      <c r="M20" s="441" t="s">
        <v>299</v>
      </c>
      <c r="N20" s="439">
        <v>2.0</v>
      </c>
      <c r="O20" s="440"/>
      <c r="P20" s="441" t="s">
        <v>300</v>
      </c>
      <c r="Q20" s="439">
        <v>2.0</v>
      </c>
      <c r="R20" s="442"/>
      <c r="S20" s="441" t="s">
        <v>301</v>
      </c>
      <c r="T20" s="443">
        <v>2.0</v>
      </c>
      <c r="U20" s="444">
        <v>1.0</v>
      </c>
    </row>
    <row r="21" ht="18.0" customHeight="1">
      <c r="A21" s="445" t="s">
        <v>302</v>
      </c>
      <c r="B21" s="446">
        <v>8.0</v>
      </c>
      <c r="C21" s="447"/>
      <c r="D21" s="432" t="str">
        <f t="shared" si="1"/>
        <v>House Cocktails</v>
      </c>
      <c r="E21" s="448">
        <v>5.0</v>
      </c>
      <c r="F21" s="434"/>
      <c r="G21" s="435" t="s">
        <v>303</v>
      </c>
      <c r="H21" s="443">
        <v>2.0</v>
      </c>
      <c r="I21" s="449"/>
      <c r="J21" s="438" t="s">
        <v>304</v>
      </c>
      <c r="K21" s="439">
        <v>0.0</v>
      </c>
      <c r="L21" s="440"/>
      <c r="M21" s="441" t="s">
        <v>305</v>
      </c>
      <c r="N21" s="439">
        <v>3.0</v>
      </c>
      <c r="O21" s="440"/>
      <c r="P21" s="441" t="s">
        <v>306</v>
      </c>
      <c r="Q21" s="439">
        <v>2.0</v>
      </c>
      <c r="R21" s="442"/>
      <c r="S21" s="441" t="s">
        <v>307</v>
      </c>
      <c r="T21" s="443">
        <v>3.0</v>
      </c>
      <c r="U21" s="450">
        <v>2.0</v>
      </c>
    </row>
    <row r="22" ht="18.0" customHeight="1">
      <c r="A22" s="445" t="s">
        <v>308</v>
      </c>
      <c r="B22" s="446">
        <v>9.0</v>
      </c>
      <c r="C22" s="447"/>
      <c r="D22" s="432" t="str">
        <f t="shared" si="1"/>
        <v>House Cocktails</v>
      </c>
      <c r="E22" s="448">
        <v>6.0</v>
      </c>
      <c r="F22" s="434"/>
      <c r="G22" s="435" t="s">
        <v>309</v>
      </c>
      <c r="H22" s="443">
        <v>0.0</v>
      </c>
      <c r="I22" s="449"/>
      <c r="J22" s="438" t="s">
        <v>310</v>
      </c>
      <c r="K22" s="439">
        <v>1.0</v>
      </c>
      <c r="L22" s="440"/>
      <c r="M22" s="441" t="s">
        <v>311</v>
      </c>
      <c r="N22" s="439">
        <v>1.0</v>
      </c>
      <c r="O22" s="440"/>
      <c r="P22" s="441" t="s">
        <v>312</v>
      </c>
      <c r="Q22" s="439">
        <v>2.0</v>
      </c>
      <c r="R22" s="442"/>
      <c r="S22" s="441" t="s">
        <v>313</v>
      </c>
      <c r="T22" s="443">
        <v>2.0</v>
      </c>
      <c r="U22" s="450">
        <v>3.0</v>
      </c>
    </row>
    <row r="23" ht="18.0" customHeight="1">
      <c r="A23" s="445"/>
      <c r="B23" s="446">
        <v>0.0</v>
      </c>
      <c r="C23" s="447"/>
      <c r="D23" s="432" t="str">
        <f t="shared" si="1"/>
        <v/>
      </c>
      <c r="E23" s="448">
        <v>0.0</v>
      </c>
      <c r="F23" s="434"/>
      <c r="G23" s="435"/>
      <c r="H23" s="443">
        <v>0.0</v>
      </c>
      <c r="I23" s="449"/>
      <c r="J23" s="451"/>
      <c r="K23" s="439">
        <v>0.0</v>
      </c>
      <c r="L23" s="440"/>
      <c r="M23" s="452"/>
      <c r="N23" s="439">
        <v>0.0</v>
      </c>
      <c r="O23" s="440"/>
      <c r="P23" s="452"/>
      <c r="Q23" s="439">
        <v>0.0</v>
      </c>
      <c r="R23" s="442"/>
      <c r="S23" s="452"/>
      <c r="T23" s="443">
        <v>0.0</v>
      </c>
      <c r="U23" s="450">
        <v>4.0</v>
      </c>
    </row>
    <row r="24" ht="18.0" customHeight="1">
      <c r="A24" s="453"/>
      <c r="B24" s="446">
        <v>0.0</v>
      </c>
      <c r="C24" s="447"/>
      <c r="D24" s="432" t="str">
        <f t="shared" si="1"/>
        <v/>
      </c>
      <c r="E24" s="448">
        <v>0.0</v>
      </c>
      <c r="F24" s="434"/>
      <c r="G24" s="454"/>
      <c r="H24" s="443">
        <v>0.0</v>
      </c>
      <c r="I24" s="449"/>
      <c r="J24" s="451"/>
      <c r="K24" s="439">
        <v>0.0</v>
      </c>
      <c r="L24" s="440"/>
      <c r="M24" s="452"/>
      <c r="N24" s="439">
        <v>0.0</v>
      </c>
      <c r="O24" s="440"/>
      <c r="P24" s="452"/>
      <c r="Q24" s="439">
        <v>0.0</v>
      </c>
      <c r="R24" s="442"/>
      <c r="S24" s="452"/>
      <c r="T24" s="443">
        <v>0.0</v>
      </c>
      <c r="U24" s="450">
        <v>5.0</v>
      </c>
    </row>
    <row r="25" ht="18.0" customHeight="1">
      <c r="A25" s="453"/>
      <c r="B25" s="446">
        <v>0.0</v>
      </c>
      <c r="C25" s="447"/>
      <c r="D25" s="432" t="str">
        <f t="shared" si="1"/>
        <v/>
      </c>
      <c r="E25" s="448">
        <v>0.0</v>
      </c>
      <c r="F25" s="434"/>
      <c r="G25" s="454"/>
      <c r="H25" s="443">
        <v>0.0</v>
      </c>
      <c r="I25" s="449"/>
      <c r="J25" s="451"/>
      <c r="K25" s="439">
        <v>0.0</v>
      </c>
      <c r="L25" s="440"/>
      <c r="M25" s="452"/>
      <c r="N25" s="439">
        <v>0.0</v>
      </c>
      <c r="O25" s="440"/>
      <c r="P25" s="452"/>
      <c r="Q25" s="439">
        <v>0.0</v>
      </c>
      <c r="R25" s="442"/>
      <c r="S25" s="452"/>
      <c r="T25" s="443">
        <v>0.0</v>
      </c>
      <c r="U25" s="450">
        <v>6.0</v>
      </c>
    </row>
    <row r="26" ht="18.0" customHeight="1">
      <c r="A26" s="453"/>
      <c r="B26" s="446">
        <v>0.0</v>
      </c>
      <c r="C26" s="447"/>
      <c r="D26" s="432" t="str">
        <f t="shared" si="1"/>
        <v/>
      </c>
      <c r="E26" s="448">
        <v>0.0</v>
      </c>
      <c r="F26" s="434"/>
      <c r="G26" s="454"/>
      <c r="H26" s="443">
        <v>0.0</v>
      </c>
      <c r="I26" s="449"/>
      <c r="J26" s="451"/>
      <c r="K26" s="439">
        <v>0.0</v>
      </c>
      <c r="L26" s="440"/>
      <c r="M26" s="452"/>
      <c r="N26" s="439">
        <v>0.0</v>
      </c>
      <c r="O26" s="440"/>
      <c r="P26" s="452"/>
      <c r="Q26" s="439">
        <v>0.0</v>
      </c>
      <c r="R26" s="442"/>
      <c r="S26" s="452"/>
      <c r="T26" s="443">
        <v>0.0</v>
      </c>
      <c r="U26" s="450">
        <v>7.0</v>
      </c>
    </row>
    <row r="27" ht="18.0" customHeight="1">
      <c r="A27" s="453"/>
      <c r="B27" s="446">
        <v>0.0</v>
      </c>
      <c r="C27" s="447"/>
      <c r="D27" s="432" t="str">
        <f t="shared" si="1"/>
        <v/>
      </c>
      <c r="E27" s="448">
        <v>0.0</v>
      </c>
      <c r="F27" s="434"/>
      <c r="G27" s="454"/>
      <c r="H27" s="443">
        <v>0.0</v>
      </c>
      <c r="I27" s="449"/>
      <c r="J27" s="451"/>
      <c r="K27" s="439">
        <v>0.0</v>
      </c>
      <c r="L27" s="440"/>
      <c r="M27" s="452"/>
      <c r="N27" s="439">
        <v>0.0</v>
      </c>
      <c r="O27" s="440"/>
      <c r="P27" s="452"/>
      <c r="Q27" s="439">
        <v>0.0</v>
      </c>
      <c r="R27" s="442"/>
      <c r="S27" s="452"/>
      <c r="T27" s="443">
        <v>0.0</v>
      </c>
      <c r="U27" s="450">
        <v>8.0</v>
      </c>
    </row>
    <row r="28" ht="18.0" customHeight="1">
      <c r="A28" s="453"/>
      <c r="B28" s="446">
        <v>0.0</v>
      </c>
      <c r="C28" s="447"/>
      <c r="D28" s="432" t="str">
        <f t="shared" si="1"/>
        <v/>
      </c>
      <c r="E28" s="448">
        <v>0.0</v>
      </c>
      <c r="F28" s="434"/>
      <c r="G28" s="454"/>
      <c r="H28" s="443">
        <v>0.0</v>
      </c>
      <c r="I28" s="449"/>
      <c r="J28" s="451"/>
      <c r="K28" s="439">
        <v>0.0</v>
      </c>
      <c r="L28" s="440"/>
      <c r="M28" s="452"/>
      <c r="N28" s="439">
        <v>0.0</v>
      </c>
      <c r="O28" s="440"/>
      <c r="P28" s="452"/>
      <c r="Q28" s="439">
        <v>0.0</v>
      </c>
      <c r="R28" s="442"/>
      <c r="S28" s="452"/>
      <c r="T28" s="443">
        <v>0.0</v>
      </c>
      <c r="U28" s="450">
        <v>9.0</v>
      </c>
    </row>
    <row r="29" ht="18.0" customHeight="1">
      <c r="A29" s="453"/>
      <c r="B29" s="446">
        <v>0.0</v>
      </c>
      <c r="C29" s="447"/>
      <c r="D29" s="432" t="str">
        <f t="shared" si="1"/>
        <v/>
      </c>
      <c r="E29" s="448">
        <v>0.0</v>
      </c>
      <c r="F29" s="434"/>
      <c r="G29" s="454"/>
      <c r="H29" s="443">
        <v>0.0</v>
      </c>
      <c r="I29" s="449"/>
      <c r="J29" s="451"/>
      <c r="K29" s="439">
        <v>0.0</v>
      </c>
      <c r="L29" s="440"/>
      <c r="M29" s="452"/>
      <c r="N29" s="439">
        <v>0.0</v>
      </c>
      <c r="O29" s="440"/>
      <c r="P29" s="452"/>
      <c r="Q29" s="439">
        <v>0.0</v>
      </c>
      <c r="R29" s="442"/>
      <c r="S29" s="452"/>
      <c r="T29" s="443">
        <v>0.0</v>
      </c>
      <c r="U29" s="450">
        <v>10.0</v>
      </c>
    </row>
    <row r="30" ht="18.0" customHeight="1">
      <c r="A30" s="453"/>
      <c r="B30" s="446">
        <v>0.0</v>
      </c>
      <c r="C30" s="447"/>
      <c r="D30" s="432" t="str">
        <f t="shared" si="1"/>
        <v/>
      </c>
      <c r="E30" s="448">
        <v>0.0</v>
      </c>
      <c r="F30" s="434"/>
      <c r="G30" s="454"/>
      <c r="H30" s="443">
        <v>0.0</v>
      </c>
      <c r="I30" s="449"/>
      <c r="J30" s="451"/>
      <c r="K30" s="439">
        <v>0.0</v>
      </c>
      <c r="L30" s="440"/>
      <c r="M30" s="452"/>
      <c r="N30" s="439">
        <v>0.0</v>
      </c>
      <c r="O30" s="440"/>
      <c r="P30" s="452"/>
      <c r="Q30" s="439">
        <v>0.0</v>
      </c>
      <c r="R30" s="442"/>
      <c r="S30" s="452"/>
      <c r="T30" s="443">
        <v>0.0</v>
      </c>
      <c r="U30" s="450">
        <v>11.0</v>
      </c>
    </row>
    <row r="31" ht="18.0" customHeight="1">
      <c r="A31" s="453"/>
      <c r="B31" s="446">
        <v>0.0</v>
      </c>
      <c r="C31" s="447"/>
      <c r="D31" s="432" t="str">
        <f t="shared" si="1"/>
        <v/>
      </c>
      <c r="E31" s="448">
        <v>0.0</v>
      </c>
      <c r="F31" s="434"/>
      <c r="G31" s="454"/>
      <c r="H31" s="443">
        <v>0.0</v>
      </c>
      <c r="I31" s="449"/>
      <c r="J31" s="451"/>
      <c r="K31" s="439">
        <v>0.0</v>
      </c>
      <c r="L31" s="440"/>
      <c r="M31" s="452"/>
      <c r="N31" s="439">
        <v>0.0</v>
      </c>
      <c r="O31" s="440"/>
      <c r="P31" s="452"/>
      <c r="Q31" s="439">
        <v>0.0</v>
      </c>
      <c r="R31" s="442"/>
      <c r="S31" s="452"/>
      <c r="T31" s="443">
        <v>0.0</v>
      </c>
      <c r="U31" s="450">
        <v>12.0</v>
      </c>
    </row>
    <row r="32" ht="18.0" customHeight="1">
      <c r="A32" s="453"/>
      <c r="B32" s="446">
        <v>0.0</v>
      </c>
      <c r="C32" s="447"/>
      <c r="D32" s="432" t="str">
        <f t="shared" si="1"/>
        <v/>
      </c>
      <c r="E32" s="448">
        <v>0.0</v>
      </c>
      <c r="F32" s="434"/>
      <c r="G32" s="454"/>
      <c r="H32" s="443">
        <v>0.0</v>
      </c>
      <c r="I32" s="449"/>
      <c r="J32" s="451"/>
      <c r="K32" s="439">
        <v>0.0</v>
      </c>
      <c r="L32" s="440"/>
      <c r="M32" s="452"/>
      <c r="N32" s="439">
        <v>0.0</v>
      </c>
      <c r="O32" s="440"/>
      <c r="P32" s="452"/>
      <c r="Q32" s="439">
        <v>0.0</v>
      </c>
      <c r="R32" s="442"/>
      <c r="S32" s="452"/>
      <c r="T32" s="443">
        <v>0.0</v>
      </c>
      <c r="U32" s="450">
        <v>13.0</v>
      </c>
    </row>
    <row r="33" ht="18.0" customHeight="1">
      <c r="A33" s="453"/>
      <c r="B33" s="446">
        <v>0.0</v>
      </c>
      <c r="C33" s="447"/>
      <c r="D33" s="432" t="str">
        <f t="shared" si="1"/>
        <v/>
      </c>
      <c r="E33" s="448">
        <v>0.0</v>
      </c>
      <c r="F33" s="434"/>
      <c r="G33" s="454"/>
      <c r="H33" s="443">
        <v>0.0</v>
      </c>
      <c r="I33" s="449"/>
      <c r="J33" s="451"/>
      <c r="K33" s="439">
        <v>0.0</v>
      </c>
      <c r="L33" s="440"/>
      <c r="M33" s="452"/>
      <c r="N33" s="439">
        <v>0.0</v>
      </c>
      <c r="O33" s="440"/>
      <c r="P33" s="452"/>
      <c r="Q33" s="439">
        <v>0.0</v>
      </c>
      <c r="R33" s="442"/>
      <c r="S33" s="452"/>
      <c r="T33" s="443">
        <v>0.0</v>
      </c>
      <c r="U33" s="450">
        <v>14.0</v>
      </c>
    </row>
    <row r="34" ht="18.0" customHeight="1">
      <c r="A34" s="453"/>
      <c r="B34" s="446">
        <v>0.0</v>
      </c>
      <c r="C34" s="447"/>
      <c r="D34" s="432" t="str">
        <f t="shared" si="1"/>
        <v/>
      </c>
      <c r="E34" s="448">
        <v>0.0</v>
      </c>
      <c r="F34" s="434"/>
      <c r="G34" s="454"/>
      <c r="H34" s="443">
        <v>0.0</v>
      </c>
      <c r="I34" s="449"/>
      <c r="J34" s="451"/>
      <c r="K34" s="439">
        <v>0.0</v>
      </c>
      <c r="L34" s="440"/>
      <c r="M34" s="452"/>
      <c r="N34" s="439">
        <v>0.0</v>
      </c>
      <c r="O34" s="440"/>
      <c r="P34" s="452"/>
      <c r="Q34" s="439">
        <v>0.0</v>
      </c>
      <c r="R34" s="442"/>
      <c r="S34" s="452"/>
      <c r="T34" s="443">
        <v>0.0</v>
      </c>
      <c r="U34" s="450">
        <v>15.0</v>
      </c>
    </row>
    <row r="35" ht="18.0" customHeight="1">
      <c r="A35" s="453"/>
      <c r="B35" s="446">
        <v>0.0</v>
      </c>
      <c r="C35" s="447"/>
      <c r="D35" s="432" t="str">
        <f t="shared" si="1"/>
        <v/>
      </c>
      <c r="E35" s="448">
        <v>0.0</v>
      </c>
      <c r="F35" s="434"/>
      <c r="G35" s="454"/>
      <c r="H35" s="443">
        <v>0.0</v>
      </c>
      <c r="I35" s="449"/>
      <c r="J35" s="451"/>
      <c r="K35" s="439">
        <v>0.0</v>
      </c>
      <c r="L35" s="440"/>
      <c r="M35" s="452"/>
      <c r="N35" s="439">
        <v>0.0</v>
      </c>
      <c r="O35" s="440"/>
      <c r="P35" s="452"/>
      <c r="Q35" s="439">
        <v>0.0</v>
      </c>
      <c r="R35" s="442"/>
      <c r="S35" s="452"/>
      <c r="T35" s="443">
        <v>0.0</v>
      </c>
      <c r="U35" s="450">
        <v>16.0</v>
      </c>
    </row>
    <row r="36" ht="18.0" customHeight="1">
      <c r="A36" s="453"/>
      <c r="B36" s="446">
        <v>0.0</v>
      </c>
      <c r="C36" s="447"/>
      <c r="D36" s="432" t="str">
        <f t="shared" si="1"/>
        <v/>
      </c>
      <c r="E36" s="448">
        <v>0.0</v>
      </c>
      <c r="F36" s="434"/>
      <c r="G36" s="454"/>
      <c r="H36" s="443">
        <v>0.0</v>
      </c>
      <c r="I36" s="449"/>
      <c r="J36" s="451"/>
      <c r="K36" s="439">
        <v>0.0</v>
      </c>
      <c r="L36" s="440"/>
      <c r="M36" s="452"/>
      <c r="N36" s="439">
        <v>0.0</v>
      </c>
      <c r="O36" s="440"/>
      <c r="P36" s="452"/>
      <c r="Q36" s="439">
        <v>0.0</v>
      </c>
      <c r="R36" s="442"/>
      <c r="S36" s="452"/>
      <c r="T36" s="443">
        <v>0.0</v>
      </c>
      <c r="U36" s="450">
        <v>17.0</v>
      </c>
    </row>
    <row r="37" ht="18.0" customHeight="1">
      <c r="A37" s="453"/>
      <c r="B37" s="446">
        <v>0.0</v>
      </c>
      <c r="C37" s="447"/>
      <c r="D37" s="432" t="str">
        <f t="shared" si="1"/>
        <v/>
      </c>
      <c r="E37" s="448">
        <v>0.0</v>
      </c>
      <c r="F37" s="434"/>
      <c r="G37" s="454"/>
      <c r="H37" s="443">
        <v>0.0</v>
      </c>
      <c r="I37" s="449"/>
      <c r="J37" s="451"/>
      <c r="K37" s="439">
        <v>0.0</v>
      </c>
      <c r="L37" s="440"/>
      <c r="M37" s="452"/>
      <c r="N37" s="439">
        <v>0.0</v>
      </c>
      <c r="O37" s="440"/>
      <c r="P37" s="452"/>
      <c r="Q37" s="439">
        <v>0.0</v>
      </c>
      <c r="R37" s="442"/>
      <c r="S37" s="452"/>
      <c r="T37" s="443">
        <v>0.0</v>
      </c>
      <c r="U37" s="450">
        <v>18.0</v>
      </c>
    </row>
    <row r="38" ht="18.0" customHeight="1">
      <c r="A38" s="453"/>
      <c r="B38" s="446">
        <v>0.0</v>
      </c>
      <c r="C38" s="447"/>
      <c r="D38" s="432" t="str">
        <f t="shared" si="1"/>
        <v/>
      </c>
      <c r="E38" s="448">
        <v>0.0</v>
      </c>
      <c r="F38" s="434"/>
      <c r="G38" s="454"/>
      <c r="H38" s="443">
        <v>0.0</v>
      </c>
      <c r="I38" s="449"/>
      <c r="J38" s="451"/>
      <c r="K38" s="439">
        <v>0.0</v>
      </c>
      <c r="L38" s="440"/>
      <c r="M38" s="452"/>
      <c r="N38" s="439">
        <v>0.0</v>
      </c>
      <c r="O38" s="440"/>
      <c r="P38" s="452"/>
      <c r="Q38" s="439">
        <v>0.0</v>
      </c>
      <c r="R38" s="442"/>
      <c r="S38" s="452"/>
      <c r="T38" s="443">
        <v>0.0</v>
      </c>
      <c r="U38" s="450">
        <v>19.0</v>
      </c>
    </row>
    <row r="39" ht="18.0" customHeight="1">
      <c r="A39" s="455"/>
      <c r="B39" s="456">
        <v>0.0</v>
      </c>
      <c r="C39" s="457"/>
      <c r="D39" s="432" t="str">
        <f t="shared" si="1"/>
        <v/>
      </c>
      <c r="E39" s="458">
        <v>0.0</v>
      </c>
      <c r="F39" s="459"/>
      <c r="G39" s="454"/>
      <c r="H39" s="443">
        <v>0.0</v>
      </c>
      <c r="I39" s="449"/>
      <c r="J39" s="451"/>
      <c r="K39" s="439">
        <v>0.0</v>
      </c>
      <c r="L39" s="440"/>
      <c r="M39" s="452"/>
      <c r="N39" s="439">
        <v>0.0</v>
      </c>
      <c r="O39" s="440"/>
      <c r="P39" s="452"/>
      <c r="Q39" s="439">
        <v>0.0</v>
      </c>
      <c r="R39" s="442"/>
      <c r="S39" s="452"/>
      <c r="T39" s="443">
        <v>0.0</v>
      </c>
      <c r="U39" s="450">
        <v>20.0</v>
      </c>
    </row>
    <row r="40" ht="18.0" customHeight="1">
      <c r="A40" s="455"/>
      <c r="B40" s="456">
        <v>0.0</v>
      </c>
      <c r="C40" s="457"/>
      <c r="D40" s="432" t="str">
        <f t="shared" si="1"/>
        <v/>
      </c>
      <c r="E40" s="458">
        <v>0.0</v>
      </c>
      <c r="F40" s="420"/>
      <c r="G40" s="454"/>
      <c r="H40" s="443">
        <v>0.0</v>
      </c>
      <c r="I40" s="449"/>
      <c r="J40" s="451"/>
      <c r="K40" s="439">
        <v>0.0</v>
      </c>
      <c r="L40" s="440"/>
      <c r="M40" s="452"/>
      <c r="N40" s="439">
        <v>0.0</v>
      </c>
      <c r="O40" s="440"/>
      <c r="P40" s="452"/>
      <c r="Q40" s="439">
        <v>0.0</v>
      </c>
      <c r="R40" s="442"/>
      <c r="S40" s="452"/>
      <c r="T40" s="443">
        <v>0.0</v>
      </c>
      <c r="U40" s="450">
        <v>21.0</v>
      </c>
    </row>
    <row r="41" ht="18.0" customHeight="1">
      <c r="A41" s="455"/>
      <c r="B41" s="456">
        <v>0.0</v>
      </c>
      <c r="C41" s="457"/>
      <c r="D41" s="432" t="str">
        <f t="shared" si="1"/>
        <v/>
      </c>
      <c r="E41" s="458">
        <v>0.0</v>
      </c>
      <c r="F41" s="420"/>
      <c r="G41" s="454"/>
      <c r="H41" s="443">
        <v>0.0</v>
      </c>
      <c r="I41" s="449"/>
      <c r="J41" s="451"/>
      <c r="K41" s="439">
        <v>0.0</v>
      </c>
      <c r="L41" s="440"/>
      <c r="M41" s="452"/>
      <c r="N41" s="439">
        <v>0.0</v>
      </c>
      <c r="O41" s="440"/>
      <c r="P41" s="452"/>
      <c r="Q41" s="439">
        <v>0.0</v>
      </c>
      <c r="R41" s="442"/>
      <c r="S41" s="452"/>
      <c r="T41" s="443">
        <v>0.0</v>
      </c>
      <c r="U41" s="450">
        <v>22.0</v>
      </c>
    </row>
    <row r="42" ht="18.0" customHeight="1">
      <c r="A42" s="455"/>
      <c r="B42" s="456">
        <v>0.0</v>
      </c>
      <c r="C42" s="457"/>
      <c r="D42" s="432" t="str">
        <f t="shared" si="1"/>
        <v/>
      </c>
      <c r="E42" s="458">
        <v>0.0</v>
      </c>
      <c r="G42" s="454"/>
      <c r="H42" s="443">
        <v>0.0</v>
      </c>
      <c r="I42" s="449"/>
      <c r="J42" s="451"/>
      <c r="K42" s="439">
        <v>0.0</v>
      </c>
      <c r="L42" s="440"/>
      <c r="M42" s="452"/>
      <c r="N42" s="439">
        <v>0.0</v>
      </c>
      <c r="O42" s="440"/>
      <c r="P42" s="452"/>
      <c r="Q42" s="439">
        <v>0.0</v>
      </c>
      <c r="R42" s="442"/>
      <c r="S42" s="452"/>
      <c r="T42" s="443">
        <v>0.0</v>
      </c>
      <c r="U42" s="450">
        <v>23.0</v>
      </c>
    </row>
    <row r="43" ht="18.0" customHeight="1">
      <c r="A43" s="455"/>
      <c r="B43" s="456">
        <v>0.0</v>
      </c>
      <c r="C43" s="457"/>
      <c r="D43" s="432" t="str">
        <f t="shared" si="1"/>
        <v/>
      </c>
      <c r="E43" s="458">
        <v>0.0</v>
      </c>
      <c r="G43" s="454"/>
      <c r="H43" s="443">
        <v>0.0</v>
      </c>
      <c r="I43" s="449"/>
      <c r="J43" s="451"/>
      <c r="K43" s="439">
        <v>0.0</v>
      </c>
      <c r="L43" s="440"/>
      <c r="M43" s="452"/>
      <c r="N43" s="439">
        <v>0.0</v>
      </c>
      <c r="O43" s="440"/>
      <c r="P43" s="452"/>
      <c r="Q43" s="439">
        <v>0.0</v>
      </c>
      <c r="R43" s="442"/>
      <c r="S43" s="452"/>
      <c r="T43" s="443">
        <v>0.0</v>
      </c>
      <c r="U43" s="450">
        <v>24.0</v>
      </c>
    </row>
    <row r="44" ht="18.0" customHeight="1">
      <c r="A44" s="455"/>
      <c r="B44" s="456">
        <v>0.0</v>
      </c>
      <c r="C44" s="457"/>
      <c r="D44" s="432" t="str">
        <f t="shared" si="1"/>
        <v/>
      </c>
      <c r="E44" s="458">
        <v>0.0</v>
      </c>
      <c r="G44" s="454"/>
      <c r="H44" s="443">
        <v>0.0</v>
      </c>
      <c r="I44" s="449"/>
      <c r="J44" s="451"/>
      <c r="K44" s="439">
        <v>0.0</v>
      </c>
      <c r="L44" s="440"/>
      <c r="M44" s="452"/>
      <c r="N44" s="439">
        <v>0.0</v>
      </c>
      <c r="O44" s="440"/>
      <c r="P44" s="452"/>
      <c r="Q44" s="439">
        <v>0.0</v>
      </c>
      <c r="R44" s="442"/>
      <c r="S44" s="452"/>
      <c r="T44" s="443">
        <v>0.0</v>
      </c>
      <c r="U44" s="450">
        <v>25.0</v>
      </c>
    </row>
    <row r="45" ht="18.0" customHeight="1">
      <c r="A45" s="455"/>
      <c r="B45" s="456">
        <v>0.0</v>
      </c>
      <c r="C45" s="457"/>
      <c r="D45" s="432" t="str">
        <f t="shared" si="1"/>
        <v/>
      </c>
      <c r="E45" s="458">
        <v>0.0</v>
      </c>
      <c r="G45" s="454"/>
      <c r="H45" s="443">
        <v>0.0</v>
      </c>
      <c r="I45" s="449"/>
      <c r="J45" s="451"/>
      <c r="K45" s="439">
        <v>0.0</v>
      </c>
      <c r="L45" s="440"/>
      <c r="M45" s="452"/>
      <c r="N45" s="439">
        <v>0.0</v>
      </c>
      <c r="O45" s="440"/>
      <c r="P45" s="452"/>
      <c r="Q45" s="439">
        <v>0.0</v>
      </c>
      <c r="R45" s="442"/>
      <c r="S45" s="452"/>
      <c r="T45" s="443">
        <v>0.0</v>
      </c>
      <c r="U45" s="450">
        <v>26.0</v>
      </c>
    </row>
    <row r="46" ht="18.0" customHeight="1">
      <c r="A46" s="455"/>
      <c r="B46" s="456">
        <v>0.0</v>
      </c>
      <c r="C46" s="457"/>
      <c r="D46" s="432" t="str">
        <f t="shared" si="1"/>
        <v/>
      </c>
      <c r="E46" s="458">
        <v>0.0</v>
      </c>
      <c r="G46" s="454"/>
      <c r="H46" s="443">
        <v>0.0</v>
      </c>
      <c r="I46" s="449"/>
      <c r="J46" s="451"/>
      <c r="K46" s="439">
        <v>0.0</v>
      </c>
      <c r="L46" s="440"/>
      <c r="M46" s="452"/>
      <c r="N46" s="439">
        <v>0.0</v>
      </c>
      <c r="O46" s="440"/>
      <c r="P46" s="452"/>
      <c r="Q46" s="439">
        <v>0.0</v>
      </c>
      <c r="R46" s="442"/>
      <c r="S46" s="452"/>
      <c r="T46" s="443">
        <v>0.0</v>
      </c>
      <c r="U46" s="450">
        <v>27.0</v>
      </c>
    </row>
    <row r="47" ht="18.0" customHeight="1">
      <c r="A47" s="455"/>
      <c r="B47" s="456">
        <v>0.0</v>
      </c>
      <c r="C47" s="457"/>
      <c r="D47" s="432" t="str">
        <f t="shared" si="1"/>
        <v/>
      </c>
      <c r="E47" s="458">
        <v>0.0</v>
      </c>
      <c r="G47" s="454"/>
      <c r="H47" s="443">
        <v>0.0</v>
      </c>
      <c r="I47" s="449"/>
      <c r="J47" s="451"/>
      <c r="K47" s="439">
        <v>0.0</v>
      </c>
      <c r="L47" s="440"/>
      <c r="M47" s="452"/>
      <c r="N47" s="439">
        <v>0.0</v>
      </c>
      <c r="O47" s="440"/>
      <c r="P47" s="452"/>
      <c r="Q47" s="439">
        <v>0.0</v>
      </c>
      <c r="R47" s="442"/>
      <c r="S47" s="452"/>
      <c r="T47" s="443">
        <v>0.0</v>
      </c>
      <c r="U47" s="450">
        <v>28.0</v>
      </c>
    </row>
    <row r="48" ht="18.0" customHeight="1">
      <c r="A48" s="455"/>
      <c r="B48" s="456">
        <v>0.0</v>
      </c>
      <c r="C48" s="457"/>
      <c r="D48" s="432" t="str">
        <f t="shared" si="1"/>
        <v/>
      </c>
      <c r="E48" s="458">
        <v>0.0</v>
      </c>
      <c r="G48" s="454"/>
      <c r="H48" s="443">
        <v>0.0</v>
      </c>
      <c r="I48" s="449"/>
      <c r="J48" s="451"/>
      <c r="K48" s="439">
        <v>0.0</v>
      </c>
      <c r="L48" s="440"/>
      <c r="M48" s="452"/>
      <c r="N48" s="439">
        <v>0.0</v>
      </c>
      <c r="O48" s="440"/>
      <c r="P48" s="452"/>
      <c r="Q48" s="439">
        <v>0.0</v>
      </c>
      <c r="R48" s="442"/>
      <c r="S48" s="452"/>
      <c r="T48" s="443">
        <v>0.0</v>
      </c>
      <c r="U48" s="450">
        <v>29.0</v>
      </c>
    </row>
    <row r="49" ht="18.0" customHeight="1">
      <c r="A49" s="455"/>
      <c r="B49" s="456">
        <v>0.0</v>
      </c>
      <c r="C49" s="457"/>
      <c r="D49" s="432" t="str">
        <f t="shared" si="1"/>
        <v/>
      </c>
      <c r="E49" s="458">
        <v>0.0</v>
      </c>
      <c r="G49" s="454"/>
      <c r="H49" s="443">
        <v>0.0</v>
      </c>
      <c r="I49" s="449"/>
      <c r="J49" s="451"/>
      <c r="K49" s="439">
        <v>0.0</v>
      </c>
      <c r="L49" s="440"/>
      <c r="M49" s="452"/>
      <c r="N49" s="439">
        <v>0.0</v>
      </c>
      <c r="O49" s="440"/>
      <c r="P49" s="452"/>
      <c r="Q49" s="439">
        <v>0.0</v>
      </c>
      <c r="R49" s="442"/>
      <c r="S49" s="452"/>
      <c r="T49" s="443">
        <v>0.0</v>
      </c>
      <c r="U49" s="450">
        <v>30.0</v>
      </c>
    </row>
    <row r="50" ht="18.0" customHeight="1">
      <c r="A50" s="455"/>
      <c r="B50" s="456">
        <v>0.0</v>
      </c>
      <c r="C50" s="457"/>
      <c r="D50" s="432" t="str">
        <f t="shared" si="1"/>
        <v/>
      </c>
      <c r="E50" s="458">
        <v>0.0</v>
      </c>
      <c r="G50" s="454"/>
      <c r="H50" s="443">
        <v>0.0</v>
      </c>
      <c r="I50" s="449"/>
      <c r="J50" s="451"/>
      <c r="K50" s="439">
        <v>0.0</v>
      </c>
      <c r="L50" s="440"/>
      <c r="M50" s="452"/>
      <c r="N50" s="439">
        <v>0.0</v>
      </c>
      <c r="O50" s="440"/>
      <c r="P50" s="452"/>
      <c r="Q50" s="439">
        <v>0.0</v>
      </c>
      <c r="R50" s="442"/>
      <c r="S50" s="452"/>
      <c r="T50" s="443">
        <v>0.0</v>
      </c>
      <c r="U50" s="450">
        <v>31.0</v>
      </c>
    </row>
    <row r="51" ht="18.0" customHeight="1">
      <c r="A51" s="455"/>
      <c r="B51" s="456">
        <v>0.0</v>
      </c>
      <c r="C51" s="457"/>
      <c r="D51" s="432" t="str">
        <f t="shared" si="1"/>
        <v/>
      </c>
      <c r="E51" s="458">
        <v>0.0</v>
      </c>
      <c r="G51" s="454"/>
      <c r="H51" s="443">
        <v>0.0</v>
      </c>
      <c r="I51" s="449"/>
      <c r="J51" s="451"/>
      <c r="K51" s="439">
        <v>0.0</v>
      </c>
      <c r="L51" s="440"/>
      <c r="M51" s="452"/>
      <c r="N51" s="439">
        <v>0.0</v>
      </c>
      <c r="O51" s="440"/>
      <c r="P51" s="452"/>
      <c r="Q51" s="439">
        <v>0.0</v>
      </c>
      <c r="R51" s="442"/>
      <c r="S51" s="452"/>
      <c r="T51" s="443">
        <v>0.0</v>
      </c>
      <c r="U51" s="450">
        <v>32.0</v>
      </c>
    </row>
    <row r="52" ht="18.0" customHeight="1">
      <c r="A52" s="455"/>
      <c r="B52" s="456">
        <v>0.0</v>
      </c>
      <c r="C52" s="457"/>
      <c r="D52" s="432" t="str">
        <f t="shared" si="1"/>
        <v/>
      </c>
      <c r="E52" s="458">
        <v>0.0</v>
      </c>
      <c r="G52" s="454"/>
      <c r="H52" s="443">
        <v>0.0</v>
      </c>
      <c r="I52" s="449"/>
      <c r="J52" s="451"/>
      <c r="K52" s="439">
        <v>0.0</v>
      </c>
      <c r="L52" s="440"/>
      <c r="M52" s="452"/>
      <c r="N52" s="439">
        <v>0.0</v>
      </c>
      <c r="O52" s="440"/>
      <c r="P52" s="452"/>
      <c r="Q52" s="439">
        <v>0.0</v>
      </c>
      <c r="R52" s="442"/>
      <c r="S52" s="452"/>
      <c r="T52" s="443">
        <v>0.0</v>
      </c>
      <c r="U52" s="450">
        <v>33.0</v>
      </c>
    </row>
    <row r="53" ht="18.0" customHeight="1">
      <c r="A53" s="455"/>
      <c r="B53" s="456">
        <v>0.0</v>
      </c>
      <c r="C53" s="457"/>
      <c r="D53" s="432" t="str">
        <f t="shared" si="1"/>
        <v/>
      </c>
      <c r="E53" s="458">
        <v>0.0</v>
      </c>
      <c r="G53" s="454"/>
      <c r="H53" s="443">
        <v>0.0</v>
      </c>
      <c r="I53" s="449"/>
      <c r="J53" s="451"/>
      <c r="K53" s="439">
        <v>0.0</v>
      </c>
      <c r="L53" s="440"/>
      <c r="M53" s="452"/>
      <c r="N53" s="439">
        <v>0.0</v>
      </c>
      <c r="O53" s="440"/>
      <c r="P53" s="452"/>
      <c r="Q53" s="439">
        <v>0.0</v>
      </c>
      <c r="R53" s="442"/>
      <c r="S53" s="452"/>
      <c r="T53" s="443">
        <v>0.0</v>
      </c>
      <c r="U53" s="450">
        <v>34.0</v>
      </c>
    </row>
    <row r="54" ht="18.0" customHeight="1">
      <c r="A54" s="455"/>
      <c r="B54" s="456">
        <v>0.0</v>
      </c>
      <c r="C54" s="457"/>
      <c r="D54" s="432" t="str">
        <f t="shared" si="1"/>
        <v/>
      </c>
      <c r="E54" s="458">
        <v>0.0</v>
      </c>
      <c r="G54" s="454"/>
      <c r="H54" s="443">
        <v>0.0</v>
      </c>
      <c r="I54" s="449"/>
      <c r="J54" s="451"/>
      <c r="K54" s="439">
        <v>0.0</v>
      </c>
      <c r="L54" s="440"/>
      <c r="M54" s="452"/>
      <c r="N54" s="439">
        <v>0.0</v>
      </c>
      <c r="O54" s="440"/>
      <c r="P54" s="452"/>
      <c r="Q54" s="439">
        <v>0.0</v>
      </c>
      <c r="R54" s="442"/>
      <c r="S54" s="452"/>
      <c r="T54" s="443">
        <v>0.0</v>
      </c>
      <c r="U54" s="450">
        <v>35.0</v>
      </c>
    </row>
    <row r="55" ht="18.0" customHeight="1">
      <c r="A55" s="455"/>
      <c r="B55" s="456">
        <v>0.0</v>
      </c>
      <c r="C55" s="457"/>
      <c r="D55" s="432" t="str">
        <f t="shared" si="1"/>
        <v/>
      </c>
      <c r="E55" s="458">
        <v>0.0</v>
      </c>
      <c r="G55" s="454"/>
      <c r="H55" s="443">
        <v>0.0</v>
      </c>
      <c r="I55" s="449"/>
      <c r="J55" s="451"/>
      <c r="K55" s="439">
        <v>0.0</v>
      </c>
      <c r="L55" s="440"/>
      <c r="M55" s="452"/>
      <c r="N55" s="439">
        <v>0.0</v>
      </c>
      <c r="O55" s="440"/>
      <c r="P55" s="452"/>
      <c r="Q55" s="439">
        <v>0.0</v>
      </c>
      <c r="R55" s="442"/>
      <c r="S55" s="452"/>
      <c r="T55" s="443">
        <v>0.0</v>
      </c>
      <c r="U55" s="450">
        <v>36.0</v>
      </c>
    </row>
    <row r="56" ht="18.0" customHeight="1">
      <c r="A56" s="455"/>
      <c r="B56" s="456">
        <v>0.0</v>
      </c>
      <c r="C56" s="457"/>
      <c r="D56" s="432" t="str">
        <f t="shared" si="1"/>
        <v/>
      </c>
      <c r="E56" s="458">
        <v>0.0</v>
      </c>
      <c r="G56" s="454"/>
      <c r="H56" s="443">
        <v>0.0</v>
      </c>
      <c r="I56" s="449"/>
      <c r="J56" s="451"/>
      <c r="K56" s="439">
        <v>0.0</v>
      </c>
      <c r="L56" s="440"/>
      <c r="M56" s="452"/>
      <c r="N56" s="439">
        <v>0.0</v>
      </c>
      <c r="O56" s="440"/>
      <c r="P56" s="452"/>
      <c r="Q56" s="439">
        <v>0.0</v>
      </c>
      <c r="R56" s="442"/>
      <c r="S56" s="452"/>
      <c r="T56" s="443">
        <v>0.0</v>
      </c>
      <c r="U56" s="450">
        <v>37.0</v>
      </c>
    </row>
    <row r="57" ht="18.0" customHeight="1">
      <c r="A57" s="455"/>
      <c r="B57" s="456">
        <v>0.0</v>
      </c>
      <c r="C57" s="457"/>
      <c r="D57" s="432" t="str">
        <f t="shared" si="1"/>
        <v/>
      </c>
      <c r="E57" s="458">
        <v>0.0</v>
      </c>
      <c r="G57" s="454"/>
      <c r="H57" s="443">
        <v>0.0</v>
      </c>
      <c r="I57" s="449"/>
      <c r="J57" s="451"/>
      <c r="K57" s="439">
        <v>0.0</v>
      </c>
      <c r="L57" s="440"/>
      <c r="M57" s="452"/>
      <c r="N57" s="439">
        <v>0.0</v>
      </c>
      <c r="O57" s="440"/>
      <c r="P57" s="452"/>
      <c r="Q57" s="439">
        <v>0.0</v>
      </c>
      <c r="R57" s="442"/>
      <c r="S57" s="452"/>
      <c r="T57" s="443">
        <v>0.0</v>
      </c>
      <c r="U57" s="450">
        <v>38.0</v>
      </c>
    </row>
    <row r="58" ht="18.0" customHeight="1">
      <c r="A58" s="455"/>
      <c r="B58" s="456">
        <v>0.0</v>
      </c>
      <c r="C58" s="457"/>
      <c r="D58" s="432" t="str">
        <f t="shared" si="1"/>
        <v/>
      </c>
      <c r="E58" s="458">
        <v>0.0</v>
      </c>
      <c r="G58" s="454"/>
      <c r="H58" s="443">
        <v>0.0</v>
      </c>
      <c r="I58" s="449"/>
      <c r="J58" s="451"/>
      <c r="K58" s="439">
        <v>0.0</v>
      </c>
      <c r="L58" s="440"/>
      <c r="M58" s="452"/>
      <c r="N58" s="439">
        <v>0.0</v>
      </c>
      <c r="O58" s="440"/>
      <c r="P58" s="452"/>
      <c r="Q58" s="439">
        <v>0.0</v>
      </c>
      <c r="R58" s="442"/>
      <c r="S58" s="452"/>
      <c r="T58" s="443">
        <v>0.0</v>
      </c>
      <c r="U58" s="450">
        <v>39.0</v>
      </c>
    </row>
    <row r="59" ht="18.0" customHeight="1">
      <c r="A59" s="455"/>
      <c r="B59" s="456">
        <v>0.0</v>
      </c>
      <c r="C59" s="457"/>
      <c r="D59" s="432" t="str">
        <f t="shared" si="1"/>
        <v/>
      </c>
      <c r="E59" s="458">
        <v>0.0</v>
      </c>
      <c r="G59" s="454"/>
      <c r="H59" s="443">
        <v>0.0</v>
      </c>
      <c r="I59" s="449"/>
      <c r="J59" s="451"/>
      <c r="K59" s="439">
        <v>0.0</v>
      </c>
      <c r="L59" s="440"/>
      <c r="M59" s="452"/>
      <c r="N59" s="439">
        <v>0.0</v>
      </c>
      <c r="O59" s="440"/>
      <c r="P59" s="452"/>
      <c r="Q59" s="439">
        <v>0.0</v>
      </c>
      <c r="R59" s="442"/>
      <c r="S59" s="452"/>
      <c r="T59" s="443">
        <v>0.0</v>
      </c>
      <c r="U59" s="450">
        <v>40.0</v>
      </c>
    </row>
    <row r="60" ht="18.0" customHeight="1">
      <c r="A60" s="455"/>
      <c r="B60" s="456">
        <v>0.0</v>
      </c>
      <c r="C60" s="457"/>
      <c r="D60" s="432" t="str">
        <f t="shared" si="1"/>
        <v/>
      </c>
      <c r="E60" s="458">
        <v>0.0</v>
      </c>
      <c r="G60" s="454"/>
      <c r="H60" s="443">
        <v>0.0</v>
      </c>
      <c r="I60" s="449"/>
      <c r="J60" s="451"/>
      <c r="K60" s="439">
        <v>0.0</v>
      </c>
      <c r="L60" s="440"/>
      <c r="M60" s="452"/>
      <c r="N60" s="439">
        <v>0.0</v>
      </c>
      <c r="O60" s="440"/>
      <c r="P60" s="452"/>
      <c r="Q60" s="439">
        <v>0.0</v>
      </c>
      <c r="R60" s="442"/>
      <c r="S60" s="452"/>
      <c r="T60" s="443">
        <v>0.0</v>
      </c>
      <c r="U60" s="450">
        <v>41.0</v>
      </c>
    </row>
    <row r="61" ht="18.0" customHeight="1">
      <c r="A61" s="455"/>
      <c r="B61" s="456">
        <v>0.0</v>
      </c>
      <c r="C61" s="457"/>
      <c r="D61" s="432" t="str">
        <f t="shared" si="1"/>
        <v/>
      </c>
      <c r="E61" s="458">
        <v>0.0</v>
      </c>
      <c r="G61" s="454"/>
      <c r="H61" s="443">
        <v>0.0</v>
      </c>
      <c r="I61" s="449"/>
      <c r="J61" s="451"/>
      <c r="K61" s="439">
        <v>0.0</v>
      </c>
      <c r="L61" s="440"/>
      <c r="M61" s="452"/>
      <c r="N61" s="439">
        <v>0.0</v>
      </c>
      <c r="O61" s="440"/>
      <c r="P61" s="452"/>
      <c r="Q61" s="439">
        <v>0.0</v>
      </c>
      <c r="R61" s="442"/>
      <c r="S61" s="452"/>
      <c r="T61" s="443">
        <v>0.0</v>
      </c>
      <c r="U61" s="450">
        <v>42.0</v>
      </c>
    </row>
    <row r="62" ht="18.0" customHeight="1">
      <c r="A62" s="455"/>
      <c r="B62" s="456">
        <v>0.0</v>
      </c>
      <c r="C62" s="457"/>
      <c r="D62" s="432" t="str">
        <f t="shared" si="1"/>
        <v/>
      </c>
      <c r="E62" s="458">
        <v>0.0</v>
      </c>
      <c r="G62" s="454"/>
      <c r="H62" s="443">
        <v>0.0</v>
      </c>
      <c r="I62" s="449"/>
      <c r="J62" s="451"/>
      <c r="K62" s="439">
        <v>0.0</v>
      </c>
      <c r="L62" s="440"/>
      <c r="M62" s="452"/>
      <c r="N62" s="439">
        <v>0.0</v>
      </c>
      <c r="O62" s="440"/>
      <c r="P62" s="452"/>
      <c r="Q62" s="439">
        <v>0.0</v>
      </c>
      <c r="R62" s="442"/>
      <c r="S62" s="452"/>
      <c r="T62" s="443">
        <v>0.0</v>
      </c>
      <c r="U62" s="450">
        <v>43.0</v>
      </c>
    </row>
    <row r="63" ht="18.0" customHeight="1">
      <c r="A63" s="455"/>
      <c r="B63" s="456">
        <v>0.0</v>
      </c>
      <c r="C63" s="457"/>
      <c r="D63" s="432" t="str">
        <f t="shared" si="1"/>
        <v/>
      </c>
      <c r="E63" s="458">
        <v>0.0</v>
      </c>
      <c r="G63" s="454"/>
      <c r="H63" s="443">
        <v>0.0</v>
      </c>
      <c r="I63" s="449"/>
      <c r="J63" s="451"/>
      <c r="K63" s="439">
        <v>0.0</v>
      </c>
      <c r="L63" s="440"/>
      <c r="M63" s="452"/>
      <c r="N63" s="439">
        <v>0.0</v>
      </c>
      <c r="O63" s="440"/>
      <c r="P63" s="452"/>
      <c r="Q63" s="439">
        <v>0.0</v>
      </c>
      <c r="R63" s="442"/>
      <c r="S63" s="452"/>
      <c r="T63" s="443">
        <v>0.0</v>
      </c>
      <c r="U63" s="450">
        <v>44.0</v>
      </c>
    </row>
    <row r="64" ht="18.0" customHeight="1">
      <c r="A64" s="455"/>
      <c r="B64" s="456">
        <v>0.0</v>
      </c>
      <c r="C64" s="457"/>
      <c r="D64" s="432" t="str">
        <f t="shared" si="1"/>
        <v/>
      </c>
      <c r="E64" s="458">
        <v>0.0</v>
      </c>
      <c r="G64" s="454"/>
      <c r="H64" s="443">
        <v>0.0</v>
      </c>
      <c r="I64" s="449"/>
      <c r="J64" s="451"/>
      <c r="K64" s="439">
        <v>0.0</v>
      </c>
      <c r="L64" s="440"/>
      <c r="M64" s="452"/>
      <c r="N64" s="439">
        <v>0.0</v>
      </c>
      <c r="O64" s="440"/>
      <c r="P64" s="452"/>
      <c r="Q64" s="439">
        <v>0.0</v>
      </c>
      <c r="R64" s="442"/>
      <c r="S64" s="452"/>
      <c r="T64" s="443">
        <v>0.0</v>
      </c>
      <c r="U64" s="450">
        <v>45.0</v>
      </c>
    </row>
    <row r="65" ht="18.0" customHeight="1">
      <c r="A65" s="455"/>
      <c r="B65" s="456">
        <v>0.0</v>
      </c>
      <c r="C65" s="457"/>
      <c r="D65" s="432" t="str">
        <f t="shared" si="1"/>
        <v/>
      </c>
      <c r="E65" s="458">
        <v>0.0</v>
      </c>
      <c r="G65" s="454"/>
      <c r="H65" s="443">
        <v>0.0</v>
      </c>
      <c r="I65" s="449"/>
      <c r="J65" s="451"/>
      <c r="K65" s="439">
        <v>0.0</v>
      </c>
      <c r="L65" s="440"/>
      <c r="M65" s="452"/>
      <c r="N65" s="439">
        <v>0.0</v>
      </c>
      <c r="O65" s="440"/>
      <c r="P65" s="452"/>
      <c r="Q65" s="439">
        <v>0.0</v>
      </c>
      <c r="R65" s="442"/>
      <c r="S65" s="452"/>
      <c r="T65" s="443">
        <v>0.0</v>
      </c>
      <c r="U65" s="450">
        <v>46.0</v>
      </c>
    </row>
    <row r="66" ht="18.0" customHeight="1">
      <c r="A66" s="455"/>
      <c r="B66" s="456">
        <v>0.0</v>
      </c>
      <c r="C66" s="457"/>
      <c r="D66" s="432" t="str">
        <f t="shared" si="1"/>
        <v/>
      </c>
      <c r="E66" s="458">
        <v>0.0</v>
      </c>
      <c r="G66" s="454"/>
      <c r="H66" s="443">
        <v>0.0</v>
      </c>
      <c r="I66" s="449"/>
      <c r="J66" s="451"/>
      <c r="K66" s="439">
        <v>0.0</v>
      </c>
      <c r="L66" s="440"/>
      <c r="M66" s="452"/>
      <c r="N66" s="439">
        <v>0.0</v>
      </c>
      <c r="O66" s="440"/>
      <c r="P66" s="452"/>
      <c r="Q66" s="439">
        <v>0.0</v>
      </c>
      <c r="R66" s="442"/>
      <c r="S66" s="452"/>
      <c r="T66" s="443">
        <v>0.0</v>
      </c>
      <c r="U66" s="450">
        <v>47.0</v>
      </c>
    </row>
    <row r="67" ht="18.0" customHeight="1">
      <c r="A67" s="455"/>
      <c r="B67" s="456">
        <v>0.0</v>
      </c>
      <c r="C67" s="457"/>
      <c r="D67" s="432" t="str">
        <f t="shared" si="1"/>
        <v/>
      </c>
      <c r="E67" s="458">
        <v>0.0</v>
      </c>
      <c r="G67" s="454"/>
      <c r="H67" s="443">
        <v>0.0</v>
      </c>
      <c r="I67" s="449"/>
      <c r="J67" s="451"/>
      <c r="K67" s="439">
        <v>0.0</v>
      </c>
      <c r="L67" s="440"/>
      <c r="M67" s="452"/>
      <c r="N67" s="439">
        <v>0.0</v>
      </c>
      <c r="O67" s="440"/>
      <c r="P67" s="452"/>
      <c r="Q67" s="439">
        <v>0.0</v>
      </c>
      <c r="R67" s="442"/>
      <c r="S67" s="452"/>
      <c r="T67" s="443">
        <v>0.0</v>
      </c>
      <c r="U67" s="450">
        <v>48.0</v>
      </c>
    </row>
    <row r="68" ht="18.0" customHeight="1">
      <c r="A68" s="455"/>
      <c r="B68" s="456">
        <v>0.0</v>
      </c>
      <c r="C68" s="457"/>
      <c r="D68" s="432" t="str">
        <f t="shared" si="1"/>
        <v/>
      </c>
      <c r="E68" s="458">
        <v>0.0</v>
      </c>
      <c r="G68" s="454"/>
      <c r="H68" s="443">
        <v>0.0</v>
      </c>
      <c r="I68" s="449"/>
      <c r="J68" s="451"/>
      <c r="K68" s="439">
        <v>0.0</v>
      </c>
      <c r="L68" s="440"/>
      <c r="M68" s="452"/>
      <c r="N68" s="439">
        <v>0.0</v>
      </c>
      <c r="O68" s="440"/>
      <c r="P68" s="452"/>
      <c r="Q68" s="439">
        <v>0.0</v>
      </c>
      <c r="R68" s="442"/>
      <c r="S68" s="452"/>
      <c r="T68" s="443">
        <v>0.0</v>
      </c>
      <c r="U68" s="450">
        <v>49.0</v>
      </c>
    </row>
    <row r="69" ht="18.0" customHeight="1">
      <c r="A69" s="455"/>
      <c r="B69" s="456">
        <v>0.0</v>
      </c>
      <c r="C69" s="457"/>
      <c r="D69" s="432" t="str">
        <f t="shared" si="1"/>
        <v/>
      </c>
      <c r="E69" s="458">
        <v>0.0</v>
      </c>
      <c r="G69" s="454"/>
      <c r="H69" s="443">
        <v>0.0</v>
      </c>
      <c r="I69" s="449"/>
      <c r="J69" s="451"/>
      <c r="K69" s="439">
        <v>0.0</v>
      </c>
      <c r="L69" s="440"/>
      <c r="M69" s="452"/>
      <c r="N69" s="439">
        <v>0.0</v>
      </c>
      <c r="O69" s="440"/>
      <c r="P69" s="452"/>
      <c r="Q69" s="439">
        <v>0.0</v>
      </c>
      <c r="R69" s="442"/>
      <c r="S69" s="452"/>
      <c r="T69" s="443">
        <v>0.0</v>
      </c>
      <c r="U69" s="450">
        <v>50.0</v>
      </c>
    </row>
    <row r="70" ht="18.0" customHeight="1">
      <c r="A70" s="460"/>
      <c r="B70" s="434"/>
      <c r="C70" s="434"/>
      <c r="D70" s="434"/>
      <c r="E70" s="434"/>
      <c r="G70" s="461" t="s">
        <v>314</v>
      </c>
      <c r="V70" s="418"/>
    </row>
  </sheetData>
  <mergeCells count="3">
    <mergeCell ref="A1:V1"/>
    <mergeCell ref="A2:K14"/>
    <mergeCell ref="V2:V69"/>
  </mergeCells>
  <conditionalFormatting sqref="A1:E70 F1:F39 G1:T69 U1:U70 V1:V39 F42:F44 V42:V43">
    <cfRule type="cellIs" dxfId="0" priority="1" operator="equal">
      <formula>0</formula>
    </cfRule>
  </conditionalFormatting>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25.29"/>
    <col customWidth="1" min="2" max="3" width="8.14"/>
    <col customWidth="1" min="4" max="4" width="25.29"/>
    <col customWidth="1" min="5" max="5" width="8.14"/>
    <col customWidth="1" min="6" max="6" width="8.57"/>
    <col customWidth="1" min="7" max="7" width="25.29"/>
    <col customWidth="1" min="8" max="8" width="8.57"/>
    <col customWidth="1" min="9" max="9" width="9.57"/>
    <col customWidth="1" min="10" max="10" width="25.29"/>
    <col customWidth="1" min="11" max="11" width="8.57"/>
    <col customWidth="1" min="12" max="12" width="6.29"/>
    <col customWidth="1" min="13" max="13" width="25.29"/>
    <col customWidth="1" min="14" max="15" width="8.57"/>
    <col customWidth="1" min="16" max="16" width="28.71"/>
    <col customWidth="1" min="17" max="18" width="8.57"/>
    <col customWidth="1" min="19" max="19" width="28.71"/>
    <col customWidth="1" min="20" max="22" width="8.57"/>
  </cols>
  <sheetData>
    <row r="1" ht="38.25" customHeight="1">
      <c r="A1" s="229" t="s">
        <v>315</v>
      </c>
      <c r="B1" s="229"/>
      <c r="C1" s="229"/>
      <c r="D1" s="229"/>
      <c r="E1" s="229"/>
      <c r="F1" s="229"/>
      <c r="G1" s="229"/>
      <c r="H1" s="229"/>
      <c r="I1" s="229"/>
      <c r="J1" s="229"/>
      <c r="K1" s="229"/>
      <c r="L1" s="229"/>
      <c r="M1" s="229"/>
      <c r="N1" s="229"/>
      <c r="O1" s="417"/>
      <c r="P1" s="417"/>
      <c r="Q1" s="417"/>
      <c r="R1" s="417"/>
      <c r="S1" s="417"/>
      <c r="T1" s="417"/>
      <c r="U1" s="417"/>
      <c r="V1" s="417"/>
    </row>
    <row r="2">
      <c r="A2" s="462" t="s">
        <v>316</v>
      </c>
      <c r="B2" s="462"/>
      <c r="C2" s="462"/>
      <c r="D2" s="462"/>
      <c r="E2" s="462"/>
      <c r="F2" s="462"/>
      <c r="G2" s="462"/>
      <c r="H2" s="462"/>
      <c r="I2" s="462"/>
      <c r="J2" s="462"/>
      <c r="K2" s="350"/>
      <c r="L2" s="417"/>
      <c r="M2" s="417"/>
      <c r="N2" s="417"/>
      <c r="O2" s="417"/>
      <c r="P2" s="417"/>
      <c r="Q2" s="417"/>
      <c r="R2" s="417"/>
      <c r="S2" s="417"/>
      <c r="T2" s="417"/>
      <c r="U2" s="417"/>
      <c r="V2" s="417"/>
    </row>
    <row r="3">
      <c r="A3" s="462"/>
      <c r="B3" s="462"/>
      <c r="C3" s="462"/>
      <c r="D3" s="462"/>
      <c r="E3" s="462"/>
      <c r="F3" s="462"/>
      <c r="G3" s="462"/>
      <c r="H3" s="462"/>
      <c r="I3" s="462"/>
      <c r="J3" s="462"/>
      <c r="K3" s="350"/>
      <c r="L3" s="417"/>
      <c r="M3" s="417"/>
      <c r="N3" s="417"/>
      <c r="O3" s="417"/>
      <c r="P3" s="417"/>
      <c r="Q3" s="417"/>
      <c r="R3" s="417"/>
      <c r="S3" s="417"/>
      <c r="T3" s="417"/>
      <c r="U3" s="417"/>
      <c r="V3" s="417"/>
    </row>
    <row r="4">
      <c r="A4" s="462"/>
      <c r="B4" s="462"/>
      <c r="C4" s="462"/>
      <c r="D4" s="462"/>
      <c r="E4" s="462"/>
      <c r="F4" s="462"/>
      <c r="G4" s="462"/>
      <c r="H4" s="462"/>
      <c r="I4" s="462"/>
      <c r="J4" s="462"/>
      <c r="K4" s="350"/>
      <c r="L4" s="417"/>
      <c r="M4" s="417"/>
      <c r="N4" s="417"/>
      <c r="O4" s="417"/>
      <c r="P4" s="417"/>
      <c r="Q4" s="417"/>
      <c r="R4" s="417"/>
      <c r="S4" s="417"/>
      <c r="T4" s="417"/>
      <c r="U4" s="417"/>
      <c r="V4" s="417"/>
    </row>
    <row r="5">
      <c r="A5" s="229" t="s">
        <v>317</v>
      </c>
      <c r="B5" s="229"/>
      <c r="C5" s="229"/>
      <c r="D5" s="229"/>
      <c r="E5" s="229"/>
      <c r="F5" s="229"/>
      <c r="G5" s="229"/>
      <c r="H5" s="229"/>
      <c r="I5" s="229"/>
      <c r="J5" s="229"/>
      <c r="K5" s="229"/>
      <c r="L5" s="229"/>
      <c r="M5" s="229"/>
      <c r="N5" s="229"/>
      <c r="O5" s="417"/>
      <c r="P5" s="417"/>
      <c r="Q5" s="417"/>
      <c r="R5" s="417"/>
      <c r="S5" s="417"/>
      <c r="T5" s="417"/>
      <c r="U5" s="417"/>
      <c r="V5" s="417"/>
    </row>
    <row r="6" ht="34.5" customHeight="1">
      <c r="A6" s="425" t="s">
        <v>290</v>
      </c>
      <c r="B6" s="426" t="s">
        <v>213</v>
      </c>
      <c r="C6" s="427"/>
      <c r="D6" s="425" t="s">
        <v>292</v>
      </c>
      <c r="E6" s="426" t="s">
        <v>213</v>
      </c>
      <c r="F6" s="428"/>
      <c r="G6" s="425" t="s">
        <v>293</v>
      </c>
      <c r="H6" s="426" t="s">
        <v>213</v>
      </c>
      <c r="I6" s="428"/>
      <c r="J6" s="425" t="s">
        <v>294</v>
      </c>
      <c r="K6" s="426" t="s">
        <v>213</v>
      </c>
      <c r="L6" s="429"/>
      <c r="M6" s="425" t="s">
        <v>295</v>
      </c>
      <c r="N6" s="426" t="s">
        <v>213</v>
      </c>
      <c r="O6" s="417"/>
      <c r="P6" s="417"/>
      <c r="Q6" s="417"/>
      <c r="R6" s="417"/>
      <c r="S6" s="417"/>
      <c r="T6" s="417"/>
      <c r="U6" s="417"/>
      <c r="V6" s="417"/>
    </row>
    <row r="7">
      <c r="A7" s="435" t="s">
        <v>318</v>
      </c>
      <c r="B7" s="439">
        <v>4.0</v>
      </c>
      <c r="C7" s="437"/>
      <c r="D7" s="438" t="s">
        <v>318</v>
      </c>
      <c r="E7" s="439">
        <v>4.0</v>
      </c>
      <c r="F7" s="440"/>
      <c r="G7" s="441" t="s">
        <v>299</v>
      </c>
      <c r="H7" s="439">
        <v>2.0</v>
      </c>
      <c r="I7" s="440"/>
      <c r="J7" s="441" t="s">
        <v>300</v>
      </c>
      <c r="K7" s="439">
        <v>2.0</v>
      </c>
      <c r="L7" s="442"/>
      <c r="M7" s="441" t="s">
        <v>301</v>
      </c>
      <c r="N7" s="443">
        <v>2.0</v>
      </c>
      <c r="O7" s="417"/>
      <c r="P7" s="417"/>
      <c r="Q7" s="417"/>
      <c r="R7" s="417"/>
      <c r="S7" s="417"/>
      <c r="T7" s="417"/>
      <c r="U7" s="417"/>
      <c r="V7" s="417"/>
    </row>
    <row r="8">
      <c r="A8" s="435" t="s">
        <v>303</v>
      </c>
      <c r="B8" s="439">
        <v>0.0</v>
      </c>
      <c r="C8" s="449"/>
      <c r="D8" s="438" t="s">
        <v>304</v>
      </c>
      <c r="E8" s="439">
        <v>0.0</v>
      </c>
      <c r="F8" s="440"/>
      <c r="G8" s="441" t="s">
        <v>305</v>
      </c>
      <c r="H8" s="439">
        <v>3.0</v>
      </c>
      <c r="I8" s="440"/>
      <c r="J8" s="441" t="s">
        <v>306</v>
      </c>
      <c r="K8" s="439">
        <v>2.0</v>
      </c>
      <c r="L8" s="442"/>
      <c r="M8" s="441" t="s">
        <v>307</v>
      </c>
      <c r="N8" s="443">
        <v>3.0</v>
      </c>
      <c r="O8" s="417"/>
      <c r="P8" s="417"/>
      <c r="Q8" s="417"/>
      <c r="R8" s="417"/>
      <c r="S8" s="417"/>
      <c r="T8" s="417"/>
      <c r="U8" s="417"/>
      <c r="V8" s="417"/>
    </row>
    <row r="9">
      <c r="A9" s="435" t="s">
        <v>309</v>
      </c>
      <c r="B9" s="439">
        <v>1.0</v>
      </c>
      <c r="C9" s="449"/>
      <c r="D9" s="438" t="s">
        <v>310</v>
      </c>
      <c r="E9" s="439">
        <v>1.0</v>
      </c>
      <c r="F9" s="440"/>
      <c r="G9" s="441" t="s">
        <v>311</v>
      </c>
      <c r="H9" s="439">
        <v>1.0</v>
      </c>
      <c r="I9" s="440"/>
      <c r="J9" s="441" t="s">
        <v>312</v>
      </c>
      <c r="K9" s="439">
        <v>2.0</v>
      </c>
      <c r="L9" s="442"/>
      <c r="M9" s="441" t="s">
        <v>313</v>
      </c>
      <c r="N9" s="443">
        <v>2.0</v>
      </c>
      <c r="O9" s="417"/>
      <c r="P9" s="417"/>
      <c r="Q9" s="417"/>
      <c r="R9" s="417"/>
      <c r="S9" s="417"/>
      <c r="T9" s="417"/>
      <c r="U9" s="417"/>
      <c r="V9" s="417"/>
    </row>
    <row r="10">
      <c r="A10" s="435"/>
      <c r="B10" s="439">
        <v>0.0</v>
      </c>
      <c r="C10" s="449"/>
      <c r="D10" s="451"/>
      <c r="E10" s="439">
        <v>0.0</v>
      </c>
      <c r="F10" s="440"/>
      <c r="G10" s="452"/>
      <c r="H10" s="439">
        <v>0.0</v>
      </c>
      <c r="I10" s="440"/>
      <c r="J10" s="452"/>
      <c r="K10" s="439">
        <v>0.0</v>
      </c>
      <c r="L10" s="442"/>
      <c r="M10" s="452"/>
      <c r="N10" s="443">
        <v>0.0</v>
      </c>
      <c r="O10" s="417"/>
      <c r="P10" s="417"/>
      <c r="Q10" s="417"/>
      <c r="R10" s="417"/>
      <c r="S10" s="417"/>
      <c r="T10" s="417"/>
      <c r="U10" s="417"/>
      <c r="V10" s="417"/>
    </row>
    <row r="11">
      <c r="A11" s="454"/>
      <c r="B11" s="439">
        <v>0.0</v>
      </c>
      <c r="C11" s="449"/>
      <c r="D11" s="451"/>
      <c r="E11" s="439">
        <v>0.0</v>
      </c>
      <c r="F11" s="440"/>
      <c r="G11" s="452"/>
      <c r="H11" s="439">
        <v>0.0</v>
      </c>
      <c r="I11" s="440"/>
      <c r="J11" s="452"/>
      <c r="K11" s="439">
        <v>0.0</v>
      </c>
      <c r="L11" s="442"/>
      <c r="M11" s="452"/>
      <c r="N11" s="443">
        <v>0.0</v>
      </c>
      <c r="O11" s="417"/>
      <c r="P11" s="417"/>
      <c r="Q11" s="417"/>
      <c r="R11" s="417"/>
      <c r="S11" s="417"/>
      <c r="T11" s="417"/>
      <c r="U11" s="417"/>
      <c r="V11" s="417"/>
    </row>
    <row r="12">
      <c r="A12" s="454"/>
      <c r="B12" s="439">
        <v>0.0</v>
      </c>
      <c r="C12" s="449"/>
      <c r="D12" s="451"/>
      <c r="E12" s="439">
        <v>0.0</v>
      </c>
      <c r="F12" s="440"/>
      <c r="G12" s="452"/>
      <c r="H12" s="439">
        <v>0.0</v>
      </c>
      <c r="I12" s="440"/>
      <c r="J12" s="452"/>
      <c r="K12" s="439">
        <v>0.0</v>
      </c>
      <c r="L12" s="442"/>
      <c r="M12" s="452"/>
      <c r="N12" s="443">
        <v>0.0</v>
      </c>
      <c r="O12" s="417"/>
      <c r="P12" s="417"/>
      <c r="Q12" s="417"/>
      <c r="R12" s="417"/>
      <c r="S12" s="417"/>
      <c r="T12" s="417"/>
      <c r="U12" s="417"/>
      <c r="V12" s="417"/>
    </row>
    <row r="13">
      <c r="A13" s="454"/>
      <c r="B13" s="439">
        <v>0.0</v>
      </c>
      <c r="C13" s="449"/>
      <c r="D13" s="451"/>
      <c r="E13" s="439">
        <v>0.0</v>
      </c>
      <c r="F13" s="440"/>
      <c r="G13" s="452"/>
      <c r="H13" s="439">
        <v>0.0</v>
      </c>
      <c r="I13" s="440"/>
      <c r="J13" s="452"/>
      <c r="K13" s="439">
        <v>0.0</v>
      </c>
      <c r="L13" s="442"/>
      <c r="M13" s="452"/>
      <c r="N13" s="443">
        <v>0.0</v>
      </c>
      <c r="O13" s="417"/>
      <c r="P13" s="417"/>
      <c r="Q13" s="417"/>
      <c r="R13" s="417"/>
      <c r="S13" s="417"/>
      <c r="T13" s="417"/>
      <c r="U13" s="417"/>
      <c r="V13" s="417"/>
    </row>
    <row r="14">
      <c r="A14" s="454"/>
      <c r="B14" s="439">
        <v>0.0</v>
      </c>
      <c r="C14" s="449"/>
      <c r="D14" s="451"/>
      <c r="E14" s="439">
        <v>0.0</v>
      </c>
      <c r="F14" s="440"/>
      <c r="G14" s="452"/>
      <c r="H14" s="439">
        <v>0.0</v>
      </c>
      <c r="I14" s="440"/>
      <c r="J14" s="452"/>
      <c r="K14" s="439">
        <v>0.0</v>
      </c>
      <c r="L14" s="442"/>
      <c r="M14" s="452"/>
      <c r="N14" s="443">
        <v>0.0</v>
      </c>
      <c r="O14" s="417"/>
      <c r="P14" s="417"/>
      <c r="Q14" s="417"/>
      <c r="R14" s="417"/>
      <c r="S14" s="417"/>
      <c r="T14" s="417"/>
      <c r="U14" s="417"/>
      <c r="V14" s="417"/>
    </row>
    <row r="15">
      <c r="A15" s="454"/>
      <c r="B15" s="439">
        <v>0.0</v>
      </c>
      <c r="C15" s="449"/>
      <c r="D15" s="451"/>
      <c r="E15" s="439">
        <v>0.0</v>
      </c>
      <c r="F15" s="440"/>
      <c r="G15" s="452"/>
      <c r="H15" s="439">
        <v>0.0</v>
      </c>
      <c r="I15" s="440"/>
      <c r="J15" s="452"/>
      <c r="K15" s="439">
        <v>0.0</v>
      </c>
      <c r="L15" s="442"/>
      <c r="M15" s="452"/>
      <c r="N15" s="443">
        <v>0.0</v>
      </c>
      <c r="O15" s="417"/>
      <c r="P15" s="417"/>
      <c r="Q15" s="417"/>
      <c r="R15" s="417"/>
      <c r="S15" s="417"/>
      <c r="T15" s="417"/>
      <c r="U15" s="417"/>
      <c r="V15" s="417"/>
    </row>
    <row r="16">
      <c r="A16" s="454"/>
      <c r="B16" s="439">
        <v>0.0</v>
      </c>
      <c r="C16" s="449"/>
      <c r="D16" s="451"/>
      <c r="E16" s="439">
        <v>0.0</v>
      </c>
      <c r="F16" s="440"/>
      <c r="G16" s="452"/>
      <c r="H16" s="439">
        <v>0.0</v>
      </c>
      <c r="I16" s="440"/>
      <c r="J16" s="452"/>
      <c r="K16" s="439">
        <v>0.0</v>
      </c>
      <c r="L16" s="442"/>
      <c r="M16" s="452"/>
      <c r="N16" s="443">
        <v>0.0</v>
      </c>
      <c r="O16" s="417"/>
      <c r="P16" s="417"/>
      <c r="Q16" s="417"/>
      <c r="R16" s="417"/>
      <c r="S16" s="417"/>
      <c r="T16" s="417"/>
      <c r="U16" s="417"/>
      <c r="V16" s="417"/>
    </row>
    <row r="17">
      <c r="A17" s="454"/>
      <c r="B17" s="439">
        <v>0.0</v>
      </c>
      <c r="C17" s="449"/>
      <c r="D17" s="451"/>
      <c r="E17" s="439">
        <v>0.0</v>
      </c>
      <c r="F17" s="440"/>
      <c r="G17" s="452"/>
      <c r="H17" s="439">
        <v>0.0</v>
      </c>
      <c r="I17" s="440"/>
      <c r="J17" s="452"/>
      <c r="K17" s="439">
        <v>0.0</v>
      </c>
      <c r="L17" s="442"/>
      <c r="M17" s="452"/>
      <c r="N17" s="443">
        <v>0.0</v>
      </c>
      <c r="O17" s="417"/>
      <c r="P17" s="417"/>
      <c r="Q17" s="417"/>
      <c r="R17" s="417"/>
      <c r="S17" s="417"/>
      <c r="T17" s="417"/>
      <c r="U17" s="417"/>
      <c r="V17" s="417"/>
    </row>
    <row r="18">
      <c r="A18" s="454"/>
      <c r="B18" s="439">
        <v>0.0</v>
      </c>
      <c r="C18" s="449"/>
      <c r="D18" s="451"/>
      <c r="E18" s="439">
        <v>0.0</v>
      </c>
      <c r="F18" s="440"/>
      <c r="G18" s="452"/>
      <c r="H18" s="439">
        <v>0.0</v>
      </c>
      <c r="I18" s="440"/>
      <c r="J18" s="452"/>
      <c r="K18" s="439">
        <v>0.0</v>
      </c>
      <c r="L18" s="442"/>
      <c r="M18" s="452"/>
      <c r="N18" s="443">
        <v>0.0</v>
      </c>
      <c r="O18" s="417"/>
      <c r="P18" s="417"/>
      <c r="Q18" s="417"/>
      <c r="R18" s="417"/>
      <c r="S18" s="417"/>
      <c r="T18" s="417"/>
      <c r="U18" s="417"/>
      <c r="V18" s="417"/>
    </row>
    <row r="19">
      <c r="A19" s="454"/>
      <c r="B19" s="439">
        <v>0.0</v>
      </c>
      <c r="C19" s="449"/>
      <c r="D19" s="451"/>
      <c r="E19" s="439">
        <v>0.0</v>
      </c>
      <c r="F19" s="440"/>
      <c r="G19" s="452"/>
      <c r="H19" s="439">
        <v>0.0</v>
      </c>
      <c r="I19" s="440"/>
      <c r="J19" s="452"/>
      <c r="K19" s="439">
        <v>0.0</v>
      </c>
      <c r="L19" s="442"/>
      <c r="M19" s="452"/>
      <c r="N19" s="443">
        <v>0.0</v>
      </c>
      <c r="O19" s="417"/>
      <c r="P19" s="417"/>
      <c r="Q19" s="417"/>
      <c r="R19" s="417"/>
      <c r="S19" s="417"/>
      <c r="T19" s="417"/>
      <c r="U19" s="417"/>
      <c r="V19" s="417"/>
    </row>
    <row r="20">
      <c r="A20" s="454"/>
      <c r="B20" s="439">
        <v>0.0</v>
      </c>
      <c r="C20" s="449"/>
      <c r="D20" s="451"/>
      <c r="E20" s="439">
        <v>0.0</v>
      </c>
      <c r="F20" s="440"/>
      <c r="G20" s="452"/>
      <c r="H20" s="439">
        <v>0.0</v>
      </c>
      <c r="I20" s="440"/>
      <c r="J20" s="452"/>
      <c r="K20" s="439">
        <v>0.0</v>
      </c>
      <c r="L20" s="442"/>
      <c r="M20" s="452"/>
      <c r="N20" s="443">
        <v>0.0</v>
      </c>
      <c r="O20" s="417"/>
      <c r="P20" s="417"/>
      <c r="Q20" s="417"/>
      <c r="R20" s="417"/>
      <c r="S20" s="417"/>
      <c r="T20" s="417"/>
      <c r="U20" s="417"/>
      <c r="V20" s="417"/>
    </row>
    <row r="21">
      <c r="A21" s="454"/>
      <c r="B21" s="439">
        <v>0.0</v>
      </c>
      <c r="C21" s="449"/>
      <c r="D21" s="451"/>
      <c r="E21" s="439">
        <v>0.0</v>
      </c>
      <c r="F21" s="440"/>
      <c r="G21" s="452"/>
      <c r="H21" s="439">
        <v>0.0</v>
      </c>
      <c r="I21" s="440"/>
      <c r="J21" s="452"/>
      <c r="K21" s="439">
        <v>0.0</v>
      </c>
      <c r="L21" s="442"/>
      <c r="M21" s="452"/>
      <c r="N21" s="443">
        <v>0.0</v>
      </c>
      <c r="O21" s="417"/>
      <c r="P21" s="417"/>
      <c r="Q21" s="417"/>
      <c r="R21" s="417"/>
      <c r="S21" s="417"/>
      <c r="T21" s="417"/>
      <c r="U21" s="417"/>
      <c r="V21" s="417"/>
    </row>
    <row r="22">
      <c r="A22" s="454"/>
      <c r="B22" s="439">
        <v>0.0</v>
      </c>
      <c r="C22" s="449"/>
      <c r="D22" s="451"/>
      <c r="E22" s="439">
        <v>0.0</v>
      </c>
      <c r="F22" s="440"/>
      <c r="G22" s="452"/>
      <c r="H22" s="439">
        <v>0.0</v>
      </c>
      <c r="I22" s="440"/>
      <c r="J22" s="452"/>
      <c r="K22" s="439">
        <v>0.0</v>
      </c>
      <c r="L22" s="442"/>
      <c r="M22" s="452"/>
      <c r="N22" s="443">
        <v>0.0</v>
      </c>
      <c r="O22" s="417"/>
      <c r="P22" s="417"/>
      <c r="Q22" s="417"/>
      <c r="R22" s="417"/>
      <c r="S22" s="417"/>
      <c r="T22" s="417"/>
      <c r="U22" s="417"/>
      <c r="V22" s="417"/>
    </row>
    <row r="23">
      <c r="A23" s="454"/>
      <c r="B23" s="439">
        <v>0.0</v>
      </c>
      <c r="C23" s="449"/>
      <c r="D23" s="451"/>
      <c r="E23" s="439">
        <v>0.0</v>
      </c>
      <c r="F23" s="440"/>
      <c r="G23" s="452"/>
      <c r="H23" s="439">
        <v>0.0</v>
      </c>
      <c r="I23" s="440"/>
      <c r="J23" s="452"/>
      <c r="K23" s="439">
        <v>0.0</v>
      </c>
      <c r="L23" s="442"/>
      <c r="M23" s="452"/>
      <c r="N23" s="443">
        <v>0.0</v>
      </c>
      <c r="O23" s="417"/>
      <c r="P23" s="417"/>
      <c r="Q23" s="417"/>
      <c r="R23" s="417"/>
      <c r="S23" s="417"/>
      <c r="T23" s="417"/>
      <c r="U23" s="417"/>
      <c r="V23" s="417"/>
    </row>
    <row r="24">
      <c r="A24" s="454"/>
      <c r="B24" s="439">
        <v>0.0</v>
      </c>
      <c r="C24" s="449"/>
      <c r="D24" s="451"/>
      <c r="E24" s="439">
        <v>0.0</v>
      </c>
      <c r="F24" s="440"/>
      <c r="G24" s="452"/>
      <c r="H24" s="439">
        <v>0.0</v>
      </c>
      <c r="I24" s="440"/>
      <c r="J24" s="452"/>
      <c r="K24" s="439">
        <v>0.0</v>
      </c>
      <c r="L24" s="442"/>
      <c r="M24" s="452"/>
      <c r="N24" s="443">
        <v>0.0</v>
      </c>
      <c r="O24" s="417"/>
      <c r="P24" s="417"/>
      <c r="Q24" s="417"/>
      <c r="R24" s="417"/>
      <c r="S24" s="417"/>
      <c r="T24" s="417"/>
      <c r="U24" s="417"/>
      <c r="V24" s="417"/>
    </row>
    <row r="25">
      <c r="A25" s="454"/>
      <c r="B25" s="439">
        <v>0.0</v>
      </c>
      <c r="C25" s="449"/>
      <c r="D25" s="451"/>
      <c r="E25" s="439">
        <v>0.0</v>
      </c>
      <c r="F25" s="440"/>
      <c r="G25" s="452"/>
      <c r="H25" s="439">
        <v>0.0</v>
      </c>
      <c r="I25" s="440"/>
      <c r="J25" s="452"/>
      <c r="K25" s="439">
        <v>0.0</v>
      </c>
      <c r="L25" s="442"/>
      <c r="M25" s="452"/>
      <c r="N25" s="443">
        <v>0.0</v>
      </c>
      <c r="O25" s="417"/>
      <c r="P25" s="417"/>
      <c r="Q25" s="417"/>
      <c r="R25" s="417"/>
      <c r="S25" s="417"/>
      <c r="T25" s="417"/>
      <c r="U25" s="417"/>
      <c r="V25" s="417"/>
    </row>
    <row r="26">
      <c r="A26" s="454"/>
      <c r="B26" s="439">
        <v>0.0</v>
      </c>
      <c r="C26" s="449"/>
      <c r="D26" s="451"/>
      <c r="E26" s="439">
        <v>0.0</v>
      </c>
      <c r="F26" s="440"/>
      <c r="G26" s="452"/>
      <c r="H26" s="439">
        <v>0.0</v>
      </c>
      <c r="I26" s="440"/>
      <c r="J26" s="452"/>
      <c r="K26" s="439">
        <v>0.0</v>
      </c>
      <c r="L26" s="442"/>
      <c r="M26" s="452"/>
      <c r="N26" s="443">
        <v>0.0</v>
      </c>
      <c r="O26" s="417"/>
      <c r="P26" s="417"/>
      <c r="Q26" s="417"/>
      <c r="R26" s="417"/>
      <c r="S26" s="417"/>
      <c r="T26" s="417"/>
      <c r="U26" s="417"/>
      <c r="V26" s="417"/>
    </row>
    <row r="27">
      <c r="A27" s="454"/>
      <c r="B27" s="439">
        <v>0.0</v>
      </c>
      <c r="C27" s="449"/>
      <c r="D27" s="451"/>
      <c r="E27" s="439">
        <v>0.0</v>
      </c>
      <c r="F27" s="440"/>
      <c r="G27" s="452"/>
      <c r="H27" s="439">
        <v>0.0</v>
      </c>
      <c r="I27" s="440"/>
      <c r="J27" s="452"/>
      <c r="K27" s="439">
        <v>0.0</v>
      </c>
      <c r="L27" s="442"/>
      <c r="M27" s="452"/>
      <c r="N27" s="443">
        <v>0.0</v>
      </c>
      <c r="O27" s="417"/>
      <c r="P27" s="417"/>
      <c r="Q27" s="417"/>
      <c r="R27" s="417"/>
      <c r="S27" s="417"/>
      <c r="T27" s="417"/>
      <c r="U27" s="417"/>
      <c r="V27" s="417"/>
    </row>
    <row r="28">
      <c r="A28" s="454"/>
      <c r="B28" s="439">
        <v>0.0</v>
      </c>
      <c r="C28" s="449"/>
      <c r="D28" s="451"/>
      <c r="E28" s="439">
        <v>0.0</v>
      </c>
      <c r="F28" s="440"/>
      <c r="G28" s="452"/>
      <c r="H28" s="439">
        <v>0.0</v>
      </c>
      <c r="I28" s="440"/>
      <c r="J28" s="452"/>
      <c r="K28" s="439">
        <v>0.0</v>
      </c>
      <c r="L28" s="442"/>
      <c r="M28" s="452"/>
      <c r="N28" s="443">
        <v>0.0</v>
      </c>
      <c r="O28" s="417"/>
      <c r="P28" s="417"/>
      <c r="Q28" s="417"/>
      <c r="R28" s="417"/>
      <c r="S28" s="417"/>
      <c r="T28" s="417"/>
      <c r="U28" s="417"/>
      <c r="V28" s="417"/>
    </row>
    <row r="29">
      <c r="A29" s="454"/>
      <c r="B29" s="439">
        <v>0.0</v>
      </c>
      <c r="C29" s="449"/>
      <c r="D29" s="451"/>
      <c r="E29" s="439">
        <v>0.0</v>
      </c>
      <c r="F29" s="440"/>
      <c r="G29" s="452"/>
      <c r="H29" s="439">
        <v>0.0</v>
      </c>
      <c r="I29" s="440"/>
      <c r="J29" s="452"/>
      <c r="K29" s="439">
        <v>0.0</v>
      </c>
      <c r="L29" s="442"/>
      <c r="M29" s="452"/>
      <c r="N29" s="443">
        <v>0.0</v>
      </c>
      <c r="O29" s="417"/>
      <c r="P29" s="417"/>
      <c r="Q29" s="417"/>
      <c r="R29" s="417"/>
      <c r="S29" s="417"/>
      <c r="T29" s="417"/>
      <c r="U29" s="417"/>
      <c r="V29" s="417"/>
    </row>
    <row r="30">
      <c r="A30" s="454"/>
      <c r="B30" s="439">
        <v>0.0</v>
      </c>
      <c r="C30" s="449"/>
      <c r="D30" s="451"/>
      <c r="E30" s="439">
        <v>0.0</v>
      </c>
      <c r="F30" s="440"/>
      <c r="G30" s="452"/>
      <c r="H30" s="439">
        <v>0.0</v>
      </c>
      <c r="I30" s="440"/>
      <c r="J30" s="452"/>
      <c r="K30" s="439">
        <v>0.0</v>
      </c>
      <c r="L30" s="442"/>
      <c r="M30" s="452"/>
      <c r="N30" s="443">
        <v>0.0</v>
      </c>
      <c r="O30" s="417"/>
      <c r="P30" s="417"/>
      <c r="Q30" s="417"/>
      <c r="R30" s="417"/>
      <c r="S30" s="417"/>
      <c r="T30" s="417"/>
      <c r="U30" s="417"/>
      <c r="V30" s="417"/>
    </row>
    <row r="31">
      <c r="A31" s="454"/>
      <c r="B31" s="439">
        <v>0.0</v>
      </c>
      <c r="C31" s="449"/>
      <c r="D31" s="451"/>
      <c r="E31" s="439">
        <v>0.0</v>
      </c>
      <c r="F31" s="440"/>
      <c r="G31" s="452"/>
      <c r="H31" s="439">
        <v>0.0</v>
      </c>
      <c r="I31" s="440"/>
      <c r="J31" s="452"/>
      <c r="K31" s="439">
        <v>0.0</v>
      </c>
      <c r="L31" s="442"/>
      <c r="M31" s="452"/>
      <c r="N31" s="443">
        <v>0.0</v>
      </c>
      <c r="O31" s="417"/>
      <c r="P31" s="417"/>
      <c r="Q31" s="417"/>
      <c r="R31" s="417"/>
      <c r="S31" s="417"/>
      <c r="T31" s="417"/>
      <c r="U31" s="417"/>
      <c r="V31" s="417"/>
    </row>
    <row r="32">
      <c r="A32" s="454"/>
      <c r="B32" s="439">
        <v>0.0</v>
      </c>
      <c r="C32" s="449"/>
      <c r="D32" s="451"/>
      <c r="E32" s="439">
        <v>0.0</v>
      </c>
      <c r="F32" s="440"/>
      <c r="G32" s="452"/>
      <c r="H32" s="439">
        <v>0.0</v>
      </c>
      <c r="I32" s="440"/>
      <c r="J32" s="452"/>
      <c r="K32" s="439">
        <v>0.0</v>
      </c>
      <c r="L32" s="442"/>
      <c r="M32" s="452"/>
      <c r="N32" s="443">
        <v>0.0</v>
      </c>
      <c r="O32" s="417"/>
      <c r="P32" s="417"/>
      <c r="Q32" s="417"/>
      <c r="R32" s="417"/>
      <c r="S32" s="417"/>
      <c r="T32" s="417"/>
      <c r="U32" s="417"/>
      <c r="V32" s="417"/>
    </row>
    <row r="33">
      <c r="A33" s="399"/>
      <c r="B33" s="399"/>
      <c r="C33" s="399"/>
      <c r="D33" s="399"/>
      <c r="E33" s="399"/>
      <c r="F33" s="399"/>
      <c r="G33" s="399"/>
      <c r="H33" s="399"/>
      <c r="I33" s="399"/>
      <c r="J33" s="350"/>
      <c r="K33" s="350"/>
      <c r="L33" s="417"/>
      <c r="M33" s="417"/>
      <c r="N33" s="417"/>
      <c r="O33" s="417"/>
      <c r="P33" s="417"/>
      <c r="Q33" s="417"/>
      <c r="R33" s="417"/>
      <c r="S33" s="417"/>
      <c r="T33" s="417"/>
      <c r="U33" s="417"/>
      <c r="V33" s="417"/>
    </row>
    <row r="34">
      <c r="A34" s="399"/>
      <c r="B34" s="399"/>
      <c r="C34" s="399"/>
      <c r="D34" s="399"/>
      <c r="E34" s="399"/>
      <c r="F34" s="399"/>
      <c r="G34" s="399"/>
      <c r="H34" s="399"/>
      <c r="I34" s="399"/>
      <c r="J34" s="350"/>
      <c r="K34" s="350"/>
      <c r="L34" s="417"/>
      <c r="M34" s="417"/>
      <c r="N34" s="417"/>
      <c r="O34" s="417"/>
      <c r="P34" s="417"/>
      <c r="Q34" s="417"/>
      <c r="R34" s="417"/>
      <c r="S34" s="417"/>
      <c r="T34" s="417"/>
      <c r="U34" s="417"/>
      <c r="V34" s="417"/>
    </row>
    <row r="35">
      <c r="A35" s="229" t="s">
        <v>319</v>
      </c>
      <c r="B35" s="229"/>
      <c r="C35" s="229"/>
      <c r="D35" s="229"/>
      <c r="E35" s="229"/>
      <c r="F35" s="229"/>
      <c r="G35" s="229"/>
      <c r="H35" s="229"/>
      <c r="I35" s="229"/>
      <c r="J35" s="229"/>
      <c r="K35" s="229"/>
      <c r="L35" s="229"/>
      <c r="M35" s="229"/>
      <c r="N35" s="229"/>
      <c r="O35" s="417"/>
      <c r="P35" s="417"/>
      <c r="Q35" s="417"/>
      <c r="R35" s="417"/>
      <c r="S35" s="417"/>
      <c r="T35" s="417"/>
      <c r="U35" s="417"/>
      <c r="V35" s="417"/>
    </row>
    <row r="36" ht="34.5" customHeight="1">
      <c r="A36" s="425" t="s">
        <v>236</v>
      </c>
      <c r="B36" s="426" t="s">
        <v>213</v>
      </c>
      <c r="C36" s="427"/>
      <c r="D36" s="425" t="s">
        <v>237</v>
      </c>
      <c r="E36" s="426" t="s">
        <v>213</v>
      </c>
      <c r="F36" s="428"/>
      <c r="G36" s="425" t="s">
        <v>238</v>
      </c>
      <c r="H36" s="426" t="s">
        <v>213</v>
      </c>
      <c r="I36" s="428"/>
      <c r="J36" s="425" t="s">
        <v>239</v>
      </c>
      <c r="K36" s="426" t="s">
        <v>213</v>
      </c>
      <c r="L36" s="429"/>
      <c r="M36" s="425" t="s">
        <v>295</v>
      </c>
      <c r="N36" s="426" t="s">
        <v>213</v>
      </c>
      <c r="O36" s="417"/>
      <c r="P36" s="417"/>
      <c r="Q36" s="417"/>
      <c r="R36" s="417"/>
      <c r="S36" s="417"/>
      <c r="T36" s="417"/>
      <c r="U36" s="417"/>
      <c r="V36" s="417"/>
    </row>
    <row r="37">
      <c r="A37" s="435" t="str">
        <f>Liquor!A10</f>
        <v>Well Vodka (Example)</v>
      </c>
      <c r="B37" s="439">
        <v>0.0</v>
      </c>
      <c r="C37" s="437"/>
      <c r="D37" s="438" t="str">
        <f>Liquor!E10:E109</f>
        <v/>
      </c>
      <c r="E37" s="439">
        <v>4.0</v>
      </c>
      <c r="F37" s="440"/>
      <c r="G37" s="441" t="str">
        <f>Liquor!I10</f>
        <v>Well Rum (Example)</v>
      </c>
      <c r="H37" s="439">
        <v>2.0</v>
      </c>
      <c r="I37" s="440"/>
      <c r="J37" s="441" t="str">
        <f>Liquor!M10:M109</f>
        <v/>
      </c>
      <c r="K37" s="439">
        <v>2.0</v>
      </c>
      <c r="L37" s="442"/>
      <c r="M37" s="441" t="s">
        <v>301</v>
      </c>
      <c r="N37" s="443">
        <v>2.0</v>
      </c>
      <c r="O37" s="417"/>
      <c r="P37" s="417"/>
      <c r="Q37" s="417"/>
      <c r="R37" s="417"/>
      <c r="S37" s="417"/>
      <c r="T37" s="417"/>
      <c r="U37" s="417"/>
      <c r="V37" s="417"/>
    </row>
    <row r="38">
      <c r="A38" s="435" t="str">
        <f>Liquor!A11</f>
        <v>Grey Goose (Example)</v>
      </c>
      <c r="B38" s="439">
        <v>2.0</v>
      </c>
      <c r="C38" s="449"/>
      <c r="D38" s="438" t="str">
        <f>Liquor!E11:E111</f>
        <v/>
      </c>
      <c r="E38" s="439">
        <v>0.0</v>
      </c>
      <c r="F38" s="440"/>
      <c r="G38" s="441" t="str">
        <f>Liquor!I11</f>
        <v>Captain Morgan (Example)</v>
      </c>
      <c r="H38" s="439">
        <v>3.0</v>
      </c>
      <c r="I38" s="440"/>
      <c r="J38" s="441" t="str">
        <f>Liquor!M11:M111</f>
        <v/>
      </c>
      <c r="K38" s="439">
        <v>2.0</v>
      </c>
      <c r="L38" s="442"/>
      <c r="M38" s="441" t="s">
        <v>307</v>
      </c>
      <c r="N38" s="443">
        <v>3.0</v>
      </c>
      <c r="O38" s="417"/>
      <c r="P38" s="417"/>
      <c r="Q38" s="417"/>
      <c r="R38" s="417"/>
      <c r="S38" s="417"/>
      <c r="T38" s="417"/>
      <c r="U38" s="417"/>
      <c r="V38" s="417"/>
    </row>
    <row r="39">
      <c r="A39" s="435" t="str">
        <f>Liquor!A12</f>
        <v>Tito's (Example)</v>
      </c>
      <c r="B39" s="439">
        <v>3.0</v>
      </c>
      <c r="C39" s="449"/>
      <c r="D39" s="438" t="str">
        <f>Liquor!E12:E112</f>
        <v/>
      </c>
      <c r="E39" s="439">
        <v>1.0</v>
      </c>
      <c r="F39" s="440"/>
      <c r="G39" s="441" t="str">
        <f>Liquor!I12</f>
        <v>Bacardi (Example)</v>
      </c>
      <c r="H39" s="439">
        <v>1.0</v>
      </c>
      <c r="I39" s="440"/>
      <c r="J39" s="441" t="str">
        <f>Liquor!M12:M112</f>
        <v/>
      </c>
      <c r="K39" s="439">
        <v>2.0</v>
      </c>
      <c r="L39" s="442"/>
      <c r="M39" s="441" t="s">
        <v>313</v>
      </c>
      <c r="N39" s="443">
        <v>2.0</v>
      </c>
      <c r="O39" s="417"/>
      <c r="P39" s="417"/>
      <c r="Q39" s="417"/>
      <c r="R39" s="417"/>
      <c r="S39" s="417"/>
      <c r="T39" s="417"/>
      <c r="U39" s="417"/>
      <c r="V39" s="417"/>
    </row>
    <row r="40">
      <c r="A40" s="435" t="str">
        <f>Liquor!A13</f>
        <v/>
      </c>
      <c r="B40" s="439">
        <v>0.0</v>
      </c>
      <c r="C40" s="449"/>
      <c r="D40" s="438" t="str">
        <f>Liquor!E13:E113</f>
        <v/>
      </c>
      <c r="E40" s="439">
        <v>0.0</v>
      </c>
      <c r="F40" s="440"/>
      <c r="G40" s="441" t="str">
        <f>Liquor!I13</f>
        <v/>
      </c>
      <c r="H40" s="439">
        <v>0.0</v>
      </c>
      <c r="I40" s="440"/>
      <c r="J40" s="441" t="str">
        <f>Liquor!M13:M113</f>
        <v/>
      </c>
      <c r="K40" s="439">
        <v>0.0</v>
      </c>
      <c r="L40" s="442"/>
      <c r="M40" s="452"/>
      <c r="N40" s="443">
        <v>0.0</v>
      </c>
      <c r="O40" s="417"/>
      <c r="P40" s="417"/>
      <c r="Q40" s="417"/>
      <c r="R40" s="417"/>
      <c r="S40" s="417"/>
      <c r="T40" s="417"/>
      <c r="U40" s="417"/>
      <c r="V40" s="417"/>
    </row>
    <row r="41">
      <c r="A41" s="435" t="str">
        <f>Liquor!A14</f>
        <v/>
      </c>
      <c r="B41" s="439">
        <v>0.0</v>
      </c>
      <c r="C41" s="449"/>
      <c r="D41" s="438" t="str">
        <f>Liquor!E14:E114</f>
        <v/>
      </c>
      <c r="E41" s="439">
        <v>0.0</v>
      </c>
      <c r="F41" s="440"/>
      <c r="G41" s="441" t="str">
        <f>Liquor!I14</f>
        <v/>
      </c>
      <c r="H41" s="439">
        <v>0.0</v>
      </c>
      <c r="I41" s="440"/>
      <c r="J41" s="441" t="str">
        <f>Liquor!M14:M114</f>
        <v/>
      </c>
      <c r="K41" s="439">
        <v>0.0</v>
      </c>
      <c r="L41" s="442"/>
      <c r="M41" s="452"/>
      <c r="N41" s="443">
        <v>0.0</v>
      </c>
      <c r="O41" s="417"/>
      <c r="P41" s="417"/>
      <c r="Q41" s="417"/>
      <c r="R41" s="417"/>
      <c r="S41" s="417"/>
      <c r="T41" s="417"/>
      <c r="U41" s="417"/>
      <c r="V41" s="417"/>
    </row>
    <row r="42">
      <c r="A42" s="435" t="str">
        <f>Liquor!A15</f>
        <v/>
      </c>
      <c r="B42" s="439">
        <v>0.0</v>
      </c>
      <c r="C42" s="449"/>
      <c r="D42" s="438" t="str">
        <f>Liquor!E15:E115</f>
        <v/>
      </c>
      <c r="E42" s="439">
        <v>0.0</v>
      </c>
      <c r="F42" s="440"/>
      <c r="G42" s="441" t="str">
        <f>Liquor!I15</f>
        <v/>
      </c>
      <c r="H42" s="439">
        <v>0.0</v>
      </c>
      <c r="I42" s="440"/>
      <c r="J42" s="441" t="str">
        <f>Liquor!M15:M115</f>
        <v/>
      </c>
      <c r="K42" s="439">
        <v>0.0</v>
      </c>
      <c r="L42" s="442"/>
      <c r="M42" s="452"/>
      <c r="N42" s="443">
        <v>0.0</v>
      </c>
      <c r="O42" s="417"/>
      <c r="P42" s="417"/>
      <c r="Q42" s="417"/>
      <c r="R42" s="417"/>
      <c r="S42" s="417"/>
      <c r="T42" s="417"/>
      <c r="U42" s="417"/>
      <c r="V42" s="417"/>
    </row>
    <row r="43">
      <c r="A43" s="435" t="str">
        <f>Liquor!A16</f>
        <v/>
      </c>
      <c r="B43" s="439">
        <v>0.0</v>
      </c>
      <c r="C43" s="449"/>
      <c r="D43" s="438" t="str">
        <f>Liquor!E16:E116</f>
        <v/>
      </c>
      <c r="E43" s="439">
        <v>0.0</v>
      </c>
      <c r="F43" s="440"/>
      <c r="G43" s="441" t="str">
        <f>Liquor!I16</f>
        <v/>
      </c>
      <c r="H43" s="439">
        <v>0.0</v>
      </c>
      <c r="I43" s="440"/>
      <c r="J43" s="441" t="str">
        <f>Liquor!M16:M116</f>
        <v/>
      </c>
      <c r="K43" s="439">
        <v>0.0</v>
      </c>
      <c r="L43" s="442"/>
      <c r="M43" s="452"/>
      <c r="N43" s="443">
        <v>0.0</v>
      </c>
      <c r="O43" s="417"/>
      <c r="P43" s="417"/>
      <c r="Q43" s="417"/>
      <c r="R43" s="417"/>
      <c r="S43" s="417"/>
      <c r="T43" s="417"/>
      <c r="U43" s="417"/>
      <c r="V43" s="417"/>
    </row>
    <row r="44">
      <c r="A44" s="435" t="str">
        <f>Liquor!A17</f>
        <v/>
      </c>
      <c r="B44" s="439">
        <v>0.0</v>
      </c>
      <c r="C44" s="449"/>
      <c r="D44" s="438" t="str">
        <f>Liquor!E17:E117</f>
        <v/>
      </c>
      <c r="E44" s="439">
        <v>0.0</v>
      </c>
      <c r="F44" s="440"/>
      <c r="G44" s="441" t="str">
        <f>Liquor!I17</f>
        <v/>
      </c>
      <c r="H44" s="439">
        <v>0.0</v>
      </c>
      <c r="I44" s="440"/>
      <c r="J44" s="441" t="str">
        <f>Liquor!M17:M117</f>
        <v/>
      </c>
      <c r="K44" s="439">
        <v>0.0</v>
      </c>
      <c r="L44" s="442"/>
      <c r="M44" s="452"/>
      <c r="N44" s="443">
        <v>0.0</v>
      </c>
      <c r="O44" s="417"/>
      <c r="P44" s="417"/>
      <c r="Q44" s="417"/>
      <c r="R44" s="417"/>
      <c r="S44" s="417"/>
      <c r="T44" s="417"/>
      <c r="U44" s="417"/>
      <c r="V44" s="417"/>
    </row>
    <row r="45">
      <c r="A45" s="435" t="str">
        <f>Liquor!A18</f>
        <v/>
      </c>
      <c r="B45" s="439">
        <v>0.0</v>
      </c>
      <c r="C45" s="449"/>
      <c r="D45" s="438" t="str">
        <f>Liquor!E18:E118</f>
        <v/>
      </c>
      <c r="E45" s="439">
        <v>0.0</v>
      </c>
      <c r="F45" s="440"/>
      <c r="G45" s="441" t="str">
        <f>Liquor!I18</f>
        <v/>
      </c>
      <c r="H45" s="439">
        <v>0.0</v>
      </c>
      <c r="I45" s="440"/>
      <c r="J45" s="441" t="str">
        <f>Liquor!M18:M118</f>
        <v/>
      </c>
      <c r="K45" s="439">
        <v>0.0</v>
      </c>
      <c r="L45" s="442"/>
      <c r="M45" s="452"/>
      <c r="N45" s="443">
        <v>0.0</v>
      </c>
      <c r="O45" s="417"/>
      <c r="P45" s="417"/>
      <c r="Q45" s="417"/>
      <c r="R45" s="417"/>
      <c r="S45" s="417"/>
      <c r="T45" s="417"/>
      <c r="U45" s="417"/>
      <c r="V45" s="417"/>
    </row>
    <row r="46">
      <c r="A46" s="435" t="str">
        <f>Liquor!A19</f>
        <v/>
      </c>
      <c r="B46" s="439">
        <v>0.0</v>
      </c>
      <c r="C46" s="449"/>
      <c r="D46" s="438" t="str">
        <f>Liquor!E19:E119</f>
        <v/>
      </c>
      <c r="E46" s="439">
        <v>0.0</v>
      </c>
      <c r="F46" s="440"/>
      <c r="G46" s="441" t="str">
        <f>Liquor!I19</f>
        <v/>
      </c>
      <c r="H46" s="439">
        <v>0.0</v>
      </c>
      <c r="I46" s="440"/>
      <c r="J46" s="441" t="str">
        <f>Liquor!M19:M119</f>
        <v/>
      </c>
      <c r="K46" s="439">
        <v>0.0</v>
      </c>
      <c r="L46" s="442"/>
      <c r="M46" s="452"/>
      <c r="N46" s="443">
        <v>0.0</v>
      </c>
      <c r="O46" s="417"/>
      <c r="P46" s="417"/>
      <c r="Q46" s="417"/>
      <c r="R46" s="417"/>
      <c r="S46" s="417"/>
      <c r="T46" s="417"/>
      <c r="U46" s="417"/>
      <c r="V46" s="417"/>
    </row>
    <row r="47">
      <c r="A47" s="435" t="str">
        <f>Liquor!A20</f>
        <v/>
      </c>
      <c r="B47" s="439">
        <v>0.0</v>
      </c>
      <c r="C47" s="449"/>
      <c r="D47" s="438" t="str">
        <f>Liquor!E20:E120</f>
        <v/>
      </c>
      <c r="E47" s="439">
        <v>0.0</v>
      </c>
      <c r="F47" s="440"/>
      <c r="G47" s="441" t="str">
        <f>Liquor!I20</f>
        <v/>
      </c>
      <c r="H47" s="439">
        <v>0.0</v>
      </c>
      <c r="I47" s="440"/>
      <c r="J47" s="441" t="str">
        <f>Liquor!M20:M120</f>
        <v/>
      </c>
      <c r="K47" s="439">
        <v>0.0</v>
      </c>
      <c r="L47" s="442"/>
      <c r="M47" s="452"/>
      <c r="N47" s="443">
        <v>0.0</v>
      </c>
      <c r="O47" s="417"/>
      <c r="P47" s="417"/>
      <c r="Q47" s="417"/>
      <c r="R47" s="417"/>
      <c r="S47" s="417"/>
      <c r="T47" s="417"/>
      <c r="U47" s="417"/>
      <c r="V47" s="417"/>
    </row>
    <row r="48">
      <c r="A48" s="435" t="str">
        <f>Liquor!A21</f>
        <v/>
      </c>
      <c r="B48" s="439">
        <v>0.0</v>
      </c>
      <c r="C48" s="449"/>
      <c r="D48" s="438" t="str">
        <f>Liquor!E21:E121</f>
        <v/>
      </c>
      <c r="E48" s="439">
        <v>0.0</v>
      </c>
      <c r="F48" s="440"/>
      <c r="G48" s="441" t="str">
        <f>Liquor!I21</f>
        <v/>
      </c>
      <c r="H48" s="439">
        <v>0.0</v>
      </c>
      <c r="I48" s="440"/>
      <c r="J48" s="441" t="str">
        <f>Liquor!M21:M121</f>
        <v/>
      </c>
      <c r="K48" s="439">
        <v>0.0</v>
      </c>
      <c r="L48" s="442"/>
      <c r="M48" s="452"/>
      <c r="N48" s="443">
        <v>0.0</v>
      </c>
      <c r="O48" s="417"/>
      <c r="P48" s="417"/>
      <c r="Q48" s="417"/>
      <c r="R48" s="417"/>
      <c r="S48" s="417"/>
      <c r="T48" s="417"/>
      <c r="U48" s="417"/>
      <c r="V48" s="417"/>
    </row>
    <row r="49">
      <c r="A49" s="435" t="str">
        <f>Liquor!A22</f>
        <v/>
      </c>
      <c r="B49" s="439">
        <v>0.0</v>
      </c>
      <c r="C49" s="449"/>
      <c r="D49" s="438" t="str">
        <f>Liquor!E22:E122</f>
        <v/>
      </c>
      <c r="E49" s="439">
        <v>0.0</v>
      </c>
      <c r="F49" s="440"/>
      <c r="G49" s="441" t="str">
        <f>Liquor!I22</f>
        <v/>
      </c>
      <c r="H49" s="439">
        <v>0.0</v>
      </c>
      <c r="I49" s="440"/>
      <c r="J49" s="441" t="str">
        <f>Liquor!M22:M122</f>
        <v/>
      </c>
      <c r="K49" s="439">
        <v>0.0</v>
      </c>
      <c r="L49" s="442"/>
      <c r="M49" s="452"/>
      <c r="N49" s="443">
        <v>0.0</v>
      </c>
      <c r="O49" s="417"/>
      <c r="P49" s="417"/>
      <c r="Q49" s="417"/>
      <c r="R49" s="417"/>
      <c r="S49" s="417"/>
      <c r="T49" s="417"/>
      <c r="U49" s="417"/>
      <c r="V49" s="417"/>
    </row>
    <row r="50">
      <c r="A50" s="435" t="str">
        <f>Liquor!A23</f>
        <v/>
      </c>
      <c r="B50" s="439">
        <v>0.0</v>
      </c>
      <c r="C50" s="449"/>
      <c r="D50" s="438" t="str">
        <f>Liquor!E23:E123</f>
        <v/>
      </c>
      <c r="E50" s="439">
        <v>0.0</v>
      </c>
      <c r="F50" s="440"/>
      <c r="G50" s="441" t="str">
        <f>Liquor!I23</f>
        <v/>
      </c>
      <c r="H50" s="439">
        <v>0.0</v>
      </c>
      <c r="I50" s="440"/>
      <c r="J50" s="441" t="str">
        <f>Liquor!M23:M123</f>
        <v/>
      </c>
      <c r="K50" s="439">
        <v>0.0</v>
      </c>
      <c r="L50" s="442"/>
      <c r="M50" s="452"/>
      <c r="N50" s="443">
        <v>0.0</v>
      </c>
      <c r="O50" s="417"/>
      <c r="P50" s="417"/>
      <c r="Q50" s="417"/>
      <c r="R50" s="417"/>
      <c r="S50" s="417"/>
      <c r="T50" s="417"/>
      <c r="U50" s="417"/>
      <c r="V50" s="417"/>
    </row>
    <row r="51">
      <c r="A51" s="435" t="str">
        <f>Liquor!A24</f>
        <v/>
      </c>
      <c r="B51" s="439">
        <v>0.0</v>
      </c>
      <c r="C51" s="449"/>
      <c r="D51" s="438" t="str">
        <f>Liquor!E24:E124</f>
        <v/>
      </c>
      <c r="E51" s="439">
        <v>0.0</v>
      </c>
      <c r="F51" s="440"/>
      <c r="G51" s="441" t="str">
        <f>Liquor!I24</f>
        <v/>
      </c>
      <c r="H51" s="439">
        <v>0.0</v>
      </c>
      <c r="I51" s="440"/>
      <c r="J51" s="441" t="str">
        <f>Liquor!M24:M124</f>
        <v/>
      </c>
      <c r="K51" s="439">
        <v>0.0</v>
      </c>
      <c r="L51" s="442"/>
      <c r="M51" s="452"/>
      <c r="N51" s="443">
        <v>0.0</v>
      </c>
      <c r="O51" s="417"/>
      <c r="P51" s="417"/>
      <c r="Q51" s="417"/>
      <c r="R51" s="417"/>
      <c r="S51" s="417"/>
      <c r="T51" s="417"/>
      <c r="U51" s="417"/>
      <c r="V51" s="417"/>
    </row>
    <row r="52">
      <c r="A52" s="435" t="str">
        <f>Liquor!A25</f>
        <v/>
      </c>
      <c r="B52" s="439">
        <v>0.0</v>
      </c>
      <c r="C52" s="449"/>
      <c r="D52" s="438" t="str">
        <f>Liquor!E25:E125</f>
        <v/>
      </c>
      <c r="E52" s="439">
        <v>0.0</v>
      </c>
      <c r="F52" s="440"/>
      <c r="G52" s="441" t="str">
        <f>Liquor!I25</f>
        <v/>
      </c>
      <c r="H52" s="439">
        <v>0.0</v>
      </c>
      <c r="I52" s="440"/>
      <c r="J52" s="441" t="str">
        <f>Liquor!M25:M125</f>
        <v/>
      </c>
      <c r="K52" s="439">
        <v>0.0</v>
      </c>
      <c r="L52" s="442"/>
      <c r="M52" s="452"/>
      <c r="N52" s="443">
        <v>0.0</v>
      </c>
      <c r="O52" s="417"/>
      <c r="P52" s="417"/>
      <c r="Q52" s="417"/>
      <c r="R52" s="417"/>
      <c r="S52" s="417"/>
      <c r="T52" s="417"/>
      <c r="U52" s="417"/>
      <c r="V52" s="417"/>
    </row>
    <row r="53">
      <c r="A53" s="435" t="str">
        <f>Liquor!A26</f>
        <v/>
      </c>
      <c r="B53" s="439">
        <v>0.0</v>
      </c>
      <c r="C53" s="449"/>
      <c r="D53" s="438" t="str">
        <f>Liquor!E26:E126</f>
        <v/>
      </c>
      <c r="E53" s="439">
        <v>0.0</v>
      </c>
      <c r="F53" s="440"/>
      <c r="G53" s="441" t="str">
        <f>Liquor!I26</f>
        <v/>
      </c>
      <c r="H53" s="439">
        <v>0.0</v>
      </c>
      <c r="I53" s="440"/>
      <c r="J53" s="441" t="str">
        <f>Liquor!M26:M126</f>
        <v/>
      </c>
      <c r="K53" s="439">
        <v>0.0</v>
      </c>
      <c r="L53" s="442"/>
      <c r="M53" s="452"/>
      <c r="N53" s="443">
        <v>0.0</v>
      </c>
      <c r="O53" s="417"/>
      <c r="P53" s="417"/>
      <c r="Q53" s="417"/>
      <c r="R53" s="417"/>
      <c r="S53" s="417"/>
      <c r="T53" s="417"/>
      <c r="U53" s="417"/>
      <c r="V53" s="417"/>
    </row>
    <row r="54">
      <c r="A54" s="435" t="str">
        <f>Liquor!A27</f>
        <v/>
      </c>
      <c r="B54" s="439">
        <v>0.0</v>
      </c>
      <c r="C54" s="449"/>
      <c r="D54" s="438" t="str">
        <f>Liquor!E27:E127</f>
        <v/>
      </c>
      <c r="E54" s="439">
        <v>0.0</v>
      </c>
      <c r="F54" s="440"/>
      <c r="G54" s="441" t="str">
        <f>Liquor!I27</f>
        <v/>
      </c>
      <c r="H54" s="439">
        <v>0.0</v>
      </c>
      <c r="I54" s="440"/>
      <c r="J54" s="441" t="str">
        <f>Liquor!M27:M127</f>
        <v/>
      </c>
      <c r="K54" s="439">
        <v>0.0</v>
      </c>
      <c r="L54" s="442"/>
      <c r="M54" s="452"/>
      <c r="N54" s="443">
        <v>0.0</v>
      </c>
      <c r="O54" s="417"/>
      <c r="P54" s="417"/>
      <c r="Q54" s="417"/>
      <c r="R54" s="417"/>
      <c r="S54" s="417"/>
      <c r="T54" s="417"/>
      <c r="U54" s="417"/>
      <c r="V54" s="417"/>
    </row>
    <row r="55">
      <c r="A55" s="435" t="str">
        <f>Liquor!A28</f>
        <v/>
      </c>
      <c r="B55" s="439">
        <v>0.0</v>
      </c>
      <c r="C55" s="449"/>
      <c r="D55" s="438" t="str">
        <f>Liquor!E28:E128</f>
        <v/>
      </c>
      <c r="E55" s="439">
        <v>0.0</v>
      </c>
      <c r="F55" s="440"/>
      <c r="G55" s="441" t="str">
        <f>Liquor!I28</f>
        <v/>
      </c>
      <c r="H55" s="439">
        <v>0.0</v>
      </c>
      <c r="I55" s="440"/>
      <c r="J55" s="441" t="str">
        <f>Liquor!M28:M128</f>
        <v/>
      </c>
      <c r="K55" s="439">
        <v>0.0</v>
      </c>
      <c r="L55" s="442"/>
      <c r="M55" s="452"/>
      <c r="N55" s="443">
        <v>0.0</v>
      </c>
      <c r="O55" s="417"/>
      <c r="P55" s="417"/>
      <c r="Q55" s="417"/>
      <c r="R55" s="417"/>
      <c r="S55" s="417"/>
      <c r="T55" s="417"/>
      <c r="U55" s="417"/>
      <c r="V55" s="417"/>
    </row>
    <row r="56">
      <c r="A56" s="435" t="str">
        <f>Liquor!A29</f>
        <v/>
      </c>
      <c r="B56" s="439">
        <v>0.0</v>
      </c>
      <c r="C56" s="449"/>
      <c r="D56" s="438" t="str">
        <f>Liquor!E29:E129</f>
        <v/>
      </c>
      <c r="E56" s="439">
        <v>0.0</v>
      </c>
      <c r="F56" s="440"/>
      <c r="G56" s="441" t="str">
        <f>Liquor!I29</f>
        <v/>
      </c>
      <c r="H56" s="439">
        <v>0.0</v>
      </c>
      <c r="I56" s="440"/>
      <c r="J56" s="441" t="str">
        <f>Liquor!M29:M129</f>
        <v/>
      </c>
      <c r="K56" s="439">
        <v>0.0</v>
      </c>
      <c r="L56" s="442"/>
      <c r="M56" s="452"/>
      <c r="N56" s="443">
        <v>0.0</v>
      </c>
      <c r="O56" s="417"/>
      <c r="P56" s="417"/>
      <c r="Q56" s="417"/>
      <c r="R56" s="417"/>
      <c r="S56" s="417"/>
      <c r="T56" s="417"/>
      <c r="U56" s="417"/>
      <c r="V56" s="417"/>
    </row>
    <row r="57">
      <c r="A57" s="435" t="str">
        <f>Liquor!A30</f>
        <v/>
      </c>
      <c r="B57" s="439">
        <v>0.0</v>
      </c>
      <c r="C57" s="449"/>
      <c r="D57" s="438" t="str">
        <f>Liquor!E30:E130</f>
        <v/>
      </c>
      <c r="E57" s="439">
        <v>0.0</v>
      </c>
      <c r="F57" s="440"/>
      <c r="G57" s="441" t="str">
        <f>Liquor!I30</f>
        <v/>
      </c>
      <c r="H57" s="439">
        <v>0.0</v>
      </c>
      <c r="I57" s="440"/>
      <c r="J57" s="441" t="str">
        <f>Liquor!M30:M130</f>
        <v/>
      </c>
      <c r="K57" s="439">
        <v>0.0</v>
      </c>
      <c r="L57" s="442"/>
      <c r="M57" s="452"/>
      <c r="N57" s="443">
        <v>0.0</v>
      </c>
      <c r="O57" s="417"/>
      <c r="P57" s="417"/>
      <c r="Q57" s="417"/>
      <c r="R57" s="417"/>
      <c r="S57" s="417"/>
      <c r="T57" s="417"/>
      <c r="U57" s="417"/>
      <c r="V57" s="417"/>
    </row>
    <row r="58">
      <c r="A58" s="435" t="str">
        <f>Liquor!A31</f>
        <v/>
      </c>
      <c r="B58" s="439">
        <v>0.0</v>
      </c>
      <c r="C58" s="449"/>
      <c r="D58" s="438" t="str">
        <f>Liquor!E31:E131</f>
        <v/>
      </c>
      <c r="E58" s="439">
        <v>0.0</v>
      </c>
      <c r="F58" s="440"/>
      <c r="G58" s="441" t="str">
        <f>Liquor!I31</f>
        <v/>
      </c>
      <c r="H58" s="439">
        <v>0.0</v>
      </c>
      <c r="I58" s="440"/>
      <c r="J58" s="441" t="str">
        <f>Liquor!M31:M131</f>
        <v/>
      </c>
      <c r="K58" s="439">
        <v>0.0</v>
      </c>
      <c r="L58" s="442"/>
      <c r="M58" s="452"/>
      <c r="N58" s="443">
        <v>0.0</v>
      </c>
      <c r="O58" s="417"/>
      <c r="P58" s="417"/>
      <c r="Q58" s="417"/>
      <c r="R58" s="417"/>
      <c r="S58" s="417"/>
      <c r="T58" s="417"/>
      <c r="U58" s="417"/>
      <c r="V58" s="417"/>
    </row>
    <row r="59">
      <c r="A59" s="435" t="str">
        <f>Liquor!A32</f>
        <v/>
      </c>
      <c r="B59" s="439">
        <v>0.0</v>
      </c>
      <c r="C59" s="449"/>
      <c r="D59" s="438" t="str">
        <f>Liquor!E32:E132</f>
        <v/>
      </c>
      <c r="E59" s="439">
        <v>0.0</v>
      </c>
      <c r="F59" s="440"/>
      <c r="G59" s="441" t="str">
        <f>Liquor!I32</f>
        <v/>
      </c>
      <c r="H59" s="439">
        <v>0.0</v>
      </c>
      <c r="I59" s="440"/>
      <c r="J59" s="441" t="str">
        <f>Liquor!M32:M132</f>
        <v/>
      </c>
      <c r="K59" s="439">
        <v>0.0</v>
      </c>
      <c r="L59" s="442"/>
      <c r="M59" s="452"/>
      <c r="N59" s="443">
        <v>0.0</v>
      </c>
      <c r="O59" s="417"/>
      <c r="P59" s="417"/>
      <c r="Q59" s="417"/>
      <c r="R59" s="417"/>
      <c r="S59" s="417"/>
      <c r="T59" s="417"/>
      <c r="U59" s="417"/>
      <c r="V59" s="417"/>
    </row>
    <row r="60">
      <c r="A60" s="435" t="str">
        <f>Liquor!A33</f>
        <v/>
      </c>
      <c r="B60" s="439">
        <v>0.0</v>
      </c>
      <c r="C60" s="449"/>
      <c r="D60" s="438" t="str">
        <f>Liquor!E33:E133</f>
        <v/>
      </c>
      <c r="E60" s="439">
        <v>0.0</v>
      </c>
      <c r="F60" s="440"/>
      <c r="G60" s="441" t="str">
        <f>Liquor!I33</f>
        <v/>
      </c>
      <c r="H60" s="439">
        <v>0.0</v>
      </c>
      <c r="I60" s="440"/>
      <c r="J60" s="441" t="str">
        <f>Liquor!M33:M133</f>
        <v/>
      </c>
      <c r="K60" s="439">
        <v>0.0</v>
      </c>
      <c r="L60" s="442"/>
      <c r="M60" s="452"/>
      <c r="N60" s="443">
        <v>0.0</v>
      </c>
      <c r="O60" s="417"/>
      <c r="P60" s="417"/>
      <c r="Q60" s="417"/>
      <c r="R60" s="417"/>
      <c r="S60" s="417"/>
      <c r="T60" s="417"/>
      <c r="U60" s="417"/>
      <c r="V60" s="417"/>
    </row>
    <row r="61">
      <c r="A61" s="435" t="str">
        <f>Liquor!A34</f>
        <v/>
      </c>
      <c r="B61" s="439">
        <v>0.0</v>
      </c>
      <c r="C61" s="449"/>
      <c r="D61" s="438" t="str">
        <f>Liquor!E34:E134</f>
        <v/>
      </c>
      <c r="E61" s="439">
        <v>0.0</v>
      </c>
      <c r="F61" s="440"/>
      <c r="G61" s="441" t="str">
        <f>Liquor!I34</f>
        <v/>
      </c>
      <c r="H61" s="439">
        <v>0.0</v>
      </c>
      <c r="I61" s="440"/>
      <c r="J61" s="441" t="str">
        <f>Liquor!M34:M134</f>
        <v/>
      </c>
      <c r="K61" s="439">
        <v>0.0</v>
      </c>
      <c r="L61" s="442"/>
      <c r="M61" s="452"/>
      <c r="N61" s="443">
        <v>0.0</v>
      </c>
      <c r="O61" s="417"/>
      <c r="P61" s="417"/>
      <c r="Q61" s="417"/>
      <c r="R61" s="417"/>
      <c r="S61" s="417"/>
      <c r="T61" s="417"/>
      <c r="U61" s="417"/>
      <c r="V61" s="417"/>
    </row>
    <row r="62">
      <c r="A62" s="435" t="str">
        <f>Liquor!A35</f>
        <v/>
      </c>
      <c r="B62" s="439">
        <v>0.0</v>
      </c>
      <c r="C62" s="449"/>
      <c r="D62" s="438" t="str">
        <f>Liquor!E35:E135</f>
        <v/>
      </c>
      <c r="E62" s="439">
        <v>0.0</v>
      </c>
      <c r="F62" s="440"/>
      <c r="G62" s="441" t="str">
        <f>Liquor!I35</f>
        <v/>
      </c>
      <c r="H62" s="439">
        <v>0.0</v>
      </c>
      <c r="I62" s="440"/>
      <c r="J62" s="441" t="str">
        <f>Liquor!M35:M135</f>
        <v/>
      </c>
      <c r="K62" s="439">
        <v>0.0</v>
      </c>
      <c r="L62" s="442"/>
      <c r="M62" s="452"/>
      <c r="N62" s="443">
        <v>0.0</v>
      </c>
      <c r="O62" s="417"/>
      <c r="P62" s="417"/>
      <c r="Q62" s="417"/>
      <c r="R62" s="417"/>
      <c r="S62" s="417"/>
      <c r="T62" s="417"/>
      <c r="U62" s="417"/>
      <c r="V62" s="417"/>
    </row>
    <row r="63">
      <c r="A63" s="435" t="str">
        <f>Liquor!A36</f>
        <v/>
      </c>
      <c r="B63" s="439">
        <v>0.0</v>
      </c>
      <c r="C63" s="449"/>
      <c r="D63" s="438" t="str">
        <f>Liquor!E36:E136</f>
        <v/>
      </c>
      <c r="E63" s="439">
        <v>0.0</v>
      </c>
      <c r="F63" s="440"/>
      <c r="G63" s="441" t="str">
        <f>Liquor!I36</f>
        <v/>
      </c>
      <c r="H63" s="439">
        <v>0.0</v>
      </c>
      <c r="I63" s="440"/>
      <c r="J63" s="441" t="str">
        <f>Liquor!M36:M136</f>
        <v/>
      </c>
      <c r="K63" s="439">
        <v>0.0</v>
      </c>
      <c r="L63" s="442"/>
      <c r="M63" s="452"/>
      <c r="N63" s="443">
        <v>0.0</v>
      </c>
      <c r="O63" s="417"/>
      <c r="P63" s="417"/>
      <c r="Q63" s="417"/>
      <c r="R63" s="417"/>
      <c r="S63" s="417"/>
      <c r="T63" s="417"/>
      <c r="U63" s="417"/>
      <c r="V63" s="417"/>
    </row>
    <row r="64">
      <c r="A64" s="435" t="str">
        <f>Liquor!A37</f>
        <v/>
      </c>
      <c r="B64" s="439">
        <v>0.0</v>
      </c>
      <c r="C64" s="449"/>
      <c r="D64" s="438" t="str">
        <f>Liquor!E37:E137</f>
        <v/>
      </c>
      <c r="E64" s="439">
        <v>0.0</v>
      </c>
      <c r="F64" s="440"/>
      <c r="G64" s="441" t="str">
        <f>Liquor!I37</f>
        <v/>
      </c>
      <c r="H64" s="439">
        <v>0.0</v>
      </c>
      <c r="I64" s="440"/>
      <c r="J64" s="441" t="str">
        <f>Liquor!M37:M137</f>
        <v/>
      </c>
      <c r="K64" s="439">
        <v>0.0</v>
      </c>
      <c r="L64" s="442"/>
      <c r="M64" s="452"/>
      <c r="N64" s="443">
        <v>0.0</v>
      </c>
      <c r="O64" s="417"/>
      <c r="P64" s="417"/>
      <c r="Q64" s="417"/>
      <c r="R64" s="417"/>
      <c r="S64" s="417"/>
      <c r="T64" s="417"/>
      <c r="U64" s="417"/>
      <c r="V64" s="417"/>
    </row>
    <row r="65">
      <c r="A65" s="435" t="str">
        <f>Liquor!A38</f>
        <v/>
      </c>
      <c r="B65" s="439">
        <v>0.0</v>
      </c>
      <c r="C65" s="449"/>
      <c r="D65" s="438" t="str">
        <f>Liquor!E38:E138</f>
        <v/>
      </c>
      <c r="E65" s="439">
        <v>0.0</v>
      </c>
      <c r="F65" s="440"/>
      <c r="G65" s="441" t="str">
        <f>Liquor!I38</f>
        <v/>
      </c>
      <c r="H65" s="439">
        <v>0.0</v>
      </c>
      <c r="I65" s="440"/>
      <c r="J65" s="441" t="str">
        <f>Liquor!M38:M138</f>
        <v/>
      </c>
      <c r="K65" s="439">
        <v>0.0</v>
      </c>
      <c r="L65" s="442"/>
      <c r="M65" s="452"/>
      <c r="N65" s="443">
        <v>0.0</v>
      </c>
      <c r="O65" s="417"/>
      <c r="P65" s="417"/>
      <c r="Q65" s="417"/>
      <c r="R65" s="417"/>
      <c r="S65" s="417"/>
      <c r="T65" s="417"/>
      <c r="U65" s="417"/>
      <c r="V65" s="417"/>
    </row>
    <row r="66">
      <c r="A66" s="435" t="str">
        <f>Liquor!A39</f>
        <v/>
      </c>
      <c r="B66" s="439">
        <v>0.0</v>
      </c>
      <c r="C66" s="449"/>
      <c r="D66" s="438" t="str">
        <f>Liquor!E39:E139</f>
        <v/>
      </c>
      <c r="E66" s="439">
        <v>0.0</v>
      </c>
      <c r="F66" s="440"/>
      <c r="G66" s="441" t="str">
        <f>Liquor!I39</f>
        <v/>
      </c>
      <c r="H66" s="439">
        <v>0.0</v>
      </c>
      <c r="I66" s="440"/>
      <c r="J66" s="441" t="str">
        <f>Liquor!M39:M139</f>
        <v/>
      </c>
      <c r="K66" s="439">
        <v>0.0</v>
      </c>
      <c r="L66" s="442"/>
      <c r="M66" s="452"/>
      <c r="N66" s="443">
        <v>0.0</v>
      </c>
      <c r="O66" s="417"/>
      <c r="P66" s="417"/>
      <c r="Q66" s="417"/>
      <c r="R66" s="417"/>
      <c r="S66" s="417"/>
      <c r="T66" s="417"/>
      <c r="U66" s="417"/>
      <c r="V66" s="417"/>
    </row>
    <row r="67">
      <c r="A67" s="435" t="str">
        <f>Liquor!A40</f>
        <v/>
      </c>
      <c r="B67" s="439">
        <v>0.0</v>
      </c>
      <c r="C67" s="449"/>
      <c r="D67" s="438" t="str">
        <f>Liquor!E40:E140</f>
        <v/>
      </c>
      <c r="E67" s="439">
        <v>0.0</v>
      </c>
      <c r="F67" s="440"/>
      <c r="G67" s="441" t="str">
        <f>Liquor!I40</f>
        <v/>
      </c>
      <c r="H67" s="439">
        <v>0.0</v>
      </c>
      <c r="I67" s="440"/>
      <c r="J67" s="441" t="str">
        <f>Liquor!M40:M140</f>
        <v/>
      </c>
      <c r="K67" s="439">
        <v>0.0</v>
      </c>
      <c r="L67" s="442"/>
      <c r="M67" s="452"/>
      <c r="N67" s="443">
        <v>0.0</v>
      </c>
      <c r="O67" s="417"/>
      <c r="P67" s="417"/>
      <c r="Q67" s="417"/>
      <c r="R67" s="417"/>
      <c r="S67" s="417"/>
      <c r="T67" s="417"/>
      <c r="U67" s="417"/>
      <c r="V67" s="417"/>
    </row>
    <row r="68">
      <c r="A68" s="435" t="str">
        <f>Liquor!A41</f>
        <v/>
      </c>
      <c r="B68" s="439">
        <v>0.0</v>
      </c>
      <c r="C68" s="449"/>
      <c r="D68" s="438" t="str">
        <f>Liquor!E41:E141</f>
        <v/>
      </c>
      <c r="E68" s="439">
        <v>0.0</v>
      </c>
      <c r="F68" s="440"/>
      <c r="G68" s="441" t="str">
        <f>Liquor!I41</f>
        <v/>
      </c>
      <c r="H68" s="439">
        <v>0.0</v>
      </c>
      <c r="I68" s="440"/>
      <c r="J68" s="441" t="str">
        <f>Liquor!M41:M141</f>
        <v/>
      </c>
      <c r="K68" s="439">
        <v>0.0</v>
      </c>
      <c r="L68" s="442"/>
      <c r="M68" s="452"/>
      <c r="N68" s="443">
        <v>0.0</v>
      </c>
      <c r="O68" s="417"/>
      <c r="P68" s="417"/>
      <c r="Q68" s="417"/>
      <c r="R68" s="417"/>
      <c r="S68" s="417"/>
      <c r="T68" s="417"/>
      <c r="U68" s="417"/>
      <c r="V68" s="417"/>
    </row>
    <row r="69">
      <c r="A69" s="435" t="str">
        <f>Liquor!A42</f>
        <v/>
      </c>
      <c r="B69" s="439">
        <v>0.0</v>
      </c>
      <c r="C69" s="449"/>
      <c r="D69" s="438" t="str">
        <f>Liquor!E42:E142</f>
        <v/>
      </c>
      <c r="E69" s="439">
        <v>0.0</v>
      </c>
      <c r="F69" s="440"/>
      <c r="G69" s="441" t="str">
        <f>Liquor!I42</f>
        <v/>
      </c>
      <c r="H69" s="439">
        <v>0.0</v>
      </c>
      <c r="I69" s="440"/>
      <c r="J69" s="441" t="str">
        <f>Liquor!M42:M142</f>
        <v/>
      </c>
      <c r="K69" s="439">
        <v>0.0</v>
      </c>
      <c r="L69" s="442"/>
      <c r="M69" s="452"/>
      <c r="N69" s="443">
        <v>0.0</v>
      </c>
      <c r="O69" s="417"/>
      <c r="P69" s="417"/>
      <c r="Q69" s="417"/>
      <c r="R69" s="417"/>
      <c r="S69" s="417"/>
      <c r="T69" s="417"/>
      <c r="U69" s="417"/>
      <c r="V69" s="417"/>
    </row>
    <row r="70">
      <c r="A70" s="435" t="str">
        <f>Liquor!A43</f>
        <v/>
      </c>
      <c r="B70" s="439">
        <v>0.0</v>
      </c>
      <c r="C70" s="449"/>
      <c r="D70" s="438" t="str">
        <f>Liquor!E43:E143</f>
        <v/>
      </c>
      <c r="E70" s="439">
        <v>0.0</v>
      </c>
      <c r="F70" s="440"/>
      <c r="G70" s="441" t="str">
        <f>Liquor!I43</f>
        <v/>
      </c>
      <c r="H70" s="439">
        <v>0.0</v>
      </c>
      <c r="I70" s="440"/>
      <c r="J70" s="441" t="str">
        <f>Liquor!M43:M143</f>
        <v/>
      </c>
      <c r="K70" s="439">
        <v>0.0</v>
      </c>
      <c r="L70" s="442"/>
      <c r="M70" s="452"/>
      <c r="N70" s="443">
        <v>0.0</v>
      </c>
      <c r="O70" s="417"/>
      <c r="P70" s="417"/>
      <c r="Q70" s="417"/>
      <c r="R70" s="417"/>
      <c r="S70" s="417"/>
      <c r="T70" s="417"/>
      <c r="U70" s="417"/>
      <c r="V70" s="417"/>
    </row>
    <row r="71">
      <c r="A71" s="435" t="str">
        <f>Liquor!A44</f>
        <v/>
      </c>
      <c r="B71" s="439">
        <v>0.0</v>
      </c>
      <c r="C71" s="449"/>
      <c r="D71" s="438" t="str">
        <f>Liquor!E44:E144</f>
        <v/>
      </c>
      <c r="E71" s="439">
        <v>0.0</v>
      </c>
      <c r="F71" s="440"/>
      <c r="G71" s="441" t="str">
        <f>Liquor!I44</f>
        <v/>
      </c>
      <c r="H71" s="439">
        <v>0.0</v>
      </c>
      <c r="I71" s="440"/>
      <c r="J71" s="441" t="str">
        <f>Liquor!M44:M144</f>
        <v/>
      </c>
      <c r="K71" s="439">
        <v>0.0</v>
      </c>
      <c r="L71" s="442"/>
      <c r="M71" s="452"/>
      <c r="N71" s="443">
        <v>0.0</v>
      </c>
      <c r="O71" s="417"/>
      <c r="P71" s="417"/>
      <c r="Q71" s="417"/>
      <c r="R71" s="417"/>
      <c r="S71" s="417"/>
      <c r="T71" s="417"/>
      <c r="U71" s="417"/>
      <c r="V71" s="417"/>
    </row>
    <row r="72">
      <c r="A72" s="435" t="str">
        <f>Liquor!A45</f>
        <v/>
      </c>
      <c r="B72" s="439">
        <v>0.0</v>
      </c>
      <c r="C72" s="449"/>
      <c r="D72" s="438" t="str">
        <f>Liquor!E45:E145</f>
        <v/>
      </c>
      <c r="E72" s="439">
        <v>0.0</v>
      </c>
      <c r="F72" s="440"/>
      <c r="G72" s="441" t="str">
        <f>Liquor!I45</f>
        <v/>
      </c>
      <c r="H72" s="439">
        <v>0.0</v>
      </c>
      <c r="I72" s="440"/>
      <c r="J72" s="441" t="str">
        <f>Liquor!M45:M145</f>
        <v/>
      </c>
      <c r="K72" s="439">
        <v>0.0</v>
      </c>
      <c r="L72" s="442"/>
      <c r="M72" s="452"/>
      <c r="N72" s="443">
        <v>0.0</v>
      </c>
      <c r="O72" s="417"/>
      <c r="P72" s="417"/>
      <c r="Q72" s="417"/>
      <c r="R72" s="417"/>
      <c r="S72" s="417"/>
      <c r="T72" s="417"/>
      <c r="U72" s="417"/>
      <c r="V72" s="417"/>
    </row>
    <row r="73">
      <c r="A73" s="435" t="str">
        <f>Liquor!A46</f>
        <v/>
      </c>
      <c r="B73" s="439">
        <v>0.0</v>
      </c>
      <c r="C73" s="449"/>
      <c r="D73" s="438" t="str">
        <f>Liquor!E46:E146</f>
        <v/>
      </c>
      <c r="E73" s="439">
        <v>0.0</v>
      </c>
      <c r="F73" s="440"/>
      <c r="G73" s="441" t="str">
        <f>Liquor!I46</f>
        <v/>
      </c>
      <c r="H73" s="439">
        <v>0.0</v>
      </c>
      <c r="I73" s="440"/>
      <c r="J73" s="441" t="str">
        <f>Liquor!M46:M146</f>
        <v/>
      </c>
      <c r="K73" s="439">
        <v>0.0</v>
      </c>
      <c r="L73" s="442"/>
      <c r="M73" s="452"/>
      <c r="N73" s="443">
        <v>0.0</v>
      </c>
      <c r="O73" s="417"/>
      <c r="P73" s="417"/>
      <c r="Q73" s="417"/>
      <c r="R73" s="417"/>
      <c r="S73" s="417"/>
      <c r="T73" s="417"/>
      <c r="U73" s="417"/>
      <c r="V73" s="417"/>
    </row>
    <row r="74">
      <c r="A74" s="435" t="str">
        <f>Liquor!A47</f>
        <v/>
      </c>
      <c r="B74" s="439">
        <v>0.0</v>
      </c>
      <c r="C74" s="449"/>
      <c r="D74" s="438" t="str">
        <f>Liquor!E47:E147</f>
        <v/>
      </c>
      <c r="E74" s="439">
        <v>0.0</v>
      </c>
      <c r="F74" s="440"/>
      <c r="G74" s="441" t="str">
        <f>Liquor!I47</f>
        <v/>
      </c>
      <c r="H74" s="439">
        <v>0.0</v>
      </c>
      <c r="I74" s="440"/>
      <c r="J74" s="441" t="str">
        <f>Liquor!M47:M147</f>
        <v/>
      </c>
      <c r="K74" s="439">
        <v>0.0</v>
      </c>
      <c r="L74" s="442"/>
      <c r="M74" s="452"/>
      <c r="N74" s="443">
        <v>0.0</v>
      </c>
      <c r="O74" s="417"/>
      <c r="P74" s="417"/>
      <c r="Q74" s="417"/>
      <c r="R74" s="417"/>
      <c r="S74" s="417"/>
      <c r="T74" s="417"/>
      <c r="U74" s="417"/>
      <c r="V74" s="417"/>
    </row>
    <row r="75">
      <c r="A75" s="435" t="str">
        <f>Liquor!A48</f>
        <v/>
      </c>
      <c r="B75" s="439">
        <v>0.0</v>
      </c>
      <c r="C75" s="449"/>
      <c r="D75" s="438" t="str">
        <f>Liquor!E48:E148</f>
        <v/>
      </c>
      <c r="E75" s="439">
        <v>0.0</v>
      </c>
      <c r="F75" s="440"/>
      <c r="G75" s="441" t="str">
        <f>Liquor!I48</f>
        <v/>
      </c>
      <c r="H75" s="439">
        <v>0.0</v>
      </c>
      <c r="I75" s="440"/>
      <c r="J75" s="441" t="str">
        <f>Liquor!M48:M148</f>
        <v/>
      </c>
      <c r="K75" s="439">
        <v>0.0</v>
      </c>
      <c r="L75" s="442"/>
      <c r="M75" s="452"/>
      <c r="N75" s="443">
        <v>0.0</v>
      </c>
      <c r="O75" s="417"/>
      <c r="P75" s="417"/>
      <c r="Q75" s="417"/>
      <c r="R75" s="417"/>
      <c r="S75" s="417"/>
      <c r="T75" s="417"/>
      <c r="U75" s="417"/>
      <c r="V75" s="417"/>
    </row>
    <row r="76">
      <c r="A76" s="435" t="str">
        <f>Liquor!A49</f>
        <v/>
      </c>
      <c r="B76" s="439">
        <v>0.0</v>
      </c>
      <c r="C76" s="449"/>
      <c r="D76" s="438" t="str">
        <f>Liquor!E49:E149</f>
        <v/>
      </c>
      <c r="E76" s="439">
        <v>0.0</v>
      </c>
      <c r="F76" s="440"/>
      <c r="G76" s="441" t="str">
        <f>Liquor!I49</f>
        <v/>
      </c>
      <c r="H76" s="439">
        <v>0.0</v>
      </c>
      <c r="I76" s="440"/>
      <c r="J76" s="441" t="str">
        <f>Liquor!M49:M149</f>
        <v/>
      </c>
      <c r="K76" s="439">
        <v>0.0</v>
      </c>
      <c r="L76" s="442"/>
      <c r="M76" s="452"/>
      <c r="N76" s="443">
        <v>0.0</v>
      </c>
      <c r="O76" s="417"/>
      <c r="P76" s="417"/>
      <c r="Q76" s="417"/>
      <c r="R76" s="417"/>
      <c r="S76" s="417"/>
      <c r="T76" s="417"/>
      <c r="U76" s="417"/>
      <c r="V76" s="417"/>
    </row>
    <row r="77">
      <c r="A77" s="435" t="str">
        <f>Liquor!A50</f>
        <v/>
      </c>
      <c r="B77" s="439">
        <v>0.0</v>
      </c>
      <c r="C77" s="449"/>
      <c r="D77" s="438" t="str">
        <f>Liquor!E50:E150</f>
        <v/>
      </c>
      <c r="E77" s="439">
        <v>0.0</v>
      </c>
      <c r="F77" s="440"/>
      <c r="G77" s="441" t="str">
        <f>Liquor!I50</f>
        <v/>
      </c>
      <c r="H77" s="439">
        <v>0.0</v>
      </c>
      <c r="I77" s="440"/>
      <c r="J77" s="441" t="str">
        <f>Liquor!M50:M150</f>
        <v/>
      </c>
      <c r="K77" s="439">
        <v>0.0</v>
      </c>
      <c r="L77" s="442"/>
      <c r="M77" s="452"/>
      <c r="N77" s="443">
        <v>0.0</v>
      </c>
      <c r="O77" s="417"/>
      <c r="P77" s="417"/>
      <c r="Q77" s="417"/>
      <c r="R77" s="417"/>
      <c r="S77" s="417"/>
      <c r="T77" s="417"/>
      <c r="U77" s="417"/>
      <c r="V77" s="417"/>
    </row>
    <row r="78">
      <c r="A78" s="435" t="str">
        <f>Liquor!A51</f>
        <v/>
      </c>
      <c r="B78" s="439">
        <v>0.0</v>
      </c>
      <c r="C78" s="449"/>
      <c r="D78" s="438" t="str">
        <f>Liquor!E51:E151</f>
        <v/>
      </c>
      <c r="E78" s="439">
        <v>0.0</v>
      </c>
      <c r="F78" s="440"/>
      <c r="G78" s="441" t="str">
        <f>Liquor!I51</f>
        <v/>
      </c>
      <c r="H78" s="439">
        <v>0.0</v>
      </c>
      <c r="I78" s="440"/>
      <c r="J78" s="441" t="str">
        <f>Liquor!M51:M151</f>
        <v/>
      </c>
      <c r="K78" s="439">
        <v>0.0</v>
      </c>
      <c r="L78" s="442"/>
      <c r="M78" s="452"/>
      <c r="N78" s="443">
        <v>0.0</v>
      </c>
      <c r="O78" s="417"/>
      <c r="P78" s="417"/>
      <c r="Q78" s="417"/>
      <c r="R78" s="417"/>
      <c r="S78" s="417"/>
      <c r="T78" s="417"/>
      <c r="U78" s="417"/>
      <c r="V78" s="417"/>
    </row>
    <row r="79">
      <c r="A79" s="435" t="str">
        <f>Liquor!A52</f>
        <v/>
      </c>
      <c r="B79" s="439">
        <v>0.0</v>
      </c>
      <c r="C79" s="449"/>
      <c r="D79" s="438" t="str">
        <f>Liquor!E52:E152</f>
        <v/>
      </c>
      <c r="E79" s="439">
        <v>0.0</v>
      </c>
      <c r="F79" s="440"/>
      <c r="G79" s="441" t="str">
        <f>Liquor!I52</f>
        <v/>
      </c>
      <c r="H79" s="439">
        <v>0.0</v>
      </c>
      <c r="I79" s="440"/>
      <c r="J79" s="441" t="str">
        <f>Liquor!M52:M152</f>
        <v/>
      </c>
      <c r="K79" s="439">
        <v>0.0</v>
      </c>
      <c r="L79" s="442"/>
      <c r="M79" s="452"/>
      <c r="N79" s="443">
        <v>0.0</v>
      </c>
      <c r="O79" s="417"/>
      <c r="P79" s="417"/>
      <c r="Q79" s="417"/>
      <c r="R79" s="417"/>
      <c r="S79" s="417"/>
      <c r="T79" s="417"/>
      <c r="U79" s="417"/>
      <c r="V79" s="417"/>
    </row>
    <row r="80">
      <c r="A80" s="435" t="str">
        <f>Liquor!A53</f>
        <v/>
      </c>
      <c r="B80" s="439">
        <v>0.0</v>
      </c>
      <c r="C80" s="449"/>
      <c r="D80" s="438" t="str">
        <f>Liquor!E53:E153</f>
        <v/>
      </c>
      <c r="E80" s="439">
        <v>0.0</v>
      </c>
      <c r="F80" s="440"/>
      <c r="G80" s="441" t="str">
        <f>Liquor!I53</f>
        <v/>
      </c>
      <c r="H80" s="439">
        <v>0.0</v>
      </c>
      <c r="I80" s="440"/>
      <c r="J80" s="441" t="str">
        <f>Liquor!M53:M153</f>
        <v/>
      </c>
      <c r="K80" s="439">
        <v>0.0</v>
      </c>
      <c r="L80" s="442"/>
      <c r="M80" s="452"/>
      <c r="N80" s="443">
        <v>0.0</v>
      </c>
      <c r="O80" s="417"/>
      <c r="P80" s="417"/>
      <c r="Q80" s="417"/>
      <c r="R80" s="417"/>
      <c r="S80" s="417"/>
      <c r="T80" s="417"/>
      <c r="U80" s="417"/>
      <c r="V80" s="417"/>
    </row>
    <row r="81">
      <c r="A81" s="435" t="str">
        <f>Liquor!A54</f>
        <v/>
      </c>
      <c r="B81" s="439">
        <v>0.0</v>
      </c>
      <c r="C81" s="449"/>
      <c r="D81" s="438" t="str">
        <f>Liquor!E54:E154</f>
        <v/>
      </c>
      <c r="E81" s="439">
        <v>0.0</v>
      </c>
      <c r="F81" s="440"/>
      <c r="G81" s="441" t="str">
        <f>Liquor!I54</f>
        <v/>
      </c>
      <c r="H81" s="439">
        <v>0.0</v>
      </c>
      <c r="I81" s="440"/>
      <c r="J81" s="441" t="str">
        <f>Liquor!M54:M154</f>
        <v/>
      </c>
      <c r="K81" s="439">
        <v>0.0</v>
      </c>
      <c r="L81" s="442"/>
      <c r="M81" s="452"/>
      <c r="N81" s="443">
        <v>0.0</v>
      </c>
      <c r="O81" s="417"/>
      <c r="P81" s="417"/>
      <c r="Q81" s="417"/>
      <c r="R81" s="417"/>
      <c r="S81" s="417"/>
      <c r="T81" s="417"/>
      <c r="U81" s="417"/>
      <c r="V81" s="417"/>
    </row>
    <row r="82">
      <c r="A82" s="435" t="str">
        <f>Liquor!A55</f>
        <v/>
      </c>
      <c r="B82" s="439">
        <v>0.0</v>
      </c>
      <c r="C82" s="449"/>
      <c r="D82" s="438" t="str">
        <f>Liquor!E55:E155</f>
        <v/>
      </c>
      <c r="E82" s="439">
        <v>0.0</v>
      </c>
      <c r="F82" s="440"/>
      <c r="G82" s="441" t="str">
        <f>Liquor!I55</f>
        <v/>
      </c>
      <c r="H82" s="439">
        <v>0.0</v>
      </c>
      <c r="I82" s="440"/>
      <c r="J82" s="441" t="str">
        <f>Liquor!M55:M155</f>
        <v/>
      </c>
      <c r="K82" s="439">
        <v>0.0</v>
      </c>
      <c r="L82" s="442"/>
      <c r="M82" s="452"/>
      <c r="N82" s="443">
        <v>0.0</v>
      </c>
      <c r="O82" s="417"/>
      <c r="P82" s="417"/>
      <c r="Q82" s="417"/>
      <c r="R82" s="417"/>
      <c r="S82" s="417"/>
      <c r="T82" s="417"/>
      <c r="U82" s="417"/>
      <c r="V82" s="417"/>
    </row>
    <row r="83">
      <c r="A83" s="435" t="str">
        <f>Liquor!A56</f>
        <v/>
      </c>
      <c r="B83" s="439">
        <v>0.0</v>
      </c>
      <c r="C83" s="449"/>
      <c r="D83" s="438" t="str">
        <f>Liquor!E56:E156</f>
        <v/>
      </c>
      <c r="E83" s="439">
        <v>0.0</v>
      </c>
      <c r="F83" s="440"/>
      <c r="G83" s="441" t="str">
        <f>Liquor!I56</f>
        <v/>
      </c>
      <c r="H83" s="439">
        <v>0.0</v>
      </c>
      <c r="I83" s="440"/>
      <c r="J83" s="441" t="str">
        <f>Liquor!M56:M156</f>
        <v/>
      </c>
      <c r="K83" s="439">
        <v>0.0</v>
      </c>
      <c r="L83" s="442"/>
      <c r="M83" s="452"/>
      <c r="N83" s="443">
        <v>0.0</v>
      </c>
      <c r="O83" s="417"/>
      <c r="P83" s="417"/>
      <c r="Q83" s="417"/>
      <c r="R83" s="417"/>
      <c r="S83" s="417"/>
      <c r="T83" s="417"/>
      <c r="U83" s="417"/>
      <c r="V83" s="417"/>
    </row>
    <row r="84">
      <c r="A84" s="435" t="str">
        <f>Liquor!A57</f>
        <v/>
      </c>
      <c r="B84" s="439">
        <v>0.0</v>
      </c>
      <c r="C84" s="449"/>
      <c r="D84" s="438" t="str">
        <f>Liquor!E57:E157</f>
        <v/>
      </c>
      <c r="E84" s="439">
        <v>0.0</v>
      </c>
      <c r="F84" s="440"/>
      <c r="G84" s="441" t="str">
        <f>Liquor!I57</f>
        <v/>
      </c>
      <c r="H84" s="439">
        <v>0.0</v>
      </c>
      <c r="I84" s="440"/>
      <c r="J84" s="441" t="str">
        <f>Liquor!M57:M157</f>
        <v/>
      </c>
      <c r="K84" s="439">
        <v>0.0</v>
      </c>
      <c r="L84" s="442"/>
      <c r="M84" s="452"/>
      <c r="N84" s="443">
        <v>0.0</v>
      </c>
      <c r="O84" s="417"/>
      <c r="P84" s="417"/>
      <c r="Q84" s="417"/>
      <c r="R84" s="417"/>
      <c r="S84" s="417"/>
      <c r="T84" s="417"/>
      <c r="U84" s="417"/>
      <c r="V84" s="417"/>
    </row>
    <row r="85">
      <c r="A85" s="435" t="str">
        <f>Liquor!A58</f>
        <v/>
      </c>
      <c r="B85" s="439">
        <v>0.0</v>
      </c>
      <c r="C85" s="449"/>
      <c r="D85" s="438" t="str">
        <f>Liquor!E58:E158</f>
        <v/>
      </c>
      <c r="E85" s="439">
        <v>0.0</v>
      </c>
      <c r="F85" s="440"/>
      <c r="G85" s="441" t="str">
        <f>Liquor!I58</f>
        <v/>
      </c>
      <c r="H85" s="439">
        <v>0.0</v>
      </c>
      <c r="I85" s="440"/>
      <c r="J85" s="441" t="str">
        <f>Liquor!M58:M158</f>
        <v/>
      </c>
      <c r="K85" s="439">
        <v>0.0</v>
      </c>
      <c r="L85" s="442"/>
      <c r="M85" s="452"/>
      <c r="N85" s="443">
        <v>0.0</v>
      </c>
      <c r="O85" s="417"/>
      <c r="P85" s="417"/>
      <c r="Q85" s="417"/>
      <c r="R85" s="417"/>
      <c r="S85" s="417"/>
      <c r="T85" s="417"/>
      <c r="U85" s="417"/>
      <c r="V85" s="417"/>
    </row>
    <row r="86">
      <c r="A86" s="435" t="str">
        <f>Liquor!A59</f>
        <v/>
      </c>
      <c r="B86" s="439">
        <v>0.0</v>
      </c>
      <c r="C86" s="449"/>
      <c r="D86" s="438" t="str">
        <f>Liquor!E59:E159</f>
        <v/>
      </c>
      <c r="E86" s="439">
        <v>0.0</v>
      </c>
      <c r="F86" s="440"/>
      <c r="G86" s="441" t="str">
        <f>Liquor!I59</f>
        <v/>
      </c>
      <c r="H86" s="439">
        <v>0.0</v>
      </c>
      <c r="I86" s="440"/>
      <c r="J86" s="441" t="str">
        <f>Liquor!M59:M159</f>
        <v/>
      </c>
      <c r="K86" s="439">
        <v>0.0</v>
      </c>
      <c r="L86" s="442"/>
      <c r="M86" s="452"/>
      <c r="N86" s="443">
        <v>0.0</v>
      </c>
      <c r="O86" s="417"/>
      <c r="P86" s="417"/>
      <c r="Q86" s="417"/>
      <c r="R86" s="417"/>
      <c r="S86" s="417"/>
      <c r="T86" s="417"/>
      <c r="U86" s="417"/>
      <c r="V86" s="417"/>
    </row>
    <row r="87">
      <c r="A87" s="435" t="str">
        <f>Liquor!A60</f>
        <v/>
      </c>
      <c r="B87" s="439">
        <v>0.0</v>
      </c>
      <c r="C87" s="449"/>
      <c r="D87" s="438" t="str">
        <f>Liquor!E60:E160</f>
        <v/>
      </c>
      <c r="E87" s="439">
        <v>0.0</v>
      </c>
      <c r="F87" s="440"/>
      <c r="G87" s="441" t="str">
        <f>Liquor!I60</f>
        <v/>
      </c>
      <c r="H87" s="439">
        <v>0.0</v>
      </c>
      <c r="I87" s="440"/>
      <c r="J87" s="441" t="str">
        <f>Liquor!M60:M160</f>
        <v/>
      </c>
      <c r="K87" s="439">
        <v>0.0</v>
      </c>
      <c r="L87" s="442"/>
      <c r="M87" s="452"/>
      <c r="N87" s="443">
        <v>0.0</v>
      </c>
      <c r="O87" s="417"/>
      <c r="P87" s="417"/>
      <c r="Q87" s="417"/>
      <c r="R87" s="417"/>
      <c r="S87" s="417"/>
      <c r="T87" s="417"/>
      <c r="U87" s="417"/>
      <c r="V87" s="417"/>
    </row>
    <row r="88">
      <c r="A88" s="435" t="str">
        <f>Liquor!A61</f>
        <v/>
      </c>
      <c r="B88" s="439">
        <v>0.0</v>
      </c>
      <c r="C88" s="449"/>
      <c r="D88" s="438" t="str">
        <f>Liquor!E61:E161</f>
        <v/>
      </c>
      <c r="E88" s="439">
        <v>0.0</v>
      </c>
      <c r="F88" s="440"/>
      <c r="G88" s="441" t="str">
        <f>Liquor!I61</f>
        <v/>
      </c>
      <c r="H88" s="439">
        <v>0.0</v>
      </c>
      <c r="I88" s="440"/>
      <c r="J88" s="441" t="str">
        <f>Liquor!M61:M161</f>
        <v/>
      </c>
      <c r="K88" s="439">
        <v>0.0</v>
      </c>
      <c r="L88" s="442"/>
      <c r="M88" s="452"/>
      <c r="N88" s="443">
        <v>0.0</v>
      </c>
      <c r="O88" s="417"/>
      <c r="P88" s="417"/>
      <c r="Q88" s="417"/>
      <c r="R88" s="417"/>
      <c r="S88" s="417"/>
      <c r="T88" s="417"/>
      <c r="U88" s="417"/>
      <c r="V88" s="417"/>
    </row>
    <row r="89">
      <c r="A89" s="435" t="str">
        <f>Liquor!A62</f>
        <v/>
      </c>
      <c r="B89" s="439">
        <v>0.0</v>
      </c>
      <c r="C89" s="449"/>
      <c r="D89" s="438" t="str">
        <f>Liquor!E62:E162</f>
        <v/>
      </c>
      <c r="E89" s="439">
        <v>0.0</v>
      </c>
      <c r="F89" s="440"/>
      <c r="G89" s="441" t="str">
        <f>Liquor!I62</f>
        <v/>
      </c>
      <c r="H89" s="439">
        <v>0.0</v>
      </c>
      <c r="I89" s="440"/>
      <c r="J89" s="441" t="str">
        <f>Liquor!M62:M162</f>
        <v/>
      </c>
      <c r="K89" s="439">
        <v>0.0</v>
      </c>
      <c r="L89" s="442"/>
      <c r="M89" s="452"/>
      <c r="N89" s="443">
        <v>0.0</v>
      </c>
      <c r="O89" s="417"/>
      <c r="P89" s="417"/>
      <c r="Q89" s="417"/>
      <c r="R89" s="417"/>
      <c r="S89" s="417"/>
      <c r="T89" s="417"/>
      <c r="U89" s="417"/>
      <c r="V89" s="417"/>
    </row>
    <row r="90">
      <c r="A90" s="435" t="str">
        <f>Liquor!A63</f>
        <v/>
      </c>
      <c r="B90" s="439">
        <v>0.0</v>
      </c>
      <c r="C90" s="449"/>
      <c r="D90" s="438" t="str">
        <f>Liquor!E63:E163</f>
        <v/>
      </c>
      <c r="E90" s="439">
        <v>0.0</v>
      </c>
      <c r="F90" s="440"/>
      <c r="G90" s="441" t="str">
        <f>Liquor!I63</f>
        <v/>
      </c>
      <c r="H90" s="439">
        <v>0.0</v>
      </c>
      <c r="I90" s="440"/>
      <c r="J90" s="441" t="str">
        <f>Liquor!M63:M163</f>
        <v/>
      </c>
      <c r="K90" s="439">
        <v>0.0</v>
      </c>
      <c r="L90" s="442"/>
      <c r="M90" s="452"/>
      <c r="N90" s="443">
        <v>0.0</v>
      </c>
      <c r="O90" s="417"/>
      <c r="P90" s="417"/>
      <c r="Q90" s="417"/>
      <c r="R90" s="417"/>
      <c r="S90" s="417"/>
      <c r="T90" s="417"/>
      <c r="U90" s="417"/>
      <c r="V90" s="417"/>
    </row>
    <row r="91">
      <c r="A91" s="435" t="str">
        <f>Liquor!A64</f>
        <v/>
      </c>
      <c r="B91" s="439">
        <v>0.0</v>
      </c>
      <c r="C91" s="449"/>
      <c r="D91" s="438" t="str">
        <f>Liquor!E64:E164</f>
        <v/>
      </c>
      <c r="E91" s="439">
        <v>0.0</v>
      </c>
      <c r="F91" s="440"/>
      <c r="G91" s="441" t="str">
        <f>Liquor!I64</f>
        <v/>
      </c>
      <c r="H91" s="439">
        <v>0.0</v>
      </c>
      <c r="I91" s="440"/>
      <c r="J91" s="441" t="str">
        <f>Liquor!M64:M164</f>
        <v/>
      </c>
      <c r="K91" s="439">
        <v>0.0</v>
      </c>
      <c r="L91" s="442"/>
      <c r="M91" s="452"/>
      <c r="N91" s="443">
        <v>0.0</v>
      </c>
      <c r="O91" s="417"/>
      <c r="P91" s="417"/>
      <c r="Q91" s="417"/>
      <c r="R91" s="417"/>
      <c r="S91" s="417"/>
      <c r="T91" s="417"/>
      <c r="U91" s="417"/>
      <c r="V91" s="417"/>
    </row>
    <row r="92">
      <c r="A92" s="435" t="str">
        <f>Liquor!A65</f>
        <v/>
      </c>
      <c r="B92" s="439">
        <v>0.0</v>
      </c>
      <c r="C92" s="449"/>
      <c r="D92" s="438" t="str">
        <f>Liquor!E65:E165</f>
        <v/>
      </c>
      <c r="E92" s="439">
        <v>0.0</v>
      </c>
      <c r="F92" s="440"/>
      <c r="G92" s="441" t="str">
        <f>Liquor!I65</f>
        <v/>
      </c>
      <c r="H92" s="439">
        <v>0.0</v>
      </c>
      <c r="I92" s="440"/>
      <c r="J92" s="441" t="str">
        <f>Liquor!M65:M165</f>
        <v/>
      </c>
      <c r="K92" s="439">
        <v>0.0</v>
      </c>
      <c r="L92" s="442"/>
      <c r="M92" s="452"/>
      <c r="N92" s="443">
        <v>0.0</v>
      </c>
      <c r="O92" s="417"/>
      <c r="P92" s="417"/>
      <c r="Q92" s="417"/>
      <c r="R92" s="417"/>
      <c r="S92" s="417"/>
      <c r="T92" s="417"/>
      <c r="U92" s="417"/>
      <c r="V92" s="417"/>
    </row>
    <row r="93">
      <c r="A93" s="435" t="str">
        <f>Liquor!A66</f>
        <v/>
      </c>
      <c r="B93" s="439">
        <v>0.0</v>
      </c>
      <c r="C93" s="449"/>
      <c r="D93" s="438" t="str">
        <f>Liquor!E66:E166</f>
        <v/>
      </c>
      <c r="E93" s="439">
        <v>0.0</v>
      </c>
      <c r="F93" s="440"/>
      <c r="G93" s="441" t="str">
        <f>Liquor!I66</f>
        <v/>
      </c>
      <c r="H93" s="439">
        <v>0.0</v>
      </c>
      <c r="I93" s="440"/>
      <c r="J93" s="441" t="str">
        <f>Liquor!M66:M166</f>
        <v/>
      </c>
      <c r="K93" s="439">
        <v>0.0</v>
      </c>
      <c r="L93" s="442"/>
      <c r="M93" s="452"/>
      <c r="N93" s="443">
        <v>0.0</v>
      </c>
      <c r="O93" s="417"/>
      <c r="P93" s="417"/>
      <c r="Q93" s="417"/>
      <c r="R93" s="417"/>
      <c r="S93" s="417"/>
      <c r="T93" s="417"/>
      <c r="U93" s="417"/>
      <c r="V93" s="417"/>
    </row>
    <row r="94">
      <c r="A94" s="435" t="str">
        <f>Liquor!A67</f>
        <v/>
      </c>
      <c r="B94" s="439">
        <v>0.0</v>
      </c>
      <c r="C94" s="449"/>
      <c r="D94" s="438" t="str">
        <f>Liquor!E67:E167</f>
        <v/>
      </c>
      <c r="E94" s="439">
        <v>0.0</v>
      </c>
      <c r="F94" s="440"/>
      <c r="G94" s="441" t="str">
        <f>Liquor!I67</f>
        <v/>
      </c>
      <c r="H94" s="439">
        <v>0.0</v>
      </c>
      <c r="I94" s="440"/>
      <c r="J94" s="441" t="str">
        <f>Liquor!M67:M167</f>
        <v/>
      </c>
      <c r="K94" s="439">
        <v>0.0</v>
      </c>
      <c r="L94" s="442"/>
      <c r="M94" s="452"/>
      <c r="N94" s="443">
        <v>0.0</v>
      </c>
      <c r="O94" s="417"/>
      <c r="P94" s="417"/>
      <c r="Q94" s="417"/>
      <c r="R94" s="417"/>
      <c r="S94" s="417"/>
      <c r="T94" s="417"/>
      <c r="U94" s="417"/>
      <c r="V94" s="417"/>
    </row>
    <row r="95">
      <c r="A95" s="435" t="str">
        <f>Liquor!A68</f>
        <v/>
      </c>
      <c r="B95" s="439">
        <v>0.0</v>
      </c>
      <c r="C95" s="449"/>
      <c r="D95" s="438" t="str">
        <f>Liquor!E68:E168</f>
        <v/>
      </c>
      <c r="E95" s="439">
        <v>0.0</v>
      </c>
      <c r="F95" s="440"/>
      <c r="G95" s="441" t="str">
        <f>Liquor!I68</f>
        <v/>
      </c>
      <c r="H95" s="439">
        <v>0.0</v>
      </c>
      <c r="I95" s="440"/>
      <c r="J95" s="441" t="str">
        <f>Liquor!M68:M168</f>
        <v/>
      </c>
      <c r="K95" s="439">
        <v>0.0</v>
      </c>
      <c r="L95" s="442"/>
      <c r="M95" s="452"/>
      <c r="N95" s="443">
        <v>0.0</v>
      </c>
      <c r="O95" s="417"/>
      <c r="P95" s="417"/>
      <c r="Q95" s="417"/>
      <c r="R95" s="417"/>
      <c r="S95" s="417"/>
      <c r="T95" s="417"/>
      <c r="U95" s="417"/>
      <c r="V95" s="417"/>
    </row>
    <row r="96">
      <c r="A96" s="435" t="str">
        <f>Liquor!A69</f>
        <v/>
      </c>
      <c r="B96" s="439">
        <v>0.0</v>
      </c>
      <c r="C96" s="449"/>
      <c r="D96" s="438" t="str">
        <f>Liquor!E69:E169</f>
        <v/>
      </c>
      <c r="E96" s="439">
        <v>0.0</v>
      </c>
      <c r="F96" s="440"/>
      <c r="G96" s="441" t="str">
        <f>Liquor!I69</f>
        <v/>
      </c>
      <c r="H96" s="439">
        <v>0.0</v>
      </c>
      <c r="I96" s="440"/>
      <c r="J96" s="441" t="str">
        <f>Liquor!M69:M169</f>
        <v/>
      </c>
      <c r="K96" s="439">
        <v>0.0</v>
      </c>
      <c r="L96" s="442"/>
      <c r="M96" s="452"/>
      <c r="N96" s="443">
        <v>0.0</v>
      </c>
      <c r="O96" s="417"/>
      <c r="P96" s="417"/>
      <c r="Q96" s="417"/>
      <c r="R96" s="417"/>
      <c r="S96" s="417"/>
      <c r="T96" s="417"/>
      <c r="U96" s="417"/>
      <c r="V96" s="417"/>
    </row>
    <row r="97">
      <c r="A97" s="435" t="str">
        <f>Liquor!A70</f>
        <v/>
      </c>
      <c r="B97" s="439">
        <v>0.0</v>
      </c>
      <c r="C97" s="449"/>
      <c r="D97" s="438" t="str">
        <f>Liquor!E70:E170</f>
        <v/>
      </c>
      <c r="E97" s="439">
        <v>0.0</v>
      </c>
      <c r="F97" s="440"/>
      <c r="G97" s="441" t="str">
        <f>Liquor!I70</f>
        <v/>
      </c>
      <c r="H97" s="439">
        <v>0.0</v>
      </c>
      <c r="I97" s="440"/>
      <c r="J97" s="441" t="str">
        <f>Liquor!M70:M170</f>
        <v/>
      </c>
      <c r="K97" s="439">
        <v>0.0</v>
      </c>
      <c r="L97" s="442"/>
      <c r="M97" s="452"/>
      <c r="N97" s="443">
        <v>0.0</v>
      </c>
      <c r="O97" s="417"/>
      <c r="P97" s="417"/>
      <c r="Q97" s="417"/>
      <c r="R97" s="417"/>
      <c r="S97" s="417"/>
      <c r="T97" s="417"/>
      <c r="U97" s="417"/>
      <c r="V97" s="417"/>
    </row>
    <row r="98">
      <c r="A98" s="435" t="str">
        <f>Liquor!A71</f>
        <v/>
      </c>
      <c r="B98" s="439">
        <v>0.0</v>
      </c>
      <c r="C98" s="449"/>
      <c r="D98" s="438" t="str">
        <f>Liquor!E71:E171</f>
        <v/>
      </c>
      <c r="E98" s="439">
        <v>0.0</v>
      </c>
      <c r="F98" s="440"/>
      <c r="G98" s="441" t="str">
        <f>Liquor!I71</f>
        <v/>
      </c>
      <c r="H98" s="439">
        <v>0.0</v>
      </c>
      <c r="I98" s="440"/>
      <c r="J98" s="441" t="str">
        <f>Liquor!M71:M171</f>
        <v/>
      </c>
      <c r="K98" s="439">
        <v>0.0</v>
      </c>
      <c r="L98" s="442"/>
      <c r="M98" s="452"/>
      <c r="N98" s="443">
        <v>0.0</v>
      </c>
      <c r="O98" s="417"/>
      <c r="P98" s="417"/>
      <c r="Q98" s="417"/>
      <c r="R98" s="417"/>
      <c r="S98" s="417"/>
      <c r="T98" s="417"/>
      <c r="U98" s="417"/>
      <c r="V98" s="417"/>
    </row>
    <row r="99">
      <c r="A99" s="435" t="str">
        <f>Liquor!A72</f>
        <v/>
      </c>
      <c r="B99" s="439">
        <v>0.0</v>
      </c>
      <c r="C99" s="449"/>
      <c r="D99" s="438" t="str">
        <f>Liquor!E72:E172</f>
        <v/>
      </c>
      <c r="E99" s="439">
        <v>0.0</v>
      </c>
      <c r="F99" s="440"/>
      <c r="G99" s="441" t="str">
        <f>Liquor!I72</f>
        <v/>
      </c>
      <c r="H99" s="439">
        <v>0.0</v>
      </c>
      <c r="I99" s="440"/>
      <c r="J99" s="441" t="str">
        <f>Liquor!M72:M172</f>
        <v/>
      </c>
      <c r="K99" s="439">
        <v>0.0</v>
      </c>
      <c r="L99" s="442"/>
      <c r="M99" s="452"/>
      <c r="N99" s="443">
        <v>0.0</v>
      </c>
      <c r="O99" s="417"/>
      <c r="P99" s="417"/>
      <c r="Q99" s="417"/>
      <c r="R99" s="417"/>
      <c r="S99" s="417"/>
      <c r="T99" s="417"/>
      <c r="U99" s="417"/>
      <c r="V99" s="417"/>
    </row>
    <row r="100">
      <c r="A100" s="435" t="str">
        <f>Liquor!A73</f>
        <v/>
      </c>
      <c r="B100" s="439">
        <v>0.0</v>
      </c>
      <c r="C100" s="449"/>
      <c r="D100" s="438" t="str">
        <f>Liquor!E73:E173</f>
        <v/>
      </c>
      <c r="E100" s="439">
        <v>0.0</v>
      </c>
      <c r="F100" s="440"/>
      <c r="G100" s="441" t="str">
        <f>Liquor!I73</f>
        <v/>
      </c>
      <c r="H100" s="439">
        <v>0.0</v>
      </c>
      <c r="I100" s="440"/>
      <c r="J100" s="441" t="str">
        <f>Liquor!M73:M173</f>
        <v/>
      </c>
      <c r="K100" s="439">
        <v>0.0</v>
      </c>
      <c r="L100" s="442"/>
      <c r="M100" s="452"/>
      <c r="N100" s="443">
        <v>0.0</v>
      </c>
      <c r="O100" s="417"/>
      <c r="P100" s="417"/>
      <c r="Q100" s="417"/>
      <c r="R100" s="417"/>
      <c r="S100" s="417"/>
      <c r="T100" s="417"/>
      <c r="U100" s="417"/>
      <c r="V100" s="417"/>
    </row>
    <row r="101">
      <c r="A101" s="435" t="str">
        <f>Liquor!A74</f>
        <v/>
      </c>
      <c r="B101" s="439">
        <v>0.0</v>
      </c>
      <c r="C101" s="449"/>
      <c r="D101" s="438" t="str">
        <f>Liquor!E74:E174</f>
        <v/>
      </c>
      <c r="E101" s="439">
        <v>0.0</v>
      </c>
      <c r="F101" s="440"/>
      <c r="G101" s="441" t="str">
        <f>Liquor!I74</f>
        <v/>
      </c>
      <c r="H101" s="439">
        <v>0.0</v>
      </c>
      <c r="I101" s="440"/>
      <c r="J101" s="441" t="str">
        <f>Liquor!M74:M174</f>
        <v/>
      </c>
      <c r="K101" s="439">
        <v>0.0</v>
      </c>
      <c r="L101" s="442"/>
      <c r="M101" s="452"/>
      <c r="N101" s="443">
        <v>0.0</v>
      </c>
      <c r="O101" s="417"/>
      <c r="P101" s="417"/>
      <c r="Q101" s="417"/>
      <c r="R101" s="417"/>
      <c r="S101" s="417"/>
      <c r="T101" s="417"/>
      <c r="U101" s="417"/>
      <c r="V101" s="417"/>
    </row>
    <row r="102">
      <c r="A102" s="435" t="str">
        <f>Liquor!A75</f>
        <v/>
      </c>
      <c r="B102" s="439">
        <v>0.0</v>
      </c>
      <c r="C102" s="449"/>
      <c r="D102" s="438" t="str">
        <f>Liquor!E75:E175</f>
        <v/>
      </c>
      <c r="E102" s="439">
        <v>0.0</v>
      </c>
      <c r="F102" s="440"/>
      <c r="G102" s="441" t="str">
        <f>Liquor!I75</f>
        <v/>
      </c>
      <c r="H102" s="439">
        <v>0.0</v>
      </c>
      <c r="I102" s="440"/>
      <c r="J102" s="441" t="str">
        <f>Liquor!M75:M175</f>
        <v/>
      </c>
      <c r="K102" s="439">
        <v>0.0</v>
      </c>
      <c r="L102" s="442"/>
      <c r="M102" s="452"/>
      <c r="N102" s="443">
        <v>0.0</v>
      </c>
      <c r="O102" s="417"/>
      <c r="P102" s="417"/>
      <c r="Q102" s="417"/>
      <c r="R102" s="417"/>
      <c r="S102" s="417"/>
      <c r="T102" s="417"/>
      <c r="U102" s="417"/>
      <c r="V102" s="417"/>
    </row>
    <row r="103">
      <c r="A103" s="435" t="str">
        <f>Liquor!A76</f>
        <v/>
      </c>
      <c r="B103" s="439">
        <v>0.0</v>
      </c>
      <c r="C103" s="449"/>
      <c r="D103" s="438" t="str">
        <f>Liquor!E76:E176</f>
        <v/>
      </c>
      <c r="E103" s="439">
        <v>0.0</v>
      </c>
      <c r="F103" s="440"/>
      <c r="G103" s="441" t="str">
        <f>Liquor!I76</f>
        <v/>
      </c>
      <c r="H103" s="439">
        <v>0.0</v>
      </c>
      <c r="I103" s="440"/>
      <c r="J103" s="441" t="str">
        <f>Liquor!M76:M176</f>
        <v/>
      </c>
      <c r="K103" s="439">
        <v>0.0</v>
      </c>
      <c r="L103" s="442"/>
      <c r="M103" s="452"/>
      <c r="N103" s="443">
        <v>0.0</v>
      </c>
      <c r="O103" s="417"/>
      <c r="P103" s="417"/>
      <c r="Q103" s="417"/>
      <c r="R103" s="417"/>
      <c r="S103" s="417"/>
      <c r="T103" s="417"/>
      <c r="U103" s="417"/>
      <c r="V103" s="417"/>
    </row>
    <row r="104">
      <c r="A104" s="435" t="str">
        <f>Liquor!A77</f>
        <v/>
      </c>
      <c r="B104" s="439">
        <v>0.0</v>
      </c>
      <c r="C104" s="449"/>
      <c r="D104" s="438" t="str">
        <f>Liquor!E77:E177</f>
        <v/>
      </c>
      <c r="E104" s="439">
        <v>0.0</v>
      </c>
      <c r="F104" s="440"/>
      <c r="G104" s="441" t="str">
        <f>Liquor!I77</f>
        <v/>
      </c>
      <c r="H104" s="439">
        <v>0.0</v>
      </c>
      <c r="I104" s="440"/>
      <c r="J104" s="441" t="str">
        <f>Liquor!M77:M177</f>
        <v/>
      </c>
      <c r="K104" s="439">
        <v>0.0</v>
      </c>
      <c r="L104" s="442"/>
      <c r="M104" s="452"/>
      <c r="N104" s="443">
        <v>0.0</v>
      </c>
      <c r="O104" s="417"/>
      <c r="P104" s="417"/>
      <c r="Q104" s="417"/>
      <c r="R104" s="417"/>
      <c r="S104" s="417"/>
      <c r="T104" s="417"/>
      <c r="U104" s="417"/>
      <c r="V104" s="417"/>
    </row>
    <row r="105">
      <c r="A105" s="435" t="str">
        <f>Liquor!A78</f>
        <v/>
      </c>
      <c r="B105" s="439">
        <v>0.0</v>
      </c>
      <c r="C105" s="449"/>
      <c r="D105" s="438" t="str">
        <f>Liquor!E78:E178</f>
        <v/>
      </c>
      <c r="E105" s="439">
        <v>0.0</v>
      </c>
      <c r="F105" s="440"/>
      <c r="G105" s="441" t="str">
        <f>Liquor!I78</f>
        <v/>
      </c>
      <c r="H105" s="439">
        <v>0.0</v>
      </c>
      <c r="I105" s="440"/>
      <c r="J105" s="441" t="str">
        <f>Liquor!M78:M178</f>
        <v/>
      </c>
      <c r="K105" s="439">
        <v>0.0</v>
      </c>
      <c r="L105" s="442"/>
      <c r="M105" s="452"/>
      <c r="N105" s="443">
        <v>0.0</v>
      </c>
      <c r="O105" s="417"/>
      <c r="P105" s="417"/>
      <c r="Q105" s="417"/>
      <c r="R105" s="417"/>
      <c r="S105" s="417"/>
      <c r="T105" s="417"/>
      <c r="U105" s="417"/>
      <c r="V105" s="417"/>
    </row>
    <row r="106">
      <c r="A106" s="435" t="str">
        <f>Liquor!A79</f>
        <v/>
      </c>
      <c r="B106" s="439">
        <v>0.0</v>
      </c>
      <c r="C106" s="449"/>
      <c r="D106" s="438" t="str">
        <f>Liquor!E79:E179</f>
        <v/>
      </c>
      <c r="E106" s="439">
        <v>0.0</v>
      </c>
      <c r="F106" s="440"/>
      <c r="G106" s="441" t="str">
        <f>Liquor!I79</f>
        <v/>
      </c>
      <c r="H106" s="439">
        <v>0.0</v>
      </c>
      <c r="I106" s="440"/>
      <c r="J106" s="441" t="str">
        <f>Liquor!M79:M179</f>
        <v/>
      </c>
      <c r="K106" s="439">
        <v>0.0</v>
      </c>
      <c r="L106" s="442"/>
      <c r="M106" s="452"/>
      <c r="N106" s="443">
        <v>0.0</v>
      </c>
      <c r="O106" s="417"/>
      <c r="P106" s="417"/>
      <c r="Q106" s="417"/>
      <c r="R106" s="417"/>
      <c r="S106" s="417"/>
      <c r="T106" s="417"/>
      <c r="U106" s="417"/>
      <c r="V106" s="417"/>
    </row>
    <row r="107">
      <c r="A107" s="435" t="str">
        <f>Liquor!A80</f>
        <v/>
      </c>
      <c r="B107" s="439">
        <v>0.0</v>
      </c>
      <c r="C107" s="449"/>
      <c r="D107" s="438" t="str">
        <f>Liquor!E80:E180</f>
        <v/>
      </c>
      <c r="E107" s="439">
        <v>0.0</v>
      </c>
      <c r="F107" s="440"/>
      <c r="G107" s="441" t="str">
        <f>Liquor!I80</f>
        <v/>
      </c>
      <c r="H107" s="439">
        <v>0.0</v>
      </c>
      <c r="I107" s="440"/>
      <c r="J107" s="441" t="str">
        <f>Liquor!M80:M180</f>
        <v/>
      </c>
      <c r="K107" s="439">
        <v>0.0</v>
      </c>
      <c r="L107" s="442"/>
      <c r="M107" s="452"/>
      <c r="N107" s="443">
        <v>0.0</v>
      </c>
      <c r="O107" s="417"/>
      <c r="P107" s="417"/>
      <c r="Q107" s="417"/>
      <c r="R107" s="417"/>
      <c r="S107" s="417"/>
      <c r="T107" s="417"/>
      <c r="U107" s="417"/>
      <c r="V107" s="417"/>
    </row>
    <row r="108">
      <c r="A108" s="435" t="str">
        <f>Liquor!A81</f>
        <v/>
      </c>
      <c r="B108" s="439">
        <v>0.0</v>
      </c>
      <c r="C108" s="449"/>
      <c r="D108" s="438" t="str">
        <f>Liquor!E81:E181</f>
        <v/>
      </c>
      <c r="E108" s="439">
        <v>0.0</v>
      </c>
      <c r="F108" s="440"/>
      <c r="G108" s="441" t="str">
        <f>Liquor!I81</f>
        <v/>
      </c>
      <c r="H108" s="439">
        <v>0.0</v>
      </c>
      <c r="I108" s="440"/>
      <c r="J108" s="441" t="str">
        <f>Liquor!M81:M181</f>
        <v/>
      </c>
      <c r="K108" s="439">
        <v>0.0</v>
      </c>
      <c r="L108" s="442"/>
      <c r="M108" s="452"/>
      <c r="N108" s="443">
        <v>0.0</v>
      </c>
      <c r="O108" s="417"/>
      <c r="P108" s="417"/>
      <c r="Q108" s="417"/>
      <c r="R108" s="417"/>
      <c r="S108" s="417"/>
      <c r="T108" s="417"/>
      <c r="U108" s="417"/>
      <c r="V108" s="417"/>
    </row>
    <row r="109">
      <c r="A109" s="435" t="str">
        <f>Liquor!A82</f>
        <v/>
      </c>
      <c r="B109" s="439">
        <v>0.0</v>
      </c>
      <c r="C109" s="449"/>
      <c r="D109" s="438" t="str">
        <f>Liquor!E82:E182</f>
        <v/>
      </c>
      <c r="E109" s="439">
        <v>0.0</v>
      </c>
      <c r="F109" s="440"/>
      <c r="G109" s="441" t="str">
        <f>Liquor!I82</f>
        <v/>
      </c>
      <c r="H109" s="439">
        <v>0.0</v>
      </c>
      <c r="I109" s="440"/>
      <c r="J109" s="441" t="str">
        <f>Liquor!M82:M182</f>
        <v/>
      </c>
      <c r="K109" s="439">
        <v>0.0</v>
      </c>
      <c r="L109" s="442"/>
      <c r="M109" s="452"/>
      <c r="N109" s="443">
        <v>0.0</v>
      </c>
      <c r="O109" s="417"/>
      <c r="P109" s="417"/>
      <c r="Q109" s="417"/>
      <c r="R109" s="417"/>
      <c r="S109" s="417"/>
      <c r="T109" s="417"/>
      <c r="U109" s="417"/>
      <c r="V109" s="417"/>
    </row>
    <row r="110">
      <c r="A110" s="435" t="str">
        <f>Liquor!A83</f>
        <v/>
      </c>
      <c r="B110" s="439">
        <v>0.0</v>
      </c>
      <c r="C110" s="449"/>
      <c r="D110" s="438" t="str">
        <f>Liquor!E83:E183</f>
        <v/>
      </c>
      <c r="E110" s="439">
        <v>0.0</v>
      </c>
      <c r="F110" s="440"/>
      <c r="G110" s="441" t="str">
        <f>Liquor!I83</f>
        <v/>
      </c>
      <c r="H110" s="439">
        <v>0.0</v>
      </c>
      <c r="I110" s="440"/>
      <c r="J110" s="441" t="str">
        <f>Liquor!M83:M183</f>
        <v/>
      </c>
      <c r="K110" s="439">
        <v>0.0</v>
      </c>
      <c r="L110" s="442"/>
      <c r="M110" s="452"/>
      <c r="N110" s="443">
        <v>0.0</v>
      </c>
      <c r="O110" s="417"/>
      <c r="P110" s="417"/>
      <c r="Q110" s="417"/>
      <c r="R110" s="417"/>
      <c r="S110" s="417"/>
      <c r="T110" s="417"/>
      <c r="U110" s="417"/>
      <c r="V110" s="417"/>
    </row>
    <row r="111">
      <c r="A111" s="435" t="str">
        <f>Liquor!A84</f>
        <v/>
      </c>
      <c r="B111" s="439">
        <v>0.0</v>
      </c>
      <c r="C111" s="449"/>
      <c r="D111" s="438" t="str">
        <f>Liquor!E84:E184</f>
        <v/>
      </c>
      <c r="E111" s="439">
        <v>0.0</v>
      </c>
      <c r="F111" s="440"/>
      <c r="G111" s="441" t="str">
        <f>Liquor!I84</f>
        <v/>
      </c>
      <c r="H111" s="439">
        <v>0.0</v>
      </c>
      <c r="I111" s="440"/>
      <c r="J111" s="441" t="str">
        <f>Liquor!M84:M184</f>
        <v/>
      </c>
      <c r="K111" s="439">
        <v>0.0</v>
      </c>
      <c r="L111" s="442"/>
      <c r="M111" s="452"/>
      <c r="N111" s="443">
        <v>0.0</v>
      </c>
      <c r="O111" s="417"/>
      <c r="P111" s="417"/>
      <c r="Q111" s="417"/>
      <c r="R111" s="417"/>
      <c r="S111" s="417"/>
      <c r="T111" s="417"/>
      <c r="U111" s="417"/>
      <c r="V111" s="417"/>
    </row>
    <row r="112">
      <c r="A112" s="435" t="str">
        <f>Liquor!A85</f>
        <v/>
      </c>
      <c r="B112" s="439">
        <v>0.0</v>
      </c>
      <c r="C112" s="449"/>
      <c r="D112" s="438" t="str">
        <f>Liquor!E85:E185</f>
        <v/>
      </c>
      <c r="E112" s="439">
        <v>0.0</v>
      </c>
      <c r="F112" s="440"/>
      <c r="G112" s="441" t="str">
        <f>Liquor!I85</f>
        <v/>
      </c>
      <c r="H112" s="439">
        <v>0.0</v>
      </c>
      <c r="I112" s="440"/>
      <c r="J112" s="441" t="str">
        <f>Liquor!M85:M185</f>
        <v/>
      </c>
      <c r="K112" s="439">
        <v>0.0</v>
      </c>
      <c r="L112" s="442"/>
      <c r="M112" s="452"/>
      <c r="N112" s="443">
        <v>0.0</v>
      </c>
      <c r="O112" s="417"/>
      <c r="P112" s="417"/>
      <c r="Q112" s="417"/>
      <c r="R112" s="417"/>
      <c r="S112" s="417"/>
      <c r="T112" s="417"/>
      <c r="U112" s="417"/>
      <c r="V112" s="417"/>
    </row>
    <row r="113">
      <c r="A113" s="435" t="str">
        <f>Liquor!A86</f>
        <v/>
      </c>
      <c r="B113" s="439">
        <v>0.0</v>
      </c>
      <c r="C113" s="449"/>
      <c r="D113" s="438" t="str">
        <f>Liquor!E86:E186</f>
        <v/>
      </c>
      <c r="E113" s="439">
        <v>0.0</v>
      </c>
      <c r="F113" s="440"/>
      <c r="G113" s="441" t="str">
        <f>Liquor!I86</f>
        <v/>
      </c>
      <c r="H113" s="439">
        <v>0.0</v>
      </c>
      <c r="I113" s="440"/>
      <c r="J113" s="441" t="str">
        <f>Liquor!M86:M186</f>
        <v/>
      </c>
      <c r="K113" s="439">
        <v>0.0</v>
      </c>
      <c r="L113" s="442"/>
      <c r="M113" s="452"/>
      <c r="N113" s="443">
        <v>0.0</v>
      </c>
      <c r="O113" s="417"/>
      <c r="P113" s="417"/>
      <c r="Q113" s="417"/>
      <c r="R113" s="417"/>
      <c r="S113" s="417"/>
      <c r="T113" s="417"/>
      <c r="U113" s="417"/>
      <c r="V113" s="417"/>
    </row>
    <row r="114">
      <c r="A114" s="435" t="str">
        <f>Liquor!A87</f>
        <v/>
      </c>
      <c r="B114" s="439">
        <v>0.0</v>
      </c>
      <c r="C114" s="449"/>
      <c r="D114" s="438" t="str">
        <f>Liquor!E87:E187</f>
        <v/>
      </c>
      <c r="E114" s="439">
        <v>0.0</v>
      </c>
      <c r="F114" s="440"/>
      <c r="G114" s="441" t="str">
        <f>Liquor!I87</f>
        <v/>
      </c>
      <c r="H114" s="439">
        <v>0.0</v>
      </c>
      <c r="I114" s="440"/>
      <c r="J114" s="441" t="str">
        <f>Liquor!M87:M187</f>
        <v/>
      </c>
      <c r="K114" s="439">
        <v>0.0</v>
      </c>
      <c r="L114" s="442"/>
      <c r="M114" s="452"/>
      <c r="N114" s="443">
        <v>0.0</v>
      </c>
      <c r="O114" s="417"/>
      <c r="P114" s="417"/>
      <c r="Q114" s="417"/>
      <c r="R114" s="417"/>
      <c r="S114" s="417"/>
      <c r="T114" s="417"/>
      <c r="U114" s="417"/>
      <c r="V114" s="417"/>
    </row>
    <row r="115">
      <c r="A115" s="435" t="str">
        <f>Liquor!A88</f>
        <v/>
      </c>
      <c r="B115" s="439">
        <v>0.0</v>
      </c>
      <c r="C115" s="449"/>
      <c r="D115" s="438" t="str">
        <f>Liquor!E88:E188</f>
        <v/>
      </c>
      <c r="E115" s="439">
        <v>0.0</v>
      </c>
      <c r="F115" s="440"/>
      <c r="G115" s="441" t="str">
        <f>Liquor!I88</f>
        <v/>
      </c>
      <c r="H115" s="439">
        <v>0.0</v>
      </c>
      <c r="I115" s="440"/>
      <c r="J115" s="441" t="str">
        <f>Liquor!M88:M188</f>
        <v/>
      </c>
      <c r="K115" s="439">
        <v>0.0</v>
      </c>
      <c r="L115" s="442"/>
      <c r="M115" s="452"/>
      <c r="N115" s="443">
        <v>0.0</v>
      </c>
      <c r="O115" s="417"/>
      <c r="P115" s="417"/>
      <c r="Q115" s="417"/>
      <c r="R115" s="417"/>
      <c r="S115" s="417"/>
      <c r="T115" s="417"/>
      <c r="U115" s="417"/>
      <c r="V115" s="417"/>
    </row>
    <row r="116">
      <c r="A116" s="435" t="str">
        <f>Liquor!A89</f>
        <v/>
      </c>
      <c r="B116" s="439">
        <v>0.0</v>
      </c>
      <c r="C116" s="449"/>
      <c r="D116" s="438" t="str">
        <f>Liquor!E89:E189</f>
        <v/>
      </c>
      <c r="E116" s="439">
        <v>0.0</v>
      </c>
      <c r="F116" s="440"/>
      <c r="G116" s="441" t="str">
        <f>Liquor!I89</f>
        <v/>
      </c>
      <c r="H116" s="439">
        <v>0.0</v>
      </c>
      <c r="I116" s="440"/>
      <c r="J116" s="441" t="str">
        <f>Liquor!M89:M189</f>
        <v/>
      </c>
      <c r="K116" s="439">
        <v>0.0</v>
      </c>
      <c r="L116" s="442"/>
      <c r="M116" s="452"/>
      <c r="N116" s="443">
        <v>0.0</v>
      </c>
      <c r="O116" s="417"/>
      <c r="P116" s="417"/>
      <c r="Q116" s="417"/>
      <c r="R116" s="417"/>
      <c r="S116" s="417"/>
      <c r="T116" s="417"/>
      <c r="U116" s="417"/>
      <c r="V116" s="417"/>
    </row>
    <row r="117">
      <c r="A117" s="435" t="str">
        <f>Liquor!A90</f>
        <v/>
      </c>
      <c r="B117" s="439">
        <v>0.0</v>
      </c>
      <c r="C117" s="449"/>
      <c r="D117" s="438" t="str">
        <f>Liquor!E90:E190</f>
        <v/>
      </c>
      <c r="E117" s="439">
        <v>0.0</v>
      </c>
      <c r="F117" s="440"/>
      <c r="G117" s="441" t="str">
        <f>Liquor!I90</f>
        <v/>
      </c>
      <c r="H117" s="439">
        <v>0.0</v>
      </c>
      <c r="I117" s="440"/>
      <c r="J117" s="441" t="str">
        <f>Liquor!M90:M190</f>
        <v/>
      </c>
      <c r="K117" s="439">
        <v>0.0</v>
      </c>
      <c r="L117" s="442"/>
      <c r="M117" s="452"/>
      <c r="N117" s="443">
        <v>0.0</v>
      </c>
      <c r="O117" s="417"/>
      <c r="P117" s="417"/>
      <c r="Q117" s="417"/>
      <c r="R117" s="417"/>
      <c r="S117" s="417"/>
      <c r="T117" s="417"/>
      <c r="U117" s="417"/>
      <c r="V117" s="417"/>
    </row>
    <row r="118">
      <c r="A118" s="435" t="str">
        <f>Liquor!A91</f>
        <v/>
      </c>
      <c r="B118" s="439">
        <v>0.0</v>
      </c>
      <c r="C118" s="449"/>
      <c r="D118" s="438" t="str">
        <f>Liquor!E91:E191</f>
        <v/>
      </c>
      <c r="E118" s="439">
        <v>0.0</v>
      </c>
      <c r="F118" s="440"/>
      <c r="G118" s="441" t="str">
        <f>Liquor!I91</f>
        <v/>
      </c>
      <c r="H118" s="439">
        <v>0.0</v>
      </c>
      <c r="I118" s="440"/>
      <c r="J118" s="441" t="str">
        <f>Liquor!M91:M191</f>
        <v/>
      </c>
      <c r="K118" s="439">
        <v>0.0</v>
      </c>
      <c r="L118" s="442"/>
      <c r="M118" s="452"/>
      <c r="N118" s="443">
        <v>0.0</v>
      </c>
      <c r="O118" s="417"/>
      <c r="P118" s="417"/>
      <c r="Q118" s="417"/>
      <c r="R118" s="417"/>
      <c r="S118" s="417"/>
      <c r="T118" s="417"/>
      <c r="U118" s="417"/>
      <c r="V118" s="417"/>
    </row>
    <row r="119">
      <c r="A119" s="435" t="str">
        <f>Liquor!A92</f>
        <v/>
      </c>
      <c r="B119" s="439">
        <v>0.0</v>
      </c>
      <c r="C119" s="449"/>
      <c r="D119" s="438" t="str">
        <f>Liquor!E92:E192</f>
        <v/>
      </c>
      <c r="E119" s="439">
        <v>0.0</v>
      </c>
      <c r="F119" s="440"/>
      <c r="G119" s="441" t="str">
        <f>Liquor!I92</f>
        <v/>
      </c>
      <c r="H119" s="439">
        <v>0.0</v>
      </c>
      <c r="I119" s="440"/>
      <c r="J119" s="441" t="str">
        <f>Liquor!M92:M192</f>
        <v/>
      </c>
      <c r="K119" s="439">
        <v>0.0</v>
      </c>
      <c r="L119" s="442"/>
      <c r="M119" s="452"/>
      <c r="N119" s="443">
        <v>0.0</v>
      </c>
      <c r="O119" s="417"/>
      <c r="P119" s="417"/>
      <c r="Q119" s="417"/>
      <c r="R119" s="417"/>
      <c r="S119" s="417"/>
      <c r="T119" s="417"/>
      <c r="U119" s="417"/>
      <c r="V119" s="417"/>
    </row>
    <row r="120">
      <c r="A120" s="435" t="str">
        <f>Liquor!A93</f>
        <v/>
      </c>
      <c r="B120" s="439">
        <v>0.0</v>
      </c>
      <c r="C120" s="449"/>
      <c r="D120" s="438" t="str">
        <f>Liquor!E93:E193</f>
        <v/>
      </c>
      <c r="E120" s="439">
        <v>0.0</v>
      </c>
      <c r="F120" s="440"/>
      <c r="G120" s="441" t="str">
        <f>Liquor!I93</f>
        <v/>
      </c>
      <c r="H120" s="439">
        <v>0.0</v>
      </c>
      <c r="I120" s="440"/>
      <c r="J120" s="441" t="str">
        <f>Liquor!M93:M193</f>
        <v/>
      </c>
      <c r="K120" s="439">
        <v>0.0</v>
      </c>
      <c r="L120" s="442"/>
      <c r="M120" s="452"/>
      <c r="N120" s="443">
        <v>0.0</v>
      </c>
      <c r="O120" s="417"/>
      <c r="P120" s="417"/>
      <c r="Q120" s="417"/>
      <c r="R120" s="417"/>
      <c r="S120" s="417"/>
      <c r="T120" s="417"/>
      <c r="U120" s="417"/>
      <c r="V120" s="417"/>
    </row>
    <row r="121">
      <c r="A121" s="435" t="str">
        <f>Liquor!A94</f>
        <v/>
      </c>
      <c r="B121" s="439">
        <v>0.0</v>
      </c>
      <c r="C121" s="449"/>
      <c r="D121" s="438" t="str">
        <f>Liquor!E94:E194</f>
        <v/>
      </c>
      <c r="E121" s="439">
        <v>0.0</v>
      </c>
      <c r="F121" s="440"/>
      <c r="G121" s="441" t="str">
        <f>Liquor!I94</f>
        <v/>
      </c>
      <c r="H121" s="439">
        <v>0.0</v>
      </c>
      <c r="I121" s="440"/>
      <c r="J121" s="441" t="str">
        <f>Liquor!M94:M194</f>
        <v/>
      </c>
      <c r="K121" s="439">
        <v>0.0</v>
      </c>
      <c r="L121" s="442"/>
      <c r="M121" s="452"/>
      <c r="N121" s="443">
        <v>0.0</v>
      </c>
      <c r="O121" s="417"/>
      <c r="P121" s="417"/>
      <c r="Q121" s="417"/>
      <c r="R121" s="417"/>
      <c r="S121" s="417"/>
      <c r="T121" s="417"/>
      <c r="U121" s="417"/>
      <c r="V121" s="417"/>
    </row>
    <row r="122">
      <c r="A122" s="435" t="str">
        <f>Liquor!A95</f>
        <v/>
      </c>
      <c r="B122" s="439">
        <v>0.0</v>
      </c>
      <c r="C122" s="449"/>
      <c r="D122" s="438" t="str">
        <f>Liquor!E95:E195</f>
        <v/>
      </c>
      <c r="E122" s="439">
        <v>0.0</v>
      </c>
      <c r="F122" s="440"/>
      <c r="G122" s="441" t="str">
        <f>Liquor!I95</f>
        <v/>
      </c>
      <c r="H122" s="439">
        <v>0.0</v>
      </c>
      <c r="I122" s="440"/>
      <c r="J122" s="441" t="str">
        <f>Liquor!M95:M195</f>
        <v/>
      </c>
      <c r="K122" s="439">
        <v>0.0</v>
      </c>
      <c r="L122" s="442"/>
      <c r="M122" s="452"/>
      <c r="N122" s="443">
        <v>0.0</v>
      </c>
      <c r="O122" s="417"/>
      <c r="P122" s="417"/>
      <c r="Q122" s="417"/>
      <c r="R122" s="417"/>
      <c r="S122" s="417"/>
      <c r="T122" s="417"/>
      <c r="U122" s="417"/>
      <c r="V122" s="417"/>
    </row>
    <row r="123">
      <c r="A123" s="435" t="str">
        <f>Liquor!A96</f>
        <v/>
      </c>
      <c r="B123" s="439">
        <v>0.0</v>
      </c>
      <c r="C123" s="449"/>
      <c r="D123" s="438" t="str">
        <f>Liquor!E96:E196</f>
        <v/>
      </c>
      <c r="E123" s="439">
        <v>0.0</v>
      </c>
      <c r="F123" s="440"/>
      <c r="G123" s="441" t="str">
        <f>Liquor!I96</f>
        <v/>
      </c>
      <c r="H123" s="439">
        <v>0.0</v>
      </c>
      <c r="I123" s="440"/>
      <c r="J123" s="441" t="str">
        <f>Liquor!M96:M196</f>
        <v/>
      </c>
      <c r="K123" s="439">
        <v>0.0</v>
      </c>
      <c r="L123" s="442"/>
      <c r="M123" s="452"/>
      <c r="N123" s="443">
        <v>0.0</v>
      </c>
      <c r="O123" s="417"/>
      <c r="P123" s="417"/>
      <c r="Q123" s="417"/>
      <c r="R123" s="417"/>
      <c r="S123" s="417"/>
      <c r="T123" s="417"/>
      <c r="U123" s="417"/>
      <c r="V123" s="417"/>
    </row>
    <row r="124">
      <c r="A124" s="435" t="str">
        <f>Liquor!A97</f>
        <v/>
      </c>
      <c r="B124" s="439">
        <v>0.0</v>
      </c>
      <c r="C124" s="449"/>
      <c r="D124" s="438" t="str">
        <f>Liquor!E97:E197</f>
        <v/>
      </c>
      <c r="E124" s="439">
        <v>0.0</v>
      </c>
      <c r="F124" s="440"/>
      <c r="G124" s="441" t="str">
        <f>Liquor!I97</f>
        <v/>
      </c>
      <c r="H124" s="439">
        <v>0.0</v>
      </c>
      <c r="I124" s="440"/>
      <c r="J124" s="441" t="str">
        <f>Liquor!M97:M197</f>
        <v/>
      </c>
      <c r="K124" s="439">
        <v>0.0</v>
      </c>
      <c r="L124" s="442"/>
      <c r="M124" s="452"/>
      <c r="N124" s="443">
        <v>0.0</v>
      </c>
      <c r="O124" s="417"/>
      <c r="P124" s="417"/>
      <c r="Q124" s="417"/>
      <c r="R124" s="417"/>
      <c r="S124" s="417"/>
      <c r="T124" s="417"/>
      <c r="U124" s="417"/>
      <c r="V124" s="417"/>
    </row>
    <row r="125">
      <c r="A125" s="435" t="str">
        <f>Liquor!A98</f>
        <v/>
      </c>
      <c r="B125" s="439">
        <v>0.0</v>
      </c>
      <c r="C125" s="449"/>
      <c r="D125" s="438" t="str">
        <f>Liquor!E98:E198</f>
        <v/>
      </c>
      <c r="E125" s="439">
        <v>0.0</v>
      </c>
      <c r="F125" s="440"/>
      <c r="G125" s="441" t="str">
        <f>Liquor!I98</f>
        <v/>
      </c>
      <c r="H125" s="439">
        <v>0.0</v>
      </c>
      <c r="I125" s="440"/>
      <c r="J125" s="441" t="str">
        <f>Liquor!M98:M198</f>
        <v/>
      </c>
      <c r="K125" s="439">
        <v>0.0</v>
      </c>
      <c r="L125" s="442"/>
      <c r="M125" s="452"/>
      <c r="N125" s="443">
        <v>0.0</v>
      </c>
      <c r="O125" s="417"/>
      <c r="P125" s="417"/>
      <c r="Q125" s="417"/>
      <c r="R125" s="417"/>
      <c r="S125" s="417"/>
      <c r="T125" s="417"/>
      <c r="U125" s="417"/>
      <c r="V125" s="417"/>
    </row>
    <row r="126">
      <c r="A126" s="435" t="str">
        <f>Liquor!A99</f>
        <v/>
      </c>
      <c r="B126" s="439">
        <v>0.0</v>
      </c>
      <c r="C126" s="449"/>
      <c r="D126" s="438" t="str">
        <f>Liquor!E99:E199</f>
        <v/>
      </c>
      <c r="E126" s="439">
        <v>0.0</v>
      </c>
      <c r="F126" s="440"/>
      <c r="G126" s="441" t="str">
        <f>Liquor!I99</f>
        <v/>
      </c>
      <c r="H126" s="439">
        <v>0.0</v>
      </c>
      <c r="I126" s="440"/>
      <c r="J126" s="441" t="str">
        <f>Liquor!M99:M199</f>
        <v/>
      </c>
      <c r="K126" s="439">
        <v>0.0</v>
      </c>
      <c r="L126" s="442"/>
      <c r="M126" s="452"/>
      <c r="N126" s="443">
        <v>0.0</v>
      </c>
      <c r="O126" s="417"/>
      <c r="P126" s="417"/>
      <c r="Q126" s="417"/>
      <c r="R126" s="417"/>
      <c r="S126" s="417"/>
      <c r="T126" s="417"/>
      <c r="U126" s="417"/>
      <c r="V126" s="417"/>
    </row>
    <row r="127">
      <c r="A127" s="435" t="str">
        <f>Liquor!A100</f>
        <v/>
      </c>
      <c r="B127" s="439">
        <v>0.0</v>
      </c>
      <c r="C127" s="449"/>
      <c r="D127" s="438" t="str">
        <f>Liquor!E100:E200</f>
        <v/>
      </c>
      <c r="E127" s="439">
        <v>0.0</v>
      </c>
      <c r="F127" s="440"/>
      <c r="G127" s="441" t="str">
        <f>Liquor!I100</f>
        <v/>
      </c>
      <c r="H127" s="439">
        <v>0.0</v>
      </c>
      <c r="I127" s="440"/>
      <c r="J127" s="441" t="str">
        <f>Liquor!M100:M200</f>
        <v/>
      </c>
      <c r="K127" s="439">
        <v>0.0</v>
      </c>
      <c r="L127" s="442"/>
      <c r="M127" s="452"/>
      <c r="N127" s="443">
        <v>0.0</v>
      </c>
      <c r="O127" s="417"/>
      <c r="P127" s="417"/>
      <c r="Q127" s="417"/>
      <c r="R127" s="417"/>
      <c r="S127" s="417"/>
      <c r="T127" s="417"/>
      <c r="U127" s="417"/>
      <c r="V127" s="417"/>
    </row>
    <row r="128">
      <c r="A128" s="435" t="str">
        <f>Liquor!A101</f>
        <v/>
      </c>
      <c r="B128" s="439">
        <v>0.0</v>
      </c>
      <c r="C128" s="449"/>
      <c r="D128" s="438" t="str">
        <f>Liquor!E101:E201</f>
        <v/>
      </c>
      <c r="E128" s="439">
        <v>0.0</v>
      </c>
      <c r="F128" s="440"/>
      <c r="G128" s="441" t="str">
        <f>Liquor!I101</f>
        <v/>
      </c>
      <c r="H128" s="439">
        <v>0.0</v>
      </c>
      <c r="I128" s="440"/>
      <c r="J128" s="441" t="str">
        <f>Liquor!M101:M201</f>
        <v/>
      </c>
      <c r="K128" s="439">
        <v>0.0</v>
      </c>
      <c r="L128" s="442"/>
      <c r="M128" s="452"/>
      <c r="N128" s="443">
        <v>0.0</v>
      </c>
      <c r="O128" s="417"/>
      <c r="P128" s="417"/>
      <c r="Q128" s="417"/>
      <c r="R128" s="417"/>
      <c r="S128" s="417"/>
      <c r="T128" s="417"/>
      <c r="U128" s="417"/>
      <c r="V128" s="417"/>
    </row>
    <row r="129">
      <c r="A129" s="435" t="str">
        <f>Liquor!A102</f>
        <v/>
      </c>
      <c r="B129" s="439">
        <v>0.0</v>
      </c>
      <c r="C129" s="449"/>
      <c r="D129" s="438" t="str">
        <f>Liquor!E102:E202</f>
        <v/>
      </c>
      <c r="E129" s="439">
        <v>0.0</v>
      </c>
      <c r="F129" s="440"/>
      <c r="G129" s="441" t="str">
        <f>Liquor!I102</f>
        <v/>
      </c>
      <c r="H129" s="439">
        <v>0.0</v>
      </c>
      <c r="I129" s="440"/>
      <c r="J129" s="441" t="str">
        <f>Liquor!M102:M202</f>
        <v/>
      </c>
      <c r="K129" s="439">
        <v>0.0</v>
      </c>
      <c r="L129" s="442"/>
      <c r="M129" s="452"/>
      <c r="N129" s="443">
        <v>0.0</v>
      </c>
      <c r="O129" s="417"/>
      <c r="P129" s="417"/>
      <c r="Q129" s="417"/>
      <c r="R129" s="417"/>
      <c r="S129" s="417"/>
      <c r="T129" s="417"/>
      <c r="U129" s="417"/>
      <c r="V129" s="417"/>
    </row>
    <row r="130">
      <c r="A130" s="435" t="str">
        <f>Liquor!A103</f>
        <v/>
      </c>
      <c r="B130" s="439">
        <v>0.0</v>
      </c>
      <c r="C130" s="449"/>
      <c r="D130" s="438" t="str">
        <f>Liquor!E103:E203</f>
        <v/>
      </c>
      <c r="E130" s="439">
        <v>0.0</v>
      </c>
      <c r="F130" s="440"/>
      <c r="G130" s="441" t="str">
        <f>Liquor!I103</f>
        <v/>
      </c>
      <c r="H130" s="439">
        <v>0.0</v>
      </c>
      <c r="I130" s="440"/>
      <c r="J130" s="441" t="str">
        <f>Liquor!M103:M203</f>
        <v/>
      </c>
      <c r="K130" s="439">
        <v>0.0</v>
      </c>
      <c r="L130" s="442"/>
      <c r="M130" s="452"/>
      <c r="N130" s="443">
        <v>0.0</v>
      </c>
      <c r="O130" s="417"/>
      <c r="P130" s="417"/>
      <c r="Q130" s="417"/>
      <c r="R130" s="417"/>
      <c r="S130" s="417"/>
      <c r="T130" s="417"/>
      <c r="U130" s="417"/>
      <c r="V130" s="417"/>
    </row>
    <row r="131">
      <c r="A131" s="435" t="str">
        <f>Liquor!A104</f>
        <v/>
      </c>
      <c r="B131" s="439">
        <v>0.0</v>
      </c>
      <c r="C131" s="449"/>
      <c r="D131" s="438" t="str">
        <f>Liquor!E104:E204</f>
        <v/>
      </c>
      <c r="E131" s="439">
        <v>0.0</v>
      </c>
      <c r="F131" s="440"/>
      <c r="G131" s="441" t="str">
        <f>Liquor!I104</f>
        <v/>
      </c>
      <c r="H131" s="439">
        <v>0.0</v>
      </c>
      <c r="I131" s="440"/>
      <c r="J131" s="441" t="str">
        <f>Liquor!M104:M204</f>
        <v/>
      </c>
      <c r="K131" s="439">
        <v>0.0</v>
      </c>
      <c r="L131" s="442"/>
      <c r="M131" s="452"/>
      <c r="N131" s="443">
        <v>0.0</v>
      </c>
      <c r="O131" s="417"/>
      <c r="P131" s="417"/>
      <c r="Q131" s="417"/>
      <c r="R131" s="417"/>
      <c r="S131" s="417"/>
      <c r="T131" s="417"/>
      <c r="U131" s="417"/>
      <c r="V131" s="417"/>
    </row>
    <row r="132">
      <c r="A132" s="435" t="str">
        <f>Liquor!A105</f>
        <v/>
      </c>
      <c r="B132" s="439">
        <v>0.0</v>
      </c>
      <c r="C132" s="449"/>
      <c r="D132" s="438" t="str">
        <f>Liquor!E105:E205</f>
        <v/>
      </c>
      <c r="E132" s="439">
        <v>0.0</v>
      </c>
      <c r="F132" s="440"/>
      <c r="G132" s="441" t="str">
        <f>Liquor!I105</f>
        <v/>
      </c>
      <c r="H132" s="439">
        <v>0.0</v>
      </c>
      <c r="I132" s="440"/>
      <c r="J132" s="441" t="str">
        <f>Liquor!M105:M205</f>
        <v/>
      </c>
      <c r="K132" s="439">
        <v>0.0</v>
      </c>
      <c r="L132" s="442"/>
      <c r="M132" s="452"/>
      <c r="N132" s="443">
        <v>0.0</v>
      </c>
      <c r="O132" s="417"/>
      <c r="P132" s="417"/>
      <c r="Q132" s="417"/>
      <c r="R132" s="417"/>
      <c r="S132" s="417"/>
      <c r="T132" s="417"/>
      <c r="U132" s="417"/>
      <c r="V132" s="417"/>
    </row>
    <row r="133">
      <c r="A133" s="435" t="str">
        <f>Liquor!A106</f>
        <v/>
      </c>
      <c r="B133" s="439">
        <v>0.0</v>
      </c>
      <c r="C133" s="449"/>
      <c r="D133" s="438" t="str">
        <f>Liquor!E106:E206</f>
        <v/>
      </c>
      <c r="E133" s="439">
        <v>0.0</v>
      </c>
      <c r="F133" s="440"/>
      <c r="G133" s="441" t="str">
        <f>Liquor!I106</f>
        <v/>
      </c>
      <c r="H133" s="439">
        <v>0.0</v>
      </c>
      <c r="I133" s="440"/>
      <c r="J133" s="441" t="str">
        <f>Liquor!M106:M206</f>
        <v/>
      </c>
      <c r="K133" s="439">
        <v>0.0</v>
      </c>
      <c r="L133" s="442"/>
      <c r="M133" s="452"/>
      <c r="N133" s="443">
        <v>0.0</v>
      </c>
      <c r="O133" s="417"/>
      <c r="P133" s="417"/>
      <c r="Q133" s="417"/>
      <c r="R133" s="417"/>
      <c r="S133" s="417"/>
      <c r="T133" s="417"/>
      <c r="U133" s="417"/>
      <c r="V133" s="417"/>
    </row>
    <row r="134">
      <c r="A134" s="435" t="str">
        <f>Liquor!A107</f>
        <v/>
      </c>
      <c r="B134" s="439">
        <v>0.0</v>
      </c>
      <c r="C134" s="449"/>
      <c r="D134" s="438" t="str">
        <f>Liquor!E107:E207</f>
        <v/>
      </c>
      <c r="E134" s="439">
        <v>0.0</v>
      </c>
      <c r="F134" s="440"/>
      <c r="G134" s="441" t="str">
        <f>Liquor!I107</f>
        <v/>
      </c>
      <c r="H134" s="439">
        <v>0.0</v>
      </c>
      <c r="I134" s="440"/>
      <c r="J134" s="441" t="str">
        <f>Liquor!M107:M207</f>
        <v/>
      </c>
      <c r="K134" s="439">
        <v>0.0</v>
      </c>
      <c r="L134" s="442"/>
      <c r="M134" s="452"/>
      <c r="N134" s="443">
        <v>0.0</v>
      </c>
      <c r="O134" s="417"/>
      <c r="P134" s="417"/>
      <c r="Q134" s="417"/>
      <c r="R134" s="417"/>
      <c r="S134" s="417"/>
      <c r="T134" s="417"/>
      <c r="U134" s="417"/>
      <c r="V134" s="417"/>
    </row>
    <row r="135">
      <c r="A135" s="435" t="str">
        <f>Liquor!A108</f>
        <v/>
      </c>
      <c r="B135" s="439">
        <v>0.0</v>
      </c>
      <c r="C135" s="449"/>
      <c r="D135" s="438" t="str">
        <f>Liquor!E108:E208</f>
        <v/>
      </c>
      <c r="E135" s="439">
        <v>0.0</v>
      </c>
      <c r="F135" s="440"/>
      <c r="G135" s="441" t="str">
        <f>Liquor!I108</f>
        <v/>
      </c>
      <c r="H135" s="439">
        <v>0.0</v>
      </c>
      <c r="I135" s="440"/>
      <c r="J135" s="441" t="str">
        <f>Liquor!M108:M208</f>
        <v/>
      </c>
      <c r="K135" s="439">
        <v>0.0</v>
      </c>
      <c r="L135" s="442"/>
      <c r="M135" s="452"/>
      <c r="N135" s="443">
        <v>0.0</v>
      </c>
      <c r="O135" s="417"/>
      <c r="P135" s="417"/>
      <c r="Q135" s="417"/>
      <c r="R135" s="417"/>
      <c r="S135" s="417"/>
      <c r="T135" s="417"/>
      <c r="U135" s="417"/>
      <c r="V135" s="417"/>
    </row>
    <row r="136">
      <c r="A136" s="435" t="str">
        <f>Liquor!A109</f>
        <v/>
      </c>
      <c r="B136" s="439">
        <v>0.0</v>
      </c>
      <c r="C136" s="449"/>
      <c r="D136" s="438" t="str">
        <f>Liquor!E109:E209</f>
        <v/>
      </c>
      <c r="E136" s="439">
        <v>0.0</v>
      </c>
      <c r="F136" s="440"/>
      <c r="G136" s="441" t="str">
        <f>Liquor!I109</f>
        <v/>
      </c>
      <c r="H136" s="439">
        <v>0.0</v>
      </c>
      <c r="I136" s="440"/>
      <c r="J136" s="441" t="str">
        <f>Liquor!M109:M209</f>
        <v/>
      </c>
      <c r="K136" s="439">
        <v>0.0</v>
      </c>
      <c r="L136" s="442"/>
      <c r="M136" s="452"/>
      <c r="N136" s="443">
        <v>0.0</v>
      </c>
      <c r="O136" s="417"/>
      <c r="P136" s="417"/>
      <c r="Q136" s="417"/>
      <c r="R136" s="417"/>
      <c r="S136" s="417"/>
      <c r="T136" s="417"/>
      <c r="U136" s="417"/>
      <c r="V136" s="417"/>
    </row>
    <row r="137">
      <c r="A137" s="435" t="str">
        <f>Liquor!A111</f>
        <v/>
      </c>
      <c r="B137" s="439">
        <v>0.0</v>
      </c>
      <c r="C137" s="449"/>
      <c r="D137" s="438" t="str">
        <f>Liquor!E111:E210</f>
        <v/>
      </c>
      <c r="E137" s="439">
        <v>0.0</v>
      </c>
      <c r="F137" s="440"/>
      <c r="G137" s="441" t="str">
        <f>Liquor!I111</f>
        <v/>
      </c>
      <c r="H137" s="439">
        <v>0.0</v>
      </c>
      <c r="I137" s="440"/>
      <c r="J137" s="441" t="str">
        <f>Liquor!M111:M210</f>
        <v/>
      </c>
      <c r="K137" s="439">
        <v>0.0</v>
      </c>
      <c r="L137" s="442"/>
      <c r="M137" s="452"/>
      <c r="N137" s="443">
        <v>0.0</v>
      </c>
      <c r="O137" s="417"/>
      <c r="P137" s="417"/>
      <c r="Q137" s="417"/>
      <c r="R137" s="417"/>
      <c r="S137" s="417"/>
      <c r="T137" s="417"/>
      <c r="U137" s="417"/>
      <c r="V137" s="417"/>
    </row>
    <row r="138">
      <c r="A138" s="435" t="str">
        <f>Liquor!A112</f>
        <v/>
      </c>
      <c r="B138" s="439">
        <v>0.0</v>
      </c>
      <c r="C138" s="449"/>
      <c r="D138" s="438" t="str">
        <f>Liquor!E112:E211</f>
        <v/>
      </c>
      <c r="E138" s="439">
        <v>0.0</v>
      </c>
      <c r="F138" s="440"/>
      <c r="G138" s="441" t="str">
        <f>Liquor!I112</f>
        <v/>
      </c>
      <c r="H138" s="439">
        <v>0.0</v>
      </c>
      <c r="I138" s="440"/>
      <c r="J138" s="441" t="str">
        <f>Liquor!M112:M211</f>
        <v/>
      </c>
      <c r="K138" s="439">
        <v>0.0</v>
      </c>
      <c r="L138" s="442"/>
      <c r="M138" s="452"/>
      <c r="N138" s="443">
        <v>0.0</v>
      </c>
      <c r="O138" s="417"/>
      <c r="P138" s="417"/>
      <c r="Q138" s="417"/>
      <c r="R138" s="417"/>
      <c r="S138" s="417"/>
      <c r="T138" s="417"/>
      <c r="U138" s="417"/>
      <c r="V138" s="417"/>
    </row>
    <row r="139">
      <c r="A139" s="435" t="str">
        <f>Liquor!A113</f>
        <v/>
      </c>
      <c r="B139" s="439">
        <v>0.0</v>
      </c>
      <c r="C139" s="449"/>
      <c r="D139" s="438" t="str">
        <f>Liquor!E113:E212</f>
        <v/>
      </c>
      <c r="E139" s="439">
        <v>0.0</v>
      </c>
      <c r="F139" s="440"/>
      <c r="G139" s="441" t="str">
        <f>Liquor!I113</f>
        <v/>
      </c>
      <c r="H139" s="439">
        <v>0.0</v>
      </c>
      <c r="I139" s="440"/>
      <c r="J139" s="441" t="str">
        <f>Liquor!M113:M212</f>
        <v/>
      </c>
      <c r="K139" s="439">
        <v>0.0</v>
      </c>
      <c r="L139" s="442"/>
      <c r="M139" s="452"/>
      <c r="N139" s="443">
        <v>0.0</v>
      </c>
      <c r="O139" s="417"/>
      <c r="P139" s="417"/>
      <c r="Q139" s="417"/>
      <c r="R139" s="417"/>
      <c r="S139" s="417"/>
      <c r="T139" s="417"/>
      <c r="U139" s="417"/>
      <c r="V139" s="417"/>
    </row>
    <row r="140">
      <c r="A140" s="435" t="str">
        <f>Liquor!A114</f>
        <v/>
      </c>
      <c r="B140" s="439">
        <v>0.0</v>
      </c>
      <c r="C140" s="449"/>
      <c r="D140" s="438" t="str">
        <f>Liquor!E114:E213</f>
        <v/>
      </c>
      <c r="E140" s="439">
        <v>0.0</v>
      </c>
      <c r="F140" s="440"/>
      <c r="G140" s="441" t="str">
        <f>Liquor!I114</f>
        <v/>
      </c>
      <c r="H140" s="439">
        <v>0.0</v>
      </c>
      <c r="I140" s="440"/>
      <c r="J140" s="441" t="str">
        <f>Liquor!M114:M213</f>
        <v/>
      </c>
      <c r="K140" s="439">
        <v>0.0</v>
      </c>
      <c r="L140" s="442"/>
      <c r="M140" s="452"/>
      <c r="N140" s="443">
        <v>0.0</v>
      </c>
      <c r="O140" s="417"/>
      <c r="P140" s="417"/>
      <c r="Q140" s="417"/>
      <c r="R140" s="417"/>
      <c r="S140" s="417"/>
      <c r="T140" s="417"/>
      <c r="U140" s="417"/>
      <c r="V140" s="417"/>
    </row>
    <row r="141">
      <c r="A141" s="435" t="str">
        <f>Liquor!A115</f>
        <v/>
      </c>
      <c r="B141" s="439">
        <v>0.0</v>
      </c>
      <c r="C141" s="449"/>
      <c r="D141" s="438" t="str">
        <f>Liquor!E115:E214</f>
        <v/>
      </c>
      <c r="E141" s="439">
        <v>0.0</v>
      </c>
      <c r="F141" s="440"/>
      <c r="G141" s="441" t="str">
        <f>Liquor!I115</f>
        <v/>
      </c>
      <c r="H141" s="439">
        <v>0.0</v>
      </c>
      <c r="I141" s="440"/>
      <c r="J141" s="441" t="str">
        <f>Liquor!M115:M214</f>
        <v/>
      </c>
      <c r="K141" s="439">
        <v>0.0</v>
      </c>
      <c r="L141" s="442"/>
      <c r="M141" s="452"/>
      <c r="N141" s="443">
        <v>0.0</v>
      </c>
      <c r="O141" s="417"/>
      <c r="P141" s="417"/>
      <c r="Q141" s="417"/>
      <c r="R141" s="417"/>
      <c r="S141" s="417"/>
      <c r="T141" s="417"/>
      <c r="U141" s="417"/>
      <c r="V141" s="417"/>
    </row>
    <row r="142">
      <c r="A142" s="435" t="str">
        <f>Liquor!A116</f>
        <v/>
      </c>
      <c r="B142" s="439">
        <v>0.0</v>
      </c>
      <c r="C142" s="449"/>
      <c r="D142" s="438" t="str">
        <f>Liquor!E116:E215</f>
        <v/>
      </c>
      <c r="E142" s="439">
        <v>0.0</v>
      </c>
      <c r="F142" s="440"/>
      <c r="G142" s="441" t="str">
        <f>Liquor!I116</f>
        <v/>
      </c>
      <c r="H142" s="439">
        <v>0.0</v>
      </c>
      <c r="I142" s="440"/>
      <c r="J142" s="441" t="str">
        <f>Liquor!M116:M215</f>
        <v/>
      </c>
      <c r="K142" s="439">
        <v>0.0</v>
      </c>
      <c r="L142" s="442"/>
      <c r="M142" s="452"/>
      <c r="N142" s="443">
        <v>0.0</v>
      </c>
      <c r="O142" s="417"/>
      <c r="P142" s="417"/>
      <c r="Q142" s="417"/>
      <c r="R142" s="417"/>
      <c r="S142" s="417"/>
      <c r="T142" s="417"/>
      <c r="U142" s="417"/>
      <c r="V142" s="417"/>
    </row>
    <row r="143">
      <c r="A143" s="435" t="str">
        <f>Liquor!A117</f>
        <v/>
      </c>
      <c r="B143" s="439">
        <v>0.0</v>
      </c>
      <c r="C143" s="449"/>
      <c r="D143" s="438" t="str">
        <f>Liquor!E117:E216</f>
        <v/>
      </c>
      <c r="E143" s="439">
        <v>0.0</v>
      </c>
      <c r="F143" s="440"/>
      <c r="G143" s="441" t="str">
        <f>Liquor!I117</f>
        <v/>
      </c>
      <c r="H143" s="439">
        <v>0.0</v>
      </c>
      <c r="I143" s="440"/>
      <c r="J143" s="441" t="str">
        <f>Liquor!M117:M216</f>
        <v/>
      </c>
      <c r="K143" s="439">
        <v>0.0</v>
      </c>
      <c r="L143" s="442"/>
      <c r="M143" s="452"/>
      <c r="N143" s="443">
        <v>0.0</v>
      </c>
      <c r="O143" s="417"/>
      <c r="P143" s="417"/>
      <c r="Q143" s="417"/>
      <c r="R143" s="417"/>
      <c r="S143" s="417"/>
      <c r="T143" s="417"/>
      <c r="U143" s="417"/>
      <c r="V143" s="417"/>
    </row>
    <row r="144">
      <c r="A144" s="435" t="str">
        <f>Liquor!A118</f>
        <v/>
      </c>
      <c r="B144" s="439">
        <v>0.0</v>
      </c>
      <c r="C144" s="449"/>
      <c r="D144" s="438" t="str">
        <f>Liquor!E118:E217</f>
        <v/>
      </c>
      <c r="E144" s="439">
        <v>0.0</v>
      </c>
      <c r="F144" s="440"/>
      <c r="G144" s="441" t="str">
        <f>Liquor!I118</f>
        <v/>
      </c>
      <c r="H144" s="439">
        <v>0.0</v>
      </c>
      <c r="I144" s="440"/>
      <c r="J144" s="441" t="str">
        <f>Liquor!M118:M217</f>
        <v/>
      </c>
      <c r="K144" s="439">
        <v>0.0</v>
      </c>
      <c r="L144" s="442"/>
      <c r="M144" s="452"/>
      <c r="N144" s="443">
        <v>0.0</v>
      </c>
      <c r="O144" s="417"/>
      <c r="P144" s="417"/>
      <c r="Q144" s="417"/>
      <c r="R144" s="417"/>
      <c r="S144" s="417"/>
      <c r="T144" s="417"/>
      <c r="U144" s="417"/>
      <c r="V144" s="417"/>
    </row>
    <row r="145">
      <c r="A145" s="435" t="str">
        <f>Liquor!A119</f>
        <v/>
      </c>
      <c r="B145" s="439">
        <v>0.0</v>
      </c>
      <c r="C145" s="449"/>
      <c r="D145" s="438" t="str">
        <f>Liquor!E119:E218</f>
        <v/>
      </c>
      <c r="E145" s="439">
        <v>0.0</v>
      </c>
      <c r="F145" s="440"/>
      <c r="G145" s="441" t="str">
        <f>Liquor!I119</f>
        <v/>
      </c>
      <c r="H145" s="439">
        <v>0.0</v>
      </c>
      <c r="I145" s="440"/>
      <c r="J145" s="441" t="str">
        <f>Liquor!M119:M218</f>
        <v/>
      </c>
      <c r="K145" s="439">
        <v>0.0</v>
      </c>
      <c r="L145" s="442"/>
      <c r="M145" s="452"/>
      <c r="N145" s="443">
        <v>0.0</v>
      </c>
      <c r="O145" s="417"/>
      <c r="P145" s="417"/>
      <c r="Q145" s="417"/>
      <c r="R145" s="417"/>
      <c r="S145" s="417"/>
      <c r="T145" s="417"/>
      <c r="U145" s="417"/>
      <c r="V145" s="417"/>
    </row>
  </sheetData>
  <conditionalFormatting sqref="A1:V145">
    <cfRule type="cellIs" dxfId="0" priority="1" operator="equal">
      <formula>0</formula>
    </cfRule>
  </conditionalFormatting>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60.57"/>
    <col customWidth="1" min="2" max="2" width="15.71"/>
    <col customWidth="1" hidden="1" min="3" max="3" width="24.57"/>
    <col customWidth="1" min="4" max="4" width="24.57"/>
    <col customWidth="1" hidden="1" min="5" max="6" width="9.0"/>
  </cols>
  <sheetData>
    <row r="1" ht="31.5" customHeight="1">
      <c r="A1" s="229" t="s">
        <v>320</v>
      </c>
      <c r="E1" s="229"/>
      <c r="F1" s="229"/>
    </row>
    <row r="2" ht="189.0" customHeight="1">
      <c r="A2" s="463" t="s">
        <v>321</v>
      </c>
      <c r="B2" s="464"/>
      <c r="C2" s="464"/>
      <c r="D2" s="464"/>
      <c r="E2" s="465"/>
      <c r="F2" s="229"/>
    </row>
    <row r="3" ht="39.75" customHeight="1">
      <c r="A3" s="466" t="s">
        <v>244</v>
      </c>
      <c r="B3" s="467" t="s">
        <v>213</v>
      </c>
      <c r="C3" s="468" t="s">
        <v>289</v>
      </c>
      <c r="D3" s="468" t="s">
        <v>322</v>
      </c>
      <c r="E3" s="469"/>
      <c r="F3" s="229"/>
    </row>
    <row r="4" ht="18.0" customHeight="1">
      <c r="A4" s="470" t="s">
        <v>272</v>
      </c>
      <c r="B4" s="471">
        <v>2.0</v>
      </c>
      <c r="C4" s="470"/>
      <c r="D4" s="470" t="s">
        <v>323</v>
      </c>
      <c r="E4" s="472">
        <v>1.0</v>
      </c>
      <c r="F4" s="229"/>
    </row>
    <row r="5" ht="18.0" customHeight="1">
      <c r="A5" s="470" t="s">
        <v>274</v>
      </c>
      <c r="B5" s="471">
        <v>2.0</v>
      </c>
      <c r="C5" s="470"/>
      <c r="D5" s="470" t="s">
        <v>323</v>
      </c>
      <c r="E5" s="472">
        <v>2.0</v>
      </c>
      <c r="F5" s="229"/>
    </row>
    <row r="6" ht="18.0" customHeight="1">
      <c r="A6" s="470" t="s">
        <v>324</v>
      </c>
      <c r="B6" s="471">
        <v>2.0</v>
      </c>
      <c r="C6" s="470"/>
      <c r="D6" s="470" t="s">
        <v>325</v>
      </c>
      <c r="E6" s="472">
        <v>3.0</v>
      </c>
      <c r="F6" s="229"/>
    </row>
    <row r="7" ht="18.0" customHeight="1">
      <c r="A7" s="470" t="s">
        <v>326</v>
      </c>
      <c r="B7" s="471">
        <v>2.0</v>
      </c>
      <c r="C7" s="470"/>
      <c r="D7" s="470" t="s">
        <v>325</v>
      </c>
      <c r="E7" s="472">
        <v>4.0</v>
      </c>
      <c r="F7" s="229"/>
    </row>
    <row r="8" ht="18.0" customHeight="1">
      <c r="A8" s="409"/>
      <c r="B8" s="471"/>
      <c r="C8" s="470"/>
      <c r="D8" s="470"/>
      <c r="E8" s="472">
        <v>5.0</v>
      </c>
      <c r="F8" s="229"/>
    </row>
    <row r="9" ht="18.0" customHeight="1">
      <c r="A9" s="409"/>
      <c r="B9" s="471"/>
      <c r="C9" s="470"/>
      <c r="D9" s="470"/>
      <c r="E9" s="472">
        <v>6.0</v>
      </c>
      <c r="F9" s="229"/>
    </row>
    <row r="10" ht="18.0" customHeight="1">
      <c r="A10" s="409"/>
      <c r="B10" s="471"/>
      <c r="C10" s="470"/>
      <c r="D10" s="470"/>
      <c r="E10" s="472">
        <v>7.0</v>
      </c>
      <c r="F10" s="229"/>
    </row>
    <row r="11" ht="18.0" customHeight="1">
      <c r="A11" s="409"/>
      <c r="B11" s="471"/>
      <c r="C11" s="470"/>
      <c r="D11" s="470"/>
      <c r="E11" s="472">
        <v>8.0</v>
      </c>
      <c r="F11" s="229"/>
    </row>
    <row r="12" ht="18.0" customHeight="1">
      <c r="A12" s="409"/>
      <c r="B12" s="471"/>
      <c r="C12" s="470"/>
      <c r="D12" s="470"/>
      <c r="E12" s="472">
        <v>9.0</v>
      </c>
      <c r="F12" s="229"/>
    </row>
    <row r="13" ht="18.0" customHeight="1">
      <c r="A13" s="409"/>
      <c r="B13" s="471"/>
      <c r="C13" s="470"/>
      <c r="D13" s="470"/>
      <c r="E13" s="472">
        <v>10.0</v>
      </c>
      <c r="F13" s="229"/>
    </row>
    <row r="14" ht="18.0" customHeight="1">
      <c r="A14" s="409"/>
      <c r="B14" s="471"/>
      <c r="C14" s="470"/>
      <c r="D14" s="470"/>
      <c r="E14" s="472">
        <v>11.0</v>
      </c>
      <c r="F14" s="229"/>
    </row>
    <row r="15" ht="18.0" customHeight="1">
      <c r="A15" s="470"/>
      <c r="B15" s="471"/>
      <c r="C15" s="470"/>
      <c r="D15" s="470"/>
      <c r="E15" s="472">
        <v>12.0</v>
      </c>
      <c r="F15" s="229"/>
    </row>
    <row r="16" ht="18.0" customHeight="1">
      <c r="A16" s="470"/>
      <c r="B16" s="471"/>
      <c r="C16" s="470"/>
      <c r="D16" s="470"/>
      <c r="E16" s="472">
        <v>13.0</v>
      </c>
      <c r="F16" s="229"/>
    </row>
    <row r="17" ht="18.0" customHeight="1">
      <c r="A17" s="470"/>
      <c r="B17" s="471"/>
      <c r="C17" s="470"/>
      <c r="D17" s="470"/>
      <c r="E17" s="472">
        <v>14.0</v>
      </c>
      <c r="F17" s="229"/>
    </row>
    <row r="18" ht="18.0" customHeight="1">
      <c r="A18" s="470"/>
      <c r="B18" s="471"/>
      <c r="C18" s="470"/>
      <c r="D18" s="470"/>
      <c r="E18" s="472">
        <v>15.0</v>
      </c>
      <c r="F18" s="229"/>
    </row>
    <row r="19" ht="18.0" customHeight="1">
      <c r="A19" s="470"/>
      <c r="B19" s="471"/>
      <c r="C19" s="470"/>
      <c r="D19" s="470"/>
      <c r="E19" s="472">
        <v>16.0</v>
      </c>
      <c r="F19" s="229"/>
    </row>
    <row r="20" ht="18.0" customHeight="1">
      <c r="A20" s="409"/>
      <c r="B20" s="471"/>
      <c r="C20" s="470"/>
      <c r="D20" s="470"/>
      <c r="E20" s="472">
        <v>17.0</v>
      </c>
      <c r="F20" s="229"/>
    </row>
    <row r="21" ht="18.0" customHeight="1">
      <c r="A21" s="409"/>
      <c r="B21" s="471"/>
      <c r="C21" s="470"/>
      <c r="D21" s="470"/>
      <c r="E21" s="472">
        <v>18.0</v>
      </c>
      <c r="F21" s="229"/>
    </row>
    <row r="22" ht="18.0" customHeight="1">
      <c r="A22" s="409"/>
      <c r="B22" s="471"/>
      <c r="C22" s="470"/>
      <c r="D22" s="470"/>
      <c r="E22" s="472">
        <v>19.0</v>
      </c>
      <c r="F22" s="229"/>
    </row>
    <row r="23" ht="18.0" customHeight="1">
      <c r="A23" s="409"/>
      <c r="B23" s="471"/>
      <c r="C23" s="470"/>
      <c r="D23" s="470"/>
      <c r="E23" s="472">
        <v>20.0</v>
      </c>
      <c r="F23" s="229"/>
    </row>
    <row r="24" ht="18.0" customHeight="1">
      <c r="A24" s="409"/>
      <c r="B24" s="471"/>
      <c r="C24" s="470"/>
      <c r="D24" s="470"/>
      <c r="E24" s="472">
        <v>21.0</v>
      </c>
      <c r="F24" s="229"/>
    </row>
    <row r="25" ht="18.0" customHeight="1">
      <c r="A25" s="409"/>
      <c r="B25" s="471"/>
      <c r="C25" s="470"/>
      <c r="D25" s="470"/>
      <c r="E25" s="472">
        <v>22.0</v>
      </c>
      <c r="F25" s="229"/>
    </row>
    <row r="26" ht="18.0" customHeight="1">
      <c r="A26" s="409"/>
      <c r="B26" s="471"/>
      <c r="C26" s="470"/>
      <c r="D26" s="470"/>
      <c r="E26" s="472">
        <v>23.0</v>
      </c>
      <c r="F26" s="229"/>
    </row>
    <row r="27" ht="18.0" customHeight="1">
      <c r="A27" s="409"/>
      <c r="B27" s="471"/>
      <c r="C27" s="470"/>
      <c r="D27" s="470"/>
      <c r="E27" s="472">
        <v>24.0</v>
      </c>
      <c r="F27" s="229"/>
    </row>
    <row r="28" ht="18.0" customHeight="1">
      <c r="A28" s="409"/>
      <c r="B28" s="471"/>
      <c r="C28" s="470"/>
      <c r="D28" s="470"/>
      <c r="E28" s="472">
        <v>25.0</v>
      </c>
      <c r="F28" s="229"/>
    </row>
    <row r="29" ht="18.0" customHeight="1">
      <c r="A29" s="409"/>
      <c r="B29" s="471"/>
      <c r="C29" s="470"/>
      <c r="D29" s="470"/>
      <c r="E29" s="472">
        <v>26.0</v>
      </c>
      <c r="F29" s="229"/>
    </row>
    <row r="30" ht="18.0" customHeight="1">
      <c r="A30" s="409"/>
      <c r="B30" s="471"/>
      <c r="C30" s="470"/>
      <c r="D30" s="470"/>
      <c r="E30" s="472">
        <v>27.0</v>
      </c>
      <c r="F30" s="229"/>
    </row>
    <row r="31" ht="18.0" customHeight="1">
      <c r="A31" s="409"/>
      <c r="B31" s="471"/>
      <c r="C31" s="470"/>
      <c r="D31" s="470"/>
      <c r="E31" s="472">
        <v>28.0</v>
      </c>
      <c r="F31" s="229"/>
    </row>
    <row r="32" ht="18.0" customHeight="1">
      <c r="A32" s="409"/>
      <c r="B32" s="471"/>
      <c r="C32" s="470"/>
      <c r="D32" s="470"/>
      <c r="E32" s="472">
        <v>29.0</v>
      </c>
      <c r="F32" s="229"/>
    </row>
    <row r="33" ht="18.0" customHeight="1">
      <c r="A33" s="409"/>
      <c r="B33" s="471"/>
      <c r="C33" s="470"/>
      <c r="D33" s="470"/>
      <c r="E33" s="472">
        <v>30.0</v>
      </c>
      <c r="F33" s="229"/>
    </row>
    <row r="34" ht="18.0" customHeight="1">
      <c r="A34" s="409"/>
      <c r="B34" s="471"/>
      <c r="C34" s="470"/>
      <c r="D34" s="470"/>
      <c r="E34" s="472">
        <v>31.0</v>
      </c>
      <c r="F34" s="229"/>
    </row>
    <row r="35" ht="18.0" customHeight="1">
      <c r="A35" s="409"/>
      <c r="B35" s="471"/>
      <c r="C35" s="470"/>
      <c r="D35" s="470"/>
      <c r="E35" s="472">
        <v>32.0</v>
      </c>
      <c r="F35" s="229"/>
    </row>
    <row r="36" ht="18.0" customHeight="1">
      <c r="A36" s="409"/>
      <c r="B36" s="471"/>
      <c r="C36" s="470"/>
      <c r="D36" s="470"/>
      <c r="E36" s="472">
        <v>33.0</v>
      </c>
      <c r="F36" s="229"/>
    </row>
    <row r="37" ht="18.0" customHeight="1">
      <c r="A37" s="409"/>
      <c r="B37" s="471"/>
      <c r="C37" s="470"/>
      <c r="D37" s="470"/>
      <c r="E37" s="472">
        <v>34.0</v>
      </c>
      <c r="F37" s="229"/>
    </row>
    <row r="38" ht="18.0" customHeight="1">
      <c r="A38" s="409"/>
      <c r="B38" s="471"/>
      <c r="C38" s="470"/>
      <c r="D38" s="470"/>
      <c r="E38" s="472">
        <v>35.0</v>
      </c>
      <c r="F38" s="229"/>
    </row>
    <row r="39" ht="18.0" customHeight="1">
      <c r="A39" s="409"/>
      <c r="B39" s="471"/>
      <c r="C39" s="470"/>
      <c r="D39" s="470"/>
      <c r="E39" s="472">
        <v>36.0</v>
      </c>
      <c r="F39" s="229"/>
    </row>
    <row r="40" ht="18.0" customHeight="1">
      <c r="A40" s="409"/>
      <c r="B40" s="471"/>
      <c r="C40" s="470"/>
      <c r="D40" s="470"/>
      <c r="E40" s="472">
        <v>37.0</v>
      </c>
      <c r="F40" s="229"/>
    </row>
    <row r="41" ht="18.0" customHeight="1">
      <c r="A41" s="409"/>
      <c r="B41" s="471"/>
      <c r="C41" s="470"/>
      <c r="D41" s="470"/>
      <c r="E41" s="472">
        <v>38.0</v>
      </c>
      <c r="F41" s="229"/>
    </row>
    <row r="42" ht="18.0" customHeight="1">
      <c r="A42" s="409"/>
      <c r="B42" s="471"/>
      <c r="C42" s="470"/>
      <c r="D42" s="470"/>
      <c r="E42" s="472">
        <v>39.0</v>
      </c>
      <c r="F42" s="229"/>
    </row>
    <row r="43" ht="18.0" customHeight="1">
      <c r="A43" s="409"/>
      <c r="B43" s="471"/>
      <c r="C43" s="470"/>
      <c r="D43" s="470"/>
      <c r="E43" s="472">
        <v>40.0</v>
      </c>
      <c r="F43" s="229"/>
    </row>
    <row r="44" ht="18.0" customHeight="1">
      <c r="A44" s="409"/>
      <c r="B44" s="471"/>
      <c r="C44" s="470"/>
      <c r="D44" s="470"/>
      <c r="E44" s="472">
        <v>41.0</v>
      </c>
      <c r="F44" s="229"/>
    </row>
    <row r="45" ht="18.0" customHeight="1">
      <c r="A45" s="409"/>
      <c r="B45" s="471"/>
      <c r="C45" s="470"/>
      <c r="D45" s="470"/>
      <c r="E45" s="472">
        <v>42.0</v>
      </c>
      <c r="F45" s="229"/>
    </row>
    <row r="46" ht="18.0" customHeight="1">
      <c r="A46" s="409"/>
      <c r="B46" s="471"/>
      <c r="C46" s="470"/>
      <c r="D46" s="470"/>
      <c r="E46" s="472">
        <v>43.0</v>
      </c>
      <c r="F46" s="229"/>
    </row>
    <row r="47" ht="18.0" customHeight="1">
      <c r="A47" s="409"/>
      <c r="B47" s="471"/>
      <c r="C47" s="470"/>
      <c r="D47" s="470"/>
      <c r="E47" s="472">
        <v>44.0</v>
      </c>
      <c r="F47" s="229"/>
    </row>
    <row r="48" ht="18.0" customHeight="1">
      <c r="A48" s="409"/>
      <c r="B48" s="471"/>
      <c r="C48" s="470"/>
      <c r="D48" s="470"/>
      <c r="E48" s="472">
        <v>45.0</v>
      </c>
      <c r="F48" s="229"/>
    </row>
    <row r="49" ht="18.0" customHeight="1">
      <c r="A49" s="409"/>
      <c r="B49" s="471"/>
      <c r="C49" s="470"/>
      <c r="D49" s="470"/>
      <c r="E49" s="472">
        <v>46.0</v>
      </c>
      <c r="F49" s="229"/>
    </row>
    <row r="50" ht="18.0" customHeight="1">
      <c r="A50" s="409"/>
      <c r="B50" s="471"/>
      <c r="C50" s="470"/>
      <c r="D50" s="470"/>
      <c r="E50" s="472">
        <v>47.0</v>
      </c>
      <c r="F50" s="229"/>
    </row>
    <row r="51" ht="18.0" customHeight="1">
      <c r="A51" s="409"/>
      <c r="B51" s="471"/>
      <c r="C51" s="470"/>
      <c r="D51" s="470"/>
      <c r="E51" s="472">
        <v>48.0</v>
      </c>
      <c r="F51" s="229"/>
    </row>
    <row r="52" ht="18.0" customHeight="1">
      <c r="A52" s="409"/>
      <c r="B52" s="471"/>
      <c r="C52" s="470"/>
      <c r="D52" s="470"/>
      <c r="E52" s="472">
        <v>49.0</v>
      </c>
      <c r="F52" s="229"/>
    </row>
    <row r="53" ht="18.0" customHeight="1">
      <c r="A53" s="409"/>
      <c r="B53" s="471"/>
      <c r="C53" s="470"/>
      <c r="D53" s="470"/>
      <c r="E53" s="472">
        <v>50.0</v>
      </c>
      <c r="F53" s="229"/>
    </row>
    <row r="54" ht="18.0" customHeight="1">
      <c r="A54" s="409"/>
      <c r="B54" s="471"/>
      <c r="C54" s="470"/>
      <c r="D54" s="470"/>
      <c r="E54" s="472">
        <v>51.0</v>
      </c>
      <c r="F54" s="229"/>
    </row>
    <row r="55" ht="18.0" customHeight="1">
      <c r="A55" s="409"/>
      <c r="B55" s="471"/>
      <c r="C55" s="470"/>
      <c r="D55" s="470"/>
      <c r="E55" s="472">
        <v>52.0</v>
      </c>
      <c r="F55" s="229"/>
    </row>
    <row r="56" ht="18.0" customHeight="1">
      <c r="A56" s="409"/>
      <c r="B56" s="471"/>
      <c r="C56" s="470"/>
      <c r="D56" s="470"/>
      <c r="E56" s="472">
        <v>53.0</v>
      </c>
      <c r="F56" s="229"/>
    </row>
    <row r="57" ht="18.0" customHeight="1">
      <c r="A57" s="409"/>
      <c r="B57" s="471"/>
      <c r="C57" s="470"/>
      <c r="D57" s="470"/>
      <c r="E57" s="472">
        <v>54.0</v>
      </c>
      <c r="F57" s="229"/>
    </row>
    <row r="58" ht="18.0" customHeight="1">
      <c r="A58" s="409"/>
      <c r="B58" s="471"/>
      <c r="C58" s="470"/>
      <c r="D58" s="470"/>
      <c r="E58" s="472">
        <v>55.0</v>
      </c>
      <c r="F58" s="229"/>
    </row>
    <row r="59" ht="18.0" customHeight="1">
      <c r="A59" s="409"/>
      <c r="B59" s="471"/>
      <c r="C59" s="470"/>
      <c r="D59" s="470"/>
      <c r="E59" s="472">
        <v>56.0</v>
      </c>
      <c r="F59" s="229"/>
    </row>
    <row r="60" ht="18.0" customHeight="1">
      <c r="A60" s="409"/>
      <c r="B60" s="471"/>
      <c r="C60" s="470"/>
      <c r="D60" s="470"/>
      <c r="E60" s="472">
        <v>57.0</v>
      </c>
      <c r="F60" s="229"/>
    </row>
    <row r="61" ht="18.0" customHeight="1">
      <c r="A61" s="409"/>
      <c r="B61" s="471"/>
      <c r="C61" s="470"/>
      <c r="D61" s="470"/>
      <c r="E61" s="472">
        <v>58.0</v>
      </c>
      <c r="F61" s="229"/>
    </row>
    <row r="62" ht="18.0" customHeight="1">
      <c r="A62" s="409"/>
      <c r="B62" s="471"/>
      <c r="C62" s="470"/>
      <c r="D62" s="470"/>
      <c r="E62" s="472">
        <v>59.0</v>
      </c>
      <c r="F62" s="229"/>
    </row>
    <row r="63" ht="18.0" customHeight="1">
      <c r="A63" s="409"/>
      <c r="B63" s="471"/>
      <c r="C63" s="470"/>
      <c r="D63" s="470"/>
      <c r="E63" s="472">
        <v>60.0</v>
      </c>
      <c r="F63" s="229"/>
    </row>
    <row r="64" ht="18.0" customHeight="1">
      <c r="A64" s="409"/>
      <c r="B64" s="471"/>
      <c r="C64" s="470"/>
      <c r="D64" s="470"/>
      <c r="E64" s="472">
        <v>61.0</v>
      </c>
      <c r="F64" s="229"/>
    </row>
    <row r="65" ht="18.0" customHeight="1">
      <c r="A65" s="409"/>
      <c r="B65" s="471"/>
      <c r="C65" s="470"/>
      <c r="D65" s="470"/>
      <c r="E65" s="472">
        <v>62.0</v>
      </c>
      <c r="F65" s="229"/>
    </row>
    <row r="66" ht="18.0" customHeight="1">
      <c r="A66" s="409"/>
      <c r="B66" s="471"/>
      <c r="C66" s="470"/>
      <c r="D66" s="470"/>
      <c r="E66" s="472">
        <v>63.0</v>
      </c>
      <c r="F66" s="229"/>
    </row>
    <row r="67" ht="18.0" customHeight="1">
      <c r="A67" s="409"/>
      <c r="B67" s="471"/>
      <c r="C67" s="470"/>
      <c r="D67" s="470"/>
      <c r="E67" s="472">
        <v>64.0</v>
      </c>
      <c r="F67" s="229"/>
    </row>
    <row r="68" ht="18.0" customHeight="1">
      <c r="A68" s="409"/>
      <c r="B68" s="471"/>
      <c r="C68" s="470"/>
      <c r="D68" s="470"/>
      <c r="E68" s="472">
        <v>65.0</v>
      </c>
      <c r="F68" s="229"/>
    </row>
    <row r="69" ht="18.0" customHeight="1">
      <c r="A69" s="409"/>
      <c r="B69" s="471"/>
      <c r="C69" s="470"/>
      <c r="D69" s="470"/>
      <c r="E69" s="472">
        <v>66.0</v>
      </c>
      <c r="F69" s="229"/>
    </row>
    <row r="70" ht="18.0" customHeight="1">
      <c r="A70" s="409"/>
      <c r="B70" s="471"/>
      <c r="C70" s="470"/>
      <c r="D70" s="470"/>
      <c r="E70" s="472">
        <v>67.0</v>
      </c>
      <c r="F70" s="229"/>
    </row>
    <row r="71" ht="18.0" customHeight="1">
      <c r="A71" s="409"/>
      <c r="B71" s="471"/>
      <c r="C71" s="470"/>
      <c r="D71" s="470"/>
      <c r="E71" s="472">
        <v>68.0</v>
      </c>
      <c r="F71" s="229"/>
    </row>
    <row r="72" ht="18.0" customHeight="1">
      <c r="A72" s="409"/>
      <c r="B72" s="471"/>
      <c r="C72" s="470"/>
      <c r="D72" s="470"/>
      <c r="E72" s="472">
        <v>69.0</v>
      </c>
      <c r="F72" s="229"/>
    </row>
    <row r="73" ht="18.0" customHeight="1">
      <c r="A73" s="409"/>
      <c r="B73" s="471"/>
      <c r="C73" s="470"/>
      <c r="D73" s="470"/>
      <c r="E73" s="472">
        <v>70.0</v>
      </c>
      <c r="F73" s="229"/>
    </row>
    <row r="74" ht="18.0" customHeight="1">
      <c r="A74" s="409"/>
      <c r="B74" s="471"/>
      <c r="C74" s="470"/>
      <c r="D74" s="470"/>
      <c r="E74" s="472">
        <v>71.0</v>
      </c>
      <c r="F74" s="229"/>
    </row>
    <row r="75" ht="18.0" customHeight="1">
      <c r="A75" s="409"/>
      <c r="B75" s="471"/>
      <c r="C75" s="470"/>
      <c r="D75" s="470"/>
      <c r="E75" s="472">
        <v>72.0</v>
      </c>
      <c r="F75" s="229"/>
    </row>
    <row r="76" ht="18.0" customHeight="1">
      <c r="A76" s="409"/>
      <c r="B76" s="471"/>
      <c r="C76" s="470"/>
      <c r="D76" s="470"/>
      <c r="E76" s="472">
        <v>73.0</v>
      </c>
      <c r="F76" s="229"/>
    </row>
    <row r="77" ht="18.0" customHeight="1">
      <c r="A77" s="409"/>
      <c r="B77" s="471"/>
      <c r="C77" s="470"/>
      <c r="D77" s="470"/>
      <c r="E77" s="472">
        <v>74.0</v>
      </c>
      <c r="F77" s="229"/>
    </row>
    <row r="78" ht="18.0" customHeight="1">
      <c r="A78" s="409"/>
      <c r="B78" s="471"/>
      <c r="C78" s="470"/>
      <c r="D78" s="470"/>
      <c r="E78" s="472">
        <v>75.0</v>
      </c>
      <c r="F78" s="229"/>
    </row>
    <row r="79" ht="18.0" customHeight="1">
      <c r="A79" s="409"/>
      <c r="B79" s="471"/>
      <c r="C79" s="470"/>
      <c r="D79" s="470"/>
      <c r="E79" s="472">
        <v>76.0</v>
      </c>
      <c r="F79" s="229"/>
    </row>
    <row r="80" ht="18.0" customHeight="1">
      <c r="A80" s="409"/>
      <c r="B80" s="471"/>
      <c r="C80" s="470"/>
      <c r="D80" s="470"/>
      <c r="E80" s="472">
        <v>77.0</v>
      </c>
      <c r="F80" s="229"/>
    </row>
    <row r="81" ht="18.0" customHeight="1">
      <c r="A81" s="409"/>
      <c r="B81" s="471"/>
      <c r="C81" s="470"/>
      <c r="D81" s="470"/>
      <c r="E81" s="472">
        <v>78.0</v>
      </c>
      <c r="F81" s="229"/>
    </row>
    <row r="82" ht="18.0" customHeight="1">
      <c r="A82" s="409"/>
      <c r="B82" s="471"/>
      <c r="C82" s="470"/>
      <c r="D82" s="470"/>
      <c r="E82" s="472">
        <v>79.0</v>
      </c>
      <c r="F82" s="229"/>
    </row>
    <row r="83" ht="18.0" customHeight="1">
      <c r="A83" s="409"/>
      <c r="B83" s="471"/>
      <c r="C83" s="470"/>
      <c r="D83" s="470"/>
      <c r="E83" s="472">
        <v>80.0</v>
      </c>
      <c r="F83" s="229"/>
    </row>
    <row r="84" ht="18.0" customHeight="1">
      <c r="A84" s="409"/>
      <c r="B84" s="471"/>
      <c r="C84" s="470"/>
      <c r="D84" s="470"/>
      <c r="E84" s="472">
        <v>81.0</v>
      </c>
      <c r="F84" s="229"/>
    </row>
    <row r="85" ht="18.0" customHeight="1">
      <c r="A85" s="409"/>
      <c r="B85" s="471"/>
      <c r="C85" s="470"/>
      <c r="D85" s="470"/>
      <c r="E85" s="472">
        <v>82.0</v>
      </c>
      <c r="F85" s="229"/>
    </row>
    <row r="86" ht="18.0" customHeight="1">
      <c r="A86" s="409"/>
      <c r="B86" s="471"/>
      <c r="C86" s="470"/>
      <c r="D86" s="470"/>
      <c r="E86" s="472">
        <v>83.0</v>
      </c>
      <c r="F86" s="229"/>
    </row>
    <row r="87" ht="18.0" customHeight="1">
      <c r="A87" s="409"/>
      <c r="B87" s="471"/>
      <c r="C87" s="470"/>
      <c r="D87" s="470"/>
      <c r="E87" s="472">
        <v>84.0</v>
      </c>
      <c r="F87" s="229"/>
    </row>
    <row r="88" ht="18.0" customHeight="1">
      <c r="A88" s="409"/>
      <c r="B88" s="471"/>
      <c r="C88" s="470"/>
      <c r="D88" s="470"/>
      <c r="E88" s="472">
        <v>85.0</v>
      </c>
      <c r="F88" s="229"/>
    </row>
    <row r="89" ht="18.0" customHeight="1">
      <c r="A89" s="409"/>
      <c r="B89" s="471"/>
      <c r="C89" s="470"/>
      <c r="D89" s="470"/>
      <c r="E89" s="472">
        <v>86.0</v>
      </c>
      <c r="F89" s="229"/>
    </row>
    <row r="90" ht="18.0" customHeight="1">
      <c r="A90" s="409"/>
      <c r="B90" s="471"/>
      <c r="C90" s="470"/>
      <c r="D90" s="470"/>
      <c r="E90" s="472">
        <v>87.0</v>
      </c>
      <c r="F90" s="229"/>
    </row>
    <row r="91" ht="18.0" customHeight="1">
      <c r="A91" s="409"/>
      <c r="B91" s="471"/>
      <c r="C91" s="470"/>
      <c r="D91" s="470"/>
      <c r="E91" s="472">
        <v>88.0</v>
      </c>
      <c r="F91" s="229"/>
    </row>
    <row r="92" ht="18.0" customHeight="1">
      <c r="A92" s="409"/>
      <c r="B92" s="471"/>
      <c r="C92" s="470"/>
      <c r="D92" s="470"/>
      <c r="E92" s="472">
        <v>89.0</v>
      </c>
      <c r="F92" s="229"/>
    </row>
    <row r="93" ht="18.0" customHeight="1">
      <c r="A93" s="409"/>
      <c r="B93" s="471"/>
      <c r="C93" s="470"/>
      <c r="D93" s="470"/>
      <c r="E93" s="472">
        <v>90.0</v>
      </c>
      <c r="F93" s="229"/>
    </row>
    <row r="94" ht="18.0" customHeight="1">
      <c r="A94" s="409"/>
      <c r="B94" s="471"/>
      <c r="C94" s="470"/>
      <c r="D94" s="470"/>
      <c r="E94" s="472">
        <v>91.0</v>
      </c>
      <c r="F94" s="229"/>
    </row>
    <row r="95" ht="18.0" customHeight="1">
      <c r="A95" s="409"/>
      <c r="B95" s="471"/>
      <c r="C95" s="470"/>
      <c r="D95" s="470"/>
      <c r="E95" s="472">
        <v>92.0</v>
      </c>
      <c r="F95" s="229"/>
    </row>
    <row r="96" ht="18.0" customHeight="1">
      <c r="A96" s="409"/>
      <c r="B96" s="471"/>
      <c r="C96" s="470"/>
      <c r="D96" s="470"/>
      <c r="E96" s="472">
        <v>93.0</v>
      </c>
      <c r="F96" s="229"/>
    </row>
    <row r="97" ht="18.0" customHeight="1">
      <c r="A97" s="409"/>
      <c r="B97" s="471"/>
      <c r="C97" s="470"/>
      <c r="D97" s="470"/>
      <c r="E97" s="472">
        <v>94.0</v>
      </c>
      <c r="F97" s="229"/>
    </row>
    <row r="98" ht="18.0" customHeight="1">
      <c r="A98" s="409"/>
      <c r="B98" s="471"/>
      <c r="C98" s="470"/>
      <c r="D98" s="470"/>
      <c r="E98" s="472">
        <v>95.0</v>
      </c>
      <c r="F98" s="229"/>
    </row>
    <row r="99" ht="18.0" customHeight="1">
      <c r="A99" s="409"/>
      <c r="B99" s="471"/>
      <c r="C99" s="470"/>
      <c r="D99" s="470"/>
      <c r="E99" s="472">
        <v>96.0</v>
      </c>
      <c r="F99" s="229"/>
    </row>
    <row r="100" ht="18.0" customHeight="1">
      <c r="A100" s="409"/>
      <c r="B100" s="471"/>
      <c r="C100" s="470"/>
      <c r="D100" s="470"/>
      <c r="E100" s="472">
        <v>97.0</v>
      </c>
      <c r="F100" s="229"/>
    </row>
    <row r="101" ht="18.0" customHeight="1">
      <c r="A101" s="409"/>
      <c r="B101" s="471"/>
      <c r="C101" s="470"/>
      <c r="D101" s="470"/>
      <c r="E101" s="472">
        <v>98.0</v>
      </c>
      <c r="F101" s="229"/>
    </row>
    <row r="102" ht="18.0" customHeight="1">
      <c r="A102" s="409"/>
      <c r="B102" s="471"/>
      <c r="C102" s="470"/>
      <c r="D102" s="470"/>
      <c r="E102" s="472">
        <v>99.0</v>
      </c>
      <c r="F102" s="229"/>
    </row>
    <row r="103" ht="18.0" customHeight="1">
      <c r="A103" s="409"/>
      <c r="B103" s="471"/>
      <c r="C103" s="470"/>
      <c r="D103" s="470"/>
      <c r="E103" s="472">
        <v>100.0</v>
      </c>
      <c r="F103" s="229"/>
    </row>
    <row r="104" ht="39.0" customHeight="1">
      <c r="A104" s="473" t="s">
        <v>327</v>
      </c>
      <c r="E104" s="472"/>
      <c r="F104" s="229"/>
    </row>
  </sheetData>
  <mergeCells count="3">
    <mergeCell ref="A1:D1"/>
    <mergeCell ref="A2:D2"/>
    <mergeCell ref="A104:D104"/>
  </mergeCells>
  <conditionalFormatting sqref="B3 A8:A14 A20:A104">
    <cfRule type="cellIs" dxfId="3" priority="1" operator="equal">
      <formula>0</formula>
    </cfRule>
  </conditionalFormatting>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0.43"/>
    <col customWidth="1" min="2" max="2" width="2.57"/>
    <col customWidth="1" min="3" max="9" width="11.14"/>
    <col customWidth="1" min="10" max="10" width="12.86"/>
    <col customWidth="1" min="11" max="18" width="11.14"/>
    <col customWidth="1" min="19" max="19" width="5.14"/>
    <col customWidth="1" hidden="1" min="20" max="43" width="5.14"/>
  </cols>
  <sheetData>
    <row r="1" ht="30.0" customHeight="1">
      <c r="A1" s="474"/>
      <c r="B1" s="475"/>
      <c r="C1" s="476" t="s">
        <v>328</v>
      </c>
      <c r="D1" s="477"/>
      <c r="E1" s="477"/>
      <c r="F1" s="477"/>
      <c r="G1" s="477"/>
      <c r="H1" s="477"/>
      <c r="I1" s="477"/>
      <c r="J1" s="477"/>
      <c r="K1" s="477"/>
      <c r="L1" s="477"/>
      <c r="M1" s="477"/>
      <c r="N1" s="477"/>
      <c r="O1" s="477"/>
      <c r="P1" s="477"/>
      <c r="Q1" s="477"/>
      <c r="R1" s="478"/>
      <c r="S1" s="475"/>
      <c r="T1" s="479"/>
      <c r="U1" s="479"/>
      <c r="V1" s="479"/>
      <c r="W1" s="479"/>
      <c r="X1" s="479"/>
      <c r="Y1" s="479"/>
      <c r="Z1" s="479"/>
      <c r="AA1" s="479"/>
      <c r="AB1" s="479"/>
      <c r="AC1" s="479"/>
      <c r="AD1" s="479"/>
      <c r="AE1" s="479"/>
      <c r="AF1" s="479"/>
      <c r="AG1" s="479"/>
      <c r="AH1" s="479"/>
      <c r="AI1" s="479"/>
      <c r="AJ1" s="479"/>
      <c r="AK1" s="479"/>
      <c r="AL1" s="479"/>
      <c r="AM1" s="479"/>
      <c r="AN1" s="479"/>
      <c r="AO1" s="479"/>
      <c r="AP1" s="479"/>
      <c r="AQ1" s="479"/>
    </row>
    <row r="2" hidden="1">
      <c r="A2" s="474"/>
      <c r="B2" s="480"/>
      <c r="C2" s="481" t="s">
        <v>329</v>
      </c>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row>
    <row r="3">
      <c r="A3" s="474"/>
      <c r="B3" s="482"/>
      <c r="C3" s="483"/>
      <c r="D3" s="483"/>
      <c r="E3" s="483"/>
      <c r="F3" s="483"/>
      <c r="G3" s="483"/>
      <c r="H3" s="483"/>
      <c r="I3" s="483"/>
      <c r="J3" s="483"/>
      <c r="K3" s="483"/>
      <c r="L3" s="483"/>
      <c r="M3" s="483"/>
      <c r="N3" s="483"/>
      <c r="O3" s="483"/>
      <c r="P3" s="483"/>
      <c r="Q3" s="483"/>
      <c r="R3" s="483"/>
      <c r="S3" s="484"/>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row>
    <row r="4">
      <c r="A4" s="474"/>
      <c r="B4" s="485"/>
      <c r="C4" s="486" t="s">
        <v>330</v>
      </c>
      <c r="D4" s="487"/>
      <c r="E4" s="487"/>
      <c r="F4" s="487"/>
      <c r="G4" s="487"/>
      <c r="H4" s="487"/>
      <c r="I4" s="487"/>
      <c r="J4" s="487"/>
      <c r="K4" s="487"/>
      <c r="L4" s="487"/>
      <c r="M4" s="487"/>
      <c r="N4" s="487"/>
      <c r="O4" s="487"/>
      <c r="P4" s="487"/>
      <c r="Q4" s="487"/>
      <c r="R4" s="488"/>
      <c r="S4" s="489"/>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row>
    <row r="5">
      <c r="A5" s="474"/>
      <c r="B5" s="485"/>
      <c r="C5" s="490"/>
      <c r="R5" s="491"/>
      <c r="S5" s="489"/>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row>
    <row r="6">
      <c r="A6" s="474"/>
      <c r="B6" s="485"/>
      <c r="C6" s="490"/>
      <c r="R6" s="491"/>
      <c r="S6" s="489"/>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row>
    <row r="7">
      <c r="A7" s="474"/>
      <c r="B7" s="485"/>
      <c r="C7" s="490"/>
      <c r="R7" s="491"/>
      <c r="S7" s="489"/>
      <c r="T7" s="480"/>
      <c r="U7" s="480"/>
      <c r="V7" s="480"/>
      <c r="W7" s="480"/>
      <c r="X7" s="480"/>
      <c r="Y7" s="480"/>
      <c r="Z7" s="480"/>
      <c r="AA7" s="480"/>
      <c r="AB7" s="480"/>
      <c r="AC7" s="480"/>
      <c r="AD7" s="480"/>
      <c r="AE7" s="480"/>
      <c r="AF7" s="480"/>
      <c r="AG7" s="480"/>
      <c r="AH7" s="480"/>
      <c r="AI7" s="480"/>
      <c r="AJ7" s="480"/>
      <c r="AK7" s="480"/>
      <c r="AL7" s="480"/>
      <c r="AM7" s="480"/>
      <c r="AN7" s="480"/>
      <c r="AO7" s="480"/>
      <c r="AP7" s="480"/>
      <c r="AQ7" s="480"/>
    </row>
    <row r="8">
      <c r="A8" s="474"/>
      <c r="B8" s="485"/>
      <c r="C8" s="490"/>
      <c r="R8" s="491"/>
      <c r="S8" s="489"/>
      <c r="T8" s="480"/>
      <c r="U8" s="480"/>
      <c r="V8" s="480"/>
      <c r="W8" s="480"/>
      <c r="X8" s="480"/>
      <c r="Y8" s="480"/>
      <c r="Z8" s="480"/>
      <c r="AA8" s="480"/>
      <c r="AB8" s="480"/>
      <c r="AC8" s="480"/>
      <c r="AD8" s="480"/>
      <c r="AE8" s="480"/>
      <c r="AF8" s="480"/>
      <c r="AG8" s="480"/>
      <c r="AH8" s="480"/>
      <c r="AI8" s="480"/>
      <c r="AJ8" s="480"/>
      <c r="AK8" s="480"/>
      <c r="AL8" s="480"/>
      <c r="AM8" s="480"/>
      <c r="AN8" s="480"/>
      <c r="AO8" s="480"/>
      <c r="AP8" s="480"/>
      <c r="AQ8" s="480"/>
    </row>
    <row r="9">
      <c r="A9" s="474"/>
      <c r="B9" s="485"/>
      <c r="C9" s="490"/>
      <c r="R9" s="491"/>
      <c r="S9" s="489"/>
      <c r="T9" s="480"/>
      <c r="U9" s="480"/>
      <c r="V9" s="480"/>
      <c r="W9" s="480"/>
      <c r="X9" s="480"/>
      <c r="Y9" s="480"/>
      <c r="Z9" s="480"/>
      <c r="AA9" s="480"/>
      <c r="AB9" s="480"/>
      <c r="AC9" s="480"/>
      <c r="AD9" s="480"/>
      <c r="AE9" s="480"/>
      <c r="AF9" s="480"/>
      <c r="AG9" s="480"/>
      <c r="AH9" s="480"/>
      <c r="AI9" s="480"/>
      <c r="AJ9" s="480"/>
      <c r="AK9" s="480"/>
      <c r="AL9" s="480"/>
      <c r="AM9" s="480"/>
      <c r="AN9" s="480"/>
      <c r="AO9" s="480"/>
      <c r="AP9" s="480"/>
      <c r="AQ9" s="480"/>
    </row>
    <row r="10" ht="15.75" customHeight="1">
      <c r="A10" s="474"/>
      <c r="B10" s="485"/>
      <c r="C10" s="492"/>
      <c r="D10" s="493"/>
      <c r="E10" s="493"/>
      <c r="F10" s="493"/>
      <c r="G10" s="493"/>
      <c r="H10" s="493"/>
      <c r="I10" s="493"/>
      <c r="J10" s="493"/>
      <c r="K10" s="493"/>
      <c r="L10" s="493"/>
      <c r="M10" s="493"/>
      <c r="N10" s="493"/>
      <c r="O10" s="493"/>
      <c r="P10" s="493"/>
      <c r="Q10" s="493"/>
      <c r="R10" s="494"/>
      <c r="S10" s="489"/>
      <c r="T10" s="480"/>
      <c r="U10" s="480"/>
      <c r="V10" s="480"/>
      <c r="W10" s="480"/>
      <c r="X10" s="480"/>
      <c r="Y10" s="480"/>
      <c r="Z10" s="480"/>
      <c r="AA10" s="480"/>
      <c r="AB10" s="480"/>
      <c r="AC10" s="480"/>
      <c r="AD10" s="480"/>
      <c r="AE10" s="480"/>
      <c r="AF10" s="480"/>
      <c r="AG10" s="480"/>
      <c r="AH10" s="480"/>
      <c r="AI10" s="480"/>
      <c r="AJ10" s="480"/>
      <c r="AK10" s="480"/>
      <c r="AL10" s="480"/>
      <c r="AM10" s="480"/>
      <c r="AN10" s="480"/>
      <c r="AO10" s="480"/>
      <c r="AP10" s="480"/>
      <c r="AQ10" s="480"/>
    </row>
    <row r="11" ht="15.75" customHeight="1">
      <c r="A11" s="474"/>
      <c r="B11" s="482"/>
      <c r="C11" s="483"/>
      <c r="D11" s="483"/>
      <c r="E11" s="483"/>
      <c r="F11" s="483"/>
      <c r="G11" s="483"/>
      <c r="H11" s="483"/>
      <c r="I11" s="483"/>
      <c r="J11" s="483"/>
      <c r="K11" s="483"/>
      <c r="L11" s="483"/>
      <c r="M11" s="483"/>
      <c r="N11" s="483"/>
      <c r="O11" s="483"/>
      <c r="P11" s="483"/>
      <c r="Q11" s="483"/>
      <c r="R11" s="483"/>
      <c r="S11" s="485"/>
      <c r="T11" s="480"/>
      <c r="U11" s="480"/>
      <c r="V11" s="480"/>
      <c r="W11" s="480"/>
      <c r="X11" s="480"/>
      <c r="Y11" s="480"/>
      <c r="Z11" s="480"/>
      <c r="AA11" s="480"/>
      <c r="AB11" s="480"/>
      <c r="AC11" s="480"/>
      <c r="AD11" s="480"/>
      <c r="AE11" s="480"/>
      <c r="AF11" s="480"/>
      <c r="AG11" s="480"/>
      <c r="AH11" s="480"/>
      <c r="AI11" s="480"/>
      <c r="AJ11" s="480"/>
      <c r="AK11" s="480"/>
      <c r="AL11" s="480"/>
      <c r="AM11" s="480"/>
      <c r="AN11" s="480"/>
      <c r="AO11" s="480"/>
      <c r="AP11" s="480"/>
      <c r="AQ11" s="480"/>
    </row>
    <row r="12" ht="15.75" customHeight="1">
      <c r="A12" s="474"/>
      <c r="B12" s="485"/>
      <c r="C12" s="495" t="s">
        <v>331</v>
      </c>
      <c r="D12" s="496"/>
      <c r="E12" s="496"/>
      <c r="F12" s="496"/>
      <c r="G12" s="496"/>
      <c r="H12" s="496"/>
      <c r="I12" s="496"/>
      <c r="J12" s="496"/>
      <c r="K12" s="496"/>
      <c r="L12" s="496"/>
      <c r="M12" s="496"/>
      <c r="N12" s="496"/>
      <c r="O12" s="496"/>
      <c r="P12" s="496"/>
      <c r="Q12" s="496"/>
      <c r="R12" s="497"/>
      <c r="S12" s="489"/>
      <c r="T12" s="480"/>
      <c r="U12" s="480"/>
      <c r="V12" s="480"/>
      <c r="W12" s="480"/>
      <c r="X12" s="480"/>
      <c r="Y12" s="480"/>
      <c r="Z12" s="480"/>
      <c r="AA12" s="480"/>
      <c r="AB12" s="480"/>
      <c r="AC12" s="480"/>
      <c r="AD12" s="480"/>
      <c r="AE12" s="480"/>
      <c r="AF12" s="480"/>
      <c r="AG12" s="480"/>
      <c r="AH12" s="480"/>
      <c r="AI12" s="480"/>
      <c r="AJ12" s="480"/>
      <c r="AK12" s="480"/>
      <c r="AL12" s="480"/>
      <c r="AM12" s="480"/>
      <c r="AN12" s="480"/>
      <c r="AO12" s="480"/>
      <c r="AP12" s="480"/>
      <c r="AQ12" s="480"/>
    </row>
    <row r="13" ht="15.75" customHeight="1">
      <c r="A13" s="474"/>
      <c r="B13" s="485"/>
      <c r="C13" s="498"/>
      <c r="R13" s="499"/>
      <c r="S13" s="489"/>
      <c r="T13" s="480"/>
      <c r="U13" s="480"/>
      <c r="V13" s="480"/>
      <c r="W13" s="480"/>
      <c r="X13" s="480"/>
      <c r="Y13" s="480"/>
      <c r="Z13" s="480"/>
      <c r="AA13" s="480"/>
      <c r="AB13" s="480"/>
      <c r="AC13" s="480"/>
      <c r="AD13" s="480"/>
      <c r="AE13" s="480"/>
      <c r="AF13" s="480"/>
      <c r="AG13" s="480"/>
      <c r="AH13" s="480"/>
      <c r="AI13" s="480"/>
      <c r="AJ13" s="480"/>
      <c r="AK13" s="480"/>
      <c r="AL13" s="480"/>
      <c r="AM13" s="480"/>
      <c r="AN13" s="480"/>
      <c r="AO13" s="480"/>
      <c r="AP13" s="480"/>
      <c r="AQ13" s="480"/>
    </row>
    <row r="14" ht="15.75" customHeight="1">
      <c r="A14" s="474"/>
      <c r="B14" s="485"/>
      <c r="C14" s="498"/>
      <c r="R14" s="499"/>
      <c r="S14" s="489"/>
      <c r="T14" s="480"/>
      <c r="U14" s="480"/>
      <c r="V14" s="480"/>
      <c r="W14" s="480"/>
      <c r="X14" s="480"/>
      <c r="Y14" s="480"/>
      <c r="Z14" s="480"/>
      <c r="AA14" s="480"/>
      <c r="AB14" s="480"/>
      <c r="AC14" s="480"/>
      <c r="AD14" s="480"/>
      <c r="AE14" s="480"/>
      <c r="AF14" s="480"/>
      <c r="AG14" s="480"/>
      <c r="AH14" s="480"/>
      <c r="AI14" s="480"/>
      <c r="AJ14" s="480"/>
      <c r="AK14" s="480"/>
      <c r="AL14" s="480"/>
      <c r="AM14" s="480"/>
      <c r="AN14" s="480"/>
      <c r="AO14" s="480"/>
      <c r="AP14" s="480"/>
      <c r="AQ14" s="480"/>
    </row>
    <row r="15" ht="15.75" customHeight="1">
      <c r="A15" s="474"/>
      <c r="B15" s="485"/>
      <c r="C15" s="498"/>
      <c r="R15" s="499"/>
      <c r="S15" s="489"/>
      <c r="T15" s="480"/>
      <c r="U15" s="480"/>
      <c r="V15" s="480"/>
      <c r="W15" s="480"/>
      <c r="X15" s="480"/>
      <c r="Y15" s="480"/>
      <c r="Z15" s="480"/>
      <c r="AA15" s="480"/>
      <c r="AB15" s="480"/>
      <c r="AC15" s="480"/>
      <c r="AD15" s="480"/>
      <c r="AE15" s="480"/>
      <c r="AF15" s="480"/>
      <c r="AG15" s="480"/>
      <c r="AH15" s="480"/>
      <c r="AI15" s="480"/>
      <c r="AJ15" s="480"/>
      <c r="AK15" s="480"/>
      <c r="AL15" s="480"/>
      <c r="AM15" s="480"/>
      <c r="AN15" s="480"/>
      <c r="AO15" s="480"/>
      <c r="AP15" s="480"/>
      <c r="AQ15" s="480"/>
    </row>
    <row r="16" ht="15.75" customHeight="1">
      <c r="A16" s="474"/>
      <c r="B16" s="485"/>
      <c r="C16" s="498"/>
      <c r="R16" s="499"/>
      <c r="S16" s="489"/>
      <c r="T16" s="480"/>
      <c r="U16" s="480"/>
      <c r="V16" s="480"/>
      <c r="W16" s="480"/>
      <c r="X16" s="480"/>
      <c r="Y16" s="480"/>
      <c r="Z16" s="480"/>
      <c r="AA16" s="480"/>
      <c r="AB16" s="480"/>
      <c r="AC16" s="480"/>
      <c r="AD16" s="480"/>
      <c r="AE16" s="480"/>
      <c r="AF16" s="480"/>
      <c r="AG16" s="480"/>
      <c r="AH16" s="480"/>
      <c r="AI16" s="480"/>
      <c r="AJ16" s="480"/>
      <c r="AK16" s="480"/>
      <c r="AL16" s="480"/>
      <c r="AM16" s="480"/>
      <c r="AN16" s="480"/>
      <c r="AO16" s="480"/>
      <c r="AP16" s="480"/>
      <c r="AQ16" s="480"/>
    </row>
    <row r="17" ht="15.75" customHeight="1">
      <c r="A17" s="474"/>
      <c r="B17" s="485"/>
      <c r="C17" s="500"/>
      <c r="D17" s="56"/>
      <c r="E17" s="56"/>
      <c r="F17" s="56"/>
      <c r="G17" s="56"/>
      <c r="H17" s="56"/>
      <c r="I17" s="56"/>
      <c r="J17" s="56"/>
      <c r="K17" s="56"/>
      <c r="L17" s="56"/>
      <c r="M17" s="56"/>
      <c r="N17" s="56"/>
      <c r="O17" s="56"/>
      <c r="P17" s="56"/>
      <c r="Q17" s="56"/>
      <c r="R17" s="501"/>
      <c r="S17" s="489"/>
      <c r="T17" s="480"/>
      <c r="U17" s="480"/>
      <c r="V17" s="480"/>
      <c r="W17" s="480"/>
      <c r="X17" s="480"/>
      <c r="Y17" s="480"/>
      <c r="Z17" s="480"/>
      <c r="AA17" s="480"/>
      <c r="AB17" s="480"/>
      <c r="AC17" s="480"/>
      <c r="AD17" s="480"/>
      <c r="AE17" s="480"/>
      <c r="AF17" s="480"/>
      <c r="AG17" s="480"/>
      <c r="AH17" s="480"/>
      <c r="AI17" s="480"/>
      <c r="AJ17" s="480"/>
      <c r="AK17" s="480"/>
      <c r="AL17" s="480"/>
      <c r="AM17" s="480"/>
      <c r="AN17" s="480"/>
      <c r="AO17" s="480"/>
      <c r="AP17" s="480"/>
      <c r="AQ17" s="480"/>
    </row>
    <row r="18" ht="15.75" customHeight="1">
      <c r="A18" s="474"/>
      <c r="B18" s="485"/>
      <c r="C18" s="502"/>
      <c r="D18" s="503"/>
      <c r="E18" s="504" t="s">
        <v>332</v>
      </c>
      <c r="F18" s="505"/>
      <c r="G18" s="505"/>
      <c r="H18" s="505"/>
      <c r="I18" s="506"/>
      <c r="J18" s="507"/>
      <c r="K18" s="504" t="s">
        <v>333</v>
      </c>
      <c r="L18" s="505"/>
      <c r="M18" s="505"/>
      <c r="N18" s="505"/>
      <c r="O18" s="506"/>
      <c r="P18" s="508"/>
      <c r="Q18" s="509"/>
      <c r="R18" s="510"/>
      <c r="S18" s="489"/>
      <c r="T18" s="480"/>
      <c r="U18" s="480"/>
      <c r="V18" s="480"/>
      <c r="W18" s="480"/>
      <c r="X18" s="480"/>
      <c r="Y18" s="480"/>
      <c r="Z18" s="480"/>
      <c r="AA18" s="480"/>
      <c r="AB18" s="480"/>
      <c r="AC18" s="480"/>
      <c r="AD18" s="480"/>
      <c r="AE18" s="480"/>
      <c r="AF18" s="480"/>
      <c r="AG18" s="480"/>
      <c r="AH18" s="480"/>
      <c r="AI18" s="480"/>
      <c r="AJ18" s="480"/>
      <c r="AK18" s="480"/>
      <c r="AL18" s="480"/>
      <c r="AM18" s="480"/>
      <c r="AN18" s="480"/>
      <c r="AO18" s="480"/>
      <c r="AP18" s="480"/>
      <c r="AQ18" s="480"/>
    </row>
    <row r="19" ht="15.75" customHeight="1">
      <c r="A19" s="474"/>
      <c r="B19" s="485"/>
      <c r="C19" s="502"/>
      <c r="D19" s="503"/>
      <c r="E19" s="511" t="s">
        <v>334</v>
      </c>
      <c r="F19" s="511" t="s">
        <v>335</v>
      </c>
      <c r="G19" s="511"/>
      <c r="H19" s="511" t="s">
        <v>334</v>
      </c>
      <c r="I19" s="511" t="s">
        <v>335</v>
      </c>
      <c r="J19" s="507"/>
      <c r="K19" s="511" t="s">
        <v>334</v>
      </c>
      <c r="L19" s="511" t="s">
        <v>335</v>
      </c>
      <c r="M19" s="511"/>
      <c r="N19" s="511" t="s">
        <v>334</v>
      </c>
      <c r="O19" s="511" t="s">
        <v>335</v>
      </c>
      <c r="P19" s="508"/>
      <c r="Q19" s="509"/>
      <c r="R19" s="510"/>
      <c r="S19" s="489"/>
      <c r="T19" s="480"/>
      <c r="U19" s="480"/>
      <c r="V19" s="480"/>
      <c r="W19" s="480"/>
      <c r="X19" s="480"/>
      <c r="Y19" s="480"/>
      <c r="Z19" s="480"/>
      <c r="AA19" s="480"/>
      <c r="AB19" s="480"/>
      <c r="AC19" s="480"/>
      <c r="AD19" s="480"/>
      <c r="AE19" s="480"/>
      <c r="AF19" s="480"/>
      <c r="AG19" s="480"/>
      <c r="AH19" s="480"/>
      <c r="AI19" s="480"/>
      <c r="AJ19" s="480"/>
      <c r="AK19" s="480"/>
      <c r="AL19" s="480"/>
      <c r="AM19" s="480"/>
      <c r="AN19" s="480"/>
      <c r="AO19" s="480"/>
      <c r="AP19" s="480"/>
      <c r="AQ19" s="480"/>
    </row>
    <row r="20" ht="18.75" customHeight="1">
      <c r="A20" s="474"/>
      <c r="B20" s="485"/>
      <c r="C20" s="502"/>
      <c r="D20" s="504" t="s">
        <v>336</v>
      </c>
      <c r="E20" s="512"/>
      <c r="F20" s="512" t="s">
        <v>337</v>
      </c>
      <c r="G20" s="513" t="s">
        <v>338</v>
      </c>
      <c r="H20" s="512"/>
      <c r="I20" s="512" t="s">
        <v>337</v>
      </c>
      <c r="J20" s="507"/>
      <c r="K20" s="514"/>
      <c r="L20" s="512" t="s">
        <v>337</v>
      </c>
      <c r="M20" s="513" t="s">
        <v>338</v>
      </c>
      <c r="N20" s="514"/>
      <c r="O20" s="512" t="s">
        <v>337</v>
      </c>
      <c r="P20" s="515"/>
      <c r="Q20" s="516"/>
      <c r="R20" s="510"/>
      <c r="S20" s="489"/>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row>
    <row r="21" ht="18.75" customHeight="1">
      <c r="A21" s="474"/>
      <c r="B21" s="485"/>
      <c r="C21" s="502"/>
      <c r="D21" s="504" t="s">
        <v>339</v>
      </c>
      <c r="E21" s="512"/>
      <c r="F21" s="512" t="s">
        <v>337</v>
      </c>
      <c r="G21" s="513" t="s">
        <v>338</v>
      </c>
      <c r="H21" s="512"/>
      <c r="I21" s="512" t="s">
        <v>337</v>
      </c>
      <c r="J21" s="507"/>
      <c r="K21" s="514"/>
      <c r="L21" s="512" t="s">
        <v>337</v>
      </c>
      <c r="M21" s="513" t="s">
        <v>338</v>
      </c>
      <c r="N21" s="514"/>
      <c r="O21" s="512" t="s">
        <v>337</v>
      </c>
      <c r="P21" s="515"/>
      <c r="Q21" s="516"/>
      <c r="R21" s="510"/>
      <c r="S21" s="489"/>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row>
    <row r="22" ht="18.75" customHeight="1">
      <c r="A22" s="474"/>
      <c r="B22" s="485"/>
      <c r="C22" s="502"/>
      <c r="D22" s="504" t="s">
        <v>340</v>
      </c>
      <c r="E22" s="512"/>
      <c r="F22" s="512" t="s">
        <v>337</v>
      </c>
      <c r="G22" s="513" t="s">
        <v>338</v>
      </c>
      <c r="H22" s="512"/>
      <c r="I22" s="512" t="s">
        <v>337</v>
      </c>
      <c r="J22" s="507"/>
      <c r="K22" s="514"/>
      <c r="L22" s="512" t="s">
        <v>337</v>
      </c>
      <c r="M22" s="513" t="s">
        <v>338</v>
      </c>
      <c r="N22" s="514"/>
      <c r="O22" s="512" t="s">
        <v>337</v>
      </c>
      <c r="P22" s="515"/>
      <c r="Q22" s="516"/>
      <c r="R22" s="510"/>
      <c r="S22" s="489"/>
      <c r="T22" s="480"/>
      <c r="U22" s="480"/>
      <c r="V22" s="480"/>
      <c r="W22" s="480"/>
      <c r="X22" s="480"/>
      <c r="Y22" s="480"/>
      <c r="Z22" s="480"/>
      <c r="AA22" s="480"/>
      <c r="AB22" s="480"/>
      <c r="AC22" s="480"/>
      <c r="AD22" s="480"/>
      <c r="AE22" s="480"/>
      <c r="AF22" s="480"/>
      <c r="AG22" s="480"/>
      <c r="AH22" s="480"/>
      <c r="AI22" s="480"/>
      <c r="AJ22" s="480"/>
      <c r="AK22" s="480"/>
      <c r="AL22" s="480"/>
      <c r="AM22" s="480"/>
      <c r="AN22" s="480"/>
      <c r="AO22" s="480"/>
      <c r="AP22" s="480"/>
      <c r="AQ22" s="480"/>
    </row>
    <row r="23" ht="18.75" customHeight="1">
      <c r="A23" s="474"/>
      <c r="B23" s="485"/>
      <c r="C23" s="502"/>
      <c r="D23" s="504" t="s">
        <v>341</v>
      </c>
      <c r="E23" s="512"/>
      <c r="F23" s="512" t="s">
        <v>337</v>
      </c>
      <c r="G23" s="513" t="s">
        <v>338</v>
      </c>
      <c r="H23" s="512"/>
      <c r="I23" s="512" t="s">
        <v>337</v>
      </c>
      <c r="J23" s="507"/>
      <c r="K23" s="514"/>
      <c r="L23" s="512" t="s">
        <v>337</v>
      </c>
      <c r="M23" s="513" t="s">
        <v>338</v>
      </c>
      <c r="N23" s="514"/>
      <c r="O23" s="512" t="s">
        <v>337</v>
      </c>
      <c r="P23" s="515"/>
      <c r="Q23" s="516"/>
      <c r="R23" s="510"/>
      <c r="S23" s="489"/>
      <c r="T23" s="480"/>
      <c r="U23" s="480"/>
      <c r="V23" s="480"/>
      <c r="W23" s="480"/>
      <c r="X23" s="480"/>
      <c r="Y23" s="480"/>
      <c r="Z23" s="480"/>
      <c r="AA23" s="480"/>
      <c r="AB23" s="480"/>
      <c r="AC23" s="480"/>
      <c r="AD23" s="480"/>
      <c r="AE23" s="480"/>
      <c r="AF23" s="480"/>
      <c r="AG23" s="480"/>
      <c r="AH23" s="480"/>
      <c r="AI23" s="480"/>
      <c r="AJ23" s="480"/>
      <c r="AK23" s="480"/>
      <c r="AL23" s="480"/>
      <c r="AM23" s="480"/>
      <c r="AN23" s="480"/>
      <c r="AO23" s="480"/>
      <c r="AP23" s="480"/>
      <c r="AQ23" s="480"/>
    </row>
    <row r="24" ht="18.75" customHeight="1">
      <c r="A24" s="474"/>
      <c r="B24" s="485"/>
      <c r="C24" s="502"/>
      <c r="D24" s="504" t="s">
        <v>342</v>
      </c>
      <c r="E24" s="512"/>
      <c r="F24" s="512" t="s">
        <v>337</v>
      </c>
      <c r="G24" s="513" t="s">
        <v>338</v>
      </c>
      <c r="H24" s="512"/>
      <c r="I24" s="512" t="s">
        <v>337</v>
      </c>
      <c r="J24" s="507"/>
      <c r="K24" s="514"/>
      <c r="L24" s="512" t="s">
        <v>337</v>
      </c>
      <c r="M24" s="513" t="s">
        <v>338</v>
      </c>
      <c r="N24" s="514"/>
      <c r="O24" s="512" t="s">
        <v>337</v>
      </c>
      <c r="P24" s="515"/>
      <c r="Q24" s="516"/>
      <c r="R24" s="510"/>
      <c r="S24" s="489"/>
      <c r="T24" s="480"/>
      <c r="U24" s="480"/>
      <c r="V24" s="480"/>
      <c r="W24" s="480"/>
      <c r="X24" s="480"/>
      <c r="Y24" s="480"/>
      <c r="Z24" s="480"/>
      <c r="AA24" s="480"/>
      <c r="AB24" s="480"/>
      <c r="AC24" s="480"/>
      <c r="AD24" s="480"/>
      <c r="AE24" s="480"/>
      <c r="AF24" s="480"/>
      <c r="AG24" s="480"/>
      <c r="AH24" s="480"/>
      <c r="AI24" s="480"/>
      <c r="AJ24" s="480"/>
      <c r="AK24" s="480"/>
      <c r="AL24" s="480"/>
      <c r="AM24" s="480"/>
      <c r="AN24" s="480"/>
      <c r="AO24" s="480"/>
      <c r="AP24" s="480"/>
      <c r="AQ24" s="480"/>
    </row>
    <row r="25" ht="18.75" customHeight="1">
      <c r="A25" s="474"/>
      <c r="B25" s="485"/>
      <c r="C25" s="502"/>
      <c r="D25" s="504" t="s">
        <v>343</v>
      </c>
      <c r="E25" s="512"/>
      <c r="F25" s="512" t="s">
        <v>337</v>
      </c>
      <c r="G25" s="513" t="s">
        <v>338</v>
      </c>
      <c r="H25" s="512"/>
      <c r="I25" s="512" t="s">
        <v>337</v>
      </c>
      <c r="J25" s="507"/>
      <c r="K25" s="514"/>
      <c r="L25" s="512" t="s">
        <v>337</v>
      </c>
      <c r="M25" s="513" t="s">
        <v>338</v>
      </c>
      <c r="N25" s="514"/>
      <c r="O25" s="512" t="s">
        <v>337</v>
      </c>
      <c r="P25" s="515"/>
      <c r="Q25" s="516"/>
      <c r="R25" s="510"/>
      <c r="S25" s="489"/>
      <c r="T25" s="480"/>
      <c r="U25" s="480"/>
      <c r="V25" s="480"/>
      <c r="W25" s="480"/>
      <c r="X25" s="480"/>
      <c r="Y25" s="480"/>
      <c r="Z25" s="480"/>
      <c r="AA25" s="480"/>
      <c r="AB25" s="480"/>
      <c r="AC25" s="480"/>
      <c r="AD25" s="480"/>
      <c r="AE25" s="480"/>
      <c r="AF25" s="480"/>
      <c r="AG25" s="480"/>
      <c r="AH25" s="480"/>
      <c r="AI25" s="480"/>
      <c r="AJ25" s="480"/>
      <c r="AK25" s="480"/>
      <c r="AL25" s="480"/>
      <c r="AM25" s="480"/>
      <c r="AN25" s="480"/>
      <c r="AO25" s="480"/>
      <c r="AP25" s="480"/>
      <c r="AQ25" s="480"/>
    </row>
    <row r="26" ht="18.75" customHeight="1">
      <c r="A26" s="474"/>
      <c r="B26" s="485"/>
      <c r="C26" s="502"/>
      <c r="D26" s="504" t="s">
        <v>344</v>
      </c>
      <c r="E26" s="512"/>
      <c r="F26" s="512" t="s">
        <v>337</v>
      </c>
      <c r="G26" s="513" t="s">
        <v>338</v>
      </c>
      <c r="H26" s="512"/>
      <c r="I26" s="512" t="s">
        <v>337</v>
      </c>
      <c r="J26" s="507"/>
      <c r="K26" s="514"/>
      <c r="L26" s="512" t="s">
        <v>337</v>
      </c>
      <c r="M26" s="513" t="s">
        <v>338</v>
      </c>
      <c r="N26" s="514"/>
      <c r="O26" s="512" t="s">
        <v>337</v>
      </c>
      <c r="P26" s="515"/>
      <c r="Q26" s="516"/>
      <c r="R26" s="510"/>
      <c r="S26" s="489"/>
      <c r="T26" s="480"/>
      <c r="U26" s="480"/>
      <c r="V26" s="480"/>
      <c r="W26" s="480"/>
      <c r="X26" s="480"/>
      <c r="Y26" s="480"/>
      <c r="Z26" s="480"/>
      <c r="AA26" s="480"/>
      <c r="AB26" s="480"/>
      <c r="AC26" s="480"/>
      <c r="AD26" s="480"/>
      <c r="AE26" s="480"/>
      <c r="AF26" s="480"/>
      <c r="AG26" s="480"/>
      <c r="AH26" s="480"/>
      <c r="AI26" s="480"/>
      <c r="AJ26" s="480"/>
      <c r="AK26" s="480"/>
      <c r="AL26" s="480"/>
      <c r="AM26" s="480"/>
      <c r="AN26" s="480"/>
      <c r="AO26" s="480"/>
      <c r="AP26" s="480"/>
      <c r="AQ26" s="480"/>
    </row>
    <row r="27" ht="15.75" customHeight="1">
      <c r="A27" s="474"/>
      <c r="B27" s="485"/>
      <c r="C27" s="517"/>
      <c r="D27" s="508"/>
      <c r="E27" s="507"/>
      <c r="F27" s="507"/>
      <c r="G27" s="507"/>
      <c r="H27" s="507"/>
      <c r="I27" s="507"/>
      <c r="J27" s="507"/>
      <c r="K27" s="507"/>
      <c r="L27" s="507"/>
      <c r="M27" s="507"/>
      <c r="N27" s="507"/>
      <c r="O27" s="507"/>
      <c r="P27" s="508"/>
      <c r="Q27" s="509"/>
      <c r="R27" s="510"/>
      <c r="S27" s="489"/>
      <c r="T27" s="480"/>
      <c r="U27" s="480"/>
      <c r="V27" s="480"/>
      <c r="W27" s="480"/>
      <c r="X27" s="480"/>
      <c r="Y27" s="480"/>
      <c r="Z27" s="480"/>
      <c r="AA27" s="480"/>
      <c r="AB27" s="480"/>
      <c r="AC27" s="480"/>
      <c r="AD27" s="480"/>
      <c r="AE27" s="480"/>
      <c r="AF27" s="480"/>
      <c r="AG27" s="480"/>
      <c r="AH27" s="480"/>
      <c r="AI27" s="480"/>
      <c r="AJ27" s="480"/>
      <c r="AK27" s="480"/>
      <c r="AL27" s="480"/>
      <c r="AM27" s="480"/>
      <c r="AN27" s="480"/>
      <c r="AO27" s="480"/>
      <c r="AP27" s="480"/>
      <c r="AQ27" s="480"/>
    </row>
    <row r="28" ht="15.75" customHeight="1">
      <c r="A28" s="474"/>
      <c r="B28" s="485"/>
      <c r="C28" s="518"/>
      <c r="D28" s="508"/>
      <c r="E28" s="507"/>
      <c r="F28" s="507"/>
      <c r="G28" s="507"/>
      <c r="H28" s="507"/>
      <c r="I28" s="507"/>
      <c r="J28" s="507"/>
      <c r="K28" s="507"/>
      <c r="L28" s="507"/>
      <c r="M28" s="507"/>
      <c r="N28" s="507"/>
      <c r="O28" s="507"/>
      <c r="P28" s="508"/>
      <c r="Q28" s="509"/>
      <c r="R28" s="510"/>
      <c r="S28" s="489"/>
      <c r="T28" s="480"/>
      <c r="U28" s="480"/>
      <c r="V28" s="480"/>
      <c r="W28" s="480"/>
      <c r="X28" s="480"/>
      <c r="Y28" s="480"/>
      <c r="Z28" s="480"/>
      <c r="AA28" s="480"/>
      <c r="AB28" s="480"/>
      <c r="AC28" s="480"/>
      <c r="AD28" s="480"/>
      <c r="AE28" s="480"/>
      <c r="AF28" s="480"/>
      <c r="AG28" s="480"/>
      <c r="AH28" s="480"/>
      <c r="AI28" s="480"/>
      <c r="AJ28" s="480"/>
      <c r="AK28" s="480"/>
      <c r="AL28" s="480"/>
      <c r="AM28" s="480"/>
      <c r="AN28" s="480"/>
      <c r="AO28" s="480"/>
      <c r="AP28" s="480"/>
      <c r="AQ28" s="480"/>
    </row>
    <row r="29" ht="15.75" customHeight="1">
      <c r="A29" s="474"/>
      <c r="B29" s="485"/>
      <c r="C29" s="518" t="s">
        <v>345</v>
      </c>
      <c r="D29" s="508"/>
      <c r="E29" s="508"/>
      <c r="F29" s="508"/>
      <c r="G29" s="508"/>
      <c r="H29" s="508"/>
      <c r="I29" s="508"/>
      <c r="J29" s="508"/>
      <c r="K29" s="508"/>
      <c r="L29" s="508"/>
      <c r="M29" s="508"/>
      <c r="N29" s="508"/>
      <c r="O29" s="508"/>
      <c r="P29" s="508"/>
      <c r="Q29" s="509"/>
      <c r="R29" s="510"/>
      <c r="S29" s="489"/>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row>
    <row r="30" ht="15.75" customHeight="1">
      <c r="A30" s="474"/>
      <c r="B30" s="485"/>
      <c r="C30" s="519"/>
      <c r="D30" s="520"/>
      <c r="E30" s="520"/>
      <c r="F30" s="520"/>
      <c r="G30" s="520"/>
      <c r="H30" s="520"/>
      <c r="I30" s="520"/>
      <c r="J30" s="520"/>
      <c r="K30" s="520"/>
      <c r="L30" s="520"/>
      <c r="M30" s="520"/>
      <c r="N30" s="520"/>
      <c r="O30" s="520"/>
      <c r="P30" s="520"/>
      <c r="Q30" s="521"/>
      <c r="R30" s="522"/>
      <c r="S30" s="489"/>
      <c r="T30" s="480"/>
      <c r="U30" s="480"/>
      <c r="V30" s="480"/>
      <c r="W30" s="480"/>
      <c r="X30" s="480"/>
      <c r="Y30" s="480"/>
      <c r="Z30" s="480"/>
      <c r="AA30" s="480"/>
      <c r="AB30" s="480"/>
      <c r="AC30" s="480"/>
      <c r="AD30" s="480"/>
      <c r="AE30" s="480"/>
      <c r="AF30" s="480"/>
      <c r="AG30" s="480"/>
      <c r="AH30" s="480"/>
      <c r="AI30" s="480"/>
      <c r="AJ30" s="480"/>
      <c r="AK30" s="480"/>
      <c r="AL30" s="480"/>
      <c r="AM30" s="480"/>
      <c r="AN30" s="480"/>
      <c r="AO30" s="480"/>
      <c r="AP30" s="480"/>
      <c r="AQ30" s="480"/>
    </row>
    <row r="31" ht="15.75" customHeight="1">
      <c r="A31" s="474"/>
      <c r="B31" s="482"/>
      <c r="C31" s="483"/>
      <c r="D31" s="483"/>
      <c r="E31" s="483"/>
      <c r="F31" s="483"/>
      <c r="G31" s="483"/>
      <c r="H31" s="483"/>
      <c r="I31" s="483"/>
      <c r="J31" s="483"/>
      <c r="K31" s="483"/>
      <c r="L31" s="483"/>
      <c r="M31" s="483"/>
      <c r="N31" s="483"/>
      <c r="O31" s="483"/>
      <c r="P31" s="483"/>
      <c r="Q31" s="483"/>
      <c r="R31" s="483"/>
      <c r="S31" s="485"/>
      <c r="T31" s="480"/>
      <c r="U31" s="480"/>
      <c r="V31" s="480"/>
      <c r="W31" s="480"/>
      <c r="X31" s="480"/>
      <c r="Y31" s="480"/>
      <c r="Z31" s="480"/>
      <c r="AA31" s="480"/>
      <c r="AB31" s="480"/>
      <c r="AC31" s="480"/>
      <c r="AD31" s="480"/>
      <c r="AE31" s="480"/>
      <c r="AF31" s="480"/>
      <c r="AG31" s="480"/>
      <c r="AH31" s="480"/>
      <c r="AI31" s="480"/>
      <c r="AJ31" s="480"/>
      <c r="AK31" s="480"/>
      <c r="AL31" s="480"/>
      <c r="AM31" s="480"/>
      <c r="AN31" s="480"/>
      <c r="AO31" s="480"/>
      <c r="AP31" s="480"/>
      <c r="AQ31" s="480"/>
    </row>
    <row r="32" ht="15.75" customHeight="1">
      <c r="A32" s="474"/>
      <c r="B32" s="485"/>
      <c r="C32" s="523"/>
      <c r="D32" s="524"/>
      <c r="E32" s="524"/>
      <c r="F32" s="524"/>
      <c r="G32" s="524"/>
      <c r="H32" s="524"/>
      <c r="I32" s="524"/>
      <c r="J32" s="524"/>
      <c r="K32" s="524"/>
      <c r="L32" s="524"/>
      <c r="M32" s="524"/>
      <c r="N32" s="524"/>
      <c r="O32" s="524"/>
      <c r="P32" s="524"/>
      <c r="Q32" s="524"/>
      <c r="R32" s="525"/>
      <c r="S32" s="489"/>
      <c r="T32" s="480"/>
      <c r="U32" s="480"/>
      <c r="V32" s="480"/>
      <c r="W32" s="480"/>
      <c r="X32" s="480"/>
      <c r="Y32" s="480"/>
      <c r="Z32" s="480"/>
      <c r="AA32" s="480"/>
      <c r="AB32" s="480"/>
      <c r="AC32" s="480"/>
      <c r="AD32" s="480"/>
      <c r="AE32" s="480"/>
      <c r="AF32" s="480"/>
      <c r="AG32" s="480"/>
      <c r="AH32" s="480"/>
      <c r="AI32" s="480"/>
      <c r="AJ32" s="480"/>
      <c r="AK32" s="480"/>
      <c r="AL32" s="480"/>
      <c r="AM32" s="480"/>
      <c r="AN32" s="480"/>
      <c r="AO32" s="480"/>
      <c r="AP32" s="480"/>
      <c r="AQ32" s="480"/>
    </row>
    <row r="33" ht="15.75" customHeight="1">
      <c r="A33" s="474"/>
      <c r="B33" s="485"/>
      <c r="C33" s="526" t="s">
        <v>346</v>
      </c>
      <c r="D33" s="527"/>
      <c r="E33" s="527"/>
      <c r="F33" s="527"/>
      <c r="G33" s="527"/>
      <c r="H33" s="527"/>
      <c r="I33" s="527"/>
      <c r="J33" s="527"/>
      <c r="K33" s="527"/>
      <c r="L33" s="527"/>
      <c r="M33" s="527"/>
      <c r="N33" s="527"/>
      <c r="O33" s="527"/>
      <c r="P33" s="527"/>
      <c r="Q33" s="527"/>
      <c r="R33" s="528"/>
      <c r="S33" s="489"/>
      <c r="T33" s="480"/>
      <c r="U33" s="480"/>
      <c r="V33" s="480"/>
      <c r="W33" s="480"/>
      <c r="X33" s="480"/>
      <c r="Y33" s="480"/>
      <c r="Z33" s="480"/>
      <c r="AA33" s="480"/>
      <c r="AB33" s="480"/>
      <c r="AC33" s="480"/>
      <c r="AD33" s="480"/>
      <c r="AE33" s="480"/>
      <c r="AF33" s="480"/>
      <c r="AG33" s="480"/>
      <c r="AH33" s="480"/>
      <c r="AI33" s="480"/>
      <c r="AJ33" s="480"/>
      <c r="AK33" s="480"/>
      <c r="AL33" s="480"/>
      <c r="AM33" s="480"/>
      <c r="AN33" s="480"/>
      <c r="AO33" s="480"/>
      <c r="AP33" s="480"/>
      <c r="AQ33" s="480"/>
    </row>
    <row r="34">
      <c r="A34" s="474"/>
      <c r="B34" s="485"/>
      <c r="C34" s="529"/>
      <c r="D34" s="527"/>
      <c r="E34" s="527"/>
      <c r="F34" s="527"/>
      <c r="G34" s="527"/>
      <c r="H34" s="527"/>
      <c r="I34" s="527"/>
      <c r="J34" s="527"/>
      <c r="K34" s="527"/>
      <c r="L34" s="527"/>
      <c r="M34" s="527"/>
      <c r="N34" s="527"/>
      <c r="O34" s="527"/>
      <c r="P34" s="527"/>
      <c r="Q34" s="527"/>
      <c r="R34" s="528"/>
      <c r="S34" s="489"/>
      <c r="T34" s="480"/>
      <c r="U34" s="480"/>
      <c r="V34" s="480"/>
      <c r="W34" s="480"/>
      <c r="X34" s="480"/>
      <c r="Y34" s="480"/>
      <c r="Z34" s="480"/>
      <c r="AA34" s="480"/>
      <c r="AB34" s="480"/>
      <c r="AC34" s="480"/>
      <c r="AD34" s="480"/>
      <c r="AE34" s="480"/>
      <c r="AF34" s="480"/>
      <c r="AG34" s="480"/>
      <c r="AH34" s="480"/>
      <c r="AI34" s="480"/>
      <c r="AJ34" s="480"/>
      <c r="AK34" s="480"/>
      <c r="AL34" s="480"/>
      <c r="AM34" s="480"/>
      <c r="AN34" s="480"/>
      <c r="AO34" s="480"/>
      <c r="AP34" s="480"/>
      <c r="AQ34" s="480"/>
    </row>
    <row r="35" ht="18.75" customHeight="1">
      <c r="A35" s="474"/>
      <c r="B35" s="485"/>
      <c r="C35" s="526"/>
      <c r="D35" s="527" t="s">
        <v>347</v>
      </c>
      <c r="E35" s="527"/>
      <c r="F35" s="527"/>
      <c r="G35" s="527"/>
      <c r="H35" s="527"/>
      <c r="I35" s="527"/>
      <c r="J35" s="527"/>
      <c r="K35" s="527"/>
      <c r="L35" s="527"/>
      <c r="M35" s="527"/>
      <c r="N35" s="527"/>
      <c r="O35" s="527"/>
      <c r="P35" s="527"/>
      <c r="Q35" s="527"/>
      <c r="R35" s="528"/>
      <c r="S35" s="489"/>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0"/>
      <c r="AQ35" s="480"/>
    </row>
    <row r="36" ht="18.75" customHeight="1">
      <c r="A36" s="474"/>
      <c r="B36" s="485"/>
      <c r="C36" s="526"/>
      <c r="D36" s="530"/>
      <c r="E36" s="527"/>
      <c r="F36" s="527"/>
      <c r="G36" s="527"/>
      <c r="H36" s="527"/>
      <c r="I36" s="527"/>
      <c r="J36" s="527"/>
      <c r="K36" s="527"/>
      <c r="L36" s="527"/>
      <c r="M36" s="527"/>
      <c r="N36" s="527"/>
      <c r="O36" s="527"/>
      <c r="P36" s="527"/>
      <c r="Q36" s="527"/>
      <c r="R36" s="528"/>
      <c r="S36" s="489"/>
      <c r="T36" s="480"/>
      <c r="U36" s="480"/>
      <c r="V36" s="480"/>
      <c r="W36" s="480"/>
      <c r="X36" s="480"/>
      <c r="Y36" s="480"/>
      <c r="Z36" s="480"/>
      <c r="AA36" s="480"/>
      <c r="AB36" s="480"/>
      <c r="AC36" s="480"/>
      <c r="AD36" s="480"/>
      <c r="AE36" s="480"/>
      <c r="AF36" s="480"/>
      <c r="AG36" s="480"/>
      <c r="AH36" s="480"/>
      <c r="AI36" s="480"/>
      <c r="AJ36" s="480"/>
      <c r="AK36" s="480"/>
      <c r="AL36" s="480"/>
      <c r="AM36" s="480"/>
      <c r="AN36" s="480"/>
      <c r="AO36" s="480"/>
      <c r="AP36" s="480"/>
      <c r="AQ36" s="480"/>
    </row>
    <row r="37" ht="18.75" customHeight="1">
      <c r="A37" s="474"/>
      <c r="B37" s="485"/>
      <c r="C37" s="526"/>
      <c r="D37" s="527" t="s">
        <v>348</v>
      </c>
      <c r="E37" s="527"/>
      <c r="F37" s="527"/>
      <c r="G37" s="527"/>
      <c r="H37" s="527"/>
      <c r="I37" s="527"/>
      <c r="J37" s="527"/>
      <c r="K37" s="527"/>
      <c r="L37" s="527"/>
      <c r="M37" s="527"/>
      <c r="N37" s="527"/>
      <c r="O37" s="527"/>
      <c r="P37" s="527"/>
      <c r="Q37" s="527"/>
      <c r="R37" s="528"/>
      <c r="S37" s="489"/>
      <c r="T37" s="480"/>
      <c r="U37" s="480"/>
      <c r="V37" s="480"/>
      <c r="W37" s="480"/>
      <c r="X37" s="480"/>
      <c r="Y37" s="480"/>
      <c r="Z37" s="480"/>
      <c r="AA37" s="480"/>
      <c r="AB37" s="480"/>
      <c r="AC37" s="480"/>
      <c r="AD37" s="480"/>
      <c r="AE37" s="480"/>
      <c r="AF37" s="480"/>
      <c r="AG37" s="480"/>
      <c r="AH37" s="480"/>
      <c r="AI37" s="480"/>
      <c r="AJ37" s="480"/>
      <c r="AK37" s="480"/>
      <c r="AL37" s="480"/>
      <c r="AM37" s="480"/>
      <c r="AN37" s="480"/>
      <c r="AO37" s="480"/>
      <c r="AP37" s="480"/>
      <c r="AQ37" s="480"/>
    </row>
    <row r="38" ht="18.75" customHeight="1">
      <c r="A38" s="474"/>
      <c r="B38" s="485"/>
      <c r="C38" s="526"/>
      <c r="D38" s="530"/>
      <c r="E38" s="527"/>
      <c r="F38" s="527"/>
      <c r="G38" s="527"/>
      <c r="H38" s="527"/>
      <c r="I38" s="527"/>
      <c r="J38" s="527"/>
      <c r="K38" s="527"/>
      <c r="L38" s="527"/>
      <c r="M38" s="527"/>
      <c r="N38" s="527"/>
      <c r="O38" s="527"/>
      <c r="P38" s="527"/>
      <c r="Q38" s="527"/>
      <c r="R38" s="528"/>
      <c r="S38" s="489"/>
      <c r="T38" s="480"/>
      <c r="U38" s="480"/>
      <c r="V38" s="480"/>
      <c r="W38" s="480"/>
      <c r="X38" s="480"/>
      <c r="Y38" s="480"/>
      <c r="Z38" s="480"/>
      <c r="AA38" s="480"/>
      <c r="AB38" s="480"/>
      <c r="AC38" s="480"/>
      <c r="AD38" s="480"/>
      <c r="AE38" s="480"/>
      <c r="AF38" s="480"/>
      <c r="AG38" s="480"/>
      <c r="AH38" s="480"/>
      <c r="AI38" s="480"/>
      <c r="AJ38" s="480"/>
      <c r="AK38" s="480"/>
      <c r="AL38" s="480"/>
      <c r="AM38" s="480"/>
      <c r="AN38" s="480"/>
      <c r="AO38" s="480"/>
      <c r="AP38" s="480"/>
      <c r="AQ38" s="480"/>
    </row>
    <row r="39" ht="18.75" customHeight="1">
      <c r="A39" s="474"/>
      <c r="B39" s="485"/>
      <c r="C39" s="526"/>
      <c r="D39" s="527" t="s">
        <v>349</v>
      </c>
      <c r="E39" s="527"/>
      <c r="F39" s="527"/>
      <c r="G39" s="527"/>
      <c r="H39" s="527"/>
      <c r="I39" s="527"/>
      <c r="J39" s="527"/>
      <c r="K39" s="527"/>
      <c r="L39" s="527"/>
      <c r="M39" s="527"/>
      <c r="N39" s="527"/>
      <c r="O39" s="527"/>
      <c r="P39" s="527"/>
      <c r="Q39" s="527"/>
      <c r="R39" s="528"/>
      <c r="S39" s="489"/>
      <c r="T39" s="480"/>
      <c r="U39" s="480"/>
      <c r="V39" s="480"/>
      <c r="W39" s="480"/>
      <c r="X39" s="480"/>
      <c r="Y39" s="480"/>
      <c r="Z39" s="480"/>
      <c r="AA39" s="480"/>
      <c r="AB39" s="480"/>
      <c r="AC39" s="480"/>
      <c r="AD39" s="480"/>
      <c r="AE39" s="480"/>
      <c r="AF39" s="480"/>
      <c r="AG39" s="480"/>
      <c r="AH39" s="480"/>
      <c r="AI39" s="480"/>
      <c r="AJ39" s="480"/>
      <c r="AK39" s="480"/>
      <c r="AL39" s="480"/>
      <c r="AM39" s="480"/>
      <c r="AN39" s="480"/>
      <c r="AO39" s="480"/>
      <c r="AP39" s="480"/>
      <c r="AQ39" s="480"/>
    </row>
    <row r="40" ht="18.75" customHeight="1">
      <c r="A40" s="474"/>
      <c r="B40" s="485"/>
      <c r="C40" s="526"/>
      <c r="D40" s="530"/>
      <c r="E40" s="527"/>
      <c r="F40" s="527"/>
      <c r="G40" s="527"/>
      <c r="H40" s="527"/>
      <c r="I40" s="527"/>
      <c r="J40" s="527"/>
      <c r="K40" s="527"/>
      <c r="L40" s="527"/>
      <c r="M40" s="527"/>
      <c r="N40" s="527"/>
      <c r="O40" s="527"/>
      <c r="P40" s="527"/>
      <c r="Q40" s="527"/>
      <c r="R40" s="528"/>
      <c r="S40" s="489"/>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0"/>
      <c r="AQ40" s="480"/>
    </row>
    <row r="41" ht="18.75" customHeight="1">
      <c r="A41" s="474"/>
      <c r="B41" s="485"/>
      <c r="C41" s="526"/>
      <c r="D41" s="527" t="s">
        <v>350</v>
      </c>
      <c r="E41" s="527"/>
      <c r="F41" s="527"/>
      <c r="G41" s="527"/>
      <c r="H41" s="527"/>
      <c r="I41" s="527"/>
      <c r="J41" s="527"/>
      <c r="K41" s="527"/>
      <c r="L41" s="527"/>
      <c r="M41" s="527"/>
      <c r="N41" s="527"/>
      <c r="O41" s="527"/>
      <c r="P41" s="527"/>
      <c r="Q41" s="527"/>
      <c r="R41" s="528"/>
      <c r="S41" s="489"/>
      <c r="T41" s="480"/>
      <c r="U41" s="480"/>
      <c r="V41" s="480"/>
      <c r="W41" s="480"/>
      <c r="X41" s="480"/>
      <c r="Y41" s="480"/>
      <c r="Z41" s="480"/>
      <c r="AA41" s="480"/>
      <c r="AB41" s="480"/>
      <c r="AC41" s="480"/>
      <c r="AD41" s="480"/>
      <c r="AE41" s="480"/>
      <c r="AF41" s="480"/>
      <c r="AG41" s="480"/>
      <c r="AH41" s="480"/>
      <c r="AI41" s="480"/>
      <c r="AJ41" s="480"/>
      <c r="AK41" s="480"/>
      <c r="AL41" s="480"/>
      <c r="AM41" s="480"/>
      <c r="AN41" s="480"/>
      <c r="AO41" s="480"/>
      <c r="AP41" s="480"/>
      <c r="AQ41" s="480"/>
    </row>
    <row r="42" ht="18.75" customHeight="1">
      <c r="A42" s="474"/>
      <c r="B42" s="485"/>
      <c r="C42" s="526"/>
      <c r="D42" s="530"/>
      <c r="E42" s="527"/>
      <c r="F42" s="527"/>
      <c r="G42" s="527"/>
      <c r="H42" s="527"/>
      <c r="I42" s="527"/>
      <c r="J42" s="527"/>
      <c r="K42" s="527"/>
      <c r="L42" s="527"/>
      <c r="M42" s="527"/>
      <c r="N42" s="527"/>
      <c r="O42" s="527"/>
      <c r="P42" s="527"/>
      <c r="Q42" s="527"/>
      <c r="R42" s="528"/>
      <c r="S42" s="489"/>
      <c r="T42" s="480"/>
      <c r="U42" s="480"/>
      <c r="V42" s="480"/>
      <c r="W42" s="480"/>
      <c r="X42" s="480"/>
      <c r="Y42" s="480"/>
      <c r="Z42" s="480"/>
      <c r="AA42" s="480"/>
      <c r="AB42" s="480"/>
      <c r="AC42" s="480"/>
      <c r="AD42" s="480"/>
      <c r="AE42" s="480"/>
      <c r="AF42" s="480"/>
      <c r="AG42" s="480"/>
      <c r="AH42" s="480"/>
      <c r="AI42" s="480"/>
      <c r="AJ42" s="480"/>
      <c r="AK42" s="480"/>
      <c r="AL42" s="480"/>
      <c r="AM42" s="480"/>
      <c r="AN42" s="480"/>
      <c r="AO42" s="480"/>
      <c r="AP42" s="480"/>
      <c r="AQ42" s="480"/>
    </row>
    <row r="43" ht="18.75" customHeight="1">
      <c r="A43" s="474"/>
      <c r="B43" s="485"/>
      <c r="C43" s="526"/>
      <c r="D43" s="527" t="s">
        <v>351</v>
      </c>
      <c r="E43" s="527"/>
      <c r="F43" s="527"/>
      <c r="G43" s="527"/>
      <c r="H43" s="527"/>
      <c r="I43" s="527"/>
      <c r="J43" s="527"/>
      <c r="K43" s="527"/>
      <c r="L43" s="527"/>
      <c r="M43" s="527"/>
      <c r="N43" s="527"/>
      <c r="O43" s="527"/>
      <c r="P43" s="527"/>
      <c r="Q43" s="527"/>
      <c r="R43" s="528"/>
      <c r="S43" s="489"/>
      <c r="T43" s="480"/>
      <c r="U43" s="480"/>
      <c r="V43" s="480"/>
      <c r="W43" s="480"/>
      <c r="X43" s="480"/>
      <c r="Y43" s="480"/>
      <c r="Z43" s="480"/>
      <c r="AA43" s="480"/>
      <c r="AB43" s="480"/>
      <c r="AC43" s="480"/>
      <c r="AD43" s="480"/>
      <c r="AE43" s="480"/>
      <c r="AF43" s="480"/>
      <c r="AG43" s="480"/>
      <c r="AH43" s="480"/>
      <c r="AI43" s="480"/>
      <c r="AJ43" s="480"/>
      <c r="AK43" s="480"/>
      <c r="AL43" s="480"/>
      <c r="AM43" s="480"/>
      <c r="AN43" s="480"/>
      <c r="AO43" s="480"/>
      <c r="AP43" s="480"/>
      <c r="AQ43" s="480"/>
    </row>
    <row r="44" ht="18.75" customHeight="1">
      <c r="A44" s="474"/>
      <c r="B44" s="485"/>
      <c r="C44" s="526"/>
      <c r="D44" s="530"/>
      <c r="E44" s="527"/>
      <c r="F44" s="527"/>
      <c r="G44" s="527"/>
      <c r="H44" s="527"/>
      <c r="I44" s="527"/>
      <c r="J44" s="527"/>
      <c r="K44" s="527"/>
      <c r="L44" s="527"/>
      <c r="M44" s="527"/>
      <c r="N44" s="527"/>
      <c r="O44" s="527"/>
      <c r="P44" s="527"/>
      <c r="Q44" s="527"/>
      <c r="R44" s="528"/>
      <c r="S44" s="489"/>
      <c r="T44" s="480"/>
      <c r="U44" s="480"/>
      <c r="V44" s="480"/>
      <c r="W44" s="480"/>
      <c r="X44" s="480"/>
      <c r="Y44" s="480"/>
      <c r="Z44" s="480"/>
      <c r="AA44" s="480"/>
      <c r="AB44" s="480"/>
      <c r="AC44" s="480"/>
      <c r="AD44" s="480"/>
      <c r="AE44" s="480"/>
      <c r="AF44" s="480"/>
      <c r="AG44" s="480"/>
      <c r="AH44" s="480"/>
      <c r="AI44" s="480"/>
      <c r="AJ44" s="480"/>
      <c r="AK44" s="480"/>
      <c r="AL44" s="480"/>
      <c r="AM44" s="480"/>
      <c r="AN44" s="480"/>
      <c r="AO44" s="480"/>
      <c r="AP44" s="480"/>
      <c r="AQ44" s="480"/>
    </row>
    <row r="45" ht="18.75" customHeight="1">
      <c r="A45" s="474"/>
      <c r="B45" s="485"/>
      <c r="C45" s="526"/>
      <c r="D45" s="527" t="s">
        <v>352</v>
      </c>
      <c r="E45" s="527"/>
      <c r="F45" s="527"/>
      <c r="G45" s="527"/>
      <c r="H45" s="527"/>
      <c r="I45" s="527"/>
      <c r="J45" s="527"/>
      <c r="K45" s="527"/>
      <c r="L45" s="527"/>
      <c r="M45" s="527"/>
      <c r="N45" s="527"/>
      <c r="O45" s="527"/>
      <c r="P45" s="527"/>
      <c r="Q45" s="527"/>
      <c r="R45" s="528"/>
      <c r="S45" s="489"/>
      <c r="T45" s="480"/>
      <c r="U45" s="480"/>
      <c r="V45" s="480"/>
      <c r="W45" s="480"/>
      <c r="X45" s="480"/>
      <c r="Y45" s="480"/>
      <c r="Z45" s="480"/>
      <c r="AA45" s="480"/>
      <c r="AB45" s="480"/>
      <c r="AC45" s="480"/>
      <c r="AD45" s="480"/>
      <c r="AE45" s="480"/>
      <c r="AF45" s="480"/>
      <c r="AG45" s="480"/>
      <c r="AH45" s="480"/>
      <c r="AI45" s="480"/>
      <c r="AJ45" s="480"/>
      <c r="AK45" s="480"/>
      <c r="AL45" s="480"/>
      <c r="AM45" s="480"/>
      <c r="AN45" s="480"/>
      <c r="AO45" s="480"/>
      <c r="AP45" s="480"/>
      <c r="AQ45" s="480"/>
    </row>
    <row r="46" ht="18.75" customHeight="1">
      <c r="A46" s="474"/>
      <c r="B46" s="485"/>
      <c r="C46" s="526"/>
      <c r="D46" s="530"/>
      <c r="E46" s="527"/>
      <c r="F46" s="527"/>
      <c r="G46" s="527"/>
      <c r="H46" s="527"/>
      <c r="I46" s="527"/>
      <c r="J46" s="527"/>
      <c r="K46" s="527"/>
      <c r="L46" s="527"/>
      <c r="M46" s="527"/>
      <c r="N46" s="527"/>
      <c r="O46" s="527"/>
      <c r="P46" s="527"/>
      <c r="Q46" s="527"/>
      <c r="R46" s="528"/>
      <c r="S46" s="489"/>
      <c r="T46" s="480"/>
      <c r="U46" s="480"/>
      <c r="V46" s="480"/>
      <c r="W46" s="480"/>
      <c r="X46" s="480"/>
      <c r="Y46" s="480"/>
      <c r="Z46" s="480"/>
      <c r="AA46" s="480"/>
      <c r="AB46" s="480"/>
      <c r="AC46" s="480"/>
      <c r="AD46" s="480"/>
      <c r="AE46" s="480"/>
      <c r="AF46" s="480"/>
      <c r="AG46" s="480"/>
      <c r="AH46" s="480"/>
      <c r="AI46" s="480"/>
      <c r="AJ46" s="480"/>
      <c r="AK46" s="480"/>
      <c r="AL46" s="480"/>
      <c r="AM46" s="480"/>
      <c r="AN46" s="480"/>
      <c r="AO46" s="480"/>
      <c r="AP46" s="480"/>
      <c r="AQ46" s="480"/>
    </row>
    <row r="47" ht="18.75" customHeight="1">
      <c r="A47" s="474"/>
      <c r="B47" s="485"/>
      <c r="C47" s="526"/>
      <c r="D47" s="527" t="s">
        <v>353</v>
      </c>
      <c r="E47" s="527"/>
      <c r="F47" s="527"/>
      <c r="G47" s="527"/>
      <c r="H47" s="527"/>
      <c r="I47" s="527"/>
      <c r="J47" s="527"/>
      <c r="K47" s="527"/>
      <c r="L47" s="527"/>
      <c r="M47" s="527"/>
      <c r="N47" s="527"/>
      <c r="O47" s="527"/>
      <c r="P47" s="527"/>
      <c r="Q47" s="527"/>
      <c r="R47" s="528"/>
      <c r="S47" s="489"/>
      <c r="T47" s="480"/>
      <c r="U47" s="480"/>
      <c r="V47" s="480"/>
      <c r="W47" s="480"/>
      <c r="X47" s="480"/>
      <c r="Y47" s="480"/>
      <c r="Z47" s="480"/>
      <c r="AA47" s="480"/>
      <c r="AB47" s="480"/>
      <c r="AC47" s="480"/>
      <c r="AD47" s="480"/>
      <c r="AE47" s="480"/>
      <c r="AF47" s="480"/>
      <c r="AG47" s="480"/>
      <c r="AH47" s="480"/>
      <c r="AI47" s="480"/>
      <c r="AJ47" s="480"/>
      <c r="AK47" s="480"/>
      <c r="AL47" s="480"/>
      <c r="AM47" s="480"/>
      <c r="AN47" s="480"/>
      <c r="AO47" s="480"/>
      <c r="AP47" s="480"/>
      <c r="AQ47" s="480"/>
    </row>
    <row r="48" ht="18.75" customHeight="1">
      <c r="A48" s="474"/>
      <c r="B48" s="485"/>
      <c r="C48" s="526"/>
      <c r="D48" s="530"/>
      <c r="E48" s="527"/>
      <c r="F48" s="527"/>
      <c r="G48" s="527"/>
      <c r="H48" s="527"/>
      <c r="I48" s="527"/>
      <c r="J48" s="527"/>
      <c r="K48" s="527"/>
      <c r="L48" s="527"/>
      <c r="M48" s="527"/>
      <c r="N48" s="527"/>
      <c r="O48" s="527"/>
      <c r="P48" s="527"/>
      <c r="Q48" s="527"/>
      <c r="R48" s="528"/>
      <c r="S48" s="489"/>
      <c r="T48" s="480"/>
      <c r="U48" s="480"/>
      <c r="V48" s="480"/>
      <c r="W48" s="480"/>
      <c r="X48" s="480"/>
      <c r="Y48" s="480"/>
      <c r="Z48" s="480"/>
      <c r="AA48" s="480"/>
      <c r="AB48" s="480"/>
      <c r="AC48" s="480"/>
      <c r="AD48" s="480"/>
      <c r="AE48" s="480"/>
      <c r="AF48" s="480"/>
      <c r="AG48" s="480"/>
      <c r="AH48" s="480"/>
      <c r="AI48" s="480"/>
      <c r="AJ48" s="480"/>
      <c r="AK48" s="480"/>
      <c r="AL48" s="480"/>
      <c r="AM48" s="480"/>
      <c r="AN48" s="480"/>
      <c r="AO48" s="480"/>
      <c r="AP48" s="480"/>
      <c r="AQ48" s="480"/>
    </row>
    <row r="49" ht="18.75" customHeight="1">
      <c r="A49" s="474"/>
      <c r="B49" s="485"/>
      <c r="C49" s="526"/>
      <c r="D49" s="531" t="s">
        <v>354</v>
      </c>
      <c r="E49" s="532"/>
      <c r="F49" s="532"/>
      <c r="G49" s="532"/>
      <c r="H49" s="532"/>
      <c r="I49" s="532"/>
      <c r="J49" s="532"/>
      <c r="K49" s="532"/>
      <c r="L49" s="532"/>
      <c r="M49" s="532"/>
      <c r="N49" s="532"/>
      <c r="O49" s="532"/>
      <c r="P49" s="532"/>
      <c r="Q49" s="527"/>
      <c r="R49" s="528"/>
      <c r="S49" s="489"/>
      <c r="T49" s="480"/>
      <c r="U49" s="480"/>
      <c r="V49" s="480"/>
      <c r="W49" s="480"/>
      <c r="X49" s="480"/>
      <c r="Y49" s="480"/>
      <c r="Z49" s="480"/>
      <c r="AA49" s="480"/>
      <c r="AB49" s="480"/>
      <c r="AC49" s="480"/>
      <c r="AD49" s="480"/>
      <c r="AE49" s="480"/>
      <c r="AF49" s="480"/>
      <c r="AG49" s="480"/>
      <c r="AH49" s="480"/>
      <c r="AI49" s="480"/>
      <c r="AJ49" s="480"/>
      <c r="AK49" s="480"/>
      <c r="AL49" s="480"/>
      <c r="AM49" s="480"/>
      <c r="AN49" s="480"/>
      <c r="AO49" s="480"/>
      <c r="AP49" s="480"/>
      <c r="AQ49" s="480"/>
    </row>
    <row r="50" ht="15.75" customHeight="1">
      <c r="A50" s="474"/>
      <c r="B50" s="485"/>
      <c r="C50" s="533"/>
      <c r="D50" s="534"/>
      <c r="E50" s="535"/>
      <c r="F50" s="535"/>
      <c r="G50" s="535"/>
      <c r="H50" s="535"/>
      <c r="I50" s="535"/>
      <c r="J50" s="535"/>
      <c r="K50" s="535"/>
      <c r="L50" s="535"/>
      <c r="M50" s="535"/>
      <c r="N50" s="535"/>
      <c r="O50" s="535"/>
      <c r="P50" s="536"/>
      <c r="Q50" s="537"/>
      <c r="R50" s="528"/>
      <c r="S50" s="489"/>
      <c r="T50" s="480"/>
      <c r="U50" s="480"/>
      <c r="V50" s="480"/>
      <c r="W50" s="480"/>
      <c r="X50" s="480"/>
      <c r="Y50" s="480"/>
      <c r="Z50" s="480"/>
      <c r="AA50" s="480"/>
      <c r="AB50" s="480"/>
      <c r="AC50" s="480"/>
      <c r="AD50" s="480"/>
      <c r="AE50" s="480"/>
      <c r="AF50" s="480"/>
      <c r="AG50" s="480"/>
      <c r="AH50" s="480"/>
      <c r="AI50" s="480"/>
      <c r="AJ50" s="480"/>
      <c r="AK50" s="480"/>
      <c r="AL50" s="480"/>
      <c r="AM50" s="480"/>
      <c r="AN50" s="480"/>
      <c r="AO50" s="480"/>
      <c r="AP50" s="480"/>
      <c r="AQ50" s="480"/>
    </row>
    <row r="51" ht="15.75" customHeight="1">
      <c r="A51" s="474"/>
      <c r="B51" s="485"/>
      <c r="C51" s="533"/>
      <c r="D51" s="538"/>
      <c r="P51" s="539"/>
      <c r="Q51" s="537"/>
      <c r="R51" s="528"/>
      <c r="S51" s="489"/>
      <c r="T51" s="480"/>
      <c r="U51" s="480"/>
      <c r="V51" s="480"/>
      <c r="W51" s="480"/>
      <c r="X51" s="480"/>
      <c r="Y51" s="480"/>
      <c r="Z51" s="480"/>
      <c r="AA51" s="480"/>
      <c r="AB51" s="480"/>
      <c r="AC51" s="480"/>
      <c r="AD51" s="480"/>
      <c r="AE51" s="480"/>
      <c r="AF51" s="480"/>
      <c r="AG51" s="480"/>
      <c r="AH51" s="480"/>
      <c r="AI51" s="480"/>
      <c r="AJ51" s="480"/>
      <c r="AK51" s="480"/>
      <c r="AL51" s="480"/>
      <c r="AM51" s="480"/>
      <c r="AN51" s="480"/>
      <c r="AO51" s="480"/>
      <c r="AP51" s="480"/>
      <c r="AQ51" s="480"/>
    </row>
    <row r="52" ht="15.75" customHeight="1">
      <c r="A52" s="474"/>
      <c r="B52" s="485"/>
      <c r="C52" s="533"/>
      <c r="D52" s="538"/>
      <c r="P52" s="539"/>
      <c r="Q52" s="537"/>
      <c r="R52" s="528"/>
      <c r="S52" s="489"/>
      <c r="T52" s="480"/>
      <c r="U52" s="480"/>
      <c r="V52" s="480"/>
      <c r="W52" s="480"/>
      <c r="X52" s="480"/>
      <c r="Y52" s="480"/>
      <c r="Z52" s="480"/>
      <c r="AA52" s="480"/>
      <c r="AB52" s="480"/>
      <c r="AC52" s="480"/>
      <c r="AD52" s="480"/>
      <c r="AE52" s="480"/>
      <c r="AF52" s="480"/>
      <c r="AG52" s="480"/>
      <c r="AH52" s="480"/>
      <c r="AI52" s="480"/>
      <c r="AJ52" s="480"/>
      <c r="AK52" s="480"/>
      <c r="AL52" s="480"/>
      <c r="AM52" s="480"/>
      <c r="AN52" s="480"/>
      <c r="AO52" s="480"/>
      <c r="AP52" s="480"/>
      <c r="AQ52" s="480"/>
    </row>
    <row r="53" ht="15.75" customHeight="1">
      <c r="A53" s="474"/>
      <c r="B53" s="485"/>
      <c r="C53" s="533"/>
      <c r="D53" s="538"/>
      <c r="P53" s="539"/>
      <c r="Q53" s="537"/>
      <c r="R53" s="528"/>
      <c r="S53" s="489"/>
      <c r="T53" s="480"/>
      <c r="U53" s="480"/>
      <c r="V53" s="480"/>
      <c r="W53" s="480"/>
      <c r="X53" s="480"/>
      <c r="Y53" s="480"/>
      <c r="Z53" s="480"/>
      <c r="AA53" s="480"/>
      <c r="AB53" s="480"/>
      <c r="AC53" s="480"/>
      <c r="AD53" s="480"/>
      <c r="AE53" s="480"/>
      <c r="AF53" s="480"/>
      <c r="AG53" s="480"/>
      <c r="AH53" s="480"/>
      <c r="AI53" s="480"/>
      <c r="AJ53" s="480"/>
      <c r="AK53" s="480"/>
      <c r="AL53" s="480"/>
      <c r="AM53" s="480"/>
      <c r="AN53" s="480"/>
      <c r="AO53" s="480"/>
      <c r="AP53" s="480"/>
      <c r="AQ53" s="480"/>
    </row>
    <row r="54" ht="15.75" customHeight="1">
      <c r="A54" s="474"/>
      <c r="B54" s="485"/>
      <c r="C54" s="533"/>
      <c r="D54" s="540"/>
      <c r="E54" s="541"/>
      <c r="F54" s="541"/>
      <c r="G54" s="541"/>
      <c r="H54" s="541"/>
      <c r="I54" s="541"/>
      <c r="J54" s="541"/>
      <c r="K54" s="541"/>
      <c r="L54" s="541"/>
      <c r="M54" s="541"/>
      <c r="N54" s="541"/>
      <c r="O54" s="541"/>
      <c r="P54" s="542"/>
      <c r="Q54" s="537"/>
      <c r="R54" s="528"/>
      <c r="S54" s="489"/>
      <c r="T54" s="480"/>
      <c r="U54" s="480"/>
      <c r="V54" s="480"/>
      <c r="W54" s="480"/>
      <c r="X54" s="480"/>
      <c r="Y54" s="480"/>
      <c r="Z54" s="480"/>
      <c r="AA54" s="480"/>
      <c r="AB54" s="480"/>
      <c r="AC54" s="480"/>
      <c r="AD54" s="480"/>
      <c r="AE54" s="480"/>
      <c r="AF54" s="480"/>
      <c r="AG54" s="480"/>
      <c r="AH54" s="480"/>
      <c r="AI54" s="480"/>
      <c r="AJ54" s="480"/>
      <c r="AK54" s="480"/>
      <c r="AL54" s="480"/>
      <c r="AM54" s="480"/>
      <c r="AN54" s="480"/>
      <c r="AO54" s="480"/>
      <c r="AP54" s="480"/>
      <c r="AQ54" s="480"/>
    </row>
    <row r="55" ht="15.75" customHeight="1">
      <c r="A55" s="474"/>
      <c r="B55" s="485"/>
      <c r="C55" s="543"/>
      <c r="D55" s="544"/>
      <c r="E55" s="544"/>
      <c r="F55" s="544"/>
      <c r="G55" s="544"/>
      <c r="H55" s="544"/>
      <c r="I55" s="544"/>
      <c r="J55" s="544"/>
      <c r="K55" s="544"/>
      <c r="L55" s="544"/>
      <c r="M55" s="544"/>
      <c r="N55" s="544"/>
      <c r="O55" s="544"/>
      <c r="P55" s="544"/>
      <c r="Q55" s="545"/>
      <c r="R55" s="546"/>
      <c r="S55" s="489"/>
      <c r="T55" s="480"/>
      <c r="U55" s="480"/>
      <c r="V55" s="480"/>
      <c r="W55" s="480"/>
      <c r="X55" s="480"/>
      <c r="Y55" s="480"/>
      <c r="Z55" s="480"/>
      <c r="AA55" s="480"/>
      <c r="AB55" s="480"/>
      <c r="AC55" s="480"/>
      <c r="AD55" s="480"/>
      <c r="AE55" s="480"/>
      <c r="AF55" s="480"/>
      <c r="AG55" s="480"/>
      <c r="AH55" s="480"/>
      <c r="AI55" s="480"/>
      <c r="AJ55" s="480"/>
      <c r="AK55" s="480"/>
      <c r="AL55" s="480"/>
      <c r="AM55" s="480"/>
      <c r="AN55" s="480"/>
      <c r="AO55" s="480"/>
      <c r="AP55" s="480"/>
      <c r="AQ55" s="480"/>
    </row>
    <row r="56" ht="15.75" customHeight="1">
      <c r="A56" s="474"/>
      <c r="B56" s="482"/>
      <c r="C56" s="483"/>
      <c r="D56" s="483"/>
      <c r="E56" s="483"/>
      <c r="F56" s="483"/>
      <c r="G56" s="483"/>
      <c r="H56" s="483"/>
      <c r="I56" s="483"/>
      <c r="J56" s="483"/>
      <c r="K56" s="483"/>
      <c r="L56" s="483"/>
      <c r="M56" s="483"/>
      <c r="N56" s="483"/>
      <c r="O56" s="483"/>
      <c r="P56" s="483"/>
      <c r="Q56" s="483"/>
      <c r="R56" s="483"/>
      <c r="S56" s="485"/>
      <c r="T56" s="480"/>
      <c r="U56" s="480"/>
      <c r="V56" s="480"/>
      <c r="W56" s="480"/>
      <c r="X56" s="480"/>
      <c r="Y56" s="480"/>
      <c r="Z56" s="480"/>
      <c r="AA56" s="480"/>
      <c r="AB56" s="480"/>
      <c r="AC56" s="480"/>
      <c r="AD56" s="480"/>
      <c r="AE56" s="480"/>
      <c r="AF56" s="480"/>
      <c r="AG56" s="480"/>
      <c r="AH56" s="480"/>
      <c r="AI56" s="480"/>
      <c r="AJ56" s="480"/>
      <c r="AK56" s="480"/>
      <c r="AL56" s="480"/>
      <c r="AM56" s="480"/>
      <c r="AN56" s="480"/>
      <c r="AO56" s="480"/>
      <c r="AP56" s="480"/>
      <c r="AQ56" s="480"/>
    </row>
    <row r="57" ht="15.75" customHeight="1">
      <c r="A57" s="474"/>
      <c r="B57" s="485"/>
      <c r="C57" s="547" t="s">
        <v>355</v>
      </c>
      <c r="D57" s="496"/>
      <c r="E57" s="496"/>
      <c r="F57" s="496"/>
      <c r="G57" s="496"/>
      <c r="H57" s="496"/>
      <c r="I57" s="496"/>
      <c r="J57" s="496"/>
      <c r="K57" s="496"/>
      <c r="L57" s="496"/>
      <c r="M57" s="496"/>
      <c r="N57" s="496"/>
      <c r="O57" s="496"/>
      <c r="P57" s="496"/>
      <c r="Q57" s="496"/>
      <c r="R57" s="497"/>
      <c r="S57" s="489"/>
      <c r="T57" s="480"/>
      <c r="U57" s="480"/>
      <c r="V57" s="480"/>
      <c r="W57" s="480"/>
      <c r="X57" s="480"/>
      <c r="Y57" s="480"/>
      <c r="Z57" s="480"/>
      <c r="AA57" s="480"/>
      <c r="AB57" s="480"/>
      <c r="AC57" s="480"/>
      <c r="AD57" s="480"/>
      <c r="AE57" s="480"/>
      <c r="AF57" s="480"/>
      <c r="AG57" s="480"/>
      <c r="AH57" s="480"/>
      <c r="AI57" s="480"/>
      <c r="AJ57" s="480"/>
      <c r="AK57" s="480"/>
      <c r="AL57" s="480"/>
      <c r="AM57" s="480"/>
      <c r="AN57" s="480"/>
      <c r="AO57" s="480"/>
      <c r="AP57" s="480"/>
      <c r="AQ57" s="480"/>
    </row>
    <row r="58" ht="15.75" customHeight="1">
      <c r="A58" s="474"/>
      <c r="B58" s="485"/>
      <c r="C58" s="498"/>
      <c r="R58" s="499"/>
      <c r="S58" s="489"/>
      <c r="T58" s="480"/>
      <c r="U58" s="480"/>
      <c r="V58" s="480"/>
      <c r="W58" s="480"/>
      <c r="X58" s="480"/>
      <c r="Y58" s="480"/>
      <c r="Z58" s="480"/>
      <c r="AA58" s="480"/>
      <c r="AB58" s="480"/>
      <c r="AC58" s="480"/>
      <c r="AD58" s="480"/>
      <c r="AE58" s="480"/>
      <c r="AF58" s="480"/>
      <c r="AG58" s="480"/>
      <c r="AH58" s="480"/>
      <c r="AI58" s="480"/>
      <c r="AJ58" s="480"/>
      <c r="AK58" s="480"/>
      <c r="AL58" s="480"/>
      <c r="AM58" s="480"/>
      <c r="AN58" s="480"/>
      <c r="AO58" s="480"/>
      <c r="AP58" s="480"/>
      <c r="AQ58" s="480"/>
    </row>
    <row r="59" ht="15.75" customHeight="1">
      <c r="A59" s="474"/>
      <c r="B59" s="485"/>
      <c r="C59" s="498"/>
      <c r="R59" s="499"/>
      <c r="S59" s="489"/>
      <c r="T59" s="480"/>
      <c r="U59" s="480"/>
      <c r="V59" s="480"/>
      <c r="W59" s="480"/>
      <c r="X59" s="480"/>
      <c r="Y59" s="480"/>
      <c r="Z59" s="480"/>
      <c r="AA59" s="480"/>
      <c r="AB59" s="480"/>
      <c r="AC59" s="480"/>
      <c r="AD59" s="480"/>
      <c r="AE59" s="480"/>
      <c r="AF59" s="480"/>
      <c r="AG59" s="480"/>
      <c r="AH59" s="480"/>
      <c r="AI59" s="480"/>
      <c r="AJ59" s="480"/>
      <c r="AK59" s="480"/>
      <c r="AL59" s="480"/>
      <c r="AM59" s="480"/>
      <c r="AN59" s="480"/>
      <c r="AO59" s="480"/>
      <c r="AP59" s="480"/>
      <c r="AQ59" s="480"/>
    </row>
    <row r="60" ht="15.75" customHeight="1">
      <c r="A60" s="474"/>
      <c r="B60" s="485"/>
      <c r="C60" s="498"/>
      <c r="R60" s="499"/>
      <c r="S60" s="489"/>
      <c r="T60" s="480"/>
      <c r="U60" s="480"/>
      <c r="V60" s="480"/>
      <c r="W60" s="480"/>
      <c r="X60" s="480"/>
      <c r="Y60" s="480"/>
      <c r="Z60" s="480"/>
      <c r="AA60" s="480"/>
      <c r="AB60" s="480"/>
      <c r="AC60" s="480"/>
      <c r="AD60" s="480"/>
      <c r="AE60" s="480"/>
      <c r="AF60" s="480"/>
      <c r="AG60" s="480"/>
      <c r="AH60" s="480"/>
      <c r="AI60" s="480"/>
      <c r="AJ60" s="480"/>
      <c r="AK60" s="480"/>
      <c r="AL60" s="480"/>
      <c r="AM60" s="480"/>
      <c r="AN60" s="480"/>
      <c r="AO60" s="480"/>
      <c r="AP60" s="480"/>
      <c r="AQ60" s="480"/>
    </row>
    <row r="61" ht="15.75" customHeight="1">
      <c r="A61" s="474"/>
      <c r="B61" s="485"/>
      <c r="C61" s="498"/>
      <c r="R61" s="499"/>
      <c r="S61" s="489"/>
      <c r="T61" s="480"/>
      <c r="U61" s="480"/>
      <c r="V61" s="480"/>
      <c r="W61" s="480"/>
      <c r="X61" s="480"/>
      <c r="Y61" s="480"/>
      <c r="Z61" s="480"/>
      <c r="AA61" s="480"/>
      <c r="AB61" s="480"/>
      <c r="AC61" s="480"/>
      <c r="AD61" s="480"/>
      <c r="AE61" s="480"/>
      <c r="AF61" s="480"/>
      <c r="AG61" s="480"/>
      <c r="AH61" s="480"/>
      <c r="AI61" s="480"/>
      <c r="AJ61" s="480"/>
      <c r="AK61" s="480"/>
      <c r="AL61" s="480"/>
      <c r="AM61" s="480"/>
      <c r="AN61" s="480"/>
      <c r="AO61" s="480"/>
      <c r="AP61" s="480"/>
      <c r="AQ61" s="480"/>
    </row>
    <row r="62" ht="15.75" customHeight="1">
      <c r="A62" s="474"/>
      <c r="B62" s="485"/>
      <c r="C62" s="498"/>
      <c r="R62" s="499"/>
      <c r="S62" s="489"/>
      <c r="T62" s="480"/>
      <c r="U62" s="480"/>
      <c r="V62" s="480"/>
      <c r="W62" s="480"/>
      <c r="X62" s="480"/>
      <c r="Y62" s="480"/>
      <c r="Z62" s="480"/>
      <c r="AA62" s="480"/>
      <c r="AB62" s="480"/>
      <c r="AC62" s="480"/>
      <c r="AD62" s="480"/>
      <c r="AE62" s="480"/>
      <c r="AF62" s="480"/>
      <c r="AG62" s="480"/>
      <c r="AH62" s="480"/>
      <c r="AI62" s="480"/>
      <c r="AJ62" s="480"/>
      <c r="AK62" s="480"/>
      <c r="AL62" s="480"/>
      <c r="AM62" s="480"/>
      <c r="AN62" s="480"/>
      <c r="AO62" s="480"/>
      <c r="AP62" s="480"/>
      <c r="AQ62" s="480"/>
    </row>
    <row r="63" ht="15.75" customHeight="1">
      <c r="A63" s="474"/>
      <c r="B63" s="485"/>
      <c r="C63" s="498"/>
      <c r="R63" s="499"/>
      <c r="S63" s="489"/>
      <c r="T63" s="480"/>
      <c r="U63" s="480"/>
      <c r="V63" s="480"/>
      <c r="W63" s="480"/>
      <c r="X63" s="480"/>
      <c r="Y63" s="480"/>
      <c r="Z63" s="480"/>
      <c r="AA63" s="480"/>
      <c r="AB63" s="480"/>
      <c r="AC63" s="480"/>
      <c r="AD63" s="480"/>
      <c r="AE63" s="480"/>
      <c r="AF63" s="480"/>
      <c r="AG63" s="480"/>
      <c r="AH63" s="480"/>
      <c r="AI63" s="480"/>
      <c r="AJ63" s="480"/>
      <c r="AK63" s="480"/>
      <c r="AL63" s="480"/>
      <c r="AM63" s="480"/>
      <c r="AN63" s="480"/>
      <c r="AO63" s="480"/>
      <c r="AP63" s="480"/>
      <c r="AQ63" s="480"/>
    </row>
    <row r="64" ht="15.75" customHeight="1">
      <c r="A64" s="474"/>
      <c r="B64" s="485"/>
      <c r="C64" s="548"/>
      <c r="D64" s="549"/>
      <c r="E64" s="549"/>
      <c r="F64" s="549"/>
      <c r="G64" s="549"/>
      <c r="H64" s="549"/>
      <c r="I64" s="549"/>
      <c r="J64" s="549"/>
      <c r="K64" s="549"/>
      <c r="L64" s="549"/>
      <c r="M64" s="549"/>
      <c r="N64" s="549"/>
      <c r="O64" s="549"/>
      <c r="P64" s="549"/>
      <c r="Q64" s="549"/>
      <c r="R64" s="550"/>
      <c r="S64" s="489"/>
      <c r="T64" s="480"/>
      <c r="U64" s="480"/>
      <c r="V64" s="480"/>
      <c r="W64" s="480"/>
      <c r="X64" s="480"/>
      <c r="Y64" s="480"/>
      <c r="Z64" s="480"/>
      <c r="AA64" s="480"/>
      <c r="AB64" s="480"/>
      <c r="AC64" s="480"/>
      <c r="AD64" s="480"/>
      <c r="AE64" s="480"/>
      <c r="AF64" s="480"/>
      <c r="AG64" s="480"/>
      <c r="AH64" s="480"/>
      <c r="AI64" s="480"/>
      <c r="AJ64" s="480"/>
      <c r="AK64" s="480"/>
      <c r="AL64" s="480"/>
      <c r="AM64" s="480"/>
      <c r="AN64" s="480"/>
      <c r="AO64" s="480"/>
      <c r="AP64" s="480"/>
      <c r="AQ64" s="480"/>
    </row>
    <row r="65">
      <c r="A65" s="474"/>
      <c r="B65" s="482"/>
      <c r="C65" s="483"/>
      <c r="D65" s="483"/>
      <c r="E65" s="483"/>
      <c r="F65" s="483"/>
      <c r="G65" s="483"/>
      <c r="H65" s="483"/>
      <c r="I65" s="483"/>
      <c r="J65" s="483"/>
      <c r="K65" s="483"/>
      <c r="L65" s="551"/>
      <c r="M65" s="483"/>
      <c r="N65" s="483"/>
      <c r="O65" s="483"/>
      <c r="P65" s="483"/>
      <c r="Q65" s="483"/>
      <c r="R65" s="483"/>
      <c r="S65" s="485"/>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row>
    <row r="66">
      <c r="A66" s="474"/>
      <c r="B66" s="485"/>
      <c r="C66" s="552" t="s">
        <v>356</v>
      </c>
      <c r="D66" s="553"/>
      <c r="E66" s="553"/>
      <c r="F66" s="553"/>
      <c r="G66" s="553"/>
      <c r="H66" s="553"/>
      <c r="I66" s="553"/>
      <c r="J66" s="554"/>
      <c r="K66" s="555"/>
      <c r="L66" s="489"/>
      <c r="M66" s="556" t="s">
        <v>357</v>
      </c>
      <c r="N66" s="487"/>
      <c r="O66" s="487"/>
      <c r="P66" s="487"/>
      <c r="Q66" s="487"/>
      <c r="R66" s="488"/>
      <c r="S66" s="489"/>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row>
    <row r="67">
      <c r="A67" s="474"/>
      <c r="B67" s="485"/>
      <c r="C67" s="557"/>
      <c r="D67" s="558"/>
      <c r="E67" s="558"/>
      <c r="F67" s="558"/>
      <c r="G67" s="558"/>
      <c r="H67" s="558"/>
      <c r="I67" s="558"/>
      <c r="J67" s="559"/>
      <c r="K67" s="560"/>
      <c r="L67" s="489"/>
      <c r="M67" s="490"/>
      <c r="R67" s="491"/>
      <c r="S67" s="489"/>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row>
    <row r="68">
      <c r="A68" s="474"/>
      <c r="B68" s="485"/>
      <c r="C68" s="557"/>
      <c r="D68" s="558"/>
      <c r="E68" s="558"/>
      <c r="F68" s="558"/>
      <c r="G68" s="558"/>
      <c r="H68" s="558"/>
      <c r="I68" s="558"/>
      <c r="J68" s="559"/>
      <c r="K68" s="560"/>
      <c r="L68" s="489"/>
      <c r="M68" s="490"/>
      <c r="R68" s="491"/>
      <c r="S68" s="489"/>
      <c r="T68" s="480"/>
      <c r="U68" s="480"/>
      <c r="V68" s="480"/>
      <c r="W68" s="480"/>
      <c r="X68" s="480"/>
      <c r="Y68" s="480"/>
      <c r="Z68" s="480"/>
      <c r="AA68" s="480"/>
      <c r="AB68" s="480"/>
      <c r="AC68" s="480"/>
      <c r="AD68" s="480"/>
      <c r="AE68" s="480"/>
      <c r="AF68" s="480"/>
      <c r="AG68" s="480"/>
      <c r="AH68" s="480"/>
      <c r="AI68" s="480"/>
      <c r="AJ68" s="480"/>
      <c r="AK68" s="480"/>
      <c r="AL68" s="480"/>
      <c r="AM68" s="480"/>
      <c r="AN68" s="480"/>
      <c r="AO68" s="480"/>
      <c r="AP68" s="480"/>
      <c r="AQ68" s="480"/>
    </row>
    <row r="69">
      <c r="A69" s="474"/>
      <c r="B69" s="485"/>
      <c r="C69" s="557"/>
      <c r="D69" s="558"/>
      <c r="E69" s="558"/>
      <c r="F69" s="558"/>
      <c r="G69" s="558"/>
      <c r="H69" s="558"/>
      <c r="I69" s="558"/>
      <c r="J69" s="559"/>
      <c r="K69" s="560"/>
      <c r="L69" s="489"/>
      <c r="M69" s="490"/>
      <c r="R69" s="491"/>
      <c r="S69" s="489"/>
      <c r="T69" s="480"/>
      <c r="U69" s="480"/>
      <c r="V69" s="480"/>
      <c r="W69" s="480"/>
      <c r="X69" s="480"/>
      <c r="Y69" s="480"/>
      <c r="Z69" s="480"/>
      <c r="AA69" s="480"/>
      <c r="AB69" s="480"/>
      <c r="AC69" s="480"/>
      <c r="AD69" s="480"/>
      <c r="AE69" s="480"/>
      <c r="AF69" s="480"/>
      <c r="AG69" s="480"/>
      <c r="AH69" s="480"/>
      <c r="AI69" s="480"/>
      <c r="AJ69" s="480"/>
      <c r="AK69" s="480"/>
      <c r="AL69" s="480"/>
      <c r="AM69" s="480"/>
      <c r="AN69" s="480"/>
      <c r="AO69" s="480"/>
      <c r="AP69" s="480"/>
      <c r="AQ69" s="480"/>
    </row>
    <row r="70">
      <c r="A70" s="474"/>
      <c r="B70" s="485"/>
      <c r="C70" s="557"/>
      <c r="D70" s="558"/>
      <c r="E70" s="558"/>
      <c r="F70" s="558"/>
      <c r="G70" s="558"/>
      <c r="H70" s="558"/>
      <c r="I70" s="558"/>
      <c r="J70" s="559"/>
      <c r="K70" s="560"/>
      <c r="L70" s="489"/>
      <c r="M70" s="490"/>
      <c r="R70" s="491"/>
      <c r="S70" s="489"/>
      <c r="T70" s="480"/>
      <c r="U70" s="480"/>
      <c r="V70" s="480"/>
      <c r="W70" s="480"/>
      <c r="X70" s="480"/>
      <c r="Y70" s="480"/>
      <c r="Z70" s="480"/>
      <c r="AA70" s="480"/>
      <c r="AB70" s="480"/>
      <c r="AC70" s="480"/>
      <c r="AD70" s="480"/>
      <c r="AE70" s="480"/>
      <c r="AF70" s="480"/>
      <c r="AG70" s="480"/>
      <c r="AH70" s="480"/>
      <c r="AI70" s="480"/>
      <c r="AJ70" s="480"/>
      <c r="AK70" s="480"/>
      <c r="AL70" s="480"/>
      <c r="AM70" s="480"/>
      <c r="AN70" s="480"/>
      <c r="AO70" s="480"/>
      <c r="AP70" s="480"/>
      <c r="AQ70" s="480"/>
    </row>
    <row r="71">
      <c r="A71" s="474"/>
      <c r="B71" s="485"/>
      <c r="C71" s="557"/>
      <c r="D71" s="558"/>
      <c r="E71" s="558"/>
      <c r="F71" s="558"/>
      <c r="G71" s="558"/>
      <c r="H71" s="558"/>
      <c r="I71" s="558"/>
      <c r="J71" s="559"/>
      <c r="K71" s="560"/>
      <c r="L71" s="489"/>
      <c r="M71" s="490"/>
      <c r="R71" s="491"/>
      <c r="S71" s="489"/>
      <c r="T71" s="480"/>
      <c r="U71" s="480"/>
      <c r="V71" s="480"/>
      <c r="W71" s="480"/>
      <c r="X71" s="480"/>
      <c r="Y71" s="480"/>
      <c r="Z71" s="480"/>
      <c r="AA71" s="480"/>
      <c r="AB71" s="480"/>
      <c r="AC71" s="480"/>
      <c r="AD71" s="480"/>
      <c r="AE71" s="480"/>
      <c r="AF71" s="480"/>
      <c r="AG71" s="480"/>
      <c r="AH71" s="480"/>
      <c r="AI71" s="480"/>
      <c r="AJ71" s="480"/>
      <c r="AK71" s="480"/>
      <c r="AL71" s="480"/>
      <c r="AM71" s="480"/>
      <c r="AN71" s="480"/>
      <c r="AO71" s="480"/>
      <c r="AP71" s="480"/>
      <c r="AQ71" s="480"/>
    </row>
    <row r="72">
      <c r="A72" s="474"/>
      <c r="B72" s="485"/>
      <c r="C72" s="557"/>
      <c r="D72" s="558"/>
      <c r="E72" s="558"/>
      <c r="F72" s="558"/>
      <c r="G72" s="558"/>
      <c r="H72" s="558"/>
      <c r="I72" s="558"/>
      <c r="J72" s="559"/>
      <c r="K72" s="560"/>
      <c r="L72" s="489"/>
      <c r="M72" s="490"/>
      <c r="R72" s="491"/>
      <c r="S72" s="489"/>
      <c r="T72" s="480"/>
      <c r="U72" s="480"/>
      <c r="V72" s="480"/>
      <c r="W72" s="480"/>
      <c r="X72" s="480"/>
      <c r="Y72" s="480"/>
      <c r="Z72" s="480"/>
      <c r="AA72" s="480"/>
      <c r="AB72" s="480"/>
      <c r="AC72" s="480"/>
      <c r="AD72" s="480"/>
      <c r="AE72" s="480"/>
      <c r="AF72" s="480"/>
      <c r="AG72" s="480"/>
      <c r="AH72" s="480"/>
      <c r="AI72" s="480"/>
      <c r="AJ72" s="480"/>
      <c r="AK72" s="480"/>
      <c r="AL72" s="480"/>
      <c r="AM72" s="480"/>
      <c r="AN72" s="480"/>
      <c r="AO72" s="480"/>
      <c r="AP72" s="480"/>
      <c r="AQ72" s="480"/>
    </row>
    <row r="73">
      <c r="A73" s="474"/>
      <c r="B73" s="485"/>
      <c r="C73" s="557"/>
      <c r="D73" s="558"/>
      <c r="E73" s="558"/>
      <c r="F73" s="558"/>
      <c r="G73" s="558"/>
      <c r="H73" s="558"/>
      <c r="I73" s="558"/>
      <c r="J73" s="559"/>
      <c r="K73" s="560"/>
      <c r="L73" s="489"/>
      <c r="M73" s="490"/>
      <c r="R73" s="491"/>
      <c r="S73" s="489"/>
      <c r="T73" s="480"/>
      <c r="U73" s="480"/>
      <c r="V73" s="480"/>
      <c r="W73" s="480"/>
      <c r="X73" s="480"/>
      <c r="Y73" s="480"/>
      <c r="Z73" s="480"/>
      <c r="AA73" s="480"/>
      <c r="AB73" s="480"/>
      <c r="AC73" s="480"/>
      <c r="AD73" s="480"/>
      <c r="AE73" s="480"/>
      <c r="AF73" s="480"/>
      <c r="AG73" s="480"/>
      <c r="AH73" s="480"/>
      <c r="AI73" s="480"/>
      <c r="AJ73" s="480"/>
      <c r="AK73" s="480"/>
      <c r="AL73" s="480"/>
      <c r="AM73" s="480"/>
      <c r="AN73" s="480"/>
      <c r="AO73" s="480"/>
      <c r="AP73" s="480"/>
      <c r="AQ73" s="480"/>
    </row>
    <row r="74">
      <c r="A74" s="474"/>
      <c r="B74" s="485"/>
      <c r="C74" s="557"/>
      <c r="D74" s="558"/>
      <c r="E74" s="558"/>
      <c r="F74" s="558"/>
      <c r="G74" s="558"/>
      <c r="H74" s="558"/>
      <c r="I74" s="558"/>
      <c r="J74" s="559"/>
      <c r="K74" s="560"/>
      <c r="L74" s="489"/>
      <c r="M74" s="490"/>
      <c r="R74" s="491"/>
      <c r="S74" s="489"/>
      <c r="T74" s="480"/>
      <c r="U74" s="480"/>
      <c r="V74" s="480"/>
      <c r="W74" s="480"/>
      <c r="X74" s="480"/>
      <c r="Y74" s="480"/>
      <c r="Z74" s="480"/>
      <c r="AA74" s="480"/>
      <c r="AB74" s="480"/>
      <c r="AC74" s="480"/>
      <c r="AD74" s="480"/>
      <c r="AE74" s="480"/>
      <c r="AF74" s="480"/>
      <c r="AG74" s="480"/>
      <c r="AH74" s="480"/>
      <c r="AI74" s="480"/>
      <c r="AJ74" s="480"/>
      <c r="AK74" s="480"/>
      <c r="AL74" s="480"/>
      <c r="AM74" s="480"/>
      <c r="AN74" s="480"/>
      <c r="AO74" s="480"/>
      <c r="AP74" s="480"/>
      <c r="AQ74" s="480"/>
    </row>
    <row r="75">
      <c r="A75" s="474"/>
      <c r="B75" s="485"/>
      <c r="C75" s="557"/>
      <c r="D75" s="558"/>
      <c r="E75" s="558"/>
      <c r="F75" s="558"/>
      <c r="G75" s="558"/>
      <c r="H75" s="558"/>
      <c r="I75" s="558"/>
      <c r="J75" s="559"/>
      <c r="K75" s="560"/>
      <c r="L75" s="489"/>
      <c r="M75" s="490"/>
      <c r="R75" s="491"/>
      <c r="S75" s="489"/>
      <c r="T75" s="480"/>
      <c r="U75" s="480"/>
      <c r="V75" s="480"/>
      <c r="W75" s="480"/>
      <c r="X75" s="480"/>
      <c r="Y75" s="480"/>
      <c r="Z75" s="480"/>
      <c r="AA75" s="480"/>
      <c r="AB75" s="480"/>
      <c r="AC75" s="480"/>
      <c r="AD75" s="480"/>
      <c r="AE75" s="480"/>
      <c r="AF75" s="480"/>
      <c r="AG75" s="480"/>
      <c r="AH75" s="480"/>
      <c r="AI75" s="480"/>
      <c r="AJ75" s="480"/>
      <c r="AK75" s="480"/>
      <c r="AL75" s="480"/>
      <c r="AM75" s="480"/>
      <c r="AN75" s="480"/>
      <c r="AO75" s="480"/>
      <c r="AP75" s="480"/>
      <c r="AQ75" s="480"/>
    </row>
    <row r="76">
      <c r="A76" s="474"/>
      <c r="B76" s="485"/>
      <c r="C76" s="557"/>
      <c r="D76" s="558"/>
      <c r="E76" s="558"/>
      <c r="F76" s="558"/>
      <c r="G76" s="558"/>
      <c r="H76" s="558"/>
      <c r="I76" s="558"/>
      <c r="J76" s="559"/>
      <c r="K76" s="560"/>
      <c r="L76" s="489"/>
      <c r="M76" s="490"/>
      <c r="R76" s="491"/>
      <c r="S76" s="489"/>
      <c r="T76" s="480"/>
      <c r="U76" s="480"/>
      <c r="V76" s="480"/>
      <c r="W76" s="480"/>
      <c r="X76" s="480"/>
      <c r="Y76" s="480"/>
      <c r="Z76" s="480"/>
      <c r="AA76" s="480"/>
      <c r="AB76" s="480"/>
      <c r="AC76" s="480"/>
      <c r="AD76" s="480"/>
      <c r="AE76" s="480"/>
      <c r="AF76" s="480"/>
      <c r="AG76" s="480"/>
      <c r="AH76" s="480"/>
      <c r="AI76" s="480"/>
      <c r="AJ76" s="480"/>
      <c r="AK76" s="480"/>
      <c r="AL76" s="480"/>
      <c r="AM76" s="480"/>
      <c r="AN76" s="480"/>
      <c r="AO76" s="480"/>
      <c r="AP76" s="480"/>
      <c r="AQ76" s="480"/>
    </row>
    <row r="77">
      <c r="A77" s="474"/>
      <c r="B77" s="485"/>
      <c r="C77" s="557"/>
      <c r="D77" s="558"/>
      <c r="E77" s="558"/>
      <c r="F77" s="558"/>
      <c r="G77" s="558"/>
      <c r="H77" s="558"/>
      <c r="I77" s="558"/>
      <c r="J77" s="559"/>
      <c r="K77" s="560"/>
      <c r="L77" s="489"/>
      <c r="M77" s="490"/>
      <c r="R77" s="491"/>
      <c r="S77" s="489"/>
      <c r="T77" s="480"/>
      <c r="U77" s="480"/>
      <c r="V77" s="480"/>
      <c r="W77" s="480"/>
      <c r="X77" s="480"/>
      <c r="Y77" s="480"/>
      <c r="Z77" s="480"/>
      <c r="AA77" s="480"/>
      <c r="AB77" s="480"/>
      <c r="AC77" s="480"/>
      <c r="AD77" s="480"/>
      <c r="AE77" s="480"/>
      <c r="AF77" s="480"/>
      <c r="AG77" s="480"/>
      <c r="AH77" s="480"/>
      <c r="AI77" s="480"/>
      <c r="AJ77" s="480"/>
      <c r="AK77" s="480"/>
      <c r="AL77" s="480"/>
      <c r="AM77" s="480"/>
      <c r="AN77" s="480"/>
      <c r="AO77" s="480"/>
      <c r="AP77" s="480"/>
      <c r="AQ77" s="480"/>
    </row>
    <row r="78">
      <c r="A78" s="474"/>
      <c r="B78" s="485"/>
      <c r="C78" s="557"/>
      <c r="D78" s="558"/>
      <c r="E78" s="558"/>
      <c r="F78" s="558"/>
      <c r="G78" s="558"/>
      <c r="H78" s="558"/>
      <c r="I78" s="558"/>
      <c r="J78" s="559"/>
      <c r="K78" s="560"/>
      <c r="L78" s="489"/>
      <c r="M78" s="490"/>
      <c r="R78" s="491"/>
      <c r="S78" s="489"/>
      <c r="T78" s="480"/>
      <c r="U78" s="480"/>
      <c r="V78" s="480"/>
      <c r="W78" s="480"/>
      <c r="X78" s="480"/>
      <c r="Y78" s="480"/>
      <c r="Z78" s="480"/>
      <c r="AA78" s="480"/>
      <c r="AB78" s="480"/>
      <c r="AC78" s="480"/>
      <c r="AD78" s="480"/>
      <c r="AE78" s="480"/>
      <c r="AF78" s="480"/>
      <c r="AG78" s="480"/>
      <c r="AH78" s="480"/>
      <c r="AI78" s="480"/>
      <c r="AJ78" s="480"/>
      <c r="AK78" s="480"/>
      <c r="AL78" s="480"/>
      <c r="AM78" s="480"/>
      <c r="AN78" s="480"/>
      <c r="AO78" s="480"/>
      <c r="AP78" s="480"/>
      <c r="AQ78" s="480"/>
    </row>
    <row r="79">
      <c r="A79" s="474"/>
      <c r="B79" s="485"/>
      <c r="C79" s="557"/>
      <c r="D79" s="558"/>
      <c r="E79" s="558"/>
      <c r="F79" s="558"/>
      <c r="G79" s="558"/>
      <c r="H79" s="558"/>
      <c r="I79" s="558"/>
      <c r="J79" s="559"/>
      <c r="K79" s="560"/>
      <c r="L79" s="489"/>
      <c r="M79" s="490"/>
      <c r="R79" s="491"/>
      <c r="S79" s="489"/>
      <c r="T79" s="480"/>
      <c r="U79" s="480"/>
      <c r="V79" s="480"/>
      <c r="W79" s="480"/>
      <c r="X79" s="480"/>
      <c r="Y79" s="480"/>
      <c r="Z79" s="480"/>
      <c r="AA79" s="480"/>
      <c r="AB79" s="480"/>
      <c r="AC79" s="480"/>
      <c r="AD79" s="480"/>
      <c r="AE79" s="480"/>
      <c r="AF79" s="480"/>
      <c r="AG79" s="480"/>
      <c r="AH79" s="480"/>
      <c r="AI79" s="480"/>
      <c r="AJ79" s="480"/>
      <c r="AK79" s="480"/>
      <c r="AL79" s="480"/>
      <c r="AM79" s="480"/>
      <c r="AN79" s="480"/>
      <c r="AO79" s="480"/>
      <c r="AP79" s="480"/>
      <c r="AQ79" s="480"/>
    </row>
    <row r="80">
      <c r="A80" s="474"/>
      <c r="B80" s="485"/>
      <c r="C80" s="557"/>
      <c r="D80" s="558"/>
      <c r="E80" s="558"/>
      <c r="F80" s="558"/>
      <c r="G80" s="558"/>
      <c r="H80" s="558"/>
      <c r="I80" s="558"/>
      <c r="J80" s="559"/>
      <c r="K80" s="560"/>
      <c r="L80" s="489"/>
      <c r="M80" s="490"/>
      <c r="R80" s="491"/>
      <c r="S80" s="489"/>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row>
    <row r="81">
      <c r="A81" s="474"/>
      <c r="B81" s="485"/>
      <c r="C81" s="561"/>
      <c r="D81" s="558"/>
      <c r="E81" s="558"/>
      <c r="F81" s="558"/>
      <c r="G81" s="558"/>
      <c r="H81" s="558"/>
      <c r="I81" s="558"/>
      <c r="J81" s="559"/>
      <c r="K81" s="560"/>
      <c r="L81" s="489"/>
      <c r="M81" s="490"/>
      <c r="R81" s="491"/>
      <c r="S81" s="489"/>
      <c r="T81" s="480"/>
      <c r="U81" s="480"/>
      <c r="V81" s="480"/>
      <c r="W81" s="480"/>
      <c r="X81" s="480"/>
      <c r="Y81" s="480"/>
      <c r="Z81" s="480"/>
      <c r="AA81" s="480"/>
      <c r="AB81" s="480"/>
      <c r="AC81" s="480"/>
      <c r="AD81" s="480"/>
      <c r="AE81" s="480"/>
      <c r="AF81" s="480"/>
      <c r="AG81" s="480"/>
      <c r="AH81" s="480"/>
      <c r="AI81" s="480"/>
      <c r="AJ81" s="480"/>
      <c r="AK81" s="480"/>
      <c r="AL81" s="480"/>
      <c r="AM81" s="480"/>
      <c r="AN81" s="480"/>
      <c r="AO81" s="480"/>
      <c r="AP81" s="480"/>
      <c r="AQ81" s="480"/>
    </row>
    <row r="82">
      <c r="A82" s="474"/>
      <c r="B82" s="485"/>
      <c r="C82" s="557"/>
      <c r="D82" s="558"/>
      <c r="E82" s="558"/>
      <c r="F82" s="558"/>
      <c r="G82" s="558"/>
      <c r="H82" s="558"/>
      <c r="I82" s="558"/>
      <c r="J82" s="559"/>
      <c r="K82" s="560"/>
      <c r="L82" s="489"/>
      <c r="M82" s="490"/>
      <c r="R82" s="491"/>
      <c r="S82" s="489"/>
      <c r="T82" s="480"/>
      <c r="U82" s="480"/>
      <c r="V82" s="480"/>
      <c r="W82" s="480"/>
      <c r="X82" s="480"/>
      <c r="Y82" s="480"/>
      <c r="Z82" s="480"/>
      <c r="AA82" s="480"/>
      <c r="AB82" s="480"/>
      <c r="AC82" s="480"/>
      <c r="AD82" s="480"/>
      <c r="AE82" s="480"/>
      <c r="AF82" s="480"/>
      <c r="AG82" s="480"/>
      <c r="AH82" s="480"/>
      <c r="AI82" s="480"/>
      <c r="AJ82" s="480"/>
      <c r="AK82" s="480"/>
      <c r="AL82" s="480"/>
      <c r="AM82" s="480"/>
      <c r="AN82" s="480"/>
      <c r="AO82" s="480"/>
      <c r="AP82" s="480"/>
      <c r="AQ82" s="480"/>
    </row>
    <row r="83">
      <c r="A83" s="474"/>
      <c r="B83" s="485"/>
      <c r="C83" s="557"/>
      <c r="D83" s="558"/>
      <c r="E83" s="558"/>
      <c r="F83" s="558"/>
      <c r="G83" s="558"/>
      <c r="H83" s="558"/>
      <c r="I83" s="558"/>
      <c r="J83" s="559"/>
      <c r="K83" s="560"/>
      <c r="L83" s="489"/>
      <c r="M83" s="490"/>
      <c r="R83" s="491"/>
      <c r="S83" s="489"/>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row>
    <row r="84">
      <c r="A84" s="474"/>
      <c r="B84" s="485"/>
      <c r="C84" s="557"/>
      <c r="D84" s="558"/>
      <c r="E84" s="558"/>
      <c r="F84" s="558"/>
      <c r="G84" s="558"/>
      <c r="H84" s="558"/>
      <c r="I84" s="558"/>
      <c r="J84" s="559"/>
      <c r="K84" s="560"/>
      <c r="L84" s="489"/>
      <c r="M84" s="490"/>
      <c r="R84" s="491"/>
      <c r="S84" s="489"/>
      <c r="T84" s="480"/>
      <c r="U84" s="480"/>
      <c r="V84" s="480"/>
      <c r="W84" s="480"/>
      <c r="X84" s="480"/>
      <c r="Y84" s="480"/>
      <c r="Z84" s="480"/>
      <c r="AA84" s="480"/>
      <c r="AB84" s="480"/>
      <c r="AC84" s="480"/>
      <c r="AD84" s="480"/>
      <c r="AE84" s="480"/>
      <c r="AF84" s="480"/>
      <c r="AG84" s="480"/>
      <c r="AH84" s="480"/>
      <c r="AI84" s="480"/>
      <c r="AJ84" s="480"/>
      <c r="AK84" s="480"/>
      <c r="AL84" s="480"/>
      <c r="AM84" s="480"/>
      <c r="AN84" s="480"/>
      <c r="AO84" s="480"/>
      <c r="AP84" s="480"/>
      <c r="AQ84" s="480"/>
    </row>
    <row r="85">
      <c r="A85" s="474"/>
      <c r="B85" s="485"/>
      <c r="C85" s="557"/>
      <c r="D85" s="558"/>
      <c r="E85" s="558"/>
      <c r="F85" s="558"/>
      <c r="G85" s="558"/>
      <c r="H85" s="558"/>
      <c r="I85" s="558"/>
      <c r="J85" s="559"/>
      <c r="K85" s="560"/>
      <c r="L85" s="489"/>
      <c r="M85" s="490"/>
      <c r="R85" s="491"/>
      <c r="S85" s="489"/>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row>
    <row r="86">
      <c r="A86" s="474"/>
      <c r="B86" s="485"/>
      <c r="C86" s="557"/>
      <c r="D86" s="558"/>
      <c r="E86" s="558"/>
      <c r="F86" s="558"/>
      <c r="G86" s="558"/>
      <c r="H86" s="558"/>
      <c r="I86" s="558"/>
      <c r="J86" s="559"/>
      <c r="K86" s="560"/>
      <c r="L86" s="489"/>
      <c r="M86" s="490"/>
      <c r="R86" s="491"/>
      <c r="S86" s="489"/>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row>
    <row r="87">
      <c r="A87" s="474"/>
      <c r="B87" s="485"/>
      <c r="C87" s="557"/>
      <c r="D87" s="558"/>
      <c r="E87" s="558"/>
      <c r="F87" s="558"/>
      <c r="G87" s="558"/>
      <c r="H87" s="558"/>
      <c r="I87" s="558"/>
      <c r="J87" s="559"/>
      <c r="K87" s="560"/>
      <c r="L87" s="489"/>
      <c r="M87" s="490"/>
      <c r="R87" s="491"/>
      <c r="S87" s="489"/>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row>
    <row r="88">
      <c r="A88" s="474"/>
      <c r="B88" s="485"/>
      <c r="C88" s="557"/>
      <c r="D88" s="558"/>
      <c r="E88" s="558"/>
      <c r="F88" s="558"/>
      <c r="G88" s="558"/>
      <c r="H88" s="558"/>
      <c r="I88" s="558"/>
      <c r="J88" s="559"/>
      <c r="K88" s="560"/>
      <c r="L88" s="489"/>
      <c r="M88" s="490"/>
      <c r="R88" s="491"/>
      <c r="S88" s="489"/>
      <c r="T88" s="480"/>
      <c r="U88" s="480"/>
      <c r="V88" s="480"/>
      <c r="W88" s="480"/>
      <c r="X88" s="480"/>
      <c r="Y88" s="480"/>
      <c r="Z88" s="480"/>
      <c r="AA88" s="480"/>
      <c r="AB88" s="480"/>
      <c r="AC88" s="480"/>
      <c r="AD88" s="480"/>
      <c r="AE88" s="480"/>
      <c r="AF88" s="480"/>
      <c r="AG88" s="480"/>
      <c r="AH88" s="480"/>
      <c r="AI88" s="480"/>
      <c r="AJ88" s="480"/>
      <c r="AK88" s="480"/>
      <c r="AL88" s="480"/>
      <c r="AM88" s="480"/>
      <c r="AN88" s="480"/>
      <c r="AO88" s="480"/>
      <c r="AP88" s="480"/>
      <c r="AQ88" s="480"/>
    </row>
    <row r="89">
      <c r="A89" s="474"/>
      <c r="B89" s="485"/>
      <c r="C89" s="557"/>
      <c r="D89" s="558"/>
      <c r="E89" s="558"/>
      <c r="F89" s="558"/>
      <c r="G89" s="558"/>
      <c r="H89" s="558"/>
      <c r="I89" s="558"/>
      <c r="J89" s="559"/>
      <c r="K89" s="560"/>
      <c r="L89" s="489"/>
      <c r="M89" s="490"/>
      <c r="R89" s="491"/>
      <c r="S89" s="489"/>
      <c r="T89" s="480"/>
      <c r="U89" s="480"/>
      <c r="V89" s="480"/>
      <c r="W89" s="480"/>
      <c r="X89" s="480"/>
      <c r="Y89" s="480"/>
      <c r="Z89" s="480"/>
      <c r="AA89" s="480"/>
      <c r="AB89" s="480"/>
      <c r="AC89" s="480"/>
      <c r="AD89" s="480"/>
      <c r="AE89" s="480"/>
      <c r="AF89" s="480"/>
      <c r="AG89" s="480"/>
      <c r="AH89" s="480"/>
      <c r="AI89" s="480"/>
      <c r="AJ89" s="480"/>
      <c r="AK89" s="480"/>
      <c r="AL89" s="480"/>
      <c r="AM89" s="480"/>
      <c r="AN89" s="480"/>
      <c r="AO89" s="480"/>
      <c r="AP89" s="480"/>
      <c r="AQ89" s="480"/>
    </row>
    <row r="90">
      <c r="A90" s="474"/>
      <c r="B90" s="485"/>
      <c r="C90" s="557"/>
      <c r="D90" s="562"/>
      <c r="E90" s="562"/>
      <c r="F90" s="562"/>
      <c r="G90" s="562"/>
      <c r="H90" s="562"/>
      <c r="I90" s="562"/>
      <c r="J90" s="559"/>
      <c r="K90" s="560"/>
      <c r="L90" s="489"/>
      <c r="M90" s="490"/>
      <c r="R90" s="491"/>
      <c r="S90" s="489"/>
      <c r="T90" s="480"/>
      <c r="U90" s="480"/>
      <c r="V90" s="480"/>
      <c r="W90" s="480"/>
      <c r="X90" s="480"/>
      <c r="Y90" s="480"/>
      <c r="Z90" s="480"/>
      <c r="AA90" s="480"/>
      <c r="AB90" s="480"/>
      <c r="AC90" s="480"/>
      <c r="AD90" s="480"/>
      <c r="AE90" s="480"/>
      <c r="AF90" s="480"/>
      <c r="AG90" s="480"/>
      <c r="AH90" s="480"/>
      <c r="AI90" s="480"/>
      <c r="AJ90" s="480"/>
      <c r="AK90" s="480"/>
      <c r="AL90" s="480"/>
      <c r="AM90" s="480"/>
      <c r="AN90" s="480"/>
      <c r="AO90" s="480"/>
      <c r="AP90" s="480"/>
      <c r="AQ90" s="480"/>
    </row>
    <row r="91">
      <c r="A91" s="474"/>
      <c r="B91" s="485"/>
      <c r="C91" s="557"/>
      <c r="D91" s="562"/>
      <c r="E91" s="562"/>
      <c r="F91" s="562"/>
      <c r="G91" s="562"/>
      <c r="H91" s="562"/>
      <c r="I91" s="562"/>
      <c r="J91" s="559"/>
      <c r="K91" s="560"/>
      <c r="L91" s="489"/>
      <c r="M91" s="490"/>
      <c r="R91" s="491"/>
      <c r="S91" s="489"/>
      <c r="T91" s="480"/>
      <c r="U91" s="480"/>
      <c r="V91" s="480"/>
      <c r="W91" s="480"/>
      <c r="X91" s="480"/>
      <c r="Y91" s="480"/>
      <c r="Z91" s="480"/>
      <c r="AA91" s="480"/>
      <c r="AB91" s="480"/>
      <c r="AC91" s="480"/>
      <c r="AD91" s="480"/>
      <c r="AE91" s="480"/>
      <c r="AF91" s="480"/>
      <c r="AG91" s="480"/>
      <c r="AH91" s="480"/>
      <c r="AI91" s="480"/>
      <c r="AJ91" s="480"/>
      <c r="AK91" s="480"/>
      <c r="AL91" s="480"/>
      <c r="AM91" s="480"/>
      <c r="AN91" s="480"/>
      <c r="AO91" s="480"/>
      <c r="AP91" s="480"/>
      <c r="AQ91" s="480"/>
    </row>
    <row r="92">
      <c r="A92" s="474"/>
      <c r="B92" s="485"/>
      <c r="C92" s="557"/>
      <c r="D92" s="562"/>
      <c r="E92" s="562"/>
      <c r="F92" s="562"/>
      <c r="G92" s="562"/>
      <c r="H92" s="562"/>
      <c r="I92" s="562"/>
      <c r="J92" s="559"/>
      <c r="K92" s="560"/>
      <c r="L92" s="489"/>
      <c r="M92" s="490"/>
      <c r="R92" s="491"/>
      <c r="S92" s="489"/>
      <c r="T92" s="480"/>
      <c r="U92" s="480"/>
      <c r="V92" s="480"/>
      <c r="W92" s="480"/>
      <c r="X92" s="480"/>
      <c r="Y92" s="480"/>
      <c r="Z92" s="480"/>
      <c r="AA92" s="480"/>
      <c r="AB92" s="480"/>
      <c r="AC92" s="480"/>
      <c r="AD92" s="480"/>
      <c r="AE92" s="480"/>
      <c r="AF92" s="480"/>
      <c r="AG92" s="480"/>
      <c r="AH92" s="480"/>
      <c r="AI92" s="480"/>
      <c r="AJ92" s="480"/>
      <c r="AK92" s="480"/>
      <c r="AL92" s="480"/>
      <c r="AM92" s="480"/>
      <c r="AN92" s="480"/>
      <c r="AO92" s="480"/>
      <c r="AP92" s="480"/>
      <c r="AQ92" s="480"/>
    </row>
    <row r="93">
      <c r="A93" s="474"/>
      <c r="B93" s="485"/>
      <c r="C93" s="557"/>
      <c r="D93" s="562"/>
      <c r="E93" s="562"/>
      <c r="F93" s="562"/>
      <c r="G93" s="562"/>
      <c r="H93" s="562"/>
      <c r="I93" s="562"/>
      <c r="J93" s="559"/>
      <c r="K93" s="560"/>
      <c r="L93" s="489"/>
      <c r="M93" s="490"/>
      <c r="R93" s="491"/>
      <c r="S93" s="489"/>
      <c r="T93" s="480"/>
      <c r="U93" s="480"/>
      <c r="V93" s="480"/>
      <c r="W93" s="480"/>
      <c r="X93" s="480"/>
      <c r="Y93" s="480"/>
      <c r="Z93" s="480"/>
      <c r="AA93" s="480"/>
      <c r="AB93" s="480"/>
      <c r="AC93" s="480"/>
      <c r="AD93" s="480"/>
      <c r="AE93" s="480"/>
      <c r="AF93" s="480"/>
      <c r="AG93" s="480"/>
      <c r="AH93" s="480"/>
      <c r="AI93" s="480"/>
      <c r="AJ93" s="480"/>
      <c r="AK93" s="480"/>
      <c r="AL93" s="480"/>
      <c r="AM93" s="480"/>
      <c r="AN93" s="480"/>
      <c r="AO93" s="480"/>
      <c r="AP93" s="480"/>
      <c r="AQ93" s="480"/>
    </row>
    <row r="94">
      <c r="A94" s="474"/>
      <c r="B94" s="485"/>
      <c r="C94" s="557"/>
      <c r="D94" s="562"/>
      <c r="E94" s="562"/>
      <c r="F94" s="562"/>
      <c r="G94" s="562"/>
      <c r="H94" s="562"/>
      <c r="I94" s="562"/>
      <c r="J94" s="559"/>
      <c r="K94" s="560"/>
      <c r="L94" s="489"/>
      <c r="M94" s="490"/>
      <c r="R94" s="491"/>
      <c r="S94" s="489"/>
      <c r="T94" s="480"/>
      <c r="U94" s="480"/>
      <c r="V94" s="480"/>
      <c r="W94" s="480"/>
      <c r="X94" s="480"/>
      <c r="Y94" s="480"/>
      <c r="Z94" s="480"/>
      <c r="AA94" s="480"/>
      <c r="AB94" s="480"/>
      <c r="AC94" s="480"/>
      <c r="AD94" s="480"/>
      <c r="AE94" s="480"/>
      <c r="AF94" s="480"/>
      <c r="AG94" s="480"/>
      <c r="AH94" s="480"/>
      <c r="AI94" s="480"/>
      <c r="AJ94" s="480"/>
      <c r="AK94" s="480"/>
      <c r="AL94" s="480"/>
      <c r="AM94" s="480"/>
      <c r="AN94" s="480"/>
      <c r="AO94" s="480"/>
      <c r="AP94" s="480"/>
      <c r="AQ94" s="480"/>
    </row>
    <row r="95">
      <c r="A95" s="474"/>
      <c r="B95" s="485"/>
      <c r="C95" s="557"/>
      <c r="D95" s="562"/>
      <c r="E95" s="562"/>
      <c r="F95" s="562"/>
      <c r="G95" s="562"/>
      <c r="H95" s="562"/>
      <c r="I95" s="562"/>
      <c r="J95" s="559"/>
      <c r="K95" s="560"/>
      <c r="L95" s="489"/>
      <c r="M95" s="490"/>
      <c r="R95" s="491"/>
      <c r="S95" s="489"/>
      <c r="T95" s="480"/>
      <c r="U95" s="480"/>
      <c r="V95" s="480"/>
      <c r="W95" s="480"/>
      <c r="X95" s="480"/>
      <c r="Y95" s="480"/>
      <c r="Z95" s="480"/>
      <c r="AA95" s="480"/>
      <c r="AB95" s="480"/>
      <c r="AC95" s="480"/>
      <c r="AD95" s="480"/>
      <c r="AE95" s="480"/>
      <c r="AF95" s="480"/>
      <c r="AG95" s="480"/>
      <c r="AH95" s="480"/>
      <c r="AI95" s="480"/>
      <c r="AJ95" s="480"/>
      <c r="AK95" s="480"/>
      <c r="AL95" s="480"/>
      <c r="AM95" s="480"/>
      <c r="AN95" s="480"/>
      <c r="AO95" s="480"/>
      <c r="AP95" s="480"/>
      <c r="AQ95" s="480"/>
    </row>
    <row r="96">
      <c r="A96" s="474"/>
      <c r="B96" s="485"/>
      <c r="C96" s="557"/>
      <c r="D96" s="562"/>
      <c r="E96" s="562"/>
      <c r="F96" s="562"/>
      <c r="G96" s="562"/>
      <c r="H96" s="562"/>
      <c r="I96" s="562"/>
      <c r="J96" s="559"/>
      <c r="K96" s="560"/>
      <c r="L96" s="489"/>
      <c r="M96" s="490"/>
      <c r="R96" s="491"/>
      <c r="S96" s="489"/>
      <c r="T96" s="480"/>
      <c r="U96" s="480"/>
      <c r="V96" s="480"/>
      <c r="W96" s="480"/>
      <c r="X96" s="480"/>
      <c r="Y96" s="480"/>
      <c r="Z96" s="480"/>
      <c r="AA96" s="480"/>
      <c r="AB96" s="480"/>
      <c r="AC96" s="480"/>
      <c r="AD96" s="480"/>
      <c r="AE96" s="480"/>
      <c r="AF96" s="480"/>
      <c r="AG96" s="480"/>
      <c r="AH96" s="480"/>
      <c r="AI96" s="480"/>
      <c r="AJ96" s="480"/>
      <c r="AK96" s="480"/>
      <c r="AL96" s="480"/>
      <c r="AM96" s="480"/>
      <c r="AN96" s="480"/>
      <c r="AO96" s="480"/>
      <c r="AP96" s="480"/>
      <c r="AQ96" s="480"/>
    </row>
    <row r="97">
      <c r="A97" s="474"/>
      <c r="B97" s="485"/>
      <c r="C97" s="557"/>
      <c r="D97" s="562"/>
      <c r="E97" s="562"/>
      <c r="F97" s="562"/>
      <c r="G97" s="562"/>
      <c r="H97" s="562"/>
      <c r="I97" s="562"/>
      <c r="J97" s="559"/>
      <c r="K97" s="560"/>
      <c r="L97" s="489"/>
      <c r="M97" s="490"/>
      <c r="R97" s="491"/>
      <c r="S97" s="489"/>
      <c r="T97" s="480"/>
      <c r="U97" s="480"/>
      <c r="V97" s="480"/>
      <c r="W97" s="480"/>
      <c r="X97" s="480"/>
      <c r="Y97" s="480"/>
      <c r="Z97" s="480"/>
      <c r="AA97" s="480"/>
      <c r="AB97" s="480"/>
      <c r="AC97" s="480"/>
      <c r="AD97" s="480"/>
      <c r="AE97" s="480"/>
      <c r="AF97" s="480"/>
      <c r="AG97" s="480"/>
      <c r="AH97" s="480"/>
      <c r="AI97" s="480"/>
      <c r="AJ97" s="480"/>
      <c r="AK97" s="480"/>
      <c r="AL97" s="480"/>
      <c r="AM97" s="480"/>
      <c r="AN97" s="480"/>
      <c r="AO97" s="480"/>
      <c r="AP97" s="480"/>
      <c r="AQ97" s="480"/>
    </row>
    <row r="98">
      <c r="A98" s="474"/>
      <c r="B98" s="485"/>
      <c r="C98" s="557"/>
      <c r="D98" s="562"/>
      <c r="E98" s="562"/>
      <c r="F98" s="562"/>
      <c r="G98" s="562"/>
      <c r="H98" s="562"/>
      <c r="I98" s="562"/>
      <c r="J98" s="559"/>
      <c r="K98" s="560"/>
      <c r="L98" s="489"/>
      <c r="M98" s="490"/>
      <c r="R98" s="491"/>
      <c r="S98" s="489"/>
      <c r="T98" s="480"/>
      <c r="U98" s="480"/>
      <c r="V98" s="480"/>
      <c r="W98" s="480"/>
      <c r="X98" s="480"/>
      <c r="Y98" s="480"/>
      <c r="Z98" s="480"/>
      <c r="AA98" s="480"/>
      <c r="AB98" s="480"/>
      <c r="AC98" s="480"/>
      <c r="AD98" s="480"/>
      <c r="AE98" s="480"/>
      <c r="AF98" s="480"/>
      <c r="AG98" s="480"/>
      <c r="AH98" s="480"/>
      <c r="AI98" s="480"/>
      <c r="AJ98" s="480"/>
      <c r="AK98" s="480"/>
      <c r="AL98" s="480"/>
      <c r="AM98" s="480"/>
      <c r="AN98" s="480"/>
      <c r="AO98" s="480"/>
      <c r="AP98" s="480"/>
      <c r="AQ98" s="480"/>
    </row>
    <row r="99">
      <c r="A99" s="474"/>
      <c r="B99" s="485"/>
      <c r="C99" s="557"/>
      <c r="D99" s="562"/>
      <c r="E99" s="562"/>
      <c r="F99" s="562"/>
      <c r="G99" s="562"/>
      <c r="H99" s="562"/>
      <c r="I99" s="562"/>
      <c r="J99" s="559"/>
      <c r="K99" s="560"/>
      <c r="L99" s="489"/>
      <c r="M99" s="490"/>
      <c r="R99" s="491"/>
      <c r="S99" s="489"/>
      <c r="T99" s="480"/>
      <c r="U99" s="480"/>
      <c r="V99" s="480"/>
      <c r="W99" s="480"/>
      <c r="X99" s="480"/>
      <c r="Y99" s="480"/>
      <c r="Z99" s="480"/>
      <c r="AA99" s="480"/>
      <c r="AB99" s="480"/>
      <c r="AC99" s="480"/>
      <c r="AD99" s="480"/>
      <c r="AE99" s="480"/>
      <c r="AF99" s="480"/>
      <c r="AG99" s="480"/>
      <c r="AH99" s="480"/>
      <c r="AI99" s="480"/>
      <c r="AJ99" s="480"/>
      <c r="AK99" s="480"/>
      <c r="AL99" s="480"/>
      <c r="AM99" s="480"/>
      <c r="AN99" s="480"/>
      <c r="AO99" s="480"/>
      <c r="AP99" s="480"/>
      <c r="AQ99" s="480"/>
    </row>
    <row r="100">
      <c r="A100" s="474"/>
      <c r="B100" s="485"/>
      <c r="C100" s="557"/>
      <c r="D100" s="562"/>
      <c r="E100" s="562"/>
      <c r="F100" s="562"/>
      <c r="G100" s="562"/>
      <c r="H100" s="562"/>
      <c r="I100" s="562"/>
      <c r="J100" s="559"/>
      <c r="K100" s="560"/>
      <c r="L100" s="489"/>
      <c r="M100" s="490"/>
      <c r="R100" s="491"/>
      <c r="S100" s="489"/>
      <c r="T100" s="480"/>
      <c r="U100" s="480"/>
      <c r="V100" s="480"/>
      <c r="W100" s="480"/>
      <c r="X100" s="480"/>
      <c r="Y100" s="480"/>
      <c r="Z100" s="480"/>
      <c r="AA100" s="480"/>
      <c r="AB100" s="480"/>
      <c r="AC100" s="480"/>
      <c r="AD100" s="480"/>
      <c r="AE100" s="480"/>
      <c r="AF100" s="480"/>
      <c r="AG100" s="480"/>
      <c r="AH100" s="480"/>
      <c r="AI100" s="480"/>
      <c r="AJ100" s="480"/>
      <c r="AK100" s="480"/>
      <c r="AL100" s="480"/>
      <c r="AM100" s="480"/>
      <c r="AN100" s="480"/>
      <c r="AO100" s="480"/>
      <c r="AP100" s="480"/>
      <c r="AQ100" s="480"/>
    </row>
    <row r="101">
      <c r="A101" s="474"/>
      <c r="B101" s="485"/>
      <c r="C101" s="557"/>
      <c r="D101" s="562"/>
      <c r="E101" s="562"/>
      <c r="F101" s="562"/>
      <c r="G101" s="562"/>
      <c r="H101" s="562"/>
      <c r="I101" s="562"/>
      <c r="J101" s="559"/>
      <c r="K101" s="560"/>
      <c r="L101" s="489"/>
      <c r="M101" s="490"/>
      <c r="R101" s="491"/>
      <c r="S101" s="489"/>
      <c r="T101" s="480"/>
      <c r="U101" s="480"/>
      <c r="V101" s="480"/>
      <c r="W101" s="480"/>
      <c r="X101" s="480"/>
      <c r="Y101" s="480"/>
      <c r="Z101" s="480"/>
      <c r="AA101" s="480"/>
      <c r="AB101" s="480"/>
      <c r="AC101" s="480"/>
      <c r="AD101" s="480"/>
      <c r="AE101" s="480"/>
      <c r="AF101" s="480"/>
      <c r="AG101" s="480"/>
      <c r="AH101" s="480"/>
      <c r="AI101" s="480"/>
      <c r="AJ101" s="480"/>
      <c r="AK101" s="480"/>
      <c r="AL101" s="480"/>
      <c r="AM101" s="480"/>
      <c r="AN101" s="480"/>
      <c r="AO101" s="480"/>
      <c r="AP101" s="480"/>
      <c r="AQ101" s="480"/>
    </row>
    <row r="102">
      <c r="A102" s="474"/>
      <c r="B102" s="485"/>
      <c r="C102" s="557"/>
      <c r="D102" s="562"/>
      <c r="E102" s="562"/>
      <c r="F102" s="562"/>
      <c r="G102" s="562"/>
      <c r="H102" s="562"/>
      <c r="I102" s="562"/>
      <c r="J102" s="559"/>
      <c r="K102" s="560"/>
      <c r="L102" s="489"/>
      <c r="M102" s="490"/>
      <c r="R102" s="491"/>
      <c r="S102" s="489"/>
      <c r="T102" s="480"/>
      <c r="U102" s="480"/>
      <c r="V102" s="480"/>
      <c r="W102" s="480"/>
      <c r="X102" s="480"/>
      <c r="Y102" s="480"/>
      <c r="Z102" s="480"/>
      <c r="AA102" s="480"/>
      <c r="AB102" s="480"/>
      <c r="AC102" s="480"/>
      <c r="AD102" s="480"/>
      <c r="AE102" s="480"/>
      <c r="AF102" s="480"/>
      <c r="AG102" s="480"/>
      <c r="AH102" s="480"/>
      <c r="AI102" s="480"/>
      <c r="AJ102" s="480"/>
      <c r="AK102" s="480"/>
      <c r="AL102" s="480"/>
      <c r="AM102" s="480"/>
      <c r="AN102" s="480"/>
      <c r="AO102" s="480"/>
      <c r="AP102" s="480"/>
      <c r="AQ102" s="480"/>
    </row>
    <row r="103">
      <c r="A103" s="474"/>
      <c r="B103" s="485"/>
      <c r="C103" s="557"/>
      <c r="D103" s="562"/>
      <c r="E103" s="562"/>
      <c r="F103" s="562"/>
      <c r="G103" s="562"/>
      <c r="H103" s="562"/>
      <c r="I103" s="562"/>
      <c r="J103" s="559"/>
      <c r="K103" s="560"/>
      <c r="L103" s="489"/>
      <c r="M103" s="490"/>
      <c r="R103" s="491"/>
      <c r="S103" s="489"/>
      <c r="T103" s="480"/>
      <c r="U103" s="480"/>
      <c r="V103" s="480"/>
      <c r="W103" s="480"/>
      <c r="X103" s="480"/>
      <c r="Y103" s="480"/>
      <c r="Z103" s="480"/>
      <c r="AA103" s="480"/>
      <c r="AB103" s="480"/>
      <c r="AC103" s="480"/>
      <c r="AD103" s="480"/>
      <c r="AE103" s="480"/>
      <c r="AF103" s="480"/>
      <c r="AG103" s="480"/>
      <c r="AH103" s="480"/>
      <c r="AI103" s="480"/>
      <c r="AJ103" s="480"/>
      <c r="AK103" s="480"/>
      <c r="AL103" s="480"/>
      <c r="AM103" s="480"/>
      <c r="AN103" s="480"/>
      <c r="AO103" s="480"/>
      <c r="AP103" s="480"/>
      <c r="AQ103" s="480"/>
    </row>
    <row r="104">
      <c r="A104" s="474"/>
      <c r="B104" s="485"/>
      <c r="C104" s="557"/>
      <c r="D104" s="562"/>
      <c r="E104" s="562"/>
      <c r="F104" s="562"/>
      <c r="G104" s="562"/>
      <c r="H104" s="562"/>
      <c r="I104" s="562"/>
      <c r="J104" s="559"/>
      <c r="K104" s="560"/>
      <c r="L104" s="489"/>
      <c r="M104" s="490"/>
      <c r="R104" s="491"/>
      <c r="S104" s="489"/>
      <c r="T104" s="480"/>
      <c r="U104" s="480"/>
      <c r="V104" s="480"/>
      <c r="W104" s="480"/>
      <c r="X104" s="480"/>
      <c r="Y104" s="480"/>
      <c r="Z104" s="480"/>
      <c r="AA104" s="480"/>
      <c r="AB104" s="480"/>
      <c r="AC104" s="480"/>
      <c r="AD104" s="480"/>
      <c r="AE104" s="480"/>
      <c r="AF104" s="480"/>
      <c r="AG104" s="480"/>
      <c r="AH104" s="480"/>
      <c r="AI104" s="480"/>
      <c r="AJ104" s="480"/>
      <c r="AK104" s="480"/>
      <c r="AL104" s="480"/>
      <c r="AM104" s="480"/>
      <c r="AN104" s="480"/>
      <c r="AO104" s="480"/>
      <c r="AP104" s="480"/>
      <c r="AQ104" s="480"/>
    </row>
    <row r="105">
      <c r="A105" s="474"/>
      <c r="B105" s="485"/>
      <c r="C105" s="557"/>
      <c r="D105" s="562"/>
      <c r="E105" s="562"/>
      <c r="F105" s="562"/>
      <c r="G105" s="562"/>
      <c r="H105" s="562"/>
      <c r="I105" s="562"/>
      <c r="J105" s="559"/>
      <c r="K105" s="560"/>
      <c r="L105" s="489"/>
      <c r="M105" s="490"/>
      <c r="R105" s="491"/>
      <c r="S105" s="489"/>
      <c r="T105" s="480"/>
      <c r="U105" s="480"/>
      <c r="V105" s="480"/>
      <c r="W105" s="480"/>
      <c r="X105" s="480"/>
      <c r="Y105" s="480"/>
      <c r="Z105" s="480"/>
      <c r="AA105" s="480"/>
      <c r="AB105" s="480"/>
      <c r="AC105" s="480"/>
      <c r="AD105" s="480"/>
      <c r="AE105" s="480"/>
      <c r="AF105" s="480"/>
      <c r="AG105" s="480"/>
      <c r="AH105" s="480"/>
      <c r="AI105" s="480"/>
      <c r="AJ105" s="480"/>
      <c r="AK105" s="480"/>
      <c r="AL105" s="480"/>
      <c r="AM105" s="480"/>
      <c r="AN105" s="480"/>
      <c r="AO105" s="480"/>
      <c r="AP105" s="480"/>
      <c r="AQ105" s="480"/>
    </row>
    <row r="106">
      <c r="A106" s="474"/>
      <c r="B106" s="485"/>
      <c r="C106" s="557"/>
      <c r="D106" s="562"/>
      <c r="E106" s="562"/>
      <c r="F106" s="562"/>
      <c r="G106" s="562"/>
      <c r="H106" s="562"/>
      <c r="I106" s="562"/>
      <c r="J106" s="559"/>
      <c r="K106" s="560"/>
      <c r="L106" s="489"/>
      <c r="M106" s="490"/>
      <c r="R106" s="491"/>
      <c r="S106" s="489"/>
      <c r="T106" s="480"/>
      <c r="U106" s="480"/>
      <c r="V106" s="480"/>
      <c r="W106" s="480"/>
      <c r="X106" s="480"/>
      <c r="Y106" s="480"/>
      <c r="Z106" s="480"/>
      <c r="AA106" s="480"/>
      <c r="AB106" s="480"/>
      <c r="AC106" s="480"/>
      <c r="AD106" s="480"/>
      <c r="AE106" s="480"/>
      <c r="AF106" s="480"/>
      <c r="AG106" s="480"/>
      <c r="AH106" s="480"/>
      <c r="AI106" s="480"/>
      <c r="AJ106" s="480"/>
      <c r="AK106" s="480"/>
      <c r="AL106" s="480"/>
      <c r="AM106" s="480"/>
      <c r="AN106" s="480"/>
      <c r="AO106" s="480"/>
      <c r="AP106" s="480"/>
      <c r="AQ106" s="480"/>
    </row>
    <row r="107">
      <c r="A107" s="474"/>
      <c r="B107" s="485"/>
      <c r="C107" s="557"/>
      <c r="D107" s="562"/>
      <c r="E107" s="562"/>
      <c r="F107" s="562"/>
      <c r="G107" s="562"/>
      <c r="H107" s="562"/>
      <c r="I107" s="562"/>
      <c r="J107" s="559"/>
      <c r="K107" s="560"/>
      <c r="L107" s="489"/>
      <c r="M107" s="490"/>
      <c r="R107" s="491"/>
      <c r="S107" s="489"/>
      <c r="T107" s="480"/>
      <c r="U107" s="480"/>
      <c r="V107" s="480"/>
      <c r="W107" s="480"/>
      <c r="X107" s="480"/>
      <c r="Y107" s="480"/>
      <c r="Z107" s="480"/>
      <c r="AA107" s="480"/>
      <c r="AB107" s="480"/>
      <c r="AC107" s="480"/>
      <c r="AD107" s="480"/>
      <c r="AE107" s="480"/>
      <c r="AF107" s="480"/>
      <c r="AG107" s="480"/>
      <c r="AH107" s="480"/>
      <c r="AI107" s="480"/>
      <c r="AJ107" s="480"/>
      <c r="AK107" s="480"/>
      <c r="AL107" s="480"/>
      <c r="AM107" s="480"/>
      <c r="AN107" s="480"/>
      <c r="AO107" s="480"/>
      <c r="AP107" s="480"/>
      <c r="AQ107" s="480"/>
    </row>
    <row r="108">
      <c r="A108" s="474"/>
      <c r="B108" s="485"/>
      <c r="C108" s="557"/>
      <c r="D108" s="562"/>
      <c r="E108" s="562"/>
      <c r="F108" s="562"/>
      <c r="G108" s="562"/>
      <c r="H108" s="562"/>
      <c r="I108" s="562"/>
      <c r="J108" s="559"/>
      <c r="K108" s="560"/>
      <c r="L108" s="489"/>
      <c r="M108" s="490"/>
      <c r="R108" s="491"/>
      <c r="S108" s="489"/>
      <c r="T108" s="480"/>
      <c r="U108" s="480"/>
      <c r="V108" s="480"/>
      <c r="W108" s="480"/>
      <c r="X108" s="480"/>
      <c r="Y108" s="480"/>
      <c r="Z108" s="480"/>
      <c r="AA108" s="480"/>
      <c r="AB108" s="480"/>
      <c r="AC108" s="480"/>
      <c r="AD108" s="480"/>
      <c r="AE108" s="480"/>
      <c r="AF108" s="480"/>
      <c r="AG108" s="480"/>
      <c r="AH108" s="480"/>
      <c r="AI108" s="480"/>
      <c r="AJ108" s="480"/>
      <c r="AK108" s="480"/>
      <c r="AL108" s="480"/>
      <c r="AM108" s="480"/>
      <c r="AN108" s="480"/>
      <c r="AO108" s="480"/>
      <c r="AP108" s="480"/>
      <c r="AQ108" s="480"/>
    </row>
    <row r="109">
      <c r="A109" s="474"/>
      <c r="B109" s="485"/>
      <c r="C109" s="557"/>
      <c r="D109" s="562"/>
      <c r="E109" s="562"/>
      <c r="F109" s="562"/>
      <c r="G109" s="562"/>
      <c r="H109" s="562"/>
      <c r="I109" s="562"/>
      <c r="J109" s="559"/>
      <c r="K109" s="560"/>
      <c r="L109" s="489"/>
      <c r="M109" s="490"/>
      <c r="R109" s="491"/>
      <c r="S109" s="489"/>
      <c r="T109" s="480"/>
      <c r="U109" s="480"/>
      <c r="V109" s="480"/>
      <c r="W109" s="480"/>
      <c r="X109" s="480"/>
      <c r="Y109" s="480"/>
      <c r="Z109" s="480"/>
      <c r="AA109" s="480"/>
      <c r="AB109" s="480"/>
      <c r="AC109" s="480"/>
      <c r="AD109" s="480"/>
      <c r="AE109" s="480"/>
      <c r="AF109" s="480"/>
      <c r="AG109" s="480"/>
      <c r="AH109" s="480"/>
      <c r="AI109" s="480"/>
      <c r="AJ109" s="480"/>
      <c r="AK109" s="480"/>
      <c r="AL109" s="480"/>
      <c r="AM109" s="480"/>
      <c r="AN109" s="480"/>
      <c r="AO109" s="480"/>
      <c r="AP109" s="480"/>
      <c r="AQ109" s="480"/>
    </row>
    <row r="110">
      <c r="A110" s="474"/>
      <c r="B110" s="485"/>
      <c r="C110" s="557"/>
      <c r="D110" s="562"/>
      <c r="E110" s="562"/>
      <c r="F110" s="562"/>
      <c r="G110" s="562"/>
      <c r="H110" s="562"/>
      <c r="I110" s="562"/>
      <c r="J110" s="559"/>
      <c r="K110" s="560"/>
      <c r="L110" s="489"/>
      <c r="M110" s="490"/>
      <c r="R110" s="491"/>
      <c r="S110" s="489"/>
      <c r="T110" s="480"/>
      <c r="U110" s="480"/>
      <c r="V110" s="480"/>
      <c r="W110" s="480"/>
      <c r="X110" s="480"/>
      <c r="Y110" s="480"/>
      <c r="Z110" s="480"/>
      <c r="AA110" s="480"/>
      <c r="AB110" s="480"/>
      <c r="AC110" s="480"/>
      <c r="AD110" s="480"/>
      <c r="AE110" s="480"/>
      <c r="AF110" s="480"/>
      <c r="AG110" s="480"/>
      <c r="AH110" s="480"/>
      <c r="AI110" s="480"/>
      <c r="AJ110" s="480"/>
      <c r="AK110" s="480"/>
      <c r="AL110" s="480"/>
      <c r="AM110" s="480"/>
      <c r="AN110" s="480"/>
      <c r="AO110" s="480"/>
      <c r="AP110" s="480"/>
      <c r="AQ110" s="480"/>
    </row>
    <row r="111">
      <c r="A111" s="474"/>
      <c r="B111" s="485"/>
      <c r="C111" s="557"/>
      <c r="D111" s="562"/>
      <c r="E111" s="562"/>
      <c r="F111" s="562"/>
      <c r="G111" s="562"/>
      <c r="H111" s="562"/>
      <c r="I111" s="562"/>
      <c r="J111" s="559"/>
      <c r="K111" s="560"/>
      <c r="L111" s="489"/>
      <c r="M111" s="490"/>
      <c r="R111" s="491"/>
      <c r="S111" s="489"/>
      <c r="T111" s="480"/>
      <c r="U111" s="480"/>
      <c r="V111" s="480"/>
      <c r="W111" s="480"/>
      <c r="X111" s="480"/>
      <c r="Y111" s="480"/>
      <c r="Z111" s="480"/>
      <c r="AA111" s="480"/>
      <c r="AB111" s="480"/>
      <c r="AC111" s="480"/>
      <c r="AD111" s="480"/>
      <c r="AE111" s="480"/>
      <c r="AF111" s="480"/>
      <c r="AG111" s="480"/>
      <c r="AH111" s="480"/>
      <c r="AI111" s="480"/>
      <c r="AJ111" s="480"/>
      <c r="AK111" s="480"/>
      <c r="AL111" s="480"/>
      <c r="AM111" s="480"/>
      <c r="AN111" s="480"/>
      <c r="AO111" s="480"/>
      <c r="AP111" s="480"/>
      <c r="AQ111" s="480"/>
    </row>
    <row r="112">
      <c r="A112" s="474"/>
      <c r="B112" s="485"/>
      <c r="C112" s="557"/>
      <c r="D112" s="562"/>
      <c r="E112" s="562"/>
      <c r="F112" s="562"/>
      <c r="G112" s="562"/>
      <c r="H112" s="562"/>
      <c r="I112" s="562"/>
      <c r="J112" s="559"/>
      <c r="K112" s="560"/>
      <c r="L112" s="489"/>
      <c r="M112" s="490"/>
      <c r="R112" s="491"/>
      <c r="S112" s="489"/>
      <c r="T112" s="480"/>
      <c r="U112" s="480"/>
      <c r="V112" s="480"/>
      <c r="W112" s="480"/>
      <c r="X112" s="480"/>
      <c r="Y112" s="480"/>
      <c r="Z112" s="480"/>
      <c r="AA112" s="480"/>
      <c r="AB112" s="480"/>
      <c r="AC112" s="480"/>
      <c r="AD112" s="480"/>
      <c r="AE112" s="480"/>
      <c r="AF112" s="480"/>
      <c r="AG112" s="480"/>
      <c r="AH112" s="480"/>
      <c r="AI112" s="480"/>
      <c r="AJ112" s="480"/>
      <c r="AK112" s="480"/>
      <c r="AL112" s="480"/>
      <c r="AM112" s="480"/>
      <c r="AN112" s="480"/>
      <c r="AO112" s="480"/>
      <c r="AP112" s="480"/>
      <c r="AQ112" s="480"/>
    </row>
    <row r="113">
      <c r="A113" s="474"/>
      <c r="B113" s="485"/>
      <c r="C113" s="557"/>
      <c r="D113" s="562"/>
      <c r="E113" s="562"/>
      <c r="F113" s="562"/>
      <c r="G113" s="562"/>
      <c r="H113" s="562"/>
      <c r="I113" s="562"/>
      <c r="J113" s="559"/>
      <c r="K113" s="560"/>
      <c r="L113" s="489"/>
      <c r="M113" s="490"/>
      <c r="R113" s="491"/>
      <c r="S113" s="489"/>
      <c r="T113" s="480"/>
      <c r="U113" s="480"/>
      <c r="V113" s="480"/>
      <c r="W113" s="480"/>
      <c r="X113" s="480"/>
      <c r="Y113" s="480"/>
      <c r="Z113" s="480"/>
      <c r="AA113" s="480"/>
      <c r="AB113" s="480"/>
      <c r="AC113" s="480"/>
      <c r="AD113" s="480"/>
      <c r="AE113" s="480"/>
      <c r="AF113" s="480"/>
      <c r="AG113" s="480"/>
      <c r="AH113" s="480"/>
      <c r="AI113" s="480"/>
      <c r="AJ113" s="480"/>
      <c r="AK113" s="480"/>
      <c r="AL113" s="480"/>
      <c r="AM113" s="480"/>
      <c r="AN113" s="480"/>
      <c r="AO113" s="480"/>
      <c r="AP113" s="480"/>
      <c r="AQ113" s="480"/>
    </row>
    <row r="114">
      <c r="A114" s="474"/>
      <c r="B114" s="485"/>
      <c r="C114" s="557"/>
      <c r="D114" s="562"/>
      <c r="E114" s="562"/>
      <c r="F114" s="562"/>
      <c r="G114" s="562"/>
      <c r="H114" s="562"/>
      <c r="I114" s="562"/>
      <c r="J114" s="559"/>
      <c r="K114" s="560"/>
      <c r="L114" s="489"/>
      <c r="M114" s="490"/>
      <c r="R114" s="491"/>
      <c r="S114" s="489"/>
      <c r="T114" s="480"/>
      <c r="U114" s="480"/>
      <c r="V114" s="480"/>
      <c r="W114" s="480"/>
      <c r="X114" s="480"/>
      <c r="Y114" s="480"/>
      <c r="Z114" s="480"/>
      <c r="AA114" s="480"/>
      <c r="AB114" s="480"/>
      <c r="AC114" s="480"/>
      <c r="AD114" s="480"/>
      <c r="AE114" s="480"/>
      <c r="AF114" s="480"/>
      <c r="AG114" s="480"/>
      <c r="AH114" s="480"/>
      <c r="AI114" s="480"/>
      <c r="AJ114" s="480"/>
      <c r="AK114" s="480"/>
      <c r="AL114" s="480"/>
      <c r="AM114" s="480"/>
      <c r="AN114" s="480"/>
      <c r="AO114" s="480"/>
      <c r="AP114" s="480"/>
      <c r="AQ114" s="480"/>
    </row>
    <row r="115">
      <c r="A115" s="474"/>
      <c r="B115" s="485"/>
      <c r="C115" s="557"/>
      <c r="D115" s="562"/>
      <c r="E115" s="562"/>
      <c r="F115" s="562"/>
      <c r="G115" s="562"/>
      <c r="H115" s="562"/>
      <c r="I115" s="562"/>
      <c r="J115" s="559"/>
      <c r="K115" s="560"/>
      <c r="L115" s="489"/>
      <c r="M115" s="490"/>
      <c r="R115" s="491"/>
      <c r="S115" s="489"/>
      <c r="T115" s="480"/>
      <c r="U115" s="480"/>
      <c r="V115" s="480"/>
      <c r="W115" s="480"/>
      <c r="X115" s="480"/>
      <c r="Y115" s="480"/>
      <c r="Z115" s="480"/>
      <c r="AA115" s="480"/>
      <c r="AB115" s="480"/>
      <c r="AC115" s="480"/>
      <c r="AD115" s="480"/>
      <c r="AE115" s="480"/>
      <c r="AF115" s="480"/>
      <c r="AG115" s="480"/>
      <c r="AH115" s="480"/>
      <c r="AI115" s="480"/>
      <c r="AJ115" s="480"/>
      <c r="AK115" s="480"/>
      <c r="AL115" s="480"/>
      <c r="AM115" s="480"/>
      <c r="AN115" s="480"/>
      <c r="AO115" s="480"/>
      <c r="AP115" s="480"/>
      <c r="AQ115" s="480"/>
    </row>
    <row r="116">
      <c r="A116" s="474"/>
      <c r="B116" s="485"/>
      <c r="C116" s="557"/>
      <c r="D116" s="562"/>
      <c r="E116" s="562"/>
      <c r="F116" s="562"/>
      <c r="G116" s="562"/>
      <c r="H116" s="562"/>
      <c r="I116" s="562"/>
      <c r="J116" s="559"/>
      <c r="K116" s="560"/>
      <c r="L116" s="489"/>
      <c r="M116" s="490"/>
      <c r="R116" s="491"/>
      <c r="S116" s="489"/>
      <c r="T116" s="480"/>
      <c r="U116" s="480"/>
      <c r="V116" s="480"/>
      <c r="W116" s="480"/>
      <c r="X116" s="480"/>
      <c r="Y116" s="480"/>
      <c r="Z116" s="480"/>
      <c r="AA116" s="480"/>
      <c r="AB116" s="480"/>
      <c r="AC116" s="480"/>
      <c r="AD116" s="480"/>
      <c r="AE116" s="480"/>
      <c r="AF116" s="480"/>
      <c r="AG116" s="480"/>
      <c r="AH116" s="480"/>
      <c r="AI116" s="480"/>
      <c r="AJ116" s="480"/>
      <c r="AK116" s="480"/>
      <c r="AL116" s="480"/>
      <c r="AM116" s="480"/>
      <c r="AN116" s="480"/>
      <c r="AO116" s="480"/>
      <c r="AP116" s="480"/>
      <c r="AQ116" s="480"/>
    </row>
    <row r="117">
      <c r="A117" s="474"/>
      <c r="B117" s="485"/>
      <c r="C117" s="557"/>
      <c r="D117" s="562"/>
      <c r="E117" s="562"/>
      <c r="F117" s="562"/>
      <c r="G117" s="562"/>
      <c r="H117" s="562"/>
      <c r="I117" s="562"/>
      <c r="J117" s="559"/>
      <c r="K117" s="560"/>
      <c r="L117" s="489"/>
      <c r="M117" s="490"/>
      <c r="R117" s="491"/>
      <c r="S117" s="489"/>
      <c r="T117" s="480"/>
      <c r="U117" s="480"/>
      <c r="V117" s="480"/>
      <c r="W117" s="480"/>
      <c r="X117" s="480"/>
      <c r="Y117" s="480"/>
      <c r="Z117" s="480"/>
      <c r="AA117" s="480"/>
      <c r="AB117" s="480"/>
      <c r="AC117" s="480"/>
      <c r="AD117" s="480"/>
      <c r="AE117" s="480"/>
      <c r="AF117" s="480"/>
      <c r="AG117" s="480"/>
      <c r="AH117" s="480"/>
      <c r="AI117" s="480"/>
      <c r="AJ117" s="480"/>
      <c r="AK117" s="480"/>
      <c r="AL117" s="480"/>
      <c r="AM117" s="480"/>
      <c r="AN117" s="480"/>
      <c r="AO117" s="480"/>
      <c r="AP117" s="480"/>
      <c r="AQ117" s="480"/>
    </row>
    <row r="118">
      <c r="A118" s="474"/>
      <c r="B118" s="485"/>
      <c r="C118" s="557"/>
      <c r="D118" s="562"/>
      <c r="E118" s="562"/>
      <c r="F118" s="562"/>
      <c r="G118" s="562"/>
      <c r="H118" s="562"/>
      <c r="I118" s="562"/>
      <c r="J118" s="559"/>
      <c r="K118" s="560"/>
      <c r="L118" s="489"/>
      <c r="M118" s="490"/>
      <c r="R118" s="491"/>
      <c r="S118" s="489"/>
      <c r="T118" s="480"/>
      <c r="U118" s="480"/>
      <c r="V118" s="480"/>
      <c r="W118" s="480"/>
      <c r="X118" s="480"/>
      <c r="Y118" s="480"/>
      <c r="Z118" s="480"/>
      <c r="AA118" s="480"/>
      <c r="AB118" s="480"/>
      <c r="AC118" s="480"/>
      <c r="AD118" s="480"/>
      <c r="AE118" s="480"/>
      <c r="AF118" s="480"/>
      <c r="AG118" s="480"/>
      <c r="AH118" s="480"/>
      <c r="AI118" s="480"/>
      <c r="AJ118" s="480"/>
      <c r="AK118" s="480"/>
      <c r="AL118" s="480"/>
      <c r="AM118" s="480"/>
      <c r="AN118" s="480"/>
      <c r="AO118" s="480"/>
      <c r="AP118" s="480"/>
      <c r="AQ118" s="480"/>
    </row>
    <row r="119">
      <c r="A119" s="474"/>
      <c r="B119" s="485"/>
      <c r="C119" s="557"/>
      <c r="D119" s="562"/>
      <c r="E119" s="562"/>
      <c r="F119" s="562"/>
      <c r="G119" s="562"/>
      <c r="H119" s="562"/>
      <c r="I119" s="562"/>
      <c r="J119" s="559"/>
      <c r="K119" s="560"/>
      <c r="L119" s="489"/>
      <c r="M119" s="490"/>
      <c r="R119" s="491"/>
      <c r="S119" s="489"/>
      <c r="T119" s="480"/>
      <c r="U119" s="480"/>
      <c r="V119" s="480"/>
      <c r="W119" s="480"/>
      <c r="X119" s="480"/>
      <c r="Y119" s="480"/>
      <c r="Z119" s="480"/>
      <c r="AA119" s="480"/>
      <c r="AB119" s="480"/>
      <c r="AC119" s="480"/>
      <c r="AD119" s="480"/>
      <c r="AE119" s="480"/>
      <c r="AF119" s="480"/>
      <c r="AG119" s="480"/>
      <c r="AH119" s="480"/>
      <c r="AI119" s="480"/>
      <c r="AJ119" s="480"/>
      <c r="AK119" s="480"/>
      <c r="AL119" s="480"/>
      <c r="AM119" s="480"/>
      <c r="AN119" s="480"/>
      <c r="AO119" s="480"/>
      <c r="AP119" s="480"/>
      <c r="AQ119" s="480"/>
    </row>
    <row r="120">
      <c r="A120" s="474"/>
      <c r="B120" s="485"/>
      <c r="C120" s="557"/>
      <c r="D120" s="562"/>
      <c r="E120" s="562"/>
      <c r="F120" s="562"/>
      <c r="G120" s="562"/>
      <c r="H120" s="562"/>
      <c r="I120" s="562"/>
      <c r="J120" s="559"/>
      <c r="K120" s="560"/>
      <c r="L120" s="489"/>
      <c r="M120" s="490"/>
      <c r="R120" s="491"/>
      <c r="S120" s="489"/>
      <c r="T120" s="480"/>
      <c r="U120" s="480"/>
      <c r="V120" s="480"/>
      <c r="W120" s="480"/>
      <c r="X120" s="480"/>
      <c r="Y120" s="480"/>
      <c r="Z120" s="480"/>
      <c r="AA120" s="480"/>
      <c r="AB120" s="480"/>
      <c r="AC120" s="480"/>
      <c r="AD120" s="480"/>
      <c r="AE120" s="480"/>
      <c r="AF120" s="480"/>
      <c r="AG120" s="480"/>
      <c r="AH120" s="480"/>
      <c r="AI120" s="480"/>
      <c r="AJ120" s="480"/>
      <c r="AK120" s="480"/>
      <c r="AL120" s="480"/>
      <c r="AM120" s="480"/>
      <c r="AN120" s="480"/>
      <c r="AO120" s="480"/>
      <c r="AP120" s="480"/>
      <c r="AQ120" s="480"/>
    </row>
    <row r="121">
      <c r="A121" s="474"/>
      <c r="B121" s="485"/>
      <c r="C121" s="557"/>
      <c r="D121" s="562"/>
      <c r="E121" s="562"/>
      <c r="F121" s="562"/>
      <c r="G121" s="562"/>
      <c r="H121" s="562"/>
      <c r="I121" s="562"/>
      <c r="J121" s="559"/>
      <c r="K121" s="560"/>
      <c r="L121" s="489"/>
      <c r="M121" s="490"/>
      <c r="R121" s="491"/>
      <c r="S121" s="489"/>
      <c r="T121" s="480"/>
      <c r="U121" s="480"/>
      <c r="V121" s="480"/>
      <c r="W121" s="480"/>
      <c r="X121" s="480"/>
      <c r="Y121" s="480"/>
      <c r="Z121" s="480"/>
      <c r="AA121" s="480"/>
      <c r="AB121" s="480"/>
      <c r="AC121" s="480"/>
      <c r="AD121" s="480"/>
      <c r="AE121" s="480"/>
      <c r="AF121" s="480"/>
      <c r="AG121" s="480"/>
      <c r="AH121" s="480"/>
      <c r="AI121" s="480"/>
      <c r="AJ121" s="480"/>
      <c r="AK121" s="480"/>
      <c r="AL121" s="480"/>
      <c r="AM121" s="480"/>
      <c r="AN121" s="480"/>
      <c r="AO121" s="480"/>
      <c r="AP121" s="480"/>
      <c r="AQ121" s="480"/>
    </row>
    <row r="122">
      <c r="A122" s="474"/>
      <c r="B122" s="485"/>
      <c r="C122" s="557"/>
      <c r="D122" s="562"/>
      <c r="E122" s="562"/>
      <c r="F122" s="562"/>
      <c r="G122" s="562"/>
      <c r="H122" s="562"/>
      <c r="I122" s="562"/>
      <c r="J122" s="559"/>
      <c r="K122" s="560"/>
      <c r="L122" s="489"/>
      <c r="M122" s="490"/>
      <c r="R122" s="491"/>
      <c r="S122" s="489"/>
      <c r="T122" s="480"/>
      <c r="U122" s="480"/>
      <c r="V122" s="480"/>
      <c r="W122" s="480"/>
      <c r="X122" s="480"/>
      <c r="Y122" s="480"/>
      <c r="Z122" s="480"/>
      <c r="AA122" s="480"/>
      <c r="AB122" s="480"/>
      <c r="AC122" s="480"/>
      <c r="AD122" s="480"/>
      <c r="AE122" s="480"/>
      <c r="AF122" s="480"/>
      <c r="AG122" s="480"/>
      <c r="AH122" s="480"/>
      <c r="AI122" s="480"/>
      <c r="AJ122" s="480"/>
      <c r="AK122" s="480"/>
      <c r="AL122" s="480"/>
      <c r="AM122" s="480"/>
      <c r="AN122" s="480"/>
      <c r="AO122" s="480"/>
      <c r="AP122" s="480"/>
      <c r="AQ122" s="480"/>
    </row>
    <row r="123">
      <c r="A123" s="474"/>
      <c r="B123" s="485"/>
      <c r="C123" s="557"/>
      <c r="D123" s="562"/>
      <c r="E123" s="562"/>
      <c r="F123" s="562"/>
      <c r="G123" s="562"/>
      <c r="H123" s="562"/>
      <c r="I123" s="562"/>
      <c r="J123" s="559"/>
      <c r="K123" s="560"/>
      <c r="L123" s="489"/>
      <c r="M123" s="490"/>
      <c r="R123" s="491"/>
      <c r="S123" s="489"/>
      <c r="T123" s="480"/>
      <c r="U123" s="480"/>
      <c r="V123" s="480"/>
      <c r="W123" s="480"/>
      <c r="X123" s="480"/>
      <c r="Y123" s="480"/>
      <c r="Z123" s="480"/>
      <c r="AA123" s="480"/>
      <c r="AB123" s="480"/>
      <c r="AC123" s="480"/>
      <c r="AD123" s="480"/>
      <c r="AE123" s="480"/>
      <c r="AF123" s="480"/>
      <c r="AG123" s="480"/>
      <c r="AH123" s="480"/>
      <c r="AI123" s="480"/>
      <c r="AJ123" s="480"/>
      <c r="AK123" s="480"/>
      <c r="AL123" s="480"/>
      <c r="AM123" s="480"/>
      <c r="AN123" s="480"/>
      <c r="AO123" s="480"/>
      <c r="AP123" s="480"/>
      <c r="AQ123" s="480"/>
    </row>
    <row r="124">
      <c r="A124" s="474"/>
      <c r="B124" s="485"/>
      <c r="C124" s="557"/>
      <c r="D124" s="562"/>
      <c r="E124" s="562"/>
      <c r="F124" s="562"/>
      <c r="G124" s="562"/>
      <c r="H124" s="562"/>
      <c r="I124" s="562"/>
      <c r="J124" s="559"/>
      <c r="K124" s="560"/>
      <c r="L124" s="489"/>
      <c r="M124" s="490"/>
      <c r="R124" s="491"/>
      <c r="S124" s="489"/>
      <c r="T124" s="480"/>
      <c r="U124" s="480"/>
      <c r="V124" s="480"/>
      <c r="W124" s="480"/>
      <c r="X124" s="480"/>
      <c r="Y124" s="480"/>
      <c r="Z124" s="480"/>
      <c r="AA124" s="480"/>
      <c r="AB124" s="480"/>
      <c r="AC124" s="480"/>
      <c r="AD124" s="480"/>
      <c r="AE124" s="480"/>
      <c r="AF124" s="480"/>
      <c r="AG124" s="480"/>
      <c r="AH124" s="480"/>
      <c r="AI124" s="480"/>
      <c r="AJ124" s="480"/>
      <c r="AK124" s="480"/>
      <c r="AL124" s="480"/>
      <c r="AM124" s="480"/>
      <c r="AN124" s="480"/>
      <c r="AO124" s="480"/>
      <c r="AP124" s="480"/>
      <c r="AQ124" s="480"/>
    </row>
    <row r="125">
      <c r="A125" s="474"/>
      <c r="B125" s="485"/>
      <c r="C125" s="557"/>
      <c r="D125" s="562"/>
      <c r="E125" s="562"/>
      <c r="F125" s="562"/>
      <c r="G125" s="562"/>
      <c r="H125" s="562"/>
      <c r="I125" s="562"/>
      <c r="J125" s="559"/>
      <c r="K125" s="560"/>
      <c r="L125" s="489"/>
      <c r="M125" s="490"/>
      <c r="R125" s="491"/>
      <c r="S125" s="489"/>
      <c r="T125" s="480"/>
      <c r="U125" s="480"/>
      <c r="V125" s="480"/>
      <c r="W125" s="480"/>
      <c r="X125" s="480"/>
      <c r="Y125" s="480"/>
      <c r="Z125" s="480"/>
      <c r="AA125" s="480"/>
      <c r="AB125" s="480"/>
      <c r="AC125" s="480"/>
      <c r="AD125" s="480"/>
      <c r="AE125" s="480"/>
      <c r="AF125" s="480"/>
      <c r="AG125" s="480"/>
      <c r="AH125" s="480"/>
      <c r="AI125" s="480"/>
      <c r="AJ125" s="480"/>
      <c r="AK125" s="480"/>
      <c r="AL125" s="480"/>
      <c r="AM125" s="480"/>
      <c r="AN125" s="480"/>
      <c r="AO125" s="480"/>
      <c r="AP125" s="480"/>
      <c r="AQ125" s="480"/>
    </row>
    <row r="126">
      <c r="A126" s="474"/>
      <c r="B126" s="485"/>
      <c r="C126" s="557"/>
      <c r="D126" s="562"/>
      <c r="E126" s="562"/>
      <c r="F126" s="562"/>
      <c r="G126" s="562"/>
      <c r="H126" s="562"/>
      <c r="I126" s="562"/>
      <c r="J126" s="559"/>
      <c r="K126" s="560"/>
      <c r="L126" s="489"/>
      <c r="M126" s="490"/>
      <c r="R126" s="491"/>
      <c r="S126" s="489"/>
      <c r="T126" s="480"/>
      <c r="U126" s="480"/>
      <c r="V126" s="480"/>
      <c r="W126" s="480"/>
      <c r="X126" s="480"/>
      <c r="Y126" s="480"/>
      <c r="Z126" s="480"/>
      <c r="AA126" s="480"/>
      <c r="AB126" s="480"/>
      <c r="AC126" s="480"/>
      <c r="AD126" s="480"/>
      <c r="AE126" s="480"/>
      <c r="AF126" s="480"/>
      <c r="AG126" s="480"/>
      <c r="AH126" s="480"/>
      <c r="AI126" s="480"/>
      <c r="AJ126" s="480"/>
      <c r="AK126" s="480"/>
      <c r="AL126" s="480"/>
      <c r="AM126" s="480"/>
      <c r="AN126" s="480"/>
      <c r="AO126" s="480"/>
      <c r="AP126" s="480"/>
      <c r="AQ126" s="480"/>
    </row>
    <row r="127">
      <c r="A127" s="474"/>
      <c r="B127" s="485"/>
      <c r="C127" s="557"/>
      <c r="D127" s="562"/>
      <c r="E127" s="562"/>
      <c r="F127" s="562"/>
      <c r="G127" s="562"/>
      <c r="H127" s="562"/>
      <c r="I127" s="562"/>
      <c r="J127" s="559"/>
      <c r="K127" s="560"/>
      <c r="L127" s="489"/>
      <c r="M127" s="490"/>
      <c r="R127" s="491"/>
      <c r="S127" s="489"/>
      <c r="T127" s="480"/>
      <c r="U127" s="480"/>
      <c r="V127" s="480"/>
      <c r="W127" s="480"/>
      <c r="X127" s="480"/>
      <c r="Y127" s="480"/>
      <c r="Z127" s="480"/>
      <c r="AA127" s="480"/>
      <c r="AB127" s="480"/>
      <c r="AC127" s="480"/>
      <c r="AD127" s="480"/>
      <c r="AE127" s="480"/>
      <c r="AF127" s="480"/>
      <c r="AG127" s="480"/>
      <c r="AH127" s="480"/>
      <c r="AI127" s="480"/>
      <c r="AJ127" s="480"/>
      <c r="AK127" s="480"/>
      <c r="AL127" s="480"/>
      <c r="AM127" s="480"/>
      <c r="AN127" s="480"/>
      <c r="AO127" s="480"/>
      <c r="AP127" s="480"/>
      <c r="AQ127" s="480"/>
    </row>
    <row r="128">
      <c r="A128" s="474"/>
      <c r="B128" s="485"/>
      <c r="C128" s="557"/>
      <c r="D128" s="562"/>
      <c r="E128" s="562"/>
      <c r="F128" s="562"/>
      <c r="G128" s="562"/>
      <c r="H128" s="562"/>
      <c r="I128" s="562"/>
      <c r="J128" s="559"/>
      <c r="K128" s="560"/>
      <c r="L128" s="489"/>
      <c r="M128" s="490"/>
      <c r="R128" s="491"/>
      <c r="S128" s="489"/>
      <c r="T128" s="480"/>
      <c r="U128" s="480"/>
      <c r="V128" s="480"/>
      <c r="W128" s="480"/>
      <c r="X128" s="480"/>
      <c r="Y128" s="480"/>
      <c r="Z128" s="480"/>
      <c r="AA128" s="480"/>
      <c r="AB128" s="480"/>
      <c r="AC128" s="480"/>
      <c r="AD128" s="480"/>
      <c r="AE128" s="480"/>
      <c r="AF128" s="480"/>
      <c r="AG128" s="480"/>
      <c r="AH128" s="480"/>
      <c r="AI128" s="480"/>
      <c r="AJ128" s="480"/>
      <c r="AK128" s="480"/>
      <c r="AL128" s="480"/>
      <c r="AM128" s="480"/>
      <c r="AN128" s="480"/>
      <c r="AO128" s="480"/>
      <c r="AP128" s="480"/>
      <c r="AQ128" s="480"/>
    </row>
    <row r="129">
      <c r="A129" s="474"/>
      <c r="B129" s="485"/>
      <c r="C129" s="557"/>
      <c r="D129" s="562"/>
      <c r="E129" s="562"/>
      <c r="F129" s="562"/>
      <c r="G129" s="562"/>
      <c r="H129" s="562"/>
      <c r="I129" s="562"/>
      <c r="J129" s="559"/>
      <c r="K129" s="560"/>
      <c r="L129" s="489"/>
      <c r="M129" s="490"/>
      <c r="R129" s="491"/>
      <c r="S129" s="489"/>
      <c r="T129" s="480"/>
      <c r="U129" s="480"/>
      <c r="V129" s="480"/>
      <c r="W129" s="480"/>
      <c r="X129" s="480"/>
      <c r="Y129" s="480"/>
      <c r="Z129" s="480"/>
      <c r="AA129" s="480"/>
      <c r="AB129" s="480"/>
      <c r="AC129" s="480"/>
      <c r="AD129" s="480"/>
      <c r="AE129" s="480"/>
      <c r="AF129" s="480"/>
      <c r="AG129" s="480"/>
      <c r="AH129" s="480"/>
      <c r="AI129" s="480"/>
      <c r="AJ129" s="480"/>
      <c r="AK129" s="480"/>
      <c r="AL129" s="480"/>
      <c r="AM129" s="480"/>
      <c r="AN129" s="480"/>
      <c r="AO129" s="480"/>
      <c r="AP129" s="480"/>
      <c r="AQ129" s="480"/>
    </row>
    <row r="130">
      <c r="A130" s="474"/>
      <c r="B130" s="485"/>
      <c r="C130" s="557"/>
      <c r="D130" s="562"/>
      <c r="E130" s="562"/>
      <c r="F130" s="562"/>
      <c r="G130" s="562"/>
      <c r="H130" s="562"/>
      <c r="I130" s="562"/>
      <c r="J130" s="559"/>
      <c r="K130" s="560"/>
      <c r="L130" s="489"/>
      <c r="M130" s="490"/>
      <c r="R130" s="491"/>
      <c r="S130" s="489"/>
      <c r="T130" s="480"/>
      <c r="U130" s="480"/>
      <c r="V130" s="480"/>
      <c r="W130" s="480"/>
      <c r="X130" s="480"/>
      <c r="Y130" s="480"/>
      <c r="Z130" s="480"/>
      <c r="AA130" s="480"/>
      <c r="AB130" s="480"/>
      <c r="AC130" s="480"/>
      <c r="AD130" s="480"/>
      <c r="AE130" s="480"/>
      <c r="AF130" s="480"/>
      <c r="AG130" s="480"/>
      <c r="AH130" s="480"/>
      <c r="AI130" s="480"/>
      <c r="AJ130" s="480"/>
      <c r="AK130" s="480"/>
      <c r="AL130" s="480"/>
      <c r="AM130" s="480"/>
      <c r="AN130" s="480"/>
      <c r="AO130" s="480"/>
      <c r="AP130" s="480"/>
      <c r="AQ130" s="480"/>
    </row>
    <row r="131">
      <c r="A131" s="474"/>
      <c r="B131" s="485"/>
      <c r="C131" s="557"/>
      <c r="D131" s="562"/>
      <c r="E131" s="562"/>
      <c r="F131" s="562"/>
      <c r="G131" s="562"/>
      <c r="H131" s="562"/>
      <c r="I131" s="562"/>
      <c r="J131" s="559"/>
      <c r="K131" s="560"/>
      <c r="L131" s="489"/>
      <c r="M131" s="490"/>
      <c r="R131" s="491"/>
      <c r="S131" s="489"/>
      <c r="T131" s="480"/>
      <c r="U131" s="480"/>
      <c r="V131" s="480"/>
      <c r="W131" s="480"/>
      <c r="X131" s="480"/>
      <c r="Y131" s="480"/>
      <c r="Z131" s="480"/>
      <c r="AA131" s="480"/>
      <c r="AB131" s="480"/>
      <c r="AC131" s="480"/>
      <c r="AD131" s="480"/>
      <c r="AE131" s="480"/>
      <c r="AF131" s="480"/>
      <c r="AG131" s="480"/>
      <c r="AH131" s="480"/>
      <c r="AI131" s="480"/>
      <c r="AJ131" s="480"/>
      <c r="AK131" s="480"/>
      <c r="AL131" s="480"/>
      <c r="AM131" s="480"/>
      <c r="AN131" s="480"/>
      <c r="AO131" s="480"/>
      <c r="AP131" s="480"/>
      <c r="AQ131" s="480"/>
    </row>
    <row r="132">
      <c r="A132" s="474"/>
      <c r="B132" s="485"/>
      <c r="C132" s="557"/>
      <c r="D132" s="562"/>
      <c r="E132" s="562"/>
      <c r="F132" s="562"/>
      <c r="G132" s="562"/>
      <c r="H132" s="562"/>
      <c r="I132" s="562"/>
      <c r="J132" s="559"/>
      <c r="K132" s="560"/>
      <c r="L132" s="489"/>
      <c r="M132" s="490"/>
      <c r="R132" s="491"/>
      <c r="S132" s="489"/>
      <c r="T132" s="480"/>
      <c r="U132" s="480"/>
      <c r="V132" s="480"/>
      <c r="W132" s="480"/>
      <c r="X132" s="480"/>
      <c r="Y132" s="480"/>
      <c r="Z132" s="480"/>
      <c r="AA132" s="480"/>
      <c r="AB132" s="480"/>
      <c r="AC132" s="480"/>
      <c r="AD132" s="480"/>
      <c r="AE132" s="480"/>
      <c r="AF132" s="480"/>
      <c r="AG132" s="480"/>
      <c r="AH132" s="480"/>
      <c r="AI132" s="480"/>
      <c r="AJ132" s="480"/>
      <c r="AK132" s="480"/>
      <c r="AL132" s="480"/>
      <c r="AM132" s="480"/>
      <c r="AN132" s="480"/>
      <c r="AO132" s="480"/>
      <c r="AP132" s="480"/>
      <c r="AQ132" s="480"/>
    </row>
    <row r="133">
      <c r="A133" s="474"/>
      <c r="B133" s="485"/>
      <c r="C133" s="557"/>
      <c r="D133" s="562"/>
      <c r="E133" s="562"/>
      <c r="F133" s="562"/>
      <c r="G133" s="562"/>
      <c r="H133" s="562"/>
      <c r="I133" s="562"/>
      <c r="J133" s="559"/>
      <c r="K133" s="560"/>
      <c r="L133" s="489"/>
      <c r="M133" s="490"/>
      <c r="R133" s="491"/>
      <c r="S133" s="489"/>
      <c r="T133" s="480"/>
      <c r="U133" s="480"/>
      <c r="V133" s="480"/>
      <c r="W133" s="480"/>
      <c r="X133" s="480"/>
      <c r="Y133" s="480"/>
      <c r="Z133" s="480"/>
      <c r="AA133" s="480"/>
      <c r="AB133" s="480"/>
      <c r="AC133" s="480"/>
      <c r="AD133" s="480"/>
      <c r="AE133" s="480"/>
      <c r="AF133" s="480"/>
      <c r="AG133" s="480"/>
      <c r="AH133" s="480"/>
      <c r="AI133" s="480"/>
      <c r="AJ133" s="480"/>
      <c r="AK133" s="480"/>
      <c r="AL133" s="480"/>
      <c r="AM133" s="480"/>
      <c r="AN133" s="480"/>
      <c r="AO133" s="480"/>
      <c r="AP133" s="480"/>
      <c r="AQ133" s="480"/>
    </row>
    <row r="134">
      <c r="A134" s="474"/>
      <c r="B134" s="485"/>
      <c r="C134" s="557"/>
      <c r="D134" s="562"/>
      <c r="E134" s="562"/>
      <c r="F134" s="562"/>
      <c r="G134" s="562"/>
      <c r="H134" s="562"/>
      <c r="I134" s="562"/>
      <c r="J134" s="559"/>
      <c r="K134" s="560"/>
      <c r="L134" s="489"/>
      <c r="M134" s="490"/>
      <c r="R134" s="491"/>
      <c r="S134" s="489"/>
      <c r="T134" s="480"/>
      <c r="U134" s="480"/>
      <c r="V134" s="480"/>
      <c r="W134" s="480"/>
      <c r="X134" s="480"/>
      <c r="Y134" s="480"/>
      <c r="Z134" s="480"/>
      <c r="AA134" s="480"/>
      <c r="AB134" s="480"/>
      <c r="AC134" s="480"/>
      <c r="AD134" s="480"/>
      <c r="AE134" s="480"/>
      <c r="AF134" s="480"/>
      <c r="AG134" s="480"/>
      <c r="AH134" s="480"/>
      <c r="AI134" s="480"/>
      <c r="AJ134" s="480"/>
      <c r="AK134" s="480"/>
      <c r="AL134" s="480"/>
      <c r="AM134" s="480"/>
      <c r="AN134" s="480"/>
      <c r="AO134" s="480"/>
      <c r="AP134" s="480"/>
      <c r="AQ134" s="480"/>
    </row>
    <row r="135">
      <c r="A135" s="474"/>
      <c r="B135" s="485"/>
      <c r="C135" s="557"/>
      <c r="D135" s="562"/>
      <c r="E135" s="562"/>
      <c r="F135" s="562"/>
      <c r="G135" s="562"/>
      <c r="H135" s="562"/>
      <c r="I135" s="562"/>
      <c r="J135" s="559"/>
      <c r="K135" s="560"/>
      <c r="L135" s="489"/>
      <c r="M135" s="490"/>
      <c r="R135" s="491"/>
      <c r="S135" s="489"/>
      <c r="T135" s="480"/>
      <c r="U135" s="480"/>
      <c r="V135" s="480"/>
      <c r="W135" s="480"/>
      <c r="X135" s="480"/>
      <c r="Y135" s="480"/>
      <c r="Z135" s="480"/>
      <c r="AA135" s="480"/>
      <c r="AB135" s="480"/>
      <c r="AC135" s="480"/>
      <c r="AD135" s="480"/>
      <c r="AE135" s="480"/>
      <c r="AF135" s="480"/>
      <c r="AG135" s="480"/>
      <c r="AH135" s="480"/>
      <c r="AI135" s="480"/>
      <c r="AJ135" s="480"/>
      <c r="AK135" s="480"/>
      <c r="AL135" s="480"/>
      <c r="AM135" s="480"/>
      <c r="AN135" s="480"/>
      <c r="AO135" s="480"/>
      <c r="AP135" s="480"/>
      <c r="AQ135" s="480"/>
    </row>
    <row r="136">
      <c r="A136" s="474"/>
      <c r="B136" s="485"/>
      <c r="C136" s="557"/>
      <c r="D136" s="562"/>
      <c r="E136" s="562"/>
      <c r="F136" s="562"/>
      <c r="G136" s="562"/>
      <c r="H136" s="562"/>
      <c r="I136" s="562"/>
      <c r="J136" s="559"/>
      <c r="K136" s="560"/>
      <c r="L136" s="489"/>
      <c r="M136" s="490"/>
      <c r="R136" s="491"/>
      <c r="S136" s="489"/>
      <c r="T136" s="480"/>
      <c r="U136" s="480"/>
      <c r="V136" s="480"/>
      <c r="W136" s="480"/>
      <c r="X136" s="480"/>
      <c r="Y136" s="480"/>
      <c r="Z136" s="480"/>
      <c r="AA136" s="480"/>
      <c r="AB136" s="480"/>
      <c r="AC136" s="480"/>
      <c r="AD136" s="480"/>
      <c r="AE136" s="480"/>
      <c r="AF136" s="480"/>
      <c r="AG136" s="480"/>
      <c r="AH136" s="480"/>
      <c r="AI136" s="480"/>
      <c r="AJ136" s="480"/>
      <c r="AK136" s="480"/>
      <c r="AL136" s="480"/>
      <c r="AM136" s="480"/>
      <c r="AN136" s="480"/>
      <c r="AO136" s="480"/>
      <c r="AP136" s="480"/>
      <c r="AQ136" s="480"/>
    </row>
    <row r="137">
      <c r="A137" s="474"/>
      <c r="B137" s="485"/>
      <c r="C137" s="557"/>
      <c r="D137" s="562"/>
      <c r="E137" s="562"/>
      <c r="F137" s="562"/>
      <c r="G137" s="562"/>
      <c r="H137" s="562"/>
      <c r="I137" s="562"/>
      <c r="J137" s="559"/>
      <c r="K137" s="560"/>
      <c r="L137" s="489"/>
      <c r="M137" s="490"/>
      <c r="R137" s="491"/>
      <c r="S137" s="489"/>
      <c r="T137" s="480"/>
      <c r="U137" s="480"/>
      <c r="V137" s="480"/>
      <c r="W137" s="480"/>
      <c r="X137" s="480"/>
      <c r="Y137" s="480"/>
      <c r="Z137" s="480"/>
      <c r="AA137" s="480"/>
      <c r="AB137" s="480"/>
      <c r="AC137" s="480"/>
      <c r="AD137" s="480"/>
      <c r="AE137" s="480"/>
      <c r="AF137" s="480"/>
      <c r="AG137" s="480"/>
      <c r="AH137" s="480"/>
      <c r="AI137" s="480"/>
      <c r="AJ137" s="480"/>
      <c r="AK137" s="480"/>
      <c r="AL137" s="480"/>
      <c r="AM137" s="480"/>
      <c r="AN137" s="480"/>
      <c r="AO137" s="480"/>
      <c r="AP137" s="480"/>
      <c r="AQ137" s="480"/>
    </row>
    <row r="138">
      <c r="A138" s="474"/>
      <c r="B138" s="485"/>
      <c r="C138" s="563"/>
      <c r="D138" s="564"/>
      <c r="E138" s="564"/>
      <c r="F138" s="564"/>
      <c r="G138" s="564"/>
      <c r="H138" s="564"/>
      <c r="I138" s="564"/>
      <c r="J138" s="565"/>
      <c r="K138" s="566"/>
      <c r="L138" s="489"/>
      <c r="M138" s="492"/>
      <c r="N138" s="493"/>
      <c r="O138" s="493"/>
      <c r="P138" s="493"/>
      <c r="Q138" s="493"/>
      <c r="R138" s="494"/>
      <c r="S138" s="489"/>
      <c r="T138" s="480"/>
      <c r="U138" s="480"/>
      <c r="V138" s="480"/>
      <c r="W138" s="480"/>
      <c r="X138" s="480"/>
      <c r="Y138" s="480"/>
      <c r="Z138" s="480"/>
      <c r="AA138" s="480"/>
      <c r="AB138" s="480"/>
      <c r="AC138" s="480"/>
      <c r="AD138" s="480"/>
      <c r="AE138" s="480"/>
      <c r="AF138" s="480"/>
      <c r="AG138" s="480"/>
      <c r="AH138" s="480"/>
      <c r="AI138" s="480"/>
      <c r="AJ138" s="480"/>
      <c r="AK138" s="480"/>
      <c r="AL138" s="480"/>
      <c r="AM138" s="480"/>
      <c r="AN138" s="480"/>
      <c r="AO138" s="480"/>
      <c r="AP138" s="480"/>
      <c r="AQ138" s="480"/>
    </row>
    <row r="139">
      <c r="A139" s="83"/>
      <c r="B139" s="482"/>
      <c r="C139" s="483"/>
      <c r="D139" s="483"/>
      <c r="E139" s="483"/>
      <c r="F139" s="483"/>
      <c r="G139" s="483"/>
      <c r="H139" s="483"/>
      <c r="I139" s="483"/>
      <c r="J139" s="483"/>
      <c r="K139" s="483"/>
      <c r="L139" s="567"/>
      <c r="M139" s="483"/>
      <c r="N139" s="483"/>
      <c r="O139" s="483"/>
      <c r="P139" s="483"/>
      <c r="Q139" s="483"/>
      <c r="R139" s="483"/>
      <c r="S139" s="568"/>
      <c r="T139" s="480"/>
      <c r="U139" s="480"/>
      <c r="V139" s="480"/>
      <c r="W139" s="480"/>
      <c r="X139" s="480"/>
      <c r="Y139" s="480"/>
      <c r="Z139" s="480"/>
      <c r="AA139" s="480"/>
      <c r="AB139" s="480"/>
      <c r="AC139" s="480"/>
      <c r="AD139" s="480"/>
      <c r="AE139" s="480"/>
      <c r="AF139" s="480"/>
      <c r="AG139" s="480"/>
      <c r="AH139" s="480"/>
      <c r="AI139" s="480"/>
      <c r="AJ139" s="480"/>
      <c r="AK139" s="480"/>
      <c r="AL139" s="480"/>
      <c r="AM139" s="480"/>
      <c r="AN139" s="480"/>
      <c r="AO139" s="480"/>
      <c r="AP139" s="480"/>
      <c r="AQ139" s="480"/>
    </row>
    <row r="140">
      <c r="A140" s="474"/>
      <c r="B140" s="474"/>
      <c r="C140" s="474"/>
      <c r="D140" s="474"/>
      <c r="E140" s="474"/>
      <c r="F140" s="474"/>
      <c r="G140" s="474"/>
      <c r="H140" s="474"/>
      <c r="I140" s="474"/>
      <c r="J140" s="474"/>
      <c r="K140" s="474"/>
      <c r="L140" s="474"/>
      <c r="M140" s="474"/>
      <c r="N140" s="474"/>
      <c r="O140" s="474"/>
      <c r="P140" s="474"/>
      <c r="Q140" s="474"/>
      <c r="R140" s="474"/>
      <c r="S140" s="474"/>
      <c r="T140" s="474"/>
      <c r="U140" s="474"/>
      <c r="V140" s="474"/>
      <c r="W140" s="474"/>
      <c r="X140" s="474"/>
      <c r="Y140" s="474"/>
      <c r="Z140" s="474"/>
      <c r="AA140" s="474"/>
      <c r="AB140" s="474"/>
      <c r="AC140" s="474"/>
      <c r="AD140" s="474"/>
      <c r="AE140" s="474"/>
      <c r="AF140" s="474"/>
      <c r="AG140" s="474"/>
      <c r="AH140" s="474"/>
      <c r="AI140" s="474"/>
      <c r="AJ140" s="474"/>
      <c r="AK140" s="474"/>
      <c r="AL140" s="474"/>
      <c r="AM140" s="474"/>
      <c r="AN140" s="474"/>
      <c r="AO140" s="474"/>
      <c r="AP140" s="474"/>
      <c r="AQ140" s="474"/>
    </row>
  </sheetData>
  <mergeCells count="9">
    <mergeCell ref="K18:O18"/>
    <mergeCell ref="M66:R138"/>
    <mergeCell ref="C1:R1"/>
    <mergeCell ref="C2:R2"/>
    <mergeCell ref="C4:R10"/>
    <mergeCell ref="C12:R17"/>
    <mergeCell ref="E18:I18"/>
    <mergeCell ref="D50:P54"/>
    <mergeCell ref="C57:R64"/>
  </mergeCells>
  <dataValidations>
    <dataValidation type="list" allowBlank="1" showErrorMessage="1" sqref="F20:F26 I20:I26 L20:L26 O20:O26">
      <formula1>"AM,PM"</formula1>
    </dataValidation>
    <dataValidation type="list" allowBlank="1" showErrorMessage="1" sqref="E36 E38 E40 E42 E44 E46 E48">
      <formula1>"Yes,No"</formula1>
    </dataValidation>
  </dataValidation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461C9"/>
    <outlinePr summaryBelow="0" summaryRight="0"/>
  </sheetPr>
  <sheetViews>
    <sheetView workbookViewId="0"/>
  </sheetViews>
  <sheetFormatPr customHeight="1" defaultColWidth="14.43" defaultRowHeight="15.0"/>
  <cols>
    <col customWidth="1" min="1" max="1" width="0.43"/>
    <col customWidth="1" min="2" max="2" width="2.57"/>
    <col customWidth="1" min="3" max="5" width="11.14"/>
    <col customWidth="1" min="6" max="10" width="12.57"/>
    <col customWidth="1" min="11" max="11" width="15.86"/>
    <col customWidth="1" min="12" max="13" width="12.57"/>
    <col customWidth="1" min="14" max="14" width="11.14"/>
    <col customWidth="1" min="15" max="16" width="13.14"/>
    <col customWidth="1" min="17" max="17" width="4.14"/>
    <col customWidth="1" min="18" max="19" width="11.14"/>
    <col customWidth="1" min="20" max="44" width="5.14"/>
  </cols>
  <sheetData>
    <row r="1">
      <c r="A1" s="569"/>
      <c r="B1" s="569"/>
      <c r="C1" s="569"/>
      <c r="D1" s="569"/>
      <c r="E1" s="569"/>
      <c r="F1" s="569"/>
      <c r="G1" s="569"/>
      <c r="H1" s="569"/>
      <c r="I1" s="569"/>
      <c r="J1" s="569"/>
      <c r="K1" s="569"/>
      <c r="L1" s="570"/>
      <c r="M1" s="570"/>
      <c r="N1" s="570"/>
      <c r="O1" s="570"/>
      <c r="P1" s="570"/>
      <c r="Q1" s="571"/>
      <c r="R1" s="421"/>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c r="AR1" s="421"/>
    </row>
    <row r="2">
      <c r="A2" s="569"/>
      <c r="B2" s="569"/>
      <c r="C2" s="572" t="s">
        <v>358</v>
      </c>
      <c r="D2" s="569"/>
      <c r="E2" s="569"/>
      <c r="F2" s="569"/>
      <c r="G2" s="569"/>
      <c r="H2" s="569"/>
      <c r="I2" s="569"/>
      <c r="J2" s="569"/>
      <c r="K2" s="569"/>
      <c r="L2" s="570"/>
      <c r="M2" s="570"/>
      <c r="N2" s="570"/>
      <c r="O2" s="570"/>
      <c r="P2" s="570"/>
      <c r="Q2" s="57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row>
    <row r="3">
      <c r="A3" s="569"/>
      <c r="B3" s="569"/>
      <c r="C3" s="569"/>
      <c r="D3" s="569"/>
      <c r="E3" s="569"/>
      <c r="F3" s="569"/>
      <c r="G3" s="569"/>
      <c r="H3" s="569"/>
      <c r="I3" s="569"/>
      <c r="J3" s="569"/>
      <c r="K3" s="569"/>
      <c r="L3" s="570"/>
      <c r="M3" s="570"/>
      <c r="N3" s="570"/>
      <c r="O3" s="570"/>
      <c r="P3" s="570"/>
      <c r="Q3" s="57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row>
    <row r="4">
      <c r="A4" s="569"/>
      <c r="B4" s="569"/>
      <c r="C4" s="573" t="s">
        <v>359</v>
      </c>
      <c r="D4" s="569"/>
      <c r="E4" s="569"/>
      <c r="F4" s="569"/>
      <c r="G4" s="569"/>
      <c r="H4" s="569"/>
      <c r="I4" s="569"/>
      <c r="J4" s="569"/>
      <c r="K4" s="569"/>
      <c r="L4" s="570"/>
      <c r="M4" s="570"/>
      <c r="N4" s="570"/>
      <c r="O4" s="570"/>
      <c r="P4" s="570"/>
      <c r="Q4" s="57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row>
    <row r="5">
      <c r="A5" s="569"/>
      <c r="B5" s="569"/>
      <c r="C5" s="574"/>
      <c r="D5" s="569"/>
      <c r="E5" s="569"/>
      <c r="F5" s="569"/>
      <c r="G5" s="569"/>
      <c r="H5" s="569"/>
      <c r="I5" s="569"/>
      <c r="J5" s="569"/>
      <c r="K5" s="569"/>
      <c r="L5" s="570"/>
      <c r="M5" s="570"/>
      <c r="N5" s="570"/>
      <c r="O5" s="570"/>
      <c r="P5" s="570"/>
      <c r="Q5" s="571"/>
      <c r="R5" s="421"/>
      <c r="S5" s="421"/>
      <c r="T5" s="421"/>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row>
    <row r="6">
      <c r="A6" s="575"/>
      <c r="B6" s="575"/>
      <c r="C6" s="576" t="s">
        <v>360</v>
      </c>
      <c r="D6" s="575"/>
      <c r="E6" s="575"/>
      <c r="F6" s="575"/>
      <c r="G6" s="575"/>
      <c r="H6" s="575"/>
      <c r="I6" s="575"/>
      <c r="J6" s="575"/>
      <c r="K6" s="575"/>
      <c r="L6" s="577"/>
      <c r="M6" s="576"/>
      <c r="N6" s="577"/>
      <c r="O6" s="577"/>
      <c r="P6" s="577"/>
      <c r="Q6" s="578"/>
      <c r="R6" s="579"/>
      <c r="S6" s="579"/>
      <c r="T6" s="579"/>
      <c r="U6" s="579"/>
      <c r="V6" s="579"/>
      <c r="W6" s="579"/>
      <c r="X6" s="579"/>
      <c r="Y6" s="579"/>
      <c r="Z6" s="579"/>
      <c r="AA6" s="579"/>
      <c r="AB6" s="579"/>
      <c r="AC6" s="579"/>
      <c r="AD6" s="579"/>
      <c r="AE6" s="579"/>
      <c r="AF6" s="579"/>
      <c r="AG6" s="579"/>
      <c r="AH6" s="579"/>
      <c r="AI6" s="579"/>
      <c r="AJ6" s="579"/>
      <c r="AK6" s="579"/>
      <c r="AL6" s="579"/>
      <c r="AM6" s="579"/>
      <c r="AN6" s="579"/>
      <c r="AO6" s="579"/>
      <c r="AP6" s="579"/>
      <c r="AQ6" s="579"/>
      <c r="AR6" s="579"/>
    </row>
    <row r="7">
      <c r="A7" s="569"/>
      <c r="B7" s="569"/>
      <c r="C7" s="574"/>
      <c r="D7" s="580" t="s">
        <v>361</v>
      </c>
      <c r="E7" s="569"/>
      <c r="F7" s="569"/>
      <c r="G7" s="569"/>
      <c r="H7" s="569"/>
      <c r="I7" s="569"/>
      <c r="J7" s="569"/>
      <c r="K7" s="569"/>
      <c r="L7" s="570"/>
      <c r="M7" s="581"/>
      <c r="N7" s="570"/>
      <c r="O7" s="570"/>
      <c r="P7" s="570"/>
      <c r="Q7" s="571"/>
      <c r="R7" s="421"/>
      <c r="S7" s="421"/>
      <c r="T7" s="421"/>
      <c r="U7" s="421"/>
      <c r="V7" s="421"/>
      <c r="W7" s="421"/>
      <c r="X7" s="421"/>
      <c r="Y7" s="421"/>
      <c r="Z7" s="421"/>
      <c r="AA7" s="421"/>
      <c r="AB7" s="421"/>
      <c r="AC7" s="421"/>
      <c r="AD7" s="421"/>
      <c r="AE7" s="421"/>
      <c r="AF7" s="421"/>
      <c r="AG7" s="421"/>
      <c r="AH7" s="421"/>
      <c r="AI7" s="421"/>
      <c r="AJ7" s="421"/>
      <c r="AK7" s="421"/>
      <c r="AL7" s="421"/>
      <c r="AM7" s="421"/>
      <c r="AN7" s="421"/>
      <c r="AO7" s="421"/>
      <c r="AP7" s="421"/>
      <c r="AQ7" s="421"/>
      <c r="AR7" s="421"/>
    </row>
    <row r="8">
      <c r="A8" s="569"/>
      <c r="B8" s="569"/>
      <c r="C8" s="574"/>
      <c r="D8" s="569"/>
      <c r="E8" s="569"/>
      <c r="F8" s="569"/>
      <c r="G8" s="569"/>
      <c r="H8" s="569"/>
      <c r="I8" s="569"/>
      <c r="J8" s="569"/>
      <c r="K8" s="569"/>
      <c r="L8" s="570"/>
      <c r="M8" s="581"/>
      <c r="N8" s="570"/>
      <c r="O8" s="570"/>
      <c r="P8" s="570"/>
      <c r="Q8" s="571"/>
      <c r="R8" s="421"/>
      <c r="S8" s="421"/>
      <c r="T8" s="421"/>
      <c r="U8" s="421"/>
      <c r="V8" s="421"/>
      <c r="W8" s="421"/>
      <c r="X8" s="421"/>
      <c r="Y8" s="421"/>
      <c r="Z8" s="421"/>
      <c r="AA8" s="421"/>
      <c r="AB8" s="421"/>
      <c r="AC8" s="421"/>
      <c r="AD8" s="421"/>
      <c r="AE8" s="421"/>
      <c r="AF8" s="421"/>
      <c r="AG8" s="421"/>
      <c r="AH8" s="421"/>
      <c r="AI8" s="421"/>
      <c r="AJ8" s="421"/>
      <c r="AK8" s="421"/>
      <c r="AL8" s="421"/>
      <c r="AM8" s="421"/>
      <c r="AN8" s="421"/>
      <c r="AO8" s="421"/>
      <c r="AP8" s="421"/>
      <c r="AQ8" s="421"/>
      <c r="AR8" s="421"/>
    </row>
    <row r="9">
      <c r="A9" s="569"/>
      <c r="B9" s="569"/>
      <c r="C9" s="582"/>
      <c r="D9" s="574" t="s">
        <v>362</v>
      </c>
      <c r="E9" s="569"/>
      <c r="F9" s="569"/>
      <c r="G9" s="569"/>
      <c r="H9" s="569"/>
      <c r="I9" s="569"/>
      <c r="J9" s="569"/>
      <c r="K9" s="569"/>
      <c r="L9" s="570"/>
      <c r="M9" s="581"/>
      <c r="N9" s="570"/>
      <c r="O9" s="570"/>
      <c r="P9" s="570"/>
      <c r="Q9" s="571"/>
      <c r="R9" s="421"/>
      <c r="S9" s="421"/>
      <c r="T9" s="421"/>
      <c r="U9" s="421"/>
      <c r="V9" s="421"/>
      <c r="W9" s="421"/>
      <c r="X9" s="421"/>
      <c r="Y9" s="421"/>
      <c r="Z9" s="421"/>
      <c r="AA9" s="421"/>
      <c r="AB9" s="421"/>
      <c r="AC9" s="421"/>
      <c r="AD9" s="421"/>
      <c r="AE9" s="421"/>
      <c r="AF9" s="421"/>
      <c r="AG9" s="421"/>
      <c r="AH9" s="421"/>
      <c r="AI9" s="421"/>
      <c r="AJ9" s="421"/>
      <c r="AK9" s="421"/>
      <c r="AL9" s="421"/>
      <c r="AM9" s="421"/>
      <c r="AN9" s="421"/>
      <c r="AO9" s="421"/>
      <c r="AP9" s="421"/>
      <c r="AQ9" s="421"/>
      <c r="AR9" s="421"/>
    </row>
    <row r="10">
      <c r="A10" s="569"/>
      <c r="B10" s="569"/>
      <c r="C10" s="582"/>
      <c r="D10" s="574"/>
      <c r="E10" s="574" t="s">
        <v>363</v>
      </c>
      <c r="F10" s="569"/>
      <c r="G10" s="569"/>
      <c r="H10" s="569"/>
      <c r="I10" s="569"/>
      <c r="J10" s="569"/>
      <c r="K10" s="569"/>
      <c r="L10" s="570"/>
      <c r="M10" s="581"/>
      <c r="N10" s="570"/>
      <c r="O10" s="570"/>
      <c r="P10" s="570"/>
      <c r="Q10" s="571"/>
      <c r="R10" s="421"/>
      <c r="S10" s="421"/>
      <c r="T10" s="421"/>
      <c r="U10" s="421"/>
      <c r="V10" s="421"/>
      <c r="W10" s="421"/>
      <c r="X10" s="421"/>
      <c r="Y10" s="421"/>
      <c r="Z10" s="421"/>
      <c r="AA10" s="421"/>
      <c r="AB10" s="421"/>
      <c r="AC10" s="421"/>
      <c r="AD10" s="421"/>
      <c r="AE10" s="421"/>
      <c r="AF10" s="421"/>
      <c r="AG10" s="421"/>
      <c r="AH10" s="421"/>
      <c r="AI10" s="421"/>
      <c r="AJ10" s="421"/>
      <c r="AK10" s="421"/>
      <c r="AL10" s="421"/>
      <c r="AM10" s="421"/>
      <c r="AN10" s="421"/>
      <c r="AO10" s="421"/>
      <c r="AP10" s="421"/>
      <c r="AQ10" s="421"/>
      <c r="AR10" s="421"/>
    </row>
    <row r="11">
      <c r="A11" s="569"/>
      <c r="B11" s="569"/>
      <c r="C11" s="582"/>
      <c r="D11" s="574"/>
      <c r="E11" s="569"/>
      <c r="F11" s="569"/>
      <c r="G11" s="569"/>
      <c r="H11" s="569"/>
      <c r="I11" s="569"/>
      <c r="J11" s="569"/>
      <c r="K11" s="569"/>
      <c r="L11" s="570"/>
      <c r="M11" s="581"/>
      <c r="N11" s="570"/>
      <c r="O11" s="570"/>
      <c r="P11" s="570"/>
      <c r="Q11" s="571"/>
      <c r="R11" s="421"/>
      <c r="S11" s="421"/>
      <c r="T11" s="421"/>
      <c r="U11" s="421"/>
      <c r="V11" s="421"/>
      <c r="W11" s="421"/>
      <c r="X11" s="421"/>
      <c r="Y11" s="421"/>
      <c r="Z11" s="421"/>
      <c r="AA11" s="421"/>
      <c r="AB11" s="421"/>
      <c r="AC11" s="421"/>
      <c r="AD11" s="421"/>
      <c r="AE11" s="421"/>
      <c r="AF11" s="421"/>
      <c r="AG11" s="421"/>
      <c r="AH11" s="421"/>
      <c r="AI11" s="421"/>
      <c r="AJ11" s="421"/>
      <c r="AK11" s="421"/>
      <c r="AL11" s="421"/>
      <c r="AM11" s="421"/>
      <c r="AN11" s="421"/>
      <c r="AO11" s="421"/>
      <c r="AP11" s="421"/>
      <c r="AQ11" s="421"/>
      <c r="AR11" s="421"/>
    </row>
    <row r="12">
      <c r="A12" s="569"/>
      <c r="B12" s="569"/>
      <c r="C12" s="582"/>
      <c r="D12" s="574" t="s">
        <v>364</v>
      </c>
      <c r="E12" s="569"/>
      <c r="F12" s="569"/>
      <c r="G12" s="569"/>
      <c r="H12" s="569"/>
      <c r="I12" s="569"/>
      <c r="J12" s="569"/>
      <c r="K12" s="569"/>
      <c r="L12" s="570"/>
      <c r="M12" s="581"/>
      <c r="N12" s="570"/>
      <c r="O12" s="570"/>
      <c r="P12" s="570"/>
      <c r="Q12" s="57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row>
    <row r="13">
      <c r="A13" s="569"/>
      <c r="B13" s="569"/>
      <c r="C13" s="582"/>
      <c r="D13" s="574"/>
      <c r="E13" s="582"/>
      <c r="F13" s="574" t="s">
        <v>365</v>
      </c>
      <c r="G13" s="569"/>
      <c r="H13" s="569"/>
      <c r="I13" s="569"/>
      <c r="J13" s="569"/>
      <c r="K13" s="569"/>
      <c r="L13" s="570"/>
      <c r="M13" s="581"/>
      <c r="N13" s="570"/>
      <c r="O13" s="570"/>
      <c r="P13" s="570"/>
      <c r="Q13" s="571"/>
      <c r="R13" s="421"/>
      <c r="S13" s="421"/>
      <c r="T13" s="421"/>
      <c r="U13" s="421"/>
      <c r="V13" s="421"/>
      <c r="W13" s="421"/>
      <c r="X13" s="421"/>
      <c r="Y13" s="421"/>
      <c r="Z13" s="421"/>
      <c r="AA13" s="421"/>
      <c r="AB13" s="421"/>
      <c r="AC13" s="421"/>
      <c r="AD13" s="421"/>
      <c r="AE13" s="421"/>
      <c r="AF13" s="421"/>
      <c r="AG13" s="421"/>
      <c r="AH13" s="421"/>
      <c r="AI13" s="421"/>
      <c r="AJ13" s="421"/>
      <c r="AK13" s="421"/>
      <c r="AL13" s="421"/>
      <c r="AM13" s="421"/>
      <c r="AN13" s="421"/>
      <c r="AO13" s="421"/>
      <c r="AP13" s="421"/>
      <c r="AQ13" s="421"/>
      <c r="AR13" s="421"/>
    </row>
    <row r="14">
      <c r="A14" s="569"/>
      <c r="B14" s="569"/>
      <c r="C14" s="582"/>
      <c r="D14" s="574"/>
      <c r="E14" s="582"/>
      <c r="F14" s="574" t="s">
        <v>366</v>
      </c>
      <c r="G14" s="569"/>
      <c r="H14" s="569"/>
      <c r="I14" s="569"/>
      <c r="J14" s="569"/>
      <c r="K14" s="569"/>
      <c r="L14" s="570"/>
      <c r="M14" s="581"/>
      <c r="N14" s="570"/>
      <c r="O14" s="570"/>
      <c r="P14" s="570"/>
      <c r="Q14" s="571"/>
      <c r="R14" s="421"/>
      <c r="S14" s="421"/>
      <c r="T14" s="421"/>
      <c r="U14" s="421"/>
      <c r="V14" s="421"/>
      <c r="W14" s="421"/>
      <c r="X14" s="421"/>
      <c r="Y14" s="421"/>
      <c r="Z14" s="421"/>
      <c r="AA14" s="421"/>
      <c r="AB14" s="421"/>
      <c r="AC14" s="421"/>
      <c r="AD14" s="421"/>
      <c r="AE14" s="421"/>
      <c r="AF14" s="421"/>
      <c r="AG14" s="421"/>
      <c r="AH14" s="421"/>
      <c r="AI14" s="421"/>
      <c r="AJ14" s="421"/>
      <c r="AK14" s="421"/>
      <c r="AL14" s="421"/>
      <c r="AM14" s="421"/>
      <c r="AN14" s="421"/>
      <c r="AO14" s="421"/>
      <c r="AP14" s="421"/>
      <c r="AQ14" s="421"/>
      <c r="AR14" s="421"/>
    </row>
    <row r="15">
      <c r="A15" s="569"/>
      <c r="B15" s="569"/>
      <c r="C15" s="582"/>
      <c r="D15" s="574"/>
      <c r="E15" s="582"/>
      <c r="F15" s="580" t="s">
        <v>367</v>
      </c>
      <c r="G15" s="569"/>
      <c r="H15" s="569"/>
      <c r="I15" s="569"/>
      <c r="J15" s="569"/>
      <c r="K15" s="569"/>
      <c r="L15" s="570"/>
      <c r="M15" s="581"/>
      <c r="N15" s="570"/>
      <c r="O15" s="570"/>
      <c r="P15" s="570"/>
      <c r="Q15" s="571"/>
      <c r="R15" s="421"/>
      <c r="S15" s="421"/>
      <c r="T15" s="421"/>
      <c r="U15" s="421"/>
      <c r="V15" s="421"/>
      <c r="W15" s="421"/>
      <c r="X15" s="421"/>
      <c r="Y15" s="421"/>
      <c r="Z15" s="421"/>
      <c r="AA15" s="421"/>
      <c r="AB15" s="421"/>
      <c r="AC15" s="421"/>
      <c r="AD15" s="421"/>
      <c r="AE15" s="421"/>
      <c r="AF15" s="421"/>
      <c r="AG15" s="421"/>
      <c r="AH15" s="421"/>
      <c r="AI15" s="421"/>
      <c r="AJ15" s="421"/>
      <c r="AK15" s="421"/>
      <c r="AL15" s="421"/>
      <c r="AM15" s="421"/>
      <c r="AN15" s="421"/>
      <c r="AO15" s="421"/>
      <c r="AP15" s="421"/>
      <c r="AQ15" s="421"/>
      <c r="AR15" s="421"/>
    </row>
    <row r="16">
      <c r="A16" s="569"/>
      <c r="B16" s="569"/>
      <c r="C16" s="582"/>
      <c r="D16" s="574"/>
      <c r="E16" s="574" t="s">
        <v>368</v>
      </c>
      <c r="F16" s="569"/>
      <c r="G16" s="569"/>
      <c r="H16" s="569"/>
      <c r="I16" s="569"/>
      <c r="J16" s="569"/>
      <c r="K16" s="569"/>
      <c r="L16" s="570"/>
      <c r="M16" s="581"/>
      <c r="N16" s="570"/>
      <c r="O16" s="570"/>
      <c r="P16" s="570"/>
      <c r="Q16" s="571"/>
      <c r="R16" s="421"/>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row>
    <row r="17">
      <c r="A17" s="569"/>
      <c r="B17" s="569"/>
      <c r="C17" s="582"/>
      <c r="D17" s="574"/>
      <c r="E17" s="569"/>
      <c r="F17" s="569"/>
      <c r="G17" s="569"/>
      <c r="H17" s="569"/>
      <c r="I17" s="569"/>
      <c r="J17" s="569"/>
      <c r="K17" s="569"/>
      <c r="L17" s="570"/>
      <c r="M17" s="581"/>
      <c r="N17" s="570"/>
      <c r="O17" s="570"/>
      <c r="P17" s="570"/>
      <c r="Q17" s="571"/>
      <c r="R17" s="421"/>
      <c r="S17" s="421"/>
      <c r="T17" s="421"/>
      <c r="U17" s="421"/>
      <c r="V17" s="421"/>
      <c r="W17" s="421"/>
      <c r="X17" s="421"/>
      <c r="Y17" s="421"/>
      <c r="Z17" s="421"/>
      <c r="AA17" s="421"/>
      <c r="AB17" s="421"/>
      <c r="AC17" s="421"/>
      <c r="AD17" s="421"/>
      <c r="AE17" s="421"/>
      <c r="AF17" s="421"/>
      <c r="AG17" s="421"/>
      <c r="AH17" s="421"/>
      <c r="AI17" s="421"/>
      <c r="AJ17" s="421"/>
      <c r="AK17" s="421"/>
      <c r="AL17" s="421"/>
      <c r="AM17" s="421"/>
      <c r="AN17" s="421"/>
      <c r="AO17" s="421"/>
      <c r="AP17" s="421"/>
      <c r="AQ17" s="421"/>
      <c r="AR17" s="421"/>
    </row>
    <row r="18">
      <c r="A18" s="569"/>
      <c r="B18" s="569"/>
      <c r="C18" s="582"/>
      <c r="D18" s="583" t="s">
        <v>369</v>
      </c>
      <c r="E18" s="569"/>
      <c r="F18" s="569"/>
      <c r="G18" s="569"/>
      <c r="H18" s="569"/>
      <c r="I18" s="569"/>
      <c r="J18" s="569"/>
      <c r="K18" s="569"/>
      <c r="L18" s="570"/>
      <c r="M18" s="581"/>
      <c r="N18" s="570"/>
      <c r="O18" s="570"/>
      <c r="P18" s="570"/>
      <c r="Q18" s="571"/>
      <c r="R18" s="421"/>
      <c r="S18" s="421"/>
      <c r="T18" s="421"/>
      <c r="U18" s="421"/>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c r="AR18" s="421"/>
    </row>
    <row r="19">
      <c r="A19" s="569"/>
      <c r="B19" s="569"/>
      <c r="C19" s="582"/>
      <c r="D19" s="574"/>
      <c r="E19" s="574" t="s">
        <v>370</v>
      </c>
      <c r="F19" s="569"/>
      <c r="G19" s="569"/>
      <c r="H19" s="569"/>
      <c r="I19" s="569"/>
      <c r="J19" s="569"/>
      <c r="K19" s="569"/>
      <c r="L19" s="570"/>
      <c r="M19" s="581"/>
      <c r="N19" s="570"/>
      <c r="O19" s="570"/>
      <c r="P19" s="570"/>
      <c r="Q19" s="571"/>
      <c r="R19" s="421"/>
      <c r="S19" s="421"/>
      <c r="T19" s="421"/>
      <c r="U19" s="421"/>
      <c r="V19" s="421"/>
      <c r="W19" s="421"/>
      <c r="X19" s="421"/>
      <c r="Y19" s="421"/>
      <c r="Z19" s="421"/>
      <c r="AA19" s="421"/>
      <c r="AB19" s="421"/>
      <c r="AC19" s="421"/>
      <c r="AD19" s="421"/>
      <c r="AE19" s="421"/>
      <c r="AF19" s="421"/>
      <c r="AG19" s="421"/>
      <c r="AH19" s="421"/>
      <c r="AI19" s="421"/>
      <c r="AJ19" s="421"/>
      <c r="AK19" s="421"/>
      <c r="AL19" s="421"/>
      <c r="AM19" s="421"/>
      <c r="AN19" s="421"/>
      <c r="AO19" s="421"/>
      <c r="AP19" s="421"/>
      <c r="AQ19" s="421"/>
      <c r="AR19" s="421"/>
    </row>
    <row r="20">
      <c r="A20" s="569"/>
      <c r="B20" s="569"/>
      <c r="C20" s="582"/>
      <c r="D20" s="574"/>
      <c r="E20" s="580" t="s">
        <v>371</v>
      </c>
      <c r="F20" s="569"/>
      <c r="G20" s="569"/>
      <c r="H20" s="569"/>
      <c r="I20" s="569"/>
      <c r="J20" s="569"/>
      <c r="K20" s="569"/>
      <c r="L20" s="570"/>
      <c r="M20" s="581"/>
      <c r="N20" s="570"/>
      <c r="O20" s="570"/>
      <c r="P20" s="570"/>
      <c r="Q20" s="571"/>
      <c r="R20" s="421"/>
      <c r="S20" s="421"/>
      <c r="T20" s="421"/>
      <c r="U20" s="421"/>
      <c r="V20" s="421"/>
      <c r="W20" s="421"/>
      <c r="X20" s="421"/>
      <c r="Y20" s="421"/>
      <c r="Z20" s="421"/>
      <c r="AA20" s="421"/>
      <c r="AB20" s="421"/>
      <c r="AC20" s="421"/>
      <c r="AD20" s="421"/>
      <c r="AE20" s="421"/>
      <c r="AF20" s="421"/>
      <c r="AG20" s="421"/>
      <c r="AH20" s="421"/>
      <c r="AI20" s="421"/>
      <c r="AJ20" s="421"/>
      <c r="AK20" s="421"/>
      <c r="AL20" s="421"/>
      <c r="AM20" s="421"/>
      <c r="AN20" s="421"/>
      <c r="AO20" s="421"/>
      <c r="AP20" s="421"/>
      <c r="AQ20" s="421"/>
      <c r="AR20" s="421"/>
    </row>
    <row r="21">
      <c r="A21" s="569"/>
      <c r="B21" s="569"/>
      <c r="C21" s="582"/>
      <c r="D21" s="574"/>
      <c r="E21" s="569"/>
      <c r="F21" s="569"/>
      <c r="G21" s="569"/>
      <c r="H21" s="569"/>
      <c r="I21" s="569"/>
      <c r="J21" s="569"/>
      <c r="K21" s="569"/>
      <c r="L21" s="570"/>
      <c r="M21" s="581"/>
      <c r="N21" s="570"/>
      <c r="O21" s="570"/>
      <c r="P21" s="570"/>
      <c r="Q21" s="571"/>
      <c r="R21" s="421"/>
      <c r="S21" s="421"/>
      <c r="T21" s="421"/>
      <c r="U21" s="421"/>
      <c r="V21" s="421"/>
      <c r="W21" s="421"/>
      <c r="X21" s="421"/>
      <c r="Y21" s="421"/>
      <c r="Z21" s="421"/>
      <c r="AA21" s="421"/>
      <c r="AB21" s="421"/>
      <c r="AC21" s="421"/>
      <c r="AD21" s="421"/>
      <c r="AE21" s="421"/>
      <c r="AF21" s="421"/>
      <c r="AG21" s="421"/>
      <c r="AH21" s="421"/>
      <c r="AI21" s="421"/>
      <c r="AJ21" s="421"/>
      <c r="AK21" s="421"/>
      <c r="AL21" s="421"/>
      <c r="AM21" s="421"/>
      <c r="AN21" s="421"/>
      <c r="AO21" s="421"/>
      <c r="AP21" s="421"/>
      <c r="AQ21" s="421"/>
      <c r="AR21" s="421"/>
    </row>
    <row r="22">
      <c r="A22" s="575"/>
      <c r="B22" s="575"/>
      <c r="C22" s="576" t="s">
        <v>372</v>
      </c>
      <c r="D22" s="575"/>
      <c r="E22" s="575"/>
      <c r="F22" s="584"/>
      <c r="G22" s="575"/>
      <c r="H22" s="575"/>
      <c r="I22" s="575"/>
      <c r="J22" s="575"/>
      <c r="K22" s="575"/>
      <c r="L22" s="577"/>
      <c r="M22" s="576"/>
      <c r="N22" s="577"/>
      <c r="O22" s="577"/>
      <c r="P22" s="577"/>
      <c r="Q22" s="578"/>
      <c r="R22" s="579"/>
      <c r="S22" s="579"/>
      <c r="T22" s="579"/>
      <c r="U22" s="579"/>
      <c r="V22" s="579"/>
      <c r="W22" s="579"/>
      <c r="X22" s="579"/>
      <c r="Y22" s="579"/>
      <c r="Z22" s="579"/>
      <c r="AA22" s="579"/>
      <c r="AB22" s="579"/>
      <c r="AC22" s="579"/>
      <c r="AD22" s="579"/>
      <c r="AE22" s="579"/>
      <c r="AF22" s="579"/>
      <c r="AG22" s="579"/>
      <c r="AH22" s="579"/>
      <c r="AI22" s="579"/>
      <c r="AJ22" s="579"/>
      <c r="AK22" s="579"/>
      <c r="AL22" s="579"/>
      <c r="AM22" s="579"/>
      <c r="AN22" s="579"/>
      <c r="AO22" s="579"/>
      <c r="AP22" s="579"/>
      <c r="AQ22" s="579"/>
      <c r="AR22" s="579"/>
    </row>
    <row r="23">
      <c r="A23" s="569"/>
      <c r="B23" s="569"/>
      <c r="C23" s="574"/>
      <c r="D23" s="585" t="s">
        <v>373</v>
      </c>
      <c r="E23" s="569"/>
      <c r="F23" s="582"/>
      <c r="G23" s="569"/>
      <c r="H23" s="569"/>
      <c r="I23" s="569"/>
      <c r="J23" s="569"/>
      <c r="K23" s="569"/>
      <c r="L23" s="570"/>
      <c r="M23" s="581"/>
      <c r="N23" s="570"/>
      <c r="O23" s="570"/>
      <c r="P23" s="570"/>
      <c r="Q23" s="571"/>
      <c r="R23" s="421"/>
      <c r="S23" s="421"/>
      <c r="T23" s="421"/>
      <c r="U23" s="421"/>
      <c r="V23" s="421"/>
      <c r="W23" s="421"/>
      <c r="X23" s="421"/>
      <c r="Y23" s="421"/>
      <c r="Z23" s="421"/>
      <c r="AA23" s="421"/>
      <c r="AB23" s="421"/>
      <c r="AC23" s="421"/>
      <c r="AD23" s="421"/>
      <c r="AE23" s="421"/>
      <c r="AF23" s="421"/>
      <c r="AG23" s="421"/>
      <c r="AH23" s="421"/>
      <c r="AI23" s="421"/>
      <c r="AJ23" s="421"/>
      <c r="AK23" s="421"/>
      <c r="AL23" s="421"/>
      <c r="AM23" s="421"/>
      <c r="AN23" s="421"/>
      <c r="AO23" s="421"/>
      <c r="AP23" s="421"/>
      <c r="AQ23" s="421"/>
      <c r="AR23" s="421"/>
    </row>
    <row r="24">
      <c r="A24" s="569"/>
      <c r="B24" s="569"/>
      <c r="C24" s="574"/>
      <c r="D24" s="574" t="s">
        <v>374</v>
      </c>
      <c r="E24" s="569"/>
      <c r="F24" s="582"/>
      <c r="G24" s="569"/>
      <c r="H24" s="569"/>
      <c r="I24" s="569"/>
      <c r="J24" s="569"/>
      <c r="K24" s="569"/>
      <c r="L24" s="570"/>
      <c r="M24" s="581"/>
      <c r="N24" s="570"/>
      <c r="O24" s="570"/>
      <c r="P24" s="570"/>
      <c r="Q24" s="571"/>
      <c r="R24" s="421"/>
      <c r="S24" s="421"/>
      <c r="T24" s="421"/>
      <c r="U24" s="421"/>
      <c r="V24" s="421"/>
      <c r="W24" s="421"/>
      <c r="X24" s="421"/>
      <c r="Y24" s="421"/>
      <c r="Z24" s="421"/>
      <c r="AA24" s="421"/>
      <c r="AB24" s="421"/>
      <c r="AC24" s="421"/>
      <c r="AD24" s="421"/>
      <c r="AE24" s="421"/>
      <c r="AF24" s="421"/>
      <c r="AG24" s="421"/>
      <c r="AH24" s="421"/>
      <c r="AI24" s="421"/>
      <c r="AJ24" s="421"/>
      <c r="AK24" s="421"/>
      <c r="AL24" s="421"/>
      <c r="AM24" s="421"/>
      <c r="AN24" s="421"/>
      <c r="AO24" s="421"/>
      <c r="AP24" s="421"/>
      <c r="AQ24" s="421"/>
      <c r="AR24" s="421"/>
    </row>
    <row r="25">
      <c r="A25" s="569"/>
      <c r="B25" s="569"/>
      <c r="C25" s="574"/>
      <c r="D25" s="569"/>
      <c r="E25" s="569"/>
      <c r="F25" s="582"/>
      <c r="G25" s="569"/>
      <c r="H25" s="569"/>
      <c r="I25" s="569"/>
      <c r="J25" s="569"/>
      <c r="K25" s="569"/>
      <c r="L25" s="570"/>
      <c r="M25" s="581"/>
      <c r="N25" s="570"/>
      <c r="O25" s="570"/>
      <c r="P25" s="570"/>
      <c r="Q25" s="571"/>
      <c r="R25" s="421"/>
      <c r="S25" s="421"/>
      <c r="T25" s="421"/>
      <c r="U25" s="421"/>
      <c r="V25" s="421"/>
      <c r="W25" s="421"/>
      <c r="X25" s="421"/>
      <c r="Y25" s="421"/>
      <c r="Z25" s="421"/>
      <c r="AA25" s="421"/>
      <c r="AB25" s="421"/>
      <c r="AC25" s="421"/>
      <c r="AD25" s="421"/>
      <c r="AE25" s="421"/>
      <c r="AF25" s="421"/>
      <c r="AG25" s="421"/>
      <c r="AH25" s="421"/>
      <c r="AI25" s="421"/>
      <c r="AJ25" s="421"/>
      <c r="AK25" s="421"/>
      <c r="AL25" s="421"/>
      <c r="AM25" s="421"/>
      <c r="AN25" s="421"/>
      <c r="AO25" s="421"/>
      <c r="AP25" s="421"/>
      <c r="AQ25" s="421"/>
      <c r="AR25" s="421"/>
    </row>
    <row r="26">
      <c r="A26" s="575"/>
      <c r="B26" s="575"/>
      <c r="C26" s="576" t="s">
        <v>375</v>
      </c>
      <c r="D26" s="575"/>
      <c r="E26" s="575"/>
      <c r="F26" s="584"/>
      <c r="G26" s="575"/>
      <c r="H26" s="575"/>
      <c r="I26" s="575"/>
      <c r="J26" s="575"/>
      <c r="K26" s="575"/>
      <c r="L26" s="577"/>
      <c r="M26" s="576"/>
      <c r="N26" s="577"/>
      <c r="O26" s="577"/>
      <c r="P26" s="577"/>
      <c r="Q26" s="578"/>
      <c r="R26" s="579"/>
      <c r="S26" s="579"/>
      <c r="T26" s="579"/>
      <c r="U26" s="579"/>
      <c r="V26" s="579"/>
      <c r="W26" s="579"/>
      <c r="X26" s="579"/>
      <c r="Y26" s="579"/>
      <c r="Z26" s="579"/>
      <c r="AA26" s="579"/>
      <c r="AB26" s="579"/>
      <c r="AC26" s="579"/>
      <c r="AD26" s="579"/>
      <c r="AE26" s="579"/>
      <c r="AF26" s="579"/>
      <c r="AG26" s="579"/>
      <c r="AH26" s="579"/>
      <c r="AI26" s="579"/>
      <c r="AJ26" s="579"/>
      <c r="AK26" s="579"/>
      <c r="AL26" s="579"/>
      <c r="AM26" s="579"/>
      <c r="AN26" s="579"/>
      <c r="AO26" s="579"/>
      <c r="AP26" s="579"/>
      <c r="AQ26" s="579"/>
      <c r="AR26" s="579"/>
    </row>
    <row r="27">
      <c r="A27" s="569"/>
      <c r="B27" s="569"/>
      <c r="C27" s="574"/>
      <c r="D27" s="585" t="s">
        <v>376</v>
      </c>
      <c r="E27" s="569"/>
      <c r="F27" s="582"/>
      <c r="G27" s="569"/>
      <c r="H27" s="569"/>
      <c r="I27" s="569"/>
      <c r="J27" s="569"/>
      <c r="K27" s="569"/>
      <c r="L27" s="570"/>
      <c r="M27" s="581"/>
      <c r="N27" s="570"/>
      <c r="O27" s="570"/>
      <c r="P27" s="570"/>
      <c r="Q27" s="571"/>
      <c r="R27" s="421"/>
      <c r="S27" s="421"/>
      <c r="T27" s="421"/>
      <c r="U27" s="421"/>
      <c r="V27" s="421"/>
      <c r="W27" s="421"/>
      <c r="X27" s="421"/>
      <c r="Y27" s="421"/>
      <c r="Z27" s="421"/>
      <c r="AA27" s="421"/>
      <c r="AB27" s="421"/>
      <c r="AC27" s="421"/>
      <c r="AD27" s="421"/>
      <c r="AE27" s="421"/>
      <c r="AF27" s="421"/>
      <c r="AG27" s="421"/>
      <c r="AH27" s="421"/>
      <c r="AI27" s="421"/>
      <c r="AJ27" s="421"/>
      <c r="AK27" s="421"/>
      <c r="AL27" s="421"/>
      <c r="AM27" s="421"/>
      <c r="AN27" s="421"/>
      <c r="AO27" s="421"/>
      <c r="AP27" s="421"/>
      <c r="AQ27" s="421"/>
      <c r="AR27" s="421"/>
    </row>
    <row r="28">
      <c r="A28" s="569"/>
      <c r="B28" s="569"/>
      <c r="C28" s="574"/>
      <c r="D28" s="585" t="s">
        <v>377</v>
      </c>
      <c r="E28" s="569"/>
      <c r="F28" s="582"/>
      <c r="G28" s="569"/>
      <c r="H28" s="569"/>
      <c r="I28" s="569"/>
      <c r="J28" s="569"/>
      <c r="K28" s="569"/>
      <c r="L28" s="570"/>
      <c r="M28" s="581"/>
      <c r="N28" s="570"/>
      <c r="O28" s="570"/>
      <c r="P28" s="570"/>
      <c r="Q28" s="571"/>
      <c r="R28" s="421"/>
      <c r="S28" s="421"/>
      <c r="T28" s="421"/>
      <c r="U28" s="421"/>
      <c r="V28" s="421"/>
      <c r="W28" s="421"/>
      <c r="X28" s="421"/>
      <c r="Y28" s="421"/>
      <c r="Z28" s="421"/>
      <c r="AA28" s="421"/>
      <c r="AB28" s="421"/>
      <c r="AC28" s="421"/>
      <c r="AD28" s="421"/>
      <c r="AE28" s="421"/>
      <c r="AF28" s="421"/>
      <c r="AG28" s="421"/>
      <c r="AH28" s="421"/>
      <c r="AI28" s="421"/>
      <c r="AJ28" s="421"/>
      <c r="AK28" s="421"/>
      <c r="AL28" s="421"/>
      <c r="AM28" s="421"/>
      <c r="AN28" s="421"/>
      <c r="AO28" s="421"/>
      <c r="AP28" s="421"/>
      <c r="AQ28" s="421"/>
      <c r="AR28" s="421"/>
    </row>
    <row r="29">
      <c r="A29" s="569"/>
      <c r="B29" s="569"/>
      <c r="C29" s="574"/>
      <c r="D29" s="569"/>
      <c r="E29" s="569"/>
      <c r="F29" s="569"/>
      <c r="G29" s="569"/>
      <c r="H29" s="569"/>
      <c r="I29" s="569"/>
      <c r="J29" s="569"/>
      <c r="K29" s="569"/>
      <c r="L29" s="570"/>
      <c r="M29" s="581"/>
      <c r="N29" s="570"/>
      <c r="O29" s="570"/>
      <c r="P29" s="570"/>
      <c r="Q29" s="571"/>
      <c r="R29" s="421"/>
      <c r="S29" s="421"/>
      <c r="T29" s="421"/>
      <c r="U29" s="421"/>
      <c r="V29" s="421"/>
      <c r="W29" s="421"/>
      <c r="X29" s="421"/>
      <c r="Y29" s="421"/>
      <c r="Z29" s="421"/>
      <c r="AA29" s="421"/>
      <c r="AB29" s="421"/>
      <c r="AC29" s="421"/>
      <c r="AD29" s="421"/>
      <c r="AE29" s="421"/>
      <c r="AF29" s="421"/>
      <c r="AG29" s="421"/>
      <c r="AH29" s="421"/>
      <c r="AI29" s="421"/>
      <c r="AJ29" s="421"/>
      <c r="AK29" s="421"/>
      <c r="AL29" s="421"/>
      <c r="AM29" s="421"/>
      <c r="AN29" s="421"/>
      <c r="AO29" s="421"/>
      <c r="AP29" s="421"/>
      <c r="AQ29" s="421"/>
      <c r="AR29" s="421"/>
    </row>
    <row r="30">
      <c r="A30" s="575"/>
      <c r="B30" s="575"/>
      <c r="C30" s="586" t="s">
        <v>378</v>
      </c>
      <c r="D30" s="575"/>
      <c r="E30" s="575"/>
      <c r="F30" s="575"/>
      <c r="G30" s="575"/>
      <c r="H30" s="575"/>
      <c r="I30" s="575"/>
      <c r="J30" s="575"/>
      <c r="K30" s="575"/>
      <c r="L30" s="577"/>
      <c r="M30" s="576"/>
      <c r="N30" s="577"/>
      <c r="O30" s="577"/>
      <c r="P30" s="577"/>
      <c r="Q30" s="578"/>
      <c r="R30" s="579"/>
      <c r="S30" s="579"/>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row>
    <row r="31">
      <c r="A31" s="569"/>
      <c r="B31" s="569"/>
      <c r="C31" s="574"/>
      <c r="D31" s="569"/>
      <c r="E31" s="569"/>
      <c r="F31" s="569"/>
      <c r="G31" s="569"/>
      <c r="H31" s="569"/>
      <c r="I31" s="569"/>
      <c r="J31" s="569"/>
      <c r="K31" s="569"/>
      <c r="L31" s="570"/>
      <c r="M31" s="581"/>
      <c r="N31" s="570"/>
      <c r="O31" s="570"/>
      <c r="P31" s="570"/>
      <c r="Q31" s="57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1"/>
      <c r="AO31" s="421"/>
      <c r="AP31" s="421"/>
      <c r="AQ31" s="421"/>
      <c r="AR31" s="421"/>
    </row>
    <row r="32">
      <c r="A32" s="569"/>
      <c r="B32" s="569"/>
      <c r="C32" s="574"/>
      <c r="D32" s="569"/>
      <c r="E32" s="569"/>
      <c r="F32" s="569"/>
      <c r="G32" s="569"/>
      <c r="H32" s="569"/>
      <c r="I32" s="569"/>
      <c r="J32" s="569"/>
      <c r="K32" s="569"/>
      <c r="L32" s="570"/>
      <c r="M32" s="581"/>
      <c r="N32" s="570"/>
      <c r="O32" s="570"/>
      <c r="P32" s="570"/>
      <c r="Q32" s="571"/>
      <c r="R32" s="421"/>
      <c r="S32" s="421"/>
      <c r="T32" s="421"/>
      <c r="U32" s="421"/>
      <c r="V32" s="421"/>
      <c r="W32" s="421"/>
      <c r="X32" s="421"/>
      <c r="Y32" s="421"/>
      <c r="Z32" s="421"/>
      <c r="AA32" s="421"/>
      <c r="AB32" s="421"/>
      <c r="AC32" s="421"/>
      <c r="AD32" s="421"/>
      <c r="AE32" s="421"/>
      <c r="AF32" s="421"/>
      <c r="AG32" s="421"/>
      <c r="AH32" s="421"/>
      <c r="AI32" s="421"/>
      <c r="AJ32" s="421"/>
      <c r="AK32" s="421"/>
      <c r="AL32" s="421"/>
      <c r="AM32" s="421"/>
      <c r="AN32" s="421"/>
      <c r="AO32" s="421"/>
      <c r="AP32" s="421"/>
      <c r="AQ32" s="421"/>
      <c r="AR32" s="421"/>
    </row>
    <row r="33">
      <c r="A33" s="587"/>
      <c r="B33" s="587"/>
      <c r="C33" s="588"/>
      <c r="D33" s="587"/>
      <c r="E33" s="587"/>
      <c r="F33" s="587"/>
      <c r="G33" s="587"/>
      <c r="H33" s="587"/>
      <c r="I33" s="587"/>
      <c r="J33" s="587"/>
      <c r="K33" s="587"/>
      <c r="L33" s="571"/>
      <c r="M33" s="589"/>
      <c r="N33" s="571"/>
      <c r="O33" s="571"/>
      <c r="P33" s="571"/>
      <c r="Q33" s="571"/>
      <c r="R33" s="421"/>
      <c r="S33" s="421"/>
      <c r="T33" s="421"/>
      <c r="U33" s="421"/>
      <c r="V33" s="421"/>
      <c r="W33" s="421"/>
      <c r="X33" s="421"/>
      <c r="Y33" s="421"/>
      <c r="Z33" s="421"/>
      <c r="AA33" s="421"/>
      <c r="AB33" s="421"/>
      <c r="AC33" s="421"/>
      <c r="AD33" s="421"/>
      <c r="AE33" s="421"/>
      <c r="AF33" s="421"/>
      <c r="AG33" s="421"/>
      <c r="AH33" s="421"/>
      <c r="AI33" s="421"/>
      <c r="AJ33" s="421"/>
      <c r="AK33" s="421"/>
      <c r="AL33" s="421"/>
      <c r="AM33" s="421"/>
      <c r="AN33" s="421"/>
      <c r="AO33" s="421"/>
      <c r="AP33" s="421"/>
      <c r="AQ33" s="421"/>
      <c r="AR33" s="421"/>
    </row>
    <row r="34">
      <c r="A34" s="474"/>
      <c r="B34" s="569"/>
      <c r="C34" s="574"/>
      <c r="D34" s="569"/>
      <c r="E34" s="569"/>
      <c r="F34" s="569"/>
      <c r="G34" s="569"/>
      <c r="H34" s="569"/>
      <c r="I34" s="569"/>
      <c r="J34" s="569"/>
      <c r="K34" s="569"/>
      <c r="L34" s="570"/>
      <c r="M34" s="581"/>
      <c r="N34" s="570"/>
      <c r="O34" s="570"/>
      <c r="P34" s="570"/>
      <c r="Q34" s="571"/>
      <c r="R34" s="421"/>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c r="AR34" s="421"/>
    </row>
    <row r="35">
      <c r="A35" s="474"/>
      <c r="B35" s="569"/>
      <c r="C35" s="573" t="s">
        <v>379</v>
      </c>
      <c r="D35" s="569"/>
      <c r="E35" s="569"/>
      <c r="F35" s="569"/>
      <c r="G35" s="569"/>
      <c r="H35" s="569"/>
      <c r="I35" s="569"/>
      <c r="J35" s="569"/>
      <c r="K35" s="569"/>
      <c r="L35" s="570"/>
      <c r="M35" s="581"/>
      <c r="N35" s="570"/>
      <c r="O35" s="570"/>
      <c r="P35" s="570"/>
      <c r="Q35" s="571"/>
      <c r="R35" s="421"/>
      <c r="S35" s="421"/>
      <c r="T35" s="421"/>
      <c r="U35" s="421"/>
      <c r="V35" s="421"/>
      <c r="W35" s="421"/>
      <c r="X35" s="421"/>
      <c r="Y35" s="421"/>
      <c r="Z35" s="421"/>
      <c r="AA35" s="421"/>
      <c r="AB35" s="421"/>
      <c r="AC35" s="421"/>
      <c r="AD35" s="421"/>
      <c r="AE35" s="421"/>
      <c r="AF35" s="421"/>
      <c r="AG35" s="421"/>
      <c r="AH35" s="421"/>
      <c r="AI35" s="421"/>
      <c r="AJ35" s="421"/>
      <c r="AK35" s="421"/>
      <c r="AL35" s="421"/>
      <c r="AM35" s="421"/>
      <c r="AN35" s="421"/>
      <c r="AO35" s="421"/>
      <c r="AP35" s="421"/>
      <c r="AQ35" s="421"/>
      <c r="AR35" s="421"/>
    </row>
    <row r="36">
      <c r="A36" s="474"/>
      <c r="B36" s="569"/>
      <c r="C36" s="574"/>
      <c r="D36" s="569"/>
      <c r="E36" s="569"/>
      <c r="F36" s="569"/>
      <c r="G36" s="569"/>
      <c r="H36" s="569"/>
      <c r="I36" s="569"/>
      <c r="J36" s="569"/>
      <c r="K36" s="569"/>
      <c r="L36" s="570"/>
      <c r="M36" s="581"/>
      <c r="N36" s="570"/>
      <c r="O36" s="570"/>
      <c r="P36" s="570"/>
      <c r="Q36" s="571"/>
      <c r="R36" s="421"/>
      <c r="S36" s="421"/>
      <c r="T36" s="421"/>
      <c r="U36" s="421"/>
      <c r="V36" s="421"/>
      <c r="W36" s="421"/>
      <c r="X36" s="421"/>
      <c r="Y36" s="421"/>
      <c r="Z36" s="421"/>
      <c r="AA36" s="421"/>
      <c r="AB36" s="421"/>
      <c r="AC36" s="421"/>
      <c r="AD36" s="421"/>
      <c r="AE36" s="421"/>
      <c r="AF36" s="421"/>
      <c r="AG36" s="421"/>
      <c r="AH36" s="421"/>
      <c r="AI36" s="421"/>
      <c r="AJ36" s="421"/>
      <c r="AK36" s="421"/>
      <c r="AL36" s="421"/>
      <c r="AM36" s="421"/>
      <c r="AN36" s="421"/>
      <c r="AO36" s="421"/>
      <c r="AP36" s="421"/>
      <c r="AQ36" s="421"/>
      <c r="AR36" s="421"/>
    </row>
    <row r="37">
      <c r="A37" s="474"/>
      <c r="B37" s="569"/>
      <c r="C37" s="574" t="s">
        <v>380</v>
      </c>
      <c r="D37" s="569"/>
      <c r="E37" s="569"/>
      <c r="F37" s="569"/>
      <c r="G37" s="569"/>
      <c r="H37" s="569"/>
      <c r="I37" s="569"/>
      <c r="J37" s="569"/>
      <c r="K37" s="569"/>
      <c r="L37" s="570"/>
      <c r="M37" s="581"/>
      <c r="N37" s="570"/>
      <c r="O37" s="570"/>
      <c r="P37" s="570"/>
      <c r="Q37" s="571"/>
      <c r="R37" s="421"/>
      <c r="S37" s="421"/>
      <c r="T37" s="421"/>
      <c r="U37" s="421"/>
      <c r="V37" s="421"/>
      <c r="W37" s="421"/>
      <c r="X37" s="421"/>
      <c r="Y37" s="421"/>
      <c r="Z37" s="421"/>
      <c r="AA37" s="421"/>
      <c r="AB37" s="421"/>
      <c r="AC37" s="421"/>
      <c r="AD37" s="421"/>
      <c r="AE37" s="421"/>
      <c r="AF37" s="421"/>
      <c r="AG37" s="421"/>
      <c r="AH37" s="421"/>
      <c r="AI37" s="421"/>
      <c r="AJ37" s="421"/>
      <c r="AK37" s="421"/>
      <c r="AL37" s="421"/>
      <c r="AM37" s="421"/>
      <c r="AN37" s="421"/>
      <c r="AO37" s="421"/>
      <c r="AP37" s="421"/>
      <c r="AQ37" s="421"/>
      <c r="AR37" s="421"/>
    </row>
    <row r="38">
      <c r="A38" s="474"/>
      <c r="B38" s="569"/>
      <c r="C38" s="574" t="s">
        <v>381</v>
      </c>
      <c r="D38" s="569"/>
      <c r="E38" s="569"/>
      <c r="F38" s="569"/>
      <c r="G38" s="569"/>
      <c r="H38" s="569"/>
      <c r="I38" s="569"/>
      <c r="J38" s="569"/>
      <c r="K38" s="569"/>
      <c r="L38" s="570"/>
      <c r="M38" s="570"/>
      <c r="N38" s="570"/>
      <c r="O38" s="570"/>
      <c r="P38" s="570"/>
      <c r="Q38" s="571"/>
      <c r="R38" s="421"/>
      <c r="S38" s="421"/>
      <c r="T38" s="421"/>
      <c r="U38" s="421"/>
      <c r="V38" s="421"/>
      <c r="W38" s="421"/>
      <c r="X38" s="421"/>
      <c r="Y38" s="421"/>
      <c r="Z38" s="421"/>
      <c r="AA38" s="421"/>
      <c r="AB38" s="421"/>
      <c r="AC38" s="421"/>
      <c r="AD38" s="421"/>
      <c r="AE38" s="421"/>
      <c r="AF38" s="421"/>
      <c r="AG38" s="421"/>
      <c r="AH38" s="421"/>
      <c r="AI38" s="421"/>
      <c r="AJ38" s="421"/>
      <c r="AK38" s="421"/>
      <c r="AL38" s="421"/>
      <c r="AM38" s="421"/>
      <c r="AN38" s="421"/>
      <c r="AO38" s="421"/>
      <c r="AP38" s="421"/>
      <c r="AQ38" s="421"/>
      <c r="AR38" s="421"/>
    </row>
    <row r="39">
      <c r="A39" s="474"/>
      <c r="B39" s="569"/>
      <c r="C39" s="574" t="s">
        <v>382</v>
      </c>
      <c r="D39" s="569"/>
      <c r="E39" s="569"/>
      <c r="F39" s="569"/>
      <c r="G39" s="569"/>
      <c r="H39" s="569"/>
      <c r="I39" s="569"/>
      <c r="J39" s="569"/>
      <c r="K39" s="569"/>
      <c r="L39" s="570"/>
      <c r="M39" s="570"/>
      <c r="N39" s="570"/>
      <c r="O39" s="570"/>
      <c r="P39" s="570"/>
      <c r="Q39" s="571"/>
      <c r="R39" s="421"/>
      <c r="S39" s="421"/>
      <c r="T39" s="421"/>
      <c r="U39" s="421"/>
      <c r="V39" s="421"/>
      <c r="W39" s="421"/>
      <c r="X39" s="421"/>
      <c r="Y39" s="421"/>
      <c r="Z39" s="421"/>
      <c r="AA39" s="421"/>
      <c r="AB39" s="421"/>
      <c r="AC39" s="421"/>
      <c r="AD39" s="421"/>
      <c r="AE39" s="421"/>
      <c r="AF39" s="421"/>
      <c r="AG39" s="421"/>
      <c r="AH39" s="421"/>
      <c r="AI39" s="421"/>
      <c r="AJ39" s="421"/>
      <c r="AK39" s="421"/>
      <c r="AL39" s="421"/>
      <c r="AM39" s="421"/>
      <c r="AN39" s="421"/>
      <c r="AO39" s="421"/>
      <c r="AP39" s="421"/>
      <c r="AQ39" s="421"/>
      <c r="AR39" s="421"/>
    </row>
    <row r="40">
      <c r="A40" s="474"/>
      <c r="B40" s="569"/>
      <c r="C40" s="574"/>
      <c r="D40" s="569"/>
      <c r="E40" s="569"/>
      <c r="F40" s="569"/>
      <c r="G40" s="569"/>
      <c r="H40" s="569"/>
      <c r="I40" s="569"/>
      <c r="J40" s="569"/>
      <c r="K40" s="569"/>
      <c r="L40" s="570"/>
      <c r="M40" s="570"/>
      <c r="N40" s="570"/>
      <c r="O40" s="570"/>
      <c r="P40" s="570"/>
      <c r="Q40" s="571"/>
      <c r="R40" s="421"/>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c r="AP40" s="421"/>
      <c r="AQ40" s="421"/>
      <c r="AR40" s="421"/>
    </row>
    <row r="41">
      <c r="A41" s="474"/>
      <c r="B41" s="569"/>
      <c r="C41" s="574"/>
      <c r="D41" s="569"/>
      <c r="E41" s="569"/>
      <c r="F41" s="569"/>
      <c r="G41" s="569"/>
      <c r="H41" s="569"/>
      <c r="I41" s="569"/>
      <c r="J41" s="569"/>
      <c r="K41" s="569"/>
      <c r="L41" s="570"/>
      <c r="M41" s="570"/>
      <c r="N41" s="570"/>
      <c r="O41" s="570"/>
      <c r="P41" s="570"/>
      <c r="Q41" s="571"/>
      <c r="R41" s="421"/>
      <c r="S41" s="421"/>
      <c r="T41" s="421"/>
      <c r="U41" s="421"/>
      <c r="V41" s="421"/>
      <c r="W41" s="421"/>
      <c r="X41" s="421"/>
      <c r="Y41" s="421"/>
      <c r="Z41" s="421"/>
      <c r="AA41" s="421"/>
      <c r="AB41" s="421"/>
      <c r="AC41" s="421"/>
      <c r="AD41" s="421"/>
      <c r="AE41" s="421"/>
      <c r="AF41" s="421"/>
      <c r="AG41" s="421"/>
      <c r="AH41" s="421"/>
      <c r="AI41" s="421"/>
      <c r="AJ41" s="421"/>
      <c r="AK41" s="421"/>
      <c r="AL41" s="421"/>
      <c r="AM41" s="421"/>
      <c r="AN41" s="421"/>
      <c r="AO41" s="421"/>
      <c r="AP41" s="421"/>
      <c r="AQ41" s="421"/>
      <c r="AR41" s="421"/>
    </row>
    <row r="42">
      <c r="A42" s="587"/>
      <c r="B42" s="587"/>
      <c r="C42" s="588"/>
      <c r="D42" s="587"/>
      <c r="E42" s="587"/>
      <c r="F42" s="587"/>
      <c r="G42" s="587"/>
      <c r="H42" s="587"/>
      <c r="I42" s="587"/>
      <c r="J42" s="587"/>
      <c r="K42" s="587"/>
      <c r="L42" s="571"/>
      <c r="M42" s="589"/>
      <c r="N42" s="571"/>
      <c r="O42" s="571"/>
      <c r="P42" s="571"/>
      <c r="Q42" s="571"/>
      <c r="R42" s="421"/>
      <c r="S42" s="421"/>
      <c r="T42" s="421"/>
      <c r="U42" s="421"/>
      <c r="V42" s="421"/>
      <c r="W42" s="421"/>
      <c r="X42" s="421"/>
      <c r="Y42" s="421"/>
      <c r="Z42" s="421"/>
      <c r="AA42" s="421"/>
      <c r="AB42" s="421"/>
      <c r="AC42" s="421"/>
      <c r="AD42" s="421"/>
      <c r="AE42" s="421"/>
      <c r="AF42" s="421"/>
      <c r="AG42" s="421"/>
      <c r="AH42" s="421"/>
      <c r="AI42" s="421"/>
      <c r="AJ42" s="421"/>
      <c r="AK42" s="421"/>
      <c r="AL42" s="421"/>
      <c r="AM42" s="421"/>
      <c r="AN42" s="421"/>
      <c r="AO42" s="421"/>
      <c r="AP42" s="421"/>
      <c r="AQ42" s="421"/>
      <c r="AR42" s="421"/>
    </row>
    <row r="43">
      <c r="A43" s="474"/>
      <c r="B43" s="569"/>
      <c r="C43" s="574"/>
      <c r="D43" s="569"/>
      <c r="E43" s="569"/>
      <c r="F43" s="569"/>
      <c r="G43" s="569"/>
      <c r="H43" s="569"/>
      <c r="I43" s="569"/>
      <c r="J43" s="569"/>
      <c r="K43" s="569"/>
      <c r="L43" s="570"/>
      <c r="M43" s="581"/>
      <c r="N43" s="570"/>
      <c r="O43" s="570"/>
      <c r="P43" s="570"/>
      <c r="Q43" s="571"/>
      <c r="R43" s="421"/>
      <c r="S43" s="421"/>
      <c r="T43" s="421"/>
      <c r="U43" s="421"/>
      <c r="V43" s="421"/>
      <c r="W43" s="421"/>
      <c r="X43" s="421"/>
      <c r="Y43" s="421"/>
      <c r="Z43" s="421"/>
      <c r="AA43" s="421"/>
      <c r="AB43" s="421"/>
      <c r="AC43" s="421"/>
      <c r="AD43" s="421"/>
      <c r="AE43" s="421"/>
      <c r="AF43" s="421"/>
      <c r="AG43" s="421"/>
      <c r="AH43" s="421"/>
      <c r="AI43" s="421"/>
      <c r="AJ43" s="421"/>
      <c r="AK43" s="421"/>
      <c r="AL43" s="421"/>
      <c r="AM43" s="421"/>
      <c r="AN43" s="421"/>
      <c r="AO43" s="421"/>
      <c r="AP43" s="421"/>
      <c r="AQ43" s="421"/>
      <c r="AR43" s="421"/>
    </row>
    <row r="44">
      <c r="A44" s="474"/>
      <c r="B44" s="569"/>
      <c r="C44" s="573" t="s">
        <v>383</v>
      </c>
      <c r="D44" s="569"/>
      <c r="E44" s="569"/>
      <c r="F44" s="569"/>
      <c r="G44" s="569"/>
      <c r="H44" s="569"/>
      <c r="I44" s="569"/>
      <c r="J44" s="569"/>
      <c r="K44" s="569"/>
      <c r="L44" s="590"/>
      <c r="M44" s="590"/>
      <c r="N44" s="590"/>
      <c r="O44" s="590"/>
      <c r="P44" s="590"/>
      <c r="Q44" s="591"/>
      <c r="R44" s="592"/>
      <c r="S44" s="592"/>
      <c r="T44" s="592"/>
      <c r="U44" s="592"/>
      <c r="V44" s="592"/>
      <c r="W44" s="592"/>
      <c r="X44" s="592"/>
      <c r="Y44" s="592"/>
      <c r="Z44" s="592"/>
      <c r="AA44" s="592"/>
      <c r="AB44" s="592"/>
      <c r="AC44" s="592"/>
      <c r="AD44" s="592"/>
      <c r="AE44" s="592"/>
      <c r="AF44" s="592"/>
      <c r="AG44" s="592"/>
      <c r="AH44" s="592"/>
      <c r="AI44" s="592"/>
      <c r="AJ44" s="592"/>
      <c r="AK44" s="592"/>
      <c r="AL44" s="592"/>
      <c r="AM44" s="592"/>
      <c r="AN44" s="592"/>
      <c r="AO44" s="592"/>
      <c r="AP44" s="592"/>
      <c r="AQ44" s="592"/>
      <c r="AR44" s="592"/>
    </row>
    <row r="45">
      <c r="A45" s="474"/>
      <c r="B45" s="569"/>
      <c r="C45" s="574"/>
      <c r="D45" s="569"/>
      <c r="E45" s="569"/>
      <c r="F45" s="593" t="s">
        <v>384</v>
      </c>
      <c r="G45" s="593" t="s">
        <v>385</v>
      </c>
      <c r="H45" s="593" t="s">
        <v>386</v>
      </c>
      <c r="I45" s="593" t="s">
        <v>387</v>
      </c>
      <c r="J45" s="593" t="s">
        <v>388</v>
      </c>
      <c r="K45" s="593" t="s">
        <v>389</v>
      </c>
      <c r="L45" s="593" t="s">
        <v>390</v>
      </c>
      <c r="M45" s="593" t="s">
        <v>391</v>
      </c>
      <c r="N45" s="590"/>
      <c r="O45" s="590"/>
      <c r="P45" s="590"/>
      <c r="Q45" s="591"/>
      <c r="R45" s="592"/>
      <c r="S45" s="592"/>
      <c r="T45" s="592"/>
      <c r="U45" s="592"/>
      <c r="V45" s="592"/>
      <c r="W45" s="592"/>
      <c r="X45" s="592"/>
      <c r="Y45" s="592"/>
      <c r="Z45" s="592"/>
      <c r="AA45" s="592"/>
      <c r="AB45" s="592"/>
      <c r="AC45" s="592"/>
      <c r="AD45" s="592"/>
      <c r="AE45" s="592"/>
      <c r="AF45" s="592"/>
      <c r="AG45" s="592"/>
      <c r="AH45" s="592"/>
      <c r="AI45" s="592"/>
      <c r="AJ45" s="592"/>
      <c r="AK45" s="592"/>
      <c r="AL45" s="592"/>
      <c r="AM45" s="592"/>
      <c r="AN45" s="592"/>
      <c r="AO45" s="592"/>
      <c r="AP45" s="592"/>
      <c r="AQ45" s="592"/>
      <c r="AR45" s="592"/>
    </row>
    <row r="46">
      <c r="A46" s="474"/>
      <c r="B46" s="569"/>
      <c r="C46" s="574" t="s">
        <v>392</v>
      </c>
      <c r="D46" s="569"/>
      <c r="E46" s="569"/>
      <c r="F46" s="594">
        <f>COUNTIF('Menu Build'!A24:D35,"*example*")</f>
        <v>24</v>
      </c>
      <c r="G46" s="594">
        <f>COUNTIF('Modifier Build'!B22:C100,"*example*")</f>
        <v>23</v>
      </c>
      <c r="H46" s="594">
        <f>COUNTIF(Beer!15:114,"*example*")</f>
        <v>3</v>
      </c>
      <c r="I46" s="594">
        <f>COUNTIF(Wine!A16:BH115,"*example*")</f>
        <v>4</v>
      </c>
      <c r="J46" s="594">
        <f>COUNTIF(Liquor!A10:AV109,"*example*")</f>
        <v>21</v>
      </c>
      <c r="K46" s="594">
        <f>COUNTIF('Liquor Mods'!A15:E115,"*example*")</f>
        <v>12</v>
      </c>
      <c r="L46" s="594">
        <f>COUNTIF(Cocktails!A20:U69,"*example*")</f>
        <v>18</v>
      </c>
      <c r="M46" s="594">
        <f>COUNTIF('Liquor Mods'!C15:I115,"*example*")</f>
        <v>6</v>
      </c>
      <c r="N46" s="590"/>
      <c r="O46" s="590"/>
      <c r="P46" s="590"/>
      <c r="Q46" s="591"/>
      <c r="R46" s="592"/>
      <c r="S46" s="592"/>
      <c r="T46" s="592"/>
      <c r="U46" s="592"/>
      <c r="V46" s="592"/>
      <c r="W46" s="592"/>
      <c r="X46" s="592"/>
      <c r="Y46" s="592"/>
      <c r="Z46" s="592"/>
      <c r="AA46" s="592"/>
      <c r="AB46" s="592"/>
      <c r="AC46" s="592"/>
      <c r="AD46" s="592"/>
      <c r="AE46" s="592"/>
      <c r="AF46" s="592"/>
      <c r="AG46" s="592"/>
      <c r="AH46" s="592"/>
      <c r="AI46" s="592"/>
      <c r="AJ46" s="592"/>
      <c r="AK46" s="592"/>
      <c r="AL46" s="592"/>
      <c r="AM46" s="592"/>
      <c r="AN46" s="592"/>
      <c r="AO46" s="592"/>
      <c r="AP46" s="592"/>
      <c r="AQ46" s="592"/>
      <c r="AR46" s="592"/>
    </row>
    <row r="47">
      <c r="A47" s="474"/>
      <c r="B47" s="569"/>
      <c r="C47" s="574" t="s">
        <v>393</v>
      </c>
      <c r="D47" s="569"/>
      <c r="E47" s="569"/>
      <c r="F47" s="595" t="s">
        <v>394</v>
      </c>
      <c r="G47" s="595" t="s">
        <v>394</v>
      </c>
      <c r="H47" s="594" t="str">
        <f>IF(COUNTBLANK(Beer!AE15:AE264)+SUM(Beer!AE15:AE264)=5051,"Pass","Fail")</f>
        <v>Pass</v>
      </c>
      <c r="I47" s="594" t="str">
        <f>IF(COUNTBLANK(Wine!BI16:BI264)+SUM(Wine!BI16:BI264)=5051,"Pass","Fail")</f>
        <v>Pass</v>
      </c>
      <c r="J47" s="594" t="str">
        <f>IF(COUNTBLANK(Liquor!AW10:AW264)+SUM(Liquor!AW10:AW264)=5051,"Pass","Fail")</f>
        <v>Pass</v>
      </c>
      <c r="K47" s="594" t="str">
        <f>IF(COUNTBLANK('Liquor Mods'!F16:F264)+SUM('Liquor Mods'!F16:F264)=5051,"Pass","Fail")</f>
        <v>Pass</v>
      </c>
      <c r="L47" s="594" t="str">
        <f>IF(COUNTBLANK(Cocktails!U20:U264)+SUM(Cocktails!U20:U264)=1276,"Pass","Fail")</f>
        <v>Pass</v>
      </c>
      <c r="M47" s="595" t="str">
        <f>IF(COUNTBLANK('NA Bev'!E4:E264)+SUM('NA Bev'!E4:E264)=5051,"Pass","Fail")</f>
        <v>Pass</v>
      </c>
      <c r="N47" s="590"/>
      <c r="O47" s="590"/>
      <c r="P47" s="590"/>
      <c r="Q47" s="591"/>
      <c r="R47" s="592"/>
      <c r="S47" s="592"/>
      <c r="T47" s="592"/>
      <c r="U47" s="592"/>
      <c r="V47" s="592"/>
      <c r="W47" s="592"/>
      <c r="X47" s="592"/>
      <c r="Y47" s="592"/>
      <c r="Z47" s="592"/>
      <c r="AA47" s="592"/>
      <c r="AB47" s="592"/>
      <c r="AC47" s="592"/>
      <c r="AD47" s="592"/>
      <c r="AE47" s="592"/>
      <c r="AF47" s="592"/>
      <c r="AG47" s="592"/>
      <c r="AH47" s="592"/>
      <c r="AI47" s="592"/>
      <c r="AJ47" s="592"/>
      <c r="AK47" s="592"/>
      <c r="AL47" s="592"/>
      <c r="AM47" s="592"/>
      <c r="AN47" s="592"/>
      <c r="AO47" s="592"/>
      <c r="AP47" s="592"/>
      <c r="AQ47" s="592"/>
      <c r="AR47" s="592"/>
    </row>
    <row r="48">
      <c r="A48" s="474"/>
      <c r="B48" s="569"/>
      <c r="C48" s="574" t="s">
        <v>395</v>
      </c>
      <c r="D48" s="569"/>
      <c r="E48" s="569"/>
      <c r="F48" s="594">
        <f>14-(COUNTBLANK('Menu Build'!1:1)+COUNTIF('Menu Build'!1:1,"*"))</f>
        <v>0</v>
      </c>
      <c r="G48" s="594">
        <f>25-(COUNTBLANK('Modifier Build'!1:1)+COUNTIF('Modifier Build'!1:1,"*"))</f>
        <v>0</v>
      </c>
      <c r="H48" s="595" t="s">
        <v>394</v>
      </c>
      <c r="I48" s="595" t="s">
        <v>394</v>
      </c>
      <c r="J48" s="595" t="s">
        <v>394</v>
      </c>
      <c r="K48" s="595" t="s">
        <v>394</v>
      </c>
      <c r="L48" s="595" t="s">
        <v>394</v>
      </c>
      <c r="M48" s="595" t="s">
        <v>394</v>
      </c>
      <c r="N48" s="590"/>
      <c r="O48" s="590"/>
      <c r="P48" s="590"/>
      <c r="Q48" s="591"/>
      <c r="R48" s="592"/>
      <c r="S48" s="592"/>
      <c r="T48" s="592"/>
      <c r="U48" s="592"/>
      <c r="V48" s="592"/>
      <c r="W48" s="592"/>
      <c r="X48" s="592"/>
      <c r="Y48" s="592"/>
      <c r="Z48" s="592"/>
      <c r="AA48" s="592"/>
      <c r="AB48" s="592"/>
      <c r="AC48" s="592"/>
      <c r="AD48" s="592"/>
      <c r="AE48" s="592"/>
      <c r="AF48" s="592"/>
      <c r="AG48" s="592"/>
      <c r="AH48" s="592"/>
      <c r="AI48" s="592"/>
      <c r="AJ48" s="592"/>
      <c r="AK48" s="592"/>
      <c r="AL48" s="592"/>
      <c r="AM48" s="592"/>
      <c r="AN48" s="592"/>
      <c r="AO48" s="592"/>
      <c r="AP48" s="592"/>
      <c r="AQ48" s="592"/>
      <c r="AR48" s="592"/>
    </row>
    <row r="49">
      <c r="A49" s="474"/>
      <c r="B49" s="569"/>
      <c r="C49" s="574" t="s">
        <v>396</v>
      </c>
      <c r="D49" s="569"/>
      <c r="E49" s="569"/>
      <c r="F49" s="594">
        <f>IFERROR(__xludf.DUMMYFUNCTION("COUNTif('Menu Build'!A24:A264,""?*"")-COUNTUNIQUE('Menu Build'!A24:A264)"),0.0)</f>
        <v>0</v>
      </c>
      <c r="G49" s="595" t="s">
        <v>394</v>
      </c>
      <c r="H49" s="594">
        <f>IFERROR(__xludf.DUMMYFUNCTION("COUNTif('Compiled Bev'!D8:D1146,""?*"")-COUNTUNIQUE('Compiled Bev'!D8:D1146)"),0.0)</f>
        <v>0</v>
      </c>
      <c r="I49" s="594">
        <f>IFERROR(__xludf.DUMMYFUNCTION("COUNTif('Compiled Bev'!D1155:D3645,""?*"")-COUNTUNIQUE('Compiled Bev'!D1155:D3645)"),0.0)</f>
        <v>0</v>
      </c>
      <c r="J49" s="594">
        <f>IFERROR(__xludf.DUMMYFUNCTION("COUNTif('Compiled Bev'!D3651:D6143,""?*"")-COUNTUNIQUE('Compiled Bev'!D3651:D6143)"),0.0)</f>
        <v>0</v>
      </c>
      <c r="K49" s="595" t="s">
        <v>394</v>
      </c>
      <c r="L49" s="595" t="s">
        <v>394</v>
      </c>
      <c r="M49" s="596">
        <f>IFERROR(__xludf.DUMMYFUNCTION("COUNTif('NA Bev'!A4:A264,""?*"")-COUNTUNIQUE('NA Bev'!A4:A264)"),0.0)</f>
        <v>0</v>
      </c>
      <c r="N49" s="590"/>
      <c r="O49" s="590"/>
      <c r="P49" s="590"/>
      <c r="Q49" s="591"/>
      <c r="R49" s="592"/>
      <c r="S49" s="592"/>
      <c r="T49" s="592"/>
      <c r="U49" s="592"/>
      <c r="V49" s="592"/>
      <c r="W49" s="592"/>
      <c r="X49" s="592"/>
      <c r="Y49" s="592"/>
      <c r="Z49" s="592"/>
      <c r="AA49" s="592"/>
      <c r="AB49" s="592"/>
      <c r="AC49" s="592"/>
      <c r="AD49" s="592"/>
      <c r="AE49" s="592"/>
      <c r="AF49" s="592"/>
      <c r="AG49" s="592"/>
      <c r="AH49" s="592"/>
      <c r="AI49" s="592"/>
      <c r="AJ49" s="592"/>
      <c r="AK49" s="592"/>
      <c r="AL49" s="592"/>
      <c r="AM49" s="592"/>
      <c r="AN49" s="592"/>
      <c r="AO49" s="592"/>
      <c r="AP49" s="592"/>
      <c r="AQ49" s="592"/>
      <c r="AR49" s="592"/>
    </row>
    <row r="50" hidden="1">
      <c r="A50" s="474"/>
      <c r="B50" s="569"/>
      <c r="C50" s="574" t="s">
        <v>397</v>
      </c>
      <c r="D50" s="569"/>
      <c r="E50" s="569"/>
      <c r="F50" s="574" t="s">
        <v>398</v>
      </c>
      <c r="G50" s="574" t="s">
        <v>398</v>
      </c>
      <c r="H50" s="574" t="s">
        <v>398</v>
      </c>
      <c r="I50" s="574" t="s">
        <v>398</v>
      </c>
      <c r="J50" s="574" t="s">
        <v>398</v>
      </c>
      <c r="K50" s="574" t="s">
        <v>398</v>
      </c>
      <c r="L50" s="574" t="s">
        <v>398</v>
      </c>
      <c r="M50" s="574" t="s">
        <v>398</v>
      </c>
      <c r="N50" s="574"/>
      <c r="O50" s="590"/>
      <c r="P50" s="590"/>
      <c r="Q50" s="591"/>
      <c r="R50" s="592"/>
      <c r="S50" s="592"/>
      <c r="T50" s="592"/>
      <c r="U50" s="592"/>
      <c r="V50" s="592"/>
      <c r="W50" s="592"/>
      <c r="X50" s="592"/>
      <c r="Y50" s="592"/>
      <c r="Z50" s="592"/>
      <c r="AA50" s="592"/>
      <c r="AB50" s="592"/>
      <c r="AC50" s="592"/>
      <c r="AD50" s="592"/>
      <c r="AE50" s="592"/>
      <c r="AF50" s="592"/>
      <c r="AG50" s="592"/>
      <c r="AH50" s="592"/>
      <c r="AI50" s="592"/>
      <c r="AJ50" s="592"/>
      <c r="AK50" s="592"/>
      <c r="AL50" s="592"/>
      <c r="AM50" s="592"/>
      <c r="AN50" s="592"/>
      <c r="AO50" s="592"/>
      <c r="AP50" s="592"/>
      <c r="AQ50" s="592"/>
      <c r="AR50" s="592"/>
    </row>
    <row r="51" hidden="1">
      <c r="A51" s="474"/>
      <c r="B51" s="569"/>
      <c r="C51" s="574" t="s">
        <v>399</v>
      </c>
      <c r="D51" s="569"/>
      <c r="E51" s="569"/>
      <c r="F51" s="574" t="s">
        <v>398</v>
      </c>
      <c r="G51" s="574" t="s">
        <v>398</v>
      </c>
      <c r="H51" s="574" t="s">
        <v>398</v>
      </c>
      <c r="I51" s="574" t="s">
        <v>398</v>
      </c>
      <c r="J51" s="574" t="s">
        <v>398</v>
      </c>
      <c r="K51" s="574" t="s">
        <v>398</v>
      </c>
      <c r="L51" s="574" t="s">
        <v>398</v>
      </c>
      <c r="M51" s="574" t="s">
        <v>398</v>
      </c>
      <c r="N51" s="574"/>
      <c r="O51" s="590"/>
      <c r="P51" s="590"/>
      <c r="Q51" s="591"/>
      <c r="R51" s="592"/>
      <c r="S51" s="592"/>
      <c r="T51" s="592"/>
      <c r="U51" s="592"/>
      <c r="V51" s="592"/>
      <c r="W51" s="592"/>
      <c r="X51" s="592"/>
      <c r="Y51" s="592"/>
      <c r="Z51" s="592"/>
      <c r="AA51" s="592"/>
      <c r="AB51" s="592"/>
      <c r="AC51" s="592"/>
      <c r="AD51" s="592"/>
      <c r="AE51" s="592"/>
      <c r="AF51" s="592"/>
      <c r="AG51" s="592"/>
      <c r="AH51" s="592"/>
      <c r="AI51" s="592"/>
      <c r="AJ51" s="592"/>
      <c r="AK51" s="592"/>
      <c r="AL51" s="592"/>
      <c r="AM51" s="592"/>
      <c r="AN51" s="592"/>
      <c r="AO51" s="592"/>
      <c r="AP51" s="592"/>
      <c r="AQ51" s="592"/>
      <c r="AR51" s="592"/>
    </row>
    <row r="52" hidden="1">
      <c r="A52" s="474"/>
      <c r="B52" s="569"/>
      <c r="C52" s="574" t="s">
        <v>400</v>
      </c>
      <c r="D52" s="569"/>
      <c r="E52" s="569"/>
      <c r="F52" s="574" t="s">
        <v>398</v>
      </c>
      <c r="G52" s="574" t="s">
        <v>398</v>
      </c>
      <c r="H52" s="574" t="s">
        <v>398</v>
      </c>
      <c r="I52" s="574" t="s">
        <v>398</v>
      </c>
      <c r="J52" s="574" t="s">
        <v>398</v>
      </c>
      <c r="K52" s="574" t="s">
        <v>398</v>
      </c>
      <c r="L52" s="574" t="s">
        <v>398</v>
      </c>
      <c r="M52" s="574" t="s">
        <v>398</v>
      </c>
      <c r="N52" s="574"/>
      <c r="O52" s="590"/>
      <c r="P52" s="590"/>
      <c r="Q52" s="591"/>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row>
    <row r="53">
      <c r="A53" s="474"/>
      <c r="B53" s="569"/>
      <c r="C53" s="574" t="s">
        <v>401</v>
      </c>
      <c r="D53" s="580"/>
      <c r="E53" s="569"/>
      <c r="F53" s="590"/>
      <c r="G53" s="590"/>
      <c r="H53" s="590"/>
      <c r="I53" s="590"/>
      <c r="J53" s="590"/>
      <c r="K53" s="590"/>
      <c r="L53" s="590"/>
      <c r="M53" s="590"/>
      <c r="N53" s="590"/>
      <c r="O53" s="590"/>
      <c r="P53" s="590"/>
      <c r="Q53" s="591"/>
      <c r="R53" s="592"/>
      <c r="S53" s="592"/>
      <c r="T53" s="592"/>
      <c r="U53" s="592"/>
      <c r="V53" s="592"/>
      <c r="W53" s="592"/>
      <c r="X53" s="592"/>
      <c r="Y53" s="592"/>
      <c r="Z53" s="592"/>
      <c r="AA53" s="592"/>
      <c r="AB53" s="592"/>
      <c r="AC53" s="592"/>
      <c r="AD53" s="592"/>
      <c r="AE53" s="592"/>
      <c r="AF53" s="592"/>
      <c r="AG53" s="592"/>
      <c r="AH53" s="592"/>
      <c r="AI53" s="592"/>
      <c r="AJ53" s="592"/>
      <c r="AK53" s="592"/>
      <c r="AL53" s="592"/>
      <c r="AM53" s="592"/>
      <c r="AN53" s="592"/>
      <c r="AO53" s="592"/>
      <c r="AP53" s="592"/>
      <c r="AQ53" s="592"/>
      <c r="AR53" s="592"/>
    </row>
    <row r="54">
      <c r="A54" s="474"/>
      <c r="B54" s="569"/>
      <c r="C54" s="574"/>
      <c r="D54" s="569"/>
      <c r="E54" s="569"/>
      <c r="F54" s="569"/>
      <c r="G54" s="574"/>
      <c r="H54" s="569"/>
      <c r="I54" s="582"/>
      <c r="J54" s="569"/>
      <c r="K54" s="569"/>
      <c r="L54" s="590"/>
      <c r="M54" s="590"/>
      <c r="N54" s="590"/>
      <c r="O54" s="590"/>
      <c r="P54" s="590"/>
      <c r="Q54" s="591"/>
      <c r="R54" s="592"/>
      <c r="S54" s="592"/>
      <c r="T54" s="592"/>
      <c r="U54" s="592"/>
      <c r="V54" s="592"/>
      <c r="W54" s="592"/>
      <c r="X54" s="592"/>
      <c r="Y54" s="592"/>
      <c r="Z54" s="592"/>
      <c r="AA54" s="592"/>
      <c r="AB54" s="592"/>
      <c r="AC54" s="592"/>
      <c r="AD54" s="592"/>
      <c r="AE54" s="592"/>
      <c r="AF54" s="592"/>
      <c r="AG54" s="592"/>
      <c r="AH54" s="592"/>
      <c r="AI54" s="592"/>
      <c r="AJ54" s="592"/>
      <c r="AK54" s="592"/>
      <c r="AL54" s="592"/>
      <c r="AM54" s="592"/>
      <c r="AN54" s="592"/>
      <c r="AO54" s="592"/>
      <c r="AP54" s="592"/>
      <c r="AQ54" s="592"/>
      <c r="AR54" s="592"/>
    </row>
    <row r="55">
      <c r="A55" s="587"/>
      <c r="B55" s="587"/>
      <c r="C55" s="588"/>
      <c r="D55" s="587"/>
      <c r="E55" s="587"/>
      <c r="F55" s="587"/>
      <c r="G55" s="587"/>
      <c r="H55" s="587"/>
      <c r="I55" s="587"/>
      <c r="J55" s="587"/>
      <c r="K55" s="587"/>
      <c r="L55" s="571"/>
      <c r="M55" s="589"/>
      <c r="N55" s="571"/>
      <c r="O55" s="571"/>
      <c r="P55" s="571"/>
      <c r="Q55" s="571"/>
      <c r="R55" s="421"/>
      <c r="S55" s="421"/>
      <c r="T55" s="421"/>
      <c r="U55" s="421"/>
      <c r="V55" s="421"/>
      <c r="W55" s="421"/>
      <c r="X55" s="421"/>
      <c r="Y55" s="421"/>
      <c r="Z55" s="421"/>
      <c r="AA55" s="421"/>
      <c r="AB55" s="421"/>
      <c r="AC55" s="421"/>
      <c r="AD55" s="421"/>
      <c r="AE55" s="421"/>
      <c r="AF55" s="421"/>
      <c r="AG55" s="421"/>
      <c r="AH55" s="421"/>
      <c r="AI55" s="421"/>
      <c r="AJ55" s="421"/>
      <c r="AK55" s="421"/>
      <c r="AL55" s="421"/>
      <c r="AM55" s="421"/>
      <c r="AN55" s="421"/>
      <c r="AO55" s="421"/>
      <c r="AP55" s="421"/>
      <c r="AQ55" s="421"/>
      <c r="AR55" s="421"/>
    </row>
    <row r="56">
      <c r="A56" s="474"/>
      <c r="B56" s="474"/>
      <c r="C56" s="597"/>
      <c r="D56" s="474"/>
      <c r="E56" s="474"/>
      <c r="F56" s="474"/>
      <c r="G56" s="597"/>
      <c r="H56" s="474"/>
      <c r="J56" s="474"/>
      <c r="K56" s="474"/>
      <c r="L56" s="592"/>
      <c r="M56" s="592"/>
      <c r="N56" s="592"/>
      <c r="O56" s="592"/>
      <c r="P56" s="592"/>
      <c r="Q56" s="591"/>
      <c r="R56" s="592"/>
      <c r="S56" s="592"/>
      <c r="T56" s="592"/>
      <c r="U56" s="592"/>
      <c r="V56" s="592"/>
      <c r="W56" s="592"/>
      <c r="X56" s="592"/>
      <c r="Y56" s="592"/>
      <c r="Z56" s="592"/>
      <c r="AA56" s="592"/>
      <c r="AB56" s="592"/>
      <c r="AC56" s="592"/>
      <c r="AD56" s="592"/>
      <c r="AE56" s="592"/>
      <c r="AF56" s="592"/>
      <c r="AG56" s="592"/>
      <c r="AH56" s="592"/>
      <c r="AI56" s="592"/>
      <c r="AJ56" s="592"/>
      <c r="AK56" s="592"/>
      <c r="AL56" s="592"/>
      <c r="AM56" s="592"/>
      <c r="AN56" s="592"/>
      <c r="AO56" s="592"/>
      <c r="AP56" s="592"/>
      <c r="AQ56" s="592"/>
      <c r="AR56" s="592"/>
    </row>
    <row r="57">
      <c r="A57" s="474"/>
      <c r="B57" s="474"/>
      <c r="C57" s="598" t="s">
        <v>402</v>
      </c>
      <c r="D57" s="474"/>
      <c r="E57" s="474"/>
      <c r="F57" s="474"/>
      <c r="G57" s="474"/>
      <c r="H57" s="599"/>
      <c r="I57" s="474"/>
      <c r="J57" s="474"/>
      <c r="K57" s="474"/>
      <c r="L57" s="592"/>
      <c r="M57" s="592"/>
      <c r="N57" s="592"/>
      <c r="O57" s="592"/>
      <c r="P57" s="592"/>
      <c r="Q57" s="591"/>
      <c r="R57" s="592"/>
      <c r="S57" s="592"/>
      <c r="T57" s="592"/>
      <c r="U57" s="592"/>
      <c r="V57" s="592"/>
      <c r="W57" s="592"/>
      <c r="X57" s="592"/>
      <c r="Y57" s="592"/>
      <c r="Z57" s="592"/>
      <c r="AA57" s="592"/>
      <c r="AB57" s="592"/>
      <c r="AC57" s="592"/>
      <c r="AD57" s="592"/>
      <c r="AE57" s="592"/>
      <c r="AF57" s="592"/>
      <c r="AG57" s="592"/>
      <c r="AH57" s="592"/>
      <c r="AI57" s="592"/>
      <c r="AJ57" s="592"/>
      <c r="AK57" s="592"/>
      <c r="AL57" s="592"/>
      <c r="AM57" s="592"/>
      <c r="AN57" s="592"/>
      <c r="AO57" s="592"/>
      <c r="AP57" s="592"/>
      <c r="AQ57" s="592"/>
      <c r="AR57" s="592"/>
    </row>
    <row r="58">
      <c r="A58" s="474"/>
      <c r="B58" s="474"/>
      <c r="C58" s="597"/>
      <c r="D58" s="474"/>
      <c r="E58" s="474"/>
      <c r="F58" s="474"/>
      <c r="G58" s="474"/>
      <c r="H58" s="474"/>
      <c r="I58" s="474"/>
      <c r="J58" s="597"/>
      <c r="K58" s="474"/>
      <c r="L58" s="592"/>
      <c r="M58" s="592"/>
      <c r="N58" s="592"/>
      <c r="O58" s="592"/>
      <c r="P58" s="592"/>
      <c r="Q58" s="591"/>
      <c r="R58" s="592"/>
      <c r="S58" s="592"/>
      <c r="T58" s="592"/>
      <c r="U58" s="592"/>
      <c r="V58" s="592"/>
      <c r="W58" s="592"/>
      <c r="X58" s="592"/>
      <c r="Y58" s="592"/>
      <c r="Z58" s="592"/>
      <c r="AA58" s="592"/>
      <c r="AB58" s="592"/>
      <c r="AC58" s="592"/>
      <c r="AD58" s="592"/>
      <c r="AE58" s="592"/>
      <c r="AF58" s="592"/>
      <c r="AG58" s="592"/>
      <c r="AH58" s="592"/>
      <c r="AI58" s="592"/>
      <c r="AJ58" s="592"/>
      <c r="AK58" s="592"/>
      <c r="AL58" s="592"/>
      <c r="AM58" s="592"/>
      <c r="AN58" s="592"/>
      <c r="AO58" s="592"/>
      <c r="AP58" s="592"/>
      <c r="AQ58" s="592"/>
      <c r="AR58" s="592"/>
    </row>
    <row r="59">
      <c r="A59" s="474"/>
      <c r="B59" s="474"/>
      <c r="C59" s="600" t="s">
        <v>386</v>
      </c>
      <c r="D59" s="474"/>
      <c r="E59" s="474"/>
      <c r="F59" s="474"/>
      <c r="G59" s="474"/>
      <c r="H59" s="474"/>
      <c r="I59" s="474"/>
      <c r="J59" s="474"/>
      <c r="K59" s="474"/>
      <c r="L59" s="592"/>
      <c r="M59" s="592"/>
      <c r="N59" s="592"/>
      <c r="O59" s="592"/>
      <c r="P59" s="592"/>
      <c r="Q59" s="591"/>
      <c r="R59" s="592"/>
      <c r="S59" s="592"/>
      <c r="T59" s="592"/>
      <c r="U59" s="592"/>
      <c r="V59" s="592"/>
      <c r="W59" s="592"/>
      <c r="X59" s="592"/>
      <c r="Y59" s="592"/>
      <c r="Z59" s="592"/>
      <c r="AA59" s="592"/>
      <c r="AB59" s="592"/>
      <c r="AC59" s="592"/>
      <c r="AD59" s="592"/>
      <c r="AE59" s="592"/>
      <c r="AF59" s="592"/>
      <c r="AG59" s="592"/>
      <c r="AH59" s="592"/>
      <c r="AI59" s="592"/>
      <c r="AJ59" s="592"/>
      <c r="AK59" s="592"/>
      <c r="AL59" s="592"/>
      <c r="AM59" s="592"/>
      <c r="AN59" s="592"/>
      <c r="AO59" s="592"/>
      <c r="AP59" s="592"/>
      <c r="AQ59" s="592"/>
      <c r="AR59" s="592"/>
    </row>
    <row r="60">
      <c r="A60" s="474"/>
      <c r="B60" s="474"/>
      <c r="C60" s="601"/>
      <c r="D60" s="602" t="s">
        <v>206</v>
      </c>
      <c r="E60" s="603"/>
      <c r="F60" s="604"/>
      <c r="G60" s="603"/>
      <c r="H60" s="604"/>
      <c r="I60" s="604"/>
      <c r="J60" s="604"/>
      <c r="K60" s="604"/>
      <c r="L60" s="604"/>
      <c r="M60" s="605"/>
      <c r="N60" s="605"/>
      <c r="O60" s="606"/>
      <c r="P60" s="592"/>
      <c r="Q60" s="591"/>
      <c r="R60" s="592"/>
      <c r="S60" s="592"/>
      <c r="T60" s="592"/>
      <c r="U60" s="592"/>
      <c r="V60" s="592"/>
      <c r="W60" s="592"/>
      <c r="X60" s="592"/>
      <c r="Y60" s="592"/>
      <c r="Z60" s="592"/>
      <c r="AA60" s="592"/>
      <c r="AB60" s="592"/>
      <c r="AC60" s="592"/>
      <c r="AD60" s="592"/>
      <c r="AE60" s="592"/>
      <c r="AF60" s="592"/>
      <c r="AG60" s="592"/>
      <c r="AH60" s="592"/>
      <c r="AI60" s="592"/>
      <c r="AJ60" s="592"/>
      <c r="AK60" s="592"/>
      <c r="AL60" s="592"/>
      <c r="AM60" s="592"/>
      <c r="AN60" s="592"/>
      <c r="AO60" s="592"/>
      <c r="AP60" s="592"/>
      <c r="AQ60" s="592"/>
      <c r="AR60" s="592"/>
    </row>
    <row r="61">
      <c r="A61" s="474"/>
      <c r="B61" s="474"/>
      <c r="C61" s="601"/>
      <c r="D61" s="607"/>
      <c r="E61" s="608"/>
      <c r="F61" s="474"/>
      <c r="G61" s="474"/>
      <c r="H61" s="474"/>
      <c r="I61" s="474"/>
      <c r="J61" s="474"/>
      <c r="K61" s="474"/>
      <c r="L61" s="474"/>
      <c r="M61" s="592"/>
      <c r="N61" s="592"/>
      <c r="O61" s="609"/>
      <c r="P61" s="592"/>
      <c r="Q61" s="591"/>
      <c r="R61" s="592"/>
      <c r="S61" s="592"/>
      <c r="T61" s="592"/>
      <c r="U61" s="592"/>
      <c r="V61" s="592"/>
      <c r="W61" s="592"/>
      <c r="X61" s="592"/>
      <c r="Y61" s="592"/>
      <c r="Z61" s="592"/>
      <c r="AA61" s="592"/>
      <c r="AB61" s="592"/>
      <c r="AC61" s="592"/>
      <c r="AD61" s="592"/>
      <c r="AE61" s="592"/>
      <c r="AF61" s="592"/>
      <c r="AG61" s="592"/>
      <c r="AH61" s="592"/>
      <c r="AI61" s="592"/>
      <c r="AJ61" s="592"/>
      <c r="AK61" s="592"/>
      <c r="AL61" s="592"/>
      <c r="AM61" s="592"/>
      <c r="AN61" s="592"/>
      <c r="AO61" s="592"/>
      <c r="AP61" s="592"/>
      <c r="AQ61" s="592"/>
      <c r="AR61" s="592"/>
    </row>
    <row r="62">
      <c r="A62" s="474"/>
      <c r="B62" s="474"/>
      <c r="C62" s="601"/>
      <c r="D62" s="607"/>
      <c r="E62" s="610" t="s">
        <v>403</v>
      </c>
      <c r="F62" s="474"/>
      <c r="G62" s="474"/>
      <c r="H62" s="474"/>
      <c r="I62" s="474"/>
      <c r="J62" s="474"/>
      <c r="K62" s="474"/>
      <c r="L62" s="474"/>
      <c r="M62" s="592"/>
      <c r="N62" s="592"/>
      <c r="O62" s="609"/>
      <c r="P62" s="592"/>
      <c r="Q62" s="591"/>
      <c r="R62" s="592"/>
      <c r="S62" s="592"/>
      <c r="T62" s="592"/>
      <c r="U62" s="592"/>
      <c r="V62" s="592"/>
      <c r="W62" s="592"/>
      <c r="X62" s="592"/>
      <c r="Y62" s="592"/>
      <c r="Z62" s="592"/>
      <c r="AA62" s="592"/>
      <c r="AB62" s="592"/>
      <c r="AC62" s="592"/>
      <c r="AD62" s="592"/>
      <c r="AE62" s="592"/>
      <c r="AF62" s="592"/>
      <c r="AG62" s="592"/>
      <c r="AH62" s="592"/>
      <c r="AI62" s="592"/>
      <c r="AJ62" s="592"/>
      <c r="AK62" s="592"/>
      <c r="AL62" s="592"/>
      <c r="AM62" s="592"/>
      <c r="AN62" s="592"/>
      <c r="AO62" s="592"/>
      <c r="AP62" s="592"/>
      <c r="AQ62" s="592"/>
      <c r="AR62" s="592"/>
    </row>
    <row r="63">
      <c r="A63" s="474"/>
      <c r="B63" s="474"/>
      <c r="C63" s="601"/>
      <c r="D63" s="611"/>
      <c r="E63" s="612"/>
      <c r="F63" s="613"/>
      <c r="G63" s="474"/>
      <c r="H63" s="474"/>
      <c r="I63" s="474"/>
      <c r="J63" s="474"/>
      <c r="K63" s="597"/>
      <c r="L63" s="474"/>
      <c r="M63" s="474"/>
      <c r="N63" s="592"/>
      <c r="O63" s="609"/>
      <c r="P63" s="592"/>
      <c r="Q63" s="591"/>
      <c r="R63" s="592"/>
      <c r="S63" s="592"/>
      <c r="T63" s="592"/>
      <c r="U63" s="592"/>
      <c r="V63" s="592"/>
      <c r="W63" s="592"/>
      <c r="X63" s="592"/>
      <c r="Y63" s="592"/>
      <c r="Z63" s="592"/>
      <c r="AA63" s="592"/>
      <c r="AB63" s="592"/>
      <c r="AC63" s="592"/>
      <c r="AD63" s="592"/>
      <c r="AE63" s="592"/>
      <c r="AF63" s="592"/>
      <c r="AG63" s="592"/>
      <c r="AH63" s="592"/>
      <c r="AI63" s="592"/>
      <c r="AJ63" s="592"/>
      <c r="AK63" s="592"/>
      <c r="AL63" s="592"/>
      <c r="AM63" s="592"/>
      <c r="AN63" s="592"/>
      <c r="AO63" s="592"/>
      <c r="AP63" s="592"/>
      <c r="AQ63" s="592"/>
      <c r="AR63" s="592"/>
    </row>
    <row r="64">
      <c r="A64" s="474"/>
      <c r="B64" s="474"/>
      <c r="C64" s="601"/>
      <c r="D64" s="611"/>
      <c r="E64" s="612"/>
      <c r="F64" s="614" t="s">
        <v>404</v>
      </c>
      <c r="G64" s="604"/>
      <c r="H64" s="604"/>
      <c r="I64" s="604"/>
      <c r="J64" s="615" t="b">
        <v>0</v>
      </c>
      <c r="K64" s="616"/>
      <c r="L64" s="604"/>
      <c r="M64" s="604"/>
      <c r="N64" s="606"/>
      <c r="O64" s="609"/>
      <c r="P64" s="592"/>
      <c r="Q64" s="591"/>
      <c r="R64" s="592"/>
      <c r="S64" s="592"/>
      <c r="T64" s="592"/>
      <c r="U64" s="592"/>
      <c r="V64" s="592"/>
      <c r="W64" s="592"/>
      <c r="X64" s="592"/>
      <c r="Y64" s="592"/>
      <c r="Z64" s="592"/>
      <c r="AA64" s="592"/>
      <c r="AB64" s="592"/>
      <c r="AC64" s="592"/>
      <c r="AD64" s="592"/>
      <c r="AE64" s="592"/>
      <c r="AF64" s="592"/>
      <c r="AG64" s="592"/>
      <c r="AH64" s="592"/>
      <c r="AI64" s="592"/>
      <c r="AJ64" s="592"/>
      <c r="AK64" s="592"/>
      <c r="AL64" s="592"/>
      <c r="AM64" s="592"/>
      <c r="AN64" s="592"/>
      <c r="AO64" s="592"/>
      <c r="AP64" s="592"/>
      <c r="AQ64" s="592"/>
      <c r="AR64" s="592"/>
    </row>
    <row r="65">
      <c r="A65" s="474"/>
      <c r="B65" s="474"/>
      <c r="C65" s="601"/>
      <c r="D65" s="607"/>
      <c r="E65" s="612"/>
      <c r="F65" s="617"/>
      <c r="G65" s="618" t="s">
        <v>405</v>
      </c>
      <c r="H65" s="474"/>
      <c r="I65" s="474"/>
      <c r="J65" s="474"/>
      <c r="K65" s="474"/>
      <c r="L65" s="474"/>
      <c r="M65" s="474"/>
      <c r="N65" s="609"/>
      <c r="O65" s="609"/>
      <c r="P65" s="592"/>
      <c r="Q65" s="591"/>
      <c r="R65" s="592"/>
      <c r="S65" s="592"/>
      <c r="T65" s="592"/>
      <c r="U65" s="592"/>
      <c r="V65" s="592"/>
      <c r="W65" s="592"/>
      <c r="X65" s="592"/>
      <c r="Y65" s="592"/>
      <c r="Z65" s="592"/>
      <c r="AA65" s="592"/>
      <c r="AB65" s="592"/>
      <c r="AC65" s="592"/>
      <c r="AD65" s="592"/>
      <c r="AE65" s="592"/>
      <c r="AF65" s="592"/>
      <c r="AG65" s="592"/>
      <c r="AH65" s="592"/>
      <c r="AI65" s="592"/>
      <c r="AJ65" s="592"/>
      <c r="AK65" s="592"/>
      <c r="AL65" s="592"/>
      <c r="AM65" s="592"/>
      <c r="AN65" s="592"/>
      <c r="AO65" s="592"/>
      <c r="AP65" s="592"/>
      <c r="AQ65" s="592"/>
      <c r="AR65" s="592"/>
    </row>
    <row r="66">
      <c r="A66" s="474"/>
      <c r="B66" s="474"/>
      <c r="C66" s="601"/>
      <c r="D66" s="607"/>
      <c r="E66" s="612"/>
      <c r="F66" s="617"/>
      <c r="H66" s="474"/>
      <c r="J66" s="474"/>
      <c r="K66" s="474"/>
      <c r="L66" s="474"/>
      <c r="M66" s="474"/>
      <c r="N66" s="609"/>
      <c r="O66" s="609"/>
      <c r="P66" s="592"/>
      <c r="Q66" s="591"/>
      <c r="R66" s="592"/>
      <c r="S66" s="592"/>
      <c r="T66" s="592"/>
      <c r="U66" s="592"/>
      <c r="V66" s="592"/>
      <c r="W66" s="592"/>
      <c r="X66" s="592"/>
      <c r="Y66" s="592"/>
      <c r="Z66" s="592"/>
      <c r="AA66" s="592"/>
      <c r="AB66" s="592"/>
      <c r="AC66" s="592"/>
      <c r="AD66" s="592"/>
      <c r="AE66" s="592"/>
      <c r="AF66" s="592"/>
      <c r="AG66" s="592"/>
      <c r="AH66" s="592"/>
      <c r="AI66" s="592"/>
      <c r="AJ66" s="592"/>
      <c r="AK66" s="592"/>
      <c r="AL66" s="592"/>
      <c r="AM66" s="592"/>
      <c r="AN66" s="592"/>
      <c r="AO66" s="592"/>
      <c r="AP66" s="592"/>
      <c r="AQ66" s="592"/>
      <c r="AR66" s="592"/>
    </row>
    <row r="67">
      <c r="A67" s="474"/>
      <c r="B67" s="474"/>
      <c r="C67" s="601"/>
      <c r="D67" s="607"/>
      <c r="E67" s="612"/>
      <c r="F67" s="617" t="s">
        <v>406</v>
      </c>
      <c r="H67" s="474"/>
      <c r="J67" s="619" t="b">
        <v>0</v>
      </c>
      <c r="K67" s="592" t="str">
        <f>"Item Name:           "</f>
        <v>Item Name:           </v>
      </c>
      <c r="L67" s="620" t="str">
        <f>'Size Pricing'!A8</f>
        <v>Bud Light (Example)</v>
      </c>
      <c r="M67" s="474"/>
      <c r="N67" s="609"/>
      <c r="O67" s="609"/>
      <c r="P67" s="592"/>
      <c r="Q67" s="591"/>
      <c r="R67" s="592"/>
      <c r="S67" s="592"/>
      <c r="T67" s="592"/>
      <c r="U67" s="592"/>
      <c r="V67" s="592"/>
      <c r="W67" s="592"/>
      <c r="X67" s="592"/>
      <c r="Y67" s="592"/>
      <c r="Z67" s="592"/>
      <c r="AA67" s="592"/>
      <c r="AB67" s="592"/>
      <c r="AC67" s="592"/>
      <c r="AD67" s="592"/>
      <c r="AE67" s="592"/>
      <c r="AF67" s="592"/>
      <c r="AG67" s="592"/>
      <c r="AH67" s="592"/>
      <c r="AI67" s="592"/>
      <c r="AJ67" s="592"/>
      <c r="AK67" s="592"/>
      <c r="AL67" s="592"/>
      <c r="AM67" s="592"/>
      <c r="AN67" s="592"/>
      <c r="AO67" s="592"/>
      <c r="AP67" s="592"/>
      <c r="AQ67" s="592"/>
      <c r="AR67" s="592"/>
    </row>
    <row r="68">
      <c r="A68" s="474"/>
      <c r="B68" s="474"/>
      <c r="C68" s="601"/>
      <c r="D68" s="621"/>
      <c r="E68" s="612"/>
      <c r="F68" s="622"/>
      <c r="G68" s="623" t="s">
        <v>407</v>
      </c>
      <c r="H68" s="624"/>
      <c r="I68" s="625" t="s">
        <v>408</v>
      </c>
      <c r="J68" s="624"/>
      <c r="K68" s="626"/>
      <c r="L68" s="624"/>
      <c r="M68" s="624"/>
      <c r="N68" s="627"/>
      <c r="O68" s="609"/>
      <c r="P68" s="592"/>
      <c r="Q68" s="591"/>
      <c r="R68" s="592"/>
      <c r="S68" s="592"/>
      <c r="T68" s="592"/>
      <c r="U68" s="592"/>
      <c r="V68" s="592"/>
      <c r="W68" s="592"/>
      <c r="X68" s="592"/>
      <c r="Y68" s="592"/>
      <c r="Z68" s="592"/>
      <c r="AA68" s="592"/>
      <c r="AB68" s="592"/>
      <c r="AC68" s="592"/>
      <c r="AD68" s="592"/>
      <c r="AE68" s="592"/>
      <c r="AF68" s="592"/>
      <c r="AG68" s="592"/>
      <c r="AH68" s="592"/>
      <c r="AI68" s="592"/>
      <c r="AJ68" s="592"/>
      <c r="AK68" s="592"/>
      <c r="AL68" s="592"/>
      <c r="AM68" s="592"/>
      <c r="AN68" s="592"/>
      <c r="AO68" s="592"/>
      <c r="AP68" s="592"/>
      <c r="AQ68" s="592"/>
      <c r="AR68" s="592"/>
    </row>
    <row r="69">
      <c r="A69" s="474"/>
      <c r="B69" s="474"/>
      <c r="C69" s="601"/>
      <c r="D69" s="621"/>
      <c r="E69" s="612"/>
      <c r="F69" s="474"/>
      <c r="G69" s="474"/>
      <c r="H69" s="474"/>
      <c r="I69" s="474"/>
      <c r="J69" s="474"/>
      <c r="K69" s="474"/>
      <c r="L69" s="474"/>
      <c r="M69" s="474"/>
      <c r="N69" s="592"/>
      <c r="O69" s="609"/>
      <c r="P69" s="592"/>
      <c r="Q69" s="591"/>
      <c r="R69" s="592"/>
      <c r="S69" s="592"/>
      <c r="T69" s="592"/>
      <c r="U69" s="592"/>
      <c r="V69" s="592"/>
      <c r="W69" s="592"/>
      <c r="X69" s="592"/>
      <c r="Y69" s="592"/>
      <c r="Z69" s="592"/>
      <c r="AA69" s="592"/>
      <c r="AB69" s="592"/>
      <c r="AC69" s="592"/>
      <c r="AD69" s="592"/>
      <c r="AE69" s="592"/>
      <c r="AF69" s="592"/>
      <c r="AG69" s="592"/>
      <c r="AH69" s="592"/>
      <c r="AI69" s="592"/>
      <c r="AJ69" s="592"/>
      <c r="AK69" s="592"/>
      <c r="AL69" s="592"/>
      <c r="AM69" s="592"/>
      <c r="AN69" s="592"/>
      <c r="AO69" s="592"/>
      <c r="AP69" s="592"/>
      <c r="AQ69" s="592"/>
      <c r="AR69" s="592"/>
    </row>
    <row r="70">
      <c r="A70" s="474"/>
      <c r="B70" s="474"/>
      <c r="C70" s="601"/>
      <c r="D70" s="621"/>
      <c r="E70" s="610" t="s">
        <v>409</v>
      </c>
      <c r="F70" s="474"/>
      <c r="G70" s="597"/>
      <c r="H70" s="474"/>
      <c r="I70" s="474"/>
      <c r="J70" s="474"/>
      <c r="K70" s="628"/>
      <c r="L70" s="474"/>
      <c r="M70" s="474"/>
      <c r="N70" s="592"/>
      <c r="O70" s="609"/>
      <c r="P70" s="592"/>
      <c r="Q70" s="591"/>
      <c r="R70" s="592"/>
      <c r="S70" s="592"/>
      <c r="T70" s="592"/>
      <c r="U70" s="592"/>
      <c r="V70" s="592"/>
      <c r="W70" s="592"/>
      <c r="X70" s="592"/>
      <c r="Y70" s="592"/>
      <c r="Z70" s="592"/>
      <c r="AA70" s="592"/>
      <c r="AB70" s="592"/>
      <c r="AC70" s="592"/>
      <c r="AD70" s="592"/>
      <c r="AE70" s="592"/>
      <c r="AF70" s="592"/>
      <c r="AG70" s="592"/>
      <c r="AH70" s="592"/>
      <c r="AI70" s="592"/>
      <c r="AJ70" s="592"/>
      <c r="AK70" s="592"/>
      <c r="AL70" s="592"/>
      <c r="AM70" s="592"/>
      <c r="AN70" s="592"/>
      <c r="AO70" s="592"/>
      <c r="AP70" s="592"/>
      <c r="AQ70" s="592"/>
      <c r="AR70" s="592"/>
    </row>
    <row r="71">
      <c r="A71" s="474"/>
      <c r="B71" s="474"/>
      <c r="C71" s="601"/>
      <c r="D71" s="611"/>
      <c r="F71" s="628"/>
      <c r="G71" s="474"/>
      <c r="H71" s="474"/>
      <c r="I71" s="474"/>
      <c r="K71" s="474"/>
      <c r="L71" s="629"/>
      <c r="M71" s="474"/>
      <c r="N71" s="474"/>
      <c r="O71" s="609"/>
      <c r="P71" s="592"/>
      <c r="Q71" s="591"/>
      <c r="R71" s="592"/>
      <c r="S71" s="592"/>
      <c r="T71" s="592"/>
      <c r="U71" s="592"/>
      <c r="V71" s="592"/>
      <c r="W71" s="592"/>
      <c r="X71" s="592"/>
      <c r="Y71" s="592"/>
      <c r="Z71" s="592"/>
      <c r="AA71" s="592"/>
      <c r="AB71" s="592"/>
      <c r="AC71" s="592"/>
      <c r="AD71" s="592"/>
      <c r="AE71" s="592"/>
      <c r="AF71" s="592"/>
      <c r="AG71" s="592"/>
      <c r="AH71" s="592"/>
      <c r="AI71" s="592"/>
      <c r="AJ71" s="592"/>
      <c r="AK71" s="592"/>
      <c r="AL71" s="592"/>
      <c r="AM71" s="592"/>
      <c r="AN71" s="592"/>
      <c r="AO71" s="592"/>
      <c r="AP71" s="592"/>
      <c r="AQ71" s="592"/>
      <c r="AR71" s="592"/>
    </row>
    <row r="72">
      <c r="A72" s="474"/>
      <c r="B72" s="474"/>
      <c r="C72" s="601"/>
      <c r="D72" s="611"/>
      <c r="F72" s="630" t="str">
        <f>Beer!B14</f>
        <v>8oz</v>
      </c>
      <c r="G72" s="604" t="str">
        <f>countif(Beer!B15:B114,"&gt;0")&amp;" items"</f>
        <v>0 items</v>
      </c>
      <c r="H72" s="604"/>
      <c r="I72" s="604"/>
      <c r="J72" s="603"/>
      <c r="K72" s="604"/>
      <c r="L72" s="631"/>
      <c r="M72" s="604"/>
      <c r="N72" s="632"/>
      <c r="O72" s="609"/>
      <c r="P72" s="592"/>
      <c r="Q72" s="591"/>
      <c r="R72" s="592"/>
      <c r="S72" s="592"/>
      <c r="T72" s="592"/>
      <c r="U72" s="592"/>
      <c r="V72" s="592"/>
      <c r="W72" s="592"/>
      <c r="X72" s="592"/>
      <c r="Y72" s="592"/>
      <c r="Z72" s="592"/>
      <c r="AA72" s="592"/>
      <c r="AB72" s="592"/>
      <c r="AC72" s="592"/>
      <c r="AD72" s="592"/>
      <c r="AE72" s="592"/>
      <c r="AF72" s="592"/>
      <c r="AG72" s="592"/>
      <c r="AH72" s="592"/>
      <c r="AI72" s="592"/>
      <c r="AJ72" s="592"/>
      <c r="AK72" s="592"/>
      <c r="AL72" s="592"/>
      <c r="AM72" s="592"/>
      <c r="AN72" s="592"/>
      <c r="AO72" s="592"/>
      <c r="AP72" s="592"/>
      <c r="AQ72" s="592"/>
      <c r="AR72" s="592"/>
    </row>
    <row r="73">
      <c r="A73" s="474"/>
      <c r="B73" s="474"/>
      <c r="C73" s="601"/>
      <c r="D73" s="611"/>
      <c r="F73" s="617" t="str">
        <f>"Create separate "&amp;'Compiled Bev'!B7&amp;" Group"</f>
        <v>Create separate 8oz Group</v>
      </c>
      <c r="G73" s="474"/>
      <c r="H73" s="474"/>
      <c r="I73" s="474"/>
      <c r="J73" s="597" t="b">
        <v>1</v>
      </c>
      <c r="K73" s="592" t="str">
        <f>"Group Name:       "</f>
        <v>Group Name:       </v>
      </c>
      <c r="L73" s="620" t="str">
        <f>'Compiled Bev'!G8</f>
        <v/>
      </c>
      <c r="N73" s="633"/>
      <c r="O73" s="634"/>
      <c r="Q73" s="591"/>
      <c r="R73" s="592"/>
      <c r="S73" s="592"/>
      <c r="T73" s="592"/>
      <c r="U73" s="592"/>
      <c r="V73" s="592"/>
      <c r="W73" s="592"/>
      <c r="X73" s="592"/>
      <c r="Y73" s="592"/>
      <c r="Z73" s="592"/>
      <c r="AA73" s="592"/>
      <c r="AB73" s="592"/>
      <c r="AC73" s="592"/>
      <c r="AD73" s="592"/>
      <c r="AE73" s="592"/>
      <c r="AF73" s="592"/>
      <c r="AG73" s="592"/>
      <c r="AH73" s="592"/>
      <c r="AI73" s="592"/>
      <c r="AJ73" s="592"/>
      <c r="AK73" s="592"/>
      <c r="AL73" s="592"/>
      <c r="AM73" s="592"/>
      <c r="AN73" s="592"/>
      <c r="AO73" s="592"/>
      <c r="AP73" s="592"/>
      <c r="AQ73" s="592"/>
      <c r="AR73" s="592"/>
    </row>
    <row r="74">
      <c r="A74" s="474"/>
      <c r="B74" s="474"/>
      <c r="C74" s="601"/>
      <c r="D74" s="611"/>
      <c r="F74" s="617"/>
      <c r="G74" s="635" t="s">
        <v>410</v>
      </c>
      <c r="I74" s="636" t="s">
        <v>207</v>
      </c>
      <c r="J74" s="592"/>
      <c r="K74" s="592"/>
      <c r="L74" s="629"/>
      <c r="N74" s="633"/>
      <c r="O74" s="609"/>
      <c r="P74" s="592"/>
      <c r="Q74" s="591"/>
      <c r="R74" s="592"/>
      <c r="S74" s="592"/>
      <c r="T74" s="592"/>
      <c r="U74" s="592"/>
      <c r="V74" s="592"/>
      <c r="W74" s="592"/>
      <c r="X74" s="592"/>
      <c r="Y74" s="592"/>
      <c r="Z74" s="592"/>
      <c r="AA74" s="592"/>
      <c r="AB74" s="592"/>
      <c r="AC74" s="592"/>
      <c r="AD74" s="592"/>
      <c r="AE74" s="592"/>
      <c r="AF74" s="592"/>
      <c r="AG74" s="592"/>
      <c r="AH74" s="592"/>
      <c r="AI74" s="592"/>
      <c r="AJ74" s="592"/>
      <c r="AK74" s="592"/>
      <c r="AL74" s="592"/>
      <c r="AM74" s="592"/>
      <c r="AN74" s="592"/>
      <c r="AO74" s="592"/>
      <c r="AP74" s="592"/>
      <c r="AQ74" s="592"/>
      <c r="AR74" s="592"/>
    </row>
    <row r="75">
      <c r="A75" s="474"/>
      <c r="B75" s="474"/>
      <c r="C75" s="601"/>
      <c r="D75" s="611"/>
      <c r="F75" s="617" t="s">
        <v>411</v>
      </c>
      <c r="G75" s="474"/>
      <c r="J75" s="619" t="b">
        <v>1</v>
      </c>
      <c r="K75" s="592" t="str">
        <f>"Item Name:           "</f>
        <v>Item Name:           </v>
      </c>
      <c r="L75" s="629" t="str">
        <f>'Compiled Bev'!D8</f>
        <v/>
      </c>
      <c r="N75" s="633"/>
      <c r="O75" s="609"/>
      <c r="P75" s="592"/>
      <c r="Q75" s="591"/>
      <c r="R75" s="592"/>
      <c r="S75" s="592"/>
      <c r="T75" s="592"/>
      <c r="U75" s="592"/>
      <c r="V75" s="592"/>
      <c r="W75" s="592"/>
      <c r="X75" s="592"/>
      <c r="Y75" s="592"/>
      <c r="Z75" s="592"/>
      <c r="AA75" s="592"/>
      <c r="AB75" s="592"/>
      <c r="AC75" s="592"/>
      <c r="AD75" s="592"/>
      <c r="AE75" s="592"/>
      <c r="AF75" s="592"/>
      <c r="AG75" s="592"/>
      <c r="AH75" s="592"/>
      <c r="AI75" s="592"/>
      <c r="AJ75" s="592"/>
      <c r="AK75" s="592"/>
      <c r="AL75" s="592"/>
      <c r="AM75" s="592"/>
      <c r="AN75" s="592"/>
      <c r="AO75" s="592"/>
      <c r="AP75" s="592"/>
      <c r="AQ75" s="592"/>
      <c r="AR75" s="592"/>
    </row>
    <row r="76">
      <c r="A76" s="474"/>
      <c r="B76" s="474"/>
      <c r="C76" s="601"/>
      <c r="D76" s="611"/>
      <c r="F76" s="617"/>
      <c r="G76" s="635" t="s">
        <v>407</v>
      </c>
      <c r="H76" s="474"/>
      <c r="I76" s="636" t="s">
        <v>207</v>
      </c>
      <c r="J76" s="597"/>
      <c r="K76" s="474"/>
      <c r="L76" s="629"/>
      <c r="N76" s="633"/>
      <c r="O76" s="609"/>
      <c r="P76" s="592"/>
      <c r="Q76" s="591"/>
      <c r="R76" s="592"/>
      <c r="S76" s="592"/>
      <c r="T76" s="592"/>
      <c r="U76" s="592"/>
      <c r="V76" s="592"/>
      <c r="W76" s="592"/>
      <c r="X76" s="592"/>
      <c r="Y76" s="592"/>
      <c r="Z76" s="592"/>
      <c r="AA76" s="592"/>
      <c r="AB76" s="592"/>
      <c r="AC76" s="592"/>
      <c r="AD76" s="592"/>
      <c r="AE76" s="592"/>
      <c r="AF76" s="592"/>
      <c r="AG76" s="592"/>
      <c r="AH76" s="592"/>
      <c r="AI76" s="592"/>
      <c r="AJ76" s="592"/>
      <c r="AK76" s="592"/>
      <c r="AL76" s="592"/>
      <c r="AM76" s="592"/>
      <c r="AN76" s="592"/>
      <c r="AO76" s="592"/>
      <c r="AP76" s="592"/>
      <c r="AQ76" s="592"/>
      <c r="AR76" s="592"/>
    </row>
    <row r="77">
      <c r="A77" s="474"/>
      <c r="B77" s="474"/>
      <c r="C77" s="601"/>
      <c r="D77" s="611"/>
      <c r="F77" s="637" t="s">
        <v>412</v>
      </c>
      <c r="G77" s="624"/>
      <c r="H77" s="624"/>
      <c r="I77" s="624"/>
      <c r="J77" s="623" t="b">
        <v>1</v>
      </c>
      <c r="K77" s="624"/>
      <c r="L77" s="638"/>
      <c r="M77" s="626"/>
      <c r="N77" s="639"/>
      <c r="O77" s="609"/>
      <c r="P77" s="592"/>
      <c r="Q77" s="591"/>
      <c r="R77" s="592"/>
      <c r="S77" s="592"/>
      <c r="T77" s="592"/>
      <c r="U77" s="592"/>
      <c r="V77" s="592"/>
      <c r="W77" s="592"/>
      <c r="X77" s="592"/>
      <c r="Y77" s="592"/>
      <c r="Z77" s="592"/>
      <c r="AA77" s="592"/>
      <c r="AB77" s="592"/>
      <c r="AC77" s="592"/>
      <c r="AD77" s="592"/>
      <c r="AE77" s="592"/>
      <c r="AF77" s="592"/>
      <c r="AG77" s="592"/>
      <c r="AH77" s="592"/>
      <c r="AI77" s="592"/>
      <c r="AJ77" s="592"/>
      <c r="AK77" s="592"/>
      <c r="AL77" s="592"/>
      <c r="AM77" s="592"/>
      <c r="AN77" s="592"/>
      <c r="AO77" s="592"/>
      <c r="AP77" s="592"/>
      <c r="AQ77" s="592"/>
      <c r="AR77" s="592"/>
    </row>
    <row r="78">
      <c r="A78" s="474"/>
      <c r="B78" s="474"/>
      <c r="C78" s="601"/>
      <c r="D78" s="611"/>
      <c r="F78" s="597"/>
      <c r="G78" s="474"/>
      <c r="H78" s="474"/>
      <c r="I78" s="474"/>
      <c r="J78" s="597"/>
      <c r="K78" s="474"/>
      <c r="L78" s="629"/>
      <c r="N78" s="474"/>
      <c r="O78" s="609"/>
      <c r="P78" s="592"/>
      <c r="Q78" s="591"/>
      <c r="R78" s="592"/>
      <c r="S78" s="592"/>
      <c r="T78" s="592"/>
      <c r="U78" s="592"/>
      <c r="V78" s="592"/>
      <c r="W78" s="592"/>
      <c r="X78" s="592"/>
      <c r="Y78" s="592"/>
      <c r="Z78" s="592"/>
      <c r="AA78" s="592"/>
      <c r="AB78" s="592"/>
      <c r="AC78" s="592"/>
      <c r="AD78" s="592"/>
      <c r="AE78" s="592"/>
      <c r="AF78" s="592"/>
      <c r="AG78" s="592"/>
      <c r="AH78" s="592"/>
      <c r="AI78" s="592"/>
      <c r="AJ78" s="592"/>
      <c r="AK78" s="592"/>
      <c r="AL78" s="592"/>
      <c r="AM78" s="592"/>
      <c r="AN78" s="592"/>
      <c r="AO78" s="592"/>
      <c r="AP78" s="592"/>
      <c r="AQ78" s="592"/>
      <c r="AR78" s="592"/>
    </row>
    <row r="79">
      <c r="A79" s="474"/>
      <c r="B79" s="474"/>
      <c r="C79" s="601"/>
      <c r="D79" s="611"/>
      <c r="F79" s="597"/>
      <c r="G79" s="474"/>
      <c r="H79" s="474"/>
      <c r="I79" s="474"/>
      <c r="J79" s="597"/>
      <c r="K79" s="474"/>
      <c r="L79" s="629"/>
      <c r="N79" s="474"/>
      <c r="O79" s="609"/>
      <c r="P79" s="592"/>
      <c r="Q79" s="591"/>
      <c r="R79" s="592"/>
      <c r="S79" s="592"/>
      <c r="T79" s="592"/>
      <c r="U79" s="592"/>
      <c r="V79" s="592"/>
      <c r="W79" s="592"/>
      <c r="X79" s="592"/>
      <c r="Y79" s="592"/>
      <c r="Z79" s="592"/>
      <c r="AA79" s="592"/>
      <c r="AB79" s="592"/>
      <c r="AC79" s="592"/>
      <c r="AD79" s="592"/>
      <c r="AE79" s="592"/>
      <c r="AF79" s="592"/>
      <c r="AG79" s="592"/>
      <c r="AH79" s="592"/>
      <c r="AI79" s="592"/>
      <c r="AJ79" s="592"/>
      <c r="AK79" s="592"/>
      <c r="AL79" s="592"/>
      <c r="AM79" s="592"/>
      <c r="AN79" s="592"/>
      <c r="AO79" s="592"/>
      <c r="AP79" s="592"/>
      <c r="AQ79" s="592"/>
      <c r="AR79" s="592"/>
    </row>
    <row r="80">
      <c r="A80" s="474"/>
      <c r="B80" s="474"/>
      <c r="C80" s="601"/>
      <c r="D80" s="611"/>
      <c r="F80" s="630" t="str">
        <f>Beer!D14</f>
        <v>16oz</v>
      </c>
      <c r="G80" s="604" t="str">
        <f>countif(Beer!D15:D114,"&gt;0")&amp;" items"</f>
        <v>1 items</v>
      </c>
      <c r="H80" s="604"/>
      <c r="I80" s="604"/>
      <c r="J80" s="603"/>
      <c r="K80" s="605"/>
      <c r="L80" s="631"/>
      <c r="M80" s="603"/>
      <c r="N80" s="632"/>
      <c r="O80" s="609"/>
      <c r="P80" s="592"/>
      <c r="Q80" s="591"/>
      <c r="R80" s="592"/>
      <c r="S80" s="592"/>
      <c r="T80" s="592"/>
      <c r="U80" s="592"/>
      <c r="V80" s="592"/>
      <c r="W80" s="592"/>
      <c r="X80" s="592"/>
      <c r="Y80" s="592"/>
      <c r="Z80" s="592"/>
      <c r="AA80" s="592"/>
      <c r="AB80" s="592"/>
      <c r="AC80" s="592"/>
      <c r="AD80" s="592"/>
      <c r="AE80" s="592"/>
      <c r="AF80" s="592"/>
      <c r="AG80" s="592"/>
      <c r="AH80" s="592"/>
      <c r="AI80" s="592"/>
      <c r="AJ80" s="592"/>
      <c r="AK80" s="592"/>
      <c r="AL80" s="592"/>
      <c r="AM80" s="592"/>
      <c r="AN80" s="592"/>
      <c r="AO80" s="592"/>
      <c r="AP80" s="592"/>
      <c r="AQ80" s="592"/>
      <c r="AR80" s="592"/>
    </row>
    <row r="81">
      <c r="A81" s="474"/>
      <c r="B81" s="474"/>
      <c r="C81" s="601"/>
      <c r="D81" s="611"/>
      <c r="F81" s="617" t="str">
        <f>"Create separate "&amp;'Compiled Bev'!B110&amp;" Group"</f>
        <v>Create separate 16oz Group</v>
      </c>
      <c r="G81" s="474"/>
      <c r="H81" s="474"/>
      <c r="I81" s="474"/>
      <c r="J81" s="597" t="b">
        <v>1</v>
      </c>
      <c r="K81" s="592" t="str">
        <f>"Group Name:       "</f>
        <v>Group Name:       </v>
      </c>
      <c r="L81" s="620" t="str">
        <f>'Compiled Bev'!G112</f>
        <v/>
      </c>
      <c r="N81" s="633"/>
      <c r="O81" s="609"/>
      <c r="P81" s="592"/>
      <c r="Q81" s="591"/>
      <c r="R81" s="592"/>
      <c r="S81" s="592"/>
      <c r="T81" s="592"/>
      <c r="U81" s="592"/>
      <c r="V81" s="592"/>
      <c r="W81" s="592"/>
      <c r="X81" s="592"/>
      <c r="Y81" s="592"/>
      <c r="Z81" s="592"/>
      <c r="AA81" s="592"/>
      <c r="AB81" s="592"/>
      <c r="AC81" s="592"/>
      <c r="AD81" s="592"/>
      <c r="AE81" s="592"/>
      <c r="AF81" s="592"/>
      <c r="AG81" s="592"/>
      <c r="AH81" s="592"/>
      <c r="AI81" s="592"/>
      <c r="AJ81" s="592"/>
      <c r="AK81" s="592"/>
      <c r="AL81" s="592"/>
      <c r="AM81" s="592"/>
      <c r="AN81" s="592"/>
      <c r="AO81" s="592"/>
      <c r="AP81" s="592"/>
      <c r="AQ81" s="592"/>
      <c r="AR81" s="592"/>
    </row>
    <row r="82">
      <c r="A82" s="474"/>
      <c r="B82" s="474"/>
      <c r="C82" s="601"/>
      <c r="D82" s="611"/>
      <c r="F82" s="617"/>
      <c r="G82" s="635" t="s">
        <v>410</v>
      </c>
      <c r="H82" s="474"/>
      <c r="I82" s="636" t="s">
        <v>209</v>
      </c>
      <c r="J82" s="597"/>
      <c r="K82" s="592"/>
      <c r="L82" s="629"/>
      <c r="N82" s="633"/>
      <c r="O82" s="609"/>
      <c r="P82" s="592"/>
      <c r="Q82" s="591"/>
      <c r="R82" s="592"/>
      <c r="S82" s="592"/>
      <c r="T82" s="592"/>
      <c r="U82" s="592"/>
      <c r="V82" s="592"/>
      <c r="W82" s="592"/>
      <c r="X82" s="592"/>
      <c r="Y82" s="592"/>
      <c r="Z82" s="592"/>
      <c r="AA82" s="592"/>
      <c r="AB82" s="592"/>
      <c r="AC82" s="592"/>
      <c r="AD82" s="592"/>
      <c r="AE82" s="592"/>
      <c r="AF82" s="592"/>
      <c r="AG82" s="592"/>
      <c r="AH82" s="592"/>
      <c r="AI82" s="592"/>
      <c r="AJ82" s="592"/>
      <c r="AK82" s="592"/>
      <c r="AL82" s="592"/>
      <c r="AM82" s="592"/>
      <c r="AN82" s="592"/>
      <c r="AO82" s="592"/>
      <c r="AP82" s="592"/>
      <c r="AQ82" s="592"/>
      <c r="AR82" s="592"/>
    </row>
    <row r="83">
      <c r="A83" s="474"/>
      <c r="B83" s="474"/>
      <c r="C83" s="601"/>
      <c r="D83" s="611"/>
      <c r="F83" s="617" t="s">
        <v>413</v>
      </c>
      <c r="G83" s="474"/>
      <c r="J83" s="619" t="b">
        <v>1</v>
      </c>
      <c r="K83" s="592" t="str">
        <f>"Item Name:           "</f>
        <v>Item Name:           </v>
      </c>
      <c r="L83" s="629" t="str">
        <f>'Compiled Bev'!D112</f>
        <v/>
      </c>
      <c r="N83" s="633"/>
      <c r="O83" s="609"/>
      <c r="P83" s="592"/>
      <c r="Q83" s="591"/>
      <c r="R83" s="592"/>
      <c r="S83" s="592"/>
      <c r="T83" s="592"/>
      <c r="U83" s="592"/>
      <c r="V83" s="592"/>
      <c r="W83" s="592"/>
      <c r="X83" s="592"/>
      <c r="Y83" s="592"/>
      <c r="Z83" s="592"/>
      <c r="AA83" s="592"/>
      <c r="AB83" s="592"/>
      <c r="AC83" s="592"/>
      <c r="AD83" s="592"/>
      <c r="AE83" s="592"/>
      <c r="AF83" s="592"/>
      <c r="AG83" s="592"/>
      <c r="AH83" s="592"/>
      <c r="AI83" s="592"/>
      <c r="AJ83" s="592"/>
      <c r="AK83" s="592"/>
      <c r="AL83" s="592"/>
      <c r="AM83" s="592"/>
      <c r="AN83" s="592"/>
      <c r="AO83" s="592"/>
      <c r="AP83" s="592"/>
      <c r="AQ83" s="592"/>
      <c r="AR83" s="592"/>
    </row>
    <row r="84">
      <c r="A84" s="474"/>
      <c r="B84" s="474"/>
      <c r="C84" s="601"/>
      <c r="D84" s="611"/>
      <c r="F84" s="617"/>
      <c r="G84" s="635" t="s">
        <v>407</v>
      </c>
      <c r="I84" s="640" t="str">
        <f>F80</f>
        <v>16oz</v>
      </c>
      <c r="J84" s="597"/>
      <c r="K84" s="474"/>
      <c r="L84" s="629"/>
      <c r="N84" s="633"/>
      <c r="O84" s="609"/>
      <c r="P84" s="592"/>
      <c r="Q84" s="591"/>
      <c r="R84" s="592"/>
      <c r="S84" s="592"/>
      <c r="T84" s="592"/>
      <c r="U84" s="592"/>
      <c r="V84" s="592"/>
      <c r="W84" s="592"/>
      <c r="X84" s="592"/>
      <c r="Y84" s="592"/>
      <c r="Z84" s="592"/>
      <c r="AA84" s="592"/>
      <c r="AB84" s="592"/>
      <c r="AC84" s="592"/>
      <c r="AD84" s="592"/>
      <c r="AE84" s="592"/>
      <c r="AF84" s="592"/>
      <c r="AG84" s="592"/>
      <c r="AH84" s="592"/>
      <c r="AI84" s="592"/>
      <c r="AJ84" s="592"/>
      <c r="AK84" s="592"/>
      <c r="AL84" s="592"/>
      <c r="AM84" s="592"/>
      <c r="AN84" s="592"/>
      <c r="AO84" s="592"/>
      <c r="AP84" s="592"/>
      <c r="AQ84" s="592"/>
      <c r="AR84" s="592"/>
    </row>
    <row r="85">
      <c r="A85" s="474"/>
      <c r="B85" s="474"/>
      <c r="C85" s="601"/>
      <c r="D85" s="611"/>
      <c r="F85" s="637" t="s">
        <v>412</v>
      </c>
      <c r="G85" s="624"/>
      <c r="H85" s="624"/>
      <c r="I85" s="624"/>
      <c r="J85" s="623" t="b">
        <v>1</v>
      </c>
      <c r="K85" s="624"/>
      <c r="L85" s="638"/>
      <c r="M85" s="626"/>
      <c r="N85" s="639"/>
      <c r="O85" s="609"/>
      <c r="P85" s="592"/>
      <c r="Q85" s="591"/>
      <c r="R85" s="592"/>
      <c r="S85" s="592"/>
      <c r="T85" s="592"/>
      <c r="U85" s="592"/>
      <c r="V85" s="592"/>
      <c r="W85" s="592"/>
      <c r="X85" s="592"/>
      <c r="Y85" s="592"/>
      <c r="Z85" s="592"/>
      <c r="AA85" s="592"/>
      <c r="AB85" s="592"/>
      <c r="AC85" s="592"/>
      <c r="AD85" s="592"/>
      <c r="AE85" s="592"/>
      <c r="AF85" s="592"/>
      <c r="AG85" s="592"/>
      <c r="AH85" s="592"/>
      <c r="AI85" s="592"/>
      <c r="AJ85" s="592"/>
      <c r="AK85" s="592"/>
      <c r="AL85" s="592"/>
      <c r="AM85" s="592"/>
      <c r="AN85" s="592"/>
      <c r="AO85" s="592"/>
      <c r="AP85" s="592"/>
      <c r="AQ85" s="592"/>
      <c r="AR85" s="592"/>
    </row>
    <row r="86">
      <c r="A86" s="474"/>
      <c r="B86" s="474"/>
      <c r="C86" s="601"/>
      <c r="D86" s="611"/>
      <c r="F86" s="597"/>
      <c r="G86" s="474"/>
      <c r="H86" s="474"/>
      <c r="I86" s="474"/>
      <c r="J86" s="597"/>
      <c r="K86" s="474"/>
      <c r="L86" s="629"/>
      <c r="N86" s="474"/>
      <c r="O86" s="609"/>
      <c r="P86" s="592"/>
      <c r="Q86" s="591"/>
      <c r="R86" s="592"/>
      <c r="S86" s="592"/>
      <c r="T86" s="592"/>
      <c r="U86" s="592"/>
      <c r="V86" s="592"/>
      <c r="W86" s="592"/>
      <c r="X86" s="592"/>
      <c r="Y86" s="592"/>
      <c r="Z86" s="592"/>
      <c r="AA86" s="592"/>
      <c r="AB86" s="592"/>
      <c r="AC86" s="592"/>
      <c r="AD86" s="592"/>
      <c r="AE86" s="592"/>
      <c r="AF86" s="592"/>
      <c r="AG86" s="592"/>
      <c r="AH86" s="592"/>
      <c r="AI86" s="592"/>
      <c r="AJ86" s="592"/>
      <c r="AK86" s="592"/>
      <c r="AL86" s="592"/>
      <c r="AM86" s="592"/>
      <c r="AN86" s="592"/>
      <c r="AO86" s="592"/>
      <c r="AP86" s="592"/>
      <c r="AQ86" s="592"/>
      <c r="AR86" s="592"/>
    </row>
    <row r="87">
      <c r="A87" s="474"/>
      <c r="B87" s="474"/>
      <c r="C87" s="601"/>
      <c r="D87" s="611"/>
      <c r="F87" s="597"/>
      <c r="G87" s="474"/>
      <c r="H87" s="474"/>
      <c r="I87" s="474"/>
      <c r="J87" s="597"/>
      <c r="K87" s="474"/>
      <c r="L87" s="629"/>
      <c r="N87" s="474"/>
      <c r="O87" s="609"/>
      <c r="P87" s="592"/>
      <c r="Q87" s="591"/>
      <c r="R87" s="592"/>
      <c r="S87" s="592"/>
      <c r="T87" s="592"/>
      <c r="U87" s="592"/>
      <c r="V87" s="592"/>
      <c r="W87" s="592"/>
      <c r="X87" s="592"/>
      <c r="Y87" s="592"/>
      <c r="Z87" s="592"/>
      <c r="AA87" s="592"/>
      <c r="AB87" s="592"/>
      <c r="AC87" s="592"/>
      <c r="AD87" s="592"/>
      <c r="AE87" s="592"/>
      <c r="AF87" s="592"/>
      <c r="AG87" s="592"/>
      <c r="AH87" s="592"/>
      <c r="AI87" s="592"/>
      <c r="AJ87" s="592"/>
      <c r="AK87" s="592"/>
      <c r="AL87" s="592"/>
      <c r="AM87" s="592"/>
      <c r="AN87" s="592"/>
      <c r="AO87" s="592"/>
      <c r="AP87" s="592"/>
      <c r="AQ87" s="592"/>
      <c r="AR87" s="592"/>
    </row>
    <row r="88">
      <c r="A88" s="474"/>
      <c r="B88" s="474"/>
      <c r="C88" s="601"/>
      <c r="D88" s="611"/>
      <c r="F88" s="630" t="str">
        <f>Beer!F14</f>
        <v>24oz</v>
      </c>
      <c r="G88" s="604" t="str">
        <f>COUNTIF(Beer!F15:F114,"&gt;0")&amp;" items"</f>
        <v>0 items</v>
      </c>
      <c r="H88" s="604"/>
      <c r="I88" s="604"/>
      <c r="J88" s="603"/>
      <c r="K88" s="605"/>
      <c r="L88" s="631"/>
      <c r="M88" s="603"/>
      <c r="N88" s="632"/>
      <c r="O88" s="609"/>
      <c r="P88" s="592"/>
      <c r="Q88" s="591"/>
      <c r="R88" s="592"/>
      <c r="S88" s="592"/>
      <c r="T88" s="592"/>
      <c r="U88" s="592"/>
      <c r="V88" s="592"/>
      <c r="W88" s="592"/>
      <c r="X88" s="592"/>
      <c r="Y88" s="592"/>
      <c r="Z88" s="592"/>
      <c r="AA88" s="592"/>
      <c r="AB88" s="592"/>
      <c r="AC88" s="592"/>
      <c r="AD88" s="592"/>
      <c r="AE88" s="592"/>
      <c r="AF88" s="592"/>
      <c r="AG88" s="592"/>
      <c r="AH88" s="592"/>
      <c r="AI88" s="592"/>
      <c r="AJ88" s="592"/>
      <c r="AK88" s="592"/>
      <c r="AL88" s="592"/>
      <c r="AM88" s="592"/>
      <c r="AN88" s="592"/>
      <c r="AO88" s="592"/>
      <c r="AP88" s="592"/>
      <c r="AQ88" s="592"/>
      <c r="AR88" s="592"/>
    </row>
    <row r="89">
      <c r="A89" s="474"/>
      <c r="B89" s="474"/>
      <c r="C89" s="601"/>
      <c r="D89" s="611"/>
      <c r="F89" s="617" t="str">
        <f>"Create separate "&amp;'Compiled Bev'!B214&amp;" Group"</f>
        <v>Create separate 24oz Group</v>
      </c>
      <c r="G89" s="474"/>
      <c r="H89" s="474"/>
      <c r="I89" s="474"/>
      <c r="J89" s="597" t="b">
        <v>1</v>
      </c>
      <c r="K89" s="597" t="str">
        <f>"Group Name:       "</f>
        <v>Group Name:       </v>
      </c>
      <c r="L89" s="620" t="str">
        <f>'Compiled Bev'!G217</f>
        <v/>
      </c>
      <c r="N89" s="633"/>
      <c r="O89" s="609"/>
      <c r="P89" s="592"/>
      <c r="Q89" s="591"/>
      <c r="R89" s="592"/>
      <c r="S89" s="592"/>
      <c r="T89" s="592"/>
      <c r="U89" s="592"/>
      <c r="V89" s="592"/>
      <c r="W89" s="592"/>
      <c r="X89" s="592"/>
      <c r="Y89" s="592"/>
      <c r="Z89" s="592"/>
      <c r="AA89" s="592"/>
      <c r="AB89" s="592"/>
      <c r="AC89" s="592"/>
      <c r="AD89" s="592"/>
      <c r="AE89" s="592"/>
      <c r="AF89" s="592"/>
      <c r="AG89" s="592"/>
      <c r="AH89" s="592"/>
      <c r="AI89" s="592"/>
      <c r="AJ89" s="592"/>
      <c r="AK89" s="592"/>
      <c r="AL89" s="592"/>
      <c r="AM89" s="592"/>
      <c r="AN89" s="592"/>
      <c r="AO89" s="592"/>
      <c r="AP89" s="592"/>
      <c r="AQ89" s="592"/>
      <c r="AR89" s="592"/>
    </row>
    <row r="90">
      <c r="A90" s="474"/>
      <c r="B90" s="474"/>
      <c r="C90" s="601"/>
      <c r="D90" s="611"/>
      <c r="F90" s="617"/>
      <c r="G90" s="635" t="s">
        <v>410</v>
      </c>
      <c r="H90" s="474"/>
      <c r="I90" s="640" t="str">
        <f>F88</f>
        <v>24oz</v>
      </c>
      <c r="J90" s="597"/>
      <c r="K90" s="597"/>
      <c r="L90" s="629"/>
      <c r="N90" s="633"/>
      <c r="O90" s="609"/>
      <c r="P90" s="592"/>
      <c r="Q90" s="591"/>
      <c r="R90" s="592"/>
      <c r="S90" s="592"/>
      <c r="T90" s="592"/>
      <c r="U90" s="592"/>
      <c r="V90" s="592"/>
      <c r="W90" s="592"/>
      <c r="X90" s="592"/>
      <c r="Y90" s="592"/>
      <c r="Z90" s="592"/>
      <c r="AA90" s="592"/>
      <c r="AB90" s="592"/>
      <c r="AC90" s="592"/>
      <c r="AD90" s="592"/>
      <c r="AE90" s="592"/>
      <c r="AF90" s="592"/>
      <c r="AG90" s="592"/>
      <c r="AH90" s="592"/>
      <c r="AI90" s="592"/>
      <c r="AJ90" s="592"/>
      <c r="AK90" s="592"/>
      <c r="AL90" s="592"/>
      <c r="AM90" s="592"/>
      <c r="AN90" s="592"/>
      <c r="AO90" s="592"/>
      <c r="AP90" s="592"/>
      <c r="AQ90" s="592"/>
      <c r="AR90" s="592"/>
    </row>
    <row r="91">
      <c r="A91" s="474"/>
      <c r="B91" s="474"/>
      <c r="C91" s="601"/>
      <c r="D91" s="611"/>
      <c r="F91" s="617" t="s">
        <v>413</v>
      </c>
      <c r="G91" s="474"/>
      <c r="J91" s="619" t="b">
        <v>1</v>
      </c>
      <c r="K91" s="597" t="str">
        <f>"Item Name:           "</f>
        <v>Item Name:           </v>
      </c>
      <c r="L91" s="629" t="str">
        <f>'Compiled Bev'!D217</f>
        <v/>
      </c>
      <c r="N91" s="633"/>
      <c r="O91" s="609"/>
      <c r="P91" s="592"/>
      <c r="Q91" s="591"/>
      <c r="R91" s="592"/>
      <c r="S91" s="592"/>
      <c r="T91" s="592"/>
      <c r="U91" s="592"/>
      <c r="V91" s="592"/>
      <c r="W91" s="592"/>
      <c r="X91" s="592"/>
      <c r="Y91" s="592"/>
      <c r="Z91" s="592"/>
      <c r="AA91" s="592"/>
      <c r="AB91" s="592"/>
      <c r="AC91" s="592"/>
      <c r="AD91" s="592"/>
      <c r="AE91" s="592"/>
      <c r="AF91" s="592"/>
      <c r="AG91" s="592"/>
      <c r="AH91" s="592"/>
      <c r="AI91" s="592"/>
      <c r="AJ91" s="592"/>
      <c r="AK91" s="592"/>
      <c r="AL91" s="592"/>
      <c r="AM91" s="592"/>
      <c r="AN91" s="592"/>
      <c r="AO91" s="592"/>
      <c r="AP91" s="592"/>
      <c r="AQ91" s="592"/>
      <c r="AR91" s="592"/>
    </row>
    <row r="92">
      <c r="A92" s="474"/>
      <c r="B92" s="474"/>
      <c r="C92" s="601"/>
      <c r="D92" s="611"/>
      <c r="F92" s="617"/>
      <c r="G92" s="635" t="s">
        <v>407</v>
      </c>
      <c r="H92" s="597"/>
      <c r="I92" s="640" t="str">
        <f>F88</f>
        <v>24oz</v>
      </c>
      <c r="J92" s="597"/>
      <c r="K92" s="597"/>
      <c r="L92" s="629"/>
      <c r="N92" s="633"/>
      <c r="O92" s="609"/>
      <c r="P92" s="592"/>
      <c r="Q92" s="591"/>
      <c r="R92" s="592"/>
      <c r="S92" s="592"/>
      <c r="T92" s="592"/>
      <c r="U92" s="592"/>
      <c r="V92" s="592"/>
      <c r="W92" s="592"/>
      <c r="X92" s="592"/>
      <c r="Y92" s="592"/>
      <c r="Z92" s="592"/>
      <c r="AA92" s="592"/>
      <c r="AB92" s="592"/>
      <c r="AC92" s="592"/>
      <c r="AD92" s="592"/>
      <c r="AE92" s="592"/>
      <c r="AF92" s="592"/>
      <c r="AG92" s="592"/>
      <c r="AH92" s="592"/>
      <c r="AI92" s="592"/>
      <c r="AJ92" s="592"/>
      <c r="AK92" s="592"/>
      <c r="AL92" s="592"/>
      <c r="AM92" s="592"/>
      <c r="AN92" s="592"/>
      <c r="AO92" s="592"/>
      <c r="AP92" s="592"/>
      <c r="AQ92" s="592"/>
      <c r="AR92" s="592"/>
    </row>
    <row r="93">
      <c r="A93" s="474"/>
      <c r="B93" s="474"/>
      <c r="C93" s="601"/>
      <c r="D93" s="611"/>
      <c r="F93" s="637" t="s">
        <v>412</v>
      </c>
      <c r="G93" s="624"/>
      <c r="H93" s="624"/>
      <c r="I93" s="624"/>
      <c r="J93" s="623" t="b">
        <v>1</v>
      </c>
      <c r="K93" s="623"/>
      <c r="L93" s="638"/>
      <c r="M93" s="626"/>
      <c r="N93" s="639"/>
      <c r="O93" s="609"/>
      <c r="P93" s="592"/>
      <c r="Q93" s="591"/>
      <c r="R93" s="592"/>
      <c r="S93" s="592"/>
      <c r="T93" s="592"/>
      <c r="U93" s="592"/>
      <c r="V93" s="592"/>
      <c r="W93" s="592"/>
      <c r="X93" s="592"/>
      <c r="Y93" s="592"/>
      <c r="Z93" s="592"/>
      <c r="AA93" s="592"/>
      <c r="AB93" s="592"/>
      <c r="AC93" s="592"/>
      <c r="AD93" s="592"/>
      <c r="AE93" s="592"/>
      <c r="AF93" s="592"/>
      <c r="AG93" s="592"/>
      <c r="AH93" s="592"/>
      <c r="AI93" s="592"/>
      <c r="AJ93" s="592"/>
      <c r="AK93" s="592"/>
      <c r="AL93" s="592"/>
      <c r="AM93" s="592"/>
      <c r="AN93" s="592"/>
      <c r="AO93" s="592"/>
      <c r="AP93" s="592"/>
      <c r="AQ93" s="592"/>
      <c r="AR93" s="592"/>
    </row>
    <row r="94">
      <c r="A94" s="474"/>
      <c r="B94" s="474"/>
      <c r="C94" s="601"/>
      <c r="D94" s="611"/>
      <c r="F94" s="597"/>
      <c r="G94" s="474"/>
      <c r="H94" s="474"/>
      <c r="I94" s="474"/>
      <c r="J94" s="597"/>
      <c r="K94" s="597"/>
      <c r="L94" s="629"/>
      <c r="N94" s="474"/>
      <c r="O94" s="609"/>
      <c r="P94" s="592"/>
      <c r="Q94" s="591"/>
      <c r="R94" s="592"/>
      <c r="S94" s="592"/>
      <c r="T94" s="592"/>
      <c r="U94" s="592"/>
      <c r="V94" s="592"/>
      <c r="W94" s="592"/>
      <c r="X94" s="592"/>
      <c r="Y94" s="592"/>
      <c r="Z94" s="592"/>
      <c r="AA94" s="592"/>
      <c r="AB94" s="592"/>
      <c r="AC94" s="592"/>
      <c r="AD94" s="592"/>
      <c r="AE94" s="592"/>
      <c r="AF94" s="592"/>
      <c r="AG94" s="592"/>
      <c r="AH94" s="592"/>
      <c r="AI94" s="592"/>
      <c r="AJ94" s="592"/>
      <c r="AK94" s="592"/>
      <c r="AL94" s="592"/>
      <c r="AM94" s="592"/>
      <c r="AN94" s="592"/>
      <c r="AO94" s="592"/>
      <c r="AP94" s="592"/>
      <c r="AQ94" s="592"/>
      <c r="AR94" s="592"/>
    </row>
    <row r="95">
      <c r="A95" s="474"/>
      <c r="B95" s="474"/>
      <c r="C95" s="601"/>
      <c r="D95" s="611"/>
      <c r="F95" s="597"/>
      <c r="G95" s="474"/>
      <c r="H95" s="474"/>
      <c r="I95" s="474"/>
      <c r="J95" s="597"/>
      <c r="K95" s="597"/>
      <c r="L95" s="629"/>
      <c r="N95" s="474"/>
      <c r="O95" s="609"/>
      <c r="P95" s="592"/>
      <c r="Q95" s="591"/>
      <c r="R95" s="592"/>
      <c r="S95" s="592"/>
      <c r="T95" s="592"/>
      <c r="U95" s="592"/>
      <c r="V95" s="592"/>
      <c r="W95" s="592"/>
      <c r="X95" s="592"/>
      <c r="Y95" s="592"/>
      <c r="Z95" s="592"/>
      <c r="AA95" s="592"/>
      <c r="AB95" s="592"/>
      <c r="AC95" s="592"/>
      <c r="AD95" s="592"/>
      <c r="AE95" s="592"/>
      <c r="AF95" s="592"/>
      <c r="AG95" s="592"/>
      <c r="AH95" s="592"/>
      <c r="AI95" s="592"/>
      <c r="AJ95" s="592"/>
      <c r="AK95" s="592"/>
      <c r="AL95" s="592"/>
      <c r="AM95" s="592"/>
      <c r="AN95" s="592"/>
      <c r="AO95" s="592"/>
      <c r="AP95" s="592"/>
      <c r="AQ95" s="592"/>
      <c r="AR95" s="592"/>
    </row>
    <row r="96">
      <c r="A96" s="474"/>
      <c r="B96" s="474"/>
      <c r="C96" s="601"/>
      <c r="D96" s="611"/>
      <c r="F96" s="641" t="str">
        <f>Beer!H14</f>
        <v>Pitcher</v>
      </c>
      <c r="G96" s="604" t="str">
        <f>countif(Beer!H15:H114,"&gt;0")&amp;" items"</f>
        <v>1 items</v>
      </c>
      <c r="H96" s="604"/>
      <c r="I96" s="604"/>
      <c r="J96" s="603"/>
      <c r="K96" s="616"/>
      <c r="L96" s="631"/>
      <c r="M96" s="603"/>
      <c r="N96" s="632"/>
      <c r="O96" s="609"/>
      <c r="P96" s="592"/>
      <c r="Q96" s="591"/>
      <c r="R96" s="592"/>
      <c r="S96" s="592"/>
      <c r="T96" s="592"/>
      <c r="U96" s="592"/>
      <c r="V96" s="592"/>
      <c r="W96" s="592"/>
      <c r="X96" s="592"/>
      <c r="Y96" s="592"/>
      <c r="Z96" s="592"/>
      <c r="AA96" s="592"/>
      <c r="AB96" s="592"/>
      <c r="AC96" s="592"/>
      <c r="AD96" s="592"/>
      <c r="AE96" s="592"/>
      <c r="AF96" s="592"/>
      <c r="AG96" s="592"/>
      <c r="AH96" s="592"/>
      <c r="AI96" s="592"/>
      <c r="AJ96" s="592"/>
      <c r="AK96" s="592"/>
      <c r="AL96" s="592"/>
      <c r="AM96" s="592"/>
      <c r="AN96" s="592"/>
      <c r="AO96" s="592"/>
      <c r="AP96" s="592"/>
      <c r="AQ96" s="592"/>
      <c r="AR96" s="592"/>
    </row>
    <row r="97">
      <c r="A97" s="474"/>
      <c r="B97" s="474"/>
      <c r="C97" s="601"/>
      <c r="D97" s="611"/>
      <c r="F97" s="617" t="str">
        <f>"Create separate "&amp;'Compiled Bev'!B318&amp;" Group"</f>
        <v>Create separate Pitcher Group</v>
      </c>
      <c r="G97" s="474"/>
      <c r="H97" s="474"/>
      <c r="I97" s="474"/>
      <c r="J97" s="597" t="b">
        <v>1</v>
      </c>
      <c r="K97" s="597" t="str">
        <f>"Group Name:       "</f>
        <v>Group Name:       </v>
      </c>
      <c r="L97" s="620" t="str">
        <f>'Compiled Bev'!G320</f>
        <v/>
      </c>
      <c r="N97" s="633"/>
      <c r="O97" s="609"/>
      <c r="P97" s="592"/>
      <c r="Q97" s="591"/>
      <c r="R97" s="592"/>
      <c r="S97" s="592"/>
      <c r="T97" s="592"/>
      <c r="U97" s="592"/>
      <c r="V97" s="592"/>
      <c r="W97" s="592"/>
      <c r="X97" s="592"/>
      <c r="Y97" s="592"/>
      <c r="Z97" s="592"/>
      <c r="AA97" s="592"/>
      <c r="AB97" s="592"/>
      <c r="AC97" s="592"/>
      <c r="AD97" s="592"/>
      <c r="AE97" s="592"/>
      <c r="AF97" s="592"/>
      <c r="AG97" s="592"/>
      <c r="AH97" s="592"/>
      <c r="AI97" s="592"/>
      <c r="AJ97" s="592"/>
      <c r="AK97" s="592"/>
      <c r="AL97" s="592"/>
      <c r="AM97" s="592"/>
      <c r="AN97" s="592"/>
      <c r="AO97" s="592"/>
      <c r="AP97" s="592"/>
      <c r="AQ97" s="592"/>
      <c r="AR97" s="592"/>
    </row>
    <row r="98">
      <c r="A98" s="474"/>
      <c r="B98" s="474"/>
      <c r="C98" s="601"/>
      <c r="D98" s="611"/>
      <c r="F98" s="617"/>
      <c r="G98" s="635" t="s">
        <v>410</v>
      </c>
      <c r="H98" s="474"/>
      <c r="I98" s="642" t="str">
        <f>F96</f>
        <v>Pitcher</v>
      </c>
      <c r="J98" s="597"/>
      <c r="K98" s="597"/>
      <c r="L98" s="629"/>
      <c r="N98" s="633"/>
      <c r="O98" s="609"/>
      <c r="P98" s="592"/>
      <c r="Q98" s="591"/>
      <c r="R98" s="592"/>
      <c r="S98" s="592"/>
      <c r="T98" s="592"/>
      <c r="U98" s="592"/>
      <c r="V98" s="592"/>
      <c r="W98" s="592"/>
      <c r="X98" s="592"/>
      <c r="Y98" s="592"/>
      <c r="Z98" s="592"/>
      <c r="AA98" s="592"/>
      <c r="AB98" s="592"/>
      <c r="AC98" s="592"/>
      <c r="AD98" s="592"/>
      <c r="AE98" s="592"/>
      <c r="AF98" s="592"/>
      <c r="AG98" s="592"/>
      <c r="AH98" s="592"/>
      <c r="AI98" s="592"/>
      <c r="AJ98" s="592"/>
      <c r="AK98" s="592"/>
      <c r="AL98" s="592"/>
      <c r="AM98" s="592"/>
      <c r="AN98" s="592"/>
      <c r="AO98" s="592"/>
      <c r="AP98" s="592"/>
      <c r="AQ98" s="592"/>
      <c r="AR98" s="592"/>
    </row>
    <row r="99">
      <c r="A99" s="474"/>
      <c r="B99" s="474"/>
      <c r="C99" s="601"/>
      <c r="D99" s="611"/>
      <c r="F99" s="617" t="s">
        <v>413</v>
      </c>
      <c r="G99" s="474"/>
      <c r="J99" s="597" t="b">
        <v>1</v>
      </c>
      <c r="K99" s="597" t="str">
        <f>"Item Name:           "</f>
        <v>Item Name:           </v>
      </c>
      <c r="L99" s="629" t="str">
        <f>'Compiled Bev'!D320</f>
        <v/>
      </c>
      <c r="N99" s="633"/>
      <c r="O99" s="609"/>
      <c r="P99" s="592"/>
      <c r="Q99" s="591"/>
      <c r="R99" s="592"/>
      <c r="S99" s="592"/>
      <c r="T99" s="592"/>
      <c r="U99" s="592"/>
      <c r="V99" s="592"/>
      <c r="W99" s="592"/>
      <c r="X99" s="592"/>
      <c r="Y99" s="592"/>
      <c r="Z99" s="592"/>
      <c r="AA99" s="592"/>
      <c r="AB99" s="592"/>
      <c r="AC99" s="592"/>
      <c r="AD99" s="592"/>
      <c r="AE99" s="592"/>
      <c r="AF99" s="592"/>
      <c r="AG99" s="592"/>
      <c r="AH99" s="592"/>
      <c r="AI99" s="592"/>
      <c r="AJ99" s="592"/>
      <c r="AK99" s="592"/>
      <c r="AL99" s="592"/>
      <c r="AM99" s="592"/>
      <c r="AN99" s="592"/>
      <c r="AO99" s="592"/>
      <c r="AP99" s="592"/>
      <c r="AQ99" s="592"/>
      <c r="AR99" s="592"/>
    </row>
    <row r="100">
      <c r="A100" s="474"/>
      <c r="B100" s="474"/>
      <c r="C100" s="601"/>
      <c r="D100" s="611"/>
      <c r="F100" s="617"/>
      <c r="G100" s="635" t="s">
        <v>407</v>
      </c>
      <c r="H100" s="474"/>
      <c r="I100" s="636" t="s">
        <v>414</v>
      </c>
      <c r="J100" s="474"/>
      <c r="K100" s="597"/>
      <c r="L100" s="629"/>
      <c r="N100" s="633"/>
      <c r="O100" s="609"/>
      <c r="P100" s="592"/>
      <c r="Q100" s="591"/>
      <c r="R100" s="592"/>
      <c r="S100" s="592"/>
      <c r="T100" s="592"/>
      <c r="U100" s="592"/>
      <c r="V100" s="592"/>
      <c r="W100" s="592"/>
      <c r="X100" s="592"/>
      <c r="Y100" s="592"/>
      <c r="Z100" s="592"/>
      <c r="AA100" s="592"/>
      <c r="AB100" s="592"/>
      <c r="AC100" s="592"/>
      <c r="AD100" s="592"/>
      <c r="AE100" s="592"/>
      <c r="AF100" s="592"/>
      <c r="AG100" s="592"/>
      <c r="AH100" s="592"/>
      <c r="AI100" s="592"/>
      <c r="AJ100" s="592"/>
      <c r="AK100" s="592"/>
      <c r="AL100" s="592"/>
      <c r="AM100" s="592"/>
      <c r="AN100" s="592"/>
      <c r="AO100" s="592"/>
      <c r="AP100" s="592"/>
      <c r="AQ100" s="592"/>
      <c r="AR100" s="592"/>
    </row>
    <row r="101">
      <c r="A101" s="474"/>
      <c r="B101" s="474"/>
      <c r="C101" s="601"/>
      <c r="D101" s="611"/>
      <c r="F101" s="637" t="s">
        <v>412</v>
      </c>
      <c r="G101" s="624"/>
      <c r="H101" s="624"/>
      <c r="I101" s="624"/>
      <c r="J101" s="623" t="b">
        <v>0</v>
      </c>
      <c r="K101" s="623"/>
      <c r="L101" s="638"/>
      <c r="M101" s="626"/>
      <c r="N101" s="639"/>
      <c r="O101" s="609"/>
      <c r="P101" s="592"/>
      <c r="Q101" s="591"/>
      <c r="R101" s="592"/>
      <c r="S101" s="592"/>
      <c r="T101" s="592"/>
      <c r="U101" s="592"/>
      <c r="V101" s="592"/>
      <c r="W101" s="592"/>
      <c r="X101" s="592"/>
      <c r="Y101" s="592"/>
      <c r="Z101" s="592"/>
      <c r="AA101" s="592"/>
      <c r="AB101" s="592"/>
      <c r="AC101" s="592"/>
      <c r="AD101" s="592"/>
      <c r="AE101" s="592"/>
      <c r="AF101" s="592"/>
      <c r="AG101" s="592"/>
      <c r="AH101" s="592"/>
      <c r="AI101" s="592"/>
      <c r="AJ101" s="592"/>
      <c r="AK101" s="592"/>
      <c r="AL101" s="592"/>
      <c r="AM101" s="592"/>
      <c r="AN101" s="592"/>
      <c r="AO101" s="592"/>
      <c r="AP101" s="592"/>
      <c r="AQ101" s="592"/>
      <c r="AR101" s="592"/>
    </row>
    <row r="102">
      <c r="A102" s="474"/>
      <c r="B102" s="474"/>
      <c r="C102" s="601"/>
      <c r="D102" s="607"/>
      <c r="E102" s="474"/>
      <c r="F102" s="629"/>
      <c r="G102" s="629"/>
      <c r="H102" s="629"/>
      <c r="I102" s="629"/>
      <c r="J102" s="629"/>
      <c r="K102" s="629"/>
      <c r="L102" s="629"/>
      <c r="M102" s="629"/>
      <c r="N102" s="629"/>
      <c r="O102" s="609"/>
      <c r="P102" s="592"/>
      <c r="Q102" s="591"/>
      <c r="R102" s="592"/>
      <c r="S102" s="592"/>
      <c r="T102" s="592"/>
      <c r="U102" s="592"/>
      <c r="V102" s="592"/>
      <c r="W102" s="592"/>
      <c r="X102" s="592"/>
      <c r="Y102" s="592"/>
      <c r="Z102" s="592"/>
      <c r="AA102" s="592"/>
      <c r="AB102" s="592"/>
      <c r="AC102" s="592"/>
      <c r="AD102" s="592"/>
      <c r="AE102" s="592"/>
      <c r="AF102" s="592"/>
      <c r="AG102" s="592"/>
      <c r="AH102" s="592"/>
      <c r="AI102" s="592"/>
      <c r="AJ102" s="592"/>
      <c r="AK102" s="592"/>
      <c r="AL102" s="592"/>
      <c r="AM102" s="592"/>
      <c r="AN102" s="592"/>
      <c r="AO102" s="592"/>
      <c r="AP102" s="592"/>
      <c r="AQ102" s="592"/>
      <c r="AR102" s="592"/>
    </row>
    <row r="103">
      <c r="A103" s="474"/>
      <c r="B103" s="474"/>
      <c r="C103" s="601"/>
      <c r="D103" s="643"/>
      <c r="E103" s="624"/>
      <c r="F103" s="624"/>
      <c r="G103" s="624"/>
      <c r="H103" s="623"/>
      <c r="I103" s="623"/>
      <c r="J103" s="626"/>
      <c r="K103" s="624"/>
      <c r="L103" s="644"/>
      <c r="M103" s="626"/>
      <c r="N103" s="645"/>
      <c r="O103" s="627"/>
      <c r="P103" s="592"/>
      <c r="Q103" s="591"/>
      <c r="R103" s="592"/>
      <c r="S103" s="592"/>
      <c r="T103" s="592"/>
      <c r="U103" s="592"/>
      <c r="V103" s="592"/>
      <c r="W103" s="592"/>
      <c r="X103" s="592"/>
      <c r="Y103" s="592"/>
      <c r="Z103" s="592"/>
      <c r="AA103" s="592"/>
      <c r="AB103" s="592"/>
      <c r="AC103" s="592"/>
      <c r="AD103" s="592"/>
      <c r="AE103" s="592"/>
      <c r="AF103" s="592"/>
      <c r="AG103" s="592"/>
      <c r="AH103" s="592"/>
      <c r="AI103" s="592"/>
      <c r="AJ103" s="592"/>
      <c r="AK103" s="592"/>
      <c r="AL103" s="592"/>
      <c r="AM103" s="592"/>
      <c r="AN103" s="592"/>
      <c r="AO103" s="592"/>
      <c r="AP103" s="592"/>
      <c r="AQ103" s="592"/>
      <c r="AR103" s="592"/>
    </row>
    <row r="104">
      <c r="A104" s="474"/>
      <c r="B104" s="474"/>
      <c r="C104" s="601"/>
      <c r="D104" s="646"/>
      <c r="E104" s="474"/>
      <c r="F104" s="474"/>
      <c r="G104" s="474"/>
      <c r="H104" s="597"/>
      <c r="I104" s="597"/>
      <c r="K104" s="474"/>
      <c r="L104" s="647"/>
      <c r="N104" s="592"/>
      <c r="O104" s="592"/>
      <c r="P104" s="592"/>
      <c r="Q104" s="591"/>
      <c r="R104" s="592"/>
      <c r="S104" s="592"/>
      <c r="T104" s="592"/>
      <c r="U104" s="592"/>
      <c r="V104" s="592"/>
      <c r="W104" s="592"/>
      <c r="X104" s="592"/>
      <c r="Y104" s="592"/>
      <c r="Z104" s="592"/>
      <c r="AA104" s="592"/>
      <c r="AB104" s="592"/>
      <c r="AC104" s="592"/>
      <c r="AD104" s="592"/>
      <c r="AE104" s="592"/>
      <c r="AF104" s="592"/>
      <c r="AG104" s="592"/>
      <c r="AH104" s="592"/>
      <c r="AI104" s="592"/>
      <c r="AJ104" s="592"/>
      <c r="AK104" s="592"/>
      <c r="AL104" s="592"/>
      <c r="AM104" s="592"/>
      <c r="AN104" s="592"/>
      <c r="AO104" s="592"/>
      <c r="AP104" s="592"/>
      <c r="AQ104" s="592"/>
      <c r="AR104" s="592"/>
    </row>
    <row r="105">
      <c r="A105" s="474"/>
      <c r="B105" s="474"/>
      <c r="C105" s="601"/>
      <c r="D105" s="646"/>
      <c r="E105" s="474"/>
      <c r="F105" s="474"/>
      <c r="G105" s="474"/>
      <c r="H105" s="597"/>
      <c r="I105" s="597"/>
      <c r="K105" s="474"/>
      <c r="L105" s="647"/>
      <c r="N105" s="592"/>
      <c r="O105" s="592"/>
      <c r="P105" s="592"/>
      <c r="Q105" s="591"/>
      <c r="R105" s="592"/>
      <c r="S105" s="592"/>
      <c r="T105" s="592"/>
      <c r="U105" s="592"/>
      <c r="V105" s="592"/>
      <c r="W105" s="592"/>
      <c r="X105" s="592"/>
      <c r="Y105" s="592"/>
      <c r="Z105" s="592"/>
      <c r="AA105" s="592"/>
      <c r="AB105" s="592"/>
      <c r="AC105" s="592"/>
      <c r="AD105" s="592"/>
      <c r="AE105" s="592"/>
      <c r="AF105" s="592"/>
      <c r="AG105" s="592"/>
      <c r="AH105" s="592"/>
      <c r="AI105" s="592"/>
      <c r="AJ105" s="592"/>
      <c r="AK105" s="592"/>
      <c r="AL105" s="592"/>
      <c r="AM105" s="592"/>
      <c r="AN105" s="592"/>
      <c r="AO105" s="592"/>
      <c r="AP105" s="592"/>
      <c r="AQ105" s="592"/>
      <c r="AR105" s="592"/>
    </row>
    <row r="106">
      <c r="A106" s="474"/>
      <c r="B106" s="474"/>
      <c r="C106" s="601"/>
      <c r="D106" s="648" t="str">
        <f>Beer!J14</f>
        <v>Can</v>
      </c>
      <c r="E106" s="604"/>
      <c r="F106" s="604"/>
      <c r="G106" s="604"/>
      <c r="H106" s="616"/>
      <c r="I106" s="616"/>
      <c r="J106" s="603"/>
      <c r="K106" s="604"/>
      <c r="L106" s="649"/>
      <c r="M106" s="603"/>
      <c r="N106" s="603"/>
      <c r="O106" s="650"/>
      <c r="P106" s="592"/>
      <c r="Q106" s="651"/>
      <c r="R106" s="592"/>
      <c r="S106" s="592"/>
      <c r="T106" s="592"/>
      <c r="U106" s="592"/>
      <c r="V106" s="592"/>
      <c r="W106" s="592"/>
      <c r="X106" s="592"/>
      <c r="Y106" s="592"/>
      <c r="Z106" s="592"/>
      <c r="AA106" s="592"/>
      <c r="AB106" s="592"/>
      <c r="AC106" s="592"/>
      <c r="AD106" s="592"/>
      <c r="AE106" s="592"/>
      <c r="AF106" s="592"/>
      <c r="AG106" s="592"/>
      <c r="AH106" s="592"/>
      <c r="AI106" s="592"/>
      <c r="AJ106" s="592"/>
      <c r="AK106" s="592"/>
      <c r="AL106" s="592"/>
      <c r="AM106" s="592"/>
      <c r="AN106" s="592"/>
      <c r="AO106" s="592"/>
      <c r="AP106" s="592"/>
      <c r="AQ106" s="592"/>
      <c r="AR106" s="592"/>
    </row>
    <row r="107">
      <c r="A107" s="474"/>
      <c r="B107" s="474"/>
      <c r="C107" s="601"/>
      <c r="D107" s="617"/>
      <c r="E107" s="474"/>
      <c r="H107" s="635"/>
      <c r="J107" s="597"/>
      <c r="L107" s="647"/>
      <c r="O107" s="652"/>
      <c r="P107" s="592"/>
      <c r="Q107" s="588"/>
      <c r="R107" s="592"/>
      <c r="S107" s="592"/>
      <c r="T107" s="592"/>
      <c r="U107" s="592"/>
      <c r="V107" s="592"/>
      <c r="W107" s="592"/>
      <c r="X107" s="592"/>
      <c r="Y107" s="592"/>
      <c r="Z107" s="592"/>
      <c r="AA107" s="592"/>
      <c r="AB107" s="592"/>
      <c r="AC107" s="592"/>
      <c r="AD107" s="592"/>
      <c r="AE107" s="592"/>
      <c r="AF107" s="592"/>
      <c r="AG107" s="592"/>
      <c r="AH107" s="592"/>
      <c r="AI107" s="592"/>
      <c r="AJ107" s="592"/>
      <c r="AK107" s="592"/>
      <c r="AL107" s="592"/>
      <c r="AM107" s="592"/>
      <c r="AN107" s="592"/>
      <c r="AO107" s="592"/>
      <c r="AP107" s="592"/>
      <c r="AQ107" s="592"/>
      <c r="AR107" s="592"/>
    </row>
    <row r="108">
      <c r="A108" s="474"/>
      <c r="B108" s="474"/>
      <c r="C108" s="601"/>
      <c r="D108" s="617" t="s">
        <v>415</v>
      </c>
      <c r="E108" s="474"/>
      <c r="H108" s="635" t="str">
        <f>'Compiled Bev'!A422&amp;" "</f>
        <v>Can </v>
      </c>
      <c r="J108" s="597" t="b">
        <v>1</v>
      </c>
      <c r="L108" s="647"/>
      <c r="O108" s="652"/>
      <c r="P108" s="592"/>
      <c r="Q108" s="588"/>
      <c r="R108" s="592"/>
      <c r="S108" s="592"/>
      <c r="T108" s="592"/>
      <c r="U108" s="592"/>
      <c r="V108" s="592"/>
      <c r="W108" s="592"/>
      <c r="X108" s="592"/>
      <c r="Y108" s="592"/>
      <c r="Z108" s="592"/>
      <c r="AA108" s="592"/>
      <c r="AB108" s="592"/>
      <c r="AC108" s="592"/>
      <c r="AD108" s="592"/>
      <c r="AE108" s="592"/>
      <c r="AF108" s="592"/>
      <c r="AG108" s="592"/>
      <c r="AH108" s="592"/>
      <c r="AI108" s="592"/>
      <c r="AJ108" s="592"/>
      <c r="AK108" s="592"/>
      <c r="AL108" s="592"/>
      <c r="AM108" s="592"/>
      <c r="AN108" s="592"/>
      <c r="AO108" s="592"/>
      <c r="AP108" s="592"/>
      <c r="AQ108" s="592"/>
      <c r="AR108" s="592"/>
    </row>
    <row r="109">
      <c r="A109" s="474"/>
      <c r="B109" s="474"/>
      <c r="C109" s="601"/>
      <c r="D109" s="653" t="s">
        <v>416</v>
      </c>
      <c r="E109" s="626"/>
      <c r="F109" s="626"/>
      <c r="G109" s="626"/>
      <c r="H109" s="626"/>
      <c r="I109" s="625" t="s">
        <v>417</v>
      </c>
      <c r="J109" s="623" t="b">
        <v>0</v>
      </c>
      <c r="K109" s="623" t="str">
        <f>"Item Name:           "</f>
        <v>Item Name:           </v>
      </c>
      <c r="L109" s="644" t="str">
        <f>'Compiled Bev'!D423</f>
        <v>Can Bud Light (Example)</v>
      </c>
      <c r="M109" s="626"/>
      <c r="N109" s="626"/>
      <c r="O109" s="627"/>
      <c r="P109" s="592"/>
      <c r="Q109" s="591"/>
      <c r="R109" s="592"/>
      <c r="S109" s="592"/>
      <c r="T109" s="592"/>
      <c r="U109" s="592"/>
      <c r="V109" s="592"/>
      <c r="W109" s="592"/>
      <c r="X109" s="592"/>
      <c r="Y109" s="592"/>
      <c r="Z109" s="592"/>
      <c r="AA109" s="592"/>
      <c r="AB109" s="592"/>
      <c r="AC109" s="592"/>
      <c r="AD109" s="592"/>
      <c r="AE109" s="592"/>
      <c r="AF109" s="592"/>
      <c r="AG109" s="592"/>
      <c r="AH109" s="592"/>
      <c r="AI109" s="592"/>
      <c r="AJ109" s="592"/>
      <c r="AK109" s="592"/>
      <c r="AL109" s="592"/>
      <c r="AM109" s="592"/>
      <c r="AN109" s="592"/>
      <c r="AO109" s="592"/>
      <c r="AP109" s="592"/>
      <c r="AQ109" s="592"/>
      <c r="AR109" s="592"/>
    </row>
    <row r="110">
      <c r="A110" s="474"/>
      <c r="B110" s="474"/>
      <c r="C110" s="601"/>
      <c r="D110" s="474"/>
      <c r="E110" s="474"/>
      <c r="H110" s="474"/>
      <c r="I110" s="474"/>
      <c r="J110" s="474"/>
      <c r="K110" s="597"/>
      <c r="L110" s="647"/>
      <c r="N110" s="592"/>
      <c r="O110" s="592"/>
      <c r="P110" s="592"/>
      <c r="Q110" s="591"/>
      <c r="R110" s="592"/>
      <c r="S110" s="592"/>
      <c r="T110" s="592"/>
      <c r="U110" s="592"/>
      <c r="V110" s="592"/>
      <c r="W110" s="592"/>
      <c r="X110" s="592"/>
      <c r="Y110" s="592"/>
      <c r="Z110" s="592"/>
      <c r="AA110" s="592"/>
      <c r="AB110" s="592"/>
      <c r="AC110" s="592"/>
      <c r="AD110" s="592"/>
      <c r="AE110" s="592"/>
      <c r="AF110" s="592"/>
      <c r="AG110" s="592"/>
      <c r="AH110" s="592"/>
      <c r="AI110" s="592"/>
      <c r="AJ110" s="592"/>
      <c r="AK110" s="592"/>
      <c r="AL110" s="592"/>
      <c r="AM110" s="592"/>
      <c r="AN110" s="592"/>
      <c r="AO110" s="592"/>
      <c r="AP110" s="592"/>
      <c r="AQ110" s="592"/>
      <c r="AR110" s="592"/>
    </row>
    <row r="111">
      <c r="A111" s="474"/>
      <c r="B111" s="474"/>
      <c r="C111" s="601"/>
      <c r="D111" s="474"/>
      <c r="E111" s="474"/>
      <c r="H111" s="474"/>
      <c r="I111" s="474"/>
      <c r="J111" s="474"/>
      <c r="K111" s="597"/>
      <c r="L111" s="647"/>
      <c r="N111" s="592"/>
      <c r="O111" s="592"/>
      <c r="P111" s="592"/>
      <c r="Q111" s="591"/>
      <c r="R111" s="592"/>
      <c r="S111" s="592"/>
      <c r="T111" s="592"/>
      <c r="U111" s="592"/>
      <c r="V111" s="592"/>
      <c r="W111" s="592"/>
      <c r="X111" s="592"/>
      <c r="Y111" s="592"/>
      <c r="Z111" s="592"/>
      <c r="AA111" s="592"/>
      <c r="AB111" s="592"/>
      <c r="AC111" s="592"/>
      <c r="AD111" s="592"/>
      <c r="AE111" s="592"/>
      <c r="AF111" s="592"/>
      <c r="AG111" s="592"/>
      <c r="AH111" s="592"/>
      <c r="AI111" s="592"/>
      <c r="AJ111" s="592"/>
      <c r="AK111" s="592"/>
      <c r="AL111" s="592"/>
      <c r="AM111" s="592"/>
      <c r="AN111" s="592"/>
      <c r="AO111" s="592"/>
      <c r="AP111" s="592"/>
      <c r="AQ111" s="592"/>
      <c r="AR111" s="592"/>
    </row>
    <row r="112">
      <c r="A112" s="474"/>
      <c r="B112" s="474"/>
      <c r="C112" s="601"/>
      <c r="D112" s="602" t="str">
        <f>Beer!M14</f>
        <v>Bottle</v>
      </c>
      <c r="E112" s="604"/>
      <c r="F112" s="603"/>
      <c r="G112" s="603"/>
      <c r="H112" s="604"/>
      <c r="I112" s="604"/>
      <c r="J112" s="616"/>
      <c r="K112" s="604"/>
      <c r="L112" s="649"/>
      <c r="M112" s="603"/>
      <c r="N112" s="603"/>
      <c r="O112" s="650"/>
      <c r="P112" s="592"/>
      <c r="Q112" s="591"/>
      <c r="R112" s="592"/>
      <c r="S112" s="592"/>
      <c r="T112" s="592"/>
      <c r="U112" s="592"/>
      <c r="V112" s="592"/>
      <c r="W112" s="592"/>
      <c r="X112" s="592"/>
      <c r="Y112" s="592"/>
      <c r="Z112" s="592"/>
      <c r="AA112" s="592"/>
      <c r="AB112" s="592"/>
      <c r="AC112" s="592"/>
      <c r="AD112" s="592"/>
      <c r="AE112" s="592"/>
      <c r="AF112" s="592"/>
      <c r="AG112" s="592"/>
      <c r="AH112" s="592"/>
      <c r="AI112" s="592"/>
      <c r="AJ112" s="592"/>
      <c r="AK112" s="592"/>
      <c r="AL112" s="592"/>
      <c r="AM112" s="592"/>
      <c r="AN112" s="592"/>
      <c r="AO112" s="592"/>
      <c r="AP112" s="592"/>
      <c r="AQ112" s="592"/>
      <c r="AR112" s="592"/>
    </row>
    <row r="113">
      <c r="A113" s="474"/>
      <c r="B113" s="474"/>
      <c r="C113" s="601"/>
      <c r="D113" s="617"/>
      <c r="E113" s="474"/>
      <c r="H113" s="635"/>
      <c r="J113" s="597"/>
      <c r="K113" s="474"/>
      <c r="L113" s="647"/>
      <c r="O113" s="652"/>
      <c r="P113" s="592"/>
      <c r="Q113" s="591"/>
      <c r="R113" s="592"/>
      <c r="S113" s="592"/>
      <c r="T113" s="592"/>
      <c r="U113" s="592"/>
      <c r="V113" s="592"/>
      <c r="W113" s="592"/>
      <c r="X113" s="592"/>
      <c r="Y113" s="592"/>
      <c r="Z113" s="592"/>
      <c r="AA113" s="592"/>
      <c r="AB113" s="592"/>
      <c r="AC113" s="592"/>
      <c r="AD113" s="592"/>
      <c r="AE113" s="592"/>
      <c r="AF113" s="592"/>
      <c r="AG113" s="592"/>
      <c r="AH113" s="592"/>
      <c r="AI113" s="592"/>
      <c r="AJ113" s="592"/>
      <c r="AK113" s="592"/>
      <c r="AL113" s="592"/>
      <c r="AM113" s="592"/>
      <c r="AN113" s="592"/>
      <c r="AO113" s="592"/>
      <c r="AP113" s="592"/>
      <c r="AQ113" s="592"/>
      <c r="AR113" s="592"/>
    </row>
    <row r="114">
      <c r="A114" s="474"/>
      <c r="B114" s="474"/>
      <c r="C114" s="601"/>
      <c r="D114" s="617" t="s">
        <v>415</v>
      </c>
      <c r="E114" s="474"/>
      <c r="H114" s="635" t="str">
        <f>'Compiled Bev'!A526&amp;" "</f>
        <v>Bottle </v>
      </c>
      <c r="J114" s="597" t="b">
        <v>1</v>
      </c>
      <c r="K114" s="474"/>
      <c r="L114" s="647"/>
      <c r="O114" s="652"/>
      <c r="P114" s="592"/>
      <c r="Q114" s="591"/>
      <c r="R114" s="592"/>
      <c r="S114" s="592"/>
      <c r="T114" s="592"/>
      <c r="U114" s="592"/>
      <c r="V114" s="592"/>
      <c r="W114" s="592"/>
      <c r="X114" s="592"/>
      <c r="Y114" s="592"/>
      <c r="Z114" s="592"/>
      <c r="AA114" s="592"/>
      <c r="AB114" s="592"/>
      <c r="AC114" s="592"/>
      <c r="AD114" s="592"/>
      <c r="AE114" s="592"/>
      <c r="AF114" s="592"/>
      <c r="AG114" s="592"/>
      <c r="AH114" s="592"/>
      <c r="AI114" s="592"/>
      <c r="AJ114" s="592"/>
      <c r="AK114" s="592"/>
      <c r="AL114" s="592"/>
      <c r="AM114" s="592"/>
      <c r="AN114" s="592"/>
      <c r="AO114" s="592"/>
      <c r="AP114" s="592"/>
      <c r="AQ114" s="592"/>
      <c r="AR114" s="592"/>
    </row>
    <row r="115">
      <c r="A115" s="474"/>
      <c r="B115" s="474"/>
      <c r="C115" s="601"/>
      <c r="D115" s="653" t="s">
        <v>416</v>
      </c>
      <c r="E115" s="626"/>
      <c r="F115" s="626"/>
      <c r="G115" s="626"/>
      <c r="H115" s="626"/>
      <c r="I115" s="625" t="s">
        <v>418</v>
      </c>
      <c r="J115" s="623" t="b">
        <v>0</v>
      </c>
      <c r="K115" s="624" t="str">
        <f>"Item Name:           "</f>
        <v>Item Name:           </v>
      </c>
      <c r="L115" s="644" t="str">
        <f>'Compiled Bev'!D527</f>
        <v>Bottle Bud Light (Example)</v>
      </c>
      <c r="M115" s="626"/>
      <c r="N115" s="626"/>
      <c r="O115" s="627"/>
      <c r="P115" s="592"/>
      <c r="Q115" s="591"/>
      <c r="R115" s="592"/>
      <c r="S115" s="592"/>
      <c r="T115" s="592"/>
      <c r="U115" s="592"/>
      <c r="V115" s="592"/>
      <c r="W115" s="592"/>
      <c r="X115" s="592"/>
      <c r="Y115" s="592"/>
      <c r="Z115" s="592"/>
      <c r="AA115" s="592"/>
      <c r="AB115" s="592"/>
      <c r="AC115" s="592"/>
      <c r="AD115" s="592"/>
      <c r="AE115" s="592"/>
      <c r="AF115" s="592"/>
      <c r="AG115" s="592"/>
      <c r="AH115" s="592"/>
      <c r="AI115" s="592"/>
      <c r="AJ115" s="592"/>
      <c r="AK115" s="592"/>
      <c r="AL115" s="592"/>
      <c r="AM115" s="592"/>
      <c r="AN115" s="592"/>
      <c r="AO115" s="592"/>
      <c r="AP115" s="592"/>
      <c r="AQ115" s="592"/>
      <c r="AR115" s="592"/>
    </row>
    <row r="116">
      <c r="A116" s="474"/>
      <c r="B116" s="474"/>
      <c r="C116" s="601"/>
      <c r="D116" s="597"/>
      <c r="E116" s="474"/>
      <c r="F116" s="474"/>
      <c r="G116" s="474"/>
      <c r="H116" s="474"/>
      <c r="I116" s="474"/>
      <c r="J116" s="474"/>
      <c r="K116" s="474"/>
      <c r="L116" s="474"/>
      <c r="M116" s="592"/>
      <c r="N116" s="592"/>
      <c r="O116" s="592"/>
      <c r="P116" s="592"/>
      <c r="Q116" s="591"/>
      <c r="R116" s="592"/>
      <c r="S116" s="592"/>
      <c r="T116" s="592"/>
      <c r="U116" s="592"/>
      <c r="V116" s="592"/>
      <c r="W116" s="592"/>
      <c r="X116" s="592"/>
      <c r="Y116" s="592"/>
      <c r="Z116" s="592"/>
      <c r="AA116" s="592"/>
      <c r="AB116" s="592"/>
      <c r="AC116" s="592"/>
      <c r="AD116" s="592"/>
      <c r="AE116" s="592"/>
      <c r="AF116" s="592"/>
      <c r="AG116" s="592"/>
      <c r="AH116" s="592"/>
      <c r="AI116" s="592"/>
      <c r="AJ116" s="592"/>
      <c r="AK116" s="592"/>
      <c r="AL116" s="592"/>
      <c r="AM116" s="592"/>
      <c r="AN116" s="592"/>
      <c r="AO116" s="592"/>
      <c r="AP116" s="592"/>
      <c r="AQ116" s="592"/>
      <c r="AR116" s="592"/>
    </row>
    <row r="117" hidden="1">
      <c r="A117" s="474"/>
      <c r="B117" s="474"/>
      <c r="C117" s="601"/>
      <c r="D117" s="654" t="str">
        <f>Beer!P14</f>
        <v>Optional Beer Category</v>
      </c>
      <c r="E117" s="474"/>
      <c r="F117" s="474"/>
      <c r="G117" s="474"/>
      <c r="H117" s="597"/>
      <c r="I117" s="474"/>
      <c r="J117" s="474"/>
      <c r="K117" s="474"/>
      <c r="L117" s="474"/>
      <c r="M117" s="592"/>
      <c r="N117" s="592"/>
      <c r="O117" s="592"/>
      <c r="P117" s="592"/>
      <c r="Q117" s="591"/>
      <c r="R117" s="592"/>
      <c r="S117" s="592"/>
      <c r="T117" s="592"/>
      <c r="U117" s="592"/>
      <c r="V117" s="592"/>
      <c r="W117" s="592"/>
      <c r="X117" s="592"/>
      <c r="Y117" s="592"/>
      <c r="Z117" s="592"/>
      <c r="AA117" s="592"/>
      <c r="AB117" s="592"/>
      <c r="AC117" s="592"/>
      <c r="AD117" s="592"/>
      <c r="AE117" s="592"/>
      <c r="AF117" s="592"/>
      <c r="AG117" s="592"/>
      <c r="AH117" s="592"/>
      <c r="AI117" s="592"/>
      <c r="AJ117" s="592"/>
      <c r="AK117" s="592"/>
      <c r="AL117" s="592"/>
      <c r="AM117" s="592"/>
      <c r="AN117" s="592"/>
      <c r="AO117" s="592"/>
      <c r="AP117" s="592"/>
      <c r="AQ117" s="592"/>
      <c r="AR117" s="592"/>
    </row>
    <row r="118" hidden="1">
      <c r="A118" s="474"/>
      <c r="B118" s="474"/>
      <c r="C118" s="601"/>
      <c r="D118" s="597" t="s">
        <v>419</v>
      </c>
      <c r="E118" s="474"/>
      <c r="H118" s="597" t="str">
        <f>'Compiled Bev'!A630&amp;" "</f>
        <v>Optional Beer Category </v>
      </c>
      <c r="J118" s="597" t="b">
        <v>0</v>
      </c>
      <c r="K118" s="474"/>
      <c r="L118" s="474"/>
      <c r="M118" s="592"/>
      <c r="N118" s="592"/>
      <c r="O118" s="592"/>
      <c r="P118" s="592"/>
      <c r="Q118" s="591"/>
      <c r="R118" s="592"/>
      <c r="S118" s="592"/>
      <c r="T118" s="592"/>
      <c r="U118" s="592"/>
      <c r="V118" s="592"/>
      <c r="W118" s="592"/>
      <c r="X118" s="592"/>
      <c r="Y118" s="592"/>
      <c r="Z118" s="592"/>
      <c r="AA118" s="592"/>
      <c r="AB118" s="592"/>
      <c r="AC118" s="592"/>
      <c r="AD118" s="592"/>
      <c r="AE118" s="592"/>
      <c r="AF118" s="592"/>
      <c r="AG118" s="592"/>
      <c r="AH118" s="592"/>
      <c r="AI118" s="592"/>
      <c r="AJ118" s="592"/>
      <c r="AK118" s="592"/>
      <c r="AL118" s="592"/>
      <c r="AM118" s="592"/>
      <c r="AN118" s="592"/>
      <c r="AO118" s="592"/>
      <c r="AP118" s="592"/>
      <c r="AQ118" s="592"/>
      <c r="AR118" s="592"/>
    </row>
    <row r="119" hidden="1">
      <c r="A119" s="474"/>
      <c r="B119" s="474"/>
      <c r="C119" s="601"/>
      <c r="D119" s="655" t="s">
        <v>420</v>
      </c>
      <c r="I119" s="656" t="s">
        <v>421</v>
      </c>
      <c r="J119" s="597" t="b">
        <v>0</v>
      </c>
      <c r="K119" s="474" t="str">
        <f>"Item Name:           "&amp;'Compiled Bev'!D631</f>
        <v>Item Name:           </v>
      </c>
      <c r="L119" s="474"/>
      <c r="M119" s="592"/>
      <c r="N119" s="592"/>
      <c r="O119" s="592"/>
      <c r="P119" s="592"/>
      <c r="Q119" s="591"/>
      <c r="R119" s="592"/>
      <c r="S119" s="592"/>
      <c r="T119" s="592"/>
      <c r="U119" s="592"/>
      <c r="V119" s="592"/>
      <c r="W119" s="592"/>
      <c r="X119" s="592"/>
      <c r="Y119" s="592"/>
      <c r="Z119" s="592"/>
      <c r="AA119" s="592"/>
      <c r="AB119" s="592"/>
      <c r="AC119" s="592"/>
      <c r="AD119" s="592"/>
      <c r="AE119" s="592"/>
      <c r="AF119" s="592"/>
      <c r="AG119" s="592"/>
      <c r="AH119" s="592"/>
      <c r="AI119" s="592"/>
      <c r="AJ119" s="592"/>
      <c r="AK119" s="592"/>
      <c r="AL119" s="592"/>
      <c r="AM119" s="592"/>
      <c r="AN119" s="592"/>
      <c r="AO119" s="592"/>
      <c r="AP119" s="592"/>
      <c r="AQ119" s="592"/>
      <c r="AR119" s="592"/>
    </row>
    <row r="120" hidden="1">
      <c r="A120" s="474"/>
      <c r="B120" s="474"/>
      <c r="C120" s="601"/>
      <c r="D120" s="474"/>
      <c r="E120" s="474"/>
      <c r="H120" s="474"/>
      <c r="I120" s="474"/>
      <c r="J120" s="474"/>
      <c r="K120" s="474"/>
      <c r="L120" s="474"/>
      <c r="M120" s="592"/>
      <c r="N120" s="592"/>
      <c r="O120" s="592"/>
      <c r="P120" s="592"/>
      <c r="Q120" s="591"/>
      <c r="R120" s="592"/>
      <c r="S120" s="592"/>
      <c r="T120" s="592"/>
      <c r="U120" s="592"/>
      <c r="V120" s="592"/>
      <c r="W120" s="592"/>
      <c r="X120" s="592"/>
      <c r="Y120" s="592"/>
      <c r="Z120" s="592"/>
      <c r="AA120" s="592"/>
      <c r="AB120" s="592"/>
      <c r="AC120" s="592"/>
      <c r="AD120" s="592"/>
      <c r="AE120" s="592"/>
      <c r="AF120" s="592"/>
      <c r="AG120" s="592"/>
      <c r="AH120" s="592"/>
      <c r="AI120" s="592"/>
      <c r="AJ120" s="592"/>
      <c r="AK120" s="592"/>
      <c r="AL120" s="592"/>
      <c r="AM120" s="592"/>
      <c r="AN120" s="592"/>
      <c r="AO120" s="592"/>
      <c r="AP120" s="592"/>
      <c r="AQ120" s="592"/>
      <c r="AR120" s="592"/>
    </row>
    <row r="121" hidden="1">
      <c r="A121" s="474"/>
      <c r="B121" s="474"/>
      <c r="C121" s="601"/>
      <c r="D121" s="654" t="str">
        <f>Beer!S14</f>
        <v>Optional Beer Category</v>
      </c>
      <c r="E121" s="474"/>
      <c r="H121" s="474"/>
      <c r="I121" s="474"/>
      <c r="J121" s="597"/>
      <c r="K121" s="474"/>
      <c r="L121" s="474"/>
      <c r="M121" s="592"/>
      <c r="N121" s="592"/>
      <c r="O121" s="592"/>
      <c r="P121" s="592"/>
      <c r="Q121" s="591"/>
      <c r="R121" s="592"/>
      <c r="S121" s="592"/>
      <c r="T121" s="592"/>
      <c r="U121" s="592"/>
      <c r="V121" s="592"/>
      <c r="W121" s="592"/>
      <c r="X121" s="592"/>
      <c r="Y121" s="592"/>
      <c r="Z121" s="592"/>
      <c r="AA121" s="592"/>
      <c r="AB121" s="592"/>
      <c r="AC121" s="592"/>
      <c r="AD121" s="592"/>
      <c r="AE121" s="592"/>
      <c r="AF121" s="592"/>
      <c r="AG121" s="592"/>
      <c r="AH121" s="592"/>
      <c r="AI121" s="592"/>
      <c r="AJ121" s="592"/>
      <c r="AK121" s="592"/>
      <c r="AL121" s="592"/>
      <c r="AM121" s="592"/>
      <c r="AN121" s="592"/>
      <c r="AO121" s="592"/>
      <c r="AP121" s="592"/>
      <c r="AQ121" s="592"/>
      <c r="AR121" s="592"/>
    </row>
    <row r="122" hidden="1">
      <c r="A122" s="474"/>
      <c r="B122" s="474"/>
      <c r="C122" s="601"/>
      <c r="D122" s="597" t="s">
        <v>419</v>
      </c>
      <c r="E122" s="474"/>
      <c r="H122" s="597" t="str">
        <f>'Compiled Bev'!A734&amp;" "</f>
        <v>Optional Beer Category </v>
      </c>
      <c r="J122" s="597" t="b">
        <v>0</v>
      </c>
      <c r="L122" s="474"/>
      <c r="M122" s="592"/>
      <c r="N122" s="592"/>
      <c r="O122" s="592"/>
      <c r="P122" s="592"/>
      <c r="Q122" s="591"/>
      <c r="R122" s="592"/>
      <c r="S122" s="592"/>
      <c r="T122" s="592"/>
      <c r="U122" s="592"/>
      <c r="V122" s="592"/>
      <c r="W122" s="592"/>
      <c r="X122" s="592"/>
      <c r="Y122" s="592"/>
      <c r="Z122" s="592"/>
      <c r="AA122" s="592"/>
      <c r="AB122" s="592"/>
      <c r="AC122" s="592"/>
      <c r="AD122" s="592"/>
      <c r="AE122" s="592"/>
      <c r="AF122" s="592"/>
      <c r="AG122" s="592"/>
      <c r="AH122" s="592"/>
      <c r="AI122" s="592"/>
      <c r="AJ122" s="592"/>
      <c r="AK122" s="592"/>
      <c r="AL122" s="592"/>
      <c r="AM122" s="592"/>
      <c r="AN122" s="592"/>
      <c r="AO122" s="592"/>
      <c r="AP122" s="592"/>
      <c r="AQ122" s="592"/>
      <c r="AR122" s="592"/>
    </row>
    <row r="123" hidden="1">
      <c r="A123" s="474"/>
      <c r="B123" s="474"/>
      <c r="C123" s="601"/>
      <c r="D123" s="655" t="s">
        <v>420</v>
      </c>
      <c r="I123" s="656" t="s">
        <v>422</v>
      </c>
      <c r="J123" s="597" t="b">
        <v>0</v>
      </c>
      <c r="K123" s="474" t="str">
        <f>"Item Name:           "&amp;'Compiled Bev'!D735</f>
        <v>Item Name:           </v>
      </c>
      <c r="L123" s="474"/>
      <c r="M123" s="592"/>
      <c r="N123" s="592"/>
      <c r="O123" s="592"/>
      <c r="P123" s="592"/>
      <c r="Q123" s="591"/>
      <c r="R123" s="592"/>
      <c r="S123" s="592"/>
      <c r="T123" s="592"/>
      <c r="U123" s="592"/>
      <c r="V123" s="592"/>
      <c r="W123" s="592"/>
      <c r="X123" s="592"/>
      <c r="Y123" s="592"/>
      <c r="Z123" s="592"/>
      <c r="AA123" s="592"/>
      <c r="AB123" s="592"/>
      <c r="AC123" s="592"/>
      <c r="AD123" s="592"/>
      <c r="AE123" s="592"/>
      <c r="AF123" s="592"/>
      <c r="AG123" s="592"/>
      <c r="AH123" s="592"/>
      <c r="AI123" s="592"/>
      <c r="AJ123" s="592"/>
      <c r="AK123" s="592"/>
      <c r="AL123" s="592"/>
      <c r="AM123" s="592"/>
      <c r="AN123" s="592"/>
      <c r="AO123" s="592"/>
      <c r="AP123" s="592"/>
      <c r="AQ123" s="592"/>
      <c r="AR123" s="592"/>
    </row>
    <row r="124" hidden="1">
      <c r="A124" s="474"/>
      <c r="B124" s="474"/>
      <c r="C124" s="601"/>
      <c r="D124" s="474"/>
      <c r="E124" s="474"/>
      <c r="H124" s="474"/>
      <c r="I124" s="474"/>
      <c r="J124" s="474"/>
      <c r="K124" s="474"/>
      <c r="L124" s="474"/>
      <c r="M124" s="592"/>
      <c r="N124" s="592"/>
      <c r="O124" s="592"/>
      <c r="P124" s="592"/>
      <c r="Q124" s="591"/>
      <c r="R124" s="592"/>
      <c r="S124" s="592"/>
      <c r="T124" s="592"/>
      <c r="U124" s="592"/>
      <c r="V124" s="592"/>
      <c r="W124" s="592"/>
      <c r="X124" s="592"/>
      <c r="Y124" s="592"/>
      <c r="Z124" s="592"/>
      <c r="AA124" s="592"/>
      <c r="AB124" s="592"/>
      <c r="AC124" s="592"/>
      <c r="AD124" s="592"/>
      <c r="AE124" s="592"/>
      <c r="AF124" s="592"/>
      <c r="AG124" s="592"/>
      <c r="AH124" s="592"/>
      <c r="AI124" s="592"/>
      <c r="AJ124" s="592"/>
      <c r="AK124" s="592"/>
      <c r="AL124" s="592"/>
      <c r="AM124" s="592"/>
      <c r="AN124" s="592"/>
      <c r="AO124" s="592"/>
      <c r="AP124" s="592"/>
      <c r="AQ124" s="592"/>
      <c r="AR124" s="592"/>
    </row>
    <row r="125" hidden="1">
      <c r="A125" s="474"/>
      <c r="B125" s="474"/>
      <c r="C125" s="601"/>
      <c r="D125" s="654" t="str">
        <f>Beer!V14</f>
        <v>Optional Beer Category</v>
      </c>
      <c r="E125" s="474"/>
      <c r="H125" s="474"/>
      <c r="I125" s="474"/>
      <c r="J125" s="597"/>
      <c r="K125" s="474"/>
      <c r="L125" s="474"/>
      <c r="M125" s="592"/>
      <c r="N125" s="592"/>
      <c r="O125" s="592"/>
      <c r="P125" s="592"/>
      <c r="Q125" s="591"/>
      <c r="R125" s="592"/>
      <c r="S125" s="592"/>
      <c r="T125" s="592"/>
      <c r="U125" s="592"/>
      <c r="V125" s="592"/>
      <c r="W125" s="592"/>
      <c r="X125" s="592"/>
      <c r="Y125" s="592"/>
      <c r="Z125" s="592"/>
      <c r="AA125" s="592"/>
      <c r="AB125" s="592"/>
      <c r="AC125" s="592"/>
      <c r="AD125" s="592"/>
      <c r="AE125" s="592"/>
      <c r="AF125" s="592"/>
      <c r="AG125" s="592"/>
      <c r="AH125" s="592"/>
      <c r="AI125" s="592"/>
      <c r="AJ125" s="592"/>
      <c r="AK125" s="592"/>
      <c r="AL125" s="592"/>
      <c r="AM125" s="592"/>
      <c r="AN125" s="592"/>
      <c r="AO125" s="592"/>
      <c r="AP125" s="592"/>
      <c r="AQ125" s="592"/>
      <c r="AR125" s="592"/>
    </row>
    <row r="126" hidden="1">
      <c r="A126" s="474"/>
      <c r="B126" s="474"/>
      <c r="C126" s="601"/>
      <c r="D126" s="597" t="s">
        <v>419</v>
      </c>
      <c r="E126" s="474"/>
      <c r="H126" s="597" t="str">
        <f>'Compiled Bev'!A838&amp;" "</f>
        <v>Optional Beer Category </v>
      </c>
      <c r="J126" s="597" t="b">
        <v>0</v>
      </c>
      <c r="K126" s="474"/>
      <c r="L126" s="474"/>
      <c r="M126" s="592"/>
      <c r="N126" s="592"/>
      <c r="O126" s="592"/>
      <c r="P126" s="592"/>
      <c r="Q126" s="591"/>
      <c r="R126" s="592"/>
      <c r="S126" s="592"/>
      <c r="T126" s="592"/>
      <c r="U126" s="592"/>
      <c r="V126" s="592"/>
      <c r="W126" s="592"/>
      <c r="X126" s="592"/>
      <c r="Y126" s="592"/>
      <c r="Z126" s="592"/>
      <c r="AA126" s="592"/>
      <c r="AB126" s="592"/>
      <c r="AC126" s="592"/>
      <c r="AD126" s="592"/>
      <c r="AE126" s="592"/>
      <c r="AF126" s="592"/>
      <c r="AG126" s="592"/>
      <c r="AH126" s="592"/>
      <c r="AI126" s="592"/>
      <c r="AJ126" s="592"/>
      <c r="AK126" s="592"/>
      <c r="AL126" s="592"/>
      <c r="AM126" s="592"/>
      <c r="AN126" s="592"/>
      <c r="AO126" s="592"/>
      <c r="AP126" s="592"/>
      <c r="AQ126" s="592"/>
      <c r="AR126" s="592"/>
    </row>
    <row r="127" hidden="1">
      <c r="A127" s="474"/>
      <c r="B127" s="474"/>
      <c r="C127" s="601"/>
      <c r="D127" s="655" t="s">
        <v>420</v>
      </c>
      <c r="I127" s="656" t="s">
        <v>423</v>
      </c>
      <c r="J127" s="597" t="b">
        <v>0</v>
      </c>
      <c r="K127" s="474" t="str">
        <f>"Item Name:           "&amp;'Compiled Bev'!D839</f>
        <v>Item Name:           </v>
      </c>
      <c r="L127" s="474"/>
      <c r="M127" s="592"/>
      <c r="N127" s="592"/>
      <c r="O127" s="592"/>
      <c r="P127" s="592"/>
      <c r="Q127" s="591"/>
      <c r="R127" s="592"/>
      <c r="S127" s="592"/>
      <c r="T127" s="592"/>
      <c r="U127" s="592"/>
      <c r="V127" s="592"/>
      <c r="W127" s="592"/>
      <c r="X127" s="592"/>
      <c r="Y127" s="592"/>
      <c r="Z127" s="592"/>
      <c r="AA127" s="592"/>
      <c r="AB127" s="592"/>
      <c r="AC127" s="592"/>
      <c r="AD127" s="592"/>
      <c r="AE127" s="592"/>
      <c r="AF127" s="592"/>
      <c r="AG127" s="592"/>
      <c r="AH127" s="592"/>
      <c r="AI127" s="592"/>
      <c r="AJ127" s="592"/>
      <c r="AK127" s="592"/>
      <c r="AL127" s="592"/>
      <c r="AM127" s="592"/>
      <c r="AN127" s="592"/>
      <c r="AO127" s="592"/>
      <c r="AP127" s="592"/>
      <c r="AQ127" s="592"/>
      <c r="AR127" s="592"/>
    </row>
    <row r="128" hidden="1">
      <c r="A128" s="474"/>
      <c r="B128" s="474"/>
      <c r="C128" s="601"/>
      <c r="D128" s="474"/>
      <c r="E128" s="474"/>
      <c r="H128" s="474"/>
      <c r="I128" s="474"/>
      <c r="J128" s="474"/>
      <c r="K128" s="474"/>
      <c r="L128" s="474"/>
      <c r="M128" s="592"/>
      <c r="N128" s="592"/>
      <c r="O128" s="592"/>
      <c r="P128" s="592"/>
      <c r="Q128" s="591"/>
      <c r="R128" s="592"/>
      <c r="S128" s="592"/>
      <c r="T128" s="592"/>
      <c r="U128" s="592"/>
      <c r="V128" s="592"/>
      <c r="W128" s="592"/>
      <c r="X128" s="592"/>
      <c r="Y128" s="592"/>
      <c r="Z128" s="592"/>
      <c r="AA128" s="592"/>
      <c r="AB128" s="592"/>
      <c r="AC128" s="592"/>
      <c r="AD128" s="592"/>
      <c r="AE128" s="592"/>
      <c r="AF128" s="592"/>
      <c r="AG128" s="592"/>
      <c r="AH128" s="592"/>
      <c r="AI128" s="592"/>
      <c r="AJ128" s="592"/>
      <c r="AK128" s="592"/>
      <c r="AL128" s="592"/>
      <c r="AM128" s="592"/>
      <c r="AN128" s="592"/>
      <c r="AO128" s="592"/>
      <c r="AP128" s="592"/>
      <c r="AQ128" s="592"/>
      <c r="AR128" s="592"/>
    </row>
    <row r="129" hidden="1">
      <c r="A129" s="474"/>
      <c r="B129" s="474"/>
      <c r="C129" s="601"/>
      <c r="D129" s="654" t="str">
        <f>Beer!Y14</f>
        <v>Optional Beer Category</v>
      </c>
      <c r="E129" s="474"/>
      <c r="H129" s="474"/>
      <c r="I129" s="474"/>
      <c r="J129" s="597"/>
      <c r="K129" s="474"/>
      <c r="L129" s="474"/>
      <c r="M129" s="592"/>
      <c r="N129" s="592"/>
      <c r="O129" s="592"/>
      <c r="P129" s="592"/>
      <c r="Q129" s="591"/>
      <c r="R129" s="592"/>
      <c r="S129" s="592"/>
      <c r="T129" s="592"/>
      <c r="U129" s="592"/>
      <c r="V129" s="592"/>
      <c r="W129" s="592"/>
      <c r="X129" s="592"/>
      <c r="Y129" s="592"/>
      <c r="Z129" s="592"/>
      <c r="AA129" s="592"/>
      <c r="AB129" s="592"/>
      <c r="AC129" s="592"/>
      <c r="AD129" s="592"/>
      <c r="AE129" s="592"/>
      <c r="AF129" s="592"/>
      <c r="AG129" s="592"/>
      <c r="AH129" s="592"/>
      <c r="AI129" s="592"/>
      <c r="AJ129" s="592"/>
      <c r="AK129" s="592"/>
      <c r="AL129" s="592"/>
      <c r="AM129" s="592"/>
      <c r="AN129" s="592"/>
      <c r="AO129" s="592"/>
      <c r="AP129" s="592"/>
      <c r="AQ129" s="592"/>
      <c r="AR129" s="592"/>
    </row>
    <row r="130" hidden="1">
      <c r="A130" s="474"/>
      <c r="B130" s="474"/>
      <c r="C130" s="601"/>
      <c r="D130" s="597" t="s">
        <v>419</v>
      </c>
      <c r="E130" s="474"/>
      <c r="H130" s="597" t="str">
        <f>'Compiled Bev'!A942&amp;" "</f>
        <v>Optional Beer Category </v>
      </c>
      <c r="J130" s="597" t="b">
        <v>0</v>
      </c>
      <c r="K130" s="474"/>
      <c r="L130" s="474"/>
      <c r="M130" s="592"/>
      <c r="N130" s="592"/>
      <c r="O130" s="592"/>
      <c r="P130" s="592"/>
      <c r="Q130" s="591"/>
      <c r="R130" s="592"/>
      <c r="S130" s="592"/>
      <c r="T130" s="592"/>
      <c r="U130" s="592"/>
      <c r="V130" s="592"/>
      <c r="W130" s="592"/>
      <c r="X130" s="592"/>
      <c r="Y130" s="592"/>
      <c r="Z130" s="592"/>
      <c r="AA130" s="592"/>
      <c r="AB130" s="592"/>
      <c r="AC130" s="592"/>
      <c r="AD130" s="592"/>
      <c r="AE130" s="592"/>
      <c r="AF130" s="592"/>
      <c r="AG130" s="592"/>
      <c r="AH130" s="592"/>
      <c r="AI130" s="592"/>
      <c r="AJ130" s="592"/>
      <c r="AK130" s="592"/>
      <c r="AL130" s="592"/>
      <c r="AM130" s="592"/>
      <c r="AN130" s="592"/>
      <c r="AO130" s="592"/>
      <c r="AP130" s="592"/>
      <c r="AQ130" s="592"/>
      <c r="AR130" s="592"/>
    </row>
    <row r="131" hidden="1">
      <c r="A131" s="474"/>
      <c r="B131" s="474"/>
      <c r="C131" s="601"/>
      <c r="D131" s="655" t="s">
        <v>420</v>
      </c>
      <c r="I131" s="656" t="s">
        <v>424</v>
      </c>
      <c r="J131" s="597" t="b">
        <v>0</v>
      </c>
      <c r="K131" s="474" t="str">
        <f>"Item Name:           "&amp;'Compiled Bev'!D943</f>
        <v>Item Name:           </v>
      </c>
      <c r="L131" s="474"/>
      <c r="M131" s="592"/>
      <c r="N131" s="592"/>
      <c r="O131" s="592"/>
      <c r="P131" s="592"/>
      <c r="Q131" s="591"/>
      <c r="R131" s="592"/>
      <c r="S131" s="592"/>
      <c r="T131" s="592"/>
      <c r="U131" s="592"/>
      <c r="V131" s="592"/>
      <c r="W131" s="592"/>
      <c r="X131" s="592"/>
      <c r="Y131" s="592"/>
      <c r="Z131" s="592"/>
      <c r="AA131" s="592"/>
      <c r="AB131" s="592"/>
      <c r="AC131" s="592"/>
      <c r="AD131" s="592"/>
      <c r="AE131" s="592"/>
      <c r="AF131" s="592"/>
      <c r="AG131" s="592"/>
      <c r="AH131" s="592"/>
      <c r="AI131" s="592"/>
      <c r="AJ131" s="592"/>
      <c r="AK131" s="592"/>
      <c r="AL131" s="592"/>
      <c r="AM131" s="592"/>
      <c r="AN131" s="592"/>
      <c r="AO131" s="592"/>
      <c r="AP131" s="592"/>
      <c r="AQ131" s="592"/>
      <c r="AR131" s="592"/>
    </row>
    <row r="132" hidden="1">
      <c r="A132" s="474"/>
      <c r="B132" s="474"/>
      <c r="C132" s="601"/>
      <c r="D132" s="474"/>
      <c r="E132" s="474"/>
      <c r="H132" s="474"/>
      <c r="I132" s="474"/>
      <c r="J132" s="474"/>
      <c r="K132" s="474"/>
      <c r="L132" s="474"/>
      <c r="M132" s="592"/>
      <c r="N132" s="592"/>
      <c r="O132" s="592"/>
      <c r="P132" s="592"/>
      <c r="Q132" s="591"/>
      <c r="R132" s="592"/>
      <c r="S132" s="592"/>
      <c r="T132" s="592"/>
      <c r="U132" s="592"/>
      <c r="V132" s="592"/>
      <c r="W132" s="592"/>
      <c r="X132" s="592"/>
      <c r="Y132" s="592"/>
      <c r="Z132" s="592"/>
      <c r="AA132" s="592"/>
      <c r="AB132" s="592"/>
      <c r="AC132" s="592"/>
      <c r="AD132" s="592"/>
      <c r="AE132" s="592"/>
      <c r="AF132" s="592"/>
      <c r="AG132" s="592"/>
      <c r="AH132" s="592"/>
      <c r="AI132" s="592"/>
      <c r="AJ132" s="592"/>
      <c r="AK132" s="592"/>
      <c r="AL132" s="592"/>
      <c r="AM132" s="592"/>
      <c r="AN132" s="592"/>
      <c r="AO132" s="592"/>
      <c r="AP132" s="592"/>
      <c r="AQ132" s="592"/>
      <c r="AR132" s="592"/>
    </row>
    <row r="133" hidden="1">
      <c r="A133" s="474"/>
      <c r="B133" s="474"/>
      <c r="C133" s="601"/>
      <c r="D133" s="654" t="str">
        <f>Beer!AB14</f>
        <v>Optional Beer Category</v>
      </c>
      <c r="E133" s="474"/>
      <c r="H133" s="474"/>
      <c r="I133" s="474"/>
      <c r="J133" s="597"/>
      <c r="K133" s="474"/>
      <c r="L133" s="474"/>
      <c r="M133" s="592"/>
      <c r="N133" s="592"/>
      <c r="O133" s="592"/>
      <c r="P133" s="592"/>
      <c r="Q133" s="591"/>
      <c r="R133" s="592"/>
      <c r="S133" s="592"/>
      <c r="T133" s="592"/>
      <c r="U133" s="592"/>
      <c r="V133" s="592"/>
      <c r="W133" s="592"/>
      <c r="X133" s="592"/>
      <c r="Y133" s="592"/>
      <c r="Z133" s="592"/>
      <c r="AA133" s="592"/>
      <c r="AB133" s="592"/>
      <c r="AC133" s="592"/>
      <c r="AD133" s="592"/>
      <c r="AE133" s="592"/>
      <c r="AF133" s="592"/>
      <c r="AG133" s="592"/>
      <c r="AH133" s="592"/>
      <c r="AI133" s="592"/>
      <c r="AJ133" s="592"/>
      <c r="AK133" s="592"/>
      <c r="AL133" s="592"/>
      <c r="AM133" s="592"/>
      <c r="AN133" s="592"/>
      <c r="AO133" s="592"/>
      <c r="AP133" s="592"/>
      <c r="AQ133" s="592"/>
      <c r="AR133" s="592"/>
    </row>
    <row r="134" hidden="1">
      <c r="A134" s="474"/>
      <c r="B134" s="474"/>
      <c r="C134" s="601"/>
      <c r="D134" s="597" t="s">
        <v>419</v>
      </c>
      <c r="E134" s="474"/>
      <c r="H134" s="597" t="str">
        <f>'Compiled Bev'!A1046&amp;" "</f>
        <v>Optional Beer Category </v>
      </c>
      <c r="J134" s="597" t="b">
        <v>0</v>
      </c>
      <c r="K134" s="474"/>
      <c r="L134" s="474"/>
      <c r="M134" s="592"/>
      <c r="N134" s="592"/>
      <c r="O134" s="592"/>
      <c r="P134" s="592"/>
      <c r="Q134" s="591"/>
      <c r="R134" s="592"/>
      <c r="S134" s="592"/>
      <c r="T134" s="592"/>
      <c r="U134" s="592"/>
      <c r="V134" s="592"/>
      <c r="W134" s="592"/>
      <c r="X134" s="592"/>
      <c r="Y134" s="592"/>
      <c r="Z134" s="592"/>
      <c r="AA134" s="592"/>
      <c r="AB134" s="592"/>
      <c r="AC134" s="592"/>
      <c r="AD134" s="592"/>
      <c r="AE134" s="592"/>
      <c r="AF134" s="592"/>
      <c r="AG134" s="592"/>
      <c r="AH134" s="592"/>
      <c r="AI134" s="592"/>
      <c r="AJ134" s="592"/>
      <c r="AK134" s="592"/>
      <c r="AL134" s="592"/>
      <c r="AM134" s="592"/>
      <c r="AN134" s="592"/>
      <c r="AO134" s="592"/>
      <c r="AP134" s="592"/>
      <c r="AQ134" s="592"/>
      <c r="AR134" s="592"/>
    </row>
    <row r="135" hidden="1">
      <c r="A135" s="474"/>
      <c r="B135" s="474"/>
      <c r="C135" s="601"/>
      <c r="D135" s="655" t="s">
        <v>420</v>
      </c>
      <c r="I135" s="656" t="s">
        <v>425</v>
      </c>
      <c r="J135" s="597" t="b">
        <v>0</v>
      </c>
      <c r="K135" s="474" t="str">
        <f>"Item Name:           "&amp;'Compiled Bev'!D1047</f>
        <v>Item Name:           </v>
      </c>
      <c r="L135" s="474"/>
      <c r="M135" s="592"/>
      <c r="N135" s="592"/>
      <c r="O135" s="592"/>
      <c r="P135" s="592"/>
      <c r="Q135" s="591"/>
      <c r="R135" s="592"/>
      <c r="S135" s="592"/>
      <c r="T135" s="592"/>
      <c r="U135" s="592"/>
      <c r="V135" s="592"/>
      <c r="W135" s="592"/>
      <c r="X135" s="592"/>
      <c r="Y135" s="592"/>
      <c r="Z135" s="592"/>
      <c r="AA135" s="592"/>
      <c r="AB135" s="592"/>
      <c r="AC135" s="592"/>
      <c r="AD135" s="592"/>
      <c r="AE135" s="592"/>
      <c r="AF135" s="592"/>
      <c r="AG135" s="592"/>
      <c r="AH135" s="592"/>
      <c r="AI135" s="592"/>
      <c r="AJ135" s="592"/>
      <c r="AK135" s="592"/>
      <c r="AL135" s="592"/>
      <c r="AM135" s="592"/>
      <c r="AN135" s="592"/>
      <c r="AO135" s="592"/>
      <c r="AP135" s="592"/>
      <c r="AQ135" s="592"/>
      <c r="AR135" s="592"/>
    </row>
    <row r="136">
      <c r="A136" s="474"/>
      <c r="B136" s="474"/>
      <c r="C136" s="601"/>
      <c r="D136" s="474"/>
      <c r="E136" s="635" t="s">
        <v>426</v>
      </c>
      <c r="F136" s="474"/>
      <c r="G136" s="474"/>
      <c r="H136" s="474"/>
      <c r="I136" s="474"/>
      <c r="J136" s="474"/>
      <c r="K136" s="474"/>
      <c r="L136" s="474"/>
      <c r="M136" s="592"/>
      <c r="N136" s="592"/>
      <c r="O136" s="592"/>
      <c r="P136" s="592"/>
      <c r="Q136" s="591"/>
      <c r="R136" s="592"/>
      <c r="S136" s="592"/>
      <c r="T136" s="592"/>
      <c r="U136" s="592"/>
      <c r="V136" s="592"/>
      <c r="W136" s="592"/>
      <c r="X136" s="592"/>
      <c r="Y136" s="592"/>
      <c r="Z136" s="592"/>
      <c r="AA136" s="592"/>
      <c r="AB136" s="592"/>
      <c r="AC136" s="592"/>
      <c r="AD136" s="592"/>
      <c r="AE136" s="592"/>
      <c r="AF136" s="592"/>
      <c r="AG136" s="592"/>
      <c r="AH136" s="592"/>
      <c r="AI136" s="592"/>
      <c r="AJ136" s="592"/>
      <c r="AK136" s="592"/>
      <c r="AL136" s="592"/>
      <c r="AM136" s="592"/>
      <c r="AN136" s="592"/>
      <c r="AO136" s="592"/>
      <c r="AP136" s="592"/>
      <c r="AQ136" s="592"/>
      <c r="AR136" s="592"/>
    </row>
    <row r="137">
      <c r="A137" s="474"/>
      <c r="B137" s="474"/>
      <c r="C137" s="657"/>
      <c r="D137" s="474"/>
      <c r="E137" s="474"/>
      <c r="F137" s="474"/>
      <c r="G137" s="474"/>
      <c r="H137" s="474"/>
      <c r="I137" s="474"/>
      <c r="J137" s="474"/>
      <c r="K137" s="474"/>
      <c r="L137" s="474"/>
      <c r="M137" s="474"/>
      <c r="N137" s="474"/>
      <c r="O137" s="474"/>
      <c r="P137" s="474"/>
      <c r="Q137" s="587"/>
      <c r="R137" s="474"/>
      <c r="S137" s="474"/>
      <c r="T137" s="474"/>
      <c r="U137" s="474"/>
      <c r="V137" s="474"/>
      <c r="W137" s="474"/>
      <c r="X137" s="474"/>
      <c r="Y137" s="474"/>
      <c r="Z137" s="474"/>
      <c r="AA137" s="474"/>
      <c r="AB137" s="474"/>
      <c r="AC137" s="474"/>
      <c r="AD137" s="474"/>
      <c r="AE137" s="474"/>
      <c r="AF137" s="474"/>
      <c r="AG137" s="474"/>
      <c r="AH137" s="474"/>
      <c r="AI137" s="474"/>
      <c r="AJ137" s="474"/>
      <c r="AK137" s="474"/>
      <c r="AL137" s="474"/>
      <c r="AM137" s="474"/>
      <c r="AN137" s="474"/>
      <c r="AO137" s="474"/>
      <c r="AP137" s="474"/>
      <c r="AQ137" s="474"/>
      <c r="AR137" s="474"/>
    </row>
    <row r="138">
      <c r="A138" s="474"/>
      <c r="B138" s="474"/>
      <c r="C138" s="600" t="s">
        <v>387</v>
      </c>
      <c r="D138" s="474"/>
      <c r="E138" s="474"/>
      <c r="F138" s="474"/>
      <c r="G138" s="474"/>
      <c r="H138" s="474"/>
      <c r="I138" s="474"/>
      <c r="J138" s="474"/>
      <c r="K138" s="474"/>
      <c r="L138" s="474"/>
      <c r="M138" s="474"/>
      <c r="N138" s="474"/>
      <c r="Q138" s="587"/>
      <c r="R138" s="474"/>
      <c r="T138" s="474"/>
      <c r="U138" s="474"/>
      <c r="V138" s="474"/>
      <c r="W138" s="474"/>
      <c r="X138" s="474"/>
      <c r="Y138" s="474"/>
      <c r="Z138" s="474"/>
      <c r="AA138" s="474"/>
      <c r="AB138" s="474"/>
      <c r="AC138" s="474"/>
      <c r="AD138" s="474"/>
      <c r="AE138" s="474"/>
      <c r="AF138" s="474"/>
      <c r="AG138" s="474"/>
      <c r="AH138" s="474"/>
      <c r="AI138" s="474"/>
      <c r="AJ138" s="474"/>
      <c r="AK138" s="474"/>
      <c r="AL138" s="474"/>
      <c r="AM138" s="474"/>
      <c r="AN138" s="474"/>
      <c r="AO138" s="474"/>
      <c r="AP138" s="474"/>
      <c r="AQ138" s="474"/>
      <c r="AR138" s="474"/>
    </row>
    <row r="139">
      <c r="A139" s="474"/>
      <c r="B139" s="474"/>
      <c r="C139" s="601"/>
      <c r="D139" s="630" t="s">
        <v>403</v>
      </c>
      <c r="E139" s="658"/>
      <c r="F139" s="659"/>
      <c r="G139" s="659"/>
      <c r="H139" s="616"/>
      <c r="I139" s="616"/>
      <c r="J139" s="616"/>
      <c r="K139" s="603"/>
      <c r="L139" s="604"/>
      <c r="M139" s="604"/>
      <c r="N139" s="604"/>
      <c r="O139" s="632"/>
      <c r="Q139" s="587"/>
      <c r="R139" s="474"/>
      <c r="T139" s="474"/>
      <c r="U139" s="474"/>
      <c r="V139" s="474"/>
      <c r="W139" s="474"/>
      <c r="X139" s="474"/>
      <c r="Y139" s="474"/>
      <c r="Z139" s="474"/>
      <c r="AA139" s="474"/>
      <c r="AB139" s="474"/>
      <c r="AC139" s="474"/>
      <c r="AD139" s="474"/>
      <c r="AE139" s="474"/>
      <c r="AF139" s="474"/>
      <c r="AG139" s="474"/>
      <c r="AH139" s="474"/>
      <c r="AI139" s="474"/>
      <c r="AJ139" s="474"/>
      <c r="AK139" s="474"/>
      <c r="AL139" s="474"/>
      <c r="AM139" s="474"/>
      <c r="AN139" s="474"/>
      <c r="AO139" s="474"/>
      <c r="AP139" s="474"/>
      <c r="AQ139" s="474"/>
      <c r="AR139" s="474"/>
    </row>
    <row r="140">
      <c r="A140" s="474"/>
      <c r="B140" s="474"/>
      <c r="C140" s="601"/>
      <c r="D140" s="660"/>
      <c r="E140" s="628"/>
      <c r="F140" s="661"/>
      <c r="G140" s="661"/>
      <c r="H140" s="597"/>
      <c r="J140" s="597"/>
      <c r="L140" s="474"/>
      <c r="M140" s="474"/>
      <c r="N140" s="474"/>
      <c r="O140" s="633"/>
      <c r="Q140" s="587"/>
      <c r="R140" s="474"/>
      <c r="T140" s="474"/>
      <c r="U140" s="474"/>
      <c r="V140" s="474"/>
      <c r="W140" s="474"/>
      <c r="X140" s="474"/>
      <c r="Y140" s="474"/>
      <c r="Z140" s="474"/>
      <c r="AA140" s="474"/>
      <c r="AB140" s="474"/>
      <c r="AC140" s="474"/>
      <c r="AD140" s="474"/>
      <c r="AE140" s="474"/>
      <c r="AF140" s="474"/>
      <c r="AG140" s="474"/>
      <c r="AH140" s="474"/>
      <c r="AI140" s="474"/>
      <c r="AJ140" s="474"/>
      <c r="AK140" s="474"/>
      <c r="AL140" s="474"/>
      <c r="AM140" s="474"/>
      <c r="AN140" s="474"/>
      <c r="AO140" s="474"/>
      <c r="AP140" s="474"/>
      <c r="AQ140" s="474"/>
      <c r="AR140" s="474"/>
    </row>
    <row r="141">
      <c r="A141" s="474"/>
      <c r="B141" s="474"/>
      <c r="C141" s="601"/>
      <c r="D141" s="660"/>
      <c r="E141" s="597" t="s">
        <v>427</v>
      </c>
      <c r="F141" s="661"/>
      <c r="G141" s="661"/>
      <c r="J141" s="619" t="b">
        <v>0</v>
      </c>
      <c r="L141" s="474"/>
      <c r="M141" s="474"/>
      <c r="N141" s="474"/>
      <c r="O141" s="633"/>
      <c r="Q141" s="587"/>
      <c r="R141" s="474"/>
      <c r="T141" s="474"/>
      <c r="U141" s="474"/>
      <c r="V141" s="474"/>
      <c r="W141" s="474"/>
      <c r="X141" s="474"/>
      <c r="Y141" s="474"/>
      <c r="Z141" s="474"/>
      <c r="AA141" s="474"/>
      <c r="AB141" s="474"/>
      <c r="AC141" s="474"/>
      <c r="AD141" s="474"/>
      <c r="AE141" s="474"/>
      <c r="AF141" s="474"/>
      <c r="AG141" s="474"/>
      <c r="AH141" s="474"/>
      <c r="AI141" s="474"/>
      <c r="AJ141" s="474"/>
      <c r="AK141" s="474"/>
      <c r="AL141" s="474"/>
      <c r="AM141" s="474"/>
      <c r="AN141" s="474"/>
      <c r="AO141" s="474"/>
      <c r="AP141" s="474"/>
      <c r="AQ141" s="474"/>
      <c r="AR141" s="474"/>
    </row>
    <row r="142">
      <c r="A142" s="474"/>
      <c r="B142" s="474"/>
      <c r="C142" s="601"/>
      <c r="D142" s="660"/>
      <c r="E142" s="597"/>
      <c r="F142" s="635" t="s">
        <v>428</v>
      </c>
      <c r="G142" s="661"/>
      <c r="H142" s="597"/>
      <c r="J142" s="597"/>
      <c r="L142" s="474"/>
      <c r="M142" s="474"/>
      <c r="N142" s="474"/>
      <c r="O142" s="633"/>
      <c r="Q142" s="587"/>
      <c r="R142" s="474"/>
      <c r="T142" s="474"/>
      <c r="U142" s="474"/>
      <c r="V142" s="474"/>
      <c r="W142" s="474"/>
      <c r="X142" s="474"/>
      <c r="Y142" s="474"/>
      <c r="Z142" s="474"/>
      <c r="AA142" s="474"/>
      <c r="AB142" s="474"/>
      <c r="AC142" s="474"/>
      <c r="AD142" s="474"/>
      <c r="AE142" s="474"/>
      <c r="AF142" s="474"/>
      <c r="AG142" s="474"/>
      <c r="AH142" s="474"/>
      <c r="AI142" s="474"/>
      <c r="AJ142" s="474"/>
      <c r="AK142" s="474"/>
      <c r="AL142" s="474"/>
      <c r="AM142" s="474"/>
      <c r="AN142" s="474"/>
      <c r="AO142" s="474"/>
      <c r="AP142" s="474"/>
      <c r="AQ142" s="474"/>
      <c r="AR142" s="474"/>
    </row>
    <row r="143">
      <c r="A143" s="474"/>
      <c r="B143" s="474"/>
      <c r="C143" s="601"/>
      <c r="D143" s="662"/>
      <c r="E143" s="624"/>
      <c r="F143" s="624"/>
      <c r="G143" s="624"/>
      <c r="H143" s="624"/>
      <c r="I143" s="624"/>
      <c r="J143" s="624"/>
      <c r="K143" s="624"/>
      <c r="L143" s="624"/>
      <c r="M143" s="624"/>
      <c r="N143" s="624"/>
      <c r="O143" s="639"/>
      <c r="Q143" s="587"/>
      <c r="R143" s="474"/>
      <c r="T143" s="474"/>
      <c r="U143" s="474"/>
      <c r="V143" s="474"/>
      <c r="W143" s="474"/>
      <c r="X143" s="474"/>
      <c r="Y143" s="474"/>
      <c r="Z143" s="474"/>
      <c r="AA143" s="474"/>
      <c r="AB143" s="474"/>
      <c r="AC143" s="474"/>
      <c r="AD143" s="474"/>
      <c r="AE143" s="474"/>
      <c r="AF143" s="474"/>
      <c r="AG143" s="474"/>
      <c r="AH143" s="474"/>
      <c r="AI143" s="474"/>
      <c r="AJ143" s="474"/>
      <c r="AK143" s="474"/>
      <c r="AL143" s="474"/>
      <c r="AM143" s="474"/>
      <c r="AN143" s="474"/>
      <c r="AO143" s="474"/>
      <c r="AP143" s="474"/>
      <c r="AQ143" s="474"/>
      <c r="AR143" s="474"/>
    </row>
    <row r="144">
      <c r="A144" s="474"/>
      <c r="B144" s="474"/>
      <c r="C144" s="601"/>
      <c r="D144" s="628"/>
      <c r="E144" s="474"/>
      <c r="F144" s="474"/>
      <c r="G144" s="474"/>
      <c r="H144" s="474"/>
      <c r="I144" s="474"/>
      <c r="J144" s="474"/>
      <c r="K144" s="474"/>
      <c r="L144" s="474"/>
      <c r="M144" s="474"/>
      <c r="N144" s="474"/>
      <c r="O144" s="474"/>
      <c r="Q144" s="587"/>
      <c r="R144" s="474"/>
      <c r="T144" s="474"/>
      <c r="U144" s="474"/>
      <c r="V144" s="474"/>
      <c r="W144" s="474"/>
      <c r="X144" s="474"/>
      <c r="Y144" s="474"/>
      <c r="Z144" s="474"/>
      <c r="AA144" s="474"/>
      <c r="AB144" s="474"/>
      <c r="AC144" s="474"/>
      <c r="AD144" s="474"/>
      <c r="AE144" s="474"/>
      <c r="AF144" s="474"/>
      <c r="AG144" s="474"/>
      <c r="AH144" s="474"/>
      <c r="AI144" s="474"/>
      <c r="AJ144" s="474"/>
      <c r="AK144" s="474"/>
      <c r="AL144" s="474"/>
      <c r="AM144" s="474"/>
      <c r="AN144" s="474"/>
      <c r="AO144" s="474"/>
      <c r="AP144" s="474"/>
      <c r="AQ144" s="474"/>
      <c r="AR144" s="474"/>
    </row>
    <row r="145">
      <c r="A145" s="474"/>
      <c r="B145" s="474"/>
      <c r="C145" s="601"/>
      <c r="D145" s="628"/>
      <c r="E145" s="474"/>
      <c r="F145" s="474"/>
      <c r="G145" s="474"/>
      <c r="H145" s="474"/>
      <c r="I145" s="474"/>
      <c r="J145" s="474"/>
      <c r="K145" s="474"/>
      <c r="L145" s="474"/>
      <c r="M145" s="474"/>
      <c r="N145" s="474"/>
      <c r="O145" s="474"/>
      <c r="Q145" s="587"/>
      <c r="R145" s="474"/>
      <c r="T145" s="474"/>
      <c r="U145" s="474"/>
      <c r="V145" s="474"/>
      <c r="W145" s="474"/>
      <c r="X145" s="474"/>
      <c r="Y145" s="474"/>
      <c r="Z145" s="474"/>
      <c r="AA145" s="474"/>
      <c r="AB145" s="474"/>
      <c r="AC145" s="474"/>
      <c r="AD145" s="474"/>
      <c r="AE145" s="474"/>
      <c r="AF145" s="474"/>
      <c r="AG145" s="474"/>
      <c r="AH145" s="474"/>
      <c r="AI145" s="474"/>
      <c r="AJ145" s="474"/>
      <c r="AK145" s="474"/>
      <c r="AL145" s="474"/>
      <c r="AM145" s="474"/>
      <c r="AN145" s="474"/>
      <c r="AO145" s="474"/>
      <c r="AP145" s="474"/>
      <c r="AQ145" s="474"/>
      <c r="AR145" s="474"/>
    </row>
    <row r="146">
      <c r="A146" s="474"/>
      <c r="B146" s="474"/>
      <c r="C146" s="601"/>
      <c r="D146" s="630" t="s">
        <v>409</v>
      </c>
      <c r="E146" s="604"/>
      <c r="F146" s="604"/>
      <c r="G146" s="604"/>
      <c r="H146" s="604"/>
      <c r="I146" s="604"/>
      <c r="J146" s="604"/>
      <c r="K146" s="604"/>
      <c r="L146" s="604"/>
      <c r="M146" s="604"/>
      <c r="N146" s="604"/>
      <c r="O146" s="650"/>
      <c r="Q146" s="587"/>
      <c r="R146" s="474"/>
      <c r="T146" s="474"/>
      <c r="U146" s="474"/>
      <c r="V146" s="474"/>
      <c r="W146" s="474"/>
      <c r="X146" s="474"/>
      <c r="Y146" s="474"/>
      <c r="Z146" s="474"/>
      <c r="AA146" s="474"/>
      <c r="AB146" s="474"/>
      <c r="AC146" s="474"/>
      <c r="AD146" s="474"/>
      <c r="AE146" s="474"/>
      <c r="AF146" s="474"/>
      <c r="AG146" s="474"/>
      <c r="AH146" s="474"/>
      <c r="AI146" s="474"/>
      <c r="AJ146" s="474"/>
      <c r="AK146" s="474"/>
      <c r="AL146" s="474"/>
      <c r="AM146" s="474"/>
      <c r="AN146" s="474"/>
      <c r="AO146" s="474"/>
      <c r="AP146" s="474"/>
      <c r="AQ146" s="474"/>
      <c r="AR146" s="474"/>
    </row>
    <row r="147">
      <c r="A147" s="474"/>
      <c r="B147" s="474"/>
      <c r="C147" s="601"/>
      <c r="D147" s="660"/>
      <c r="E147" s="474"/>
      <c r="F147" s="474"/>
      <c r="G147" s="474"/>
      <c r="H147" s="474"/>
      <c r="J147" s="474"/>
      <c r="K147" s="474"/>
      <c r="L147" s="474"/>
      <c r="M147" s="474"/>
      <c r="N147" s="474"/>
      <c r="O147" s="634"/>
      <c r="Q147" s="587"/>
      <c r="R147" s="474"/>
      <c r="T147" s="474"/>
      <c r="U147" s="474"/>
      <c r="V147" s="474"/>
      <c r="W147" s="474"/>
      <c r="X147" s="474"/>
      <c r="Y147" s="474"/>
      <c r="Z147" s="474"/>
      <c r="AA147" s="474"/>
      <c r="AB147" s="474"/>
      <c r="AC147" s="474"/>
      <c r="AD147" s="474"/>
      <c r="AE147" s="474"/>
      <c r="AF147" s="474"/>
      <c r="AG147" s="474"/>
      <c r="AH147" s="474"/>
      <c r="AI147" s="474"/>
      <c r="AJ147" s="474"/>
      <c r="AK147" s="474"/>
      <c r="AL147" s="474"/>
      <c r="AM147" s="474"/>
      <c r="AN147" s="474"/>
      <c r="AO147" s="474"/>
      <c r="AP147" s="474"/>
      <c r="AQ147" s="474"/>
      <c r="AR147" s="474"/>
    </row>
    <row r="148">
      <c r="A148" s="474"/>
      <c r="B148" s="474"/>
      <c r="C148" s="601"/>
      <c r="D148" s="660"/>
      <c r="E148" s="597" t="s">
        <v>429</v>
      </c>
      <c r="F148" s="474"/>
      <c r="G148" s="474"/>
      <c r="H148" s="636" t="s">
        <v>430</v>
      </c>
      <c r="J148" s="597" t="b">
        <v>1</v>
      </c>
      <c r="K148" s="474"/>
      <c r="L148" s="474"/>
      <c r="M148" s="474"/>
      <c r="N148" s="474"/>
      <c r="O148" s="634"/>
      <c r="Q148" s="587"/>
      <c r="R148" s="474"/>
      <c r="T148" s="474"/>
      <c r="U148" s="474"/>
      <c r="V148" s="474"/>
      <c r="W148" s="474"/>
      <c r="X148" s="474"/>
      <c r="Y148" s="474"/>
      <c r="Z148" s="474"/>
      <c r="AA148" s="474"/>
      <c r="AB148" s="474"/>
      <c r="AC148" s="474"/>
      <c r="AD148" s="474"/>
      <c r="AE148" s="474"/>
      <c r="AF148" s="474"/>
      <c r="AG148" s="474"/>
      <c r="AH148" s="474"/>
      <c r="AI148" s="474"/>
      <c r="AJ148" s="474"/>
      <c r="AK148" s="474"/>
      <c r="AL148" s="474"/>
      <c r="AM148" s="474"/>
      <c r="AN148" s="474"/>
      <c r="AO148" s="474"/>
      <c r="AP148" s="474"/>
      <c r="AQ148" s="474"/>
      <c r="AR148" s="474"/>
    </row>
    <row r="149">
      <c r="A149" s="474"/>
      <c r="B149" s="474"/>
      <c r="C149" s="601"/>
      <c r="D149" s="660"/>
      <c r="E149" s="597" t="str">
        <f>"Always specify with '"&amp;H148&amp;"' prefix"</f>
        <v>Always specify with 'G - ' prefix</v>
      </c>
      <c r="F149" s="474"/>
      <c r="G149" s="474"/>
      <c r="H149" s="474"/>
      <c r="J149" s="597" t="b">
        <v>1</v>
      </c>
      <c r="K149" s="597"/>
      <c r="L149" s="474"/>
      <c r="M149" s="474"/>
      <c r="N149" s="474"/>
      <c r="O149" s="634"/>
      <c r="Q149" s="587"/>
      <c r="R149" s="474"/>
      <c r="T149" s="474"/>
      <c r="U149" s="474"/>
      <c r="V149" s="474"/>
      <c r="W149" s="474"/>
      <c r="X149" s="474"/>
      <c r="Y149" s="474"/>
      <c r="Z149" s="474"/>
      <c r="AA149" s="474"/>
      <c r="AB149" s="474"/>
      <c r="AC149" s="474"/>
      <c r="AD149" s="474"/>
      <c r="AE149" s="474"/>
      <c r="AF149" s="474"/>
      <c r="AG149" s="474"/>
      <c r="AH149" s="474"/>
      <c r="AI149" s="474"/>
      <c r="AJ149" s="474"/>
      <c r="AK149" s="474"/>
      <c r="AL149" s="474"/>
      <c r="AM149" s="474"/>
      <c r="AN149" s="474"/>
      <c r="AO149" s="474"/>
      <c r="AP149" s="474"/>
      <c r="AQ149" s="474"/>
      <c r="AR149" s="474"/>
    </row>
    <row r="150">
      <c r="A150" s="474"/>
      <c r="B150" s="474"/>
      <c r="C150" s="601"/>
      <c r="D150" s="660"/>
      <c r="E150" s="597"/>
      <c r="F150" s="635" t="s">
        <v>431</v>
      </c>
      <c r="G150" s="474"/>
      <c r="H150" s="474"/>
      <c r="J150" s="597"/>
      <c r="K150" s="474"/>
      <c r="L150" s="474"/>
      <c r="M150" s="474"/>
      <c r="N150" s="474"/>
      <c r="O150" s="634"/>
      <c r="Q150" s="587"/>
      <c r="R150" s="474"/>
      <c r="T150" s="474"/>
      <c r="U150" s="474"/>
      <c r="V150" s="474"/>
      <c r="W150" s="474"/>
      <c r="X150" s="474"/>
      <c r="Y150" s="474"/>
      <c r="Z150" s="474"/>
      <c r="AA150" s="474"/>
      <c r="AB150" s="474"/>
      <c r="AC150" s="474"/>
      <c r="AD150" s="474"/>
      <c r="AE150" s="474"/>
      <c r="AF150" s="474"/>
      <c r="AG150" s="474"/>
      <c r="AH150" s="474"/>
      <c r="AI150" s="474"/>
      <c r="AJ150" s="474"/>
      <c r="AK150" s="474"/>
      <c r="AL150" s="474"/>
      <c r="AM150" s="474"/>
      <c r="AN150" s="474"/>
      <c r="AO150" s="474"/>
      <c r="AP150" s="474"/>
      <c r="AQ150" s="474"/>
      <c r="AR150" s="474"/>
    </row>
    <row r="151">
      <c r="A151" s="474"/>
      <c r="B151" s="474"/>
      <c r="C151" s="601"/>
      <c r="D151" s="660"/>
      <c r="E151" s="597"/>
      <c r="F151" s="474"/>
      <c r="G151" s="474"/>
      <c r="H151" s="474"/>
      <c r="J151" s="597"/>
      <c r="K151" s="474"/>
      <c r="L151" s="474"/>
      <c r="M151" s="474"/>
      <c r="N151" s="474"/>
      <c r="O151" s="634"/>
      <c r="Q151" s="587"/>
      <c r="R151" s="474"/>
      <c r="T151" s="474"/>
      <c r="U151" s="474"/>
      <c r="V151" s="474"/>
      <c r="W151" s="474"/>
      <c r="X151" s="474"/>
      <c r="Y151" s="474"/>
      <c r="Z151" s="474"/>
      <c r="AA151" s="474"/>
      <c r="AB151" s="474"/>
      <c r="AC151" s="474"/>
      <c r="AD151" s="474"/>
      <c r="AE151" s="474"/>
      <c r="AF151" s="474"/>
      <c r="AG151" s="474"/>
      <c r="AH151" s="474"/>
      <c r="AI151" s="474"/>
      <c r="AJ151" s="474"/>
      <c r="AK151" s="474"/>
      <c r="AL151" s="474"/>
      <c r="AM151" s="474"/>
      <c r="AN151" s="474"/>
      <c r="AO151" s="474"/>
      <c r="AP151" s="474"/>
      <c r="AQ151" s="474"/>
      <c r="AR151" s="474"/>
    </row>
    <row r="152">
      <c r="A152" s="474"/>
      <c r="B152" s="474"/>
      <c r="C152" s="601"/>
      <c r="D152" s="660"/>
      <c r="E152" s="597" t="s">
        <v>432</v>
      </c>
      <c r="F152" s="474"/>
      <c r="G152" s="474"/>
      <c r="H152" s="636" t="s">
        <v>433</v>
      </c>
      <c r="J152" s="597" t="b">
        <v>1</v>
      </c>
      <c r="K152" s="474"/>
      <c r="L152" s="474"/>
      <c r="M152" s="474"/>
      <c r="N152" s="474"/>
      <c r="O152" s="634"/>
      <c r="Q152" s="587"/>
      <c r="R152" s="474"/>
      <c r="T152" s="474"/>
      <c r="U152" s="474"/>
      <c r="V152" s="474"/>
      <c r="W152" s="474"/>
      <c r="X152" s="474"/>
      <c r="Y152" s="474"/>
      <c r="Z152" s="474"/>
      <c r="AA152" s="474"/>
      <c r="AB152" s="474"/>
      <c r="AC152" s="474"/>
      <c r="AD152" s="474"/>
      <c r="AE152" s="474"/>
      <c r="AF152" s="474"/>
      <c r="AG152" s="474"/>
      <c r="AH152" s="474"/>
      <c r="AI152" s="474"/>
      <c r="AJ152" s="474"/>
      <c r="AK152" s="474"/>
      <c r="AL152" s="474"/>
      <c r="AM152" s="474"/>
      <c r="AN152" s="474"/>
      <c r="AO152" s="474"/>
      <c r="AP152" s="474"/>
      <c r="AQ152" s="474"/>
      <c r="AR152" s="474"/>
    </row>
    <row r="153">
      <c r="A153" s="474"/>
      <c r="B153" s="474"/>
      <c r="C153" s="601"/>
      <c r="D153" s="660"/>
      <c r="E153" s="597" t="str">
        <f>"Always specify with '"&amp;H152&amp;"' prefix"</f>
        <v>Always specify with 'B - ' prefix</v>
      </c>
      <c r="F153" s="474"/>
      <c r="G153" s="474"/>
      <c r="H153" s="474"/>
      <c r="J153" s="597" t="b">
        <v>1</v>
      </c>
      <c r="K153" s="597"/>
      <c r="L153" s="474"/>
      <c r="M153" s="628"/>
      <c r="N153" s="628"/>
      <c r="O153" s="634"/>
      <c r="Q153" s="587"/>
      <c r="R153" s="474"/>
      <c r="S153" s="474"/>
      <c r="T153" s="474"/>
      <c r="W153" s="634"/>
      <c r="X153" s="474"/>
      <c r="Y153" s="474"/>
      <c r="Z153" s="474"/>
      <c r="AA153" s="474"/>
      <c r="AB153" s="474"/>
      <c r="AC153" s="474"/>
      <c r="AD153" s="474"/>
      <c r="AE153" s="474"/>
      <c r="AF153" s="474"/>
      <c r="AG153" s="474"/>
      <c r="AH153" s="474"/>
      <c r="AI153" s="474"/>
      <c r="AJ153" s="474"/>
      <c r="AK153" s="474"/>
      <c r="AL153" s="474"/>
      <c r="AM153" s="474"/>
      <c r="AN153" s="474"/>
      <c r="AO153" s="474"/>
      <c r="AP153" s="474"/>
      <c r="AQ153" s="474"/>
      <c r="AR153" s="474"/>
    </row>
    <row r="154">
      <c r="A154" s="474"/>
      <c r="B154" s="474"/>
      <c r="C154" s="601"/>
      <c r="D154" s="660"/>
      <c r="E154" s="597"/>
      <c r="F154" s="635" t="s">
        <v>434</v>
      </c>
      <c r="G154" s="474"/>
      <c r="H154" s="474"/>
      <c r="J154" s="474"/>
      <c r="K154" s="474"/>
      <c r="L154" s="474"/>
      <c r="M154" s="474"/>
      <c r="N154" s="474"/>
      <c r="O154" s="634"/>
      <c r="Q154" s="587"/>
      <c r="R154" s="474"/>
      <c r="T154" s="474"/>
      <c r="U154" s="474"/>
      <c r="V154" s="474"/>
      <c r="W154" s="474"/>
      <c r="X154" s="474"/>
      <c r="Y154" s="474"/>
      <c r="Z154" s="474"/>
      <c r="AA154" s="474"/>
      <c r="AB154" s="474"/>
      <c r="AC154" s="474"/>
      <c r="AD154" s="474"/>
      <c r="AE154" s="474"/>
      <c r="AF154" s="474"/>
      <c r="AG154" s="474"/>
      <c r="AH154" s="474"/>
      <c r="AI154" s="474"/>
      <c r="AJ154" s="474"/>
      <c r="AK154" s="474"/>
      <c r="AL154" s="474"/>
      <c r="AM154" s="474"/>
      <c r="AN154" s="474"/>
      <c r="AO154" s="474"/>
      <c r="AP154" s="474"/>
      <c r="AQ154" s="474"/>
      <c r="AR154" s="474"/>
    </row>
    <row r="155">
      <c r="A155" s="474"/>
      <c r="B155" s="474"/>
      <c r="C155" s="601"/>
      <c r="D155" s="660"/>
      <c r="E155" s="597"/>
      <c r="F155" s="628"/>
      <c r="G155" s="474"/>
      <c r="H155" s="474"/>
      <c r="J155" s="474"/>
      <c r="K155" s="474"/>
      <c r="L155" s="474"/>
      <c r="M155" s="474"/>
      <c r="N155" s="474"/>
      <c r="O155" s="634"/>
      <c r="Q155" s="587"/>
      <c r="R155" s="474"/>
      <c r="T155" s="474"/>
      <c r="U155" s="474"/>
      <c r="V155" s="474"/>
      <c r="W155" s="474"/>
      <c r="X155" s="474"/>
      <c r="Y155" s="474"/>
      <c r="Z155" s="474"/>
      <c r="AA155" s="474"/>
      <c r="AB155" s="474"/>
      <c r="AC155" s="474"/>
      <c r="AD155" s="474"/>
      <c r="AE155" s="474"/>
      <c r="AF155" s="474"/>
      <c r="AG155" s="474"/>
      <c r="AH155" s="474"/>
      <c r="AI155" s="474"/>
      <c r="AJ155" s="474"/>
      <c r="AK155" s="474"/>
      <c r="AL155" s="474"/>
      <c r="AM155" s="474"/>
      <c r="AN155" s="474"/>
      <c r="AO155" s="474"/>
      <c r="AP155" s="474"/>
      <c r="AQ155" s="474"/>
      <c r="AR155" s="474"/>
    </row>
    <row r="156">
      <c r="A156" s="474"/>
      <c r="B156" s="474"/>
      <c r="C156" s="601"/>
      <c r="D156" s="660"/>
      <c r="E156" s="597" t="s">
        <v>435</v>
      </c>
      <c r="F156" s="597"/>
      <c r="G156" s="597"/>
      <c r="H156" s="597"/>
      <c r="J156" s="619" t="b">
        <v>0</v>
      </c>
      <c r="K156" s="597"/>
      <c r="L156" s="597"/>
      <c r="M156" s="597"/>
      <c r="N156" s="597"/>
      <c r="O156" s="634"/>
      <c r="Q156" s="587"/>
      <c r="R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4"/>
      <c r="AQ156" s="474"/>
      <c r="AR156" s="474"/>
    </row>
    <row r="157">
      <c r="A157" s="474"/>
      <c r="B157" s="474"/>
      <c r="C157" s="601"/>
      <c r="D157" s="662"/>
      <c r="E157" s="624"/>
      <c r="F157" s="663" t="s">
        <v>436</v>
      </c>
      <c r="G157" s="624"/>
      <c r="H157" s="624"/>
      <c r="I157" s="624"/>
      <c r="J157" s="624"/>
      <c r="K157" s="624"/>
      <c r="L157" s="624"/>
      <c r="M157" s="624"/>
      <c r="N157" s="624"/>
      <c r="O157" s="639"/>
      <c r="Q157" s="587"/>
      <c r="R157" s="474"/>
      <c r="T157" s="474"/>
      <c r="U157" s="474"/>
      <c r="V157" s="474"/>
      <c r="W157" s="474"/>
      <c r="X157" s="474"/>
      <c r="Y157" s="474"/>
      <c r="Z157" s="474"/>
      <c r="AA157" s="474"/>
      <c r="AB157" s="474"/>
      <c r="AC157" s="474"/>
      <c r="AD157" s="474"/>
      <c r="AE157" s="474"/>
      <c r="AF157" s="474"/>
      <c r="AG157" s="474"/>
      <c r="AH157" s="474"/>
      <c r="AI157" s="474"/>
      <c r="AJ157" s="474"/>
      <c r="AK157" s="474"/>
      <c r="AL157" s="474"/>
      <c r="AM157" s="474"/>
      <c r="AN157" s="474"/>
      <c r="AO157" s="474"/>
      <c r="AP157" s="474"/>
      <c r="AQ157" s="474"/>
      <c r="AR157" s="474"/>
    </row>
    <row r="158">
      <c r="A158" s="664"/>
      <c r="B158" s="474"/>
      <c r="C158" s="600"/>
      <c r="D158" s="597"/>
      <c r="E158" s="628"/>
      <c r="F158" s="474"/>
      <c r="G158" s="474"/>
      <c r="H158" s="474"/>
      <c r="I158" s="628"/>
      <c r="J158" s="474"/>
      <c r="K158" s="474"/>
      <c r="L158" s="474"/>
      <c r="M158" s="474"/>
      <c r="N158" s="474"/>
      <c r="Q158" s="587"/>
      <c r="R158" s="474"/>
      <c r="S158" s="474"/>
      <c r="T158" s="474"/>
      <c r="U158" s="474"/>
      <c r="V158" s="474"/>
      <c r="W158" s="474"/>
      <c r="X158" s="474"/>
      <c r="Y158" s="474"/>
      <c r="Z158" s="474"/>
      <c r="AA158" s="474"/>
      <c r="AB158" s="474"/>
      <c r="AC158" s="474"/>
      <c r="AD158" s="474"/>
      <c r="AE158" s="474"/>
      <c r="AF158" s="474"/>
      <c r="AG158" s="474"/>
      <c r="AH158" s="474"/>
      <c r="AI158" s="474"/>
      <c r="AJ158" s="474"/>
      <c r="AK158" s="474"/>
      <c r="AL158" s="474"/>
      <c r="AM158" s="474"/>
      <c r="AN158" s="474"/>
      <c r="AO158" s="474"/>
      <c r="AP158" s="474"/>
      <c r="AQ158" s="474"/>
      <c r="AR158" s="474"/>
    </row>
    <row r="159">
      <c r="A159" s="664" t="s">
        <v>437</v>
      </c>
      <c r="B159" s="474"/>
      <c r="C159" s="600" t="s">
        <v>438</v>
      </c>
      <c r="D159" s="597"/>
      <c r="E159" s="474"/>
      <c r="F159" s="474"/>
      <c r="G159" s="474"/>
      <c r="H159" s="474"/>
      <c r="I159" s="628"/>
      <c r="J159" s="474"/>
      <c r="K159" s="474"/>
      <c r="L159" s="474"/>
      <c r="M159" s="474"/>
      <c r="N159" s="474"/>
      <c r="Q159" s="587"/>
      <c r="R159" s="474"/>
      <c r="S159" s="474"/>
      <c r="T159" s="474"/>
      <c r="U159" s="474"/>
      <c r="V159" s="474"/>
      <c r="W159" s="474"/>
      <c r="X159" s="474"/>
      <c r="Y159" s="474"/>
      <c r="Z159" s="474"/>
      <c r="AA159" s="474"/>
      <c r="AB159" s="474"/>
      <c r="AC159" s="474"/>
      <c r="AD159" s="474"/>
      <c r="AE159" s="474"/>
      <c r="AF159" s="474"/>
      <c r="AG159" s="474"/>
      <c r="AH159" s="474"/>
      <c r="AI159" s="474"/>
      <c r="AJ159" s="474"/>
      <c r="AK159" s="474"/>
      <c r="AL159" s="474"/>
      <c r="AM159" s="474"/>
      <c r="AN159" s="474"/>
      <c r="AO159" s="474"/>
      <c r="AP159" s="474"/>
      <c r="AQ159" s="474"/>
      <c r="AR159" s="474"/>
    </row>
    <row r="160">
      <c r="A160" s="474"/>
      <c r="B160" s="474"/>
      <c r="D160" s="597"/>
      <c r="E160" s="474"/>
      <c r="F160" s="474"/>
      <c r="G160" s="474"/>
      <c r="H160" s="474"/>
      <c r="I160" s="474"/>
      <c r="Q160" s="665"/>
      <c r="T160" s="474"/>
      <c r="U160" s="474"/>
      <c r="V160" s="474"/>
      <c r="W160" s="474"/>
      <c r="X160" s="474"/>
      <c r="Y160" s="474"/>
      <c r="Z160" s="474"/>
      <c r="AA160" s="474"/>
      <c r="AB160" s="474"/>
      <c r="AC160" s="474"/>
      <c r="AD160" s="474"/>
      <c r="AE160" s="474"/>
      <c r="AG160" s="474"/>
      <c r="AH160" s="474"/>
      <c r="AI160" s="474"/>
      <c r="AJ160" s="597"/>
      <c r="AK160" s="474"/>
      <c r="AL160" s="474"/>
      <c r="AM160" s="474"/>
      <c r="AN160" s="474"/>
      <c r="AO160" s="474"/>
      <c r="AP160" s="474"/>
      <c r="AQ160" s="474"/>
      <c r="AR160" s="474"/>
    </row>
    <row r="161">
      <c r="A161" s="474"/>
      <c r="B161" s="474"/>
      <c r="D161" s="666" t="s">
        <v>439</v>
      </c>
      <c r="E161" s="604"/>
      <c r="F161" s="604"/>
      <c r="G161" s="603"/>
      <c r="H161" s="603"/>
      <c r="I161" s="667" t="s">
        <v>440</v>
      </c>
      <c r="J161" s="616" t="b">
        <v>1</v>
      </c>
      <c r="K161" s="604" t="str">
        <f>"Item Name:           "</f>
        <v>Item Name:           </v>
      </c>
      <c r="L161" s="668" t="str">
        <f>if(isblank(G186),"",if($J$162=true,AQ186&amp;$I$162,AQ186))</f>
        <v>DBL Well Vodka (Example)</v>
      </c>
      <c r="M161" s="603"/>
      <c r="N161" s="603"/>
      <c r="O161" s="650"/>
      <c r="Q161" s="665"/>
      <c r="T161" s="474"/>
      <c r="U161" s="474"/>
      <c r="V161" s="474"/>
      <c r="W161" s="474"/>
      <c r="X161" s="474"/>
      <c r="Y161" s="474"/>
      <c r="Z161" s="474"/>
      <c r="AA161" s="474"/>
      <c r="AB161" s="474"/>
      <c r="AC161" s="474"/>
      <c r="AL161" s="474"/>
      <c r="AM161" s="474"/>
      <c r="AN161" s="474"/>
      <c r="AO161" s="474"/>
      <c r="AP161" s="474"/>
      <c r="AQ161" s="474"/>
      <c r="AR161" s="474"/>
    </row>
    <row r="162">
      <c r="A162" s="474"/>
      <c r="B162" s="474"/>
      <c r="D162" s="617" t="s">
        <v>441</v>
      </c>
      <c r="E162" s="474"/>
      <c r="F162" s="474"/>
      <c r="I162" s="636" t="s">
        <v>442</v>
      </c>
      <c r="J162" s="597" t="b">
        <v>0</v>
      </c>
      <c r="K162" s="474"/>
      <c r="L162" s="669"/>
      <c r="O162" s="634"/>
      <c r="Q162" s="665"/>
      <c r="T162" s="474"/>
      <c r="U162" s="474"/>
      <c r="V162" s="474"/>
      <c r="W162" s="474"/>
      <c r="X162" s="474"/>
      <c r="Y162" s="474"/>
      <c r="Z162" s="474"/>
      <c r="AA162" s="474"/>
      <c r="AB162" s="474"/>
      <c r="AC162" s="474"/>
      <c r="AL162" s="474"/>
      <c r="AM162" s="474"/>
      <c r="AN162" s="474"/>
      <c r="AO162" s="474"/>
      <c r="AP162" s="474"/>
      <c r="AQ162" s="474"/>
      <c r="AR162" s="474"/>
    </row>
    <row r="163">
      <c r="A163" s="474"/>
      <c r="B163" s="474"/>
      <c r="D163" s="617"/>
      <c r="E163" s="474"/>
      <c r="F163" s="474"/>
      <c r="I163" s="474"/>
      <c r="J163" s="474"/>
      <c r="K163" s="474"/>
      <c r="L163" s="669"/>
      <c r="O163" s="634"/>
      <c r="Q163" s="665"/>
      <c r="T163" s="474"/>
      <c r="U163" s="474"/>
      <c r="V163" s="474"/>
      <c r="W163" s="474"/>
      <c r="X163" s="474"/>
      <c r="Y163" s="474"/>
      <c r="Z163" s="474"/>
      <c r="AA163" s="474"/>
      <c r="AB163" s="474"/>
      <c r="AC163" s="474"/>
      <c r="AL163" s="474"/>
      <c r="AM163" s="474"/>
      <c r="AN163" s="474"/>
      <c r="AO163" s="474"/>
      <c r="AP163" s="474"/>
      <c r="AQ163" s="474"/>
      <c r="AR163" s="474"/>
    </row>
    <row r="164">
      <c r="A164" s="474"/>
      <c r="B164" s="474"/>
      <c r="D164" s="617" t="s">
        <v>443</v>
      </c>
      <c r="E164" s="474"/>
      <c r="F164" s="474"/>
      <c r="I164" s="636" t="s">
        <v>440</v>
      </c>
      <c r="J164" s="597" t="b">
        <v>1</v>
      </c>
      <c r="K164" s="474" t="str">
        <f>"Group Name:        "</f>
        <v>Group Name:        </v>
      </c>
      <c r="L164" s="669" t="str">
        <f>if(D186="(Use if necessary)","",if($J$165=true,AR186&amp;$I$165,AR186))</f>
        <v>DBL Vodka</v>
      </c>
      <c r="O164" s="634"/>
      <c r="Q164" s="665"/>
      <c r="T164" s="474"/>
      <c r="U164" s="474"/>
      <c r="V164" s="474"/>
      <c r="W164" s="474"/>
      <c r="X164" s="474"/>
      <c r="Y164" s="474"/>
      <c r="Z164" s="474"/>
      <c r="AA164" s="474"/>
      <c r="AB164" s="474"/>
      <c r="AC164" s="474"/>
      <c r="AL164" s="474"/>
      <c r="AM164" s="474"/>
      <c r="AN164" s="474"/>
      <c r="AO164" s="474"/>
      <c r="AP164" s="474"/>
      <c r="AQ164" s="474"/>
      <c r="AR164" s="474"/>
    </row>
    <row r="165">
      <c r="A165" s="474"/>
      <c r="B165" s="474"/>
      <c r="D165" s="637" t="s">
        <v>444</v>
      </c>
      <c r="E165" s="624"/>
      <c r="F165" s="624"/>
      <c r="G165" s="626"/>
      <c r="H165" s="626"/>
      <c r="I165" s="625" t="s">
        <v>442</v>
      </c>
      <c r="J165" s="623" t="b">
        <v>0</v>
      </c>
      <c r="K165" s="624"/>
      <c r="L165" s="626"/>
      <c r="M165" s="626"/>
      <c r="N165" s="626"/>
      <c r="O165" s="670"/>
      <c r="Q165" s="665"/>
      <c r="T165" s="474"/>
      <c r="U165" s="474"/>
      <c r="V165" s="474"/>
      <c r="W165" s="474"/>
      <c r="X165" s="474"/>
      <c r="Y165" s="474"/>
      <c r="Z165" s="474"/>
      <c r="AA165" s="474"/>
      <c r="AB165" s="474"/>
      <c r="AC165" s="474"/>
      <c r="AL165" s="474"/>
      <c r="AM165" s="474"/>
      <c r="AN165" s="474"/>
      <c r="AO165" s="474"/>
      <c r="AP165" s="474"/>
      <c r="AQ165" s="474"/>
      <c r="AR165" s="474"/>
    </row>
    <row r="166">
      <c r="A166" s="474"/>
      <c r="B166" s="474"/>
      <c r="D166" s="474"/>
      <c r="E166" s="474"/>
      <c r="F166" s="474"/>
      <c r="G166" s="474"/>
      <c r="H166" s="474"/>
      <c r="I166" s="474"/>
      <c r="Q166" s="665"/>
      <c r="T166" s="474"/>
      <c r="U166" s="474"/>
      <c r="V166" s="474"/>
      <c r="W166" s="474"/>
      <c r="X166" s="474"/>
      <c r="Y166" s="474"/>
      <c r="Z166" s="474"/>
      <c r="AA166" s="474"/>
      <c r="AB166" s="474"/>
      <c r="AC166" s="474"/>
      <c r="AL166" s="474"/>
      <c r="AM166" s="474"/>
      <c r="AN166" s="474"/>
      <c r="AO166" s="474"/>
      <c r="AP166" s="474"/>
      <c r="AQ166" s="474"/>
      <c r="AR166" s="474"/>
    </row>
    <row r="167">
      <c r="A167" s="474"/>
      <c r="B167" s="474"/>
      <c r="D167" s="474"/>
      <c r="E167" s="474"/>
      <c r="F167" s="474"/>
      <c r="G167" s="474"/>
      <c r="H167" s="474"/>
      <c r="I167" s="474"/>
      <c r="Q167" s="665"/>
      <c r="T167" s="474"/>
      <c r="U167" s="474"/>
      <c r="V167" s="474"/>
      <c r="W167" s="474"/>
      <c r="X167" s="474"/>
      <c r="Y167" s="474"/>
      <c r="Z167" s="474"/>
      <c r="AA167" s="474"/>
      <c r="AB167" s="474"/>
      <c r="AC167" s="474"/>
      <c r="AL167" s="474"/>
      <c r="AM167" s="474"/>
      <c r="AN167" s="474"/>
      <c r="AO167" s="474"/>
      <c r="AP167" s="474"/>
      <c r="AQ167" s="474"/>
      <c r="AR167" s="474"/>
    </row>
    <row r="168">
      <c r="A168" s="474"/>
      <c r="B168" s="474"/>
      <c r="D168" s="474"/>
      <c r="E168" s="474"/>
      <c r="F168" s="474"/>
      <c r="G168" s="474"/>
      <c r="H168" s="474"/>
      <c r="I168" s="474"/>
      <c r="Q168" s="665"/>
      <c r="T168" s="474"/>
      <c r="U168" s="474"/>
      <c r="V168" s="474"/>
      <c r="W168" s="474"/>
      <c r="X168" s="474"/>
      <c r="Y168" s="474"/>
      <c r="Z168" s="474"/>
      <c r="AA168" s="474"/>
      <c r="AB168" s="474"/>
      <c r="AC168" s="474"/>
      <c r="AL168" s="474"/>
      <c r="AM168" s="474"/>
      <c r="AN168" s="474"/>
      <c r="AO168" s="474"/>
      <c r="AP168" s="474"/>
      <c r="AQ168" s="474"/>
      <c r="AR168" s="474"/>
    </row>
    <row r="169" hidden="1">
      <c r="A169" s="474"/>
      <c r="B169" s="474"/>
      <c r="D169" s="474"/>
      <c r="E169" s="474"/>
      <c r="F169" s="474"/>
      <c r="G169" s="474"/>
      <c r="H169" s="474"/>
      <c r="I169" s="474"/>
      <c r="J169" s="474"/>
      <c r="K169" s="474"/>
      <c r="L169" s="474"/>
      <c r="M169" s="474"/>
      <c r="N169" s="474"/>
      <c r="O169" s="474"/>
      <c r="P169" s="474"/>
      <c r="Q169" s="587"/>
      <c r="R169" s="474"/>
      <c r="T169" s="474"/>
      <c r="U169" s="474"/>
      <c r="V169" s="474"/>
      <c r="W169" s="474"/>
      <c r="X169" s="474"/>
      <c r="Y169" s="474"/>
      <c r="Z169" s="474"/>
      <c r="AA169" s="474"/>
      <c r="AB169" s="474"/>
      <c r="AC169" s="474"/>
      <c r="AD169" s="474"/>
      <c r="AE169" s="474"/>
      <c r="AF169" s="474"/>
      <c r="AG169" s="474"/>
      <c r="AH169" s="474"/>
      <c r="AI169" s="474"/>
      <c r="AJ169" s="474"/>
      <c r="AK169" s="474"/>
      <c r="AL169" s="474"/>
      <c r="AM169" s="474"/>
      <c r="AN169" s="474"/>
      <c r="AO169" s="474"/>
      <c r="AP169" s="474"/>
      <c r="AQ169" s="474"/>
      <c r="AR169" s="474"/>
    </row>
    <row r="170" hidden="1">
      <c r="A170" s="474"/>
      <c r="B170" s="474"/>
      <c r="D170" s="474"/>
      <c r="E170" s="474"/>
      <c r="F170" s="474"/>
      <c r="G170" s="474"/>
      <c r="H170" s="474"/>
      <c r="I170" s="474"/>
      <c r="J170" s="474"/>
      <c r="K170" s="474"/>
      <c r="L170" s="474"/>
      <c r="M170" s="474"/>
      <c r="N170" s="474"/>
      <c r="O170" s="474"/>
      <c r="P170" s="474"/>
      <c r="Q170" s="587"/>
      <c r="R170" s="474"/>
      <c r="S170" s="474"/>
      <c r="T170" s="474"/>
      <c r="U170" s="474"/>
      <c r="V170" s="474"/>
      <c r="W170" s="474"/>
      <c r="X170" s="474"/>
      <c r="Y170" s="474"/>
      <c r="Z170" s="474"/>
      <c r="AA170" s="474"/>
      <c r="AB170" s="474"/>
      <c r="AC170" s="474"/>
      <c r="AD170" s="474"/>
      <c r="AE170" s="474"/>
      <c r="AF170" s="474"/>
      <c r="AG170" s="474"/>
      <c r="AH170" s="474"/>
      <c r="AI170" s="474"/>
      <c r="AJ170" s="474"/>
      <c r="AK170" s="474"/>
      <c r="AL170" s="474"/>
      <c r="AM170" s="474"/>
      <c r="AN170" s="474"/>
      <c r="AO170" s="474"/>
      <c r="AP170" s="474"/>
      <c r="AQ170" s="474"/>
      <c r="AR170" s="474"/>
    </row>
    <row r="171" hidden="1">
      <c r="A171" s="474"/>
      <c r="B171" s="474"/>
      <c r="C171" s="474"/>
      <c r="D171" s="474"/>
      <c r="E171" s="474"/>
      <c r="F171" s="474"/>
      <c r="G171" s="474"/>
      <c r="H171" s="474"/>
      <c r="I171" s="474"/>
      <c r="J171" s="474"/>
      <c r="K171" s="474"/>
      <c r="L171" s="474"/>
      <c r="M171" s="474"/>
      <c r="N171" s="474"/>
      <c r="O171" s="474"/>
      <c r="P171" s="474"/>
      <c r="Q171" s="587"/>
      <c r="R171" s="474"/>
      <c r="S171" s="474"/>
      <c r="T171" s="474"/>
      <c r="U171" s="474"/>
      <c r="V171" s="474"/>
      <c r="W171" s="474"/>
      <c r="X171" s="474"/>
      <c r="Y171" s="474"/>
      <c r="Z171" s="474"/>
      <c r="AA171" s="474"/>
      <c r="AB171" s="474"/>
      <c r="AC171" s="474"/>
      <c r="AD171" s="474"/>
      <c r="AE171" s="474"/>
      <c r="AF171" s="474"/>
      <c r="AG171" s="474"/>
      <c r="AH171" s="474"/>
      <c r="AI171" s="474"/>
      <c r="AJ171" s="474"/>
      <c r="AK171" s="474"/>
      <c r="AL171" s="474"/>
      <c r="AM171" s="474"/>
      <c r="AN171" s="474"/>
      <c r="AO171" s="474"/>
      <c r="AP171" s="474"/>
      <c r="AQ171" s="474"/>
      <c r="AR171" s="474"/>
    </row>
    <row r="172" hidden="1">
      <c r="A172" s="474"/>
      <c r="B172" s="474"/>
      <c r="C172" s="474"/>
      <c r="D172" s="474"/>
      <c r="E172" s="474"/>
      <c r="F172" s="474"/>
      <c r="G172" s="474"/>
      <c r="H172" s="474"/>
      <c r="I172" s="474"/>
      <c r="J172" s="474"/>
      <c r="K172" s="474"/>
      <c r="L172" s="474"/>
      <c r="M172" s="474"/>
      <c r="N172" s="474"/>
      <c r="O172" s="474"/>
      <c r="P172" s="474"/>
      <c r="Q172" s="587"/>
      <c r="R172" s="474"/>
      <c r="S172" s="474"/>
      <c r="T172" s="474"/>
      <c r="U172" s="474"/>
      <c r="V172" s="474"/>
      <c r="W172" s="474"/>
      <c r="X172" s="474"/>
      <c r="Y172" s="474"/>
      <c r="Z172" s="474"/>
      <c r="AA172" s="474"/>
      <c r="AB172" s="474"/>
      <c r="AC172" s="474"/>
      <c r="AD172" s="474"/>
      <c r="AE172" s="474"/>
      <c r="AF172" s="474"/>
      <c r="AG172" s="474"/>
      <c r="AH172" s="474"/>
      <c r="AI172" s="474"/>
      <c r="AJ172" s="474"/>
      <c r="AK172" s="474"/>
      <c r="AL172" s="474"/>
      <c r="AM172" s="474"/>
      <c r="AN172" s="474"/>
      <c r="AO172" s="474"/>
      <c r="AP172" s="474"/>
      <c r="AQ172" s="474"/>
      <c r="AR172" s="474"/>
    </row>
    <row r="173" hidden="1">
      <c r="A173" s="474"/>
      <c r="B173" s="474"/>
      <c r="C173" s="474"/>
      <c r="D173" s="474"/>
      <c r="E173" s="474"/>
      <c r="F173" s="474"/>
      <c r="G173" s="474"/>
      <c r="H173" s="474"/>
      <c r="I173" s="474"/>
      <c r="J173" s="474"/>
      <c r="K173" s="474"/>
      <c r="L173" s="474"/>
      <c r="M173" s="474"/>
      <c r="N173" s="474"/>
      <c r="O173" s="474"/>
      <c r="P173" s="474"/>
      <c r="Q173" s="587"/>
      <c r="R173" s="474"/>
      <c r="S173" s="474"/>
      <c r="T173" s="474"/>
      <c r="U173" s="474"/>
      <c r="V173" s="474"/>
      <c r="W173" s="474"/>
      <c r="X173" s="474"/>
      <c r="Y173" s="474"/>
      <c r="Z173" s="474"/>
      <c r="AA173" s="474"/>
      <c r="AB173" s="474"/>
      <c r="AC173" s="474"/>
      <c r="AD173" s="474"/>
      <c r="AE173" s="474"/>
      <c r="AF173" s="474"/>
      <c r="AG173" s="474"/>
      <c r="AH173" s="474"/>
      <c r="AI173" s="474"/>
      <c r="AJ173" s="474"/>
      <c r="AK173" s="474"/>
      <c r="AL173" s="474"/>
      <c r="AM173" s="474"/>
      <c r="AN173" s="474"/>
      <c r="AO173" s="474"/>
      <c r="AP173" s="474"/>
      <c r="AQ173" s="474"/>
      <c r="AR173" s="474"/>
    </row>
    <row r="174" hidden="1">
      <c r="A174" s="474"/>
      <c r="B174" s="474"/>
      <c r="C174" s="474"/>
      <c r="D174" s="474"/>
      <c r="E174" s="474"/>
      <c r="F174" s="474"/>
      <c r="G174" s="474"/>
      <c r="H174" s="474"/>
      <c r="I174" s="474"/>
      <c r="J174" s="474"/>
      <c r="K174" s="474"/>
      <c r="L174" s="474"/>
      <c r="M174" s="474"/>
      <c r="N174" s="474"/>
      <c r="O174" s="474"/>
      <c r="P174" s="474"/>
      <c r="Q174" s="587"/>
      <c r="R174" s="474"/>
      <c r="S174" s="474"/>
      <c r="T174" s="474"/>
      <c r="U174" s="474"/>
      <c r="V174" s="474"/>
      <c r="W174" s="474"/>
      <c r="X174" s="474"/>
      <c r="Y174" s="474"/>
      <c r="Z174" s="474"/>
      <c r="AA174" s="474"/>
      <c r="AB174" s="474"/>
      <c r="AC174" s="474"/>
      <c r="AD174" s="474"/>
      <c r="AE174" s="474"/>
      <c r="AF174" s="474"/>
      <c r="AG174" s="474"/>
      <c r="AH174" s="474"/>
      <c r="AI174" s="474"/>
      <c r="AJ174" s="474"/>
      <c r="AK174" s="474"/>
      <c r="AL174" s="474"/>
      <c r="AM174" s="474"/>
      <c r="AN174" s="474"/>
      <c r="AO174" s="474"/>
      <c r="AP174" s="474"/>
      <c r="AQ174" s="474"/>
      <c r="AR174" s="474"/>
    </row>
    <row r="175" hidden="1">
      <c r="A175" s="474"/>
      <c r="B175" s="474"/>
      <c r="C175" s="474"/>
      <c r="D175" s="474"/>
      <c r="E175" s="474"/>
      <c r="F175" s="474"/>
      <c r="G175" s="474"/>
      <c r="H175" s="474"/>
      <c r="I175" s="474"/>
      <c r="J175" s="474"/>
      <c r="K175" s="474"/>
      <c r="L175" s="474"/>
      <c r="M175" s="474"/>
      <c r="N175" s="474"/>
      <c r="O175" s="474"/>
      <c r="P175" s="474"/>
      <c r="Q175" s="587"/>
      <c r="R175" s="474"/>
      <c r="S175" s="474"/>
      <c r="T175" s="474"/>
      <c r="U175" s="474"/>
      <c r="V175" s="474"/>
      <c r="W175" s="474"/>
      <c r="X175" s="474"/>
      <c r="Y175" s="474"/>
      <c r="Z175" s="474"/>
      <c r="AA175" s="474"/>
      <c r="AB175" s="474"/>
      <c r="AC175" s="474"/>
      <c r="AD175" s="474"/>
      <c r="AE175" s="474"/>
      <c r="AF175" s="474"/>
      <c r="AG175" s="474"/>
      <c r="AH175" s="474"/>
      <c r="AI175" s="474"/>
      <c r="AJ175" s="474"/>
      <c r="AK175" s="474"/>
      <c r="AL175" s="474"/>
      <c r="AM175" s="474"/>
      <c r="AN175" s="474"/>
      <c r="AO175" s="474"/>
      <c r="AP175" s="474"/>
      <c r="AQ175" s="474"/>
      <c r="AR175" s="474"/>
    </row>
    <row r="176" hidden="1">
      <c r="A176" s="474"/>
      <c r="B176" s="474"/>
      <c r="C176" s="474"/>
      <c r="D176" s="474"/>
      <c r="E176" s="474"/>
      <c r="F176" s="474"/>
      <c r="G176" s="474"/>
      <c r="H176" s="474"/>
      <c r="I176" s="474"/>
      <c r="J176" s="474"/>
      <c r="K176" s="474"/>
      <c r="L176" s="474"/>
      <c r="M176" s="474"/>
      <c r="N176" s="474"/>
      <c r="O176" s="474"/>
      <c r="P176" s="474"/>
      <c r="Q176" s="587"/>
      <c r="R176" s="474"/>
      <c r="S176" s="474"/>
      <c r="T176" s="474"/>
      <c r="U176" s="474"/>
      <c r="V176" s="474"/>
      <c r="W176" s="474"/>
      <c r="X176" s="474"/>
      <c r="Y176" s="474"/>
      <c r="Z176" s="474"/>
      <c r="AA176" s="474"/>
      <c r="AB176" s="474"/>
      <c r="AC176" s="474"/>
      <c r="AD176" s="474"/>
      <c r="AE176" s="474"/>
      <c r="AF176" s="474"/>
      <c r="AG176" s="474"/>
      <c r="AH176" s="474"/>
      <c r="AI176" s="474"/>
      <c r="AJ176" s="474"/>
      <c r="AK176" s="474"/>
      <c r="AL176" s="474"/>
      <c r="AM176" s="474"/>
      <c r="AN176" s="474"/>
      <c r="AO176" s="474"/>
      <c r="AP176" s="474"/>
      <c r="AQ176" s="474"/>
      <c r="AR176" s="474"/>
    </row>
    <row r="177" hidden="1">
      <c r="A177" s="474"/>
      <c r="B177" s="474"/>
      <c r="C177" s="474"/>
      <c r="D177" s="474"/>
      <c r="E177" s="474"/>
      <c r="F177" s="474"/>
      <c r="G177" s="474"/>
      <c r="H177" s="474"/>
      <c r="I177" s="474"/>
      <c r="J177" s="474"/>
      <c r="K177" s="474"/>
      <c r="L177" s="474"/>
      <c r="M177" s="474"/>
      <c r="N177" s="474"/>
      <c r="O177" s="474"/>
      <c r="P177" s="474"/>
      <c r="Q177" s="587"/>
      <c r="R177" s="474"/>
      <c r="S177" s="474"/>
      <c r="T177" s="474"/>
      <c r="U177" s="474"/>
      <c r="V177" s="474"/>
      <c r="W177" s="474"/>
      <c r="X177" s="474"/>
      <c r="Y177" s="474"/>
      <c r="Z177" s="474"/>
      <c r="AA177" s="474"/>
      <c r="AB177" s="474"/>
      <c r="AC177" s="474"/>
      <c r="AD177" s="474"/>
      <c r="AE177" s="474"/>
      <c r="AF177" s="474"/>
      <c r="AG177" s="474"/>
      <c r="AH177" s="474"/>
      <c r="AI177" s="474"/>
      <c r="AJ177" s="474"/>
      <c r="AK177" s="474"/>
      <c r="AL177" s="474"/>
      <c r="AM177" s="474"/>
      <c r="AN177" s="474"/>
      <c r="AO177" s="474"/>
      <c r="AP177" s="474"/>
      <c r="AQ177" s="474"/>
      <c r="AR177" s="474"/>
    </row>
    <row r="178" hidden="1">
      <c r="A178" s="474"/>
      <c r="B178" s="474"/>
      <c r="C178" s="474"/>
      <c r="D178" s="474"/>
      <c r="E178" s="474"/>
      <c r="F178" s="474"/>
      <c r="G178" s="474"/>
      <c r="H178" s="474"/>
      <c r="I178" s="474"/>
      <c r="J178" s="474"/>
      <c r="K178" s="474"/>
      <c r="L178" s="474"/>
      <c r="M178" s="474"/>
      <c r="N178" s="474"/>
      <c r="O178" s="474"/>
      <c r="P178" s="474"/>
      <c r="Q178" s="587"/>
      <c r="R178" s="474"/>
      <c r="S178" s="474"/>
      <c r="T178" s="474"/>
      <c r="U178" s="474"/>
      <c r="V178" s="474"/>
      <c r="W178" s="474"/>
      <c r="X178" s="474"/>
      <c r="Y178" s="474"/>
      <c r="Z178" s="474"/>
      <c r="AA178" s="474"/>
      <c r="AB178" s="474"/>
      <c r="AC178" s="474"/>
      <c r="AD178" s="474"/>
      <c r="AE178" s="474"/>
      <c r="AF178" s="474"/>
      <c r="AG178" s="474"/>
      <c r="AH178" s="474"/>
      <c r="AI178" s="474"/>
      <c r="AJ178" s="474"/>
      <c r="AK178" s="474"/>
      <c r="AL178" s="474"/>
      <c r="AM178" s="474"/>
      <c r="AN178" s="474"/>
      <c r="AO178" s="474"/>
      <c r="AP178" s="474"/>
      <c r="AQ178" s="474"/>
      <c r="AR178" s="474"/>
    </row>
    <row r="179" hidden="1">
      <c r="A179" s="474"/>
      <c r="B179" s="474"/>
      <c r="C179" s="474"/>
      <c r="D179" s="474"/>
      <c r="E179" s="474"/>
      <c r="F179" s="474"/>
      <c r="G179" s="474"/>
      <c r="H179" s="474"/>
      <c r="I179" s="474"/>
      <c r="J179" s="474"/>
      <c r="K179" s="474"/>
      <c r="L179" s="474"/>
      <c r="M179" s="474"/>
      <c r="N179" s="474"/>
      <c r="O179" s="474"/>
      <c r="P179" s="474"/>
      <c r="Q179" s="587"/>
      <c r="R179" s="474"/>
      <c r="S179" s="474"/>
      <c r="T179" s="474"/>
      <c r="U179" s="474"/>
      <c r="V179" s="474"/>
      <c r="W179" s="474"/>
      <c r="X179" s="474"/>
      <c r="Y179" s="474"/>
      <c r="Z179" s="474"/>
      <c r="AA179" s="474"/>
      <c r="AB179" s="474"/>
      <c r="AC179" s="474"/>
      <c r="AD179" s="474"/>
      <c r="AE179" s="474"/>
      <c r="AF179" s="474"/>
      <c r="AG179" s="474"/>
      <c r="AH179" s="474"/>
      <c r="AI179" s="474"/>
      <c r="AJ179" s="474"/>
      <c r="AK179" s="474"/>
      <c r="AL179" s="474"/>
      <c r="AM179" s="474"/>
      <c r="AN179" s="474"/>
      <c r="AO179" s="474"/>
      <c r="AP179" s="474"/>
      <c r="AQ179" s="474"/>
      <c r="AR179" s="474"/>
    </row>
    <row r="180" hidden="1">
      <c r="A180" s="474"/>
      <c r="B180" s="474"/>
      <c r="C180" s="474"/>
      <c r="D180" s="474"/>
      <c r="E180" s="474"/>
      <c r="F180" s="474"/>
      <c r="G180" s="474"/>
      <c r="H180" s="474"/>
      <c r="I180" s="474"/>
      <c r="J180" s="474"/>
      <c r="K180" s="474"/>
      <c r="L180" s="474"/>
      <c r="M180" s="474"/>
      <c r="N180" s="474"/>
      <c r="O180" s="474"/>
      <c r="P180" s="474"/>
      <c r="Q180" s="587"/>
      <c r="R180" s="474"/>
      <c r="S180" s="474"/>
      <c r="T180" s="474"/>
      <c r="U180" s="474"/>
      <c r="V180" s="474"/>
      <c r="W180" s="474"/>
      <c r="X180" s="474"/>
      <c r="Y180" s="474"/>
      <c r="Z180" s="474"/>
      <c r="AA180" s="474"/>
      <c r="AB180" s="474"/>
      <c r="AC180" s="474"/>
      <c r="AD180" s="474"/>
      <c r="AE180" s="474"/>
      <c r="AF180" s="474"/>
      <c r="AG180" s="474"/>
      <c r="AH180" s="474"/>
      <c r="AI180" s="474"/>
      <c r="AJ180" s="474"/>
      <c r="AK180" s="474"/>
      <c r="AL180" s="474"/>
      <c r="AM180" s="474"/>
      <c r="AN180" s="474"/>
      <c r="AO180" s="474"/>
      <c r="AP180" s="474"/>
      <c r="AQ180" s="474"/>
      <c r="AR180" s="474"/>
    </row>
    <row r="181" hidden="1">
      <c r="A181" s="474"/>
      <c r="B181" s="474"/>
      <c r="C181" s="474"/>
      <c r="D181" s="474"/>
      <c r="E181" s="474"/>
      <c r="F181" s="474"/>
      <c r="G181" s="474"/>
      <c r="H181" s="474"/>
      <c r="I181" s="474"/>
      <c r="J181" s="474"/>
      <c r="K181" s="474"/>
      <c r="L181" s="474"/>
      <c r="M181" s="474"/>
      <c r="N181" s="474"/>
      <c r="O181" s="474"/>
      <c r="P181" s="474"/>
      <c r="Q181" s="587"/>
      <c r="R181" s="474"/>
      <c r="S181" s="474"/>
      <c r="T181" s="474"/>
      <c r="U181" s="474"/>
      <c r="V181" s="474"/>
      <c r="W181" s="474"/>
      <c r="X181" s="474"/>
      <c r="Y181" s="474"/>
      <c r="Z181" s="474"/>
      <c r="AA181" s="474"/>
      <c r="AB181" s="474"/>
      <c r="AC181" s="474"/>
      <c r="AD181" s="474"/>
      <c r="AE181" s="474"/>
      <c r="AF181" s="474"/>
      <c r="AG181" s="474"/>
      <c r="AH181" s="474"/>
      <c r="AI181" s="474"/>
      <c r="AJ181" s="474"/>
      <c r="AK181" s="474"/>
      <c r="AL181" s="474"/>
      <c r="AM181" s="474"/>
      <c r="AN181" s="474"/>
      <c r="AO181" s="474"/>
      <c r="AP181" s="474"/>
      <c r="AQ181" s="474"/>
      <c r="AR181" s="474"/>
    </row>
    <row r="182" hidden="1">
      <c r="A182" s="474"/>
      <c r="B182" s="474"/>
      <c r="D182" s="613"/>
      <c r="E182" s="474"/>
      <c r="F182" s="474"/>
      <c r="G182" s="474"/>
      <c r="H182" s="597"/>
      <c r="I182" s="597"/>
      <c r="J182" s="474"/>
      <c r="K182" s="474"/>
      <c r="L182" s="474"/>
      <c r="M182" s="474"/>
      <c r="N182" s="474"/>
      <c r="Q182" s="587"/>
      <c r="R182" s="474"/>
      <c r="T182" s="474"/>
      <c r="U182" s="474"/>
      <c r="V182" s="474"/>
      <c r="W182" s="474"/>
      <c r="X182" s="474"/>
      <c r="Y182" s="474"/>
      <c r="Z182" s="474"/>
      <c r="AA182" s="474"/>
      <c r="AB182" s="474"/>
      <c r="AC182" s="474"/>
      <c r="AD182" s="474"/>
      <c r="AE182" s="474"/>
      <c r="AF182" s="474"/>
      <c r="AG182" s="474"/>
      <c r="AH182" s="474"/>
      <c r="AI182" s="474"/>
      <c r="AJ182" s="474"/>
      <c r="AK182" s="474"/>
      <c r="AL182" s="474"/>
      <c r="AM182" s="474"/>
      <c r="AN182" s="474"/>
      <c r="AO182" s="474"/>
      <c r="AP182" s="474"/>
      <c r="AQ182" s="474"/>
      <c r="AR182" s="474"/>
    </row>
    <row r="183" hidden="1">
      <c r="A183" s="474"/>
      <c r="B183" s="474"/>
      <c r="D183" s="597"/>
      <c r="E183" s="474"/>
      <c r="F183" s="474"/>
      <c r="G183" s="474"/>
      <c r="H183" s="597"/>
      <c r="I183" s="474"/>
      <c r="Q183" s="665"/>
      <c r="T183" s="474"/>
      <c r="U183" s="474"/>
      <c r="V183" s="474"/>
      <c r="W183" s="474"/>
      <c r="X183" s="474"/>
      <c r="Y183" s="474"/>
      <c r="Z183" s="474"/>
      <c r="AA183" s="474"/>
      <c r="AB183" s="474"/>
      <c r="AC183" s="474"/>
      <c r="AD183" s="474"/>
      <c r="AE183" s="474"/>
      <c r="AG183" s="474"/>
      <c r="AH183" s="474"/>
      <c r="AI183" s="474"/>
      <c r="AJ183" s="597"/>
      <c r="AK183" s="474"/>
      <c r="AL183" s="474"/>
      <c r="AM183" s="474"/>
      <c r="AN183" s="474"/>
      <c r="AO183" s="474"/>
      <c r="AP183" s="474"/>
      <c r="AQ183" s="474"/>
      <c r="AR183" s="474"/>
    </row>
    <row r="184" hidden="1">
      <c r="A184" s="474"/>
      <c r="B184" s="474"/>
      <c r="C184" s="474"/>
      <c r="D184" s="474"/>
      <c r="E184" s="474"/>
      <c r="F184" s="474"/>
      <c r="G184" s="474"/>
      <c r="H184" s="474"/>
      <c r="I184" s="474"/>
      <c r="J184" s="474"/>
      <c r="K184" s="474"/>
      <c r="L184" s="474"/>
      <c r="M184" s="474"/>
      <c r="N184" s="474"/>
      <c r="O184" s="474"/>
      <c r="P184" s="474"/>
      <c r="Q184" s="587"/>
      <c r="R184" s="474"/>
      <c r="S184" s="474"/>
      <c r="T184" s="474"/>
      <c r="U184" s="474"/>
      <c r="V184" s="474"/>
      <c r="W184" s="474"/>
      <c r="X184" s="474"/>
      <c r="Y184" s="474"/>
      <c r="Z184" s="474"/>
      <c r="AA184" s="474"/>
      <c r="AB184" s="474"/>
      <c r="AC184" s="474"/>
      <c r="AD184" s="474"/>
      <c r="AE184" s="474"/>
      <c r="AF184" s="474"/>
      <c r="AG184" s="474"/>
      <c r="AH184" s="474"/>
      <c r="AI184" s="474"/>
      <c r="AJ184" s="474"/>
      <c r="AK184" s="474"/>
      <c r="AL184" s="474"/>
      <c r="AM184" s="474"/>
      <c r="AN184" s="474"/>
      <c r="AO184" s="474"/>
      <c r="AP184" s="474"/>
      <c r="AQ184" s="474"/>
      <c r="AR184" s="474"/>
    </row>
    <row r="185" hidden="1">
      <c r="A185" s="474"/>
      <c r="B185" s="474"/>
      <c r="D185" s="671" t="s">
        <v>445</v>
      </c>
      <c r="E185" s="629"/>
      <c r="F185" s="671"/>
      <c r="G185" s="628" t="s">
        <v>446</v>
      </c>
      <c r="H185" s="629"/>
      <c r="I185" s="629"/>
      <c r="J185" s="628" t="s">
        <v>447</v>
      </c>
      <c r="K185" s="629"/>
      <c r="L185" s="629"/>
      <c r="M185" s="628" t="s">
        <v>448</v>
      </c>
      <c r="Q185" s="665"/>
      <c r="T185" s="474"/>
      <c r="U185" s="474"/>
      <c r="V185" s="474"/>
      <c r="W185" s="474"/>
      <c r="X185" s="474"/>
      <c r="Y185" s="474"/>
      <c r="Z185" s="474"/>
      <c r="AA185" s="474"/>
      <c r="AB185" s="474"/>
      <c r="AC185" s="474"/>
      <c r="AL185" s="474"/>
      <c r="AM185" s="474"/>
      <c r="AN185" s="474"/>
      <c r="AO185" s="474"/>
      <c r="AP185" s="474"/>
      <c r="AQ185" s="474"/>
      <c r="AR185" s="474"/>
    </row>
    <row r="186" hidden="1">
      <c r="A186" s="474"/>
      <c r="B186" s="474"/>
      <c r="D186" s="672" t="str">
        <f>IFERROR(__xludf.DUMMYFUNCTION("QUERY(FLATTEN(Liquor!A8:AV8), ""where Col1 is not null"",0)"),"Vodka")</f>
        <v>Vodka</v>
      </c>
      <c r="E186" s="474"/>
      <c r="F186" s="474"/>
      <c r="G186" s="474" t="str">
        <f>Liquor!A10</f>
        <v>Well Vodka (Example)</v>
      </c>
      <c r="H186" s="474"/>
      <c r="I186" s="474"/>
      <c r="J186" s="474" t="str">
        <f t="shared" ref="J186:J192" si="1">if(D186="(Use if necessary)","",if($J$165=true,AR186&amp;$I$165,AR186))</f>
        <v>DBL Vodka</v>
      </c>
      <c r="M186" s="474" t="str">
        <f t="shared" ref="M186:M192" si="2">if(isblank(G186),"",if($J$162=true,AQ186&amp;$I$162,AQ186))</f>
        <v>DBL Well Vodka (Example)</v>
      </c>
      <c r="Q186" s="665"/>
      <c r="T186" s="474"/>
      <c r="U186" s="474"/>
      <c r="V186" s="474"/>
      <c r="W186" s="474"/>
      <c r="X186" s="474"/>
      <c r="Y186" s="474"/>
      <c r="Z186" s="474"/>
      <c r="AA186" s="474"/>
      <c r="AB186" s="474"/>
      <c r="AC186" s="474"/>
      <c r="AD186" s="474" t="str">
        <f t="shared" ref="AD186:AD190" si="3">if(ISBLANK(G193),"",if($J$161=true,$I$161&amp;G193,G193))</f>
        <v/>
      </c>
      <c r="AE186" s="474"/>
      <c r="AF186" s="474"/>
      <c r="AG186" s="474"/>
      <c r="AH186" s="474"/>
      <c r="AI186" s="474"/>
      <c r="AJ186" s="474"/>
      <c r="AL186" s="474"/>
      <c r="AN186" s="474"/>
      <c r="AO186" s="474"/>
      <c r="AQ186" s="474" t="str">
        <f t="shared" ref="AQ186:AQ192" si="4">if(ISBLANK(G186),"",if($J$161=true,$I$161&amp;G186,G186))</f>
        <v>DBL Well Vodka (Example)</v>
      </c>
      <c r="AR186" s="597" t="str">
        <f t="shared" ref="AR186:AR192" si="5">if(D186="(Use if necessary)","",IF($J$164=true,$I$164&amp;D186,D186))</f>
        <v>DBL Vodka</v>
      </c>
    </row>
    <row r="187" hidden="1">
      <c r="A187" s="474"/>
      <c r="B187" s="474"/>
      <c r="D187" s="474" t="str">
        <f>IFERROR(__xludf.DUMMYFUNCTION("""COMPUTED_VALUE"""),"Gin")</f>
        <v>Gin</v>
      </c>
      <c r="E187" s="474"/>
      <c r="F187" s="474"/>
      <c r="G187" s="474" t="str">
        <f>Liquor!E10</f>
        <v>Well Gin (Example)</v>
      </c>
      <c r="H187" s="474"/>
      <c r="I187" s="474"/>
      <c r="J187" s="474" t="str">
        <f t="shared" si="1"/>
        <v>DBL Gin</v>
      </c>
      <c r="M187" s="474" t="str">
        <f t="shared" si="2"/>
        <v>DBL Well Gin (Example)</v>
      </c>
      <c r="Q187" s="665"/>
      <c r="T187" s="474"/>
      <c r="U187" s="474"/>
      <c r="V187" s="474"/>
      <c r="W187" s="474"/>
      <c r="X187" s="474"/>
      <c r="Y187" s="474"/>
      <c r="Z187" s="474"/>
      <c r="AA187" s="474"/>
      <c r="AB187" s="474"/>
      <c r="AC187" s="474"/>
      <c r="AD187" s="474" t="str">
        <f t="shared" si="3"/>
        <v/>
      </c>
      <c r="AE187" s="474"/>
      <c r="AF187" s="474"/>
      <c r="AG187" s="474"/>
      <c r="AH187" s="474"/>
      <c r="AI187" s="474"/>
      <c r="AJ187" s="474"/>
      <c r="AL187" s="474"/>
      <c r="AN187" s="474"/>
      <c r="AO187" s="474"/>
      <c r="AQ187" s="474" t="str">
        <f t="shared" si="4"/>
        <v>DBL Well Gin (Example)</v>
      </c>
      <c r="AR187" s="597" t="str">
        <f t="shared" si="5"/>
        <v>DBL Gin</v>
      </c>
    </row>
    <row r="188" hidden="1">
      <c r="A188" s="474"/>
      <c r="B188" s="474"/>
      <c r="D188" s="474" t="str">
        <f>IFERROR(__xludf.DUMMYFUNCTION("""COMPUTED_VALUE"""),"Rum")</f>
        <v>Rum</v>
      </c>
      <c r="E188" s="474"/>
      <c r="F188" s="474"/>
      <c r="G188" s="474" t="str">
        <f>Liquor!I10</f>
        <v>Well Rum (Example)</v>
      </c>
      <c r="H188" s="474"/>
      <c r="I188" s="474"/>
      <c r="J188" s="474" t="str">
        <f t="shared" si="1"/>
        <v>DBL Rum</v>
      </c>
      <c r="M188" s="474" t="str">
        <f t="shared" si="2"/>
        <v>DBL Well Rum (Example)</v>
      </c>
      <c r="Q188" s="665"/>
      <c r="T188" s="474"/>
      <c r="U188" s="474"/>
      <c r="V188" s="474"/>
      <c r="W188" s="474"/>
      <c r="X188" s="474"/>
      <c r="Y188" s="474"/>
      <c r="Z188" s="474"/>
      <c r="AA188" s="474"/>
      <c r="AB188" s="474"/>
      <c r="AC188" s="474"/>
      <c r="AD188" s="474" t="str">
        <f t="shared" si="3"/>
        <v/>
      </c>
      <c r="AE188" s="474"/>
      <c r="AF188" s="474"/>
      <c r="AG188" s="474"/>
      <c r="AH188" s="474"/>
      <c r="AI188" s="474"/>
      <c r="AJ188" s="474"/>
      <c r="AL188" s="474"/>
      <c r="AN188" s="474"/>
      <c r="AO188" s="474"/>
      <c r="AQ188" s="474" t="str">
        <f t="shared" si="4"/>
        <v>DBL Well Rum (Example)</v>
      </c>
      <c r="AR188" s="597" t="str">
        <f t="shared" si="5"/>
        <v>DBL Rum</v>
      </c>
    </row>
    <row r="189" hidden="1">
      <c r="A189" s="474"/>
      <c r="B189" s="474"/>
      <c r="D189" s="474" t="str">
        <f>IFERROR(__xludf.DUMMYFUNCTION("""COMPUTED_VALUE"""),"Tequila")</f>
        <v>Tequila</v>
      </c>
      <c r="E189" s="474"/>
      <c r="F189" s="474"/>
      <c r="G189" s="474" t="str">
        <f>Liquor!M10</f>
        <v>Well Tequila (Example)</v>
      </c>
      <c r="H189" s="474"/>
      <c r="I189" s="474"/>
      <c r="J189" s="474" t="str">
        <f t="shared" si="1"/>
        <v>DBL Tequila</v>
      </c>
      <c r="M189" s="474" t="str">
        <f t="shared" si="2"/>
        <v>DBL Well Tequila (Example)</v>
      </c>
      <c r="Q189" s="665"/>
      <c r="T189" s="474"/>
      <c r="U189" s="474"/>
      <c r="V189" s="474"/>
      <c r="W189" s="474"/>
      <c r="X189" s="474"/>
      <c r="Y189" s="474"/>
      <c r="Z189" s="474"/>
      <c r="AA189" s="474"/>
      <c r="AB189" s="474"/>
      <c r="AC189" s="474"/>
      <c r="AD189" s="474" t="str">
        <f t="shared" si="3"/>
        <v/>
      </c>
      <c r="AE189" s="474"/>
      <c r="AF189" s="474"/>
      <c r="AG189" s="474"/>
      <c r="AH189" s="474"/>
      <c r="AI189" s="474"/>
      <c r="AJ189" s="474"/>
      <c r="AL189" s="474"/>
      <c r="AN189" s="474"/>
      <c r="AO189" s="474"/>
      <c r="AQ189" s="474" t="str">
        <f t="shared" si="4"/>
        <v>DBL Well Tequila (Example)</v>
      </c>
      <c r="AR189" s="597" t="str">
        <f t="shared" si="5"/>
        <v>DBL Tequila</v>
      </c>
    </row>
    <row r="190" hidden="1">
      <c r="A190" s="474"/>
      <c r="B190" s="474"/>
      <c r="D190" s="474" t="str">
        <f>IFERROR(__xludf.DUMMYFUNCTION("""COMPUTED_VALUE"""),"Whiskey/Bourbon")</f>
        <v>Whiskey/Bourbon</v>
      </c>
      <c r="E190" s="474"/>
      <c r="F190" s="474"/>
      <c r="G190" s="673" t="str">
        <f>Liquor!Q10</f>
        <v>Well Whiskey (Example)</v>
      </c>
      <c r="H190" s="474"/>
      <c r="I190" s="474"/>
      <c r="J190" s="474" t="str">
        <f t="shared" si="1"/>
        <v>DBL Whiskey/Bourbon</v>
      </c>
      <c r="M190" s="474" t="str">
        <f t="shared" si="2"/>
        <v>DBL Well Whiskey (Example)</v>
      </c>
      <c r="Q190" s="665"/>
      <c r="T190" s="474"/>
      <c r="U190" s="474"/>
      <c r="V190" s="474"/>
      <c r="W190" s="474"/>
      <c r="X190" s="474"/>
      <c r="Y190" s="474"/>
      <c r="Z190" s="474"/>
      <c r="AA190" s="474"/>
      <c r="AB190" s="474"/>
      <c r="AC190" s="474"/>
      <c r="AD190" s="474" t="str">
        <f t="shared" si="3"/>
        <v/>
      </c>
      <c r="AE190" s="474"/>
      <c r="AF190" s="474"/>
      <c r="AG190" s="474"/>
      <c r="AH190" s="474"/>
      <c r="AI190" s="474"/>
      <c r="AJ190" s="474"/>
      <c r="AL190" s="474"/>
      <c r="AN190" s="474"/>
      <c r="AO190" s="474"/>
      <c r="AQ190" s="474" t="str">
        <f t="shared" si="4"/>
        <v>DBL Well Whiskey (Example)</v>
      </c>
      <c r="AR190" s="597" t="str">
        <f t="shared" si="5"/>
        <v>DBL Whiskey/Bourbon</v>
      </c>
    </row>
    <row r="191" hidden="1">
      <c r="A191" s="474"/>
      <c r="B191" s="474"/>
      <c r="D191" s="474" t="str">
        <f>IFERROR(__xludf.DUMMYFUNCTION("""COMPUTED_VALUE"""),"Scotch")</f>
        <v>Scotch</v>
      </c>
      <c r="E191" s="474"/>
      <c r="F191" s="474"/>
      <c r="G191" s="673" t="str">
        <f>Liquor!U10</f>
        <v>Well Scotch (Example)</v>
      </c>
      <c r="H191" s="474"/>
      <c r="I191" s="474"/>
      <c r="J191" s="474" t="str">
        <f t="shared" si="1"/>
        <v>DBL Scotch</v>
      </c>
      <c r="M191" s="474" t="str">
        <f t="shared" si="2"/>
        <v>DBL Well Scotch (Example)</v>
      </c>
      <c r="N191" s="474"/>
      <c r="O191" s="474"/>
      <c r="P191" s="474"/>
      <c r="Q191" s="587"/>
      <c r="R191" s="474"/>
      <c r="S191" s="474"/>
      <c r="T191" s="474"/>
      <c r="U191" s="474"/>
      <c r="V191" s="474"/>
      <c r="W191" s="474"/>
      <c r="X191" s="474"/>
      <c r="Y191" s="474"/>
      <c r="Z191" s="474"/>
      <c r="AA191" s="474"/>
      <c r="AB191" s="474"/>
      <c r="AC191" s="474"/>
      <c r="AD191" s="474"/>
      <c r="AE191" s="474"/>
      <c r="AF191" s="474"/>
      <c r="AG191" s="474"/>
      <c r="AH191" s="474"/>
      <c r="AI191" s="474"/>
      <c r="AJ191" s="474"/>
      <c r="AL191" s="474"/>
      <c r="AN191" s="474"/>
      <c r="AO191" s="474"/>
      <c r="AQ191" s="474" t="str">
        <f t="shared" si="4"/>
        <v>DBL Well Scotch (Example)</v>
      </c>
      <c r="AR191" s="597" t="str">
        <f t="shared" si="5"/>
        <v>DBL Scotch</v>
      </c>
    </row>
    <row r="192" hidden="1">
      <c r="A192" s="474"/>
      <c r="B192" s="474"/>
      <c r="D192" s="474" t="str">
        <f>IFERROR(__xludf.DUMMYFUNCTION("""COMPUTED_VALUE"""),"Liqueurs/Cordials")</f>
        <v>Liqueurs/Cordials</v>
      </c>
      <c r="E192" s="474"/>
      <c r="F192" s="474"/>
      <c r="G192" s="673" t="str">
        <f>Liquor!Y10</f>
        <v>Aperol (Example)</v>
      </c>
      <c r="H192" s="474"/>
      <c r="I192" s="474"/>
      <c r="J192" s="474" t="str">
        <f t="shared" si="1"/>
        <v>DBL Liqueurs/Cordials</v>
      </c>
      <c r="M192" s="474" t="str">
        <f t="shared" si="2"/>
        <v>DBL Aperol (Example)</v>
      </c>
      <c r="N192" s="474"/>
      <c r="O192" s="474"/>
      <c r="P192" s="474"/>
      <c r="Q192" s="587"/>
      <c r="R192" s="474"/>
      <c r="S192" s="474"/>
      <c r="T192" s="474"/>
      <c r="U192" s="474"/>
      <c r="V192" s="474"/>
      <c r="W192" s="474"/>
      <c r="X192" s="474"/>
      <c r="Y192" s="474"/>
      <c r="Z192" s="474"/>
      <c r="AA192" s="474"/>
      <c r="AB192" s="474"/>
      <c r="AC192" s="474"/>
      <c r="AD192" s="474"/>
      <c r="AE192" s="474"/>
      <c r="AF192" s="474"/>
      <c r="AG192" s="474"/>
      <c r="AH192" s="474"/>
      <c r="AI192" s="474"/>
      <c r="AJ192" s="474"/>
      <c r="AL192" s="474"/>
      <c r="AN192" s="474"/>
      <c r="AO192" s="474"/>
      <c r="AQ192" s="474" t="str">
        <f t="shared" si="4"/>
        <v>DBL Aperol (Example)</v>
      </c>
      <c r="AR192" s="597" t="str">
        <f t="shared" si="5"/>
        <v>DBL Liqueurs/Cordials</v>
      </c>
    </row>
    <row r="193" hidden="1">
      <c r="A193" s="474"/>
      <c r="B193" s="474"/>
      <c r="D193" s="474" t="str">
        <f>IFERROR(__xludf.DUMMYFUNCTION("""COMPUTED_VALUE"""),"Optional Liquor Category")</f>
        <v>Optional Liquor Category</v>
      </c>
      <c r="E193" s="474"/>
      <c r="F193" s="474"/>
      <c r="G193" s="474" t="str">
        <f>Liquor!AC10</f>
        <v/>
      </c>
      <c r="H193" s="474"/>
      <c r="I193" s="474"/>
      <c r="J193" s="474" t="str">
        <f t="shared" ref="J193:J197" si="6">if(D193="(Use if necessary)","",if($J$165=true,AJ186&amp;$I$165,AJ186))</f>
        <v/>
      </c>
      <c r="M193" s="474" t="str">
        <f t="shared" ref="M193:M197" si="7">if(isblank(G193),"",if($J$162=true,AD186&amp;$I$162,AD186))</f>
        <v/>
      </c>
      <c r="N193" s="474"/>
      <c r="O193" s="474"/>
      <c r="P193" s="474"/>
      <c r="Q193" s="587"/>
      <c r="T193" s="474"/>
      <c r="U193" s="474"/>
      <c r="V193" s="474"/>
      <c r="W193" s="474"/>
      <c r="X193" s="474"/>
      <c r="Y193" s="474"/>
      <c r="Z193" s="474"/>
      <c r="AA193" s="474"/>
      <c r="AB193" s="474"/>
      <c r="AC193" s="474"/>
      <c r="AD193" s="474"/>
      <c r="AE193" s="474"/>
      <c r="AF193" s="474"/>
      <c r="AG193" s="474"/>
      <c r="AH193" s="474"/>
      <c r="AI193" s="474"/>
      <c r="AJ193" s="474"/>
      <c r="AK193" s="474"/>
      <c r="AL193" s="474"/>
      <c r="AM193" s="474"/>
      <c r="AN193" s="474"/>
      <c r="AO193" s="474"/>
      <c r="AP193" s="474"/>
      <c r="AQ193" s="474"/>
      <c r="AR193" s="474"/>
    </row>
    <row r="194" hidden="1">
      <c r="A194" s="474"/>
      <c r="B194" s="474"/>
      <c r="D194" s="474" t="str">
        <f>IFERROR(__xludf.DUMMYFUNCTION("""COMPUTED_VALUE"""),"Optional Liquor Category")</f>
        <v>Optional Liquor Category</v>
      </c>
      <c r="E194" s="474"/>
      <c r="F194" s="474"/>
      <c r="G194" s="474" t="str">
        <f>Liquor!AG10</f>
        <v/>
      </c>
      <c r="H194" s="474"/>
      <c r="I194" s="474"/>
      <c r="J194" s="474" t="str">
        <f t="shared" si="6"/>
        <v/>
      </c>
      <c r="M194" s="474" t="str">
        <f t="shared" si="7"/>
        <v/>
      </c>
      <c r="N194" s="474"/>
      <c r="O194" s="474"/>
      <c r="P194" s="474"/>
      <c r="Q194" s="587"/>
      <c r="R194" s="474"/>
      <c r="T194" s="474"/>
      <c r="U194" s="474"/>
      <c r="V194" s="474"/>
      <c r="W194" s="474"/>
      <c r="X194" s="474"/>
      <c r="Y194" s="474"/>
      <c r="Z194" s="474"/>
      <c r="AA194" s="474"/>
      <c r="AB194" s="474"/>
      <c r="AC194" s="474"/>
      <c r="AD194" s="474"/>
      <c r="AE194" s="474"/>
      <c r="AF194" s="474"/>
      <c r="AG194" s="474"/>
      <c r="AH194" s="474"/>
      <c r="AI194" s="474"/>
      <c r="AJ194" s="474"/>
      <c r="AK194" s="474"/>
      <c r="AL194" s="474"/>
      <c r="AM194" s="474"/>
      <c r="AN194" s="474"/>
      <c r="AO194" s="474"/>
      <c r="AP194" s="474"/>
      <c r="AQ194" s="474"/>
      <c r="AR194" s="474"/>
    </row>
    <row r="195" hidden="1">
      <c r="A195" s="474"/>
      <c r="B195" s="474"/>
      <c r="D195" s="474" t="str">
        <f>IFERROR(__xludf.DUMMYFUNCTION("""COMPUTED_VALUE"""),"Optional Liquor Category")</f>
        <v>Optional Liquor Category</v>
      </c>
      <c r="E195" s="474"/>
      <c r="F195" s="474"/>
      <c r="G195" s="673" t="str">
        <f>Liquor!AK10</f>
        <v/>
      </c>
      <c r="H195" s="474"/>
      <c r="I195" s="474"/>
      <c r="J195" s="474" t="str">
        <f t="shared" si="6"/>
        <v/>
      </c>
      <c r="M195" s="474" t="str">
        <f t="shared" si="7"/>
        <v/>
      </c>
      <c r="N195" s="474"/>
      <c r="O195" s="474"/>
      <c r="P195" s="474"/>
      <c r="Q195" s="587"/>
      <c r="R195" s="474"/>
      <c r="T195" s="474"/>
      <c r="U195" s="474"/>
      <c r="V195" s="474"/>
      <c r="W195" s="474"/>
      <c r="X195" s="474"/>
      <c r="Y195" s="474"/>
      <c r="Z195" s="474"/>
      <c r="AA195" s="474"/>
      <c r="AB195" s="474"/>
      <c r="AC195" s="474"/>
      <c r="AD195" s="474"/>
      <c r="AE195" s="474"/>
      <c r="AF195" s="474"/>
      <c r="AG195" s="474"/>
      <c r="AH195" s="474"/>
      <c r="AI195" s="474"/>
      <c r="AJ195" s="474"/>
      <c r="AK195" s="474"/>
      <c r="AL195" s="474"/>
      <c r="AM195" s="474"/>
      <c r="AN195" s="474"/>
      <c r="AO195" s="474"/>
      <c r="AP195" s="474"/>
      <c r="AQ195" s="474"/>
      <c r="AR195" s="474"/>
    </row>
    <row r="196" hidden="1">
      <c r="A196" s="474"/>
      <c r="B196" s="474"/>
      <c r="D196" s="474" t="str">
        <f>IFERROR(__xludf.DUMMYFUNCTION("""COMPUTED_VALUE"""),"Optional Liquor Category")</f>
        <v>Optional Liquor Category</v>
      </c>
      <c r="E196" s="474"/>
      <c r="F196" s="474"/>
      <c r="G196" s="673" t="str">
        <f>Liquor!AO10</f>
        <v/>
      </c>
      <c r="H196" s="474"/>
      <c r="I196" s="474"/>
      <c r="J196" s="474" t="str">
        <f t="shared" si="6"/>
        <v/>
      </c>
      <c r="M196" s="474" t="str">
        <f t="shared" si="7"/>
        <v/>
      </c>
      <c r="N196" s="474"/>
      <c r="O196" s="474"/>
      <c r="P196" s="474"/>
      <c r="Q196" s="587"/>
      <c r="R196" s="474"/>
      <c r="T196" s="474"/>
      <c r="U196" s="474"/>
      <c r="V196" s="474"/>
      <c r="W196" s="474"/>
      <c r="X196" s="474"/>
      <c r="Y196" s="474"/>
      <c r="Z196" s="474"/>
      <c r="AA196" s="474"/>
      <c r="AB196" s="474"/>
      <c r="AC196" s="474"/>
      <c r="AD196" s="474"/>
      <c r="AE196" s="474"/>
      <c r="AF196" s="474"/>
      <c r="AG196" s="474"/>
      <c r="AH196" s="474"/>
      <c r="AI196" s="474"/>
      <c r="AJ196" s="474"/>
      <c r="AK196" s="474"/>
      <c r="AL196" s="474"/>
      <c r="AM196" s="474"/>
      <c r="AN196" s="474"/>
      <c r="AO196" s="474"/>
      <c r="AP196" s="474"/>
      <c r="AQ196" s="474"/>
      <c r="AR196" s="474"/>
    </row>
    <row r="197" hidden="1">
      <c r="A197" s="474"/>
      <c r="B197" s="474"/>
      <c r="D197" s="474" t="str">
        <f>IFERROR(__xludf.DUMMYFUNCTION("""COMPUTED_VALUE"""),"Optional Liquor Category")</f>
        <v>Optional Liquor Category</v>
      </c>
      <c r="E197" s="474"/>
      <c r="F197" s="474"/>
      <c r="G197" s="673" t="str">
        <f>Liquor!AS10</f>
        <v/>
      </c>
      <c r="H197" s="474"/>
      <c r="I197" s="474"/>
      <c r="J197" s="474" t="str">
        <f t="shared" si="6"/>
        <v/>
      </c>
      <c r="M197" s="474" t="str">
        <f t="shared" si="7"/>
        <v/>
      </c>
      <c r="N197" s="474"/>
      <c r="O197" s="474"/>
      <c r="P197" s="474"/>
      <c r="Q197" s="587"/>
      <c r="R197" s="474"/>
      <c r="T197" s="474"/>
      <c r="U197" s="474"/>
      <c r="V197" s="474"/>
      <c r="W197" s="474"/>
      <c r="X197" s="474"/>
      <c r="Y197" s="474"/>
      <c r="Z197" s="474"/>
      <c r="AA197" s="474"/>
      <c r="AB197" s="474"/>
      <c r="AC197" s="474"/>
      <c r="AD197" s="474"/>
      <c r="AE197" s="474"/>
      <c r="AF197" s="474"/>
      <c r="AG197" s="474"/>
      <c r="AH197" s="474"/>
      <c r="AI197" s="474"/>
      <c r="AJ197" s="474"/>
      <c r="AK197" s="474"/>
      <c r="AL197" s="474"/>
      <c r="AM197" s="474"/>
      <c r="AN197" s="474"/>
      <c r="AO197" s="474"/>
      <c r="AP197" s="474"/>
      <c r="AQ197" s="474"/>
      <c r="AR197" s="474"/>
    </row>
    <row r="198" hidden="1">
      <c r="A198" s="474"/>
      <c r="B198" s="474"/>
      <c r="C198" s="474"/>
      <c r="D198" s="474"/>
      <c r="E198" s="474"/>
      <c r="F198" s="474"/>
      <c r="G198" s="474"/>
      <c r="H198" s="474"/>
      <c r="I198" s="474"/>
      <c r="J198" s="474"/>
      <c r="K198" s="474"/>
      <c r="L198" s="474"/>
      <c r="M198" s="474"/>
      <c r="N198" s="474"/>
      <c r="O198" s="474"/>
      <c r="P198" s="474"/>
      <c r="Q198" s="587"/>
      <c r="R198" s="474"/>
      <c r="S198" s="474"/>
      <c r="T198" s="474"/>
      <c r="U198" s="474"/>
      <c r="V198" s="474"/>
      <c r="W198" s="474"/>
      <c r="X198" s="474"/>
      <c r="Y198" s="474"/>
      <c r="Z198" s="474"/>
      <c r="AA198" s="474"/>
      <c r="AB198" s="474"/>
      <c r="AC198" s="474"/>
      <c r="AD198" s="474"/>
      <c r="AE198" s="474"/>
      <c r="AF198" s="474"/>
      <c r="AG198" s="474"/>
      <c r="AH198" s="474"/>
      <c r="AI198" s="474"/>
      <c r="AJ198" s="474"/>
      <c r="AK198" s="474"/>
      <c r="AL198" s="474"/>
      <c r="AM198" s="474"/>
      <c r="AN198" s="474"/>
      <c r="AO198" s="474"/>
      <c r="AP198" s="474"/>
      <c r="AQ198" s="474"/>
      <c r="AR198" s="474"/>
    </row>
    <row r="199" hidden="1">
      <c r="A199" s="474"/>
      <c r="B199" s="474"/>
      <c r="C199" s="474"/>
      <c r="D199" s="474"/>
      <c r="E199" s="474"/>
      <c r="F199" s="474"/>
      <c r="G199" s="474"/>
      <c r="H199" s="474"/>
      <c r="I199" s="474"/>
      <c r="J199" s="474"/>
      <c r="K199" s="474"/>
      <c r="L199" s="474"/>
      <c r="M199" s="474"/>
      <c r="N199" s="474"/>
      <c r="O199" s="474"/>
      <c r="P199" s="474"/>
      <c r="Q199" s="587"/>
      <c r="R199" s="474"/>
      <c r="S199" s="474"/>
      <c r="T199" s="474"/>
      <c r="U199" s="474"/>
      <c r="V199" s="474"/>
      <c r="W199" s="474"/>
      <c r="X199" s="474"/>
      <c r="Y199" s="474"/>
      <c r="Z199" s="474"/>
      <c r="AA199" s="474"/>
      <c r="AB199" s="474"/>
      <c r="AC199" s="474"/>
      <c r="AD199" s="474"/>
      <c r="AE199" s="474"/>
      <c r="AF199" s="474"/>
      <c r="AG199" s="474"/>
      <c r="AH199" s="474"/>
      <c r="AI199" s="474"/>
      <c r="AJ199" s="474"/>
      <c r="AK199" s="474"/>
      <c r="AL199" s="474"/>
      <c r="AM199" s="474"/>
      <c r="AN199" s="474"/>
      <c r="AO199" s="474"/>
      <c r="AP199" s="474"/>
      <c r="AQ199" s="474"/>
      <c r="AR199" s="474"/>
    </row>
    <row r="200" hidden="1">
      <c r="A200" s="474"/>
      <c r="B200" s="474"/>
      <c r="C200" s="474"/>
      <c r="D200" s="474"/>
      <c r="E200" s="474"/>
      <c r="F200" s="474"/>
      <c r="G200" s="474"/>
      <c r="H200" s="474"/>
      <c r="I200" s="474"/>
      <c r="J200" s="474"/>
      <c r="K200" s="474"/>
      <c r="L200" s="474"/>
      <c r="M200" s="474"/>
      <c r="N200" s="474"/>
      <c r="O200" s="474"/>
      <c r="P200" s="474"/>
      <c r="Q200" s="587"/>
      <c r="R200" s="474"/>
      <c r="S200" s="474"/>
      <c r="T200" s="474"/>
      <c r="U200" s="474"/>
      <c r="V200" s="474"/>
      <c r="W200" s="474"/>
      <c r="X200" s="474"/>
      <c r="Y200" s="474"/>
      <c r="Z200" s="474"/>
      <c r="AA200" s="474"/>
      <c r="AB200" s="474"/>
      <c r="AC200" s="474"/>
      <c r="AD200" s="474"/>
      <c r="AE200" s="474"/>
      <c r="AF200" s="474"/>
      <c r="AG200" s="474"/>
      <c r="AH200" s="474"/>
      <c r="AI200" s="474"/>
      <c r="AJ200" s="474"/>
      <c r="AK200" s="474"/>
      <c r="AL200" s="474"/>
      <c r="AM200" s="474"/>
      <c r="AN200" s="474"/>
      <c r="AO200" s="474"/>
      <c r="AP200" s="474"/>
      <c r="AQ200" s="474"/>
      <c r="AR200" s="474"/>
    </row>
    <row r="201" hidden="1">
      <c r="A201" s="474"/>
      <c r="B201" s="474"/>
      <c r="C201" s="474"/>
      <c r="D201" s="474"/>
      <c r="E201" s="474"/>
      <c r="F201" s="474"/>
      <c r="G201" s="474"/>
      <c r="H201" s="474"/>
      <c r="I201" s="474"/>
      <c r="J201" s="474"/>
      <c r="K201" s="474"/>
      <c r="L201" s="474"/>
      <c r="M201" s="474"/>
      <c r="N201" s="474"/>
      <c r="O201" s="474"/>
      <c r="P201" s="474"/>
      <c r="Q201" s="587"/>
      <c r="R201" s="474"/>
      <c r="S201" s="474"/>
      <c r="T201" s="474"/>
      <c r="U201" s="474"/>
      <c r="V201" s="474"/>
      <c r="W201" s="474"/>
      <c r="X201" s="474"/>
      <c r="Y201" s="474"/>
      <c r="Z201" s="474"/>
      <c r="AA201" s="474"/>
      <c r="AB201" s="474"/>
      <c r="AC201" s="474"/>
      <c r="AD201" s="474"/>
      <c r="AE201" s="474"/>
      <c r="AF201" s="474"/>
      <c r="AG201" s="474"/>
      <c r="AH201" s="474"/>
      <c r="AI201" s="474"/>
      <c r="AJ201" s="474"/>
      <c r="AK201" s="474"/>
      <c r="AL201" s="474"/>
      <c r="AM201" s="474"/>
      <c r="AN201" s="474"/>
      <c r="AO201" s="474"/>
      <c r="AP201" s="474"/>
      <c r="AQ201" s="474"/>
      <c r="AR201" s="474"/>
    </row>
    <row r="202" hidden="1">
      <c r="A202" s="474"/>
      <c r="B202" s="474"/>
      <c r="D202" s="674"/>
      <c r="E202" s="474"/>
      <c r="F202" s="474"/>
      <c r="G202" s="474"/>
      <c r="H202" s="474"/>
      <c r="I202" s="474"/>
      <c r="J202" s="474"/>
      <c r="K202" s="474"/>
      <c r="L202" s="474"/>
      <c r="M202" s="474"/>
      <c r="N202" s="474"/>
      <c r="Q202" s="587"/>
      <c r="R202" s="474"/>
      <c r="T202" s="474"/>
      <c r="U202" s="474"/>
      <c r="V202" s="474"/>
      <c r="W202" s="474"/>
      <c r="X202" s="474"/>
      <c r="Y202" s="474"/>
      <c r="Z202" s="474"/>
      <c r="AA202" s="474"/>
      <c r="AB202" s="474"/>
      <c r="AC202" s="474"/>
      <c r="AD202" s="474"/>
      <c r="AE202" s="474"/>
      <c r="AF202" s="474"/>
      <c r="AG202" s="474"/>
      <c r="AH202" s="474"/>
      <c r="AI202" s="474"/>
      <c r="AJ202" s="474"/>
      <c r="AK202" s="474"/>
      <c r="AL202" s="474"/>
      <c r="AM202" s="474"/>
      <c r="AN202" s="474"/>
      <c r="AO202" s="474"/>
      <c r="AP202" s="474"/>
      <c r="AQ202" s="474"/>
      <c r="AR202" s="474"/>
    </row>
    <row r="203" hidden="1">
      <c r="A203" s="474"/>
      <c r="B203" s="474"/>
      <c r="D203" s="674" t="s">
        <v>449</v>
      </c>
      <c r="E203" s="474"/>
      <c r="F203" s="474"/>
      <c r="G203" s="474"/>
      <c r="H203" s="474"/>
      <c r="I203" s="474"/>
      <c r="J203" s="474"/>
      <c r="K203" s="474"/>
      <c r="L203" s="474"/>
      <c r="M203" s="474"/>
      <c r="N203" s="474"/>
      <c r="Q203" s="587"/>
      <c r="R203" s="474"/>
      <c r="T203" s="474"/>
      <c r="U203" s="474"/>
      <c r="V203" s="474"/>
      <c r="W203" s="474"/>
      <c r="X203" s="474"/>
      <c r="Y203" s="474"/>
      <c r="Z203" s="474"/>
      <c r="AA203" s="474"/>
      <c r="AB203" s="474"/>
      <c r="AC203" s="474"/>
      <c r="AD203" s="474"/>
      <c r="AE203" s="474"/>
      <c r="AF203" s="474"/>
      <c r="AG203" s="474"/>
      <c r="AH203" s="474"/>
      <c r="AI203" s="474"/>
      <c r="AJ203" s="474"/>
      <c r="AK203" s="474"/>
      <c r="AL203" s="474"/>
      <c r="AM203" s="474"/>
      <c r="AN203" s="474"/>
      <c r="AO203" s="474"/>
      <c r="AP203" s="474"/>
      <c r="AQ203" s="474"/>
      <c r="AR203" s="474"/>
    </row>
    <row r="204" hidden="1">
      <c r="A204" s="474"/>
      <c r="B204" s="474"/>
      <c r="D204" s="672" t="str">
        <f>IFERROR(__xludf.DUMMYFUNCTION("QUERY(FLATTEN(Wine!A14:BH14), ""where Col1 is not null"",0)"),"Red")</f>
        <v>Red</v>
      </c>
      <c r="E204" s="474"/>
      <c r="F204" s="474"/>
      <c r="G204" s="474"/>
      <c r="H204" s="474"/>
      <c r="I204" s="474"/>
      <c r="J204" s="474"/>
      <c r="K204" s="474"/>
      <c r="L204" s="474"/>
      <c r="M204" s="474"/>
      <c r="N204" s="474"/>
      <c r="Q204" s="587"/>
      <c r="R204" s="474"/>
      <c r="T204" s="474"/>
      <c r="U204" s="474"/>
      <c r="V204" s="474"/>
      <c r="W204" s="474"/>
      <c r="X204" s="474"/>
      <c r="Y204" s="474"/>
      <c r="Z204" s="474"/>
      <c r="AA204" s="474"/>
      <c r="AB204" s="474"/>
      <c r="AC204" s="474"/>
      <c r="AD204" s="474"/>
      <c r="AE204" s="474"/>
      <c r="AF204" s="474"/>
      <c r="AG204" s="474"/>
      <c r="AH204" s="474"/>
      <c r="AI204" s="474"/>
      <c r="AJ204" s="474"/>
      <c r="AK204" s="474"/>
      <c r="AL204" s="474"/>
      <c r="AM204" s="474"/>
      <c r="AN204" s="474"/>
      <c r="AO204" s="474"/>
      <c r="AP204" s="474"/>
      <c r="AQ204" s="474"/>
      <c r="AR204" s="474"/>
    </row>
    <row r="205" hidden="1">
      <c r="A205" s="474"/>
      <c r="B205" s="474"/>
      <c r="D205" s="474" t="str">
        <f>IFERROR(__xludf.DUMMYFUNCTION("""COMPUTED_VALUE"""),"White")</f>
        <v>White</v>
      </c>
      <c r="E205" s="474"/>
      <c r="F205" s="474"/>
      <c r="G205" s="474"/>
      <c r="H205" s="474"/>
      <c r="I205" s="474"/>
      <c r="J205" s="474"/>
      <c r="K205" s="474"/>
      <c r="L205" s="474"/>
      <c r="M205" s="474"/>
      <c r="N205" s="474"/>
      <c r="Q205" s="587"/>
      <c r="R205" s="474"/>
      <c r="T205" s="474"/>
      <c r="U205" s="474"/>
      <c r="V205" s="474"/>
      <c r="W205" s="474"/>
      <c r="X205" s="474"/>
      <c r="Y205" s="474"/>
      <c r="Z205" s="474"/>
      <c r="AA205" s="474"/>
      <c r="AB205" s="474"/>
      <c r="AC205" s="474"/>
      <c r="AD205" s="474"/>
      <c r="AE205" s="474"/>
      <c r="AF205" s="474"/>
      <c r="AG205" s="474"/>
      <c r="AH205" s="474"/>
      <c r="AI205" s="474"/>
      <c r="AJ205" s="474"/>
      <c r="AK205" s="474"/>
      <c r="AL205" s="474"/>
      <c r="AM205" s="474"/>
      <c r="AN205" s="474"/>
      <c r="AO205" s="474"/>
      <c r="AP205" s="474"/>
      <c r="AQ205" s="474"/>
      <c r="AR205" s="474"/>
    </row>
    <row r="206" hidden="1">
      <c r="A206" s="474"/>
      <c r="B206" s="474"/>
      <c r="D206" s="474" t="str">
        <f>IFERROR(__xludf.DUMMYFUNCTION("""COMPUTED_VALUE"""),"Rose")</f>
        <v>Rose</v>
      </c>
      <c r="E206" s="474"/>
      <c r="F206" s="474"/>
      <c r="G206" s="474"/>
      <c r="H206" s="474"/>
      <c r="I206" s="474"/>
      <c r="J206" s="474"/>
      <c r="K206" s="474"/>
      <c r="L206" s="474"/>
      <c r="M206" s="474"/>
      <c r="N206" s="474"/>
      <c r="Q206" s="587"/>
      <c r="R206" s="474"/>
      <c r="T206" s="474"/>
      <c r="U206" s="474"/>
      <c r="V206" s="474"/>
      <c r="W206" s="474"/>
      <c r="X206" s="474"/>
      <c r="Y206" s="474"/>
      <c r="Z206" s="474"/>
      <c r="AA206" s="474"/>
      <c r="AB206" s="474"/>
      <c r="AC206" s="474"/>
      <c r="AD206" s="474"/>
      <c r="AE206" s="474"/>
      <c r="AF206" s="474"/>
      <c r="AG206" s="474"/>
      <c r="AH206" s="474"/>
      <c r="AI206" s="474"/>
      <c r="AJ206" s="474"/>
      <c r="AK206" s="474"/>
      <c r="AL206" s="474"/>
      <c r="AM206" s="474"/>
      <c r="AN206" s="474"/>
      <c r="AO206" s="474"/>
      <c r="AP206" s="474"/>
      <c r="AQ206" s="474"/>
      <c r="AR206" s="474"/>
    </row>
    <row r="207" hidden="1">
      <c r="A207" s="474"/>
      <c r="B207" s="474"/>
      <c r="D207" s="474" t="str">
        <f>IFERROR(__xludf.DUMMYFUNCTION("""COMPUTED_VALUE"""),"Sparkling")</f>
        <v>Sparkling</v>
      </c>
      <c r="E207" s="474"/>
      <c r="F207" s="474"/>
      <c r="G207" s="474"/>
      <c r="H207" s="474"/>
      <c r="I207" s="474"/>
      <c r="J207" s="474"/>
      <c r="K207" s="474"/>
      <c r="L207" s="474"/>
      <c r="M207" s="474"/>
      <c r="N207" s="474"/>
      <c r="Q207" s="587"/>
      <c r="R207" s="474"/>
      <c r="S207" s="474"/>
      <c r="T207" s="474"/>
      <c r="U207" s="474"/>
      <c r="V207" s="474"/>
      <c r="W207" s="474"/>
      <c r="X207" s="474"/>
      <c r="Y207" s="474"/>
      <c r="Z207" s="474"/>
      <c r="AA207" s="474"/>
      <c r="AB207" s="474"/>
      <c r="AC207" s="474"/>
      <c r="AD207" s="474"/>
      <c r="AE207" s="474"/>
      <c r="AF207" s="474"/>
      <c r="AG207" s="474"/>
      <c r="AH207" s="474"/>
      <c r="AI207" s="474"/>
      <c r="AJ207" s="474"/>
      <c r="AK207" s="474"/>
      <c r="AL207" s="474"/>
      <c r="AM207" s="474"/>
      <c r="AN207" s="474"/>
      <c r="AO207" s="474"/>
      <c r="AP207" s="474"/>
      <c r="AQ207" s="474"/>
      <c r="AR207" s="474"/>
    </row>
    <row r="208" hidden="1">
      <c r="A208" s="474"/>
      <c r="B208" s="474"/>
      <c r="D208" s="474" t="str">
        <f>IFERROR(__xludf.DUMMYFUNCTION("""COMPUTED_VALUE"""),"Optional Wine Category")</f>
        <v>Optional Wine Category</v>
      </c>
      <c r="E208" s="474"/>
      <c r="F208" s="474"/>
      <c r="G208" s="474"/>
      <c r="H208" s="474"/>
      <c r="I208" s="474"/>
      <c r="J208" s="474"/>
      <c r="K208" s="474"/>
      <c r="L208" s="474"/>
      <c r="M208" s="474"/>
      <c r="N208" s="474"/>
      <c r="O208" s="474"/>
      <c r="P208" s="474"/>
      <c r="Q208" s="587"/>
      <c r="R208" s="474"/>
      <c r="S208" s="474"/>
      <c r="T208" s="474"/>
      <c r="U208" s="474"/>
      <c r="V208" s="474"/>
      <c r="W208" s="474"/>
      <c r="X208" s="474"/>
      <c r="Y208" s="474"/>
      <c r="Z208" s="474"/>
      <c r="AA208" s="474"/>
      <c r="AB208" s="474"/>
      <c r="AC208" s="474"/>
      <c r="AD208" s="474"/>
      <c r="AE208" s="474"/>
      <c r="AF208" s="474"/>
      <c r="AG208" s="474"/>
      <c r="AH208" s="474"/>
      <c r="AI208" s="474"/>
      <c r="AJ208" s="474"/>
      <c r="AK208" s="474"/>
      <c r="AL208" s="474"/>
      <c r="AM208" s="474"/>
      <c r="AN208" s="474"/>
      <c r="AO208" s="474"/>
      <c r="AP208" s="474"/>
      <c r="AQ208" s="474"/>
      <c r="AR208" s="474"/>
    </row>
    <row r="209" hidden="1">
      <c r="A209" s="474"/>
      <c r="B209" s="474"/>
      <c r="D209" s="474" t="str">
        <f>IFERROR(__xludf.DUMMYFUNCTION("""COMPUTED_VALUE"""),"Optional Wine Category")</f>
        <v>Optional Wine Category</v>
      </c>
      <c r="E209" s="474"/>
      <c r="F209" s="474"/>
      <c r="G209" s="474"/>
      <c r="H209" s="474"/>
      <c r="I209" s="474"/>
      <c r="J209" s="474"/>
      <c r="K209" s="474"/>
      <c r="L209" s="474"/>
      <c r="M209" s="474"/>
      <c r="N209" s="474"/>
      <c r="O209" s="474"/>
      <c r="P209" s="474"/>
      <c r="Q209" s="587"/>
      <c r="R209" s="474"/>
      <c r="S209" s="474"/>
      <c r="T209" s="474"/>
      <c r="U209" s="474"/>
      <c r="V209" s="474"/>
      <c r="W209" s="474"/>
      <c r="X209" s="474"/>
      <c r="Y209" s="474"/>
      <c r="Z209" s="474"/>
      <c r="AA209" s="474"/>
      <c r="AB209" s="474"/>
      <c r="AC209" s="474"/>
      <c r="AD209" s="474"/>
      <c r="AE209" s="474"/>
      <c r="AF209" s="474"/>
      <c r="AG209" s="474"/>
      <c r="AH209" s="474"/>
      <c r="AI209" s="474"/>
      <c r="AJ209" s="474"/>
      <c r="AK209" s="474"/>
      <c r="AL209" s="474"/>
      <c r="AM209" s="474"/>
      <c r="AN209" s="474"/>
      <c r="AO209" s="474"/>
      <c r="AP209" s="474"/>
      <c r="AQ209" s="474"/>
      <c r="AR209" s="474"/>
    </row>
    <row r="210" hidden="1">
      <c r="A210" s="474"/>
      <c r="B210" s="474"/>
      <c r="D210" s="474" t="str">
        <f>IFERROR(__xludf.DUMMYFUNCTION("""COMPUTED_VALUE"""),"Optional Wine Category")</f>
        <v>Optional Wine Category</v>
      </c>
      <c r="E210" s="474"/>
      <c r="F210" s="474"/>
      <c r="G210" s="474"/>
      <c r="H210" s="474"/>
      <c r="I210" s="474"/>
      <c r="J210" s="474"/>
      <c r="K210" s="474"/>
      <c r="L210" s="474"/>
      <c r="M210" s="474"/>
      <c r="N210" s="474"/>
      <c r="O210" s="474"/>
      <c r="P210" s="474"/>
      <c r="Q210" s="587"/>
      <c r="R210" s="474"/>
      <c r="S210" s="474"/>
      <c r="T210" s="474"/>
      <c r="U210" s="474"/>
      <c r="V210" s="474"/>
      <c r="W210" s="474"/>
      <c r="X210" s="474"/>
      <c r="Y210" s="474"/>
      <c r="Z210" s="474"/>
      <c r="AA210" s="474"/>
      <c r="AB210" s="474"/>
      <c r="AC210" s="474"/>
      <c r="AD210" s="474"/>
      <c r="AE210" s="474"/>
      <c r="AF210" s="474"/>
      <c r="AG210" s="474"/>
      <c r="AH210" s="474"/>
      <c r="AI210" s="474"/>
      <c r="AJ210" s="474"/>
      <c r="AK210" s="474"/>
      <c r="AL210" s="474"/>
      <c r="AM210" s="474"/>
      <c r="AN210" s="474"/>
      <c r="AO210" s="474"/>
      <c r="AP210" s="474"/>
      <c r="AQ210" s="474"/>
      <c r="AR210" s="474"/>
    </row>
    <row r="211" hidden="1">
      <c r="A211" s="474"/>
      <c r="B211" s="474"/>
      <c r="D211" s="474" t="str">
        <f>IFERROR(__xludf.DUMMYFUNCTION("""COMPUTED_VALUE"""),"Optional Wine Category")</f>
        <v>Optional Wine Category</v>
      </c>
      <c r="E211" s="474"/>
      <c r="F211" s="474"/>
      <c r="G211" s="474"/>
      <c r="H211" s="474"/>
      <c r="I211" s="474"/>
      <c r="J211" s="474"/>
      <c r="K211" s="474"/>
      <c r="L211" s="474"/>
      <c r="M211" s="474"/>
      <c r="N211" s="474"/>
      <c r="O211" s="474"/>
      <c r="P211" s="474"/>
      <c r="Q211" s="587"/>
      <c r="R211" s="474"/>
      <c r="S211" s="474"/>
      <c r="T211" s="474"/>
      <c r="U211" s="474"/>
      <c r="V211" s="474"/>
      <c r="W211" s="474"/>
      <c r="X211" s="474"/>
      <c r="Y211" s="474"/>
      <c r="Z211" s="474"/>
      <c r="AA211" s="474"/>
      <c r="AB211" s="474"/>
      <c r="AC211" s="474"/>
      <c r="AD211" s="474"/>
      <c r="AE211" s="474"/>
      <c r="AF211" s="474"/>
      <c r="AG211" s="474"/>
      <c r="AH211" s="474"/>
      <c r="AI211" s="474"/>
      <c r="AJ211" s="474"/>
      <c r="AK211" s="474"/>
      <c r="AL211" s="474"/>
      <c r="AM211" s="474"/>
      <c r="AN211" s="474"/>
      <c r="AO211" s="474"/>
      <c r="AP211" s="474"/>
      <c r="AQ211" s="474"/>
      <c r="AR211" s="474"/>
    </row>
    <row r="212" hidden="1">
      <c r="A212" s="474"/>
      <c r="B212" s="474"/>
      <c r="D212" s="474" t="str">
        <f>IFERROR(__xludf.DUMMYFUNCTION("""COMPUTED_VALUE"""),"Optional Wine Category")</f>
        <v>Optional Wine Category</v>
      </c>
      <c r="E212" s="474"/>
      <c r="F212" s="474"/>
      <c r="G212" s="474"/>
      <c r="H212" s="474"/>
      <c r="I212" s="474"/>
      <c r="J212" s="474"/>
      <c r="K212" s="474"/>
      <c r="L212" s="474"/>
      <c r="M212" s="474"/>
      <c r="N212" s="474"/>
      <c r="O212" s="474"/>
      <c r="P212" s="474"/>
      <c r="Q212" s="587"/>
      <c r="R212" s="474"/>
      <c r="S212" s="474"/>
      <c r="T212" s="474"/>
      <c r="U212" s="474"/>
      <c r="V212" s="474"/>
      <c r="W212" s="474"/>
      <c r="X212" s="474"/>
      <c r="Y212" s="474"/>
      <c r="Z212" s="474"/>
      <c r="AA212" s="474"/>
      <c r="AB212" s="474"/>
      <c r="AC212" s="474"/>
      <c r="AD212" s="474"/>
      <c r="AE212" s="474"/>
      <c r="AF212" s="474"/>
      <c r="AG212" s="474"/>
      <c r="AH212" s="474"/>
      <c r="AI212" s="474"/>
      <c r="AJ212" s="474"/>
      <c r="AK212" s="474"/>
      <c r="AL212" s="474"/>
      <c r="AM212" s="474"/>
      <c r="AN212" s="474"/>
      <c r="AO212" s="474"/>
      <c r="AP212" s="474"/>
      <c r="AQ212" s="474"/>
      <c r="AR212" s="474"/>
    </row>
    <row r="213" hidden="1">
      <c r="A213" s="474"/>
      <c r="B213" s="474"/>
      <c r="D213" s="474" t="str">
        <f>IFERROR(__xludf.DUMMYFUNCTION("""COMPUTED_VALUE"""),"Optional Wine Category")</f>
        <v>Optional Wine Category</v>
      </c>
      <c r="E213" s="474"/>
      <c r="F213" s="474"/>
      <c r="G213" s="474"/>
      <c r="H213" s="474"/>
      <c r="I213" s="474"/>
      <c r="J213" s="474"/>
      <c r="K213" s="474"/>
      <c r="L213" s="474"/>
      <c r="M213" s="474"/>
      <c r="N213" s="474"/>
      <c r="O213" s="474"/>
      <c r="P213" s="474"/>
      <c r="Q213" s="587"/>
      <c r="R213" s="474"/>
      <c r="S213" s="474"/>
      <c r="T213" s="474"/>
      <c r="U213" s="474"/>
      <c r="V213" s="474"/>
      <c r="W213" s="474"/>
      <c r="X213" s="474"/>
      <c r="Y213" s="474"/>
      <c r="Z213" s="474"/>
      <c r="AA213" s="474"/>
      <c r="AB213" s="474"/>
      <c r="AC213" s="474"/>
      <c r="AD213" s="474"/>
      <c r="AE213" s="474"/>
      <c r="AF213" s="474"/>
      <c r="AG213" s="474"/>
      <c r="AH213" s="474"/>
      <c r="AI213" s="474"/>
      <c r="AJ213" s="474"/>
      <c r="AK213" s="474"/>
      <c r="AL213" s="474"/>
      <c r="AM213" s="474"/>
      <c r="AN213" s="474"/>
      <c r="AO213" s="474"/>
      <c r="AP213" s="474"/>
      <c r="AQ213" s="474"/>
      <c r="AR213" s="474"/>
    </row>
    <row r="214" hidden="1">
      <c r="A214" s="474"/>
      <c r="B214" s="474"/>
      <c r="D214" s="474" t="str">
        <f>IFERROR(__xludf.DUMMYFUNCTION("""COMPUTED_VALUE"""),"Optional Wine Category")</f>
        <v>Optional Wine Category</v>
      </c>
      <c r="E214" s="474"/>
      <c r="F214" s="474"/>
      <c r="G214" s="474"/>
      <c r="H214" s="474"/>
      <c r="I214" s="474"/>
      <c r="J214" s="474"/>
      <c r="K214" s="474"/>
      <c r="L214" s="474"/>
      <c r="M214" s="474"/>
      <c r="N214" s="474"/>
      <c r="O214" s="474"/>
      <c r="P214" s="474"/>
      <c r="Q214" s="587"/>
      <c r="R214" s="474"/>
      <c r="S214" s="474"/>
      <c r="T214" s="474"/>
      <c r="U214" s="474"/>
      <c r="V214" s="474"/>
      <c r="W214" s="474"/>
      <c r="X214" s="474"/>
      <c r="Y214" s="474"/>
      <c r="Z214" s="474"/>
      <c r="AA214" s="474"/>
      <c r="AB214" s="474"/>
      <c r="AC214" s="474"/>
      <c r="AD214" s="474"/>
      <c r="AE214" s="474"/>
      <c r="AF214" s="474"/>
      <c r="AG214" s="474"/>
      <c r="AH214" s="474"/>
      <c r="AI214" s="474"/>
      <c r="AJ214" s="474"/>
      <c r="AK214" s="474"/>
      <c r="AL214" s="474"/>
      <c r="AM214" s="474"/>
      <c r="AN214" s="474"/>
      <c r="AO214" s="474"/>
      <c r="AP214" s="474"/>
      <c r="AQ214" s="474"/>
      <c r="AR214" s="474"/>
    </row>
    <row r="215" hidden="1">
      <c r="A215" s="474"/>
      <c r="B215" s="474"/>
      <c r="D215" s="474" t="str">
        <f>IFERROR(__xludf.DUMMYFUNCTION("""COMPUTED_VALUE"""),"Optional Wine Category")</f>
        <v>Optional Wine Category</v>
      </c>
      <c r="E215" s="474"/>
      <c r="F215" s="474"/>
      <c r="G215" s="474"/>
      <c r="H215" s="474"/>
      <c r="I215" s="474"/>
      <c r="J215" s="474"/>
      <c r="K215" s="474"/>
      <c r="L215" s="474"/>
      <c r="M215" s="474"/>
      <c r="N215" s="474"/>
      <c r="O215" s="474"/>
      <c r="P215" s="474"/>
      <c r="Q215" s="587"/>
      <c r="R215" s="474"/>
      <c r="S215" s="474"/>
      <c r="T215" s="474"/>
      <c r="U215" s="474"/>
      <c r="V215" s="474"/>
      <c r="W215" s="474"/>
      <c r="X215" s="474"/>
      <c r="Y215" s="474"/>
      <c r="Z215" s="474"/>
      <c r="AA215" s="474"/>
      <c r="AB215" s="474"/>
      <c r="AC215" s="474"/>
      <c r="AD215" s="474"/>
      <c r="AE215" s="474"/>
      <c r="AF215" s="474"/>
      <c r="AG215" s="474"/>
      <c r="AH215" s="474"/>
      <c r="AI215" s="474"/>
      <c r="AJ215" s="474"/>
      <c r="AK215" s="474"/>
      <c r="AL215" s="474"/>
      <c r="AM215" s="474"/>
      <c r="AN215" s="474"/>
      <c r="AO215" s="474"/>
      <c r="AP215" s="474"/>
      <c r="AQ215" s="474"/>
      <c r="AR215" s="474"/>
    </row>
    <row r="216" hidden="1">
      <c r="A216" s="474"/>
      <c r="B216" s="474"/>
      <c r="C216" s="474"/>
      <c r="D216" s="474"/>
      <c r="E216" s="474"/>
      <c r="F216" s="474"/>
      <c r="G216" s="474"/>
      <c r="H216" s="474"/>
      <c r="I216" s="474"/>
      <c r="J216" s="474"/>
      <c r="K216" s="474"/>
      <c r="L216" s="474"/>
      <c r="M216" s="474"/>
      <c r="N216" s="474"/>
      <c r="O216" s="474"/>
      <c r="P216" s="474"/>
      <c r="Q216" s="587"/>
      <c r="R216" s="474"/>
      <c r="S216" s="474"/>
      <c r="T216" s="474"/>
      <c r="U216" s="474"/>
      <c r="V216" s="474"/>
      <c r="W216" s="474"/>
      <c r="X216" s="474"/>
      <c r="Y216" s="474"/>
      <c r="Z216" s="474"/>
      <c r="AA216" s="474"/>
      <c r="AB216" s="474"/>
      <c r="AC216" s="474"/>
      <c r="AD216" s="474"/>
      <c r="AE216" s="474"/>
      <c r="AF216" s="474"/>
      <c r="AG216" s="474"/>
      <c r="AH216" s="474"/>
      <c r="AI216" s="474"/>
      <c r="AJ216" s="474"/>
      <c r="AK216" s="474"/>
      <c r="AL216" s="474"/>
      <c r="AM216" s="474"/>
      <c r="AN216" s="474"/>
      <c r="AO216" s="474"/>
      <c r="AP216" s="474"/>
      <c r="AQ216" s="474"/>
      <c r="AR216" s="474"/>
    </row>
    <row r="217" hidden="1">
      <c r="A217" s="474"/>
      <c r="B217" s="474"/>
      <c r="C217" s="474"/>
      <c r="D217" s="474"/>
      <c r="E217" s="474"/>
      <c r="F217" s="474"/>
      <c r="G217" s="474"/>
      <c r="H217" s="474"/>
      <c r="I217" s="474"/>
      <c r="J217" s="474"/>
      <c r="K217" s="474"/>
      <c r="L217" s="474"/>
      <c r="M217" s="474"/>
      <c r="N217" s="474"/>
      <c r="O217" s="474"/>
      <c r="P217" s="474"/>
      <c r="Q217" s="587"/>
      <c r="R217" s="474"/>
      <c r="S217" s="474"/>
      <c r="T217" s="474"/>
      <c r="U217" s="474"/>
      <c r="V217" s="474"/>
      <c r="W217" s="474"/>
      <c r="X217" s="474"/>
      <c r="Y217" s="474"/>
      <c r="Z217" s="474"/>
      <c r="AA217" s="474"/>
      <c r="AB217" s="474"/>
      <c r="AC217" s="474"/>
      <c r="AD217" s="474"/>
      <c r="AE217" s="474"/>
      <c r="AF217" s="474"/>
      <c r="AG217" s="474"/>
      <c r="AH217" s="474"/>
      <c r="AI217" s="474"/>
      <c r="AJ217" s="474"/>
      <c r="AK217" s="474"/>
      <c r="AL217" s="474"/>
      <c r="AM217" s="474"/>
      <c r="AN217" s="474"/>
      <c r="AO217" s="474"/>
      <c r="AP217" s="474"/>
      <c r="AQ217" s="474"/>
      <c r="AR217" s="474"/>
    </row>
    <row r="218" hidden="1">
      <c r="A218" s="474"/>
      <c r="B218" s="474"/>
      <c r="C218" s="474"/>
      <c r="D218" s="474"/>
      <c r="E218" s="474"/>
      <c r="F218" s="474"/>
      <c r="G218" s="474"/>
      <c r="H218" s="474"/>
      <c r="I218" s="474"/>
      <c r="J218" s="474"/>
      <c r="K218" s="474"/>
      <c r="L218" s="474"/>
      <c r="M218" s="474"/>
      <c r="N218" s="474"/>
      <c r="O218" s="474"/>
      <c r="P218" s="474"/>
      <c r="Q218" s="587"/>
      <c r="R218" s="474"/>
      <c r="S218" s="474"/>
      <c r="T218" s="474"/>
      <c r="U218" s="474"/>
      <c r="V218" s="474"/>
      <c r="W218" s="474"/>
      <c r="X218" s="474"/>
      <c r="Y218" s="474"/>
      <c r="Z218" s="474"/>
      <c r="AA218" s="474"/>
      <c r="AB218" s="474"/>
      <c r="AC218" s="474"/>
      <c r="AD218" s="474"/>
      <c r="AE218" s="474"/>
      <c r="AF218" s="474"/>
      <c r="AG218" s="474"/>
      <c r="AH218" s="474"/>
      <c r="AI218" s="474"/>
      <c r="AJ218" s="474"/>
      <c r="AK218" s="474"/>
      <c r="AL218" s="474"/>
      <c r="AM218" s="474"/>
      <c r="AN218" s="474"/>
      <c r="AO218" s="474"/>
      <c r="AP218" s="474"/>
      <c r="AQ218" s="474"/>
      <c r="AR218" s="474"/>
    </row>
    <row r="219" hidden="1">
      <c r="A219" s="474"/>
      <c r="B219" s="474"/>
      <c r="C219" s="474"/>
      <c r="D219" s="474"/>
      <c r="E219" s="474"/>
      <c r="F219" s="474"/>
      <c r="G219" s="474"/>
      <c r="H219" s="474"/>
      <c r="I219" s="474"/>
      <c r="J219" s="474"/>
      <c r="K219" s="474"/>
      <c r="L219" s="474"/>
      <c r="M219" s="474"/>
      <c r="N219" s="474"/>
      <c r="O219" s="474"/>
      <c r="P219" s="474"/>
      <c r="Q219" s="587"/>
      <c r="R219" s="474"/>
      <c r="S219" s="474"/>
      <c r="T219" s="474"/>
      <c r="U219" s="474"/>
      <c r="V219" s="474"/>
      <c r="W219" s="474"/>
      <c r="X219" s="474"/>
      <c r="Y219" s="474"/>
      <c r="Z219" s="474"/>
      <c r="AA219" s="474"/>
      <c r="AB219" s="474"/>
      <c r="AC219" s="474"/>
      <c r="AD219" s="474"/>
      <c r="AE219" s="474"/>
      <c r="AF219" s="474"/>
      <c r="AG219" s="474"/>
      <c r="AH219" s="474"/>
      <c r="AI219" s="474"/>
      <c r="AJ219" s="474"/>
      <c r="AK219" s="474"/>
      <c r="AL219" s="474"/>
      <c r="AM219" s="474"/>
      <c r="AN219" s="474"/>
      <c r="AO219" s="474"/>
      <c r="AP219" s="474"/>
      <c r="AQ219" s="474"/>
      <c r="AR219" s="474"/>
    </row>
    <row r="220" hidden="1">
      <c r="A220" s="474"/>
      <c r="B220" s="474"/>
      <c r="C220" s="474"/>
      <c r="D220" s="474"/>
      <c r="E220" s="474"/>
      <c r="F220" s="474"/>
      <c r="G220" s="474"/>
      <c r="H220" s="474"/>
      <c r="I220" s="474"/>
      <c r="J220" s="474"/>
      <c r="K220" s="474"/>
      <c r="L220" s="474"/>
      <c r="M220" s="474"/>
      <c r="N220" s="474"/>
      <c r="O220" s="474"/>
      <c r="P220" s="474"/>
      <c r="Q220" s="587"/>
      <c r="R220" s="474"/>
      <c r="S220" s="474"/>
      <c r="T220" s="474"/>
      <c r="U220" s="474"/>
      <c r="V220" s="474"/>
      <c r="W220" s="474"/>
      <c r="X220" s="474"/>
      <c r="Y220" s="474"/>
      <c r="Z220" s="474"/>
      <c r="AA220" s="474"/>
      <c r="AB220" s="474"/>
      <c r="AC220" s="474"/>
      <c r="AD220" s="474"/>
      <c r="AE220" s="474"/>
      <c r="AF220" s="474"/>
      <c r="AG220" s="474"/>
      <c r="AH220" s="474"/>
      <c r="AI220" s="474"/>
      <c r="AJ220" s="474"/>
      <c r="AK220" s="474"/>
      <c r="AL220" s="474"/>
      <c r="AM220" s="474"/>
      <c r="AN220" s="474"/>
      <c r="AO220" s="474"/>
      <c r="AP220" s="474"/>
      <c r="AQ220" s="474"/>
      <c r="AR220" s="474"/>
    </row>
    <row r="221" hidden="1">
      <c r="A221" s="474"/>
      <c r="B221" s="474"/>
      <c r="C221" s="474"/>
      <c r="D221" s="474"/>
      <c r="E221" s="474"/>
      <c r="F221" s="474"/>
      <c r="G221" s="474"/>
      <c r="H221" s="474"/>
      <c r="I221" s="474"/>
      <c r="J221" s="474"/>
      <c r="K221" s="474"/>
      <c r="L221" s="474"/>
      <c r="M221" s="474"/>
      <c r="N221" s="474"/>
      <c r="O221" s="474"/>
      <c r="P221" s="474"/>
      <c r="Q221" s="587"/>
      <c r="R221" s="474"/>
      <c r="S221" s="474"/>
      <c r="T221" s="474"/>
      <c r="U221" s="474"/>
      <c r="V221" s="474"/>
      <c r="W221" s="474"/>
      <c r="X221" s="474"/>
      <c r="Y221" s="474"/>
      <c r="Z221" s="474"/>
      <c r="AA221" s="474"/>
      <c r="AB221" s="474"/>
      <c r="AC221" s="474"/>
      <c r="AD221" s="474"/>
      <c r="AE221" s="474"/>
      <c r="AF221" s="474"/>
      <c r="AG221" s="474"/>
      <c r="AH221" s="474"/>
      <c r="AI221" s="474"/>
      <c r="AJ221" s="474"/>
      <c r="AK221" s="474"/>
      <c r="AL221" s="474"/>
      <c r="AM221" s="474"/>
      <c r="AN221" s="474"/>
      <c r="AO221" s="474"/>
      <c r="AP221" s="474"/>
      <c r="AQ221" s="474"/>
      <c r="AR221" s="474"/>
    </row>
    <row r="222" hidden="1">
      <c r="A222" s="474"/>
      <c r="B222" s="474"/>
      <c r="C222" s="474"/>
      <c r="D222" s="474"/>
      <c r="E222" s="474"/>
      <c r="F222" s="474"/>
      <c r="G222" s="474"/>
      <c r="H222" s="474"/>
      <c r="I222" s="474"/>
      <c r="J222" s="474"/>
      <c r="K222" s="474"/>
      <c r="L222" s="474"/>
      <c r="M222" s="474"/>
      <c r="N222" s="474"/>
      <c r="O222" s="474"/>
      <c r="P222" s="474"/>
      <c r="Q222" s="587"/>
      <c r="R222" s="474"/>
      <c r="S222" s="474"/>
      <c r="T222" s="474"/>
      <c r="U222" s="474"/>
      <c r="V222" s="474"/>
      <c r="W222" s="474"/>
      <c r="X222" s="474"/>
      <c r="Y222" s="474"/>
      <c r="Z222" s="474"/>
      <c r="AA222" s="474"/>
      <c r="AB222" s="474"/>
      <c r="AC222" s="474"/>
      <c r="AD222" s="474"/>
      <c r="AE222" s="474"/>
      <c r="AF222" s="474"/>
      <c r="AG222" s="474"/>
      <c r="AH222" s="474"/>
      <c r="AI222" s="474"/>
      <c r="AJ222" s="474"/>
      <c r="AK222" s="474"/>
      <c r="AL222" s="474"/>
      <c r="AM222" s="474"/>
      <c r="AN222" s="474"/>
      <c r="AO222" s="474"/>
      <c r="AP222" s="474"/>
      <c r="AQ222" s="474"/>
      <c r="AR222" s="474"/>
    </row>
    <row r="223" hidden="1">
      <c r="A223" s="474"/>
      <c r="B223" s="474"/>
      <c r="C223" s="474"/>
      <c r="D223" s="474"/>
      <c r="E223" s="474"/>
      <c r="F223" s="474"/>
      <c r="G223" s="474"/>
      <c r="H223" s="474"/>
      <c r="I223" s="474"/>
      <c r="J223" s="474"/>
      <c r="K223" s="474"/>
      <c r="L223" s="474"/>
      <c r="M223" s="474"/>
      <c r="N223" s="474"/>
      <c r="O223" s="474"/>
      <c r="P223" s="474"/>
      <c r="Q223" s="587"/>
      <c r="R223" s="474"/>
      <c r="S223" s="474"/>
      <c r="T223" s="474"/>
      <c r="U223" s="474"/>
      <c r="V223" s="474"/>
      <c r="W223" s="474"/>
      <c r="X223" s="474"/>
      <c r="Y223" s="474"/>
      <c r="Z223" s="474"/>
      <c r="AA223" s="474"/>
      <c r="AB223" s="474"/>
      <c r="AC223" s="474"/>
      <c r="AD223" s="474"/>
      <c r="AE223" s="474"/>
      <c r="AF223" s="474"/>
      <c r="AG223" s="474"/>
      <c r="AH223" s="474"/>
      <c r="AI223" s="474"/>
      <c r="AJ223" s="474"/>
      <c r="AK223" s="474"/>
      <c r="AL223" s="474"/>
      <c r="AM223" s="474"/>
      <c r="AN223" s="474"/>
      <c r="AO223" s="474"/>
      <c r="AP223" s="474"/>
      <c r="AQ223" s="474"/>
      <c r="AR223" s="474"/>
    </row>
    <row r="224" hidden="1">
      <c r="A224" s="474"/>
      <c r="B224" s="474"/>
      <c r="C224" s="474"/>
      <c r="D224" s="474"/>
      <c r="E224" s="474"/>
      <c r="F224" s="474"/>
      <c r="G224" s="474"/>
      <c r="H224" s="474"/>
      <c r="I224" s="474"/>
      <c r="J224" s="474"/>
      <c r="K224" s="474"/>
      <c r="L224" s="474"/>
      <c r="M224" s="474"/>
      <c r="N224" s="474"/>
      <c r="O224" s="474"/>
      <c r="P224" s="474"/>
      <c r="Q224" s="587"/>
      <c r="R224" s="474"/>
      <c r="S224" s="474"/>
      <c r="T224" s="474"/>
      <c r="U224" s="474"/>
      <c r="V224" s="474"/>
      <c r="W224" s="474"/>
      <c r="X224" s="474"/>
      <c r="Y224" s="474"/>
      <c r="Z224" s="474"/>
      <c r="AA224" s="474"/>
      <c r="AB224" s="474"/>
      <c r="AC224" s="474"/>
      <c r="AD224" s="474"/>
      <c r="AE224" s="474"/>
      <c r="AF224" s="474"/>
      <c r="AG224" s="474"/>
      <c r="AH224" s="474"/>
      <c r="AI224" s="474"/>
      <c r="AJ224" s="474"/>
      <c r="AK224" s="474"/>
      <c r="AL224" s="474"/>
      <c r="AM224" s="474"/>
      <c r="AN224" s="474"/>
      <c r="AO224" s="474"/>
      <c r="AP224" s="474"/>
      <c r="AQ224" s="474"/>
      <c r="AR224" s="474"/>
    </row>
    <row r="225" hidden="1">
      <c r="A225" s="474"/>
      <c r="B225" s="474"/>
      <c r="C225" s="474"/>
      <c r="D225" s="474"/>
      <c r="E225" s="474"/>
      <c r="F225" s="474"/>
      <c r="G225" s="474"/>
      <c r="H225" s="474"/>
      <c r="I225" s="474"/>
      <c r="J225" s="474"/>
      <c r="K225" s="474"/>
      <c r="L225" s="474"/>
      <c r="M225" s="474"/>
      <c r="N225" s="474"/>
      <c r="O225" s="474"/>
      <c r="P225" s="474"/>
      <c r="Q225" s="587"/>
      <c r="R225" s="474"/>
      <c r="S225" s="474"/>
      <c r="T225" s="474"/>
      <c r="U225" s="474"/>
      <c r="V225" s="474"/>
      <c r="W225" s="474"/>
      <c r="X225" s="474"/>
      <c r="Y225" s="474"/>
      <c r="Z225" s="474"/>
      <c r="AA225" s="474"/>
      <c r="AB225" s="474"/>
      <c r="AC225" s="474"/>
      <c r="AD225" s="474"/>
      <c r="AE225" s="474"/>
      <c r="AF225" s="474"/>
      <c r="AG225" s="474"/>
      <c r="AH225" s="474"/>
      <c r="AI225" s="474"/>
      <c r="AJ225" s="474"/>
      <c r="AK225" s="474"/>
      <c r="AL225" s="474"/>
      <c r="AM225" s="474"/>
      <c r="AN225" s="474"/>
      <c r="AO225" s="474"/>
      <c r="AP225" s="474"/>
      <c r="AQ225" s="474"/>
      <c r="AR225" s="474"/>
    </row>
    <row r="226" hidden="1">
      <c r="A226" s="474"/>
      <c r="B226" s="474"/>
      <c r="C226" s="474"/>
      <c r="D226" s="474"/>
      <c r="E226" s="474"/>
      <c r="F226" s="474"/>
      <c r="G226" s="474"/>
      <c r="H226" s="474"/>
      <c r="I226" s="474"/>
      <c r="J226" s="474"/>
      <c r="K226" s="474"/>
      <c r="L226" s="474"/>
      <c r="M226" s="474"/>
      <c r="N226" s="474"/>
      <c r="O226" s="474"/>
      <c r="P226" s="474"/>
      <c r="Q226" s="587"/>
      <c r="R226" s="474"/>
      <c r="S226" s="474"/>
      <c r="T226" s="474"/>
      <c r="U226" s="474"/>
      <c r="V226" s="474"/>
      <c r="W226" s="474"/>
      <c r="X226" s="474"/>
      <c r="Y226" s="474"/>
      <c r="Z226" s="474"/>
      <c r="AA226" s="474"/>
      <c r="AB226" s="474"/>
      <c r="AC226" s="474"/>
      <c r="AD226" s="474"/>
      <c r="AE226" s="474"/>
      <c r="AF226" s="474"/>
      <c r="AG226" s="474"/>
      <c r="AH226" s="474"/>
      <c r="AI226" s="474"/>
      <c r="AJ226" s="474"/>
      <c r="AK226" s="474"/>
      <c r="AL226" s="474"/>
      <c r="AM226" s="474"/>
      <c r="AN226" s="474"/>
      <c r="AO226" s="474"/>
      <c r="AP226" s="474"/>
      <c r="AQ226" s="474"/>
      <c r="AR226" s="474"/>
    </row>
    <row r="227" hidden="1">
      <c r="A227" s="474"/>
      <c r="B227" s="474"/>
      <c r="C227" s="474"/>
      <c r="D227" s="474"/>
      <c r="E227" s="474"/>
      <c r="F227" s="474"/>
      <c r="G227" s="474"/>
      <c r="H227" s="474"/>
      <c r="I227" s="474"/>
      <c r="J227" s="474"/>
      <c r="K227" s="474"/>
      <c r="L227" s="474"/>
      <c r="M227" s="474"/>
      <c r="N227" s="474"/>
      <c r="O227" s="474"/>
      <c r="P227" s="474"/>
      <c r="Q227" s="587"/>
      <c r="R227" s="474"/>
      <c r="S227" s="474"/>
      <c r="T227" s="474"/>
      <c r="U227" s="474"/>
      <c r="V227" s="474"/>
      <c r="W227" s="474"/>
      <c r="X227" s="474"/>
      <c r="Y227" s="474"/>
      <c r="Z227" s="474"/>
      <c r="AA227" s="474"/>
      <c r="AB227" s="474"/>
      <c r="AC227" s="474"/>
      <c r="AD227" s="474"/>
      <c r="AE227" s="474"/>
      <c r="AF227" s="474"/>
      <c r="AG227" s="474"/>
      <c r="AH227" s="474"/>
      <c r="AI227" s="474"/>
      <c r="AJ227" s="474"/>
      <c r="AK227" s="474"/>
      <c r="AL227" s="474"/>
      <c r="AM227" s="474"/>
      <c r="AN227" s="474"/>
      <c r="AO227" s="474"/>
      <c r="AP227" s="474"/>
      <c r="AQ227" s="474"/>
      <c r="AR227" s="474"/>
    </row>
    <row r="228" hidden="1">
      <c r="A228" s="474"/>
      <c r="B228" s="474"/>
      <c r="C228" s="474"/>
      <c r="D228" s="474"/>
      <c r="E228" s="474"/>
      <c r="F228" s="474"/>
      <c r="G228" s="474"/>
      <c r="H228" s="474"/>
      <c r="I228" s="474"/>
      <c r="J228" s="474"/>
      <c r="K228" s="474"/>
      <c r="L228" s="474"/>
      <c r="M228" s="474"/>
      <c r="N228" s="474"/>
      <c r="O228" s="474"/>
      <c r="P228" s="474"/>
      <c r="Q228" s="587"/>
      <c r="R228" s="474"/>
      <c r="S228" s="474"/>
      <c r="T228" s="474"/>
      <c r="U228" s="474"/>
      <c r="V228" s="474"/>
      <c r="W228" s="474"/>
      <c r="X228" s="474"/>
      <c r="Y228" s="474"/>
      <c r="Z228" s="474"/>
      <c r="AA228" s="474"/>
      <c r="AB228" s="474"/>
      <c r="AC228" s="474"/>
      <c r="AD228" s="474"/>
      <c r="AE228" s="474"/>
      <c r="AF228" s="474"/>
      <c r="AG228" s="474"/>
      <c r="AH228" s="474"/>
      <c r="AI228" s="474"/>
      <c r="AJ228" s="474"/>
      <c r="AK228" s="474"/>
      <c r="AL228" s="474"/>
      <c r="AM228" s="474"/>
      <c r="AN228" s="474"/>
      <c r="AO228" s="474"/>
      <c r="AP228" s="474"/>
      <c r="AQ228" s="474"/>
      <c r="AR228" s="474"/>
    </row>
    <row r="229" hidden="1">
      <c r="A229" s="474"/>
      <c r="B229" s="474"/>
      <c r="C229" s="474"/>
      <c r="D229" s="474"/>
      <c r="E229" s="474"/>
      <c r="F229" s="474"/>
      <c r="G229" s="474"/>
      <c r="H229" s="474"/>
      <c r="I229" s="474"/>
      <c r="J229" s="474"/>
      <c r="K229" s="474"/>
      <c r="L229" s="474"/>
      <c r="M229" s="474"/>
      <c r="N229" s="474"/>
      <c r="O229" s="474"/>
      <c r="P229" s="474"/>
      <c r="Q229" s="587"/>
      <c r="R229" s="474"/>
      <c r="S229" s="474"/>
      <c r="T229" s="474"/>
      <c r="U229" s="474"/>
      <c r="V229" s="474"/>
      <c r="W229" s="474"/>
      <c r="X229" s="474"/>
      <c r="Y229" s="474"/>
      <c r="Z229" s="474"/>
      <c r="AA229" s="474"/>
      <c r="AB229" s="474"/>
      <c r="AC229" s="474"/>
      <c r="AD229" s="474"/>
      <c r="AE229" s="474"/>
      <c r="AF229" s="474"/>
      <c r="AG229" s="474"/>
      <c r="AH229" s="474"/>
      <c r="AI229" s="474"/>
      <c r="AJ229" s="474"/>
      <c r="AK229" s="474"/>
      <c r="AL229" s="474"/>
      <c r="AM229" s="474"/>
      <c r="AN229" s="474"/>
      <c r="AO229" s="474"/>
      <c r="AP229" s="474"/>
      <c r="AQ229" s="474"/>
      <c r="AR229" s="474"/>
    </row>
    <row r="230" hidden="1">
      <c r="A230" s="474"/>
      <c r="B230" s="474"/>
      <c r="C230" s="474"/>
      <c r="D230" s="474"/>
      <c r="E230" s="474"/>
      <c r="F230" s="474"/>
      <c r="G230" s="474"/>
      <c r="H230" s="474"/>
      <c r="I230" s="474"/>
      <c r="J230" s="474"/>
      <c r="K230" s="474"/>
      <c r="L230" s="474"/>
      <c r="M230" s="474"/>
      <c r="N230" s="474"/>
      <c r="O230" s="474"/>
      <c r="P230" s="474"/>
      <c r="Q230" s="587"/>
      <c r="R230" s="474"/>
      <c r="S230" s="474"/>
      <c r="T230" s="474"/>
      <c r="U230" s="474"/>
      <c r="V230" s="474"/>
      <c r="W230" s="474"/>
      <c r="X230" s="474"/>
      <c r="Y230" s="474"/>
      <c r="Z230" s="474"/>
      <c r="AA230" s="474"/>
      <c r="AB230" s="474"/>
      <c r="AC230" s="474"/>
      <c r="AD230" s="474"/>
      <c r="AE230" s="474"/>
      <c r="AF230" s="474"/>
      <c r="AG230" s="474"/>
      <c r="AH230" s="474"/>
      <c r="AI230" s="474"/>
      <c r="AJ230" s="474"/>
      <c r="AK230" s="474"/>
      <c r="AL230" s="474"/>
      <c r="AM230" s="474"/>
      <c r="AN230" s="474"/>
      <c r="AO230" s="474"/>
      <c r="AP230" s="474"/>
      <c r="AQ230" s="474"/>
      <c r="AR230" s="474"/>
    </row>
    <row r="231" hidden="1">
      <c r="A231" s="474"/>
      <c r="B231" s="474"/>
      <c r="C231" s="474"/>
      <c r="D231" s="474"/>
      <c r="E231" s="474"/>
      <c r="F231" s="474"/>
      <c r="G231" s="474"/>
      <c r="H231" s="474"/>
      <c r="I231" s="474"/>
      <c r="J231" s="474"/>
      <c r="K231" s="474"/>
      <c r="L231" s="474"/>
      <c r="M231" s="474"/>
      <c r="N231" s="474"/>
      <c r="O231" s="474"/>
      <c r="P231" s="474"/>
      <c r="Q231" s="587"/>
      <c r="R231" s="474"/>
      <c r="S231" s="474"/>
      <c r="T231" s="474"/>
      <c r="U231" s="474"/>
      <c r="V231" s="474"/>
      <c r="W231" s="474"/>
      <c r="X231" s="474"/>
      <c r="Y231" s="474"/>
      <c r="Z231" s="474"/>
      <c r="AA231" s="474"/>
      <c r="AB231" s="474"/>
      <c r="AC231" s="474"/>
      <c r="AD231" s="474"/>
      <c r="AE231" s="474"/>
      <c r="AF231" s="474"/>
      <c r="AG231" s="474"/>
      <c r="AH231" s="474"/>
      <c r="AI231" s="474"/>
      <c r="AJ231" s="474"/>
      <c r="AK231" s="474"/>
      <c r="AL231" s="474"/>
      <c r="AM231" s="474"/>
      <c r="AN231" s="474"/>
      <c r="AO231" s="474"/>
      <c r="AP231" s="474"/>
      <c r="AQ231" s="474"/>
      <c r="AR231" s="474"/>
    </row>
    <row r="232" hidden="1">
      <c r="A232" s="474"/>
      <c r="B232" s="474"/>
      <c r="C232" s="474"/>
      <c r="D232" s="474"/>
      <c r="E232" s="474"/>
      <c r="F232" s="474"/>
      <c r="G232" s="474"/>
      <c r="H232" s="474"/>
      <c r="I232" s="474"/>
      <c r="J232" s="474"/>
      <c r="K232" s="474"/>
      <c r="L232" s="474"/>
      <c r="M232" s="474"/>
      <c r="N232" s="474"/>
      <c r="O232" s="474"/>
      <c r="P232" s="474"/>
      <c r="Q232" s="587"/>
      <c r="R232" s="474"/>
      <c r="S232" s="474"/>
      <c r="T232" s="474"/>
      <c r="U232" s="474"/>
      <c r="V232" s="474"/>
      <c r="W232" s="474"/>
      <c r="X232" s="474"/>
      <c r="Y232" s="474"/>
      <c r="Z232" s="474"/>
      <c r="AA232" s="474"/>
      <c r="AB232" s="474"/>
      <c r="AC232" s="474"/>
      <c r="AD232" s="474"/>
      <c r="AE232" s="474"/>
      <c r="AF232" s="474"/>
      <c r="AG232" s="474"/>
      <c r="AH232" s="474"/>
      <c r="AI232" s="474"/>
      <c r="AJ232" s="474"/>
      <c r="AK232" s="474"/>
      <c r="AL232" s="474"/>
      <c r="AM232" s="474"/>
      <c r="AN232" s="474"/>
      <c r="AO232" s="474"/>
      <c r="AP232" s="474"/>
      <c r="AQ232" s="474"/>
      <c r="AR232" s="474"/>
    </row>
    <row r="233" hidden="1">
      <c r="A233" s="474"/>
      <c r="B233" s="474"/>
      <c r="C233" s="474"/>
      <c r="D233" s="474"/>
      <c r="E233" s="474"/>
      <c r="F233" s="474"/>
      <c r="G233" s="474"/>
      <c r="H233" s="474"/>
      <c r="I233" s="474"/>
      <c r="J233" s="474"/>
      <c r="K233" s="474"/>
      <c r="L233" s="474"/>
      <c r="M233" s="474"/>
      <c r="N233" s="474"/>
      <c r="O233" s="474"/>
      <c r="P233" s="474"/>
      <c r="Q233" s="587"/>
      <c r="R233" s="474"/>
      <c r="S233" s="474"/>
      <c r="T233" s="474"/>
      <c r="U233" s="474"/>
      <c r="V233" s="474"/>
      <c r="W233" s="474"/>
      <c r="X233" s="474"/>
      <c r="Y233" s="474"/>
      <c r="Z233" s="474"/>
      <c r="AA233" s="474"/>
      <c r="AB233" s="474"/>
      <c r="AC233" s="474"/>
      <c r="AD233" s="474"/>
      <c r="AE233" s="474"/>
      <c r="AF233" s="474"/>
      <c r="AG233" s="474"/>
      <c r="AH233" s="474"/>
      <c r="AI233" s="474"/>
      <c r="AJ233" s="474"/>
      <c r="AK233" s="474"/>
      <c r="AL233" s="474"/>
      <c r="AM233" s="474"/>
      <c r="AN233" s="474"/>
      <c r="AO233" s="474"/>
      <c r="AP233" s="474"/>
      <c r="AQ233" s="474"/>
      <c r="AR233" s="474"/>
    </row>
    <row r="234" hidden="1">
      <c r="A234" s="474"/>
      <c r="B234" s="474"/>
      <c r="C234" s="474"/>
      <c r="D234" s="474"/>
      <c r="E234" s="474"/>
      <c r="F234" s="474"/>
      <c r="G234" s="474"/>
      <c r="H234" s="474"/>
      <c r="I234" s="474"/>
      <c r="J234" s="474"/>
      <c r="K234" s="474"/>
      <c r="L234" s="474"/>
      <c r="M234" s="474"/>
      <c r="N234" s="474"/>
      <c r="O234" s="474"/>
      <c r="P234" s="474"/>
      <c r="Q234" s="587"/>
      <c r="R234" s="474"/>
      <c r="S234" s="474"/>
      <c r="T234" s="474"/>
      <c r="U234" s="474"/>
      <c r="V234" s="474"/>
      <c r="W234" s="474"/>
      <c r="X234" s="474"/>
      <c r="Y234" s="474"/>
      <c r="Z234" s="474"/>
      <c r="AA234" s="474"/>
      <c r="AB234" s="474"/>
      <c r="AC234" s="474"/>
      <c r="AD234" s="474"/>
      <c r="AE234" s="474"/>
      <c r="AF234" s="474"/>
      <c r="AG234" s="474"/>
      <c r="AH234" s="474"/>
      <c r="AI234" s="474"/>
      <c r="AJ234" s="474"/>
      <c r="AK234" s="474"/>
      <c r="AL234" s="474"/>
      <c r="AM234" s="474"/>
      <c r="AN234" s="474"/>
      <c r="AO234" s="474"/>
      <c r="AP234" s="474"/>
      <c r="AQ234" s="474"/>
      <c r="AR234" s="474"/>
    </row>
    <row r="235" hidden="1">
      <c r="A235" s="474"/>
      <c r="B235" s="474"/>
      <c r="C235" s="474"/>
      <c r="D235" s="474"/>
      <c r="E235" s="474"/>
      <c r="F235" s="474"/>
      <c r="G235" s="474"/>
      <c r="H235" s="474"/>
      <c r="I235" s="474"/>
      <c r="J235" s="474"/>
      <c r="K235" s="474"/>
      <c r="L235" s="474"/>
      <c r="M235" s="474"/>
      <c r="N235" s="474"/>
      <c r="O235" s="474"/>
      <c r="P235" s="474"/>
      <c r="Q235" s="587"/>
      <c r="R235" s="474"/>
      <c r="S235" s="474"/>
      <c r="T235" s="474"/>
      <c r="U235" s="474"/>
      <c r="V235" s="474"/>
      <c r="W235" s="474"/>
      <c r="X235" s="474"/>
      <c r="Y235" s="474"/>
      <c r="Z235" s="474"/>
      <c r="AA235" s="474"/>
      <c r="AB235" s="474"/>
      <c r="AC235" s="474"/>
      <c r="AD235" s="474"/>
      <c r="AE235" s="474"/>
      <c r="AF235" s="474"/>
      <c r="AG235" s="474"/>
      <c r="AH235" s="474"/>
      <c r="AI235" s="474"/>
      <c r="AJ235" s="474"/>
      <c r="AK235" s="474"/>
      <c r="AL235" s="474"/>
      <c r="AM235" s="474"/>
      <c r="AN235" s="474"/>
      <c r="AO235" s="474"/>
      <c r="AP235" s="474"/>
      <c r="AQ235" s="474"/>
      <c r="AR235" s="474"/>
    </row>
    <row r="236" hidden="1">
      <c r="A236" s="474"/>
      <c r="B236" s="474"/>
      <c r="C236" s="474"/>
      <c r="D236" s="474"/>
      <c r="E236" s="474"/>
      <c r="F236" s="474"/>
      <c r="G236" s="474"/>
      <c r="H236" s="474"/>
      <c r="I236" s="474"/>
      <c r="J236" s="474"/>
      <c r="K236" s="474"/>
      <c r="L236" s="474"/>
      <c r="M236" s="474"/>
      <c r="N236" s="474"/>
      <c r="O236" s="474"/>
      <c r="P236" s="474"/>
      <c r="Q236" s="587"/>
      <c r="R236" s="474"/>
      <c r="S236" s="474"/>
      <c r="T236" s="474"/>
      <c r="U236" s="474"/>
      <c r="V236" s="474"/>
      <c r="W236" s="474"/>
      <c r="X236" s="474"/>
      <c r="Y236" s="474"/>
      <c r="Z236" s="474"/>
      <c r="AA236" s="474"/>
      <c r="AB236" s="474"/>
      <c r="AC236" s="474"/>
      <c r="AD236" s="474"/>
      <c r="AE236" s="474"/>
      <c r="AF236" s="474"/>
      <c r="AG236" s="474"/>
      <c r="AH236" s="474"/>
      <c r="AI236" s="474"/>
      <c r="AJ236" s="474"/>
      <c r="AK236" s="474"/>
      <c r="AL236" s="474"/>
      <c r="AM236" s="474"/>
      <c r="AN236" s="474"/>
      <c r="AO236" s="474"/>
      <c r="AP236" s="474"/>
      <c r="AQ236" s="474"/>
      <c r="AR236" s="474"/>
    </row>
    <row r="237" hidden="1">
      <c r="A237" s="474"/>
      <c r="B237" s="474"/>
      <c r="C237" s="474"/>
      <c r="D237" s="474"/>
      <c r="E237" s="474"/>
      <c r="F237" s="474"/>
      <c r="G237" s="474"/>
      <c r="H237" s="474"/>
      <c r="I237" s="474"/>
      <c r="J237" s="474"/>
      <c r="K237" s="474"/>
      <c r="L237" s="474"/>
      <c r="M237" s="474"/>
      <c r="N237" s="474"/>
      <c r="O237" s="474"/>
      <c r="P237" s="474"/>
      <c r="Q237" s="587"/>
      <c r="R237" s="474"/>
      <c r="S237" s="474"/>
      <c r="T237" s="474"/>
      <c r="U237" s="474"/>
      <c r="V237" s="474"/>
      <c r="W237" s="474"/>
      <c r="X237" s="474"/>
      <c r="Y237" s="474"/>
      <c r="Z237" s="474"/>
      <c r="AA237" s="474"/>
      <c r="AB237" s="474"/>
      <c r="AC237" s="474"/>
      <c r="AD237" s="474"/>
      <c r="AE237" s="474"/>
      <c r="AF237" s="474"/>
      <c r="AG237" s="474"/>
      <c r="AH237" s="474"/>
      <c r="AI237" s="474"/>
      <c r="AJ237" s="474"/>
      <c r="AK237" s="474"/>
      <c r="AL237" s="474"/>
      <c r="AM237" s="474"/>
      <c r="AN237" s="474"/>
      <c r="AO237" s="474"/>
      <c r="AP237" s="474"/>
      <c r="AQ237" s="474"/>
      <c r="AR237" s="474"/>
    </row>
    <row r="238" hidden="1">
      <c r="A238" s="474"/>
      <c r="B238" s="474"/>
      <c r="C238" s="474"/>
      <c r="D238" s="474"/>
      <c r="E238" s="474"/>
      <c r="F238" s="474"/>
      <c r="G238" s="474"/>
      <c r="H238" s="474"/>
      <c r="I238" s="474"/>
      <c r="J238" s="474"/>
      <c r="K238" s="474"/>
      <c r="L238" s="474"/>
      <c r="M238" s="474"/>
      <c r="N238" s="474"/>
      <c r="O238" s="474"/>
      <c r="P238" s="474"/>
      <c r="Q238" s="587"/>
      <c r="R238" s="474"/>
      <c r="S238" s="474"/>
      <c r="T238" s="474"/>
      <c r="U238" s="474"/>
      <c r="V238" s="474"/>
      <c r="W238" s="474"/>
      <c r="X238" s="474"/>
      <c r="Y238" s="474"/>
      <c r="Z238" s="474"/>
      <c r="AA238" s="474"/>
      <c r="AB238" s="474"/>
      <c r="AC238" s="474"/>
      <c r="AD238" s="474"/>
      <c r="AE238" s="474"/>
      <c r="AF238" s="474"/>
      <c r="AG238" s="474"/>
      <c r="AH238" s="474"/>
      <c r="AI238" s="474"/>
      <c r="AJ238" s="474"/>
      <c r="AK238" s="474"/>
      <c r="AL238" s="474"/>
      <c r="AM238" s="474"/>
      <c r="AN238" s="474"/>
      <c r="AO238" s="474"/>
      <c r="AP238" s="474"/>
      <c r="AQ238" s="474"/>
      <c r="AR238" s="474"/>
    </row>
    <row r="239" hidden="1">
      <c r="A239" s="474"/>
      <c r="B239" s="474"/>
      <c r="C239" s="474"/>
      <c r="D239" s="474"/>
      <c r="E239" s="474"/>
      <c r="F239" s="474"/>
      <c r="G239" s="474"/>
      <c r="H239" s="474"/>
      <c r="I239" s="474"/>
      <c r="J239" s="474"/>
      <c r="K239" s="474"/>
      <c r="L239" s="474"/>
      <c r="M239" s="474"/>
      <c r="N239" s="474"/>
      <c r="O239" s="474"/>
      <c r="P239" s="474"/>
      <c r="Q239" s="587"/>
      <c r="R239" s="474"/>
      <c r="S239" s="474"/>
      <c r="T239" s="474"/>
      <c r="U239" s="474"/>
      <c r="V239" s="474"/>
      <c r="W239" s="474"/>
      <c r="X239" s="474"/>
      <c r="Y239" s="474"/>
      <c r="Z239" s="474"/>
      <c r="AA239" s="474"/>
      <c r="AB239" s="474"/>
      <c r="AC239" s="474"/>
      <c r="AD239" s="474"/>
      <c r="AE239" s="474"/>
      <c r="AF239" s="474"/>
      <c r="AG239" s="474"/>
      <c r="AH239" s="474"/>
      <c r="AI239" s="474"/>
      <c r="AJ239" s="474"/>
      <c r="AK239" s="474"/>
      <c r="AL239" s="474"/>
      <c r="AM239" s="474"/>
      <c r="AN239" s="474"/>
      <c r="AO239" s="474"/>
      <c r="AP239" s="474"/>
      <c r="AQ239" s="474"/>
      <c r="AR239" s="474"/>
    </row>
    <row r="240" hidden="1">
      <c r="A240" s="474"/>
      <c r="B240" s="474"/>
      <c r="C240" s="474"/>
      <c r="D240" s="474"/>
      <c r="E240" s="474"/>
      <c r="F240" s="474"/>
      <c r="G240" s="474"/>
      <c r="H240" s="474"/>
      <c r="I240" s="474"/>
      <c r="J240" s="474"/>
      <c r="K240" s="474"/>
      <c r="L240" s="474"/>
      <c r="M240" s="474"/>
      <c r="N240" s="474"/>
      <c r="O240" s="474"/>
      <c r="P240" s="474"/>
      <c r="Q240" s="587"/>
      <c r="R240" s="474"/>
      <c r="S240" s="474"/>
      <c r="T240" s="474"/>
      <c r="U240" s="474"/>
      <c r="V240" s="474"/>
      <c r="W240" s="474"/>
      <c r="X240" s="474"/>
      <c r="Y240" s="474"/>
      <c r="Z240" s="474"/>
      <c r="AA240" s="474"/>
      <c r="AB240" s="474"/>
      <c r="AC240" s="474"/>
      <c r="AD240" s="474"/>
      <c r="AE240" s="474"/>
      <c r="AF240" s="474"/>
      <c r="AG240" s="474"/>
      <c r="AH240" s="474"/>
      <c r="AI240" s="474"/>
      <c r="AJ240" s="474"/>
      <c r="AK240" s="474"/>
      <c r="AL240" s="474"/>
      <c r="AM240" s="474"/>
      <c r="AN240" s="474"/>
      <c r="AO240" s="474"/>
      <c r="AP240" s="474"/>
      <c r="AQ240" s="474"/>
      <c r="AR240" s="474"/>
    </row>
    <row r="241" hidden="1">
      <c r="A241" s="474"/>
      <c r="B241" s="474"/>
      <c r="C241" s="474"/>
      <c r="D241" s="474"/>
      <c r="E241" s="474"/>
      <c r="F241" s="474"/>
      <c r="G241" s="474"/>
      <c r="H241" s="474"/>
      <c r="I241" s="474"/>
      <c r="J241" s="474"/>
      <c r="K241" s="474"/>
      <c r="L241" s="474"/>
      <c r="M241" s="474"/>
      <c r="N241" s="474"/>
      <c r="O241" s="474"/>
      <c r="P241" s="474"/>
      <c r="Q241" s="587"/>
      <c r="R241" s="474"/>
      <c r="S241" s="474"/>
      <c r="T241" s="474"/>
      <c r="U241" s="474"/>
      <c r="V241" s="474"/>
      <c r="W241" s="474"/>
      <c r="X241" s="474"/>
      <c r="Y241" s="474"/>
      <c r="Z241" s="474"/>
      <c r="AA241" s="474"/>
      <c r="AB241" s="474"/>
      <c r="AC241" s="474"/>
      <c r="AD241" s="474"/>
      <c r="AE241" s="474"/>
      <c r="AF241" s="474"/>
      <c r="AG241" s="474"/>
      <c r="AH241" s="474"/>
      <c r="AI241" s="474"/>
      <c r="AJ241" s="474"/>
      <c r="AK241" s="474"/>
      <c r="AL241" s="474"/>
      <c r="AM241" s="474"/>
      <c r="AN241" s="474"/>
      <c r="AO241" s="474"/>
      <c r="AP241" s="474"/>
      <c r="AQ241" s="474"/>
      <c r="AR241" s="474"/>
    </row>
    <row r="242" hidden="1">
      <c r="A242" s="474"/>
      <c r="B242" s="474"/>
      <c r="C242" s="474"/>
      <c r="D242" s="474"/>
      <c r="E242" s="474"/>
      <c r="F242" s="474"/>
      <c r="G242" s="474"/>
      <c r="H242" s="474"/>
      <c r="I242" s="474"/>
      <c r="J242" s="474"/>
      <c r="K242" s="474"/>
      <c r="L242" s="474"/>
      <c r="M242" s="474"/>
      <c r="N242" s="474"/>
      <c r="O242" s="474"/>
      <c r="P242" s="474"/>
      <c r="Q242" s="587"/>
      <c r="R242" s="474"/>
      <c r="S242" s="474"/>
      <c r="T242" s="474"/>
      <c r="U242" s="474"/>
      <c r="V242" s="474"/>
      <c r="W242" s="474"/>
      <c r="X242" s="474"/>
      <c r="Y242" s="474"/>
      <c r="Z242" s="474"/>
      <c r="AA242" s="474"/>
      <c r="AB242" s="474"/>
      <c r="AC242" s="474"/>
      <c r="AD242" s="474"/>
      <c r="AE242" s="474"/>
      <c r="AF242" s="474"/>
      <c r="AG242" s="474"/>
      <c r="AH242" s="474"/>
      <c r="AI242" s="474"/>
      <c r="AJ242" s="474"/>
      <c r="AK242" s="474"/>
      <c r="AL242" s="474"/>
      <c r="AM242" s="474"/>
      <c r="AN242" s="474"/>
      <c r="AO242" s="474"/>
      <c r="AP242" s="474"/>
      <c r="AQ242" s="474"/>
      <c r="AR242" s="474"/>
    </row>
    <row r="243" hidden="1">
      <c r="A243" s="474"/>
      <c r="B243" s="474"/>
      <c r="C243" s="474"/>
      <c r="D243" s="474"/>
      <c r="E243" s="474"/>
      <c r="F243" s="474"/>
      <c r="G243" s="474"/>
      <c r="H243" s="474"/>
      <c r="I243" s="474"/>
      <c r="J243" s="474"/>
      <c r="K243" s="474"/>
      <c r="L243" s="474"/>
      <c r="M243" s="474"/>
      <c r="N243" s="474"/>
      <c r="O243" s="474"/>
      <c r="P243" s="474"/>
      <c r="Q243" s="587"/>
      <c r="R243" s="474"/>
      <c r="S243" s="474"/>
      <c r="T243" s="474"/>
      <c r="U243" s="474"/>
      <c r="V243" s="474"/>
      <c r="W243" s="474"/>
      <c r="X243" s="474"/>
      <c r="Y243" s="474"/>
      <c r="Z243" s="474"/>
      <c r="AA243" s="474"/>
      <c r="AB243" s="474"/>
      <c r="AC243" s="474"/>
      <c r="AD243" s="474"/>
      <c r="AE243" s="474"/>
      <c r="AF243" s="474"/>
      <c r="AG243" s="474"/>
      <c r="AH243" s="474"/>
      <c r="AI243" s="474"/>
      <c r="AJ243" s="474"/>
      <c r="AK243" s="474"/>
      <c r="AL243" s="474"/>
      <c r="AM243" s="474"/>
      <c r="AN243" s="474"/>
      <c r="AO243" s="474"/>
      <c r="AP243" s="474"/>
      <c r="AQ243" s="474"/>
      <c r="AR243" s="474"/>
    </row>
    <row r="244" hidden="1">
      <c r="A244" s="474"/>
      <c r="B244" s="474"/>
      <c r="C244" s="474"/>
      <c r="D244" s="474"/>
      <c r="E244" s="474"/>
      <c r="F244" s="474"/>
      <c r="G244" s="474"/>
      <c r="H244" s="474"/>
      <c r="I244" s="474"/>
      <c r="J244" s="474"/>
      <c r="K244" s="474"/>
      <c r="L244" s="474"/>
      <c r="M244" s="474"/>
      <c r="N244" s="474"/>
      <c r="O244" s="474"/>
      <c r="P244" s="474"/>
      <c r="Q244" s="587"/>
      <c r="R244" s="474"/>
      <c r="S244" s="474"/>
      <c r="T244" s="474"/>
      <c r="U244" s="474"/>
      <c r="V244" s="474"/>
      <c r="W244" s="474"/>
      <c r="X244" s="474"/>
      <c r="Y244" s="474"/>
      <c r="Z244" s="474"/>
      <c r="AA244" s="474"/>
      <c r="AB244" s="474"/>
      <c r="AC244" s="474"/>
      <c r="AD244" s="474"/>
      <c r="AE244" s="474"/>
      <c r="AF244" s="474"/>
      <c r="AG244" s="474"/>
      <c r="AH244" s="474"/>
      <c r="AI244" s="474"/>
      <c r="AJ244" s="474"/>
      <c r="AK244" s="474"/>
      <c r="AL244" s="474"/>
      <c r="AM244" s="474"/>
      <c r="AN244" s="474"/>
      <c r="AO244" s="474"/>
      <c r="AP244" s="474"/>
      <c r="AQ244" s="474"/>
      <c r="AR244" s="474"/>
    </row>
    <row r="245" hidden="1">
      <c r="A245" s="474"/>
      <c r="B245" s="474"/>
      <c r="C245" s="474"/>
      <c r="D245" s="474"/>
      <c r="E245" s="474"/>
      <c r="F245" s="474"/>
      <c r="G245" s="474"/>
      <c r="H245" s="474"/>
      <c r="I245" s="474"/>
      <c r="J245" s="474"/>
      <c r="K245" s="474"/>
      <c r="L245" s="474"/>
      <c r="M245" s="474"/>
      <c r="N245" s="474"/>
      <c r="O245" s="474"/>
      <c r="P245" s="474"/>
      <c r="Q245" s="587"/>
      <c r="R245" s="474"/>
      <c r="S245" s="474"/>
      <c r="T245" s="474"/>
      <c r="U245" s="474"/>
      <c r="V245" s="474"/>
      <c r="W245" s="474"/>
      <c r="X245" s="474"/>
      <c r="Y245" s="474"/>
      <c r="Z245" s="474"/>
      <c r="AA245" s="474"/>
      <c r="AB245" s="474"/>
      <c r="AC245" s="474"/>
      <c r="AD245" s="474"/>
      <c r="AE245" s="474"/>
      <c r="AF245" s="474"/>
      <c r="AG245" s="474"/>
      <c r="AH245" s="474"/>
      <c r="AI245" s="474"/>
      <c r="AJ245" s="474"/>
      <c r="AK245" s="474"/>
      <c r="AL245" s="474"/>
      <c r="AM245" s="474"/>
      <c r="AN245" s="474"/>
      <c r="AO245" s="474"/>
      <c r="AP245" s="474"/>
      <c r="AQ245" s="474"/>
      <c r="AR245" s="474"/>
    </row>
    <row r="246" hidden="1">
      <c r="A246" s="474"/>
      <c r="B246" s="474"/>
      <c r="C246" s="474"/>
      <c r="D246" s="474"/>
      <c r="E246" s="474"/>
      <c r="F246" s="474"/>
      <c r="G246" s="474"/>
      <c r="H246" s="474"/>
      <c r="I246" s="474"/>
      <c r="J246" s="474"/>
      <c r="K246" s="474"/>
      <c r="L246" s="474"/>
      <c r="M246" s="474"/>
      <c r="N246" s="474"/>
      <c r="O246" s="474"/>
      <c r="P246" s="474"/>
      <c r="Q246" s="587"/>
      <c r="R246" s="474"/>
      <c r="S246" s="474"/>
      <c r="T246" s="474"/>
      <c r="U246" s="474"/>
      <c r="V246" s="474"/>
      <c r="W246" s="474"/>
      <c r="X246" s="474"/>
      <c r="Y246" s="474"/>
      <c r="Z246" s="474"/>
      <c r="AA246" s="474"/>
      <c r="AB246" s="474"/>
      <c r="AC246" s="474"/>
      <c r="AD246" s="474"/>
      <c r="AE246" s="474"/>
      <c r="AF246" s="474"/>
      <c r="AG246" s="474"/>
      <c r="AH246" s="474"/>
      <c r="AI246" s="474"/>
      <c r="AJ246" s="474"/>
      <c r="AK246" s="474"/>
      <c r="AL246" s="474"/>
      <c r="AM246" s="474"/>
      <c r="AN246" s="474"/>
      <c r="AO246" s="474"/>
      <c r="AP246" s="474"/>
      <c r="AQ246" s="474"/>
      <c r="AR246" s="474"/>
    </row>
    <row r="247" hidden="1">
      <c r="A247" s="474"/>
      <c r="B247" s="474"/>
      <c r="C247" s="474"/>
      <c r="D247" s="474"/>
      <c r="E247" s="474"/>
      <c r="F247" s="474"/>
      <c r="G247" s="474"/>
      <c r="H247" s="474"/>
      <c r="I247" s="474"/>
      <c r="J247" s="474"/>
      <c r="K247" s="474"/>
      <c r="L247" s="474"/>
      <c r="M247" s="474"/>
      <c r="N247" s="474"/>
      <c r="O247" s="474"/>
      <c r="P247" s="474"/>
      <c r="Q247" s="587"/>
      <c r="R247" s="474"/>
      <c r="S247" s="474"/>
      <c r="T247" s="474"/>
      <c r="U247" s="474"/>
      <c r="V247" s="474"/>
      <c r="W247" s="474"/>
      <c r="X247" s="474"/>
      <c r="Y247" s="474"/>
      <c r="Z247" s="474"/>
      <c r="AA247" s="474"/>
      <c r="AB247" s="474"/>
      <c r="AC247" s="474"/>
      <c r="AD247" s="474"/>
      <c r="AE247" s="474"/>
      <c r="AF247" s="474"/>
      <c r="AG247" s="474"/>
      <c r="AH247" s="474"/>
      <c r="AI247" s="474"/>
      <c r="AJ247" s="474"/>
      <c r="AK247" s="474"/>
      <c r="AL247" s="474"/>
      <c r="AM247" s="474"/>
      <c r="AN247" s="474"/>
      <c r="AO247" s="474"/>
      <c r="AP247" s="474"/>
      <c r="AQ247" s="474"/>
      <c r="AR247" s="474"/>
    </row>
    <row r="248" hidden="1">
      <c r="A248" s="474"/>
      <c r="B248" s="474"/>
      <c r="C248" s="474"/>
      <c r="D248" s="474"/>
      <c r="E248" s="474"/>
      <c r="F248" s="474"/>
      <c r="G248" s="474"/>
      <c r="H248" s="474"/>
      <c r="I248" s="474"/>
      <c r="J248" s="474"/>
      <c r="K248" s="474"/>
      <c r="L248" s="474"/>
      <c r="M248" s="474"/>
      <c r="N248" s="474"/>
      <c r="O248" s="474"/>
      <c r="P248" s="474"/>
      <c r="Q248" s="587"/>
      <c r="R248" s="474"/>
      <c r="S248" s="474"/>
      <c r="T248" s="474"/>
      <c r="U248" s="474"/>
      <c r="V248" s="474"/>
      <c r="W248" s="474"/>
      <c r="X248" s="474"/>
      <c r="Y248" s="474"/>
      <c r="Z248" s="474"/>
      <c r="AA248" s="474"/>
      <c r="AB248" s="474"/>
      <c r="AC248" s="474"/>
      <c r="AD248" s="474"/>
      <c r="AE248" s="474"/>
      <c r="AF248" s="474"/>
      <c r="AG248" s="474"/>
      <c r="AH248" s="474"/>
      <c r="AI248" s="474"/>
      <c r="AJ248" s="474"/>
      <c r="AK248" s="474"/>
      <c r="AL248" s="474"/>
      <c r="AM248" s="474"/>
      <c r="AN248" s="474"/>
      <c r="AO248" s="474"/>
      <c r="AP248" s="474"/>
      <c r="AQ248" s="474"/>
      <c r="AR248" s="474"/>
    </row>
    <row r="249" hidden="1">
      <c r="A249" s="474"/>
      <c r="B249" s="474"/>
      <c r="C249" s="474"/>
      <c r="D249" s="474"/>
      <c r="E249" s="474"/>
      <c r="F249" s="474"/>
      <c r="G249" s="474"/>
      <c r="H249" s="474"/>
      <c r="I249" s="474"/>
      <c r="J249" s="474"/>
      <c r="K249" s="474"/>
      <c r="L249" s="474"/>
      <c r="M249" s="474"/>
      <c r="N249" s="474"/>
      <c r="O249" s="474"/>
      <c r="P249" s="474"/>
      <c r="Q249" s="587"/>
      <c r="R249" s="474"/>
      <c r="S249" s="474"/>
      <c r="T249" s="474"/>
      <c r="U249" s="474"/>
      <c r="V249" s="474"/>
      <c r="W249" s="474"/>
      <c r="X249" s="474"/>
      <c r="Y249" s="474"/>
      <c r="Z249" s="474"/>
      <c r="AA249" s="474"/>
      <c r="AB249" s="474"/>
      <c r="AC249" s="474"/>
      <c r="AD249" s="474"/>
      <c r="AE249" s="474"/>
      <c r="AF249" s="474"/>
      <c r="AG249" s="474"/>
      <c r="AH249" s="474"/>
      <c r="AI249" s="474"/>
      <c r="AJ249" s="474"/>
      <c r="AK249" s="474"/>
      <c r="AL249" s="474"/>
      <c r="AM249" s="474"/>
      <c r="AN249" s="474"/>
      <c r="AO249" s="474"/>
      <c r="AP249" s="474"/>
      <c r="AQ249" s="474"/>
      <c r="AR249" s="474"/>
    </row>
    <row r="250" hidden="1">
      <c r="A250" s="474"/>
      <c r="B250" s="474"/>
      <c r="C250" s="474"/>
      <c r="D250" s="474"/>
      <c r="E250" s="474"/>
      <c r="F250" s="474"/>
      <c r="G250" s="474"/>
      <c r="H250" s="474"/>
      <c r="I250" s="474"/>
      <c r="J250" s="474"/>
      <c r="K250" s="474"/>
      <c r="L250" s="474"/>
      <c r="M250" s="474"/>
      <c r="N250" s="474"/>
      <c r="O250" s="474"/>
      <c r="P250" s="474"/>
      <c r="Q250" s="587"/>
      <c r="R250" s="474"/>
      <c r="S250" s="474"/>
      <c r="T250" s="474"/>
      <c r="U250" s="474"/>
      <c r="V250" s="474"/>
      <c r="W250" s="474"/>
      <c r="X250" s="474"/>
      <c r="Y250" s="474"/>
      <c r="Z250" s="474"/>
      <c r="AA250" s="474"/>
      <c r="AB250" s="474"/>
      <c r="AC250" s="474"/>
      <c r="AD250" s="474"/>
      <c r="AE250" s="474"/>
      <c r="AF250" s="474"/>
      <c r="AG250" s="474"/>
      <c r="AH250" s="474"/>
      <c r="AI250" s="474"/>
      <c r="AJ250" s="474"/>
      <c r="AK250" s="474"/>
      <c r="AL250" s="474"/>
      <c r="AM250" s="474"/>
      <c r="AN250" s="474"/>
      <c r="AO250" s="474"/>
      <c r="AP250" s="474"/>
      <c r="AQ250" s="474"/>
      <c r="AR250" s="474"/>
    </row>
    <row r="251" hidden="1">
      <c r="A251" s="474"/>
      <c r="B251" s="474"/>
      <c r="C251" s="474"/>
      <c r="D251" s="474"/>
      <c r="E251" s="474"/>
      <c r="F251" s="474"/>
      <c r="G251" s="474"/>
      <c r="H251" s="474"/>
      <c r="I251" s="474"/>
      <c r="J251" s="474"/>
      <c r="K251" s="474"/>
      <c r="L251" s="474"/>
      <c r="M251" s="474"/>
      <c r="N251" s="474"/>
      <c r="O251" s="474"/>
      <c r="P251" s="474"/>
      <c r="Q251" s="587"/>
      <c r="R251" s="474"/>
      <c r="S251" s="474"/>
      <c r="T251" s="474"/>
      <c r="U251" s="474"/>
      <c r="V251" s="474"/>
      <c r="W251" s="474"/>
      <c r="X251" s="474"/>
      <c r="Y251" s="474"/>
      <c r="Z251" s="474"/>
      <c r="AA251" s="474"/>
      <c r="AB251" s="474"/>
      <c r="AC251" s="474"/>
      <c r="AD251" s="474"/>
      <c r="AE251" s="474"/>
      <c r="AF251" s="474"/>
      <c r="AG251" s="474"/>
      <c r="AH251" s="474"/>
      <c r="AI251" s="474"/>
      <c r="AJ251" s="474"/>
      <c r="AK251" s="474"/>
      <c r="AL251" s="474"/>
      <c r="AM251" s="474"/>
      <c r="AN251" s="474"/>
      <c r="AO251" s="474"/>
      <c r="AP251" s="474"/>
      <c r="AQ251" s="474"/>
      <c r="AR251" s="474"/>
    </row>
    <row r="252" hidden="1">
      <c r="A252" s="474"/>
      <c r="B252" s="474"/>
      <c r="C252" s="474"/>
      <c r="D252" s="474"/>
      <c r="E252" s="474"/>
      <c r="F252" s="474"/>
      <c r="G252" s="474"/>
      <c r="H252" s="474"/>
      <c r="I252" s="474"/>
      <c r="J252" s="474"/>
      <c r="K252" s="474"/>
      <c r="L252" s="474"/>
      <c r="M252" s="474"/>
      <c r="N252" s="474"/>
      <c r="O252" s="474"/>
      <c r="P252" s="474"/>
      <c r="Q252" s="587"/>
      <c r="R252" s="474"/>
      <c r="S252" s="474"/>
      <c r="T252" s="474"/>
      <c r="U252" s="474"/>
      <c r="V252" s="474"/>
      <c r="W252" s="474"/>
      <c r="X252" s="474"/>
      <c r="Y252" s="474"/>
      <c r="Z252" s="474"/>
      <c r="AA252" s="474"/>
      <c r="AB252" s="474"/>
      <c r="AC252" s="474"/>
      <c r="AD252" s="474"/>
      <c r="AE252" s="474"/>
      <c r="AF252" s="474"/>
      <c r="AG252" s="474"/>
      <c r="AH252" s="474"/>
      <c r="AI252" s="474"/>
      <c r="AJ252" s="474"/>
      <c r="AK252" s="474"/>
      <c r="AL252" s="474"/>
      <c r="AM252" s="474"/>
      <c r="AN252" s="474"/>
      <c r="AO252" s="474"/>
      <c r="AP252" s="474"/>
      <c r="AQ252" s="474"/>
      <c r="AR252" s="474"/>
    </row>
    <row r="253" hidden="1">
      <c r="A253" s="474"/>
      <c r="B253" s="474"/>
      <c r="C253" s="474"/>
      <c r="D253" s="474"/>
      <c r="E253" s="474"/>
      <c r="F253" s="474"/>
      <c r="G253" s="474"/>
      <c r="H253" s="474"/>
      <c r="I253" s="474"/>
      <c r="J253" s="474"/>
      <c r="K253" s="474"/>
      <c r="L253" s="474"/>
      <c r="M253" s="474"/>
      <c r="N253" s="474"/>
      <c r="O253" s="474"/>
      <c r="P253" s="474"/>
      <c r="Q253" s="587"/>
      <c r="R253" s="474"/>
      <c r="S253" s="474"/>
      <c r="T253" s="474"/>
      <c r="U253" s="474"/>
      <c r="V253" s="474"/>
      <c r="W253" s="474"/>
      <c r="X253" s="474"/>
      <c r="Y253" s="474"/>
      <c r="Z253" s="474"/>
      <c r="AA253" s="474"/>
      <c r="AB253" s="474"/>
      <c r="AC253" s="474"/>
      <c r="AD253" s="474"/>
      <c r="AE253" s="474"/>
      <c r="AF253" s="474"/>
      <c r="AG253" s="474"/>
      <c r="AH253" s="474"/>
      <c r="AI253" s="474"/>
      <c r="AJ253" s="474"/>
      <c r="AK253" s="474"/>
      <c r="AL253" s="474"/>
      <c r="AM253" s="474"/>
      <c r="AN253" s="474"/>
      <c r="AO253" s="474"/>
      <c r="AP253" s="474"/>
      <c r="AQ253" s="474"/>
      <c r="AR253" s="474"/>
    </row>
    <row r="254" hidden="1">
      <c r="A254" s="474"/>
      <c r="B254" s="474"/>
      <c r="C254" s="474"/>
      <c r="D254" s="474"/>
      <c r="E254" s="474"/>
      <c r="F254" s="474"/>
      <c r="G254" s="474"/>
      <c r="H254" s="474"/>
      <c r="I254" s="474"/>
      <c r="J254" s="474"/>
      <c r="K254" s="474"/>
      <c r="L254" s="474"/>
      <c r="M254" s="474"/>
      <c r="N254" s="474"/>
      <c r="O254" s="474"/>
      <c r="P254" s="474"/>
      <c r="Q254" s="587"/>
      <c r="R254" s="474"/>
      <c r="S254" s="474"/>
      <c r="T254" s="474"/>
      <c r="U254" s="474"/>
      <c r="V254" s="474"/>
      <c r="W254" s="474"/>
      <c r="X254" s="474"/>
      <c r="Y254" s="474"/>
      <c r="Z254" s="474"/>
      <c r="AA254" s="474"/>
      <c r="AB254" s="474"/>
      <c r="AC254" s="474"/>
      <c r="AD254" s="474"/>
      <c r="AE254" s="474"/>
      <c r="AF254" s="474"/>
      <c r="AG254" s="474"/>
      <c r="AH254" s="474"/>
      <c r="AI254" s="474"/>
      <c r="AJ254" s="474"/>
      <c r="AK254" s="474"/>
      <c r="AL254" s="474"/>
      <c r="AM254" s="474"/>
      <c r="AN254" s="474"/>
      <c r="AO254" s="474"/>
      <c r="AP254" s="474"/>
      <c r="AQ254" s="474"/>
      <c r="AR254" s="474"/>
    </row>
    <row r="255" hidden="1">
      <c r="A255" s="474"/>
      <c r="B255" s="474"/>
      <c r="C255" s="474"/>
      <c r="D255" s="474"/>
      <c r="E255" s="474"/>
      <c r="F255" s="474"/>
      <c r="G255" s="474"/>
      <c r="H255" s="474"/>
      <c r="I255" s="474"/>
      <c r="J255" s="474"/>
      <c r="K255" s="474"/>
      <c r="L255" s="474"/>
      <c r="M255" s="474"/>
      <c r="N255" s="474"/>
      <c r="O255" s="474"/>
      <c r="P255" s="474"/>
      <c r="Q255" s="587"/>
      <c r="R255" s="474"/>
      <c r="S255" s="474"/>
      <c r="T255" s="474"/>
      <c r="U255" s="474"/>
      <c r="V255" s="474"/>
      <c r="W255" s="474"/>
      <c r="X255" s="474"/>
      <c r="Y255" s="474"/>
      <c r="Z255" s="474"/>
      <c r="AA255" s="474"/>
      <c r="AB255" s="474"/>
      <c r="AC255" s="474"/>
      <c r="AD255" s="474"/>
      <c r="AE255" s="474"/>
      <c r="AF255" s="474"/>
      <c r="AG255" s="474"/>
      <c r="AH255" s="474"/>
      <c r="AI255" s="474"/>
      <c r="AJ255" s="474"/>
      <c r="AK255" s="474"/>
      <c r="AL255" s="474"/>
      <c r="AM255" s="474"/>
      <c r="AN255" s="474"/>
      <c r="AO255" s="474"/>
      <c r="AP255" s="474"/>
      <c r="AQ255" s="474"/>
      <c r="AR255" s="474"/>
    </row>
    <row r="256" hidden="1">
      <c r="A256" s="474"/>
      <c r="B256" s="474"/>
      <c r="C256" s="474"/>
      <c r="D256" s="474"/>
      <c r="E256" s="474"/>
      <c r="F256" s="474"/>
      <c r="G256" s="474"/>
      <c r="H256" s="474"/>
      <c r="I256" s="474"/>
      <c r="J256" s="474"/>
      <c r="K256" s="474"/>
      <c r="L256" s="474"/>
      <c r="M256" s="474"/>
      <c r="N256" s="474"/>
      <c r="O256" s="474"/>
      <c r="P256" s="474"/>
      <c r="Q256" s="587"/>
      <c r="R256" s="474"/>
      <c r="S256" s="474"/>
      <c r="T256" s="474"/>
      <c r="U256" s="474"/>
      <c r="V256" s="474"/>
      <c r="W256" s="474"/>
      <c r="X256" s="474"/>
      <c r="Y256" s="474"/>
      <c r="Z256" s="474"/>
      <c r="AA256" s="474"/>
      <c r="AB256" s="474"/>
      <c r="AC256" s="474"/>
      <c r="AD256" s="474"/>
      <c r="AE256" s="474"/>
      <c r="AF256" s="474"/>
      <c r="AG256" s="474"/>
      <c r="AH256" s="474"/>
      <c r="AI256" s="474"/>
      <c r="AJ256" s="474"/>
      <c r="AK256" s="474"/>
      <c r="AL256" s="474"/>
      <c r="AM256" s="474"/>
      <c r="AN256" s="474"/>
      <c r="AO256" s="474"/>
      <c r="AP256" s="474"/>
      <c r="AQ256" s="474"/>
      <c r="AR256" s="474"/>
    </row>
    <row r="257" hidden="1">
      <c r="A257" s="474"/>
      <c r="B257" s="474"/>
      <c r="C257" s="474"/>
      <c r="D257" s="474"/>
      <c r="E257" s="474"/>
      <c r="F257" s="474"/>
      <c r="G257" s="474"/>
      <c r="H257" s="474"/>
      <c r="I257" s="474"/>
      <c r="J257" s="474"/>
      <c r="K257" s="474"/>
      <c r="L257" s="474"/>
      <c r="M257" s="474"/>
      <c r="N257" s="474"/>
      <c r="O257" s="474"/>
      <c r="P257" s="474"/>
      <c r="Q257" s="587"/>
      <c r="R257" s="474"/>
      <c r="S257" s="474"/>
      <c r="T257" s="474"/>
      <c r="U257" s="474"/>
      <c r="V257" s="474"/>
      <c r="W257" s="474"/>
      <c r="X257" s="474"/>
      <c r="Y257" s="474"/>
      <c r="Z257" s="474"/>
      <c r="AA257" s="474"/>
      <c r="AB257" s="474"/>
      <c r="AC257" s="474"/>
      <c r="AD257" s="474"/>
      <c r="AE257" s="474"/>
      <c r="AF257" s="474"/>
      <c r="AG257" s="474"/>
      <c r="AH257" s="474"/>
      <c r="AI257" s="474"/>
      <c r="AJ257" s="474"/>
      <c r="AK257" s="474"/>
      <c r="AL257" s="474"/>
      <c r="AM257" s="474"/>
      <c r="AN257" s="474"/>
      <c r="AO257" s="474"/>
      <c r="AP257" s="474"/>
      <c r="AQ257" s="474"/>
      <c r="AR257" s="474"/>
    </row>
    <row r="258" hidden="1">
      <c r="A258" s="474"/>
      <c r="B258" s="474"/>
      <c r="C258" s="474"/>
      <c r="D258" s="474"/>
      <c r="E258" s="474"/>
      <c r="F258" s="474"/>
      <c r="G258" s="474"/>
      <c r="H258" s="474"/>
      <c r="I258" s="474"/>
      <c r="J258" s="474"/>
      <c r="K258" s="474"/>
      <c r="L258" s="474"/>
      <c r="M258" s="474"/>
      <c r="N258" s="474"/>
      <c r="O258" s="474"/>
      <c r="P258" s="474"/>
      <c r="Q258" s="587"/>
      <c r="R258" s="474"/>
      <c r="S258" s="474"/>
      <c r="T258" s="474"/>
      <c r="U258" s="474"/>
      <c r="V258" s="474"/>
      <c r="W258" s="474"/>
      <c r="X258" s="474"/>
      <c r="Y258" s="474"/>
      <c r="Z258" s="474"/>
      <c r="AA258" s="474"/>
      <c r="AB258" s="474"/>
      <c r="AC258" s="474"/>
      <c r="AD258" s="474"/>
      <c r="AE258" s="474"/>
      <c r="AF258" s="474"/>
      <c r="AG258" s="474"/>
      <c r="AH258" s="474"/>
      <c r="AI258" s="474"/>
      <c r="AJ258" s="474"/>
      <c r="AK258" s="474"/>
      <c r="AL258" s="474"/>
      <c r="AM258" s="474"/>
      <c r="AN258" s="474"/>
      <c r="AO258" s="474"/>
      <c r="AP258" s="474"/>
      <c r="AQ258" s="474"/>
      <c r="AR258" s="474"/>
    </row>
    <row r="259" hidden="1">
      <c r="A259" s="474"/>
      <c r="B259" s="474"/>
      <c r="C259" s="474"/>
      <c r="D259" s="474"/>
      <c r="E259" s="474"/>
      <c r="F259" s="474"/>
      <c r="G259" s="474"/>
      <c r="H259" s="474"/>
      <c r="I259" s="474"/>
      <c r="J259" s="474"/>
      <c r="K259" s="474"/>
      <c r="L259" s="474"/>
      <c r="M259" s="474"/>
      <c r="N259" s="474"/>
      <c r="O259" s="474"/>
      <c r="P259" s="474"/>
      <c r="Q259" s="587"/>
      <c r="R259" s="474"/>
      <c r="S259" s="474"/>
      <c r="T259" s="474"/>
      <c r="U259" s="474"/>
      <c r="V259" s="474"/>
      <c r="W259" s="474"/>
      <c r="X259" s="474"/>
      <c r="Y259" s="474"/>
      <c r="Z259" s="474"/>
      <c r="AA259" s="474"/>
      <c r="AB259" s="474"/>
      <c r="AC259" s="474"/>
      <c r="AD259" s="474"/>
      <c r="AE259" s="474"/>
      <c r="AF259" s="474"/>
      <c r="AG259" s="474"/>
      <c r="AH259" s="474"/>
      <c r="AI259" s="474"/>
      <c r="AJ259" s="474"/>
      <c r="AK259" s="474"/>
      <c r="AL259" s="474"/>
      <c r="AM259" s="474"/>
      <c r="AN259" s="474"/>
      <c r="AO259" s="474"/>
      <c r="AP259" s="474"/>
      <c r="AQ259" s="474"/>
      <c r="AR259" s="474"/>
    </row>
    <row r="260" hidden="1">
      <c r="A260" s="474"/>
      <c r="B260" s="474"/>
      <c r="C260" s="474"/>
      <c r="D260" s="474"/>
      <c r="E260" s="474"/>
      <c r="F260" s="474"/>
      <c r="G260" s="474"/>
      <c r="H260" s="474"/>
      <c r="I260" s="474"/>
      <c r="J260" s="474"/>
      <c r="K260" s="474"/>
      <c r="L260" s="474"/>
      <c r="M260" s="474"/>
      <c r="N260" s="474"/>
      <c r="O260" s="474"/>
      <c r="P260" s="474"/>
      <c r="Q260" s="587"/>
      <c r="R260" s="474"/>
      <c r="S260" s="474"/>
      <c r="T260" s="474"/>
      <c r="U260" s="474"/>
      <c r="V260" s="474"/>
      <c r="W260" s="474"/>
      <c r="X260" s="474"/>
      <c r="Y260" s="474"/>
      <c r="Z260" s="474"/>
      <c r="AA260" s="474"/>
      <c r="AB260" s="474"/>
      <c r="AC260" s="474"/>
      <c r="AD260" s="474"/>
      <c r="AE260" s="474"/>
      <c r="AF260" s="474"/>
      <c r="AG260" s="474"/>
      <c r="AH260" s="474"/>
      <c r="AI260" s="474"/>
      <c r="AJ260" s="474"/>
      <c r="AK260" s="474"/>
      <c r="AL260" s="474"/>
      <c r="AM260" s="474"/>
      <c r="AN260" s="474"/>
      <c r="AO260" s="474"/>
      <c r="AP260" s="474"/>
      <c r="AQ260" s="474"/>
      <c r="AR260" s="474"/>
    </row>
    <row r="261" hidden="1">
      <c r="A261" s="474"/>
      <c r="B261" s="474"/>
      <c r="C261" s="474"/>
      <c r="D261" s="474"/>
      <c r="E261" s="474"/>
      <c r="F261" s="474"/>
      <c r="G261" s="474"/>
      <c r="H261" s="474"/>
      <c r="I261" s="474"/>
      <c r="J261" s="474"/>
      <c r="K261" s="474"/>
      <c r="L261" s="474"/>
      <c r="M261" s="474"/>
      <c r="N261" s="474"/>
      <c r="O261" s="474"/>
      <c r="P261" s="474"/>
      <c r="Q261" s="587"/>
      <c r="R261" s="474"/>
      <c r="S261" s="474"/>
      <c r="T261" s="474"/>
      <c r="U261" s="474"/>
      <c r="V261" s="474"/>
      <c r="W261" s="474"/>
      <c r="X261" s="474"/>
      <c r="Y261" s="474"/>
      <c r="Z261" s="474"/>
      <c r="AA261" s="474"/>
      <c r="AB261" s="474"/>
      <c r="AC261" s="474"/>
      <c r="AD261" s="474"/>
      <c r="AE261" s="474"/>
      <c r="AF261" s="474"/>
      <c r="AG261" s="474"/>
      <c r="AH261" s="474"/>
      <c r="AI261" s="474"/>
      <c r="AJ261" s="474"/>
      <c r="AK261" s="474"/>
      <c r="AL261" s="474"/>
      <c r="AM261" s="474"/>
      <c r="AN261" s="474"/>
      <c r="AO261" s="474"/>
      <c r="AP261" s="474"/>
      <c r="AQ261" s="474"/>
      <c r="AR261" s="474"/>
    </row>
    <row r="262" hidden="1">
      <c r="A262" s="474"/>
      <c r="B262" s="474"/>
      <c r="C262" s="474"/>
      <c r="D262" s="474"/>
      <c r="E262" s="474"/>
      <c r="F262" s="474"/>
      <c r="G262" s="474"/>
      <c r="H262" s="474"/>
      <c r="I262" s="474"/>
      <c r="J262" s="474"/>
      <c r="K262" s="474"/>
      <c r="L262" s="474"/>
      <c r="M262" s="474"/>
      <c r="N262" s="474"/>
      <c r="O262" s="474"/>
      <c r="P262" s="474"/>
      <c r="Q262" s="587"/>
      <c r="R262" s="474"/>
      <c r="S262" s="474"/>
      <c r="T262" s="474"/>
      <c r="U262" s="474"/>
      <c r="V262" s="474"/>
      <c r="W262" s="474"/>
      <c r="X262" s="474"/>
      <c r="Y262" s="474"/>
      <c r="Z262" s="474"/>
      <c r="AA262" s="474"/>
      <c r="AB262" s="474"/>
      <c r="AC262" s="474"/>
      <c r="AD262" s="474"/>
      <c r="AE262" s="474"/>
      <c r="AF262" s="474"/>
      <c r="AG262" s="474"/>
      <c r="AH262" s="474"/>
      <c r="AI262" s="474"/>
      <c r="AJ262" s="474"/>
      <c r="AK262" s="474"/>
      <c r="AL262" s="474"/>
      <c r="AM262" s="474"/>
      <c r="AN262" s="474"/>
      <c r="AO262" s="474"/>
      <c r="AP262" s="474"/>
      <c r="AQ262" s="474"/>
      <c r="AR262" s="474"/>
    </row>
    <row r="263" hidden="1">
      <c r="A263" s="474"/>
      <c r="B263" s="474"/>
      <c r="C263" s="474"/>
      <c r="D263" s="474"/>
      <c r="E263" s="474"/>
      <c r="F263" s="474"/>
      <c r="G263" s="474"/>
      <c r="H263" s="474"/>
      <c r="I263" s="474"/>
      <c r="J263" s="474"/>
      <c r="K263" s="474"/>
      <c r="L263" s="474"/>
      <c r="M263" s="474"/>
      <c r="N263" s="474"/>
      <c r="O263" s="474"/>
      <c r="P263" s="474"/>
      <c r="Q263" s="587"/>
      <c r="R263" s="474"/>
      <c r="S263" s="474"/>
      <c r="T263" s="474"/>
      <c r="U263" s="474"/>
      <c r="V263" s="474"/>
      <c r="W263" s="474"/>
      <c r="X263" s="474"/>
      <c r="Y263" s="474"/>
      <c r="Z263" s="474"/>
      <c r="AA263" s="474"/>
      <c r="AB263" s="474"/>
      <c r="AC263" s="474"/>
      <c r="AD263" s="474"/>
      <c r="AE263" s="474"/>
      <c r="AF263" s="474"/>
      <c r="AG263" s="474"/>
      <c r="AH263" s="474"/>
      <c r="AI263" s="474"/>
      <c r="AJ263" s="474"/>
      <c r="AK263" s="474"/>
      <c r="AL263" s="474"/>
      <c r="AM263" s="474"/>
      <c r="AN263" s="474"/>
      <c r="AO263" s="474"/>
      <c r="AP263" s="474"/>
      <c r="AQ263" s="474"/>
      <c r="AR263" s="474"/>
    </row>
    <row r="264" hidden="1">
      <c r="A264" s="474"/>
      <c r="B264" s="474"/>
      <c r="C264" s="474"/>
      <c r="D264" s="474"/>
      <c r="E264" s="474"/>
      <c r="F264" s="597" t="s">
        <v>450</v>
      </c>
      <c r="G264" s="474"/>
      <c r="H264" s="474"/>
      <c r="I264" s="474"/>
      <c r="J264" s="474"/>
      <c r="K264" s="474"/>
      <c r="L264" s="474"/>
      <c r="M264" s="675" t="s">
        <v>451</v>
      </c>
      <c r="N264" s="474"/>
      <c r="O264" s="474"/>
      <c r="P264" s="474"/>
      <c r="Q264" s="587"/>
      <c r="R264" s="474"/>
      <c r="S264" s="474"/>
      <c r="T264" s="474"/>
      <c r="U264" s="474"/>
      <c r="V264" s="474"/>
      <c r="W264" s="474"/>
      <c r="X264" s="474"/>
      <c r="Y264" s="474"/>
      <c r="Z264" s="474"/>
      <c r="AA264" s="474"/>
      <c r="AB264" s="474"/>
      <c r="AC264" s="474"/>
      <c r="AD264" s="474"/>
      <c r="AE264" s="474"/>
      <c r="AF264" s="474"/>
      <c r="AG264" s="474"/>
      <c r="AH264" s="474"/>
      <c r="AI264" s="474"/>
      <c r="AJ264" s="474"/>
      <c r="AK264" s="474"/>
      <c r="AL264" s="474"/>
      <c r="AM264" s="474"/>
      <c r="AN264" s="474"/>
      <c r="AO264" s="474"/>
      <c r="AP264" s="474"/>
      <c r="AQ264" s="474"/>
      <c r="AR264" s="474"/>
    </row>
  </sheetData>
  <conditionalFormatting sqref="F46:M46">
    <cfRule type="cellIs" dxfId="4" priority="1" operator="greaterThan">
      <formula>0</formula>
    </cfRule>
  </conditionalFormatting>
  <conditionalFormatting sqref="K59">
    <cfRule type="notContainsBlanks" dxfId="1" priority="2">
      <formula>LEN(TRIM(K59))&gt;0</formula>
    </cfRule>
  </conditionalFormatting>
  <conditionalFormatting sqref="I43">
    <cfRule type="cellIs" dxfId="5" priority="3" operator="greaterThan">
      <formula>0</formula>
    </cfRule>
  </conditionalFormatting>
  <conditionalFormatting sqref="G71:G72 G80 G88 G96">
    <cfRule type="cellIs" dxfId="6" priority="4" operator="notEqual">
      <formula>"0 items"</formula>
    </cfRule>
  </conditionalFormatting>
  <conditionalFormatting sqref="H47:M47">
    <cfRule type="cellIs" dxfId="5" priority="5" operator="notEqual">
      <formula>"Pass"</formula>
    </cfRule>
  </conditionalFormatting>
  <conditionalFormatting sqref="H47:M47">
    <cfRule type="cellIs" dxfId="1" priority="6" operator="equal">
      <formula>"Pass"</formula>
    </cfRule>
  </conditionalFormatting>
  <conditionalFormatting sqref="F46:M46">
    <cfRule type="cellIs" dxfId="1" priority="7" operator="equal">
      <formula>0</formula>
    </cfRule>
  </conditionalFormatting>
  <conditionalFormatting sqref="F48:M49">
    <cfRule type="cellIs" dxfId="1" priority="8" operator="equal">
      <formula>0</formula>
    </cfRule>
  </conditionalFormatting>
  <conditionalFormatting sqref="F48:M49">
    <cfRule type="cellIs" dxfId="5" priority="9" operator="greaterThanOrEqual">
      <formula>1</formula>
    </cfRule>
  </conditionalFormatting>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461C9"/>
    <outlinePr summaryBelow="0" summaryRight="0"/>
  </sheetPr>
  <sheetViews>
    <sheetView workbookViewId="0"/>
  </sheetViews>
  <sheetFormatPr customHeight="1" defaultColWidth="14.43" defaultRowHeight="15.0"/>
  <cols>
    <col customWidth="1" min="1" max="1" width="40.0"/>
    <col customWidth="1" min="2" max="2" width="16.29"/>
    <col customWidth="1" min="3" max="3" width="27.14"/>
    <col customWidth="1" min="4" max="4" width="26.86"/>
    <col customWidth="1" min="5" max="14" width="39.71"/>
  </cols>
  <sheetData>
    <row r="1" ht="35.25" customHeight="1">
      <c r="A1" s="32" t="s">
        <v>452</v>
      </c>
      <c r="B1" s="676"/>
      <c r="C1" s="676"/>
      <c r="D1" s="676"/>
      <c r="E1" s="676"/>
      <c r="F1" s="676"/>
      <c r="G1" s="676"/>
      <c r="I1" s="676"/>
      <c r="K1" s="676"/>
      <c r="L1" s="676"/>
      <c r="M1" s="676"/>
      <c r="N1" s="676"/>
    </row>
    <row r="2">
      <c r="A2" s="677"/>
      <c r="B2" s="505"/>
      <c r="C2" s="506"/>
      <c r="D2" s="678"/>
      <c r="E2" s="679"/>
      <c r="F2" s="680"/>
      <c r="G2" s="38"/>
      <c r="H2" s="39"/>
      <c r="I2" s="40"/>
      <c r="J2" s="41"/>
      <c r="K2" s="42"/>
      <c r="L2" s="42"/>
      <c r="M2" s="42"/>
      <c r="N2" s="43"/>
    </row>
    <row r="3">
      <c r="A3" s="44"/>
      <c r="B3" s="45"/>
      <c r="C3" s="45"/>
      <c r="D3" s="681"/>
      <c r="E3" s="682"/>
      <c r="F3" s="683"/>
      <c r="G3" s="683"/>
      <c r="H3" s="683"/>
      <c r="I3" s="49"/>
      <c r="J3" s="50"/>
      <c r="N3" s="51"/>
    </row>
    <row r="4">
      <c r="A4" s="684"/>
      <c r="B4" s="45"/>
      <c r="C4" s="45"/>
      <c r="D4" s="685"/>
      <c r="E4" s="47"/>
      <c r="F4" s="47"/>
      <c r="G4" s="47"/>
      <c r="H4" s="47"/>
      <c r="I4" s="686"/>
      <c r="J4" s="50"/>
      <c r="N4" s="51"/>
    </row>
    <row r="5">
      <c r="A5" s="687"/>
      <c r="B5" s="45"/>
      <c r="C5" s="45"/>
      <c r="D5" s="685"/>
      <c r="E5" s="47"/>
      <c r="F5" s="688" t="s">
        <v>453</v>
      </c>
      <c r="G5" s="689"/>
      <c r="H5" s="690"/>
      <c r="I5" s="686"/>
      <c r="J5" s="50"/>
      <c r="N5" s="51"/>
    </row>
    <row r="6">
      <c r="A6" s="687"/>
      <c r="C6" s="45"/>
      <c r="D6" s="685"/>
      <c r="E6" s="47"/>
      <c r="F6" s="691"/>
      <c r="H6" s="692"/>
      <c r="I6" s="686"/>
      <c r="J6" s="50"/>
      <c r="N6" s="51"/>
    </row>
    <row r="7">
      <c r="A7" s="687"/>
      <c r="B7" s="45"/>
      <c r="C7" s="45"/>
      <c r="D7" s="685"/>
      <c r="E7" s="47"/>
      <c r="F7" s="691"/>
      <c r="H7" s="692"/>
      <c r="I7" s="686"/>
      <c r="J7" s="50"/>
      <c r="N7" s="51"/>
    </row>
    <row r="8">
      <c r="A8" s="687"/>
      <c r="B8" s="45"/>
      <c r="C8" s="45"/>
      <c r="D8" s="693"/>
      <c r="E8" s="47"/>
      <c r="F8" s="691"/>
      <c r="H8" s="692"/>
      <c r="I8" s="686"/>
      <c r="J8" s="50"/>
      <c r="N8" s="51"/>
    </row>
    <row r="9">
      <c r="A9" s="687"/>
      <c r="B9" s="45"/>
      <c r="C9" s="45"/>
      <c r="D9" s="685"/>
      <c r="E9" s="47"/>
      <c r="F9" s="691"/>
      <c r="H9" s="692"/>
      <c r="I9" s="686"/>
      <c r="J9" s="50"/>
      <c r="N9" s="51"/>
    </row>
    <row r="10" ht="14.25" customHeight="1">
      <c r="A10" s="694"/>
      <c r="B10" s="45"/>
      <c r="C10" s="45"/>
      <c r="D10" s="685"/>
      <c r="E10" s="582"/>
      <c r="F10" s="695"/>
      <c r="G10" s="696"/>
      <c r="H10" s="697"/>
      <c r="I10" s="686"/>
      <c r="J10" s="50"/>
      <c r="N10" s="51"/>
    </row>
    <row r="11" ht="14.25" customHeight="1">
      <c r="A11" s="694"/>
      <c r="B11" s="45"/>
      <c r="C11" s="45"/>
      <c r="D11" s="685"/>
      <c r="E11" s="47"/>
      <c r="F11" s="698"/>
      <c r="G11" s="698"/>
      <c r="H11" s="698"/>
      <c r="I11" s="686"/>
      <c r="J11" s="50"/>
      <c r="N11" s="51"/>
    </row>
    <row r="12" ht="14.25" customHeight="1">
      <c r="A12" s="694"/>
      <c r="B12" s="45"/>
      <c r="C12" s="45"/>
      <c r="D12" s="693"/>
      <c r="E12" s="47"/>
      <c r="F12" s="698"/>
      <c r="G12" s="698"/>
      <c r="H12" s="698"/>
      <c r="I12" s="686"/>
      <c r="J12" s="50"/>
      <c r="N12" s="51"/>
    </row>
    <row r="13" ht="14.25" customHeight="1">
      <c r="A13" s="694"/>
      <c r="B13" s="45"/>
      <c r="C13" s="45"/>
      <c r="D13" s="685"/>
      <c r="E13" s="47"/>
      <c r="F13" s="698"/>
      <c r="G13" s="698"/>
      <c r="H13" s="698"/>
      <c r="I13" s="686"/>
      <c r="J13" s="50"/>
      <c r="N13" s="51"/>
    </row>
    <row r="14" ht="14.25" customHeight="1">
      <c r="A14" s="694"/>
      <c r="B14" s="45"/>
      <c r="C14" s="45"/>
      <c r="D14" s="685"/>
      <c r="E14" s="47"/>
      <c r="F14" s="698"/>
      <c r="G14" s="698"/>
      <c r="H14" s="698"/>
      <c r="I14" s="686"/>
      <c r="J14" s="50"/>
      <c r="N14" s="51"/>
    </row>
    <row r="15" ht="14.25" customHeight="1">
      <c r="A15" s="694"/>
      <c r="B15" s="45"/>
      <c r="C15" s="45"/>
      <c r="D15" s="699"/>
      <c r="E15" s="47"/>
      <c r="F15" s="698"/>
      <c r="G15" s="698"/>
      <c r="H15" s="698"/>
      <c r="I15" s="699"/>
      <c r="J15" s="50"/>
      <c r="N15" s="51"/>
    </row>
    <row r="16" ht="14.25" customHeight="1">
      <c r="A16" s="694"/>
      <c r="B16" s="45"/>
      <c r="C16" s="45"/>
      <c r="D16" s="681"/>
      <c r="E16" s="47"/>
      <c r="F16" s="47"/>
      <c r="G16" s="47"/>
      <c r="H16" s="47"/>
      <c r="I16" s="686"/>
      <c r="J16" s="50"/>
      <c r="N16" s="51"/>
    </row>
    <row r="17">
      <c r="A17" s="700"/>
      <c r="B17" s="701"/>
      <c r="C17" s="701"/>
      <c r="D17" s="702"/>
      <c r="E17" s="703"/>
      <c r="F17" s="704"/>
      <c r="G17" s="704"/>
      <c r="H17" s="704"/>
      <c r="I17" s="705"/>
      <c r="J17" s="706"/>
      <c r="K17" s="464"/>
      <c r="L17" s="464"/>
      <c r="M17" s="464"/>
      <c r="N17" s="707"/>
    </row>
    <row r="18">
      <c r="A18" s="67"/>
      <c r="B18" s="67" t="s">
        <v>20</v>
      </c>
      <c r="C18" s="67" t="s">
        <v>454</v>
      </c>
      <c r="D18" s="68" t="s">
        <v>22</v>
      </c>
      <c r="E18" s="69" t="s">
        <v>455</v>
      </c>
      <c r="F18" s="69" t="s">
        <v>456</v>
      </c>
      <c r="G18" s="69" t="s">
        <v>457</v>
      </c>
      <c r="H18" s="69" t="s">
        <v>458</v>
      </c>
      <c r="I18" s="69" t="s">
        <v>459</v>
      </c>
      <c r="J18" s="69" t="s">
        <v>460</v>
      </c>
      <c r="K18" s="69" t="s">
        <v>461</v>
      </c>
      <c r="L18" s="69" t="s">
        <v>462</v>
      </c>
      <c r="M18" s="69" t="s">
        <v>463</v>
      </c>
      <c r="N18" s="69" t="s">
        <v>464</v>
      </c>
    </row>
    <row r="19" ht="18.0" customHeight="1">
      <c r="A19" s="708" t="str">
        <f>IFERROR(__xludf.DUMMYFUNCTION("if(AND(MOC!J64=TRUE,MOC!J141=TRUE),QUERY(UNIQUE('Compiled Bev'!D1184:G3651), ""where Col4 is not null"",0),
if(AND(MOC!J64=TRUE,MOC!J141=FALSE),QUERY(UNIQUE('Compiled Bev'!D1155:G1184), ""where Col4 is not null"",0),
if(AND(MOC!J64=FALSE,MOC!J141=TRUE),"&amp;"QUERY({UNIQUE('Compiled Bev'!D8:G1146);UNIQUE('Compiled Bev'!D1184:G3651)}, ""where Col4 is not null""),
QUERY(UNIQUE('Compiled Bev'!D8:G1184), ""where Col4 is not null"",0))))"),"16oz DFT Bud Light (Example)")</f>
        <v>16oz DFT Bud Light (Example)</v>
      </c>
      <c r="B19" s="709">
        <f>IFERROR(__xludf.DUMMYFUNCTION("""COMPUTED_VALUE"""),6.0)</f>
        <v>6</v>
      </c>
      <c r="C19" s="710"/>
      <c r="D19" s="711" t="str">
        <f>IFERROR(__xludf.DUMMYFUNCTION("""COMPUTED_VALUE"""),"Draft Beer - 16oz")</f>
        <v>Draft Beer - 16oz</v>
      </c>
      <c r="E19" s="712"/>
      <c r="F19" s="72"/>
      <c r="G19" s="75"/>
      <c r="H19" s="75"/>
      <c r="I19" s="75"/>
      <c r="J19" s="75"/>
      <c r="K19" s="70"/>
      <c r="L19" s="70"/>
      <c r="M19" s="70"/>
      <c r="N19" s="70"/>
    </row>
    <row r="20" ht="18.0" customHeight="1">
      <c r="A20" s="713" t="str">
        <f>IFERROR(__xludf.DUMMYFUNCTION("""COMPUTED_VALUE"""),"PIT Bud Light (Example)")</f>
        <v>PIT Bud Light (Example)</v>
      </c>
      <c r="B20" s="714">
        <f>IFERROR(__xludf.DUMMYFUNCTION("""COMPUTED_VALUE"""),22.0)</f>
        <v>22</v>
      </c>
      <c r="C20" s="715"/>
      <c r="D20" s="716" t="str">
        <f>IFERROR(__xludf.DUMMYFUNCTION("""COMPUTED_VALUE"""),"Draft Beer - Pitcher")</f>
        <v>Draft Beer - Pitcher</v>
      </c>
      <c r="E20" s="717"/>
      <c r="F20" s="81"/>
      <c r="G20" s="82"/>
      <c r="H20" s="82"/>
      <c r="I20" s="82"/>
      <c r="J20" s="82"/>
      <c r="K20" s="83"/>
      <c r="L20" s="83"/>
      <c r="M20" s="83"/>
      <c r="N20" s="83"/>
    </row>
    <row r="21" ht="18.0" customHeight="1">
      <c r="A21" s="713" t="str">
        <f>IFERROR(__xludf.DUMMYFUNCTION("""COMPUTED_VALUE"""),"Can Bud Light (Example)")</f>
        <v>Can Bud Light (Example)</v>
      </c>
      <c r="B21" s="714">
        <f>IFERROR(__xludf.DUMMYFUNCTION("""COMPUTED_VALUE"""),5.0)</f>
        <v>5</v>
      </c>
      <c r="C21" s="715"/>
      <c r="D21" s="716" t="str">
        <f>IFERROR(__xludf.DUMMYFUNCTION("""COMPUTED_VALUE"""),"Can")</f>
        <v>Can</v>
      </c>
      <c r="E21" s="717"/>
      <c r="F21" s="81"/>
      <c r="G21" s="82"/>
      <c r="H21" s="82"/>
      <c r="I21" s="82"/>
      <c r="J21" s="82"/>
      <c r="K21" s="83"/>
      <c r="L21" s="83"/>
      <c r="M21" s="83"/>
      <c r="N21" s="83"/>
    </row>
    <row r="22" ht="18.0" customHeight="1">
      <c r="A22" s="713" t="str">
        <f>IFERROR(__xludf.DUMMYFUNCTION("""COMPUTED_VALUE"""),"Bottle Bud Light (Example)")</f>
        <v>Bottle Bud Light (Example)</v>
      </c>
      <c r="B22" s="714">
        <f>IFERROR(__xludf.DUMMYFUNCTION("""COMPUTED_VALUE"""),5.0)</f>
        <v>5</v>
      </c>
      <c r="C22" s="715"/>
      <c r="D22" s="716" t="str">
        <f>IFERROR(__xludf.DUMMYFUNCTION("""COMPUTED_VALUE"""),"Bottle")</f>
        <v>Bottle</v>
      </c>
      <c r="E22" s="718"/>
      <c r="F22" s="81"/>
      <c r="G22" s="82"/>
      <c r="H22" s="82"/>
      <c r="I22" s="82"/>
      <c r="J22" s="82"/>
      <c r="K22" s="83"/>
      <c r="L22" s="83"/>
      <c r="M22" s="83"/>
      <c r="N22" s="83"/>
    </row>
    <row r="23" ht="18.0" customHeight="1">
      <c r="A23" s="713" t="str">
        <f>IFERROR(__xludf.DUMMYFUNCTION("""COMPUTED_VALUE"""),"G - House Pinot Noir (Example)")</f>
        <v>G - House Pinot Noir (Example)</v>
      </c>
      <c r="B23" s="714">
        <f>IFERROR(__xludf.DUMMYFUNCTION("""COMPUTED_VALUE"""),8.0)</f>
        <v>8</v>
      </c>
      <c r="C23" s="715"/>
      <c r="D23" s="716" t="str">
        <f>IFERROR(__xludf.DUMMYFUNCTION("""COMPUTED_VALUE"""),"Red Glass ")</f>
        <v>Red Glass </v>
      </c>
      <c r="E23" s="717"/>
      <c r="F23" s="81"/>
      <c r="G23" s="82"/>
      <c r="H23" s="82"/>
      <c r="I23" s="82"/>
      <c r="J23" s="82"/>
      <c r="K23" s="83"/>
      <c r="L23" s="83"/>
      <c r="M23" s="83"/>
      <c r="N23" s="83"/>
    </row>
    <row r="24" ht="18.0" customHeight="1">
      <c r="A24" s="713" t="str">
        <f>IFERROR(__xludf.DUMMYFUNCTION("""COMPUTED_VALUE"""),"B - House Pinot Noir (Example)")</f>
        <v>B - House Pinot Noir (Example)</v>
      </c>
      <c r="B24" s="714">
        <f>IFERROR(__xludf.DUMMYFUNCTION("""COMPUTED_VALUE"""),52.0)</f>
        <v>52</v>
      </c>
      <c r="C24" s="715"/>
      <c r="D24" s="716" t="str">
        <f>IFERROR(__xludf.DUMMYFUNCTION("""COMPUTED_VALUE"""),"Red Bottle ")</f>
        <v>Red Bottle </v>
      </c>
      <c r="E24" s="718"/>
      <c r="F24" s="81"/>
      <c r="G24" s="82"/>
      <c r="H24" s="82"/>
      <c r="I24" s="82"/>
      <c r="J24" s="82"/>
      <c r="K24" s="83"/>
      <c r="L24" s="83"/>
      <c r="M24" s="83"/>
      <c r="N24" s="83"/>
    </row>
    <row r="25" ht="18.0" customHeight="1">
      <c r="A25" s="713" t="str">
        <f>IFERROR(__xludf.DUMMYFUNCTION("""COMPUTED_VALUE"""),"G - House Pinot Grigio (Example)")</f>
        <v>G - House Pinot Grigio (Example)</v>
      </c>
      <c r="B25" s="714">
        <f>IFERROR(__xludf.DUMMYFUNCTION("""COMPUTED_VALUE"""),8.0)</f>
        <v>8</v>
      </c>
      <c r="C25" s="715"/>
      <c r="D25" s="716" t="str">
        <f>IFERROR(__xludf.DUMMYFUNCTION("""COMPUTED_VALUE"""),"White Glass ")</f>
        <v>White Glass </v>
      </c>
      <c r="E25" s="718"/>
      <c r="F25" s="81"/>
      <c r="G25" s="82"/>
      <c r="H25" s="82"/>
      <c r="I25" s="82"/>
      <c r="J25" s="82"/>
      <c r="K25" s="83"/>
      <c r="L25" s="83"/>
      <c r="M25" s="83"/>
      <c r="N25" s="83"/>
    </row>
    <row r="26" ht="18.0" customHeight="1">
      <c r="A26" s="713" t="str">
        <f>IFERROR(__xludf.DUMMYFUNCTION("""COMPUTED_VALUE"""),"B - House Pinot Grigio (Example)")</f>
        <v>B - House Pinot Grigio (Example)</v>
      </c>
      <c r="B26" s="714">
        <f>IFERROR(__xludf.DUMMYFUNCTION("""COMPUTED_VALUE"""),52.0)</f>
        <v>52</v>
      </c>
      <c r="C26" s="715"/>
      <c r="D26" s="716" t="str">
        <f>IFERROR(__xludf.DUMMYFUNCTION("""COMPUTED_VALUE"""),"White Bottle ")</f>
        <v>White Bottle </v>
      </c>
      <c r="E26" s="718"/>
      <c r="F26" s="81"/>
      <c r="G26" s="82"/>
      <c r="H26" s="82"/>
      <c r="I26" s="82"/>
      <c r="J26" s="82"/>
      <c r="K26" s="83"/>
      <c r="L26" s="83"/>
      <c r="M26" s="83"/>
      <c r="N26" s="83"/>
    </row>
    <row r="27" ht="18.0" customHeight="1">
      <c r="A27" s="713" t="str">
        <f>IFERROR(__xludf.DUMMYFUNCTION("""COMPUTED_VALUE"""),"G - House Rose (Example)")</f>
        <v>G - House Rose (Example)</v>
      </c>
      <c r="B27" s="714">
        <f>IFERROR(__xludf.DUMMYFUNCTION("""COMPUTED_VALUE"""),9.0)</f>
        <v>9</v>
      </c>
      <c r="C27" s="715"/>
      <c r="D27" s="716" t="str">
        <f>IFERROR(__xludf.DUMMYFUNCTION("""COMPUTED_VALUE"""),"Rose Glass ")</f>
        <v>Rose Glass </v>
      </c>
      <c r="E27" s="718"/>
      <c r="F27" s="81"/>
      <c r="G27" s="82"/>
      <c r="H27" s="82"/>
      <c r="I27" s="82"/>
      <c r="J27" s="82"/>
      <c r="K27" s="83"/>
      <c r="L27" s="83"/>
      <c r="M27" s="83"/>
      <c r="N27" s="83"/>
    </row>
    <row r="28" ht="18.0" customHeight="1">
      <c r="A28" s="713" t="str">
        <f>IFERROR(__xludf.DUMMYFUNCTION("""COMPUTED_VALUE"""),"B - House Champagne (Example)")</f>
        <v>B - House Champagne (Example)</v>
      </c>
      <c r="B28" s="714">
        <f>IFERROR(__xludf.DUMMYFUNCTION("""COMPUTED_VALUE"""),40.0)</f>
        <v>40</v>
      </c>
      <c r="C28" s="715"/>
      <c r="D28" s="716" t="str">
        <f>IFERROR(__xludf.DUMMYFUNCTION("""COMPUTED_VALUE"""),"Sparkling Bottle ")</f>
        <v>Sparkling Bottle </v>
      </c>
      <c r="E28" s="718"/>
      <c r="F28" s="81"/>
      <c r="G28" s="82"/>
      <c r="H28" s="82"/>
      <c r="I28" s="82"/>
      <c r="J28" s="82"/>
      <c r="K28" s="83"/>
      <c r="L28" s="83"/>
      <c r="M28" s="83"/>
      <c r="N28" s="83"/>
    </row>
    <row r="29" ht="18.0" customHeight="1">
      <c r="A29" s="713" t="str">
        <f>IFERROR(__xludf.DUMMYFUNCTION("""COMPUTED_VALUE"""),"Well Vodka (Example)")</f>
        <v>Well Vodka (Example)</v>
      </c>
      <c r="B29" s="714">
        <f>IFERROR(__xludf.DUMMYFUNCTION("""COMPUTED_VALUE"""),6.0)</f>
        <v>6</v>
      </c>
      <c r="C29" s="715"/>
      <c r="D29" s="716" t="str">
        <f>IFERROR(__xludf.DUMMYFUNCTION("""COMPUTED_VALUE"""),"Vodka")</f>
        <v>Vodka</v>
      </c>
      <c r="E29" s="718"/>
      <c r="F29" s="76"/>
      <c r="G29" s="82"/>
      <c r="H29" s="82"/>
      <c r="I29" s="82"/>
      <c r="J29" s="82"/>
      <c r="K29" s="83"/>
      <c r="L29" s="83"/>
      <c r="M29" s="83"/>
      <c r="N29" s="83"/>
    </row>
    <row r="30" ht="18.0" customHeight="1">
      <c r="A30" s="713" t="str">
        <f>IFERROR(__xludf.DUMMYFUNCTION("""COMPUTED_VALUE"""),"Grey Goose (Example)")</f>
        <v>Grey Goose (Example)</v>
      </c>
      <c r="B30" s="714">
        <f>IFERROR(__xludf.DUMMYFUNCTION("""COMPUTED_VALUE"""),7.0)</f>
        <v>7</v>
      </c>
      <c r="C30" s="715"/>
      <c r="D30" s="716" t="str">
        <f>IFERROR(__xludf.DUMMYFUNCTION("""COMPUTED_VALUE"""),"Vodka")</f>
        <v>Vodka</v>
      </c>
      <c r="E30" s="718"/>
      <c r="F30" s="81"/>
      <c r="G30" s="82"/>
      <c r="H30" s="82"/>
      <c r="I30" s="82"/>
      <c r="J30" s="82"/>
      <c r="K30" s="83"/>
      <c r="L30" s="83"/>
      <c r="M30" s="83"/>
      <c r="N30" s="83"/>
    </row>
    <row r="31" ht="18.0" customHeight="1">
      <c r="A31" s="713" t="str">
        <f>IFERROR(__xludf.DUMMYFUNCTION("""COMPUTED_VALUE"""),"Tito's (Example)")</f>
        <v>Tito's (Example)</v>
      </c>
      <c r="B31" s="714">
        <f>IFERROR(__xludf.DUMMYFUNCTION("""COMPUTED_VALUE"""),8.0)</f>
        <v>8</v>
      </c>
      <c r="C31" s="715"/>
      <c r="D31" s="716" t="str">
        <f>IFERROR(__xludf.DUMMYFUNCTION("""COMPUTED_VALUE"""),"Vodka")</f>
        <v>Vodka</v>
      </c>
      <c r="E31" s="719"/>
      <c r="F31" s="83"/>
      <c r="G31" s="82"/>
      <c r="H31" s="82"/>
      <c r="I31" s="82"/>
      <c r="J31" s="82"/>
      <c r="K31" s="83"/>
      <c r="L31" s="83"/>
      <c r="M31" s="83"/>
      <c r="N31" s="83"/>
    </row>
    <row r="32" ht="18.0" customHeight="1">
      <c r="A32" s="713" t="str">
        <f>IFERROR(__xludf.DUMMYFUNCTION("""COMPUTED_VALUE"""),"DBL Well Vodka (Example)")</f>
        <v>DBL Well Vodka (Example)</v>
      </c>
      <c r="B32" s="714">
        <f>IFERROR(__xludf.DUMMYFUNCTION("""COMPUTED_VALUE"""),10.0)</f>
        <v>10</v>
      </c>
      <c r="C32" s="715"/>
      <c r="D32" s="716" t="str">
        <f>IFERROR(__xludf.DUMMYFUNCTION("""COMPUTED_VALUE"""),"DBL Vodka")</f>
        <v>DBL Vodka</v>
      </c>
      <c r="E32" s="719"/>
      <c r="F32" s="83"/>
      <c r="G32" s="82"/>
      <c r="H32" s="82"/>
      <c r="I32" s="82"/>
      <c r="J32" s="82"/>
      <c r="K32" s="83"/>
      <c r="L32" s="83"/>
      <c r="M32" s="83"/>
      <c r="N32" s="83"/>
    </row>
    <row r="33" ht="18.0" customHeight="1">
      <c r="A33" s="713" t="str">
        <f>IFERROR(__xludf.DUMMYFUNCTION("""COMPUTED_VALUE"""),"Well Gin (Example)")</f>
        <v>Well Gin (Example)</v>
      </c>
      <c r="B33" s="714">
        <f>IFERROR(__xludf.DUMMYFUNCTION("""COMPUTED_VALUE"""),6.0)</f>
        <v>6</v>
      </c>
      <c r="C33" s="715"/>
      <c r="D33" s="716" t="str">
        <f>IFERROR(__xludf.DUMMYFUNCTION("""COMPUTED_VALUE"""),"Gin")</f>
        <v>Gin</v>
      </c>
      <c r="E33" s="719"/>
      <c r="F33" s="83"/>
      <c r="G33" s="82"/>
      <c r="H33" s="82"/>
      <c r="I33" s="82"/>
      <c r="J33" s="82"/>
      <c r="K33" s="83"/>
      <c r="L33" s="83"/>
      <c r="M33" s="83"/>
      <c r="N33" s="83"/>
    </row>
    <row r="34" ht="18.0" customHeight="1">
      <c r="A34" s="9" t="str">
        <f>IFERROR(__xludf.DUMMYFUNCTION("""COMPUTED_VALUE"""),"Beefeater (Example)")</f>
        <v>Beefeater (Example)</v>
      </c>
      <c r="B34" s="720">
        <f>IFERROR(__xludf.DUMMYFUNCTION("""COMPUTED_VALUE"""),7.0)</f>
        <v>7</v>
      </c>
      <c r="C34" s="9"/>
      <c r="D34" s="721" t="str">
        <f>IFERROR(__xludf.DUMMYFUNCTION("""COMPUTED_VALUE"""),"Gin")</f>
        <v>Gin</v>
      </c>
      <c r="E34" s="722"/>
      <c r="F34" s="87"/>
      <c r="G34" s="82"/>
      <c r="H34" s="82"/>
      <c r="I34" s="82"/>
      <c r="J34" s="82"/>
      <c r="K34" s="87"/>
      <c r="L34" s="87"/>
      <c r="M34" s="87"/>
      <c r="N34" s="87"/>
    </row>
    <row r="35" ht="18.0" customHeight="1">
      <c r="A35" s="9" t="str">
        <f>IFERROR(__xludf.DUMMYFUNCTION("""COMPUTED_VALUE"""),"Bombay Sapphire (Example)")</f>
        <v>Bombay Sapphire (Example)</v>
      </c>
      <c r="B35" s="720">
        <f>IFERROR(__xludf.DUMMYFUNCTION("""COMPUTED_VALUE"""),8.0)</f>
        <v>8</v>
      </c>
      <c r="C35" s="9"/>
      <c r="D35" s="723" t="str">
        <f>IFERROR(__xludf.DUMMYFUNCTION("""COMPUTED_VALUE"""),"Gin")</f>
        <v>Gin</v>
      </c>
      <c r="E35" s="722"/>
      <c r="F35" s="87"/>
      <c r="G35" s="82"/>
      <c r="H35" s="82"/>
      <c r="I35" s="82"/>
      <c r="J35" s="82"/>
      <c r="K35" s="87"/>
      <c r="L35" s="87"/>
      <c r="M35" s="87"/>
      <c r="N35" s="87"/>
    </row>
    <row r="36" ht="18.0" customHeight="1">
      <c r="A36" s="9" t="str">
        <f>IFERROR(__xludf.DUMMYFUNCTION("""COMPUTED_VALUE"""),"DBL Well Gin (Example)")</f>
        <v>DBL Well Gin (Example)</v>
      </c>
      <c r="B36" s="720">
        <f>IFERROR(__xludf.DUMMYFUNCTION("""COMPUTED_VALUE"""),9.0)</f>
        <v>9</v>
      </c>
      <c r="C36" s="9"/>
      <c r="D36" s="723" t="str">
        <f>IFERROR(__xludf.DUMMYFUNCTION("""COMPUTED_VALUE"""),"DBL Gin")</f>
        <v>DBL Gin</v>
      </c>
      <c r="E36" s="722"/>
      <c r="F36" s="87"/>
      <c r="G36" s="82"/>
      <c r="H36" s="82"/>
      <c r="I36" s="82"/>
      <c r="J36" s="82"/>
      <c r="K36" s="87"/>
      <c r="L36" s="87"/>
      <c r="M36" s="87"/>
      <c r="N36" s="87"/>
    </row>
    <row r="37" ht="18.0" customHeight="1">
      <c r="A37" s="9" t="str">
        <f>IFERROR(__xludf.DUMMYFUNCTION("""COMPUTED_VALUE"""),"DBL Beefeater (Example)")</f>
        <v>DBL Beefeater (Example)</v>
      </c>
      <c r="B37" s="720">
        <f>IFERROR(__xludf.DUMMYFUNCTION("""COMPUTED_VALUE"""),9.0)</f>
        <v>9</v>
      </c>
      <c r="C37" s="9"/>
      <c r="D37" s="723" t="str">
        <f>IFERROR(__xludf.DUMMYFUNCTION("""COMPUTED_VALUE"""),"DBL Gin")</f>
        <v>DBL Gin</v>
      </c>
      <c r="E37" s="722"/>
      <c r="F37" s="87"/>
      <c r="G37" s="82"/>
      <c r="H37" s="82"/>
      <c r="I37" s="82"/>
      <c r="J37" s="82"/>
      <c r="K37" s="87"/>
      <c r="L37" s="87"/>
      <c r="M37" s="87"/>
      <c r="N37" s="87"/>
    </row>
    <row r="38" ht="18.0" customHeight="1">
      <c r="A38" s="724" t="str">
        <f>IFERROR(__xludf.DUMMYFUNCTION("""COMPUTED_VALUE"""),"DBL Bombay Sapphire (Example)")</f>
        <v>DBL Bombay Sapphire (Example)</v>
      </c>
      <c r="B38" s="725">
        <f>IFERROR(__xludf.DUMMYFUNCTION("""COMPUTED_VALUE"""),9.0)</f>
        <v>9</v>
      </c>
      <c r="C38" s="724"/>
      <c r="D38" s="726" t="str">
        <f>IFERROR(__xludf.DUMMYFUNCTION("""COMPUTED_VALUE"""),"DBL Gin")</f>
        <v>DBL Gin</v>
      </c>
      <c r="E38" s="727"/>
      <c r="F38" s="728"/>
      <c r="G38" s="166"/>
      <c r="H38" s="166"/>
      <c r="I38" s="166"/>
      <c r="J38" s="166"/>
      <c r="K38" s="728"/>
      <c r="L38" s="728"/>
      <c r="M38" s="728"/>
      <c r="N38" s="728"/>
    </row>
    <row r="39" ht="18.0" customHeight="1">
      <c r="A39" s="724" t="str">
        <f>IFERROR(__xludf.DUMMYFUNCTION("""COMPUTED_VALUE"""),"Well Rum (Example)")</f>
        <v>Well Rum (Example)</v>
      </c>
      <c r="B39" s="725">
        <f>IFERROR(__xludf.DUMMYFUNCTION("""COMPUTED_VALUE"""),6.0)</f>
        <v>6</v>
      </c>
      <c r="C39" s="724"/>
      <c r="D39" s="726" t="str">
        <f>IFERROR(__xludf.DUMMYFUNCTION("""COMPUTED_VALUE"""),"Rum")</f>
        <v>Rum</v>
      </c>
      <c r="E39" s="727"/>
      <c r="F39" s="728"/>
      <c r="G39" s="166"/>
      <c r="H39" s="166"/>
      <c r="I39" s="166"/>
      <c r="J39" s="166"/>
      <c r="K39" s="728"/>
      <c r="L39" s="728"/>
      <c r="M39" s="728"/>
      <c r="N39" s="728"/>
    </row>
    <row r="40" ht="18.0" customHeight="1">
      <c r="A40" s="724" t="str">
        <f>IFERROR(__xludf.DUMMYFUNCTION("""COMPUTED_VALUE"""),"Captain Morgan (Example)")</f>
        <v>Captain Morgan (Example)</v>
      </c>
      <c r="B40" s="725">
        <f>IFERROR(__xludf.DUMMYFUNCTION("""COMPUTED_VALUE"""),7.0)</f>
        <v>7</v>
      </c>
      <c r="C40" s="724"/>
      <c r="D40" s="726" t="str">
        <f>IFERROR(__xludf.DUMMYFUNCTION("""COMPUTED_VALUE"""),"Rum")</f>
        <v>Rum</v>
      </c>
      <c r="E40" s="727"/>
      <c r="F40" s="728"/>
      <c r="G40" s="166"/>
      <c r="H40" s="166"/>
      <c r="I40" s="166"/>
      <c r="J40" s="166"/>
      <c r="K40" s="728"/>
      <c r="L40" s="728"/>
      <c r="M40" s="728"/>
      <c r="N40" s="728"/>
    </row>
    <row r="41" ht="18.0" customHeight="1">
      <c r="A41" s="724" t="str">
        <f>IFERROR(__xludf.DUMMYFUNCTION("""COMPUTED_VALUE"""),"Bacardi (Example)")</f>
        <v>Bacardi (Example)</v>
      </c>
      <c r="B41" s="725">
        <f>IFERROR(__xludf.DUMMYFUNCTION("""COMPUTED_VALUE"""),8.0)</f>
        <v>8</v>
      </c>
      <c r="C41" s="724"/>
      <c r="D41" s="726" t="str">
        <f>IFERROR(__xludf.DUMMYFUNCTION("""COMPUTED_VALUE"""),"Rum")</f>
        <v>Rum</v>
      </c>
      <c r="E41" s="727"/>
      <c r="F41" s="728"/>
      <c r="G41" s="166"/>
      <c r="H41" s="166"/>
      <c r="I41" s="166"/>
      <c r="J41" s="166"/>
      <c r="K41" s="728"/>
      <c r="L41" s="728"/>
      <c r="M41" s="728"/>
      <c r="N41" s="728"/>
    </row>
    <row r="42" ht="18.0" customHeight="1">
      <c r="A42" s="724" t="str">
        <f>IFERROR(__xludf.DUMMYFUNCTION("""COMPUTED_VALUE"""),"DBL Well Rum (Example)")</f>
        <v>DBL Well Rum (Example)</v>
      </c>
      <c r="B42" s="725">
        <f>IFERROR(__xludf.DUMMYFUNCTION("""COMPUTED_VALUE"""),10.0)</f>
        <v>10</v>
      </c>
      <c r="C42" s="724"/>
      <c r="D42" s="726" t="str">
        <f>IFERROR(__xludf.DUMMYFUNCTION("""COMPUTED_VALUE"""),"DBL Rum")</f>
        <v>DBL Rum</v>
      </c>
      <c r="E42" s="727"/>
      <c r="F42" s="728"/>
      <c r="G42" s="166"/>
      <c r="H42" s="166"/>
      <c r="I42" s="166"/>
      <c r="J42" s="166"/>
      <c r="K42" s="728"/>
      <c r="L42" s="728"/>
      <c r="M42" s="728"/>
      <c r="N42" s="728"/>
    </row>
    <row r="43" ht="18.0" customHeight="1">
      <c r="A43" s="9" t="str">
        <f>IFERROR(__xludf.DUMMYFUNCTION("""COMPUTED_VALUE"""),"DBL Captain Morgan (Example)")</f>
        <v>DBL Captain Morgan (Example)</v>
      </c>
      <c r="B43" s="720">
        <f>IFERROR(__xludf.DUMMYFUNCTION("""COMPUTED_VALUE"""),11.0)</f>
        <v>11</v>
      </c>
      <c r="C43" s="9"/>
      <c r="D43" s="723" t="str">
        <f>IFERROR(__xludf.DUMMYFUNCTION("""COMPUTED_VALUE"""),"DBL Rum")</f>
        <v>DBL Rum</v>
      </c>
      <c r="E43" s="722"/>
      <c r="F43" s="87"/>
      <c r="G43" s="82"/>
      <c r="H43" s="82"/>
      <c r="I43" s="82"/>
      <c r="J43" s="82"/>
      <c r="K43" s="87"/>
      <c r="L43" s="87"/>
      <c r="M43" s="87"/>
      <c r="N43" s="87"/>
    </row>
    <row r="44" ht="18.0" customHeight="1">
      <c r="A44" s="9" t="str">
        <f>IFERROR(__xludf.DUMMYFUNCTION("""COMPUTED_VALUE"""),"DBL Bacardi (Example)")</f>
        <v>DBL Bacardi (Example)</v>
      </c>
      <c r="B44" s="720">
        <f>IFERROR(__xludf.DUMMYFUNCTION("""COMPUTED_VALUE"""),12.0)</f>
        <v>12</v>
      </c>
      <c r="C44" s="9"/>
      <c r="D44" s="723" t="str">
        <f>IFERROR(__xludf.DUMMYFUNCTION("""COMPUTED_VALUE"""),"DBL Rum")</f>
        <v>DBL Rum</v>
      </c>
      <c r="E44" s="722"/>
      <c r="F44" s="87"/>
      <c r="G44" s="82"/>
      <c r="H44" s="82"/>
      <c r="I44" s="82"/>
      <c r="J44" s="82"/>
      <c r="K44" s="87"/>
      <c r="L44" s="87"/>
      <c r="M44" s="87"/>
      <c r="N44" s="87"/>
    </row>
    <row r="45" ht="18.0" customHeight="1">
      <c r="A45" s="9" t="str">
        <f>IFERROR(__xludf.DUMMYFUNCTION("""COMPUTED_VALUE"""),"Well Tequila (Example)")</f>
        <v>Well Tequila (Example)</v>
      </c>
      <c r="B45" s="720">
        <f>IFERROR(__xludf.DUMMYFUNCTION("""COMPUTED_VALUE"""),6.0)</f>
        <v>6</v>
      </c>
      <c r="C45" s="9"/>
      <c r="D45" s="723" t="str">
        <f>IFERROR(__xludf.DUMMYFUNCTION("""COMPUTED_VALUE"""),"Tequila")</f>
        <v>Tequila</v>
      </c>
      <c r="E45" s="722"/>
      <c r="F45" s="87"/>
      <c r="G45" s="82"/>
      <c r="H45" s="82"/>
      <c r="I45" s="82"/>
      <c r="J45" s="82"/>
      <c r="K45" s="87"/>
      <c r="L45" s="87"/>
      <c r="M45" s="87"/>
      <c r="N45" s="87"/>
    </row>
    <row r="46" ht="18.0" customHeight="1">
      <c r="A46" s="9" t="str">
        <f>IFERROR(__xludf.DUMMYFUNCTION("""COMPUTED_VALUE"""),"Jose Cuervo (Example)")</f>
        <v>Jose Cuervo (Example)</v>
      </c>
      <c r="B46" s="720">
        <f>IFERROR(__xludf.DUMMYFUNCTION("""COMPUTED_VALUE"""),7.0)</f>
        <v>7</v>
      </c>
      <c r="C46" s="9"/>
      <c r="D46" s="723" t="str">
        <f>IFERROR(__xludf.DUMMYFUNCTION("""COMPUTED_VALUE"""),"Tequila")</f>
        <v>Tequila</v>
      </c>
      <c r="E46" s="722"/>
      <c r="F46" s="87"/>
      <c r="G46" s="82"/>
      <c r="H46" s="82"/>
      <c r="I46" s="82"/>
      <c r="J46" s="82"/>
      <c r="K46" s="87"/>
      <c r="L46" s="87"/>
      <c r="M46" s="87"/>
      <c r="N46" s="87"/>
    </row>
    <row r="47" ht="18.0" customHeight="1">
      <c r="A47" s="9" t="str">
        <f>IFERROR(__xludf.DUMMYFUNCTION("""COMPUTED_VALUE"""),"Don Julio (Example)")</f>
        <v>Don Julio (Example)</v>
      </c>
      <c r="B47" s="720">
        <f>IFERROR(__xludf.DUMMYFUNCTION("""COMPUTED_VALUE"""),8.0)</f>
        <v>8</v>
      </c>
      <c r="C47" s="9"/>
      <c r="D47" s="723" t="str">
        <f>IFERROR(__xludf.DUMMYFUNCTION("""COMPUTED_VALUE"""),"Tequila")</f>
        <v>Tequila</v>
      </c>
      <c r="E47" s="722"/>
      <c r="F47" s="87"/>
      <c r="G47" s="82"/>
      <c r="H47" s="82"/>
      <c r="I47" s="82"/>
      <c r="J47" s="82"/>
      <c r="K47" s="87"/>
      <c r="L47" s="87"/>
      <c r="M47" s="87"/>
      <c r="N47" s="87"/>
    </row>
    <row r="48" ht="18.0" customHeight="1">
      <c r="A48" s="9" t="str">
        <f>IFERROR(__xludf.DUMMYFUNCTION("""COMPUTED_VALUE"""),"DBL Well Tequila (Example)")</f>
        <v>DBL Well Tequila (Example)</v>
      </c>
      <c r="B48" s="720">
        <f>IFERROR(__xludf.DUMMYFUNCTION("""COMPUTED_VALUE"""),10.0)</f>
        <v>10</v>
      </c>
      <c r="C48" s="9"/>
      <c r="D48" s="723" t="str">
        <f>IFERROR(__xludf.DUMMYFUNCTION("""COMPUTED_VALUE"""),"DBL Tequila")</f>
        <v>DBL Tequila</v>
      </c>
      <c r="E48" s="722"/>
      <c r="F48" s="87"/>
      <c r="G48" s="82"/>
      <c r="H48" s="82"/>
      <c r="I48" s="82"/>
      <c r="J48" s="82"/>
      <c r="K48" s="87"/>
      <c r="L48" s="87"/>
      <c r="M48" s="87"/>
      <c r="N48" s="87"/>
    </row>
    <row r="49" ht="18.0" customHeight="1">
      <c r="A49" s="9" t="str">
        <f>IFERROR(__xludf.DUMMYFUNCTION("""COMPUTED_VALUE"""),"DBL Jose Cuervo (Example)")</f>
        <v>DBL Jose Cuervo (Example)</v>
      </c>
      <c r="B49" s="720">
        <f>IFERROR(__xludf.DUMMYFUNCTION("""COMPUTED_VALUE"""),11.0)</f>
        <v>11</v>
      </c>
      <c r="C49" s="9"/>
      <c r="D49" s="723" t="str">
        <f>IFERROR(__xludf.DUMMYFUNCTION("""COMPUTED_VALUE"""),"DBL Tequila")</f>
        <v>DBL Tequila</v>
      </c>
      <c r="E49" s="722"/>
      <c r="F49" s="87"/>
      <c r="G49" s="82"/>
      <c r="H49" s="82"/>
      <c r="I49" s="82"/>
      <c r="J49" s="82"/>
      <c r="K49" s="87"/>
      <c r="L49" s="87"/>
      <c r="M49" s="87"/>
      <c r="N49" s="87"/>
    </row>
    <row r="50" ht="18.0" customHeight="1">
      <c r="A50" s="9" t="str">
        <f>IFERROR(__xludf.DUMMYFUNCTION("""COMPUTED_VALUE"""),"DBL Don Julio (Example)")</f>
        <v>DBL Don Julio (Example)</v>
      </c>
      <c r="B50" s="720">
        <f>IFERROR(__xludf.DUMMYFUNCTION("""COMPUTED_VALUE"""),12.0)</f>
        <v>12</v>
      </c>
      <c r="C50" s="9"/>
      <c r="D50" s="723" t="str">
        <f>IFERROR(__xludf.DUMMYFUNCTION("""COMPUTED_VALUE"""),"DBL Tequila")</f>
        <v>DBL Tequila</v>
      </c>
      <c r="E50" s="722"/>
      <c r="F50" s="87"/>
      <c r="G50" s="82"/>
      <c r="H50" s="82"/>
      <c r="I50" s="82"/>
      <c r="J50" s="82"/>
      <c r="K50" s="87"/>
      <c r="L50" s="87"/>
      <c r="M50" s="87"/>
      <c r="N50" s="87"/>
    </row>
    <row r="51" ht="18.0" customHeight="1">
      <c r="A51" s="9" t="str">
        <f>IFERROR(__xludf.DUMMYFUNCTION("""COMPUTED_VALUE"""),"Well Whiskey (Example)")</f>
        <v>Well Whiskey (Example)</v>
      </c>
      <c r="B51" s="720">
        <f>IFERROR(__xludf.DUMMYFUNCTION("""COMPUTED_VALUE"""),6.0)</f>
        <v>6</v>
      </c>
      <c r="C51" s="9"/>
      <c r="D51" s="723" t="str">
        <f>IFERROR(__xludf.DUMMYFUNCTION("""COMPUTED_VALUE"""),"Whiskey/Bourbon")</f>
        <v>Whiskey/Bourbon</v>
      </c>
      <c r="E51" s="722"/>
      <c r="F51" s="87"/>
      <c r="G51" s="82"/>
      <c r="H51" s="82"/>
      <c r="I51" s="82"/>
      <c r="J51" s="82"/>
      <c r="K51" s="87"/>
      <c r="L51" s="87"/>
      <c r="M51" s="87"/>
      <c r="N51" s="87"/>
    </row>
    <row r="52" ht="18.0" customHeight="1">
      <c r="A52" s="9" t="str">
        <f>IFERROR(__xludf.DUMMYFUNCTION("""COMPUTED_VALUE"""),"Maker's Mark (Example)")</f>
        <v>Maker's Mark (Example)</v>
      </c>
      <c r="B52" s="720">
        <f>IFERROR(__xludf.DUMMYFUNCTION("""COMPUTED_VALUE"""),7.0)</f>
        <v>7</v>
      </c>
      <c r="C52" s="9"/>
      <c r="D52" s="723" t="str">
        <f>IFERROR(__xludf.DUMMYFUNCTION("""COMPUTED_VALUE"""),"Whiskey/Bourbon")</f>
        <v>Whiskey/Bourbon</v>
      </c>
      <c r="E52" s="722"/>
      <c r="F52" s="87"/>
      <c r="G52" s="82"/>
      <c r="H52" s="82"/>
      <c r="I52" s="82"/>
      <c r="J52" s="82"/>
      <c r="K52" s="87"/>
      <c r="L52" s="87"/>
      <c r="M52" s="87"/>
      <c r="N52" s="87"/>
    </row>
    <row r="53" ht="18.0" customHeight="1">
      <c r="A53" s="9" t="str">
        <f>IFERROR(__xludf.DUMMYFUNCTION("""COMPUTED_VALUE"""),"Jack Daniel's (Example)")</f>
        <v>Jack Daniel's (Example)</v>
      </c>
      <c r="B53" s="720">
        <f>IFERROR(__xludf.DUMMYFUNCTION("""COMPUTED_VALUE"""),8.0)</f>
        <v>8</v>
      </c>
      <c r="C53" s="9"/>
      <c r="D53" s="723" t="str">
        <f>IFERROR(__xludf.DUMMYFUNCTION("""COMPUTED_VALUE"""),"Whiskey/Bourbon")</f>
        <v>Whiskey/Bourbon</v>
      </c>
      <c r="E53" s="722"/>
      <c r="F53" s="87"/>
      <c r="G53" s="82"/>
      <c r="H53" s="82"/>
      <c r="I53" s="82"/>
      <c r="J53" s="82"/>
      <c r="K53" s="87"/>
      <c r="L53" s="87"/>
      <c r="M53" s="87"/>
      <c r="N53" s="87"/>
    </row>
    <row r="54" ht="18.0" customHeight="1">
      <c r="A54" s="9" t="str">
        <f>IFERROR(__xludf.DUMMYFUNCTION("""COMPUTED_VALUE"""),"DBL Well Whiskey (Example)")</f>
        <v>DBL Well Whiskey (Example)</v>
      </c>
      <c r="B54" s="720">
        <f>IFERROR(__xludf.DUMMYFUNCTION("""COMPUTED_VALUE"""),10.0)</f>
        <v>10</v>
      </c>
      <c r="C54" s="9"/>
      <c r="D54" s="723" t="str">
        <f>IFERROR(__xludf.DUMMYFUNCTION("""COMPUTED_VALUE"""),"DBL Whiskey/Bourbon")</f>
        <v>DBL Whiskey/Bourbon</v>
      </c>
      <c r="E54" s="722"/>
      <c r="F54" s="87"/>
      <c r="G54" s="82"/>
      <c r="H54" s="82"/>
      <c r="I54" s="82"/>
      <c r="J54" s="82"/>
      <c r="K54" s="87"/>
      <c r="L54" s="87"/>
      <c r="M54" s="87"/>
      <c r="N54" s="87"/>
    </row>
    <row r="55" ht="18.0" customHeight="1">
      <c r="A55" s="9" t="str">
        <f>IFERROR(__xludf.DUMMYFUNCTION("""COMPUTED_VALUE"""),"DBL Maker's Mark (Example)")</f>
        <v>DBL Maker's Mark (Example)</v>
      </c>
      <c r="B55" s="720">
        <f>IFERROR(__xludf.DUMMYFUNCTION("""COMPUTED_VALUE"""),11.0)</f>
        <v>11</v>
      </c>
      <c r="C55" s="9"/>
      <c r="D55" s="723" t="str">
        <f>IFERROR(__xludf.DUMMYFUNCTION("""COMPUTED_VALUE"""),"DBL Whiskey/Bourbon")</f>
        <v>DBL Whiskey/Bourbon</v>
      </c>
      <c r="E55" s="722"/>
      <c r="F55" s="87"/>
      <c r="G55" s="82"/>
      <c r="H55" s="82"/>
      <c r="I55" s="82"/>
      <c r="J55" s="82"/>
      <c r="K55" s="87"/>
      <c r="L55" s="87"/>
      <c r="M55" s="87"/>
      <c r="N55" s="87"/>
    </row>
    <row r="56" ht="18.0" customHeight="1">
      <c r="A56" s="9" t="str">
        <f>IFERROR(__xludf.DUMMYFUNCTION("""COMPUTED_VALUE"""),"DBL Jack Daniel's (Example)")</f>
        <v>DBL Jack Daniel's (Example)</v>
      </c>
      <c r="B56" s="720">
        <f>IFERROR(__xludf.DUMMYFUNCTION("""COMPUTED_VALUE"""),12.0)</f>
        <v>12</v>
      </c>
      <c r="C56" s="9"/>
      <c r="D56" s="723" t="str">
        <f>IFERROR(__xludf.DUMMYFUNCTION("""COMPUTED_VALUE"""),"DBL Whiskey/Bourbon")</f>
        <v>DBL Whiskey/Bourbon</v>
      </c>
      <c r="E56" s="722"/>
      <c r="F56" s="87"/>
      <c r="G56" s="82"/>
      <c r="H56" s="82"/>
      <c r="I56" s="82"/>
      <c r="J56" s="82"/>
      <c r="K56" s="87"/>
      <c r="L56" s="87"/>
      <c r="M56" s="87"/>
      <c r="N56" s="87"/>
    </row>
    <row r="57" ht="18.0" customHeight="1">
      <c r="A57" s="9" t="str">
        <f>IFERROR(__xludf.DUMMYFUNCTION("""COMPUTED_VALUE"""),"Well Scotch (Example)")</f>
        <v>Well Scotch (Example)</v>
      </c>
      <c r="B57" s="720">
        <f>IFERROR(__xludf.DUMMYFUNCTION("""COMPUTED_VALUE"""),6.0)</f>
        <v>6</v>
      </c>
      <c r="C57" s="9"/>
      <c r="D57" s="723" t="str">
        <f>IFERROR(__xludf.DUMMYFUNCTION("""COMPUTED_VALUE"""),"Scotch")</f>
        <v>Scotch</v>
      </c>
      <c r="E57" s="722"/>
      <c r="F57" s="87"/>
      <c r="G57" s="82"/>
      <c r="H57" s="82"/>
      <c r="I57" s="82"/>
      <c r="J57" s="82"/>
      <c r="K57" s="87"/>
      <c r="L57" s="87"/>
      <c r="M57" s="87"/>
      <c r="N57" s="87"/>
    </row>
    <row r="58" ht="18.0" customHeight="1">
      <c r="A58" s="9" t="str">
        <f>IFERROR(__xludf.DUMMYFUNCTION("""COMPUTED_VALUE"""),"Johnnie Walker Black (Example)")</f>
        <v>Johnnie Walker Black (Example)</v>
      </c>
      <c r="B58" s="720">
        <f>IFERROR(__xludf.DUMMYFUNCTION("""COMPUTED_VALUE"""),7.0)</f>
        <v>7</v>
      </c>
      <c r="C58" s="9"/>
      <c r="D58" s="723" t="str">
        <f>IFERROR(__xludf.DUMMYFUNCTION("""COMPUTED_VALUE"""),"Scotch")</f>
        <v>Scotch</v>
      </c>
      <c r="E58" s="722"/>
      <c r="F58" s="87"/>
      <c r="G58" s="82"/>
      <c r="H58" s="82"/>
      <c r="I58" s="82"/>
      <c r="J58" s="82"/>
      <c r="K58" s="87"/>
      <c r="L58" s="87"/>
      <c r="M58" s="87"/>
      <c r="N58" s="87"/>
    </row>
    <row r="59" ht="18.0" customHeight="1">
      <c r="A59" s="9" t="str">
        <f>IFERROR(__xludf.DUMMYFUNCTION("""COMPUTED_VALUE"""),"Chivas Regal (Example)")</f>
        <v>Chivas Regal (Example)</v>
      </c>
      <c r="B59" s="720">
        <f>IFERROR(__xludf.DUMMYFUNCTION("""COMPUTED_VALUE"""),8.0)</f>
        <v>8</v>
      </c>
      <c r="C59" s="9"/>
      <c r="D59" s="723" t="str">
        <f>IFERROR(__xludf.DUMMYFUNCTION("""COMPUTED_VALUE"""),"Scotch")</f>
        <v>Scotch</v>
      </c>
      <c r="E59" s="722"/>
      <c r="F59" s="87"/>
      <c r="G59" s="82"/>
      <c r="H59" s="82"/>
      <c r="I59" s="82"/>
      <c r="J59" s="82"/>
      <c r="K59" s="87"/>
      <c r="L59" s="87"/>
      <c r="M59" s="87"/>
      <c r="N59" s="87"/>
    </row>
    <row r="60" ht="18.0" customHeight="1">
      <c r="A60" s="9" t="str">
        <f>IFERROR(__xludf.DUMMYFUNCTION("""COMPUTED_VALUE"""),"DBL Well Scotch (Example)")</f>
        <v>DBL Well Scotch (Example)</v>
      </c>
      <c r="B60" s="720">
        <f>IFERROR(__xludf.DUMMYFUNCTION("""COMPUTED_VALUE"""),10.0)</f>
        <v>10</v>
      </c>
      <c r="C60" s="9"/>
      <c r="D60" s="729" t="str">
        <f>IFERROR(__xludf.DUMMYFUNCTION("""COMPUTED_VALUE"""),"DBL Whiskey/Bourbon")</f>
        <v>DBL Whiskey/Bourbon</v>
      </c>
      <c r="E60" s="722"/>
      <c r="F60" s="87"/>
      <c r="G60" s="82"/>
      <c r="H60" s="82"/>
      <c r="I60" s="82"/>
      <c r="J60" s="82"/>
      <c r="K60" s="87"/>
      <c r="L60" s="87"/>
      <c r="M60" s="87"/>
      <c r="N60" s="87"/>
    </row>
    <row r="61" ht="18.0" customHeight="1">
      <c r="A61" s="9" t="str">
        <f>IFERROR(__xludf.DUMMYFUNCTION("""COMPUTED_VALUE"""),"DBL Johnnie Walker Black (Example)")</f>
        <v>DBL Johnnie Walker Black (Example)</v>
      </c>
      <c r="B61" s="720">
        <f>IFERROR(__xludf.DUMMYFUNCTION("""COMPUTED_VALUE"""),11.0)</f>
        <v>11</v>
      </c>
      <c r="C61" s="9"/>
      <c r="D61" s="729" t="str">
        <f>IFERROR(__xludf.DUMMYFUNCTION("""COMPUTED_VALUE"""),"DBL Whiskey/Bourbon")</f>
        <v>DBL Whiskey/Bourbon</v>
      </c>
      <c r="E61" s="722"/>
      <c r="F61" s="87"/>
      <c r="G61" s="82"/>
      <c r="H61" s="82"/>
      <c r="I61" s="82"/>
      <c r="J61" s="82"/>
      <c r="K61" s="87"/>
      <c r="L61" s="87"/>
      <c r="M61" s="87"/>
      <c r="N61" s="87"/>
    </row>
    <row r="62" ht="18.0" customHeight="1">
      <c r="A62" s="9" t="str">
        <f>IFERROR(__xludf.DUMMYFUNCTION("""COMPUTED_VALUE"""),"DBL Chivas Regal (Example)")</f>
        <v>DBL Chivas Regal (Example)</v>
      </c>
      <c r="B62" s="720">
        <f>IFERROR(__xludf.DUMMYFUNCTION("""COMPUTED_VALUE"""),12.0)</f>
        <v>12</v>
      </c>
      <c r="C62" s="9"/>
      <c r="D62" s="729" t="str">
        <f>IFERROR(__xludf.DUMMYFUNCTION("""COMPUTED_VALUE"""),"DBL Whiskey/Bourbon")</f>
        <v>DBL Whiskey/Bourbon</v>
      </c>
      <c r="E62" s="722"/>
      <c r="F62" s="87"/>
      <c r="G62" s="82"/>
      <c r="H62" s="82"/>
      <c r="I62" s="82"/>
      <c r="J62" s="82"/>
      <c r="K62" s="87"/>
      <c r="L62" s="87"/>
      <c r="M62" s="87"/>
      <c r="N62" s="87"/>
    </row>
    <row r="63" ht="18.0" customHeight="1">
      <c r="A63" s="9" t="str">
        <f>IFERROR(__xludf.DUMMYFUNCTION("""COMPUTED_VALUE"""),"Aperol (Example)")</f>
        <v>Aperol (Example)</v>
      </c>
      <c r="B63" s="720">
        <f>IFERROR(__xludf.DUMMYFUNCTION("""COMPUTED_VALUE"""),6.0)</f>
        <v>6</v>
      </c>
      <c r="C63" s="9"/>
      <c r="D63" s="729" t="str">
        <f>IFERROR(__xludf.DUMMYFUNCTION("""COMPUTED_VALUE"""),"Liqueurs/Cordials")</f>
        <v>Liqueurs/Cordials</v>
      </c>
      <c r="E63" s="722"/>
      <c r="F63" s="87"/>
      <c r="G63" s="82"/>
      <c r="H63" s="82"/>
      <c r="I63" s="82"/>
      <c r="J63" s="82"/>
      <c r="K63" s="87"/>
      <c r="L63" s="87"/>
      <c r="M63" s="87"/>
      <c r="N63" s="87"/>
    </row>
    <row r="64" ht="18.0" customHeight="1">
      <c r="A64" s="9" t="str">
        <f>IFERROR(__xludf.DUMMYFUNCTION("""COMPUTED_VALUE"""),"Campari (Example)")</f>
        <v>Campari (Example)</v>
      </c>
      <c r="B64" s="720">
        <f>IFERROR(__xludf.DUMMYFUNCTION("""COMPUTED_VALUE"""),7.0)</f>
        <v>7</v>
      </c>
      <c r="C64" s="9"/>
      <c r="D64" s="729" t="str">
        <f>IFERROR(__xludf.DUMMYFUNCTION("""COMPUTED_VALUE"""),"Liqueurs/Cordials")</f>
        <v>Liqueurs/Cordials</v>
      </c>
      <c r="E64" s="722"/>
      <c r="F64" s="87"/>
      <c r="G64" s="82"/>
      <c r="H64" s="82"/>
      <c r="I64" s="82"/>
      <c r="J64" s="82"/>
      <c r="K64" s="87"/>
      <c r="L64" s="87"/>
      <c r="M64" s="87"/>
      <c r="N64" s="87"/>
    </row>
    <row r="65" ht="18.0" customHeight="1">
      <c r="A65" s="9" t="str">
        <f>IFERROR(__xludf.DUMMYFUNCTION("""COMPUTED_VALUE"""),"Jagermeister (Example)")</f>
        <v>Jagermeister (Example)</v>
      </c>
      <c r="B65" s="720">
        <f>IFERROR(__xludf.DUMMYFUNCTION("""COMPUTED_VALUE"""),8.0)</f>
        <v>8</v>
      </c>
      <c r="C65" s="9"/>
      <c r="D65" s="729" t="str">
        <f>IFERROR(__xludf.DUMMYFUNCTION("""COMPUTED_VALUE"""),"Liqueurs/Cordials")</f>
        <v>Liqueurs/Cordials</v>
      </c>
      <c r="E65" s="722"/>
      <c r="F65" s="87"/>
      <c r="G65" s="82"/>
      <c r="H65" s="82"/>
      <c r="I65" s="82"/>
      <c r="J65" s="82"/>
      <c r="K65" s="87"/>
      <c r="L65" s="87"/>
      <c r="M65" s="87"/>
      <c r="N65" s="87"/>
    </row>
    <row r="66" ht="18.0" customHeight="1">
      <c r="A66" s="9" t="str">
        <f>IFERROR(__xludf.DUMMYFUNCTION("""COMPUTED_VALUE"""),"DBL Aperol (Example)")</f>
        <v>DBL Aperol (Example)</v>
      </c>
      <c r="B66" s="720">
        <f>IFERROR(__xludf.DUMMYFUNCTION("""COMPUTED_VALUE"""),10.0)</f>
        <v>10</v>
      </c>
      <c r="C66" s="9"/>
      <c r="D66" s="729" t="str">
        <f>IFERROR(__xludf.DUMMYFUNCTION("""COMPUTED_VALUE"""),"DBL Liqueurs/Cordials")</f>
        <v>DBL Liqueurs/Cordials</v>
      </c>
      <c r="E66" s="722"/>
      <c r="F66" s="87"/>
      <c r="G66" s="82"/>
      <c r="H66" s="82"/>
      <c r="I66" s="82"/>
      <c r="J66" s="82"/>
      <c r="K66" s="87"/>
      <c r="L66" s="87"/>
      <c r="M66" s="87"/>
      <c r="N66" s="87"/>
    </row>
    <row r="67" ht="18.0" customHeight="1">
      <c r="A67" s="9" t="str">
        <f>IFERROR(__xludf.DUMMYFUNCTION("""COMPUTED_VALUE"""),"DBL Campari (Example)")</f>
        <v>DBL Campari (Example)</v>
      </c>
      <c r="B67" s="720">
        <f>IFERROR(__xludf.DUMMYFUNCTION("""COMPUTED_VALUE"""),11.0)</f>
        <v>11</v>
      </c>
      <c r="C67" s="9"/>
      <c r="D67" s="729" t="str">
        <f>IFERROR(__xludf.DUMMYFUNCTION("""COMPUTED_VALUE"""),"DBL Liqueurs/Cordials")</f>
        <v>DBL Liqueurs/Cordials</v>
      </c>
      <c r="E67" s="722"/>
      <c r="F67" s="87"/>
      <c r="G67" s="82"/>
      <c r="H67" s="82"/>
      <c r="I67" s="82"/>
      <c r="J67" s="82"/>
      <c r="K67" s="87"/>
      <c r="L67" s="87"/>
      <c r="M67" s="87"/>
      <c r="N67" s="87"/>
    </row>
    <row r="68" ht="18.0" customHeight="1">
      <c r="A68" s="9" t="str">
        <f>IFERROR(__xludf.DUMMYFUNCTION("""COMPUTED_VALUE"""),"DBL Jagermeister (Example)")</f>
        <v>DBL Jagermeister (Example)</v>
      </c>
      <c r="B68" s="720">
        <f>IFERROR(__xludf.DUMMYFUNCTION("""COMPUTED_VALUE"""),12.0)</f>
        <v>12</v>
      </c>
      <c r="C68" s="9"/>
      <c r="D68" s="729" t="str">
        <f>IFERROR(__xludf.DUMMYFUNCTION("""COMPUTED_VALUE"""),"DBL Liqueurs/Cordials")</f>
        <v>DBL Liqueurs/Cordials</v>
      </c>
      <c r="E68" s="722"/>
      <c r="F68" s="87"/>
      <c r="G68" s="82"/>
      <c r="H68" s="82"/>
      <c r="I68" s="82"/>
      <c r="J68" s="82"/>
      <c r="K68" s="87"/>
      <c r="L68" s="87"/>
      <c r="M68" s="87"/>
      <c r="N68" s="87"/>
    </row>
    <row r="69" ht="18.0" customHeight="1">
      <c r="A69" s="9" t="str">
        <f>IFERROR(__xludf.DUMMYFUNCTION("""COMPUTED_VALUE"""),"House Cocktail 1 (Example)")</f>
        <v>House Cocktail 1 (Example)</v>
      </c>
      <c r="B69" s="720">
        <f>IFERROR(__xludf.DUMMYFUNCTION("""COMPUTED_VALUE"""),7.0)</f>
        <v>7</v>
      </c>
      <c r="C69" s="9"/>
      <c r="D69" s="729" t="str">
        <f>IFERROR(__xludf.DUMMYFUNCTION("""COMPUTED_VALUE"""),"House Cocktails")</f>
        <v>House Cocktails</v>
      </c>
      <c r="E69" s="722"/>
      <c r="F69" s="87"/>
      <c r="G69" s="82"/>
      <c r="H69" s="82"/>
      <c r="I69" s="82"/>
      <c r="J69" s="82"/>
      <c r="K69" s="87"/>
      <c r="L69" s="87"/>
      <c r="M69" s="87"/>
      <c r="N69" s="87"/>
    </row>
    <row r="70" ht="18.0" customHeight="1">
      <c r="A70" s="9" t="str">
        <f>IFERROR(__xludf.DUMMYFUNCTION("""COMPUTED_VALUE"""),"House Cocktail 2 (Example)")</f>
        <v>House Cocktail 2 (Example)</v>
      </c>
      <c r="B70" s="720">
        <f>IFERROR(__xludf.DUMMYFUNCTION("""COMPUTED_VALUE"""),8.0)</f>
        <v>8</v>
      </c>
      <c r="C70" s="9"/>
      <c r="D70" s="729" t="str">
        <f>IFERROR(__xludf.DUMMYFUNCTION("""COMPUTED_VALUE"""),"House Cocktails")</f>
        <v>House Cocktails</v>
      </c>
      <c r="E70" s="722"/>
      <c r="F70" s="87"/>
      <c r="G70" s="82"/>
      <c r="H70" s="82"/>
      <c r="I70" s="82"/>
      <c r="J70" s="82"/>
      <c r="K70" s="87"/>
      <c r="L70" s="87"/>
      <c r="M70" s="87"/>
      <c r="N70" s="87"/>
    </row>
    <row r="71" ht="18.0" customHeight="1">
      <c r="A71" s="9" t="str">
        <f>IFERROR(__xludf.DUMMYFUNCTION("""COMPUTED_VALUE"""),"House Cocktail 3 (Example)")</f>
        <v>House Cocktail 3 (Example)</v>
      </c>
      <c r="B71" s="720">
        <f>IFERROR(__xludf.DUMMYFUNCTION("""COMPUTED_VALUE"""),9.0)</f>
        <v>9</v>
      </c>
      <c r="C71" s="9"/>
      <c r="D71" s="729" t="str">
        <f>IFERROR(__xludf.DUMMYFUNCTION("""COMPUTED_VALUE"""),"House Cocktails")</f>
        <v>House Cocktails</v>
      </c>
      <c r="E71" s="722"/>
      <c r="F71" s="87"/>
      <c r="G71" s="82"/>
      <c r="H71" s="82"/>
      <c r="I71" s="82"/>
      <c r="J71" s="82"/>
      <c r="K71" s="87"/>
      <c r="L71" s="87"/>
      <c r="M71" s="87"/>
      <c r="N71" s="87"/>
    </row>
    <row r="72" ht="18.0" customHeight="1">
      <c r="A72" s="9" t="str">
        <f>IFERROR(__xludf.DUMMYFUNCTION("""COMPUTED_VALUE"""),"Coke (Example)")</f>
        <v>Coke (Example)</v>
      </c>
      <c r="B72" s="720">
        <f>IFERROR(__xludf.DUMMYFUNCTION("""COMPUTED_VALUE"""),2.0)</f>
        <v>2</v>
      </c>
      <c r="C72" s="9"/>
      <c r="D72" s="729" t="str">
        <f>IFERROR(__xludf.DUMMYFUNCTION("""COMPUTED_VALUE"""),"SODA")</f>
        <v>SODA</v>
      </c>
      <c r="E72" s="722"/>
      <c r="F72" s="87"/>
      <c r="G72" s="82"/>
      <c r="H72" s="82"/>
      <c r="I72" s="82"/>
      <c r="J72" s="82"/>
      <c r="K72" s="87"/>
      <c r="L72" s="87"/>
      <c r="M72" s="87"/>
      <c r="N72" s="87"/>
    </row>
    <row r="73" ht="18.0" customHeight="1">
      <c r="A73" s="9" t="str">
        <f>IFERROR(__xludf.DUMMYFUNCTION("""COMPUTED_VALUE"""),"Diet Coke (Example)")</f>
        <v>Diet Coke (Example)</v>
      </c>
      <c r="B73" s="720">
        <f>IFERROR(__xludf.DUMMYFUNCTION("""COMPUTED_VALUE"""),2.0)</f>
        <v>2</v>
      </c>
      <c r="C73" s="9"/>
      <c r="D73" s="729" t="str">
        <f>IFERROR(__xludf.DUMMYFUNCTION("""COMPUTED_VALUE"""),"SODA")</f>
        <v>SODA</v>
      </c>
      <c r="E73" s="722"/>
      <c r="F73" s="87"/>
      <c r="G73" s="82"/>
      <c r="H73" s="82"/>
      <c r="I73" s="82"/>
      <c r="J73" s="82"/>
      <c r="K73" s="87"/>
      <c r="L73" s="87"/>
      <c r="M73" s="87"/>
      <c r="N73" s="87"/>
    </row>
    <row r="74" ht="18.0" customHeight="1">
      <c r="A74" s="9" t="str">
        <f>IFERROR(__xludf.DUMMYFUNCTION("""COMPUTED_VALUE"""),"Orange Juice (Example)")</f>
        <v>Orange Juice (Example)</v>
      </c>
      <c r="B74" s="720">
        <f>IFERROR(__xludf.DUMMYFUNCTION("""COMPUTED_VALUE"""),2.0)</f>
        <v>2</v>
      </c>
      <c r="C74" s="9"/>
      <c r="D74" s="729" t="str">
        <f>IFERROR(__xludf.DUMMYFUNCTION("""COMPUTED_VALUE"""),"JUICE")</f>
        <v>JUICE</v>
      </c>
      <c r="E74" s="722"/>
      <c r="F74" s="87"/>
      <c r="G74" s="82"/>
      <c r="H74" s="82"/>
      <c r="I74" s="82"/>
      <c r="J74" s="82"/>
      <c r="K74" s="87"/>
      <c r="L74" s="87"/>
      <c r="M74" s="87"/>
      <c r="N74" s="87"/>
    </row>
    <row r="75" ht="18.0" customHeight="1">
      <c r="A75" s="9" t="str">
        <f>IFERROR(__xludf.DUMMYFUNCTION("""COMPUTED_VALUE"""),"Cranberry Juice (Example)")</f>
        <v>Cranberry Juice (Example)</v>
      </c>
      <c r="B75" s="720">
        <f>IFERROR(__xludf.DUMMYFUNCTION("""COMPUTED_VALUE"""),2.0)</f>
        <v>2</v>
      </c>
      <c r="C75" s="9"/>
      <c r="D75" s="729" t="str">
        <f>IFERROR(__xludf.DUMMYFUNCTION("""COMPUTED_VALUE"""),"JUICE")</f>
        <v>JUICE</v>
      </c>
      <c r="E75" s="722"/>
      <c r="F75" s="87"/>
      <c r="G75" s="82"/>
      <c r="H75" s="82"/>
      <c r="I75" s="82"/>
      <c r="J75" s="82"/>
      <c r="K75" s="87"/>
      <c r="L75" s="87"/>
      <c r="M75" s="87"/>
      <c r="N75" s="87"/>
    </row>
    <row r="76" ht="18.0" customHeight="1">
      <c r="A76" s="9"/>
      <c r="B76" s="720"/>
      <c r="C76" s="9"/>
      <c r="D76" s="729"/>
      <c r="E76" s="722"/>
      <c r="F76" s="87"/>
      <c r="G76" s="82"/>
      <c r="H76" s="82"/>
      <c r="I76" s="82"/>
      <c r="J76" s="82"/>
      <c r="K76" s="87"/>
      <c r="L76" s="87"/>
      <c r="M76" s="87"/>
      <c r="N76" s="87"/>
    </row>
    <row r="77" ht="18.0" customHeight="1">
      <c r="A77" s="9"/>
      <c r="B77" s="720"/>
      <c r="C77" s="9"/>
      <c r="D77" s="729"/>
      <c r="E77" s="722"/>
      <c r="F77" s="87"/>
      <c r="G77" s="82"/>
      <c r="H77" s="82"/>
      <c r="I77" s="82"/>
      <c r="J77" s="82"/>
      <c r="K77" s="87"/>
      <c r="L77" s="87"/>
      <c r="M77" s="87"/>
      <c r="N77" s="87"/>
    </row>
    <row r="78" ht="18.0" customHeight="1">
      <c r="A78" s="9"/>
      <c r="B78" s="720"/>
      <c r="C78" s="9"/>
      <c r="D78" s="729"/>
      <c r="E78" s="722"/>
      <c r="F78" s="87"/>
      <c r="G78" s="82"/>
      <c r="H78" s="82"/>
      <c r="I78" s="82"/>
      <c r="J78" s="82"/>
      <c r="K78" s="87"/>
      <c r="L78" s="87"/>
      <c r="M78" s="87"/>
      <c r="N78" s="87"/>
    </row>
    <row r="79" ht="18.0" customHeight="1">
      <c r="A79" s="9"/>
      <c r="B79" s="720"/>
      <c r="C79" s="9"/>
      <c r="D79" s="729"/>
      <c r="E79" s="722"/>
      <c r="F79" s="87"/>
      <c r="G79" s="82"/>
      <c r="H79" s="82"/>
      <c r="I79" s="82"/>
      <c r="J79" s="82"/>
      <c r="K79" s="87"/>
      <c r="L79" s="87"/>
      <c r="M79" s="87"/>
      <c r="N79" s="87"/>
    </row>
    <row r="80" ht="18.0" customHeight="1">
      <c r="A80" s="9"/>
      <c r="B80" s="720"/>
      <c r="C80" s="9"/>
      <c r="D80" s="729"/>
      <c r="E80" s="722"/>
      <c r="F80" s="87"/>
      <c r="G80" s="82"/>
      <c r="H80" s="82"/>
      <c r="I80" s="82"/>
      <c r="J80" s="82"/>
      <c r="K80" s="87"/>
      <c r="L80" s="87"/>
      <c r="M80" s="87"/>
      <c r="N80" s="87"/>
    </row>
    <row r="81" ht="18.0" customHeight="1">
      <c r="A81" s="9"/>
      <c r="B81" s="720"/>
      <c r="C81" s="9"/>
      <c r="D81" s="729"/>
      <c r="E81" s="722"/>
      <c r="F81" s="87"/>
      <c r="G81" s="82"/>
      <c r="H81" s="82"/>
      <c r="I81" s="82"/>
      <c r="J81" s="82"/>
      <c r="K81" s="87"/>
      <c r="L81" s="87"/>
      <c r="M81" s="87"/>
      <c r="N81" s="87"/>
    </row>
    <row r="82" ht="18.0" customHeight="1">
      <c r="A82" s="9"/>
      <c r="B82" s="720"/>
      <c r="C82" s="9"/>
      <c r="D82" s="729"/>
      <c r="E82" s="722"/>
      <c r="F82" s="87"/>
      <c r="G82" s="82"/>
      <c r="H82" s="82"/>
      <c r="I82" s="82"/>
      <c r="J82" s="82"/>
      <c r="K82" s="87"/>
      <c r="L82" s="87"/>
      <c r="M82" s="87"/>
      <c r="N82" s="87"/>
    </row>
    <row r="83" ht="18.0" customHeight="1">
      <c r="A83" s="9"/>
      <c r="B83" s="720"/>
      <c r="C83" s="9"/>
      <c r="D83" s="729"/>
      <c r="E83" s="722"/>
      <c r="F83" s="87"/>
      <c r="G83" s="82"/>
      <c r="H83" s="82"/>
      <c r="I83" s="82"/>
      <c r="J83" s="82"/>
      <c r="K83" s="87"/>
      <c r="L83" s="87"/>
      <c r="M83" s="87"/>
      <c r="N83" s="87"/>
    </row>
    <row r="84" ht="18.0" customHeight="1">
      <c r="A84" s="9"/>
      <c r="B84" s="720"/>
      <c r="C84" s="9"/>
      <c r="D84" s="729"/>
      <c r="E84" s="722"/>
      <c r="F84" s="87"/>
      <c r="G84" s="82"/>
      <c r="H84" s="82"/>
      <c r="I84" s="82"/>
      <c r="J84" s="82"/>
      <c r="K84" s="87"/>
      <c r="L84" s="87"/>
      <c r="M84" s="87"/>
      <c r="N84" s="87"/>
    </row>
    <row r="85" ht="18.0" customHeight="1">
      <c r="A85" s="9"/>
      <c r="B85" s="720"/>
      <c r="C85" s="9"/>
      <c r="D85" s="729"/>
      <c r="E85" s="722"/>
      <c r="F85" s="87"/>
      <c r="G85" s="82"/>
      <c r="H85" s="82"/>
      <c r="I85" s="82"/>
      <c r="J85" s="82"/>
      <c r="K85" s="87"/>
      <c r="L85" s="87"/>
      <c r="M85" s="87"/>
      <c r="N85" s="87"/>
    </row>
    <row r="86" ht="18.0" customHeight="1">
      <c r="A86" s="9"/>
      <c r="B86" s="720"/>
      <c r="C86" s="9"/>
      <c r="D86" s="729"/>
      <c r="E86" s="722"/>
      <c r="F86" s="87"/>
      <c r="G86" s="82"/>
      <c r="H86" s="82"/>
      <c r="I86" s="82"/>
      <c r="J86" s="82"/>
      <c r="K86" s="87"/>
      <c r="L86" s="87"/>
      <c r="M86" s="87"/>
      <c r="N86" s="87"/>
    </row>
    <row r="87" ht="18.0" customHeight="1">
      <c r="A87" s="9"/>
      <c r="B87" s="720"/>
      <c r="C87" s="9"/>
      <c r="D87" s="729"/>
      <c r="E87" s="722"/>
      <c r="F87" s="87"/>
      <c r="G87" s="82"/>
      <c r="H87" s="82"/>
      <c r="I87" s="82"/>
      <c r="J87" s="82"/>
      <c r="K87" s="87"/>
      <c r="L87" s="87"/>
      <c r="M87" s="87"/>
      <c r="N87" s="87"/>
    </row>
    <row r="88" ht="18.0" customHeight="1">
      <c r="A88" s="9"/>
      <c r="B88" s="720"/>
      <c r="C88" s="9"/>
      <c r="D88" s="729"/>
      <c r="E88" s="722"/>
      <c r="F88" s="87"/>
      <c r="G88" s="82"/>
      <c r="H88" s="82"/>
      <c r="I88" s="82"/>
      <c r="J88" s="82"/>
      <c r="K88" s="87"/>
      <c r="L88" s="87"/>
      <c r="M88" s="87"/>
      <c r="N88" s="87"/>
    </row>
    <row r="89" ht="18.0" customHeight="1">
      <c r="A89" s="9"/>
      <c r="B89" s="720"/>
      <c r="C89" s="9"/>
      <c r="D89" s="729"/>
      <c r="E89" s="722"/>
      <c r="F89" s="87"/>
      <c r="G89" s="82"/>
      <c r="H89" s="82"/>
      <c r="I89" s="82"/>
      <c r="J89" s="82"/>
      <c r="K89" s="87"/>
      <c r="L89" s="87"/>
      <c r="M89" s="87"/>
      <c r="N89" s="87"/>
    </row>
    <row r="90" ht="18.0" customHeight="1">
      <c r="A90" s="9"/>
      <c r="B90" s="720"/>
      <c r="C90" s="9"/>
      <c r="D90" s="729"/>
      <c r="E90" s="722"/>
      <c r="F90" s="87"/>
      <c r="G90" s="82"/>
      <c r="H90" s="82"/>
      <c r="I90" s="82"/>
      <c r="J90" s="82"/>
      <c r="K90" s="87"/>
      <c r="L90" s="87"/>
      <c r="M90" s="87"/>
      <c r="N90" s="87"/>
    </row>
    <row r="91" ht="18.0" customHeight="1">
      <c r="A91" s="9"/>
      <c r="B91" s="720"/>
      <c r="C91" s="9"/>
      <c r="D91" s="729"/>
      <c r="E91" s="722"/>
      <c r="F91" s="87"/>
      <c r="G91" s="82"/>
      <c r="H91" s="82"/>
      <c r="I91" s="82"/>
      <c r="J91" s="82"/>
      <c r="K91" s="87"/>
      <c r="L91" s="87"/>
      <c r="M91" s="87"/>
      <c r="N91" s="87"/>
    </row>
    <row r="92" ht="18.0" customHeight="1">
      <c r="A92" s="9"/>
      <c r="B92" s="720"/>
      <c r="C92" s="9"/>
      <c r="D92" s="729"/>
      <c r="E92" s="722"/>
      <c r="F92" s="87"/>
      <c r="G92" s="82"/>
      <c r="H92" s="82"/>
      <c r="I92" s="82"/>
      <c r="J92" s="82"/>
      <c r="K92" s="87"/>
      <c r="L92" s="87"/>
      <c r="M92" s="87"/>
      <c r="N92" s="87"/>
    </row>
    <row r="93" ht="18.0" customHeight="1">
      <c r="A93" s="9"/>
      <c r="B93" s="720"/>
      <c r="C93" s="9"/>
      <c r="D93" s="729"/>
      <c r="E93" s="722"/>
      <c r="F93" s="87"/>
      <c r="G93" s="82"/>
      <c r="H93" s="82"/>
      <c r="I93" s="82"/>
      <c r="J93" s="82"/>
      <c r="K93" s="87"/>
      <c r="L93" s="87"/>
      <c r="M93" s="87"/>
      <c r="N93" s="87"/>
    </row>
    <row r="94" ht="18.0" customHeight="1">
      <c r="A94" s="9"/>
      <c r="B94" s="720"/>
      <c r="C94" s="9"/>
      <c r="D94" s="729"/>
      <c r="E94" s="722"/>
      <c r="F94" s="87"/>
      <c r="G94" s="82"/>
      <c r="H94" s="82"/>
      <c r="I94" s="82"/>
      <c r="J94" s="82"/>
      <c r="K94" s="87"/>
      <c r="L94" s="87"/>
      <c r="M94" s="87"/>
      <c r="N94" s="87"/>
    </row>
    <row r="95" ht="18.0" customHeight="1">
      <c r="A95" s="9"/>
      <c r="B95" s="720"/>
      <c r="C95" s="9"/>
      <c r="D95" s="729"/>
      <c r="E95" s="722"/>
      <c r="F95" s="87"/>
      <c r="G95" s="82"/>
      <c r="H95" s="82"/>
      <c r="I95" s="82"/>
      <c r="J95" s="82"/>
      <c r="K95" s="87"/>
      <c r="L95" s="87"/>
      <c r="M95" s="87"/>
      <c r="N95" s="87"/>
    </row>
    <row r="96" ht="18.0" customHeight="1">
      <c r="A96" s="9"/>
      <c r="B96" s="720"/>
      <c r="C96" s="9"/>
      <c r="D96" s="729"/>
      <c r="E96" s="722"/>
      <c r="F96" s="87"/>
      <c r="G96" s="82"/>
      <c r="H96" s="82"/>
      <c r="I96" s="82"/>
      <c r="J96" s="82"/>
      <c r="K96" s="87"/>
      <c r="L96" s="87"/>
      <c r="M96" s="87"/>
      <c r="N96" s="87"/>
    </row>
    <row r="97" ht="18.0" customHeight="1">
      <c r="A97" s="9"/>
      <c r="B97" s="720"/>
      <c r="C97" s="9"/>
      <c r="D97" s="729"/>
      <c r="E97" s="722"/>
      <c r="F97" s="87"/>
      <c r="G97" s="82"/>
      <c r="H97" s="82"/>
      <c r="I97" s="82"/>
      <c r="J97" s="82"/>
      <c r="K97" s="87"/>
      <c r="L97" s="87"/>
      <c r="M97" s="87"/>
      <c r="N97" s="87"/>
    </row>
    <row r="98" ht="18.0" customHeight="1">
      <c r="A98" s="9"/>
      <c r="B98" s="720"/>
      <c r="C98" s="9"/>
      <c r="D98" s="729"/>
      <c r="E98" s="722"/>
      <c r="F98" s="87"/>
      <c r="G98" s="82"/>
      <c r="H98" s="82"/>
      <c r="I98" s="82"/>
      <c r="J98" s="82"/>
      <c r="K98" s="87"/>
      <c r="L98" s="87"/>
      <c r="M98" s="87"/>
      <c r="N98" s="87"/>
    </row>
    <row r="99" ht="18.0" customHeight="1">
      <c r="A99" s="9"/>
      <c r="B99" s="720"/>
      <c r="C99" s="9"/>
      <c r="D99" s="729"/>
      <c r="E99" s="722"/>
      <c r="F99" s="87"/>
      <c r="G99" s="82"/>
      <c r="H99" s="82"/>
      <c r="I99" s="82"/>
      <c r="J99" s="82"/>
      <c r="K99" s="87"/>
      <c r="L99" s="87"/>
      <c r="M99" s="87"/>
      <c r="N99" s="87"/>
    </row>
    <row r="100" ht="18.0" customHeight="1">
      <c r="A100" s="9"/>
      <c r="B100" s="720"/>
      <c r="C100" s="9"/>
      <c r="D100" s="729"/>
      <c r="E100" s="722"/>
      <c r="F100" s="87"/>
      <c r="G100" s="82"/>
      <c r="H100" s="82"/>
      <c r="I100" s="82"/>
      <c r="J100" s="82"/>
      <c r="K100" s="87"/>
      <c r="L100" s="87"/>
      <c r="M100" s="87"/>
      <c r="N100" s="87"/>
    </row>
    <row r="101" ht="18.0" customHeight="1">
      <c r="A101" s="9"/>
      <c r="B101" s="720"/>
      <c r="C101" s="9"/>
      <c r="D101" s="729"/>
      <c r="E101" s="722"/>
      <c r="F101" s="87"/>
      <c r="G101" s="82"/>
      <c r="H101" s="82"/>
      <c r="I101" s="82"/>
      <c r="J101" s="82"/>
      <c r="K101" s="87"/>
      <c r="L101" s="87"/>
      <c r="M101" s="87"/>
      <c r="N101" s="87"/>
    </row>
    <row r="102" ht="18.0" customHeight="1">
      <c r="A102" s="9"/>
      <c r="B102" s="720"/>
      <c r="C102" s="9"/>
      <c r="D102" s="729"/>
      <c r="E102" s="722"/>
      <c r="F102" s="87"/>
      <c r="G102" s="82"/>
      <c r="H102" s="82"/>
      <c r="I102" s="82"/>
      <c r="J102" s="82"/>
      <c r="K102" s="87"/>
      <c r="L102" s="87"/>
      <c r="M102" s="87"/>
      <c r="N102" s="87"/>
    </row>
    <row r="103" ht="18.0" customHeight="1">
      <c r="A103" s="9"/>
      <c r="B103" s="720"/>
      <c r="C103" s="9"/>
      <c r="D103" s="729"/>
      <c r="E103" s="722"/>
      <c r="F103" s="87"/>
      <c r="G103" s="82"/>
      <c r="H103" s="82"/>
      <c r="I103" s="82"/>
      <c r="J103" s="82"/>
      <c r="K103" s="87"/>
      <c r="L103" s="87"/>
      <c r="M103" s="87"/>
      <c r="N103" s="87"/>
    </row>
    <row r="104" ht="18.0" customHeight="1">
      <c r="A104" s="9"/>
      <c r="B104" s="720"/>
      <c r="C104" s="9"/>
      <c r="D104" s="729"/>
      <c r="E104" s="722"/>
      <c r="F104" s="87"/>
      <c r="G104" s="82"/>
      <c r="H104" s="82"/>
      <c r="I104" s="82"/>
      <c r="J104" s="82"/>
      <c r="K104" s="87"/>
      <c r="L104" s="87"/>
      <c r="M104" s="87"/>
      <c r="N104" s="87"/>
    </row>
    <row r="105" ht="18.0" customHeight="1">
      <c r="A105" s="9"/>
      <c r="B105" s="720"/>
      <c r="C105" s="9"/>
      <c r="D105" s="729"/>
      <c r="E105" s="722"/>
      <c r="F105" s="87"/>
      <c r="G105" s="82"/>
      <c r="H105" s="82"/>
      <c r="I105" s="82"/>
      <c r="J105" s="82"/>
      <c r="K105" s="87"/>
      <c r="L105" s="87"/>
      <c r="M105" s="87"/>
      <c r="N105" s="87"/>
    </row>
    <row r="106" ht="18.0" customHeight="1">
      <c r="A106" s="9"/>
      <c r="B106" s="720"/>
      <c r="C106" s="9"/>
      <c r="D106" s="729"/>
      <c r="E106" s="722"/>
      <c r="F106" s="87"/>
      <c r="G106" s="82"/>
      <c r="H106" s="82"/>
      <c r="I106" s="82"/>
      <c r="J106" s="82"/>
      <c r="K106" s="87"/>
      <c r="L106" s="87"/>
      <c r="M106" s="87"/>
      <c r="N106" s="87"/>
    </row>
    <row r="107" ht="18.0" customHeight="1">
      <c r="A107" s="9"/>
      <c r="B107" s="720"/>
      <c r="C107" s="9"/>
      <c r="D107" s="729"/>
      <c r="E107" s="722"/>
      <c r="F107" s="87"/>
      <c r="G107" s="82"/>
      <c r="H107" s="82"/>
      <c r="I107" s="82"/>
      <c r="J107" s="82"/>
      <c r="K107" s="87"/>
      <c r="L107" s="87"/>
      <c r="M107" s="87"/>
      <c r="N107" s="87"/>
    </row>
    <row r="108" ht="18.0" customHeight="1">
      <c r="A108" s="9"/>
      <c r="B108" s="720"/>
      <c r="C108" s="9"/>
      <c r="D108" s="729"/>
      <c r="E108" s="722"/>
      <c r="F108" s="87"/>
      <c r="G108" s="82"/>
      <c r="H108" s="82"/>
      <c r="I108" s="82"/>
      <c r="J108" s="82"/>
      <c r="K108" s="87"/>
      <c r="L108" s="87"/>
      <c r="M108" s="87"/>
      <c r="N108" s="87"/>
    </row>
    <row r="109" ht="18.0" customHeight="1">
      <c r="A109" s="9"/>
      <c r="B109" s="720"/>
      <c r="C109" s="9"/>
      <c r="D109" s="729"/>
      <c r="E109" s="722"/>
      <c r="F109" s="87"/>
      <c r="G109" s="82"/>
      <c r="H109" s="82"/>
      <c r="I109" s="82"/>
      <c r="J109" s="82"/>
      <c r="K109" s="87"/>
      <c r="L109" s="87"/>
      <c r="M109" s="87"/>
      <c r="N109" s="87"/>
    </row>
    <row r="110" ht="18.0" customHeight="1">
      <c r="A110" s="9"/>
      <c r="B110" s="720"/>
      <c r="C110" s="9"/>
      <c r="D110" s="729"/>
      <c r="E110" s="722"/>
      <c r="F110" s="87"/>
      <c r="G110" s="82"/>
      <c r="H110" s="82"/>
      <c r="I110" s="82"/>
      <c r="J110" s="82"/>
      <c r="K110" s="87"/>
      <c r="L110" s="87"/>
      <c r="M110" s="87"/>
      <c r="N110" s="87"/>
    </row>
    <row r="111" ht="18.0" customHeight="1">
      <c r="A111" s="9"/>
      <c r="B111" s="720"/>
      <c r="C111" s="9"/>
      <c r="D111" s="729"/>
      <c r="E111" s="722"/>
      <c r="F111" s="87"/>
      <c r="G111" s="82"/>
      <c r="H111" s="82"/>
      <c r="I111" s="82"/>
      <c r="J111" s="82"/>
      <c r="K111" s="87"/>
      <c r="L111" s="87"/>
      <c r="M111" s="87"/>
      <c r="N111" s="87"/>
    </row>
    <row r="112" ht="18.0" customHeight="1">
      <c r="A112" s="9"/>
      <c r="B112" s="720"/>
      <c r="C112" s="9"/>
      <c r="D112" s="729"/>
      <c r="E112" s="722"/>
      <c r="F112" s="87"/>
      <c r="G112" s="82"/>
      <c r="H112" s="82"/>
      <c r="I112" s="82"/>
      <c r="J112" s="82"/>
      <c r="K112" s="87"/>
      <c r="L112" s="87"/>
      <c r="M112" s="87"/>
      <c r="N112" s="87"/>
    </row>
    <row r="113" ht="18.0" customHeight="1">
      <c r="A113" s="9"/>
      <c r="B113" s="720"/>
      <c r="C113" s="9"/>
      <c r="D113" s="729"/>
      <c r="E113" s="722"/>
      <c r="F113" s="87"/>
      <c r="G113" s="82"/>
      <c r="H113" s="82"/>
      <c r="I113" s="82"/>
      <c r="J113" s="82"/>
      <c r="K113" s="87"/>
      <c r="L113" s="87"/>
      <c r="M113" s="87"/>
      <c r="N113" s="87"/>
    </row>
    <row r="114" ht="18.0" customHeight="1">
      <c r="A114" s="9"/>
      <c r="B114" s="720"/>
      <c r="C114" s="9"/>
      <c r="D114" s="729"/>
      <c r="E114" s="722"/>
      <c r="F114" s="87"/>
      <c r="G114" s="82"/>
      <c r="H114" s="82"/>
      <c r="I114" s="82"/>
      <c r="J114" s="82"/>
      <c r="K114" s="87"/>
      <c r="L114" s="87"/>
      <c r="M114" s="87"/>
      <c r="N114" s="87"/>
    </row>
    <row r="115" ht="18.0" customHeight="1">
      <c r="A115" s="9"/>
      <c r="B115" s="720"/>
      <c r="C115" s="9"/>
      <c r="D115" s="729"/>
      <c r="E115" s="722"/>
      <c r="F115" s="87"/>
      <c r="G115" s="82"/>
      <c r="H115" s="82"/>
      <c r="I115" s="82"/>
      <c r="J115" s="82"/>
      <c r="K115" s="87"/>
      <c r="L115" s="87"/>
      <c r="M115" s="87"/>
      <c r="N115" s="87"/>
    </row>
    <row r="116" ht="18.0" customHeight="1">
      <c r="A116" s="9"/>
      <c r="B116" s="720"/>
      <c r="C116" s="9"/>
      <c r="D116" s="729"/>
      <c r="E116" s="722"/>
      <c r="F116" s="87"/>
      <c r="G116" s="82"/>
      <c r="H116" s="82"/>
      <c r="I116" s="82"/>
      <c r="J116" s="82"/>
      <c r="K116" s="87"/>
      <c r="L116" s="87"/>
      <c r="M116" s="87"/>
      <c r="N116" s="87"/>
    </row>
    <row r="117" ht="18.0" customHeight="1">
      <c r="A117" s="9"/>
      <c r="B117" s="720"/>
      <c r="C117" s="9"/>
      <c r="D117" s="729"/>
      <c r="E117" s="722"/>
      <c r="F117" s="87"/>
      <c r="G117" s="82"/>
      <c r="H117" s="82"/>
      <c r="I117" s="82"/>
      <c r="J117" s="82"/>
      <c r="K117" s="87"/>
      <c r="L117" s="87"/>
      <c r="M117" s="87"/>
      <c r="N117" s="87"/>
    </row>
    <row r="118" ht="18.0" customHeight="1">
      <c r="A118" s="9"/>
      <c r="B118" s="720"/>
      <c r="C118" s="9"/>
      <c r="D118" s="729"/>
      <c r="E118" s="722"/>
      <c r="F118" s="87"/>
      <c r="G118" s="82"/>
      <c r="H118" s="82"/>
      <c r="I118" s="82"/>
      <c r="J118" s="82"/>
      <c r="K118" s="87"/>
      <c r="L118" s="87"/>
      <c r="M118" s="87"/>
      <c r="N118" s="87"/>
    </row>
    <row r="119" ht="18.0" customHeight="1">
      <c r="A119" s="9"/>
      <c r="B119" s="720"/>
      <c r="C119" s="9"/>
      <c r="D119" s="729"/>
      <c r="E119" s="722"/>
      <c r="F119" s="87"/>
      <c r="G119" s="82"/>
      <c r="H119" s="82"/>
      <c r="I119" s="82"/>
      <c r="J119" s="82"/>
      <c r="K119" s="87"/>
      <c r="L119" s="87"/>
      <c r="M119" s="87"/>
      <c r="N119" s="87"/>
    </row>
    <row r="120" ht="18.0" customHeight="1">
      <c r="A120" s="9"/>
      <c r="B120" s="720"/>
      <c r="C120" s="9"/>
      <c r="D120" s="729"/>
      <c r="E120" s="722"/>
      <c r="F120" s="87"/>
      <c r="G120" s="82"/>
      <c r="H120" s="82"/>
      <c r="I120" s="82"/>
      <c r="J120" s="82"/>
      <c r="K120" s="87"/>
      <c r="L120" s="87"/>
      <c r="M120" s="87"/>
      <c r="N120" s="87"/>
    </row>
    <row r="121" ht="18.0" customHeight="1">
      <c r="A121" s="9"/>
      <c r="B121" s="720"/>
      <c r="C121" s="9"/>
      <c r="D121" s="729"/>
      <c r="E121" s="722"/>
      <c r="F121" s="87"/>
      <c r="G121" s="82"/>
      <c r="H121" s="82"/>
      <c r="I121" s="82"/>
      <c r="J121" s="82"/>
      <c r="K121" s="87"/>
      <c r="L121" s="87"/>
      <c r="M121" s="87"/>
      <c r="N121" s="87"/>
    </row>
    <row r="122" ht="18.0" customHeight="1">
      <c r="A122" s="9"/>
      <c r="B122" s="720"/>
      <c r="C122" s="9"/>
      <c r="D122" s="729"/>
      <c r="E122" s="722"/>
      <c r="F122" s="87"/>
      <c r="G122" s="82"/>
      <c r="H122" s="82"/>
      <c r="I122" s="82"/>
      <c r="J122" s="82"/>
      <c r="K122" s="87"/>
      <c r="L122" s="87"/>
      <c r="M122" s="87"/>
      <c r="N122" s="87"/>
    </row>
    <row r="123" ht="18.0" customHeight="1">
      <c r="A123" s="9"/>
      <c r="B123" s="720"/>
      <c r="C123" s="9"/>
      <c r="D123" s="729"/>
      <c r="E123" s="722"/>
      <c r="F123" s="87"/>
      <c r="G123" s="82"/>
      <c r="H123" s="82"/>
      <c r="I123" s="82"/>
      <c r="J123" s="82"/>
      <c r="K123" s="87"/>
      <c r="L123" s="87"/>
      <c r="M123" s="87"/>
      <c r="N123" s="87"/>
    </row>
    <row r="124" ht="18.0" customHeight="1">
      <c r="A124" s="9"/>
      <c r="B124" s="720"/>
      <c r="C124" s="9"/>
      <c r="D124" s="729"/>
      <c r="E124" s="722"/>
      <c r="F124" s="87"/>
      <c r="G124" s="82"/>
      <c r="H124" s="82"/>
      <c r="I124" s="82"/>
      <c r="J124" s="82"/>
      <c r="K124" s="87"/>
      <c r="L124" s="87"/>
      <c r="M124" s="87"/>
      <c r="N124" s="87"/>
    </row>
    <row r="125" ht="18.0" customHeight="1">
      <c r="A125" s="9"/>
      <c r="B125" s="720"/>
      <c r="C125" s="9"/>
      <c r="D125" s="729"/>
      <c r="E125" s="722"/>
      <c r="F125" s="87"/>
      <c r="G125" s="82"/>
      <c r="H125" s="82"/>
      <c r="I125" s="82"/>
      <c r="J125" s="82"/>
      <c r="K125" s="87"/>
      <c r="L125" s="87"/>
      <c r="M125" s="87"/>
      <c r="N125" s="87"/>
    </row>
    <row r="126" ht="18.0" customHeight="1">
      <c r="A126" s="9"/>
      <c r="B126" s="720"/>
      <c r="C126" s="9"/>
      <c r="D126" s="729"/>
      <c r="E126" s="722"/>
      <c r="F126" s="87"/>
      <c r="G126" s="82"/>
      <c r="H126" s="82"/>
      <c r="I126" s="82"/>
      <c r="J126" s="82"/>
      <c r="K126" s="87"/>
      <c r="L126" s="87"/>
      <c r="M126" s="87"/>
      <c r="N126" s="87"/>
    </row>
    <row r="127" ht="18.0" customHeight="1">
      <c r="A127" s="9"/>
      <c r="B127" s="720"/>
      <c r="C127" s="9"/>
      <c r="D127" s="729"/>
      <c r="E127" s="722"/>
      <c r="F127" s="87"/>
      <c r="G127" s="82"/>
      <c r="H127" s="82"/>
      <c r="I127" s="82"/>
      <c r="J127" s="82"/>
      <c r="K127" s="87"/>
      <c r="L127" s="87"/>
      <c r="M127" s="87"/>
      <c r="N127" s="87"/>
    </row>
    <row r="128" ht="18.0" customHeight="1">
      <c r="A128" s="9"/>
      <c r="B128" s="720"/>
      <c r="C128" s="9"/>
      <c r="D128" s="729"/>
      <c r="E128" s="722"/>
      <c r="F128" s="87"/>
      <c r="G128" s="82"/>
      <c r="H128" s="82"/>
      <c r="I128" s="82"/>
      <c r="J128" s="82"/>
      <c r="K128" s="87"/>
      <c r="L128" s="87"/>
      <c r="M128" s="87"/>
      <c r="N128" s="87"/>
    </row>
    <row r="129" ht="18.0" customHeight="1">
      <c r="A129" s="9"/>
      <c r="B129" s="720"/>
      <c r="C129" s="9"/>
      <c r="D129" s="729"/>
      <c r="E129" s="722"/>
      <c r="F129" s="87"/>
      <c r="G129" s="82"/>
      <c r="H129" s="82"/>
      <c r="I129" s="82"/>
      <c r="J129" s="82"/>
      <c r="K129" s="87"/>
      <c r="L129" s="87"/>
      <c r="M129" s="87"/>
      <c r="N129" s="87"/>
    </row>
    <row r="130" ht="18.0" customHeight="1">
      <c r="A130" s="9"/>
      <c r="B130" s="720"/>
      <c r="C130" s="9"/>
      <c r="D130" s="729"/>
      <c r="E130" s="722"/>
      <c r="F130" s="87"/>
      <c r="G130" s="82"/>
      <c r="H130" s="82"/>
      <c r="I130" s="82"/>
      <c r="J130" s="82"/>
      <c r="K130" s="87"/>
      <c r="L130" s="87"/>
      <c r="M130" s="87"/>
      <c r="N130" s="87"/>
    </row>
    <row r="131" ht="18.0" customHeight="1">
      <c r="A131" s="9"/>
      <c r="B131" s="720"/>
      <c r="C131" s="9"/>
      <c r="D131" s="729"/>
      <c r="E131" s="722"/>
      <c r="F131" s="87"/>
      <c r="G131" s="82"/>
      <c r="H131" s="82"/>
      <c r="I131" s="82"/>
      <c r="J131" s="82"/>
      <c r="K131" s="87"/>
      <c r="L131" s="87"/>
      <c r="M131" s="87"/>
      <c r="N131" s="87"/>
    </row>
    <row r="132" ht="18.0" customHeight="1">
      <c r="A132" s="9"/>
      <c r="B132" s="720"/>
      <c r="C132" s="9"/>
      <c r="D132" s="729"/>
      <c r="E132" s="722"/>
      <c r="F132" s="87"/>
      <c r="G132" s="82"/>
      <c r="H132" s="82"/>
      <c r="I132" s="82"/>
      <c r="J132" s="82"/>
      <c r="K132" s="87"/>
      <c r="L132" s="87"/>
      <c r="M132" s="87"/>
      <c r="N132" s="87"/>
    </row>
    <row r="133" ht="18.0" customHeight="1">
      <c r="A133" s="9"/>
      <c r="B133" s="720"/>
      <c r="C133" s="9"/>
      <c r="D133" s="729"/>
      <c r="E133" s="722"/>
      <c r="F133" s="87"/>
      <c r="G133" s="82"/>
      <c r="H133" s="82"/>
      <c r="I133" s="82"/>
      <c r="J133" s="82"/>
      <c r="K133" s="87"/>
      <c r="L133" s="87"/>
      <c r="M133" s="87"/>
      <c r="N133" s="87"/>
    </row>
    <row r="134" ht="18.0" customHeight="1">
      <c r="A134" s="9"/>
      <c r="B134" s="720"/>
      <c r="C134" s="9"/>
      <c r="D134" s="729"/>
      <c r="E134" s="722"/>
      <c r="F134" s="87"/>
      <c r="G134" s="82"/>
      <c r="H134" s="82"/>
      <c r="I134" s="82"/>
      <c r="J134" s="82"/>
      <c r="K134" s="87"/>
      <c r="L134" s="87"/>
      <c r="M134" s="87"/>
      <c r="N134" s="87"/>
    </row>
    <row r="135" ht="18.0" customHeight="1">
      <c r="A135" s="9"/>
      <c r="B135" s="720"/>
      <c r="C135" s="9"/>
      <c r="D135" s="729"/>
      <c r="E135" s="722"/>
      <c r="F135" s="87"/>
      <c r="G135" s="82"/>
      <c r="H135" s="82"/>
      <c r="I135" s="82"/>
      <c r="J135" s="82"/>
      <c r="K135" s="87"/>
      <c r="L135" s="87"/>
      <c r="M135" s="87"/>
      <c r="N135" s="87"/>
    </row>
    <row r="136" ht="18.0" customHeight="1">
      <c r="A136" s="9"/>
      <c r="B136" s="720"/>
      <c r="C136" s="9"/>
      <c r="D136" s="729"/>
      <c r="E136" s="722"/>
      <c r="F136" s="87"/>
      <c r="G136" s="82"/>
      <c r="H136" s="82"/>
      <c r="I136" s="82"/>
      <c r="J136" s="82"/>
      <c r="K136" s="87"/>
      <c r="L136" s="87"/>
      <c r="M136" s="87"/>
      <c r="N136" s="87"/>
    </row>
    <row r="137" ht="18.0" customHeight="1">
      <c r="A137" s="9"/>
      <c r="B137" s="720"/>
      <c r="C137" s="9"/>
      <c r="D137" s="729"/>
      <c r="E137" s="722"/>
      <c r="F137" s="87"/>
      <c r="G137" s="82"/>
      <c r="H137" s="82"/>
      <c r="I137" s="82"/>
      <c r="J137" s="82"/>
      <c r="K137" s="87"/>
      <c r="L137" s="87"/>
      <c r="M137" s="87"/>
      <c r="N137" s="87"/>
    </row>
    <row r="138" ht="18.0" customHeight="1">
      <c r="A138" s="9"/>
      <c r="B138" s="720"/>
      <c r="C138" s="9"/>
      <c r="D138" s="729"/>
      <c r="E138" s="722"/>
      <c r="F138" s="87"/>
      <c r="G138" s="82"/>
      <c r="H138" s="82"/>
      <c r="I138" s="82"/>
      <c r="J138" s="82"/>
      <c r="K138" s="87"/>
      <c r="L138" s="87"/>
      <c r="M138" s="87"/>
      <c r="N138" s="87"/>
    </row>
    <row r="139" ht="18.0" customHeight="1">
      <c r="A139" s="9"/>
      <c r="B139" s="720"/>
      <c r="C139" s="9"/>
      <c r="D139" s="729"/>
      <c r="E139" s="722"/>
      <c r="F139" s="87"/>
      <c r="G139" s="82"/>
      <c r="H139" s="82"/>
      <c r="I139" s="82"/>
      <c r="J139" s="82"/>
      <c r="K139" s="87"/>
      <c r="L139" s="87"/>
      <c r="M139" s="87"/>
      <c r="N139" s="87"/>
    </row>
    <row r="140" ht="18.0" customHeight="1">
      <c r="A140" s="9"/>
      <c r="B140" s="720"/>
      <c r="C140" s="9"/>
      <c r="D140" s="729"/>
      <c r="E140" s="722"/>
      <c r="F140" s="87"/>
      <c r="G140" s="82"/>
      <c r="H140" s="82"/>
      <c r="I140" s="82"/>
      <c r="J140" s="82"/>
      <c r="K140" s="87"/>
      <c r="L140" s="87"/>
      <c r="M140" s="87"/>
      <c r="N140" s="87"/>
    </row>
    <row r="141" ht="18.0" customHeight="1">
      <c r="A141" s="9"/>
      <c r="B141" s="720"/>
      <c r="C141" s="9"/>
      <c r="D141" s="729"/>
      <c r="E141" s="722"/>
      <c r="F141" s="87"/>
      <c r="G141" s="82"/>
      <c r="H141" s="82"/>
      <c r="I141" s="82"/>
      <c r="J141" s="82"/>
      <c r="K141" s="87"/>
      <c r="L141" s="87"/>
      <c r="M141" s="87"/>
      <c r="N141" s="87"/>
    </row>
    <row r="142" ht="18.0" customHeight="1">
      <c r="A142" s="9"/>
      <c r="B142" s="720"/>
      <c r="C142" s="9"/>
      <c r="D142" s="729"/>
      <c r="E142" s="722"/>
      <c r="F142" s="87"/>
      <c r="G142" s="82"/>
      <c r="H142" s="82"/>
      <c r="I142" s="82"/>
      <c r="J142" s="82"/>
      <c r="K142" s="87"/>
      <c r="L142" s="87"/>
      <c r="M142" s="87"/>
      <c r="N142" s="87"/>
    </row>
    <row r="143" ht="18.0" customHeight="1">
      <c r="A143" s="9"/>
      <c r="B143" s="720"/>
      <c r="C143" s="9"/>
      <c r="D143" s="729"/>
      <c r="E143" s="722"/>
      <c r="F143" s="87"/>
      <c r="G143" s="82"/>
      <c r="H143" s="82"/>
      <c r="I143" s="82"/>
      <c r="J143" s="82"/>
      <c r="K143" s="87"/>
      <c r="L143" s="87"/>
      <c r="M143" s="87"/>
      <c r="N143" s="87"/>
    </row>
    <row r="144" ht="18.0" customHeight="1">
      <c r="A144" s="9"/>
      <c r="B144" s="720"/>
      <c r="C144" s="9"/>
      <c r="D144" s="729"/>
      <c r="E144" s="722"/>
      <c r="F144" s="87"/>
      <c r="G144" s="82"/>
      <c r="H144" s="82"/>
      <c r="I144" s="82"/>
      <c r="J144" s="82"/>
      <c r="K144" s="87"/>
      <c r="L144" s="87"/>
      <c r="M144" s="87"/>
      <c r="N144" s="87"/>
    </row>
    <row r="145" ht="18.0" customHeight="1">
      <c r="A145" s="9"/>
      <c r="B145" s="720"/>
      <c r="C145" s="9"/>
      <c r="D145" s="729"/>
      <c r="E145" s="722"/>
      <c r="F145" s="87"/>
      <c r="G145" s="82"/>
      <c r="H145" s="82"/>
      <c r="I145" s="82"/>
      <c r="J145" s="82"/>
      <c r="K145" s="87"/>
      <c r="L145" s="87"/>
      <c r="M145" s="87"/>
      <c r="N145" s="87"/>
    </row>
    <row r="146" ht="18.0" customHeight="1">
      <c r="A146" s="9"/>
      <c r="B146" s="720"/>
      <c r="C146" s="9"/>
      <c r="D146" s="729"/>
      <c r="E146" s="722"/>
      <c r="F146" s="87"/>
      <c r="G146" s="82"/>
      <c r="H146" s="82"/>
      <c r="I146" s="82"/>
      <c r="J146" s="82"/>
      <c r="K146" s="87"/>
      <c r="L146" s="87"/>
      <c r="M146" s="87"/>
      <c r="N146" s="87"/>
    </row>
    <row r="147" ht="18.0" customHeight="1">
      <c r="A147" s="9"/>
      <c r="B147" s="720"/>
      <c r="C147" s="9"/>
      <c r="D147" s="729"/>
      <c r="E147" s="722"/>
      <c r="F147" s="87"/>
      <c r="G147" s="82"/>
      <c r="H147" s="82"/>
      <c r="I147" s="82"/>
      <c r="J147" s="82"/>
      <c r="K147" s="87"/>
      <c r="L147" s="87"/>
      <c r="M147" s="87"/>
      <c r="N147" s="87"/>
    </row>
    <row r="148" ht="18.0" customHeight="1">
      <c r="A148" s="9"/>
      <c r="B148" s="720"/>
      <c r="C148" s="9"/>
      <c r="D148" s="729"/>
      <c r="E148" s="722"/>
      <c r="F148" s="87"/>
      <c r="G148" s="82"/>
      <c r="H148" s="82"/>
      <c r="I148" s="82"/>
      <c r="J148" s="82"/>
      <c r="K148" s="87"/>
      <c r="L148" s="87"/>
      <c r="M148" s="87"/>
      <c r="N148" s="87"/>
    </row>
    <row r="149" ht="18.0" customHeight="1">
      <c r="A149" s="9"/>
      <c r="B149" s="720"/>
      <c r="C149" s="9"/>
      <c r="D149" s="729"/>
      <c r="E149" s="722"/>
      <c r="F149" s="87"/>
      <c r="G149" s="82"/>
      <c r="H149" s="82"/>
      <c r="I149" s="82"/>
      <c r="J149" s="82"/>
      <c r="K149" s="87"/>
      <c r="L149" s="87"/>
      <c r="M149" s="87"/>
      <c r="N149" s="87"/>
    </row>
    <row r="150" ht="18.0" customHeight="1">
      <c r="A150" s="9"/>
      <c r="B150" s="720"/>
      <c r="C150" s="9"/>
      <c r="D150" s="729"/>
      <c r="E150" s="722"/>
      <c r="F150" s="87"/>
      <c r="G150" s="82"/>
      <c r="H150" s="82"/>
      <c r="I150" s="82"/>
      <c r="J150" s="82"/>
      <c r="K150" s="87"/>
      <c r="L150" s="87"/>
      <c r="M150" s="87"/>
      <c r="N150" s="87"/>
    </row>
    <row r="151" ht="18.0" customHeight="1">
      <c r="A151" s="9"/>
      <c r="B151" s="720"/>
      <c r="C151" s="9"/>
      <c r="D151" s="729"/>
      <c r="E151" s="722"/>
      <c r="F151" s="87"/>
      <c r="G151" s="82"/>
      <c r="H151" s="82"/>
      <c r="I151" s="82"/>
      <c r="J151" s="82"/>
      <c r="K151" s="87"/>
      <c r="L151" s="87"/>
      <c r="M151" s="87"/>
      <c r="N151" s="87"/>
    </row>
    <row r="152" ht="18.0" customHeight="1">
      <c r="A152" s="9"/>
      <c r="B152" s="720"/>
      <c r="C152" s="9"/>
      <c r="D152" s="729"/>
      <c r="E152" s="722"/>
      <c r="F152" s="87"/>
      <c r="G152" s="82"/>
      <c r="H152" s="82"/>
      <c r="I152" s="82"/>
      <c r="J152" s="82"/>
      <c r="K152" s="87"/>
      <c r="L152" s="87"/>
      <c r="M152" s="87"/>
      <c r="N152" s="87"/>
    </row>
    <row r="153" ht="18.0" customHeight="1">
      <c r="A153" s="9"/>
      <c r="B153" s="720"/>
      <c r="C153" s="9"/>
      <c r="D153" s="729"/>
      <c r="E153" s="722"/>
      <c r="F153" s="87"/>
      <c r="G153" s="82"/>
      <c r="H153" s="82"/>
      <c r="I153" s="82"/>
      <c r="J153" s="82"/>
      <c r="K153" s="87"/>
      <c r="L153" s="87"/>
      <c r="M153" s="87"/>
      <c r="N153" s="87"/>
    </row>
    <row r="154" ht="18.0" customHeight="1">
      <c r="A154" s="9"/>
      <c r="B154" s="720"/>
      <c r="C154" s="9"/>
      <c r="D154" s="729"/>
      <c r="E154" s="722"/>
      <c r="F154" s="87"/>
      <c r="G154" s="82"/>
      <c r="H154" s="82"/>
      <c r="I154" s="82"/>
      <c r="J154" s="82"/>
      <c r="K154" s="87"/>
      <c r="L154" s="87"/>
      <c r="M154" s="87"/>
      <c r="N154" s="87"/>
    </row>
    <row r="155" ht="18.0" customHeight="1">
      <c r="A155" s="9"/>
      <c r="B155" s="720"/>
      <c r="C155" s="9"/>
      <c r="D155" s="729"/>
      <c r="E155" s="722"/>
      <c r="F155" s="87"/>
      <c r="G155" s="82"/>
      <c r="H155" s="82"/>
      <c r="I155" s="82"/>
      <c r="J155" s="82"/>
      <c r="K155" s="87"/>
      <c r="L155" s="87"/>
      <c r="M155" s="87"/>
      <c r="N155" s="87"/>
    </row>
    <row r="156" ht="18.0" customHeight="1">
      <c r="A156" s="9"/>
      <c r="B156" s="720"/>
      <c r="C156" s="9"/>
      <c r="D156" s="729"/>
      <c r="E156" s="722"/>
      <c r="F156" s="87"/>
      <c r="G156" s="82"/>
      <c r="H156" s="82"/>
      <c r="I156" s="82"/>
      <c r="J156" s="82"/>
      <c r="K156" s="87"/>
      <c r="L156" s="87"/>
      <c r="M156" s="87"/>
      <c r="N156" s="87"/>
    </row>
    <row r="157" ht="18.0" customHeight="1">
      <c r="A157" s="9"/>
      <c r="B157" s="720"/>
      <c r="C157" s="9"/>
      <c r="D157" s="729"/>
      <c r="E157" s="722"/>
      <c r="F157" s="87"/>
      <c r="G157" s="82"/>
      <c r="H157" s="82"/>
      <c r="I157" s="82"/>
      <c r="J157" s="82"/>
      <c r="K157" s="87"/>
      <c r="L157" s="87"/>
      <c r="M157" s="87"/>
      <c r="N157" s="87"/>
    </row>
    <row r="158" ht="18.0" customHeight="1">
      <c r="A158" s="9"/>
      <c r="B158" s="720"/>
      <c r="C158" s="9"/>
      <c r="D158" s="729"/>
      <c r="E158" s="722"/>
      <c r="F158" s="87"/>
      <c r="G158" s="82"/>
      <c r="H158" s="82"/>
      <c r="I158" s="82"/>
      <c r="J158" s="82"/>
      <c r="K158" s="87"/>
      <c r="L158" s="87"/>
      <c r="M158" s="87"/>
      <c r="N158" s="87"/>
    </row>
    <row r="159" ht="18.0" customHeight="1">
      <c r="A159" s="9"/>
      <c r="B159" s="720"/>
      <c r="C159" s="9"/>
      <c r="D159" s="729"/>
      <c r="E159" s="722"/>
      <c r="F159" s="87"/>
      <c r="G159" s="82"/>
      <c r="H159" s="82"/>
      <c r="I159" s="82"/>
      <c r="J159" s="82"/>
      <c r="K159" s="87"/>
      <c r="L159" s="87"/>
      <c r="M159" s="87"/>
      <c r="N159" s="87"/>
    </row>
    <row r="160" ht="18.0" customHeight="1">
      <c r="A160" s="9"/>
      <c r="B160" s="720"/>
      <c r="C160" s="9"/>
      <c r="D160" s="729"/>
      <c r="E160" s="722"/>
      <c r="F160" s="87"/>
      <c r="G160" s="82"/>
      <c r="H160" s="82"/>
      <c r="I160" s="82"/>
      <c r="J160" s="82"/>
      <c r="K160" s="87"/>
      <c r="L160" s="87"/>
      <c r="M160" s="87"/>
      <c r="N160" s="87"/>
    </row>
    <row r="161" ht="18.0" customHeight="1">
      <c r="A161" s="9"/>
      <c r="B161" s="720"/>
      <c r="C161" s="9"/>
      <c r="D161" s="729"/>
      <c r="E161" s="722"/>
      <c r="F161" s="87"/>
      <c r="G161" s="82"/>
      <c r="H161" s="82"/>
      <c r="I161" s="82"/>
      <c r="J161" s="82"/>
      <c r="K161" s="87"/>
      <c r="L161" s="87"/>
      <c r="M161" s="87"/>
      <c r="N161" s="87"/>
    </row>
    <row r="162" ht="18.0" customHeight="1">
      <c r="A162" s="9"/>
      <c r="B162" s="720"/>
      <c r="C162" s="9"/>
      <c r="D162" s="729"/>
      <c r="E162" s="722"/>
      <c r="F162" s="87"/>
      <c r="G162" s="82"/>
      <c r="H162" s="82"/>
      <c r="I162" s="82"/>
      <c r="J162" s="82"/>
      <c r="K162" s="87"/>
      <c r="L162" s="87"/>
      <c r="M162" s="87"/>
      <c r="N162" s="87"/>
    </row>
    <row r="163" ht="18.0" customHeight="1">
      <c r="A163" s="9"/>
      <c r="B163" s="720"/>
      <c r="C163" s="9"/>
      <c r="D163" s="729"/>
      <c r="E163" s="722"/>
      <c r="F163" s="87"/>
      <c r="G163" s="82"/>
      <c r="H163" s="82"/>
      <c r="I163" s="82"/>
      <c r="J163" s="82"/>
      <c r="K163" s="87"/>
      <c r="L163" s="87"/>
      <c r="M163" s="87"/>
      <c r="N163" s="87"/>
    </row>
    <row r="164" ht="18.0" customHeight="1">
      <c r="A164" s="9"/>
      <c r="B164" s="720"/>
      <c r="C164" s="9"/>
      <c r="D164" s="729"/>
      <c r="E164" s="722"/>
      <c r="F164" s="87"/>
      <c r="G164" s="82"/>
      <c r="H164" s="82"/>
      <c r="I164" s="82"/>
      <c r="J164" s="82"/>
      <c r="K164" s="87"/>
      <c r="L164" s="87"/>
      <c r="M164" s="87"/>
      <c r="N164" s="87"/>
    </row>
    <row r="165" ht="18.0" customHeight="1">
      <c r="A165" s="9"/>
      <c r="B165" s="720"/>
      <c r="C165" s="9"/>
      <c r="D165" s="729"/>
      <c r="E165" s="722"/>
      <c r="F165" s="87"/>
      <c r="G165" s="82"/>
      <c r="H165" s="82"/>
      <c r="I165" s="82"/>
      <c r="J165" s="82"/>
      <c r="K165" s="87"/>
      <c r="L165" s="87"/>
      <c r="M165" s="87"/>
      <c r="N165" s="87"/>
    </row>
    <row r="166" ht="18.0" customHeight="1">
      <c r="A166" s="9"/>
      <c r="B166" s="720"/>
      <c r="C166" s="9"/>
      <c r="D166" s="729"/>
      <c r="E166" s="722"/>
      <c r="F166" s="87"/>
      <c r="G166" s="82"/>
      <c r="H166" s="82"/>
      <c r="I166" s="82"/>
      <c r="J166" s="82"/>
      <c r="K166" s="87"/>
      <c r="L166" s="87"/>
      <c r="M166" s="87"/>
      <c r="N166" s="87"/>
    </row>
    <row r="167" ht="18.0" customHeight="1">
      <c r="A167" s="9"/>
      <c r="B167" s="720"/>
      <c r="C167" s="9"/>
      <c r="D167" s="729"/>
      <c r="E167" s="722"/>
      <c r="F167" s="87"/>
      <c r="G167" s="82"/>
      <c r="H167" s="82"/>
      <c r="I167" s="82"/>
      <c r="J167" s="82"/>
      <c r="K167" s="87"/>
      <c r="L167" s="87"/>
      <c r="M167" s="87"/>
      <c r="N167" s="87"/>
    </row>
    <row r="168" ht="18.0" customHeight="1">
      <c r="A168" s="9"/>
      <c r="B168" s="720"/>
      <c r="C168" s="9"/>
      <c r="D168" s="729"/>
      <c r="E168" s="722"/>
      <c r="F168" s="87"/>
      <c r="G168" s="82"/>
      <c r="H168" s="82"/>
      <c r="I168" s="82"/>
      <c r="J168" s="82"/>
      <c r="K168" s="87"/>
      <c r="L168" s="87"/>
      <c r="M168" s="87"/>
      <c r="N168" s="87"/>
    </row>
    <row r="169" ht="18.0" customHeight="1">
      <c r="A169" s="9"/>
      <c r="B169" s="720"/>
      <c r="C169" s="9"/>
      <c r="D169" s="729"/>
      <c r="E169" s="722"/>
      <c r="F169" s="87"/>
      <c r="G169" s="82"/>
      <c r="H169" s="82"/>
      <c r="I169" s="82"/>
      <c r="J169" s="82"/>
      <c r="K169" s="87"/>
      <c r="L169" s="87"/>
      <c r="M169" s="87"/>
      <c r="N169" s="87"/>
    </row>
    <row r="170" ht="18.0" customHeight="1">
      <c r="A170" s="9"/>
      <c r="B170" s="720"/>
      <c r="C170" s="9"/>
      <c r="D170" s="729"/>
      <c r="E170" s="722"/>
      <c r="F170" s="87"/>
      <c r="G170" s="82"/>
      <c r="H170" s="82"/>
      <c r="I170" s="82"/>
      <c r="J170" s="82"/>
      <c r="K170" s="87"/>
      <c r="L170" s="87"/>
      <c r="M170" s="87"/>
      <c r="N170" s="87"/>
    </row>
    <row r="171" ht="18.0" customHeight="1">
      <c r="A171" s="9"/>
      <c r="B171" s="720"/>
      <c r="C171" s="9"/>
      <c r="D171" s="729"/>
      <c r="E171" s="722"/>
      <c r="F171" s="87"/>
      <c r="G171" s="82"/>
      <c r="H171" s="82"/>
      <c r="I171" s="82"/>
      <c r="J171" s="82"/>
      <c r="K171" s="87"/>
      <c r="L171" s="87"/>
      <c r="M171" s="87"/>
      <c r="N171" s="87"/>
    </row>
    <row r="172" ht="18.0" customHeight="1">
      <c r="A172" s="9"/>
      <c r="B172" s="720"/>
      <c r="C172" s="9"/>
      <c r="D172" s="729"/>
      <c r="E172" s="722"/>
      <c r="F172" s="87"/>
      <c r="G172" s="82"/>
      <c r="H172" s="82"/>
      <c r="I172" s="82"/>
      <c r="J172" s="82"/>
      <c r="K172" s="87"/>
      <c r="L172" s="87"/>
      <c r="M172" s="87"/>
      <c r="N172" s="87"/>
    </row>
    <row r="173" ht="18.0" customHeight="1">
      <c r="A173" s="9"/>
      <c r="B173" s="720"/>
      <c r="C173" s="9"/>
      <c r="D173" s="729"/>
      <c r="E173" s="722"/>
      <c r="F173" s="87"/>
      <c r="G173" s="82"/>
      <c r="H173" s="82"/>
      <c r="I173" s="82"/>
      <c r="J173" s="82"/>
      <c r="K173" s="87"/>
      <c r="L173" s="87"/>
      <c r="M173" s="87"/>
      <c r="N173" s="87"/>
    </row>
    <row r="174" ht="18.0" customHeight="1">
      <c r="A174" s="9"/>
      <c r="B174" s="720"/>
      <c r="C174" s="9"/>
      <c r="D174" s="729"/>
      <c r="E174" s="722"/>
      <c r="F174" s="87"/>
      <c r="G174" s="82"/>
      <c r="H174" s="82"/>
      <c r="I174" s="82"/>
      <c r="J174" s="82"/>
      <c r="K174" s="87"/>
      <c r="L174" s="87"/>
      <c r="M174" s="87"/>
      <c r="N174" s="87"/>
    </row>
    <row r="175" ht="18.0" customHeight="1">
      <c r="A175" s="9"/>
      <c r="B175" s="720"/>
      <c r="C175" s="9"/>
      <c r="D175" s="729"/>
      <c r="E175" s="722"/>
      <c r="F175" s="87"/>
      <c r="G175" s="82"/>
      <c r="H175" s="82"/>
      <c r="I175" s="82"/>
      <c r="J175" s="82"/>
      <c r="K175" s="87"/>
      <c r="L175" s="87"/>
      <c r="M175" s="87"/>
      <c r="N175" s="87"/>
    </row>
    <row r="176" ht="18.0" customHeight="1">
      <c r="A176" s="9"/>
      <c r="B176" s="720"/>
      <c r="C176" s="9"/>
      <c r="D176" s="729"/>
      <c r="E176" s="722"/>
      <c r="F176" s="87"/>
      <c r="G176" s="82"/>
      <c r="H176" s="82"/>
      <c r="I176" s="82"/>
      <c r="J176" s="82"/>
      <c r="K176" s="87"/>
      <c r="L176" s="87"/>
      <c r="M176" s="87"/>
      <c r="N176" s="87"/>
    </row>
    <row r="177" ht="18.0" customHeight="1">
      <c r="A177" s="9"/>
      <c r="B177" s="720"/>
      <c r="C177" s="9"/>
      <c r="D177" s="729"/>
      <c r="E177" s="722"/>
      <c r="F177" s="87"/>
      <c r="G177" s="82"/>
      <c r="H177" s="82"/>
      <c r="I177" s="82"/>
      <c r="J177" s="82"/>
      <c r="K177" s="87"/>
      <c r="L177" s="87"/>
      <c r="M177" s="87"/>
      <c r="N177" s="87"/>
    </row>
    <row r="178" ht="18.0" customHeight="1">
      <c r="A178" s="9"/>
      <c r="B178" s="720"/>
      <c r="C178" s="9"/>
      <c r="D178" s="729"/>
      <c r="E178" s="722"/>
      <c r="F178" s="87"/>
      <c r="G178" s="82"/>
      <c r="H178" s="82"/>
      <c r="I178" s="82"/>
      <c r="J178" s="82"/>
      <c r="K178" s="87"/>
      <c r="L178" s="87"/>
      <c r="M178" s="87"/>
      <c r="N178" s="87"/>
    </row>
    <row r="179" ht="18.0" customHeight="1">
      <c r="A179" s="9"/>
      <c r="B179" s="720"/>
      <c r="C179" s="9"/>
      <c r="D179" s="729"/>
      <c r="E179" s="722"/>
      <c r="F179" s="87"/>
      <c r="G179" s="82"/>
      <c r="H179" s="82"/>
      <c r="I179" s="82"/>
      <c r="J179" s="82"/>
      <c r="K179" s="87"/>
      <c r="L179" s="87"/>
      <c r="M179" s="87"/>
      <c r="N179" s="87"/>
    </row>
    <row r="180" ht="18.0" customHeight="1">
      <c r="A180" s="9"/>
      <c r="B180" s="720"/>
      <c r="C180" s="9"/>
      <c r="D180" s="729"/>
      <c r="E180" s="722"/>
      <c r="F180" s="87"/>
      <c r="G180" s="82"/>
      <c r="H180" s="82"/>
      <c r="I180" s="82"/>
      <c r="J180" s="82"/>
      <c r="K180" s="87"/>
      <c r="L180" s="87"/>
      <c r="M180" s="87"/>
      <c r="N180" s="87"/>
    </row>
    <row r="181" ht="18.0" customHeight="1">
      <c r="A181" s="9"/>
      <c r="B181" s="720"/>
      <c r="C181" s="9"/>
      <c r="D181" s="729"/>
      <c r="E181" s="722"/>
      <c r="F181" s="87"/>
      <c r="G181" s="82"/>
      <c r="H181" s="82"/>
      <c r="I181" s="82"/>
      <c r="J181" s="82"/>
      <c r="K181" s="87"/>
      <c r="L181" s="87"/>
      <c r="M181" s="87"/>
      <c r="N181" s="87"/>
    </row>
    <row r="182" ht="18.0" customHeight="1">
      <c r="A182" s="9"/>
      <c r="B182" s="720"/>
      <c r="C182" s="9"/>
      <c r="D182" s="729"/>
      <c r="E182" s="722"/>
      <c r="F182" s="87"/>
      <c r="G182" s="82"/>
      <c r="H182" s="82"/>
      <c r="I182" s="82"/>
      <c r="J182" s="82"/>
      <c r="K182" s="87"/>
      <c r="L182" s="87"/>
      <c r="M182" s="87"/>
      <c r="N182" s="87"/>
    </row>
    <row r="183" ht="18.0" customHeight="1">
      <c r="A183" s="9"/>
      <c r="B183" s="720"/>
      <c r="C183" s="9"/>
      <c r="D183" s="729"/>
      <c r="E183" s="722"/>
      <c r="F183" s="87"/>
      <c r="G183" s="82"/>
      <c r="H183" s="82"/>
      <c r="I183" s="82"/>
      <c r="J183" s="82"/>
      <c r="K183" s="87"/>
      <c r="L183" s="87"/>
      <c r="M183" s="87"/>
      <c r="N183" s="87"/>
    </row>
    <row r="184" ht="18.0" customHeight="1">
      <c r="A184" s="9"/>
      <c r="B184" s="720"/>
      <c r="C184" s="9"/>
      <c r="D184" s="729"/>
      <c r="E184" s="722"/>
      <c r="F184" s="87"/>
      <c r="G184" s="82"/>
      <c r="H184" s="82"/>
      <c r="I184" s="82"/>
      <c r="J184" s="82"/>
      <c r="K184" s="87"/>
      <c r="L184" s="87"/>
      <c r="M184" s="87"/>
      <c r="N184" s="87"/>
    </row>
    <row r="185" ht="18.0" customHeight="1">
      <c r="A185" s="9"/>
      <c r="B185" s="720"/>
      <c r="C185" s="9"/>
      <c r="D185" s="729"/>
      <c r="E185" s="722"/>
      <c r="F185" s="87"/>
      <c r="G185" s="82"/>
      <c r="H185" s="82"/>
      <c r="I185" s="82"/>
      <c r="J185" s="82"/>
      <c r="K185" s="87"/>
      <c r="L185" s="87"/>
      <c r="M185" s="87"/>
      <c r="N185" s="87"/>
    </row>
    <row r="186" ht="18.0" customHeight="1">
      <c r="A186" s="9"/>
      <c r="B186" s="720"/>
      <c r="C186" s="9"/>
      <c r="D186" s="729"/>
      <c r="E186" s="722"/>
      <c r="F186" s="87"/>
      <c r="G186" s="82"/>
      <c r="H186" s="82"/>
      <c r="I186" s="82"/>
      <c r="J186" s="82"/>
      <c r="K186" s="87"/>
      <c r="L186" s="87"/>
      <c r="M186" s="87"/>
      <c r="N186" s="87"/>
    </row>
    <row r="187" ht="18.0" customHeight="1">
      <c r="A187" s="9"/>
      <c r="B187" s="720"/>
      <c r="C187" s="9"/>
      <c r="D187" s="729"/>
      <c r="E187" s="722"/>
      <c r="F187" s="87"/>
      <c r="G187" s="82"/>
      <c r="H187" s="82"/>
      <c r="I187" s="82"/>
      <c r="J187" s="82"/>
      <c r="K187" s="87"/>
      <c r="L187" s="87"/>
      <c r="M187" s="87"/>
      <c r="N187" s="87"/>
    </row>
    <row r="188" ht="18.0" customHeight="1">
      <c r="A188" s="9"/>
      <c r="B188" s="720"/>
      <c r="C188" s="9"/>
      <c r="D188" s="729"/>
      <c r="E188" s="722"/>
      <c r="F188" s="87"/>
      <c r="G188" s="82"/>
      <c r="H188" s="82"/>
      <c r="I188" s="82"/>
      <c r="J188" s="82"/>
      <c r="K188" s="87"/>
      <c r="L188" s="87"/>
      <c r="M188" s="87"/>
      <c r="N188" s="87"/>
    </row>
    <row r="189" ht="18.0" customHeight="1">
      <c r="A189" s="9"/>
      <c r="B189" s="720"/>
      <c r="C189" s="9"/>
      <c r="D189" s="729"/>
      <c r="E189" s="722"/>
      <c r="F189" s="87"/>
      <c r="G189" s="82"/>
      <c r="H189" s="82"/>
      <c r="I189" s="82"/>
      <c r="J189" s="82"/>
      <c r="K189" s="87"/>
      <c r="L189" s="87"/>
      <c r="M189" s="87"/>
      <c r="N189" s="87"/>
    </row>
    <row r="190" ht="18.0" customHeight="1">
      <c r="A190" s="9"/>
      <c r="B190" s="720"/>
      <c r="C190" s="9"/>
      <c r="D190" s="729"/>
      <c r="E190" s="722"/>
      <c r="F190" s="87"/>
      <c r="G190" s="82"/>
      <c r="H190" s="82"/>
      <c r="I190" s="82"/>
      <c r="J190" s="82"/>
      <c r="K190" s="87"/>
      <c r="L190" s="87"/>
      <c r="M190" s="87"/>
      <c r="N190" s="87"/>
    </row>
    <row r="191" ht="18.0" customHeight="1">
      <c r="A191" s="9"/>
      <c r="B191" s="720"/>
      <c r="C191" s="9"/>
      <c r="D191" s="729"/>
      <c r="E191" s="722"/>
      <c r="F191" s="87"/>
      <c r="G191" s="82"/>
      <c r="H191" s="82"/>
      <c r="I191" s="82"/>
      <c r="J191" s="82"/>
      <c r="K191" s="87"/>
      <c r="L191" s="87"/>
      <c r="M191" s="87"/>
      <c r="N191" s="87"/>
    </row>
    <row r="192" ht="18.0" customHeight="1">
      <c r="A192" s="9"/>
      <c r="B192" s="720"/>
      <c r="C192" s="9"/>
      <c r="D192" s="729"/>
      <c r="E192" s="722"/>
      <c r="F192" s="87"/>
      <c r="G192" s="82"/>
      <c r="H192" s="82"/>
      <c r="I192" s="82"/>
      <c r="J192" s="82"/>
      <c r="K192" s="87"/>
      <c r="L192" s="87"/>
      <c r="M192" s="87"/>
      <c r="N192" s="87"/>
    </row>
    <row r="193" ht="18.0" customHeight="1">
      <c r="A193" s="9"/>
      <c r="B193" s="720"/>
      <c r="C193" s="9"/>
      <c r="D193" s="729"/>
      <c r="E193" s="722"/>
      <c r="F193" s="87"/>
      <c r="G193" s="82"/>
      <c r="H193" s="82"/>
      <c r="I193" s="82"/>
      <c r="J193" s="82"/>
      <c r="K193" s="87"/>
      <c r="L193" s="87"/>
      <c r="M193" s="87"/>
      <c r="N193" s="87"/>
    </row>
    <row r="194" ht="18.0" customHeight="1">
      <c r="A194" s="9"/>
      <c r="B194" s="720"/>
      <c r="C194" s="9"/>
      <c r="D194" s="729"/>
      <c r="E194" s="722"/>
      <c r="F194" s="87"/>
      <c r="G194" s="82"/>
      <c r="H194" s="82"/>
      <c r="I194" s="82"/>
      <c r="J194" s="82"/>
      <c r="K194" s="87"/>
      <c r="L194" s="87"/>
      <c r="M194" s="87"/>
      <c r="N194" s="87"/>
    </row>
    <row r="195" ht="18.0" customHeight="1">
      <c r="A195" s="9"/>
      <c r="B195" s="720"/>
      <c r="C195" s="9"/>
      <c r="D195" s="729"/>
      <c r="E195" s="722"/>
      <c r="F195" s="87"/>
      <c r="G195" s="82"/>
      <c r="H195" s="82"/>
      <c r="I195" s="82"/>
      <c r="J195" s="82"/>
      <c r="K195" s="87"/>
      <c r="L195" s="87"/>
      <c r="M195" s="87"/>
      <c r="N195" s="87"/>
    </row>
    <row r="196" ht="18.0" customHeight="1">
      <c r="A196" s="9"/>
      <c r="B196" s="720"/>
      <c r="C196" s="9"/>
      <c r="D196" s="729"/>
      <c r="E196" s="722"/>
      <c r="F196" s="87"/>
      <c r="G196" s="82"/>
      <c r="H196" s="82"/>
      <c r="I196" s="82"/>
      <c r="J196" s="82"/>
      <c r="K196" s="87"/>
      <c r="L196" s="87"/>
      <c r="M196" s="87"/>
      <c r="N196" s="87"/>
    </row>
    <row r="197" ht="18.0" customHeight="1">
      <c r="A197" s="9"/>
      <c r="B197" s="720"/>
      <c r="C197" s="9"/>
      <c r="D197" s="729"/>
      <c r="E197" s="722"/>
      <c r="F197" s="87"/>
      <c r="G197" s="82"/>
      <c r="H197" s="82"/>
      <c r="I197" s="82"/>
      <c r="J197" s="82"/>
      <c r="K197" s="87"/>
      <c r="L197" s="87"/>
      <c r="M197" s="87"/>
      <c r="N197" s="87"/>
    </row>
    <row r="198" ht="18.0" customHeight="1">
      <c r="A198" s="9"/>
      <c r="B198" s="720"/>
      <c r="C198" s="9"/>
      <c r="D198" s="729"/>
      <c r="E198" s="722"/>
      <c r="F198" s="87"/>
      <c r="G198" s="82"/>
      <c r="H198" s="82"/>
      <c r="I198" s="82"/>
      <c r="J198" s="82"/>
      <c r="K198" s="87"/>
      <c r="L198" s="87"/>
      <c r="M198" s="87"/>
      <c r="N198" s="87"/>
    </row>
    <row r="199" ht="18.0" customHeight="1">
      <c r="A199" s="9"/>
      <c r="B199" s="720"/>
      <c r="C199" s="9"/>
      <c r="D199" s="729"/>
      <c r="E199" s="722"/>
      <c r="F199" s="87"/>
      <c r="G199" s="82"/>
      <c r="H199" s="82"/>
      <c r="I199" s="82"/>
      <c r="J199" s="82"/>
      <c r="K199" s="87"/>
      <c r="L199" s="87"/>
      <c r="M199" s="87"/>
      <c r="N199" s="87"/>
    </row>
    <row r="200" ht="18.0" customHeight="1">
      <c r="A200" s="9"/>
      <c r="B200" s="720"/>
      <c r="C200" s="9"/>
      <c r="D200" s="729"/>
      <c r="E200" s="722"/>
      <c r="F200" s="87"/>
      <c r="G200" s="82"/>
      <c r="H200" s="82"/>
      <c r="I200" s="82"/>
      <c r="J200" s="82"/>
      <c r="K200" s="87"/>
      <c r="L200" s="87"/>
      <c r="M200" s="87"/>
      <c r="N200" s="87"/>
    </row>
    <row r="201" ht="18.0" customHeight="1">
      <c r="A201" s="9"/>
      <c r="B201" s="720"/>
      <c r="C201" s="9"/>
      <c r="D201" s="729"/>
      <c r="E201" s="722"/>
      <c r="F201" s="87"/>
      <c r="G201" s="82"/>
      <c r="H201" s="82"/>
      <c r="I201" s="82"/>
      <c r="J201" s="82"/>
      <c r="K201" s="87"/>
      <c r="L201" s="87"/>
      <c r="M201" s="87"/>
      <c r="N201" s="87"/>
    </row>
    <row r="202" ht="18.0" customHeight="1">
      <c r="A202" s="9"/>
      <c r="B202" s="720"/>
      <c r="C202" s="9"/>
      <c r="D202" s="729"/>
      <c r="E202" s="722"/>
      <c r="F202" s="87"/>
      <c r="G202" s="82"/>
      <c r="H202" s="82"/>
      <c r="I202" s="82"/>
      <c r="J202" s="82"/>
      <c r="K202" s="87"/>
      <c r="L202" s="87"/>
      <c r="M202" s="87"/>
      <c r="N202" s="87"/>
    </row>
    <row r="203" ht="18.0" customHeight="1">
      <c r="A203" s="9"/>
      <c r="B203" s="720"/>
      <c r="C203" s="9"/>
      <c r="D203" s="729"/>
      <c r="E203" s="722"/>
      <c r="F203" s="87"/>
      <c r="G203" s="82"/>
      <c r="H203" s="82"/>
      <c r="I203" s="82"/>
      <c r="J203" s="82"/>
      <c r="K203" s="87"/>
      <c r="L203" s="87"/>
      <c r="M203" s="87"/>
      <c r="N203" s="87"/>
    </row>
    <row r="204" ht="18.0" customHeight="1">
      <c r="A204" s="9"/>
      <c r="B204" s="720"/>
      <c r="C204" s="9"/>
      <c r="D204" s="729"/>
      <c r="E204" s="722"/>
      <c r="F204" s="87"/>
      <c r="G204" s="82"/>
      <c r="H204" s="82"/>
      <c r="I204" s="82"/>
      <c r="J204" s="82"/>
      <c r="K204" s="87"/>
      <c r="L204" s="87"/>
      <c r="M204" s="87"/>
      <c r="N204" s="87"/>
    </row>
    <row r="205" ht="18.0" customHeight="1">
      <c r="A205" s="9"/>
      <c r="B205" s="720"/>
      <c r="C205" s="9"/>
      <c r="D205" s="729"/>
      <c r="E205" s="722"/>
      <c r="F205" s="87"/>
      <c r="G205" s="82"/>
      <c r="H205" s="82"/>
      <c r="I205" s="82"/>
      <c r="J205" s="82"/>
      <c r="K205" s="87"/>
      <c r="L205" s="87"/>
      <c r="M205" s="87"/>
      <c r="N205" s="87"/>
    </row>
    <row r="206" ht="18.0" customHeight="1">
      <c r="A206" s="9"/>
      <c r="B206" s="720"/>
      <c r="C206" s="9"/>
      <c r="D206" s="729"/>
      <c r="E206" s="722"/>
      <c r="F206" s="87"/>
      <c r="G206" s="82"/>
      <c r="H206" s="82"/>
      <c r="I206" s="82"/>
      <c r="J206" s="82"/>
      <c r="K206" s="87"/>
      <c r="L206" s="87"/>
      <c r="M206" s="87"/>
      <c r="N206" s="87"/>
    </row>
    <row r="207" ht="18.0" customHeight="1">
      <c r="A207" s="9"/>
      <c r="B207" s="720"/>
      <c r="C207" s="9"/>
      <c r="D207" s="729"/>
      <c r="E207" s="722"/>
      <c r="F207" s="87"/>
      <c r="G207" s="82"/>
      <c r="H207" s="82"/>
      <c r="I207" s="82"/>
      <c r="J207" s="82"/>
      <c r="K207" s="87"/>
      <c r="L207" s="87"/>
      <c r="M207" s="87"/>
      <c r="N207" s="87"/>
    </row>
    <row r="208" ht="18.0" customHeight="1">
      <c r="A208" s="9"/>
      <c r="B208" s="720"/>
      <c r="C208" s="9"/>
      <c r="D208" s="729"/>
      <c r="E208" s="722"/>
      <c r="F208" s="87"/>
      <c r="G208" s="82"/>
      <c r="H208" s="82"/>
      <c r="I208" s="82"/>
      <c r="J208" s="82"/>
      <c r="K208" s="87"/>
      <c r="L208" s="87"/>
      <c r="M208" s="87"/>
      <c r="N208" s="87"/>
    </row>
    <row r="209" ht="18.0" customHeight="1">
      <c r="A209" s="9"/>
      <c r="B209" s="720"/>
      <c r="C209" s="9"/>
      <c r="D209" s="729"/>
      <c r="E209" s="722"/>
      <c r="F209" s="87"/>
      <c r="G209" s="82"/>
      <c r="H209" s="82"/>
      <c r="I209" s="82"/>
      <c r="J209" s="82"/>
      <c r="K209" s="87"/>
      <c r="L209" s="87"/>
      <c r="M209" s="87"/>
      <c r="N209" s="87"/>
    </row>
    <row r="210" ht="18.0" customHeight="1">
      <c r="A210" s="9"/>
      <c r="B210" s="720"/>
      <c r="C210" s="9"/>
      <c r="D210" s="729"/>
      <c r="E210" s="722"/>
      <c r="F210" s="87"/>
      <c r="G210" s="82"/>
      <c r="H210" s="82"/>
      <c r="I210" s="82"/>
      <c r="J210" s="82"/>
      <c r="K210" s="87"/>
      <c r="L210" s="87"/>
      <c r="M210" s="87"/>
      <c r="N210" s="87"/>
    </row>
    <row r="211" ht="18.0" customHeight="1">
      <c r="A211" s="9"/>
      <c r="B211" s="720"/>
      <c r="C211" s="9"/>
      <c r="D211" s="729"/>
      <c r="E211" s="722"/>
      <c r="F211" s="87"/>
      <c r="G211" s="82"/>
      <c r="H211" s="82"/>
      <c r="I211" s="82"/>
      <c r="J211" s="82"/>
      <c r="K211" s="87"/>
      <c r="L211" s="87"/>
      <c r="M211" s="87"/>
      <c r="N211" s="87"/>
    </row>
    <row r="212" ht="18.0" customHeight="1">
      <c r="A212" s="9"/>
      <c r="B212" s="720"/>
      <c r="C212" s="9"/>
      <c r="D212" s="729"/>
      <c r="E212" s="722"/>
      <c r="F212" s="87"/>
      <c r="G212" s="82"/>
      <c r="H212" s="82"/>
      <c r="I212" s="82"/>
      <c r="J212" s="82"/>
      <c r="K212" s="87"/>
      <c r="L212" s="87"/>
      <c r="M212" s="87"/>
      <c r="N212" s="87"/>
    </row>
    <row r="213" ht="18.0" customHeight="1">
      <c r="A213" s="9"/>
      <c r="B213" s="720"/>
      <c r="C213" s="9"/>
      <c r="D213" s="729"/>
      <c r="E213" s="722"/>
      <c r="F213" s="87"/>
      <c r="G213" s="82"/>
      <c r="H213" s="82"/>
      <c r="I213" s="82"/>
      <c r="J213" s="82"/>
      <c r="K213" s="87"/>
      <c r="L213" s="87"/>
      <c r="M213" s="87"/>
      <c r="N213" s="87"/>
    </row>
    <row r="214" ht="18.0" customHeight="1">
      <c r="A214" s="9"/>
      <c r="B214" s="720"/>
      <c r="C214" s="9"/>
      <c r="D214" s="729"/>
      <c r="E214" s="722"/>
      <c r="F214" s="87"/>
      <c r="G214" s="82"/>
      <c r="H214" s="82"/>
      <c r="I214" s="82"/>
      <c r="J214" s="82"/>
      <c r="K214" s="87"/>
      <c r="L214" s="87"/>
      <c r="M214" s="87"/>
      <c r="N214" s="87"/>
    </row>
    <row r="215" ht="18.0" customHeight="1">
      <c r="A215" s="9"/>
      <c r="B215" s="720"/>
      <c r="C215" s="9"/>
      <c r="D215" s="729"/>
      <c r="E215" s="722"/>
      <c r="F215" s="87"/>
      <c r="G215" s="82"/>
      <c r="H215" s="82"/>
      <c r="I215" s="82"/>
      <c r="J215" s="82"/>
      <c r="K215" s="87"/>
      <c r="L215" s="87"/>
      <c r="M215" s="87"/>
      <c r="N215" s="87"/>
    </row>
    <row r="216" ht="18.0" customHeight="1">
      <c r="A216" s="9"/>
      <c r="B216" s="720"/>
      <c r="C216" s="9"/>
      <c r="D216" s="729"/>
      <c r="E216" s="722"/>
      <c r="F216" s="87"/>
      <c r="G216" s="82"/>
      <c r="H216" s="82"/>
      <c r="I216" s="82"/>
      <c r="J216" s="82"/>
      <c r="K216" s="87"/>
      <c r="L216" s="87"/>
      <c r="M216" s="87"/>
      <c r="N216" s="87"/>
    </row>
    <row r="217" ht="18.0" customHeight="1">
      <c r="A217" s="9"/>
      <c r="B217" s="720"/>
      <c r="C217" s="9"/>
      <c r="D217" s="729"/>
      <c r="E217" s="722"/>
      <c r="F217" s="87"/>
      <c r="G217" s="82"/>
      <c r="H217" s="82"/>
      <c r="I217" s="82"/>
      <c r="J217" s="82"/>
      <c r="K217" s="87"/>
      <c r="L217" s="87"/>
      <c r="M217" s="87"/>
      <c r="N217" s="87"/>
    </row>
    <row r="218" ht="18.0" customHeight="1">
      <c r="A218" s="9"/>
      <c r="B218" s="720"/>
      <c r="C218" s="9"/>
      <c r="D218" s="729"/>
      <c r="E218" s="722"/>
      <c r="F218" s="87"/>
      <c r="G218" s="82"/>
      <c r="H218" s="82"/>
      <c r="I218" s="82"/>
      <c r="J218" s="82"/>
      <c r="K218" s="87"/>
      <c r="L218" s="87"/>
      <c r="M218" s="87"/>
      <c r="N218" s="87"/>
    </row>
    <row r="219" ht="18.0" customHeight="1">
      <c r="A219" s="9"/>
      <c r="B219" s="720"/>
      <c r="C219" s="9"/>
      <c r="D219" s="729"/>
      <c r="E219" s="722"/>
      <c r="F219" s="87"/>
      <c r="G219" s="82"/>
      <c r="H219" s="82"/>
      <c r="I219" s="82"/>
      <c r="J219" s="82"/>
      <c r="K219" s="87"/>
      <c r="L219" s="87"/>
      <c r="M219" s="87"/>
      <c r="N219" s="87"/>
    </row>
    <row r="220" ht="18.0" customHeight="1">
      <c r="A220" s="9"/>
      <c r="B220" s="720"/>
      <c r="C220" s="9"/>
      <c r="D220" s="729"/>
      <c r="E220" s="722"/>
      <c r="F220" s="87"/>
      <c r="G220" s="82"/>
      <c r="H220" s="82"/>
      <c r="I220" s="82"/>
      <c r="J220" s="82"/>
      <c r="K220" s="87"/>
      <c r="L220" s="87"/>
      <c r="M220" s="87"/>
      <c r="N220" s="87"/>
    </row>
    <row r="221" ht="18.0" customHeight="1">
      <c r="A221" s="9"/>
      <c r="B221" s="720"/>
      <c r="C221" s="9"/>
      <c r="D221" s="729"/>
      <c r="E221" s="722"/>
      <c r="F221" s="87"/>
      <c r="G221" s="82"/>
      <c r="H221" s="82"/>
      <c r="I221" s="82"/>
      <c r="J221" s="82"/>
      <c r="K221" s="87"/>
      <c r="L221" s="87"/>
      <c r="M221" s="87"/>
      <c r="N221" s="87"/>
    </row>
    <row r="222" ht="18.0" customHeight="1">
      <c r="A222" s="9"/>
      <c r="B222" s="720"/>
      <c r="C222" s="9"/>
      <c r="D222" s="729"/>
      <c r="E222" s="722"/>
      <c r="F222" s="87"/>
      <c r="G222" s="82"/>
      <c r="H222" s="82"/>
      <c r="I222" s="82"/>
      <c r="J222" s="82"/>
      <c r="K222" s="87"/>
      <c r="L222" s="87"/>
      <c r="M222" s="87"/>
      <c r="N222" s="87"/>
    </row>
    <row r="223" ht="18.0" customHeight="1">
      <c r="A223" s="9"/>
      <c r="B223" s="720"/>
      <c r="C223" s="9"/>
      <c r="D223" s="729"/>
      <c r="E223" s="722"/>
      <c r="F223" s="87"/>
      <c r="G223" s="82"/>
      <c r="H223" s="82"/>
      <c r="I223" s="82"/>
      <c r="J223" s="82"/>
      <c r="K223" s="87"/>
      <c r="L223" s="87"/>
      <c r="M223" s="87"/>
      <c r="N223" s="87"/>
    </row>
    <row r="224" ht="18.0" customHeight="1">
      <c r="A224" s="9"/>
      <c r="B224" s="720"/>
      <c r="C224" s="9"/>
      <c r="D224" s="729"/>
      <c r="E224" s="722"/>
      <c r="F224" s="87"/>
      <c r="G224" s="82"/>
      <c r="H224" s="82"/>
      <c r="I224" s="82"/>
      <c r="J224" s="82"/>
      <c r="K224" s="87"/>
      <c r="L224" s="87"/>
      <c r="M224" s="87"/>
      <c r="N224" s="87"/>
    </row>
    <row r="225" ht="18.0" customHeight="1">
      <c r="A225" s="9"/>
      <c r="B225" s="720"/>
      <c r="C225" s="9"/>
      <c r="D225" s="729"/>
      <c r="E225" s="722"/>
      <c r="F225" s="87"/>
      <c r="G225" s="82"/>
      <c r="H225" s="82"/>
      <c r="I225" s="82"/>
      <c r="J225" s="82"/>
      <c r="K225" s="87"/>
      <c r="L225" s="87"/>
      <c r="M225" s="87"/>
      <c r="N225" s="87"/>
    </row>
    <row r="226" ht="18.0" customHeight="1">
      <c r="A226" s="9"/>
      <c r="B226" s="720"/>
      <c r="C226" s="9"/>
      <c r="D226" s="729"/>
      <c r="E226" s="722"/>
      <c r="F226" s="87"/>
      <c r="G226" s="82"/>
      <c r="H226" s="82"/>
      <c r="I226" s="82"/>
      <c r="J226" s="82"/>
      <c r="K226" s="87"/>
      <c r="L226" s="87"/>
      <c r="M226" s="87"/>
      <c r="N226" s="87"/>
    </row>
    <row r="227" ht="18.0" customHeight="1">
      <c r="A227" s="9"/>
      <c r="B227" s="720"/>
      <c r="C227" s="9"/>
      <c r="D227" s="729"/>
      <c r="E227" s="722"/>
      <c r="F227" s="87"/>
      <c r="G227" s="82"/>
      <c r="H227" s="82"/>
      <c r="I227" s="82"/>
      <c r="J227" s="82"/>
      <c r="K227" s="87"/>
      <c r="L227" s="87"/>
      <c r="M227" s="87"/>
      <c r="N227" s="87"/>
    </row>
    <row r="228" ht="18.0" customHeight="1">
      <c r="A228" s="9"/>
      <c r="B228" s="720"/>
      <c r="C228" s="9"/>
      <c r="D228" s="729"/>
      <c r="E228" s="722"/>
      <c r="F228" s="87"/>
      <c r="G228" s="82"/>
      <c r="H228" s="82"/>
      <c r="I228" s="82"/>
      <c r="J228" s="82"/>
      <c r="K228" s="87"/>
      <c r="L228" s="87"/>
      <c r="M228" s="87"/>
      <c r="N228" s="87"/>
    </row>
    <row r="229" ht="18.0" customHeight="1">
      <c r="A229" s="9"/>
      <c r="B229" s="720"/>
      <c r="C229" s="9"/>
      <c r="D229" s="729"/>
      <c r="E229" s="722"/>
      <c r="F229" s="87"/>
      <c r="G229" s="82"/>
      <c r="H229" s="82"/>
      <c r="I229" s="82"/>
      <c r="J229" s="82"/>
      <c r="K229" s="87"/>
      <c r="L229" s="87"/>
      <c r="M229" s="87"/>
      <c r="N229" s="87"/>
    </row>
    <row r="230" ht="18.0" customHeight="1">
      <c r="A230" s="9"/>
      <c r="B230" s="720"/>
      <c r="C230" s="9"/>
      <c r="D230" s="729"/>
      <c r="E230" s="722"/>
      <c r="F230" s="87"/>
      <c r="G230" s="82"/>
      <c r="H230" s="82"/>
      <c r="I230" s="82"/>
      <c r="J230" s="82"/>
      <c r="K230" s="87"/>
      <c r="L230" s="87"/>
      <c r="M230" s="87"/>
      <c r="N230" s="87"/>
    </row>
    <row r="231" ht="18.0" customHeight="1">
      <c r="A231" s="9"/>
      <c r="B231" s="720"/>
      <c r="C231" s="9"/>
      <c r="D231" s="729"/>
      <c r="E231" s="722"/>
      <c r="F231" s="87"/>
      <c r="G231" s="82"/>
      <c r="H231" s="82"/>
      <c r="I231" s="82"/>
      <c r="J231" s="82"/>
      <c r="K231" s="87"/>
      <c r="L231" s="87"/>
      <c r="M231" s="87"/>
      <c r="N231" s="87"/>
    </row>
    <row r="232" ht="18.0" customHeight="1">
      <c r="A232" s="9"/>
      <c r="B232" s="720"/>
      <c r="C232" s="9"/>
      <c r="D232" s="729"/>
      <c r="E232" s="722"/>
      <c r="F232" s="87"/>
      <c r="G232" s="82"/>
      <c r="H232" s="82"/>
      <c r="I232" s="82"/>
      <c r="J232" s="82"/>
      <c r="K232" s="87"/>
      <c r="L232" s="87"/>
      <c r="M232" s="87"/>
      <c r="N232" s="87"/>
    </row>
    <row r="233" ht="18.0" customHeight="1">
      <c r="A233" s="9"/>
      <c r="B233" s="720"/>
      <c r="C233" s="9"/>
      <c r="D233" s="729"/>
      <c r="E233" s="722"/>
      <c r="F233" s="87"/>
      <c r="G233" s="82"/>
      <c r="H233" s="82"/>
      <c r="I233" s="82"/>
      <c r="J233" s="82"/>
      <c r="K233" s="87"/>
      <c r="L233" s="87"/>
      <c r="M233" s="87"/>
      <c r="N233" s="87"/>
    </row>
    <row r="234" ht="18.0" customHeight="1">
      <c r="A234" s="9"/>
      <c r="B234" s="720"/>
      <c r="C234" s="9"/>
      <c r="D234" s="729"/>
      <c r="E234" s="722"/>
      <c r="F234" s="87"/>
      <c r="G234" s="82"/>
      <c r="H234" s="82"/>
      <c r="I234" s="82"/>
      <c r="J234" s="82"/>
      <c r="K234" s="87"/>
      <c r="L234" s="87"/>
      <c r="M234" s="87"/>
      <c r="N234" s="87"/>
    </row>
    <row r="235" ht="18.0" customHeight="1">
      <c r="A235" s="9"/>
      <c r="B235" s="720"/>
      <c r="C235" s="9"/>
      <c r="D235" s="729"/>
      <c r="E235" s="722"/>
      <c r="F235" s="87"/>
      <c r="G235" s="82"/>
      <c r="H235" s="82"/>
      <c r="I235" s="82"/>
      <c r="J235" s="82"/>
      <c r="K235" s="87"/>
      <c r="L235" s="87"/>
      <c r="M235" s="87"/>
      <c r="N235" s="87"/>
    </row>
    <row r="236" ht="18.0" customHeight="1">
      <c r="A236" s="9"/>
      <c r="B236" s="720"/>
      <c r="C236" s="9"/>
      <c r="D236" s="729"/>
      <c r="E236" s="722"/>
      <c r="F236" s="87"/>
      <c r="G236" s="82"/>
      <c r="H236" s="82"/>
      <c r="I236" s="82"/>
      <c r="J236" s="82"/>
      <c r="K236" s="87"/>
      <c r="L236" s="87"/>
      <c r="M236" s="87"/>
      <c r="N236" s="87"/>
    </row>
    <row r="237" ht="18.0" customHeight="1">
      <c r="A237" s="9"/>
      <c r="B237" s="720"/>
      <c r="C237" s="9"/>
      <c r="D237" s="729"/>
      <c r="E237" s="722"/>
      <c r="F237" s="87"/>
      <c r="G237" s="82"/>
      <c r="H237" s="82"/>
      <c r="I237" s="82"/>
      <c r="J237" s="82"/>
      <c r="K237" s="87"/>
      <c r="L237" s="87"/>
      <c r="M237" s="87"/>
      <c r="N237" s="87"/>
    </row>
    <row r="238" ht="18.0" customHeight="1">
      <c r="A238" s="9"/>
      <c r="B238" s="720"/>
      <c r="C238" s="9"/>
      <c r="D238" s="729"/>
      <c r="E238" s="722"/>
      <c r="F238" s="87"/>
      <c r="G238" s="82"/>
      <c r="H238" s="82"/>
      <c r="I238" s="82"/>
      <c r="J238" s="82"/>
      <c r="K238" s="87"/>
      <c r="L238" s="87"/>
      <c r="M238" s="87"/>
      <c r="N238" s="87"/>
    </row>
    <row r="239" ht="18.0" customHeight="1">
      <c r="A239" s="9"/>
      <c r="B239" s="720"/>
      <c r="C239" s="9"/>
      <c r="D239" s="729"/>
      <c r="E239" s="722"/>
      <c r="F239" s="87"/>
      <c r="G239" s="82"/>
      <c r="H239" s="82"/>
      <c r="I239" s="82"/>
      <c r="J239" s="82"/>
      <c r="K239" s="87"/>
      <c r="L239" s="87"/>
      <c r="M239" s="87"/>
      <c r="N239" s="87"/>
    </row>
    <row r="240" ht="18.0" customHeight="1">
      <c r="A240" s="9"/>
      <c r="B240" s="720"/>
      <c r="C240" s="9"/>
      <c r="D240" s="729"/>
      <c r="E240" s="722"/>
      <c r="F240" s="87"/>
      <c r="G240" s="82"/>
      <c r="H240" s="82"/>
      <c r="I240" s="82"/>
      <c r="J240" s="82"/>
      <c r="K240" s="87"/>
      <c r="L240" s="87"/>
      <c r="M240" s="87"/>
      <c r="N240" s="87"/>
    </row>
    <row r="241" ht="18.0" customHeight="1">
      <c r="A241" s="9"/>
      <c r="B241" s="720"/>
      <c r="C241" s="9"/>
      <c r="D241" s="729"/>
      <c r="E241" s="722"/>
      <c r="F241" s="87"/>
      <c r="G241" s="82"/>
      <c r="H241" s="82"/>
      <c r="I241" s="82"/>
      <c r="J241" s="82"/>
      <c r="K241" s="87"/>
      <c r="L241" s="87"/>
      <c r="M241" s="87"/>
      <c r="N241" s="87"/>
    </row>
    <row r="242" ht="18.0" customHeight="1">
      <c r="A242" s="9"/>
      <c r="B242" s="720"/>
      <c r="C242" s="9"/>
      <c r="D242" s="729"/>
      <c r="E242" s="722"/>
      <c r="F242" s="87"/>
      <c r="G242" s="82"/>
      <c r="H242" s="82"/>
      <c r="I242" s="82"/>
      <c r="J242" s="82"/>
      <c r="K242" s="87"/>
      <c r="L242" s="87"/>
      <c r="M242" s="87"/>
      <c r="N242" s="87"/>
    </row>
    <row r="243" ht="18.0" customHeight="1">
      <c r="A243" s="9"/>
      <c r="B243" s="720"/>
      <c r="C243" s="9"/>
      <c r="D243" s="729"/>
      <c r="E243" s="722"/>
      <c r="F243" s="87"/>
      <c r="G243" s="82"/>
      <c r="H243" s="82"/>
      <c r="I243" s="82"/>
      <c r="J243" s="82"/>
      <c r="K243" s="87"/>
      <c r="L243" s="87"/>
      <c r="M243" s="87"/>
      <c r="N243" s="87"/>
    </row>
    <row r="244" ht="18.0" customHeight="1">
      <c r="A244" s="9"/>
      <c r="B244" s="720"/>
      <c r="C244" s="9"/>
      <c r="D244" s="729"/>
      <c r="E244" s="722"/>
      <c r="F244" s="87"/>
      <c r="G244" s="82"/>
      <c r="H244" s="82"/>
      <c r="I244" s="82"/>
      <c r="J244" s="82"/>
      <c r="K244" s="87"/>
      <c r="L244" s="87"/>
      <c r="M244" s="87"/>
      <c r="N244" s="87"/>
    </row>
    <row r="245" ht="18.0" customHeight="1">
      <c r="A245" s="9"/>
      <c r="B245" s="720"/>
      <c r="C245" s="9"/>
      <c r="D245" s="729"/>
      <c r="E245" s="722"/>
      <c r="F245" s="87"/>
      <c r="G245" s="82"/>
      <c r="H245" s="82"/>
      <c r="I245" s="82"/>
      <c r="J245" s="82"/>
      <c r="K245" s="87"/>
      <c r="L245" s="87"/>
      <c r="M245" s="87"/>
      <c r="N245" s="87"/>
    </row>
    <row r="246" ht="18.0" customHeight="1">
      <c r="A246" s="9"/>
      <c r="B246" s="720"/>
      <c r="C246" s="9"/>
      <c r="D246" s="729"/>
      <c r="E246" s="722"/>
      <c r="F246" s="87"/>
      <c r="G246" s="82"/>
      <c r="H246" s="82"/>
      <c r="I246" s="82"/>
      <c r="J246" s="82"/>
      <c r="K246" s="87"/>
      <c r="L246" s="87"/>
      <c r="M246" s="87"/>
      <c r="N246" s="87"/>
    </row>
    <row r="247" ht="18.0" customHeight="1">
      <c r="A247" s="9"/>
      <c r="B247" s="720"/>
      <c r="C247" s="9"/>
      <c r="D247" s="729"/>
      <c r="E247" s="722"/>
      <c r="F247" s="87"/>
      <c r="G247" s="82"/>
      <c r="H247" s="82"/>
      <c r="I247" s="82"/>
      <c r="J247" s="82"/>
      <c r="K247" s="87"/>
      <c r="L247" s="87"/>
      <c r="M247" s="87"/>
      <c r="N247" s="87"/>
    </row>
    <row r="248" ht="18.0" customHeight="1">
      <c r="A248" s="9"/>
      <c r="B248" s="720"/>
      <c r="C248" s="9"/>
      <c r="D248" s="729"/>
      <c r="E248" s="722"/>
      <c r="F248" s="87"/>
      <c r="G248" s="82"/>
      <c r="H248" s="82"/>
      <c r="I248" s="82"/>
      <c r="J248" s="82"/>
      <c r="K248" s="87"/>
      <c r="L248" s="87"/>
      <c r="M248" s="87"/>
      <c r="N248" s="87"/>
    </row>
    <row r="249" ht="18.0" customHeight="1">
      <c r="A249" s="9"/>
      <c r="B249" s="720"/>
      <c r="C249" s="9"/>
      <c r="D249" s="729"/>
      <c r="E249" s="722"/>
      <c r="F249" s="87"/>
      <c r="G249" s="82"/>
      <c r="H249" s="82"/>
      <c r="I249" s="82"/>
      <c r="J249" s="82"/>
      <c r="K249" s="87"/>
      <c r="L249" s="87"/>
      <c r="M249" s="87"/>
      <c r="N249" s="87"/>
    </row>
    <row r="250" ht="18.0" customHeight="1">
      <c r="A250" s="9"/>
      <c r="B250" s="720"/>
      <c r="C250" s="9"/>
      <c r="D250" s="729"/>
      <c r="E250" s="722"/>
      <c r="F250" s="87"/>
      <c r="G250" s="82"/>
      <c r="H250" s="82"/>
      <c r="I250" s="82"/>
      <c r="J250" s="82"/>
      <c r="K250" s="87"/>
      <c r="L250" s="87"/>
      <c r="M250" s="87"/>
      <c r="N250" s="87"/>
    </row>
    <row r="251" ht="18.0" customHeight="1">
      <c r="A251" s="9"/>
      <c r="B251" s="720"/>
      <c r="C251" s="9"/>
      <c r="D251" s="729"/>
      <c r="E251" s="722"/>
      <c r="F251" s="87"/>
      <c r="G251" s="82"/>
      <c r="H251" s="82"/>
      <c r="I251" s="82"/>
      <c r="J251" s="82"/>
      <c r="K251" s="87"/>
      <c r="L251" s="87"/>
      <c r="M251" s="87"/>
      <c r="N251" s="87"/>
    </row>
    <row r="252" ht="18.0" customHeight="1">
      <c r="A252" s="9"/>
      <c r="B252" s="720"/>
      <c r="C252" s="9"/>
      <c r="D252" s="729"/>
      <c r="E252" s="722"/>
      <c r="F252" s="87"/>
      <c r="G252" s="82"/>
      <c r="H252" s="82"/>
      <c r="I252" s="82"/>
      <c r="J252" s="82"/>
      <c r="K252" s="87"/>
      <c r="L252" s="87"/>
      <c r="M252" s="87"/>
      <c r="N252" s="87"/>
    </row>
    <row r="253" ht="18.0" customHeight="1">
      <c r="A253" s="9"/>
      <c r="B253" s="720"/>
      <c r="C253" s="9"/>
      <c r="D253" s="729"/>
      <c r="E253" s="722"/>
      <c r="F253" s="87"/>
      <c r="G253" s="82"/>
      <c r="H253" s="82"/>
      <c r="I253" s="82"/>
      <c r="J253" s="82"/>
      <c r="K253" s="87"/>
      <c r="L253" s="87"/>
      <c r="M253" s="87"/>
      <c r="N253" s="87"/>
    </row>
    <row r="254" ht="18.0" customHeight="1">
      <c r="A254" s="9"/>
      <c r="B254" s="720"/>
      <c r="C254" s="9"/>
      <c r="D254" s="729"/>
      <c r="E254" s="722"/>
      <c r="F254" s="87"/>
      <c r="G254" s="82"/>
      <c r="H254" s="82"/>
      <c r="I254" s="82"/>
      <c r="J254" s="82"/>
      <c r="K254" s="87"/>
      <c r="L254" s="87"/>
      <c r="M254" s="87"/>
      <c r="N254" s="87"/>
    </row>
    <row r="255" ht="18.0" customHeight="1">
      <c r="A255" s="9"/>
      <c r="B255" s="720"/>
      <c r="C255" s="9"/>
      <c r="D255" s="729"/>
      <c r="E255" s="722"/>
      <c r="F255" s="87"/>
      <c r="G255" s="82"/>
      <c r="H255" s="82"/>
      <c r="I255" s="82"/>
      <c r="J255" s="82"/>
      <c r="K255" s="87"/>
      <c r="L255" s="87"/>
      <c r="M255" s="87"/>
      <c r="N255" s="87"/>
    </row>
    <row r="256" ht="18.0" customHeight="1">
      <c r="A256" s="9"/>
      <c r="B256" s="720"/>
      <c r="C256" s="9"/>
      <c r="D256" s="729"/>
      <c r="E256" s="722"/>
      <c r="F256" s="87"/>
      <c r="G256" s="82"/>
      <c r="H256" s="82"/>
      <c r="I256" s="82"/>
      <c r="J256" s="82"/>
      <c r="K256" s="87"/>
      <c r="L256" s="87"/>
      <c r="M256" s="87"/>
      <c r="N256" s="87"/>
    </row>
    <row r="257" ht="18.0" customHeight="1">
      <c r="A257" s="9"/>
      <c r="B257" s="720"/>
      <c r="C257" s="9"/>
      <c r="D257" s="729"/>
      <c r="E257" s="722"/>
      <c r="F257" s="87"/>
      <c r="G257" s="82"/>
      <c r="H257" s="82"/>
      <c r="I257" s="82"/>
      <c r="J257" s="82"/>
      <c r="K257" s="87"/>
      <c r="L257" s="87"/>
      <c r="M257" s="87"/>
      <c r="N257" s="87"/>
    </row>
    <row r="258" ht="18.0" customHeight="1">
      <c r="A258" s="9"/>
      <c r="B258" s="720"/>
      <c r="C258" s="9"/>
      <c r="D258" s="729"/>
      <c r="E258" s="722"/>
      <c r="F258" s="87"/>
      <c r="G258" s="82"/>
      <c r="H258" s="82"/>
      <c r="I258" s="82"/>
      <c r="J258" s="82"/>
      <c r="K258" s="87"/>
      <c r="L258" s="87"/>
      <c r="M258" s="87"/>
      <c r="N258" s="87"/>
    </row>
    <row r="259" ht="18.0" customHeight="1">
      <c r="A259" s="9"/>
      <c r="B259" s="720"/>
      <c r="C259" s="9"/>
      <c r="D259" s="729"/>
      <c r="E259" s="722"/>
      <c r="F259" s="87"/>
      <c r="G259" s="82"/>
      <c r="H259" s="82"/>
      <c r="I259" s="82"/>
      <c r="J259" s="82"/>
      <c r="K259" s="87"/>
      <c r="L259" s="87"/>
      <c r="M259" s="87"/>
      <c r="N259" s="87"/>
    </row>
    <row r="260" ht="18.0" customHeight="1">
      <c r="A260" s="9"/>
      <c r="B260" s="720"/>
      <c r="C260" s="9"/>
      <c r="D260" s="729"/>
      <c r="E260" s="722"/>
      <c r="F260" s="87"/>
      <c r="G260" s="82"/>
      <c r="H260" s="82"/>
      <c r="I260" s="82"/>
      <c r="J260" s="82"/>
      <c r="K260" s="87"/>
      <c r="L260" s="87"/>
      <c r="M260" s="87"/>
      <c r="N260" s="87"/>
    </row>
    <row r="261" ht="18.0" customHeight="1">
      <c r="A261" s="9"/>
      <c r="B261" s="720"/>
      <c r="C261" s="9"/>
      <c r="D261" s="729"/>
      <c r="E261" s="722"/>
      <c r="F261" s="87"/>
      <c r="G261" s="82"/>
      <c r="H261" s="82"/>
      <c r="I261" s="82"/>
      <c r="J261" s="82"/>
      <c r="K261" s="87"/>
      <c r="L261" s="87"/>
      <c r="M261" s="87"/>
      <c r="N261" s="87"/>
    </row>
    <row r="262" ht="18.0" customHeight="1">
      <c r="A262" s="9"/>
      <c r="B262" s="720"/>
      <c r="C262" s="9"/>
      <c r="D262" s="729"/>
      <c r="E262" s="722"/>
      <c r="F262" s="87"/>
      <c r="G262" s="82"/>
      <c r="H262" s="82"/>
      <c r="I262" s="82"/>
      <c r="J262" s="82"/>
      <c r="K262" s="87"/>
      <c r="L262" s="87"/>
      <c r="M262" s="87"/>
      <c r="N262" s="87"/>
    </row>
    <row r="263" ht="18.0" customHeight="1">
      <c r="A263" s="9"/>
      <c r="B263" s="720"/>
      <c r="C263" s="9"/>
      <c r="D263" s="729"/>
      <c r="E263" s="722"/>
      <c r="F263" s="87"/>
      <c r="G263" s="82"/>
      <c r="H263" s="82"/>
      <c r="I263" s="82"/>
      <c r="J263" s="82"/>
      <c r="K263" s="87"/>
      <c r="L263" s="87"/>
      <c r="M263" s="87"/>
      <c r="N263" s="87"/>
    </row>
    <row r="264" ht="18.0" customHeight="1">
      <c r="A264" s="9"/>
      <c r="B264" s="720"/>
      <c r="C264" s="9"/>
      <c r="D264" s="729"/>
      <c r="E264" s="722"/>
      <c r="F264" s="87"/>
      <c r="G264" s="82"/>
      <c r="H264" s="82"/>
      <c r="I264" s="82"/>
      <c r="J264" s="82"/>
      <c r="K264" s="87"/>
      <c r="L264" s="87"/>
      <c r="M264" s="87"/>
      <c r="N264" s="87"/>
    </row>
    <row r="265" ht="18.0" customHeight="1">
      <c r="A265" s="9"/>
      <c r="B265" s="720"/>
      <c r="C265" s="9"/>
      <c r="D265" s="729"/>
      <c r="E265" s="722"/>
      <c r="F265" s="87"/>
      <c r="G265" s="82"/>
      <c r="H265" s="82"/>
      <c r="I265" s="82"/>
      <c r="J265" s="82"/>
      <c r="K265" s="87"/>
      <c r="L265" s="87"/>
      <c r="M265" s="87"/>
      <c r="N265" s="87"/>
    </row>
    <row r="266" ht="18.0" customHeight="1">
      <c r="A266" s="9"/>
      <c r="B266" s="720"/>
      <c r="C266" s="9"/>
      <c r="D266" s="729"/>
      <c r="E266" s="722"/>
      <c r="F266" s="87"/>
      <c r="G266" s="82"/>
      <c r="H266" s="82"/>
      <c r="I266" s="82"/>
      <c r="J266" s="82"/>
      <c r="K266" s="87"/>
      <c r="L266" s="87"/>
      <c r="M266" s="87"/>
      <c r="N266" s="87"/>
    </row>
    <row r="267" ht="18.0" customHeight="1">
      <c r="A267" s="9"/>
      <c r="B267" s="720"/>
      <c r="C267" s="9"/>
      <c r="D267" s="729"/>
      <c r="E267" s="722"/>
      <c r="F267" s="87"/>
      <c r="G267" s="82"/>
      <c r="H267" s="82"/>
      <c r="I267" s="82"/>
      <c r="J267" s="82"/>
      <c r="K267" s="87"/>
      <c r="L267" s="87"/>
      <c r="M267" s="87"/>
      <c r="N267" s="87"/>
    </row>
    <row r="268" ht="18.0" customHeight="1">
      <c r="A268" s="9"/>
      <c r="B268" s="720"/>
      <c r="C268" s="9"/>
      <c r="D268" s="729"/>
      <c r="E268" s="722"/>
      <c r="F268" s="87"/>
      <c r="G268" s="82"/>
      <c r="H268" s="82"/>
      <c r="I268" s="82"/>
      <c r="J268" s="82"/>
      <c r="K268" s="87"/>
      <c r="L268" s="87"/>
      <c r="M268" s="87"/>
      <c r="N268" s="87"/>
    </row>
    <row r="269" ht="18.0" customHeight="1">
      <c r="A269" s="9"/>
      <c r="B269" s="720"/>
      <c r="C269" s="9"/>
      <c r="D269" s="729"/>
      <c r="E269" s="722"/>
      <c r="F269" s="87"/>
      <c r="G269" s="82"/>
      <c r="H269" s="82"/>
      <c r="I269" s="82"/>
      <c r="J269" s="82"/>
      <c r="K269" s="87"/>
      <c r="L269" s="87"/>
      <c r="M269" s="87"/>
      <c r="N269" s="87"/>
    </row>
    <row r="270" ht="18.0" customHeight="1">
      <c r="A270" s="9"/>
      <c r="B270" s="720"/>
      <c r="C270" s="9"/>
      <c r="D270" s="729"/>
      <c r="E270" s="722"/>
      <c r="F270" s="87"/>
      <c r="G270" s="82"/>
      <c r="H270" s="82"/>
      <c r="I270" s="82"/>
      <c r="J270" s="82"/>
      <c r="K270" s="87"/>
      <c r="L270" s="87"/>
      <c r="M270" s="87"/>
      <c r="N270" s="87"/>
    </row>
    <row r="271" ht="18.0" customHeight="1">
      <c r="A271" s="9"/>
      <c r="B271" s="720"/>
      <c r="C271" s="9"/>
      <c r="D271" s="729"/>
      <c r="E271" s="722"/>
      <c r="F271" s="87"/>
      <c r="G271" s="82"/>
      <c r="H271" s="82"/>
      <c r="I271" s="82"/>
      <c r="J271" s="82"/>
      <c r="K271" s="87"/>
      <c r="L271" s="87"/>
      <c r="M271" s="87"/>
      <c r="N271" s="87"/>
    </row>
    <row r="272" ht="18.0" customHeight="1">
      <c r="A272" s="9"/>
      <c r="B272" s="720"/>
      <c r="C272" s="9"/>
      <c r="D272" s="729"/>
      <c r="E272" s="722"/>
      <c r="F272" s="87"/>
      <c r="G272" s="82"/>
      <c r="H272" s="82"/>
      <c r="I272" s="82"/>
      <c r="J272" s="82"/>
      <c r="K272" s="87"/>
      <c r="L272" s="87"/>
      <c r="M272" s="87"/>
      <c r="N272" s="87"/>
    </row>
    <row r="273" ht="18.0" customHeight="1">
      <c r="A273" s="9"/>
      <c r="B273" s="720"/>
      <c r="C273" s="9"/>
      <c r="D273" s="729"/>
      <c r="E273" s="722"/>
      <c r="F273" s="87"/>
      <c r="G273" s="82"/>
      <c r="H273" s="82"/>
      <c r="I273" s="82"/>
      <c r="J273" s="82"/>
      <c r="K273" s="87"/>
      <c r="L273" s="87"/>
      <c r="M273" s="87"/>
      <c r="N273" s="87"/>
    </row>
    <row r="274" ht="18.0" customHeight="1">
      <c r="A274" s="9"/>
      <c r="B274" s="720"/>
      <c r="C274" s="9"/>
      <c r="D274" s="729"/>
      <c r="E274" s="722"/>
      <c r="F274" s="87"/>
      <c r="G274" s="82"/>
      <c r="H274" s="82"/>
      <c r="I274" s="82"/>
      <c r="J274" s="82"/>
      <c r="K274" s="87"/>
      <c r="L274" s="87"/>
      <c r="M274" s="87"/>
      <c r="N274" s="87"/>
    </row>
    <row r="275" ht="18.0" customHeight="1">
      <c r="A275" s="9"/>
      <c r="B275" s="720"/>
      <c r="C275" s="9"/>
      <c r="D275" s="729"/>
      <c r="E275" s="722"/>
      <c r="F275" s="87"/>
      <c r="G275" s="82"/>
      <c r="H275" s="82"/>
      <c r="I275" s="82"/>
      <c r="J275" s="82"/>
      <c r="K275" s="87"/>
      <c r="L275" s="87"/>
      <c r="M275" s="87"/>
      <c r="N275" s="87"/>
    </row>
    <row r="276" ht="18.0" customHeight="1">
      <c r="A276" s="9"/>
      <c r="B276" s="720"/>
      <c r="C276" s="9"/>
      <c r="D276" s="729"/>
      <c r="E276" s="722"/>
      <c r="F276" s="87"/>
      <c r="G276" s="82"/>
      <c r="H276" s="82"/>
      <c r="I276" s="82"/>
      <c r="J276" s="82"/>
      <c r="K276" s="87"/>
      <c r="L276" s="87"/>
      <c r="M276" s="87"/>
      <c r="N276" s="87"/>
    </row>
    <row r="277" ht="18.0" customHeight="1">
      <c r="A277" s="9"/>
      <c r="B277" s="720"/>
      <c r="C277" s="9"/>
      <c r="D277" s="729"/>
      <c r="E277" s="722"/>
      <c r="F277" s="87"/>
      <c r="G277" s="82"/>
      <c r="H277" s="82"/>
      <c r="I277" s="82"/>
      <c r="J277" s="82"/>
      <c r="K277" s="87"/>
      <c r="L277" s="87"/>
      <c r="M277" s="87"/>
      <c r="N277" s="87"/>
    </row>
    <row r="278" ht="18.0" customHeight="1">
      <c r="A278" s="9"/>
      <c r="B278" s="720"/>
      <c r="C278" s="9"/>
      <c r="D278" s="729"/>
      <c r="E278" s="722"/>
      <c r="F278" s="87"/>
      <c r="G278" s="82"/>
      <c r="H278" s="82"/>
      <c r="I278" s="82"/>
      <c r="J278" s="82"/>
      <c r="K278" s="87"/>
      <c r="L278" s="87"/>
      <c r="M278" s="87"/>
      <c r="N278" s="87"/>
    </row>
    <row r="279" ht="18.0" customHeight="1">
      <c r="A279" s="9"/>
      <c r="B279" s="720"/>
      <c r="C279" s="9"/>
      <c r="D279" s="729"/>
      <c r="E279" s="722"/>
      <c r="F279" s="87"/>
      <c r="G279" s="82"/>
      <c r="H279" s="82"/>
      <c r="I279" s="82"/>
      <c r="J279" s="82"/>
      <c r="K279" s="87"/>
      <c r="L279" s="87"/>
      <c r="M279" s="87"/>
      <c r="N279" s="87"/>
    </row>
    <row r="280" ht="18.0" customHeight="1">
      <c r="A280" s="9"/>
      <c r="B280" s="720"/>
      <c r="C280" s="9"/>
      <c r="D280" s="729"/>
      <c r="E280" s="722"/>
      <c r="F280" s="87"/>
      <c r="G280" s="82"/>
      <c r="H280" s="82"/>
      <c r="I280" s="82"/>
      <c r="J280" s="82"/>
      <c r="K280" s="87"/>
      <c r="L280" s="87"/>
      <c r="M280" s="87"/>
      <c r="N280" s="87"/>
    </row>
    <row r="281" ht="18.0" customHeight="1">
      <c r="A281" s="9"/>
      <c r="B281" s="720"/>
      <c r="C281" s="9"/>
      <c r="D281" s="729"/>
      <c r="E281" s="722"/>
      <c r="F281" s="87"/>
      <c r="G281" s="82"/>
      <c r="H281" s="82"/>
      <c r="I281" s="82"/>
      <c r="J281" s="82"/>
      <c r="K281" s="87"/>
      <c r="L281" s="87"/>
      <c r="M281" s="87"/>
      <c r="N281" s="87"/>
    </row>
    <row r="282" ht="18.0" customHeight="1">
      <c r="A282" s="9"/>
      <c r="B282" s="720"/>
      <c r="C282" s="9"/>
      <c r="D282" s="729"/>
      <c r="E282" s="722"/>
      <c r="F282" s="87"/>
      <c r="G282" s="82"/>
      <c r="H282" s="82"/>
      <c r="I282" s="82"/>
      <c r="J282" s="82"/>
      <c r="K282" s="87"/>
      <c r="L282" s="87"/>
      <c r="M282" s="87"/>
      <c r="N282" s="87"/>
    </row>
    <row r="283" ht="18.0" customHeight="1">
      <c r="A283" s="9"/>
      <c r="B283" s="720"/>
      <c r="C283" s="9"/>
      <c r="D283" s="729"/>
      <c r="E283" s="722"/>
      <c r="F283" s="87"/>
      <c r="G283" s="82"/>
      <c r="H283" s="82"/>
      <c r="I283" s="82"/>
      <c r="J283" s="82"/>
      <c r="K283" s="87"/>
      <c r="L283" s="87"/>
      <c r="M283" s="87"/>
      <c r="N283" s="87"/>
    </row>
    <row r="284" ht="18.0" customHeight="1">
      <c r="A284" s="9"/>
      <c r="B284" s="720"/>
      <c r="C284" s="9"/>
      <c r="D284" s="729"/>
      <c r="E284" s="722"/>
      <c r="F284" s="87"/>
      <c r="G284" s="82"/>
      <c r="H284" s="82"/>
      <c r="I284" s="82"/>
      <c r="J284" s="82"/>
      <c r="K284" s="87"/>
      <c r="L284" s="87"/>
      <c r="M284" s="87"/>
      <c r="N284" s="87"/>
    </row>
    <row r="285" ht="18.0" customHeight="1">
      <c r="A285" s="9"/>
      <c r="B285" s="720"/>
      <c r="C285" s="9"/>
      <c r="D285" s="729"/>
      <c r="E285" s="722"/>
      <c r="F285" s="87"/>
      <c r="G285" s="82"/>
      <c r="H285" s="82"/>
      <c r="I285" s="82"/>
      <c r="J285" s="82"/>
      <c r="K285" s="87"/>
      <c r="L285" s="87"/>
      <c r="M285" s="87"/>
      <c r="N285" s="87"/>
    </row>
    <row r="286" ht="18.0" customHeight="1">
      <c r="A286" s="9"/>
      <c r="B286" s="720"/>
      <c r="C286" s="9"/>
      <c r="D286" s="729"/>
      <c r="E286" s="722"/>
      <c r="F286" s="87"/>
      <c r="G286" s="82"/>
      <c r="H286" s="82"/>
      <c r="I286" s="82"/>
      <c r="J286" s="82"/>
      <c r="K286" s="87"/>
      <c r="L286" s="87"/>
      <c r="M286" s="87"/>
      <c r="N286" s="87"/>
    </row>
    <row r="287" ht="18.0" customHeight="1">
      <c r="A287" s="9"/>
      <c r="B287" s="720"/>
      <c r="C287" s="9"/>
      <c r="D287" s="729"/>
      <c r="E287" s="722"/>
      <c r="F287" s="87"/>
      <c r="G287" s="82"/>
      <c r="H287" s="82"/>
      <c r="I287" s="82"/>
      <c r="J287" s="82"/>
      <c r="K287" s="87"/>
      <c r="L287" s="87"/>
      <c r="M287" s="87"/>
      <c r="N287" s="87"/>
    </row>
    <row r="288" ht="18.0" customHeight="1">
      <c r="A288" s="9"/>
      <c r="B288" s="720"/>
      <c r="C288" s="9"/>
      <c r="D288" s="729"/>
      <c r="E288" s="722"/>
      <c r="F288" s="87"/>
      <c r="G288" s="82"/>
      <c r="H288" s="82"/>
      <c r="I288" s="82"/>
      <c r="J288" s="82"/>
      <c r="K288" s="87"/>
      <c r="L288" s="87"/>
      <c r="M288" s="87"/>
      <c r="N288" s="87"/>
    </row>
    <row r="289" ht="18.0" customHeight="1">
      <c r="A289" s="9"/>
      <c r="B289" s="720"/>
      <c r="C289" s="9"/>
      <c r="D289" s="729"/>
      <c r="E289" s="722"/>
      <c r="F289" s="87"/>
      <c r="G289" s="82"/>
      <c r="H289" s="82"/>
      <c r="I289" s="82"/>
      <c r="J289" s="82"/>
      <c r="K289" s="87"/>
      <c r="L289" s="87"/>
      <c r="M289" s="87"/>
      <c r="N289" s="87"/>
    </row>
    <row r="290" ht="18.0" customHeight="1">
      <c r="A290" s="9"/>
      <c r="B290" s="720"/>
      <c r="C290" s="9"/>
      <c r="D290" s="729"/>
      <c r="E290" s="722"/>
      <c r="F290" s="87"/>
      <c r="G290" s="82"/>
      <c r="H290" s="82"/>
      <c r="I290" s="82"/>
      <c r="J290" s="82"/>
      <c r="K290" s="87"/>
      <c r="L290" s="87"/>
      <c r="M290" s="87"/>
      <c r="N290" s="87"/>
    </row>
    <row r="291" ht="18.0" customHeight="1">
      <c r="A291" s="9"/>
      <c r="B291" s="720"/>
      <c r="C291" s="9"/>
      <c r="D291" s="729"/>
      <c r="E291" s="722"/>
      <c r="F291" s="87"/>
      <c r="G291" s="82"/>
      <c r="H291" s="82"/>
      <c r="I291" s="82"/>
      <c r="J291" s="82"/>
      <c r="K291" s="87"/>
      <c r="L291" s="87"/>
      <c r="M291" s="87"/>
      <c r="N291" s="87"/>
    </row>
    <row r="292" ht="18.0" customHeight="1">
      <c r="A292" s="9"/>
      <c r="B292" s="720"/>
      <c r="C292" s="9"/>
      <c r="D292" s="729"/>
      <c r="E292" s="722"/>
      <c r="F292" s="87"/>
      <c r="G292" s="82"/>
      <c r="H292" s="82"/>
      <c r="I292" s="82"/>
      <c r="J292" s="82"/>
      <c r="K292" s="87"/>
      <c r="L292" s="87"/>
      <c r="M292" s="87"/>
      <c r="N292" s="87"/>
    </row>
    <row r="293" ht="18.0" customHeight="1">
      <c r="A293" s="9"/>
      <c r="B293" s="720"/>
      <c r="C293" s="9"/>
      <c r="D293" s="729"/>
      <c r="E293" s="722"/>
      <c r="F293" s="87"/>
      <c r="G293" s="82"/>
      <c r="H293" s="82"/>
      <c r="I293" s="82"/>
      <c r="J293" s="82"/>
      <c r="K293" s="87"/>
      <c r="L293" s="87"/>
      <c r="M293" s="87"/>
      <c r="N293" s="87"/>
    </row>
    <row r="294" ht="18.0" customHeight="1">
      <c r="A294" s="9"/>
      <c r="B294" s="720"/>
      <c r="C294" s="9"/>
      <c r="D294" s="729"/>
      <c r="E294" s="722"/>
      <c r="F294" s="87"/>
      <c r="G294" s="82"/>
      <c r="H294" s="82"/>
      <c r="I294" s="82"/>
      <c r="J294" s="82"/>
      <c r="K294" s="87"/>
      <c r="L294" s="87"/>
      <c r="M294" s="87"/>
      <c r="N294" s="87"/>
    </row>
    <row r="295" ht="18.0" customHeight="1">
      <c r="A295" s="9"/>
      <c r="B295" s="720"/>
      <c r="C295" s="9"/>
      <c r="D295" s="729"/>
      <c r="E295" s="722"/>
      <c r="F295" s="87"/>
      <c r="G295" s="82"/>
      <c r="H295" s="82"/>
      <c r="I295" s="82"/>
      <c r="J295" s="82"/>
      <c r="K295" s="87"/>
      <c r="L295" s="87"/>
      <c r="M295" s="87"/>
      <c r="N295" s="87"/>
    </row>
    <row r="296" ht="18.0" customHeight="1">
      <c r="A296" s="9"/>
      <c r="B296" s="720"/>
      <c r="C296" s="9"/>
      <c r="D296" s="729"/>
      <c r="E296" s="722"/>
      <c r="F296" s="87"/>
      <c r="G296" s="82"/>
      <c r="H296" s="82"/>
      <c r="I296" s="82"/>
      <c r="J296" s="82"/>
      <c r="K296" s="87"/>
      <c r="L296" s="87"/>
      <c r="M296" s="87"/>
      <c r="N296" s="87"/>
    </row>
    <row r="297" ht="18.0" customHeight="1">
      <c r="A297" s="9"/>
      <c r="B297" s="720"/>
      <c r="C297" s="9"/>
      <c r="D297" s="729"/>
      <c r="E297" s="722"/>
      <c r="F297" s="87"/>
      <c r="G297" s="82"/>
      <c r="H297" s="82"/>
      <c r="I297" s="82"/>
      <c r="J297" s="82"/>
      <c r="K297" s="87"/>
      <c r="L297" s="87"/>
      <c r="M297" s="87"/>
      <c r="N297" s="87"/>
    </row>
    <row r="298" ht="18.0" customHeight="1">
      <c r="A298" s="9"/>
      <c r="B298" s="720"/>
      <c r="C298" s="9"/>
      <c r="D298" s="729"/>
      <c r="E298" s="722"/>
      <c r="F298" s="87"/>
      <c r="G298" s="82"/>
      <c r="H298" s="82"/>
      <c r="I298" s="82"/>
      <c r="J298" s="82"/>
      <c r="K298" s="87"/>
      <c r="L298" s="87"/>
      <c r="M298" s="87"/>
      <c r="N298" s="87"/>
    </row>
    <row r="299" ht="18.0" customHeight="1">
      <c r="A299" s="9"/>
      <c r="B299" s="720"/>
      <c r="C299" s="9"/>
      <c r="D299" s="729"/>
      <c r="E299" s="722"/>
      <c r="F299" s="87"/>
      <c r="G299" s="82"/>
      <c r="H299" s="82"/>
      <c r="I299" s="82"/>
      <c r="J299" s="82"/>
      <c r="K299" s="87"/>
      <c r="L299" s="87"/>
      <c r="M299" s="87"/>
      <c r="N299" s="87"/>
    </row>
    <row r="300" ht="18.0" customHeight="1">
      <c r="A300" s="9"/>
      <c r="B300" s="720"/>
      <c r="C300" s="9"/>
      <c r="D300" s="729"/>
      <c r="E300" s="722"/>
      <c r="F300" s="87"/>
      <c r="G300" s="82"/>
      <c r="H300" s="82"/>
      <c r="I300" s="82"/>
      <c r="J300" s="82"/>
      <c r="K300" s="87"/>
      <c r="L300" s="87"/>
      <c r="M300" s="87"/>
      <c r="N300" s="87"/>
    </row>
    <row r="301" ht="18.0" customHeight="1">
      <c r="A301" s="9"/>
      <c r="B301" s="720"/>
      <c r="C301" s="9"/>
      <c r="D301" s="729"/>
      <c r="E301" s="722"/>
      <c r="F301" s="87"/>
      <c r="G301" s="82"/>
      <c r="H301" s="82"/>
      <c r="I301" s="82"/>
      <c r="J301" s="82"/>
      <c r="K301" s="87"/>
      <c r="L301" s="87"/>
      <c r="M301" s="87"/>
      <c r="N301" s="87"/>
    </row>
    <row r="302" ht="18.0" customHeight="1">
      <c r="A302" s="9"/>
      <c r="B302" s="720"/>
      <c r="C302" s="9"/>
      <c r="D302" s="729"/>
      <c r="E302" s="722"/>
      <c r="F302" s="87"/>
      <c r="G302" s="82"/>
      <c r="H302" s="82"/>
      <c r="I302" s="82"/>
      <c r="J302" s="82"/>
      <c r="K302" s="87"/>
      <c r="L302" s="87"/>
      <c r="M302" s="87"/>
      <c r="N302" s="87"/>
    </row>
    <row r="303" ht="18.0" customHeight="1">
      <c r="A303" s="9"/>
      <c r="B303" s="720"/>
      <c r="C303" s="9"/>
      <c r="D303" s="729"/>
      <c r="E303" s="722"/>
      <c r="F303" s="87"/>
      <c r="G303" s="82"/>
      <c r="H303" s="82"/>
      <c r="I303" s="82"/>
      <c r="J303" s="82"/>
      <c r="K303" s="87"/>
      <c r="L303" s="87"/>
      <c r="M303" s="87"/>
      <c r="N303" s="87"/>
    </row>
    <row r="304" ht="18.0" customHeight="1">
      <c r="A304" s="9"/>
      <c r="B304" s="720"/>
      <c r="C304" s="9"/>
      <c r="D304" s="729"/>
      <c r="E304" s="722"/>
      <c r="F304" s="87"/>
      <c r="G304" s="82"/>
      <c r="H304" s="82"/>
      <c r="I304" s="82"/>
      <c r="J304" s="82"/>
      <c r="K304" s="87"/>
      <c r="L304" s="87"/>
      <c r="M304" s="87"/>
      <c r="N304" s="87"/>
    </row>
    <row r="305" ht="18.0" customHeight="1">
      <c r="A305" s="9"/>
      <c r="B305" s="720"/>
      <c r="C305" s="9"/>
      <c r="D305" s="729"/>
      <c r="E305" s="722"/>
      <c r="F305" s="87"/>
      <c r="G305" s="82"/>
      <c r="H305" s="82"/>
      <c r="I305" s="82"/>
      <c r="J305" s="82"/>
      <c r="K305" s="87"/>
      <c r="L305" s="87"/>
      <c r="M305" s="87"/>
      <c r="N305" s="87"/>
    </row>
    <row r="306" ht="18.0" customHeight="1">
      <c r="A306" s="9"/>
      <c r="B306" s="720"/>
      <c r="C306" s="9"/>
      <c r="D306" s="729"/>
      <c r="E306" s="722"/>
      <c r="F306" s="87"/>
      <c r="G306" s="82"/>
      <c r="H306" s="82"/>
      <c r="I306" s="82"/>
      <c r="J306" s="82"/>
      <c r="K306" s="87"/>
      <c r="L306" s="87"/>
      <c r="M306" s="87"/>
      <c r="N306" s="87"/>
    </row>
    <row r="307" ht="18.0" customHeight="1">
      <c r="A307" s="9"/>
      <c r="B307" s="720"/>
      <c r="C307" s="9"/>
      <c r="D307" s="729"/>
      <c r="E307" s="722"/>
      <c r="F307" s="87"/>
      <c r="G307" s="82"/>
      <c r="H307" s="82"/>
      <c r="I307" s="82"/>
      <c r="J307" s="82"/>
      <c r="K307" s="87"/>
      <c r="L307" s="87"/>
      <c r="M307" s="87"/>
      <c r="N307" s="87"/>
    </row>
    <row r="308" ht="18.0" customHeight="1">
      <c r="A308" s="9"/>
      <c r="B308" s="720"/>
      <c r="C308" s="9"/>
      <c r="D308" s="729"/>
      <c r="E308" s="722"/>
      <c r="F308" s="87"/>
      <c r="G308" s="82"/>
      <c r="H308" s="82"/>
      <c r="I308" s="82"/>
      <c r="J308" s="82"/>
      <c r="K308" s="87"/>
      <c r="L308" s="87"/>
      <c r="M308" s="87"/>
      <c r="N308" s="87"/>
    </row>
    <row r="309" ht="18.0" customHeight="1">
      <c r="A309" s="9"/>
      <c r="B309" s="720"/>
      <c r="C309" s="9"/>
      <c r="D309" s="729"/>
      <c r="E309" s="722"/>
      <c r="F309" s="87"/>
      <c r="G309" s="82"/>
      <c r="H309" s="82"/>
      <c r="I309" s="82"/>
      <c r="J309" s="82"/>
      <c r="K309" s="87"/>
      <c r="L309" s="87"/>
      <c r="M309" s="87"/>
      <c r="N309" s="87"/>
    </row>
    <row r="310" ht="18.0" customHeight="1">
      <c r="A310" s="9"/>
      <c r="B310" s="720"/>
      <c r="C310" s="9"/>
      <c r="D310" s="729"/>
      <c r="E310" s="722"/>
      <c r="F310" s="87"/>
      <c r="G310" s="82"/>
      <c r="H310" s="82"/>
      <c r="I310" s="82"/>
      <c r="J310" s="82"/>
      <c r="K310" s="87"/>
      <c r="L310" s="87"/>
      <c r="M310" s="87"/>
      <c r="N310" s="87"/>
    </row>
    <row r="311" ht="18.0" customHeight="1">
      <c r="A311" s="9"/>
      <c r="B311" s="720"/>
      <c r="C311" s="9"/>
      <c r="D311" s="729"/>
      <c r="E311" s="722"/>
      <c r="F311" s="87"/>
      <c r="G311" s="82"/>
      <c r="H311" s="82"/>
      <c r="I311" s="82"/>
      <c r="J311" s="82"/>
      <c r="K311" s="87"/>
      <c r="L311" s="87"/>
      <c r="M311" s="87"/>
      <c r="N311" s="87"/>
    </row>
    <row r="312" ht="18.0" customHeight="1">
      <c r="A312" s="9"/>
      <c r="B312" s="720"/>
      <c r="C312" s="9"/>
      <c r="D312" s="729"/>
      <c r="E312" s="722"/>
      <c r="F312" s="87"/>
      <c r="G312" s="82"/>
      <c r="H312" s="82"/>
      <c r="I312" s="82"/>
      <c r="J312" s="82"/>
      <c r="K312" s="87"/>
      <c r="L312" s="87"/>
      <c r="M312" s="87"/>
      <c r="N312" s="87"/>
    </row>
    <row r="313" ht="18.0" customHeight="1">
      <c r="A313" s="9"/>
      <c r="B313" s="720"/>
      <c r="C313" s="9"/>
      <c r="D313" s="729"/>
      <c r="E313" s="722"/>
      <c r="F313" s="87"/>
      <c r="G313" s="82"/>
      <c r="H313" s="82"/>
      <c r="I313" s="82"/>
      <c r="J313" s="82"/>
      <c r="K313" s="87"/>
      <c r="L313" s="87"/>
      <c r="M313" s="87"/>
      <c r="N313" s="87"/>
    </row>
    <row r="314" ht="18.0" customHeight="1">
      <c r="A314" s="9"/>
      <c r="B314" s="720"/>
      <c r="C314" s="9"/>
      <c r="D314" s="729"/>
      <c r="E314" s="722"/>
      <c r="F314" s="87"/>
      <c r="G314" s="82"/>
      <c r="H314" s="82"/>
      <c r="I314" s="82"/>
      <c r="J314" s="82"/>
      <c r="K314" s="87"/>
      <c r="L314" s="87"/>
      <c r="M314" s="87"/>
      <c r="N314" s="87"/>
    </row>
    <row r="315" ht="18.0" customHeight="1">
      <c r="A315" s="9"/>
      <c r="B315" s="720"/>
      <c r="C315" s="9"/>
      <c r="D315" s="729"/>
      <c r="E315" s="722"/>
      <c r="F315" s="87"/>
      <c r="G315" s="82"/>
      <c r="H315" s="82"/>
      <c r="I315" s="82"/>
      <c r="J315" s="82"/>
      <c r="K315" s="87"/>
      <c r="L315" s="87"/>
      <c r="M315" s="87"/>
      <c r="N315" s="87"/>
    </row>
    <row r="316" ht="18.0" customHeight="1">
      <c r="A316" s="9"/>
      <c r="B316" s="720"/>
      <c r="C316" s="9"/>
      <c r="D316" s="729"/>
      <c r="E316" s="722"/>
      <c r="F316" s="87"/>
      <c r="G316" s="82"/>
      <c r="H316" s="82"/>
      <c r="I316" s="82"/>
      <c r="J316" s="82"/>
      <c r="K316" s="87"/>
      <c r="L316" s="87"/>
      <c r="M316" s="87"/>
      <c r="N316" s="87"/>
    </row>
    <row r="317" ht="18.0" customHeight="1">
      <c r="A317" s="9"/>
      <c r="B317" s="720"/>
      <c r="C317" s="9"/>
      <c r="D317" s="729"/>
      <c r="E317" s="722"/>
      <c r="F317" s="87"/>
      <c r="G317" s="82"/>
      <c r="H317" s="82"/>
      <c r="I317" s="82"/>
      <c r="J317" s="82"/>
      <c r="K317" s="87"/>
      <c r="L317" s="87"/>
      <c r="M317" s="87"/>
      <c r="N317" s="87"/>
    </row>
    <row r="318" ht="18.0" customHeight="1">
      <c r="A318" s="9"/>
      <c r="B318" s="720"/>
      <c r="C318" s="9"/>
      <c r="D318" s="729"/>
      <c r="E318" s="722"/>
      <c r="F318" s="87"/>
      <c r="G318" s="82"/>
      <c r="H318" s="82"/>
      <c r="I318" s="82"/>
      <c r="J318" s="82"/>
      <c r="K318" s="87"/>
      <c r="L318" s="87"/>
      <c r="M318" s="87"/>
      <c r="N318" s="87"/>
    </row>
    <row r="319" ht="18.0" customHeight="1">
      <c r="A319" s="9"/>
      <c r="B319" s="720"/>
      <c r="C319" s="9"/>
      <c r="D319" s="729"/>
      <c r="E319" s="722"/>
      <c r="F319" s="87"/>
      <c r="G319" s="82"/>
      <c r="H319" s="82"/>
      <c r="I319" s="82"/>
      <c r="J319" s="82"/>
      <c r="K319" s="87"/>
      <c r="L319" s="87"/>
      <c r="M319" s="87"/>
      <c r="N319" s="87"/>
    </row>
    <row r="320" ht="18.0" customHeight="1">
      <c r="A320" s="9"/>
      <c r="B320" s="720"/>
      <c r="C320" s="9"/>
      <c r="D320" s="729"/>
      <c r="E320" s="722"/>
      <c r="F320" s="87"/>
      <c r="G320" s="82"/>
      <c r="H320" s="82"/>
      <c r="I320" s="82"/>
      <c r="J320" s="82"/>
      <c r="K320" s="87"/>
      <c r="L320" s="87"/>
      <c r="M320" s="87"/>
      <c r="N320" s="87"/>
    </row>
    <row r="321" ht="18.0" customHeight="1">
      <c r="A321" s="9"/>
      <c r="B321" s="720"/>
      <c r="C321" s="9"/>
      <c r="D321" s="729"/>
      <c r="E321" s="722"/>
      <c r="F321" s="87"/>
      <c r="G321" s="82"/>
      <c r="H321" s="82"/>
      <c r="I321" s="82"/>
      <c r="J321" s="82"/>
      <c r="K321" s="87"/>
      <c r="L321" s="87"/>
      <c r="M321" s="87"/>
      <c r="N321" s="87"/>
    </row>
    <row r="322" ht="18.0" customHeight="1">
      <c r="A322" s="9"/>
      <c r="B322" s="720"/>
      <c r="C322" s="9"/>
      <c r="D322" s="729"/>
      <c r="E322" s="722"/>
      <c r="F322" s="87"/>
      <c r="G322" s="82"/>
      <c r="H322" s="82"/>
      <c r="I322" s="82"/>
      <c r="J322" s="82"/>
      <c r="K322" s="87"/>
      <c r="L322" s="87"/>
      <c r="M322" s="87"/>
      <c r="N322" s="87"/>
    </row>
    <row r="323" ht="18.0" customHeight="1">
      <c r="A323" s="9"/>
      <c r="B323" s="720"/>
      <c r="C323" s="9"/>
      <c r="D323" s="729"/>
      <c r="E323" s="722"/>
      <c r="F323" s="87"/>
      <c r="G323" s="82"/>
      <c r="H323" s="82"/>
      <c r="I323" s="82"/>
      <c r="J323" s="82"/>
      <c r="K323" s="87"/>
      <c r="L323" s="87"/>
      <c r="M323" s="87"/>
      <c r="N323" s="87"/>
    </row>
    <row r="324" ht="18.0" customHeight="1">
      <c r="A324" s="9"/>
      <c r="B324" s="720"/>
      <c r="C324" s="9"/>
      <c r="D324" s="729"/>
      <c r="E324" s="722"/>
      <c r="F324" s="87"/>
      <c r="G324" s="82"/>
      <c r="H324" s="82"/>
      <c r="I324" s="82"/>
      <c r="J324" s="82"/>
      <c r="K324" s="87"/>
      <c r="L324" s="87"/>
      <c r="M324" s="87"/>
      <c r="N324" s="87"/>
    </row>
    <row r="325" ht="18.0" customHeight="1">
      <c r="A325" s="9"/>
      <c r="B325" s="720"/>
      <c r="C325" s="9"/>
      <c r="D325" s="729"/>
      <c r="E325" s="722"/>
      <c r="F325" s="87"/>
      <c r="G325" s="82"/>
      <c r="H325" s="82"/>
      <c r="I325" s="82"/>
      <c r="J325" s="82"/>
      <c r="K325" s="87"/>
      <c r="L325" s="87"/>
      <c r="M325" s="87"/>
      <c r="N325" s="87"/>
    </row>
    <row r="326" ht="18.0" customHeight="1">
      <c r="A326" s="9"/>
      <c r="B326" s="720"/>
      <c r="C326" s="9"/>
      <c r="D326" s="729"/>
      <c r="E326" s="722"/>
      <c r="F326" s="87"/>
      <c r="G326" s="82"/>
      <c r="H326" s="82"/>
      <c r="I326" s="82"/>
      <c r="J326" s="82"/>
      <c r="K326" s="87"/>
      <c r="L326" s="87"/>
      <c r="M326" s="87"/>
      <c r="N326" s="87"/>
    </row>
    <row r="327" ht="18.0" customHeight="1">
      <c r="A327" s="9"/>
      <c r="B327" s="720"/>
      <c r="C327" s="9"/>
      <c r="D327" s="729"/>
      <c r="E327" s="722"/>
      <c r="F327" s="87"/>
      <c r="G327" s="82"/>
      <c r="H327" s="82"/>
      <c r="I327" s="82"/>
      <c r="J327" s="82"/>
      <c r="K327" s="87"/>
      <c r="L327" s="87"/>
      <c r="M327" s="87"/>
      <c r="N327" s="87"/>
    </row>
    <row r="328" ht="18.0" customHeight="1">
      <c r="A328" s="9"/>
      <c r="B328" s="720"/>
      <c r="C328" s="9"/>
      <c r="D328" s="729"/>
      <c r="E328" s="722"/>
      <c r="F328" s="87"/>
      <c r="G328" s="82"/>
      <c r="H328" s="82"/>
      <c r="I328" s="82"/>
      <c r="J328" s="82"/>
      <c r="K328" s="87"/>
      <c r="L328" s="87"/>
      <c r="M328" s="87"/>
      <c r="N328" s="87"/>
    </row>
    <row r="329" ht="18.0" customHeight="1">
      <c r="A329" s="9"/>
      <c r="B329" s="720"/>
      <c r="C329" s="9"/>
      <c r="D329" s="729"/>
      <c r="E329" s="722"/>
      <c r="F329" s="87"/>
      <c r="G329" s="82"/>
      <c r="H329" s="82"/>
      <c r="I329" s="82"/>
      <c r="J329" s="82"/>
      <c r="K329" s="87"/>
      <c r="L329" s="87"/>
      <c r="M329" s="87"/>
      <c r="N329" s="87"/>
    </row>
    <row r="330" ht="18.0" customHeight="1">
      <c r="A330" s="9"/>
      <c r="B330" s="720"/>
      <c r="C330" s="9"/>
      <c r="D330" s="729"/>
      <c r="E330" s="722"/>
      <c r="F330" s="87"/>
      <c r="G330" s="82"/>
      <c r="H330" s="82"/>
      <c r="I330" s="82"/>
      <c r="J330" s="82"/>
      <c r="K330" s="87"/>
      <c r="L330" s="87"/>
      <c r="M330" s="87"/>
      <c r="N330" s="87"/>
    </row>
    <row r="331" ht="18.0" customHeight="1">
      <c r="A331" s="9"/>
      <c r="B331" s="720"/>
      <c r="C331" s="9"/>
      <c r="D331" s="729"/>
      <c r="E331" s="722"/>
      <c r="F331" s="87"/>
      <c r="G331" s="82"/>
      <c r="H331" s="82"/>
      <c r="I331" s="82"/>
      <c r="J331" s="82"/>
      <c r="K331" s="87"/>
      <c r="L331" s="87"/>
      <c r="M331" s="87"/>
      <c r="N331" s="87"/>
    </row>
    <row r="332" ht="18.0" customHeight="1">
      <c r="A332" s="9"/>
      <c r="B332" s="720"/>
      <c r="C332" s="9"/>
      <c r="D332" s="729"/>
      <c r="E332" s="722"/>
      <c r="F332" s="87"/>
      <c r="G332" s="82"/>
      <c r="H332" s="82"/>
      <c r="I332" s="82"/>
      <c r="J332" s="82"/>
      <c r="K332" s="87"/>
      <c r="L332" s="87"/>
      <c r="M332" s="87"/>
      <c r="N332" s="87"/>
    </row>
    <row r="333" ht="18.0" customHeight="1">
      <c r="A333" s="9"/>
      <c r="B333" s="720"/>
      <c r="C333" s="9"/>
      <c r="D333" s="729"/>
      <c r="E333" s="722"/>
      <c r="F333" s="87"/>
      <c r="G333" s="82"/>
      <c r="H333" s="82"/>
      <c r="I333" s="82"/>
      <c r="J333" s="82"/>
      <c r="K333" s="87"/>
      <c r="L333" s="87"/>
      <c r="M333" s="87"/>
      <c r="N333" s="87"/>
    </row>
    <row r="334" ht="18.0" customHeight="1">
      <c r="A334" s="9"/>
      <c r="B334" s="720"/>
      <c r="C334" s="9"/>
      <c r="D334" s="729"/>
      <c r="E334" s="722"/>
      <c r="F334" s="87"/>
      <c r="G334" s="82"/>
      <c r="H334" s="82"/>
      <c r="I334" s="82"/>
      <c r="J334" s="82"/>
      <c r="K334" s="87"/>
      <c r="L334" s="87"/>
      <c r="M334" s="87"/>
      <c r="N334" s="87"/>
    </row>
    <row r="335" ht="18.0" customHeight="1">
      <c r="A335" s="9"/>
      <c r="B335" s="720"/>
      <c r="C335" s="9"/>
      <c r="D335" s="729"/>
      <c r="E335" s="722"/>
      <c r="F335" s="87"/>
      <c r="G335" s="82"/>
      <c r="H335" s="82"/>
      <c r="I335" s="82"/>
      <c r="J335" s="82"/>
      <c r="K335" s="87"/>
      <c r="L335" s="87"/>
      <c r="M335" s="87"/>
      <c r="N335" s="87"/>
    </row>
    <row r="336" ht="18.0" customHeight="1">
      <c r="A336" s="9"/>
      <c r="B336" s="720"/>
      <c r="C336" s="9"/>
      <c r="D336" s="729"/>
      <c r="E336" s="722"/>
      <c r="F336" s="87"/>
      <c r="G336" s="82"/>
      <c r="H336" s="82"/>
      <c r="I336" s="82"/>
      <c r="J336" s="82"/>
      <c r="K336" s="87"/>
      <c r="L336" s="87"/>
      <c r="M336" s="87"/>
      <c r="N336" s="87"/>
    </row>
    <row r="337" ht="18.0" customHeight="1">
      <c r="A337" s="9"/>
      <c r="B337" s="720"/>
      <c r="C337" s="9"/>
      <c r="D337" s="729"/>
      <c r="E337" s="722"/>
      <c r="F337" s="87"/>
      <c r="G337" s="82"/>
      <c r="H337" s="82"/>
      <c r="I337" s="82"/>
      <c r="J337" s="82"/>
      <c r="K337" s="87"/>
      <c r="L337" s="87"/>
      <c r="M337" s="87"/>
      <c r="N337" s="87"/>
    </row>
    <row r="338" ht="18.0" customHeight="1">
      <c r="A338" s="9"/>
      <c r="B338" s="720"/>
      <c r="C338" s="9"/>
      <c r="D338" s="729"/>
      <c r="E338" s="722"/>
      <c r="F338" s="87"/>
      <c r="G338" s="82"/>
      <c r="H338" s="82"/>
      <c r="I338" s="82"/>
      <c r="J338" s="82"/>
      <c r="K338" s="87"/>
      <c r="L338" s="87"/>
      <c r="M338" s="87"/>
      <c r="N338" s="87"/>
    </row>
    <row r="339" ht="18.0" customHeight="1">
      <c r="A339" s="9"/>
      <c r="B339" s="720"/>
      <c r="C339" s="9"/>
      <c r="D339" s="729"/>
      <c r="E339" s="722"/>
      <c r="F339" s="87"/>
      <c r="G339" s="82"/>
      <c r="H339" s="82"/>
      <c r="I339" s="82"/>
      <c r="J339" s="82"/>
      <c r="K339" s="87"/>
      <c r="L339" s="87"/>
      <c r="M339" s="87"/>
      <c r="N339" s="87"/>
    </row>
    <row r="340" ht="18.0" customHeight="1">
      <c r="A340" s="9"/>
      <c r="B340" s="720"/>
      <c r="C340" s="9"/>
      <c r="D340" s="729"/>
      <c r="E340" s="722"/>
      <c r="F340" s="87"/>
      <c r="G340" s="82"/>
      <c r="H340" s="82"/>
      <c r="I340" s="82"/>
      <c r="J340" s="82"/>
      <c r="K340" s="87"/>
      <c r="L340" s="87"/>
      <c r="M340" s="87"/>
      <c r="N340" s="87"/>
    </row>
    <row r="341" ht="18.0" customHeight="1">
      <c r="A341" s="9"/>
      <c r="B341" s="720"/>
      <c r="C341" s="9"/>
      <c r="D341" s="729"/>
      <c r="E341" s="722"/>
      <c r="F341" s="87"/>
      <c r="G341" s="82"/>
      <c r="H341" s="82"/>
      <c r="I341" s="82"/>
      <c r="J341" s="82"/>
      <c r="K341" s="87"/>
      <c r="L341" s="87"/>
      <c r="M341" s="87"/>
      <c r="N341" s="87"/>
    </row>
    <row r="342" ht="18.0" customHeight="1">
      <c r="A342" s="9"/>
      <c r="B342" s="720"/>
      <c r="C342" s="9"/>
      <c r="D342" s="729"/>
      <c r="E342" s="722"/>
      <c r="F342" s="87"/>
      <c r="G342" s="82"/>
      <c r="H342" s="82"/>
      <c r="I342" s="82"/>
      <c r="J342" s="82"/>
      <c r="K342" s="87"/>
      <c r="L342" s="87"/>
      <c r="M342" s="87"/>
      <c r="N342" s="87"/>
    </row>
    <row r="343" ht="18.0" customHeight="1">
      <c r="A343" s="9"/>
      <c r="B343" s="720"/>
      <c r="C343" s="9"/>
      <c r="D343" s="729"/>
      <c r="E343" s="722"/>
      <c r="F343" s="87"/>
      <c r="G343" s="82"/>
      <c r="H343" s="82"/>
      <c r="I343" s="82"/>
      <c r="J343" s="82"/>
      <c r="K343" s="87"/>
      <c r="L343" s="87"/>
      <c r="M343" s="87"/>
      <c r="N343" s="87"/>
    </row>
    <row r="344" ht="18.0" customHeight="1">
      <c r="A344" s="9"/>
      <c r="B344" s="720"/>
      <c r="C344" s="9"/>
      <c r="D344" s="729"/>
      <c r="E344" s="722"/>
      <c r="F344" s="87"/>
      <c r="G344" s="82"/>
      <c r="H344" s="82"/>
      <c r="I344" s="82"/>
      <c r="J344" s="82"/>
      <c r="K344" s="87"/>
      <c r="L344" s="87"/>
      <c r="M344" s="87"/>
      <c r="N344" s="87"/>
    </row>
    <row r="345" ht="18.0" customHeight="1">
      <c r="A345" s="9"/>
      <c r="B345" s="720"/>
      <c r="C345" s="9"/>
      <c r="D345" s="729"/>
      <c r="E345" s="722"/>
      <c r="F345" s="87"/>
      <c r="G345" s="82"/>
      <c r="H345" s="82"/>
      <c r="I345" s="82"/>
      <c r="J345" s="82"/>
      <c r="K345" s="87"/>
      <c r="L345" s="87"/>
      <c r="M345" s="87"/>
      <c r="N345" s="87"/>
    </row>
    <row r="346" ht="18.0" customHeight="1">
      <c r="A346" s="9"/>
      <c r="B346" s="720"/>
      <c r="C346" s="9"/>
      <c r="D346" s="729"/>
      <c r="E346" s="722"/>
      <c r="F346" s="87"/>
      <c r="G346" s="82"/>
      <c r="H346" s="82"/>
      <c r="I346" s="82"/>
      <c r="J346" s="82"/>
      <c r="K346" s="87"/>
      <c r="L346" s="87"/>
      <c r="M346" s="87"/>
      <c r="N346" s="87"/>
    </row>
    <row r="347" ht="18.0" customHeight="1">
      <c r="A347" s="9"/>
      <c r="B347" s="720"/>
      <c r="C347" s="9"/>
      <c r="D347" s="729"/>
      <c r="E347" s="722"/>
      <c r="F347" s="87"/>
      <c r="G347" s="82"/>
      <c r="H347" s="82"/>
      <c r="I347" s="82"/>
      <c r="J347" s="82"/>
      <c r="K347" s="87"/>
      <c r="L347" s="87"/>
      <c r="M347" s="87"/>
      <c r="N347" s="87"/>
    </row>
    <row r="348" ht="18.0" customHeight="1">
      <c r="A348" s="9"/>
      <c r="B348" s="720"/>
      <c r="C348" s="9"/>
      <c r="D348" s="729"/>
      <c r="E348" s="722"/>
      <c r="F348" s="87"/>
      <c r="G348" s="82"/>
      <c r="H348" s="82"/>
      <c r="I348" s="82"/>
      <c r="J348" s="82"/>
      <c r="K348" s="87"/>
      <c r="L348" s="87"/>
      <c r="M348" s="87"/>
      <c r="N348" s="87"/>
    </row>
    <row r="349" ht="18.0" customHeight="1">
      <c r="A349" s="9"/>
      <c r="B349" s="720"/>
      <c r="C349" s="9"/>
      <c r="D349" s="729"/>
      <c r="E349" s="722"/>
      <c r="F349" s="87"/>
      <c r="G349" s="82"/>
      <c r="H349" s="82"/>
      <c r="I349" s="82"/>
      <c r="J349" s="82"/>
      <c r="K349" s="87"/>
      <c r="L349" s="87"/>
      <c r="M349" s="87"/>
      <c r="N349" s="87"/>
    </row>
    <row r="350" ht="18.0" customHeight="1">
      <c r="A350" s="9"/>
      <c r="B350" s="720"/>
      <c r="C350" s="9"/>
      <c r="D350" s="729"/>
      <c r="E350" s="722"/>
      <c r="F350" s="87"/>
      <c r="G350" s="82"/>
      <c r="H350" s="82"/>
      <c r="I350" s="82"/>
      <c r="J350" s="82"/>
      <c r="K350" s="87"/>
      <c r="L350" s="87"/>
      <c r="M350" s="87"/>
      <c r="N350" s="87"/>
    </row>
    <row r="351" ht="18.0" customHeight="1">
      <c r="A351" s="9"/>
      <c r="B351" s="720"/>
      <c r="C351" s="9"/>
      <c r="D351" s="729"/>
      <c r="E351" s="722"/>
      <c r="F351" s="87"/>
      <c r="G351" s="82"/>
      <c r="H351" s="82"/>
      <c r="I351" s="82"/>
      <c r="J351" s="82"/>
      <c r="K351" s="87"/>
      <c r="L351" s="87"/>
      <c r="M351" s="87"/>
      <c r="N351" s="87"/>
    </row>
    <row r="352" ht="18.0" customHeight="1">
      <c r="A352" s="9"/>
      <c r="B352" s="720"/>
      <c r="C352" s="9"/>
      <c r="D352" s="729"/>
      <c r="E352" s="722"/>
      <c r="F352" s="87"/>
      <c r="G352" s="82"/>
      <c r="H352" s="82"/>
      <c r="I352" s="82"/>
      <c r="J352" s="82"/>
      <c r="K352" s="87"/>
      <c r="L352" s="87"/>
      <c r="M352" s="87"/>
      <c r="N352" s="87"/>
    </row>
    <row r="353" ht="18.0" customHeight="1">
      <c r="A353" s="9"/>
      <c r="B353" s="720"/>
      <c r="C353" s="9"/>
      <c r="D353" s="729"/>
      <c r="E353" s="722"/>
      <c r="F353" s="87"/>
      <c r="G353" s="82"/>
      <c r="H353" s="82"/>
      <c r="I353" s="82"/>
      <c r="J353" s="82"/>
      <c r="K353" s="87"/>
      <c r="L353" s="87"/>
      <c r="M353" s="87"/>
      <c r="N353" s="87"/>
    </row>
    <row r="354" ht="18.0" customHeight="1">
      <c r="A354" s="9"/>
      <c r="B354" s="720"/>
      <c r="C354" s="9"/>
      <c r="D354" s="729"/>
      <c r="E354" s="722"/>
      <c r="F354" s="87"/>
      <c r="G354" s="82"/>
      <c r="H354" s="82"/>
      <c r="I354" s="82"/>
      <c r="J354" s="82"/>
      <c r="K354" s="87"/>
      <c r="L354" s="87"/>
      <c r="M354" s="87"/>
      <c r="N354" s="87"/>
    </row>
    <row r="355" ht="18.0" customHeight="1">
      <c r="A355" s="9"/>
      <c r="B355" s="720"/>
      <c r="C355" s="9"/>
      <c r="D355" s="729"/>
      <c r="E355" s="722"/>
      <c r="F355" s="87"/>
      <c r="G355" s="82"/>
      <c r="H355" s="82"/>
      <c r="I355" s="82"/>
      <c r="J355" s="82"/>
      <c r="K355" s="87"/>
      <c r="L355" s="87"/>
      <c r="M355" s="87"/>
      <c r="N355" s="87"/>
    </row>
    <row r="356" ht="18.0" customHeight="1">
      <c r="A356" s="9"/>
      <c r="B356" s="720"/>
      <c r="C356" s="9"/>
      <c r="D356" s="729"/>
      <c r="E356" s="722"/>
      <c r="F356" s="87"/>
      <c r="G356" s="82"/>
      <c r="H356" s="82"/>
      <c r="I356" s="82"/>
      <c r="J356" s="82"/>
      <c r="K356" s="87"/>
      <c r="L356" s="87"/>
      <c r="M356" s="87"/>
      <c r="N356" s="87"/>
    </row>
    <row r="357" ht="18.0" customHeight="1">
      <c r="A357" s="9"/>
      <c r="B357" s="720"/>
      <c r="C357" s="9"/>
      <c r="D357" s="729"/>
      <c r="E357" s="722"/>
      <c r="F357" s="87"/>
      <c r="G357" s="82"/>
      <c r="H357" s="82"/>
      <c r="I357" s="82"/>
      <c r="J357" s="82"/>
      <c r="K357" s="87"/>
      <c r="L357" s="87"/>
      <c r="M357" s="87"/>
      <c r="N357" s="87"/>
    </row>
    <row r="358" ht="18.0" customHeight="1">
      <c r="A358" s="9"/>
      <c r="B358" s="720"/>
      <c r="C358" s="9"/>
      <c r="D358" s="729"/>
      <c r="E358" s="722"/>
      <c r="F358" s="87"/>
      <c r="G358" s="82"/>
      <c r="H358" s="82"/>
      <c r="I358" s="82"/>
      <c r="J358" s="82"/>
      <c r="K358" s="87"/>
      <c r="L358" s="87"/>
      <c r="M358" s="87"/>
      <c r="N358" s="87"/>
    </row>
    <row r="359" ht="18.0" customHeight="1">
      <c r="A359" s="9"/>
      <c r="B359" s="720"/>
      <c r="C359" s="9"/>
      <c r="D359" s="729"/>
      <c r="E359" s="722"/>
      <c r="F359" s="87"/>
      <c r="G359" s="82"/>
      <c r="H359" s="82"/>
      <c r="I359" s="82"/>
      <c r="J359" s="82"/>
      <c r="K359" s="87"/>
      <c r="L359" s="87"/>
      <c r="M359" s="87"/>
      <c r="N359" s="87"/>
    </row>
    <row r="360" ht="18.0" customHeight="1">
      <c r="A360" s="9"/>
      <c r="B360" s="720"/>
      <c r="C360" s="9"/>
      <c r="D360" s="729"/>
      <c r="E360" s="722"/>
      <c r="F360" s="87"/>
      <c r="G360" s="82"/>
      <c r="H360" s="82"/>
      <c r="I360" s="82"/>
      <c r="J360" s="82"/>
      <c r="K360" s="87"/>
      <c r="L360" s="87"/>
      <c r="M360" s="87"/>
      <c r="N360" s="87"/>
    </row>
    <row r="361" ht="18.0" customHeight="1">
      <c r="A361" s="9"/>
      <c r="B361" s="720"/>
      <c r="C361" s="9"/>
      <c r="D361" s="729"/>
      <c r="E361" s="722"/>
      <c r="F361" s="87"/>
      <c r="G361" s="82"/>
      <c r="H361" s="82"/>
      <c r="I361" s="82"/>
      <c r="J361" s="82"/>
      <c r="K361" s="87"/>
      <c r="L361" s="87"/>
      <c r="M361" s="87"/>
      <c r="N361" s="87"/>
    </row>
    <row r="362" ht="18.0" customHeight="1">
      <c r="A362" s="9"/>
      <c r="B362" s="720"/>
      <c r="C362" s="9"/>
      <c r="D362" s="729"/>
      <c r="E362" s="722"/>
      <c r="F362" s="87"/>
      <c r="G362" s="82"/>
      <c r="H362" s="82"/>
      <c r="I362" s="82"/>
      <c r="J362" s="82"/>
      <c r="K362" s="87"/>
      <c r="L362" s="87"/>
      <c r="M362" s="87"/>
      <c r="N362" s="87"/>
    </row>
    <row r="363" ht="18.0" customHeight="1">
      <c r="A363" s="9"/>
      <c r="B363" s="720"/>
      <c r="C363" s="9"/>
      <c r="D363" s="729"/>
      <c r="E363" s="722"/>
      <c r="F363" s="87"/>
      <c r="G363" s="82"/>
      <c r="H363" s="82"/>
      <c r="I363" s="82"/>
      <c r="J363" s="82"/>
      <c r="K363" s="87"/>
      <c r="L363" s="87"/>
      <c r="M363" s="87"/>
      <c r="N363" s="87"/>
    </row>
    <row r="364" ht="18.0" customHeight="1">
      <c r="A364" s="9"/>
      <c r="B364" s="720"/>
      <c r="C364" s="9"/>
      <c r="D364" s="729"/>
      <c r="E364" s="722"/>
      <c r="F364" s="87"/>
      <c r="G364" s="82"/>
      <c r="H364" s="82"/>
      <c r="I364" s="82"/>
      <c r="J364" s="82"/>
      <c r="K364" s="87"/>
      <c r="L364" s="87"/>
      <c r="M364" s="87"/>
      <c r="N364" s="87"/>
    </row>
    <row r="365" ht="18.0" customHeight="1">
      <c r="A365" s="9"/>
      <c r="B365" s="720"/>
      <c r="C365" s="9"/>
      <c r="D365" s="729"/>
      <c r="E365" s="722"/>
      <c r="F365" s="87"/>
      <c r="G365" s="82"/>
      <c r="H365" s="82"/>
      <c r="I365" s="82"/>
      <c r="J365" s="82"/>
      <c r="K365" s="87"/>
      <c r="L365" s="87"/>
      <c r="M365" s="87"/>
      <c r="N365" s="87"/>
    </row>
    <row r="366" ht="18.0" customHeight="1">
      <c r="A366" s="9"/>
      <c r="B366" s="720"/>
      <c r="C366" s="9"/>
      <c r="D366" s="729"/>
      <c r="E366" s="722"/>
      <c r="F366" s="87"/>
      <c r="G366" s="82"/>
      <c r="H366" s="82"/>
      <c r="I366" s="82"/>
      <c r="J366" s="82"/>
      <c r="K366" s="87"/>
      <c r="L366" s="87"/>
      <c r="M366" s="87"/>
      <c r="N366" s="87"/>
    </row>
    <row r="367" ht="18.0" customHeight="1">
      <c r="A367" s="9"/>
      <c r="B367" s="720"/>
      <c r="C367" s="9"/>
      <c r="D367" s="729"/>
      <c r="E367" s="722"/>
      <c r="F367" s="87"/>
      <c r="G367" s="82"/>
      <c r="H367" s="82"/>
      <c r="I367" s="82"/>
      <c r="J367" s="82"/>
      <c r="K367" s="87"/>
      <c r="L367" s="87"/>
      <c r="M367" s="87"/>
      <c r="N367" s="87"/>
    </row>
    <row r="368" ht="18.0" customHeight="1">
      <c r="A368" s="9"/>
      <c r="B368" s="720"/>
      <c r="C368" s="9"/>
      <c r="D368" s="729"/>
      <c r="E368" s="722"/>
      <c r="F368" s="87"/>
      <c r="G368" s="82"/>
      <c r="H368" s="82"/>
      <c r="I368" s="82"/>
      <c r="J368" s="82"/>
      <c r="K368" s="87"/>
      <c r="L368" s="87"/>
      <c r="M368" s="87"/>
      <c r="N368" s="87"/>
    </row>
    <row r="369" ht="18.0" customHeight="1">
      <c r="A369" s="9"/>
      <c r="B369" s="720"/>
      <c r="C369" s="9"/>
      <c r="D369" s="729"/>
      <c r="E369" s="722"/>
      <c r="F369" s="87"/>
      <c r="G369" s="82"/>
      <c r="H369" s="82"/>
      <c r="I369" s="82"/>
      <c r="J369" s="82"/>
      <c r="K369" s="87"/>
      <c r="L369" s="87"/>
      <c r="M369" s="87"/>
      <c r="N369" s="87"/>
    </row>
    <row r="370" ht="18.0" customHeight="1">
      <c r="A370" s="9"/>
      <c r="B370" s="720"/>
      <c r="C370" s="9"/>
      <c r="D370" s="729"/>
      <c r="E370" s="722"/>
      <c r="F370" s="87"/>
      <c r="G370" s="82"/>
      <c r="H370" s="82"/>
      <c r="I370" s="82"/>
      <c r="J370" s="82"/>
      <c r="K370" s="87"/>
      <c r="L370" s="87"/>
      <c r="M370" s="87"/>
      <c r="N370" s="87"/>
    </row>
    <row r="371" ht="18.0" customHeight="1">
      <c r="A371" s="9"/>
      <c r="B371" s="720"/>
      <c r="C371" s="9"/>
      <c r="D371" s="729"/>
      <c r="E371" s="722"/>
      <c r="F371" s="87"/>
      <c r="G371" s="82"/>
      <c r="H371" s="82"/>
      <c r="I371" s="82"/>
      <c r="J371" s="82"/>
      <c r="K371" s="87"/>
      <c r="L371" s="87"/>
      <c r="M371" s="87"/>
      <c r="N371" s="87"/>
    </row>
    <row r="372" ht="18.0" customHeight="1">
      <c r="A372" s="9"/>
      <c r="B372" s="720"/>
      <c r="C372" s="9"/>
      <c r="D372" s="729"/>
      <c r="E372" s="722"/>
      <c r="F372" s="87"/>
      <c r="G372" s="82"/>
      <c r="H372" s="82"/>
      <c r="I372" s="82"/>
      <c r="J372" s="82"/>
      <c r="K372" s="87"/>
      <c r="L372" s="87"/>
      <c r="M372" s="87"/>
      <c r="N372" s="87"/>
    </row>
    <row r="373" ht="18.0" customHeight="1">
      <c r="A373" s="9"/>
      <c r="B373" s="720"/>
      <c r="C373" s="9"/>
      <c r="D373" s="729"/>
      <c r="E373" s="722"/>
      <c r="F373" s="87"/>
      <c r="G373" s="82"/>
      <c r="H373" s="82"/>
      <c r="I373" s="82"/>
      <c r="J373" s="82"/>
      <c r="K373" s="87"/>
      <c r="L373" s="87"/>
      <c r="M373" s="87"/>
      <c r="N373" s="87"/>
    </row>
    <row r="374" ht="18.0" customHeight="1">
      <c r="A374" s="9"/>
      <c r="B374" s="720"/>
      <c r="C374" s="9"/>
      <c r="D374" s="729"/>
      <c r="E374" s="722"/>
      <c r="F374" s="87"/>
      <c r="G374" s="82"/>
      <c r="H374" s="82"/>
      <c r="I374" s="82"/>
      <c r="J374" s="82"/>
      <c r="K374" s="87"/>
      <c r="L374" s="87"/>
      <c r="M374" s="87"/>
      <c r="N374" s="87"/>
    </row>
    <row r="375" ht="18.0" customHeight="1">
      <c r="A375" s="9"/>
      <c r="B375" s="720"/>
      <c r="C375" s="9"/>
      <c r="D375" s="729"/>
      <c r="E375" s="722"/>
      <c r="F375" s="87"/>
      <c r="G375" s="82"/>
      <c r="H375" s="82"/>
      <c r="I375" s="82"/>
      <c r="J375" s="82"/>
      <c r="K375" s="87"/>
      <c r="L375" s="87"/>
      <c r="M375" s="87"/>
      <c r="N375" s="87"/>
    </row>
    <row r="376" ht="18.0" customHeight="1">
      <c r="A376" s="9"/>
      <c r="B376" s="720"/>
      <c r="C376" s="9"/>
      <c r="D376" s="729"/>
      <c r="E376" s="722"/>
      <c r="F376" s="87"/>
      <c r="G376" s="82"/>
      <c r="H376" s="82"/>
      <c r="I376" s="82"/>
      <c r="J376" s="82"/>
      <c r="K376" s="87"/>
      <c r="L376" s="87"/>
      <c r="M376" s="87"/>
      <c r="N376" s="87"/>
    </row>
    <row r="377" ht="18.0" customHeight="1">
      <c r="A377" s="9"/>
      <c r="B377" s="720"/>
      <c r="C377" s="9"/>
      <c r="D377" s="729"/>
      <c r="E377" s="722"/>
      <c r="F377" s="87"/>
      <c r="G377" s="82"/>
      <c r="H377" s="82"/>
      <c r="I377" s="82"/>
      <c r="J377" s="82"/>
      <c r="K377" s="87"/>
      <c r="L377" s="87"/>
      <c r="M377" s="87"/>
      <c r="N377" s="87"/>
    </row>
    <row r="378" ht="18.0" customHeight="1">
      <c r="A378" s="9"/>
      <c r="B378" s="720"/>
      <c r="C378" s="9"/>
      <c r="D378" s="729"/>
      <c r="E378" s="722"/>
      <c r="F378" s="87"/>
      <c r="G378" s="82"/>
      <c r="H378" s="82"/>
      <c r="I378" s="82"/>
      <c r="J378" s="82"/>
      <c r="K378" s="87"/>
      <c r="L378" s="87"/>
      <c r="M378" s="87"/>
      <c r="N378" s="87"/>
    </row>
    <row r="379" ht="18.0" customHeight="1">
      <c r="A379" s="9"/>
      <c r="B379" s="720"/>
      <c r="C379" s="9"/>
      <c r="D379" s="729"/>
      <c r="E379" s="722"/>
      <c r="F379" s="87"/>
      <c r="G379" s="82"/>
      <c r="H379" s="82"/>
      <c r="I379" s="82"/>
      <c r="J379" s="82"/>
      <c r="K379" s="87"/>
      <c r="L379" s="87"/>
      <c r="M379" s="87"/>
      <c r="N379" s="87"/>
    </row>
    <row r="380" ht="18.0" customHeight="1">
      <c r="A380" s="9"/>
      <c r="B380" s="720"/>
      <c r="C380" s="9"/>
      <c r="D380" s="729"/>
      <c r="E380" s="722"/>
      <c r="F380" s="87"/>
      <c r="G380" s="82"/>
      <c r="H380" s="82"/>
      <c r="I380" s="82"/>
      <c r="J380" s="82"/>
      <c r="K380" s="87"/>
      <c r="L380" s="87"/>
      <c r="M380" s="87"/>
      <c r="N380" s="87"/>
    </row>
    <row r="381" ht="18.0" customHeight="1">
      <c r="A381" s="9"/>
      <c r="B381" s="720"/>
      <c r="C381" s="9"/>
      <c r="D381" s="729"/>
      <c r="E381" s="722"/>
      <c r="F381" s="87"/>
      <c r="G381" s="82"/>
      <c r="H381" s="82"/>
      <c r="I381" s="82"/>
      <c r="J381" s="82"/>
      <c r="K381" s="87"/>
      <c r="L381" s="87"/>
      <c r="M381" s="87"/>
      <c r="N381" s="87"/>
    </row>
    <row r="382" ht="18.0" customHeight="1">
      <c r="A382" s="9"/>
      <c r="B382" s="720"/>
      <c r="C382" s="9"/>
      <c r="D382" s="729"/>
      <c r="E382" s="722"/>
      <c r="F382" s="87"/>
      <c r="G382" s="82"/>
      <c r="H382" s="82"/>
      <c r="I382" s="82"/>
      <c r="J382" s="82"/>
      <c r="K382" s="87"/>
      <c r="L382" s="87"/>
      <c r="M382" s="87"/>
      <c r="N382" s="87"/>
    </row>
    <row r="383" ht="18.0" customHeight="1">
      <c r="A383" s="9"/>
      <c r="B383" s="720"/>
      <c r="C383" s="9"/>
      <c r="D383" s="729"/>
      <c r="E383" s="722"/>
      <c r="F383" s="87"/>
      <c r="G383" s="82"/>
      <c r="H383" s="82"/>
      <c r="I383" s="82"/>
      <c r="J383" s="82"/>
      <c r="K383" s="87"/>
      <c r="L383" s="87"/>
      <c r="M383" s="87"/>
      <c r="N383" s="87"/>
    </row>
    <row r="384" ht="18.0" customHeight="1">
      <c r="A384" s="9"/>
      <c r="B384" s="720"/>
      <c r="C384" s="9"/>
      <c r="D384" s="729"/>
      <c r="E384" s="722"/>
      <c r="F384" s="87"/>
      <c r="G384" s="82"/>
      <c r="H384" s="82"/>
      <c r="I384" s="82"/>
      <c r="J384" s="82"/>
      <c r="K384" s="87"/>
      <c r="L384" s="87"/>
      <c r="M384" s="87"/>
      <c r="N384" s="87"/>
    </row>
    <row r="385" ht="18.0" customHeight="1">
      <c r="A385" s="9"/>
      <c r="B385" s="720"/>
      <c r="C385" s="9"/>
      <c r="D385" s="729"/>
      <c r="E385" s="722"/>
      <c r="F385" s="87"/>
      <c r="G385" s="82"/>
      <c r="H385" s="82"/>
      <c r="I385" s="82"/>
      <c r="J385" s="82"/>
      <c r="K385" s="87"/>
      <c r="L385" s="87"/>
      <c r="M385" s="87"/>
      <c r="N385" s="87"/>
    </row>
    <row r="386" ht="18.0" customHeight="1">
      <c r="A386" s="9"/>
      <c r="B386" s="720"/>
      <c r="C386" s="9"/>
      <c r="D386" s="729"/>
      <c r="E386" s="722"/>
      <c r="F386" s="87"/>
      <c r="G386" s="82"/>
      <c r="H386" s="82"/>
      <c r="I386" s="82"/>
      <c r="J386" s="82"/>
      <c r="K386" s="87"/>
      <c r="L386" s="87"/>
      <c r="M386" s="87"/>
      <c r="N386" s="87"/>
    </row>
    <row r="387" ht="18.0" customHeight="1">
      <c r="A387" s="9"/>
      <c r="B387" s="720"/>
      <c r="C387" s="9"/>
      <c r="D387" s="729"/>
      <c r="E387" s="722"/>
      <c r="F387" s="87"/>
      <c r="G387" s="82"/>
      <c r="H387" s="82"/>
      <c r="I387" s="82"/>
      <c r="J387" s="82"/>
      <c r="K387" s="87"/>
      <c r="L387" s="87"/>
      <c r="M387" s="87"/>
      <c r="N387" s="87"/>
    </row>
    <row r="388" ht="18.0" customHeight="1">
      <c r="A388" s="9"/>
      <c r="B388" s="720"/>
      <c r="C388" s="9"/>
      <c r="D388" s="729"/>
      <c r="E388" s="722"/>
      <c r="F388" s="87"/>
      <c r="G388" s="82"/>
      <c r="H388" s="82"/>
      <c r="I388" s="82"/>
      <c r="J388" s="82"/>
      <c r="K388" s="87"/>
      <c r="L388" s="87"/>
      <c r="M388" s="87"/>
      <c r="N388" s="87"/>
    </row>
    <row r="389" ht="18.0" customHeight="1">
      <c r="A389" s="9"/>
      <c r="B389" s="720"/>
      <c r="C389" s="9"/>
      <c r="D389" s="729"/>
      <c r="E389" s="722"/>
      <c r="F389" s="87"/>
      <c r="G389" s="82"/>
      <c r="H389" s="82"/>
      <c r="I389" s="82"/>
      <c r="J389" s="82"/>
      <c r="K389" s="87"/>
      <c r="L389" s="87"/>
      <c r="M389" s="87"/>
      <c r="N389" s="87"/>
    </row>
    <row r="390" ht="18.0" customHeight="1">
      <c r="A390" s="9"/>
      <c r="B390" s="720"/>
      <c r="C390" s="9"/>
      <c r="D390" s="729"/>
      <c r="E390" s="722"/>
      <c r="F390" s="87"/>
      <c r="G390" s="82"/>
      <c r="H390" s="82"/>
      <c r="I390" s="82"/>
      <c r="J390" s="82"/>
      <c r="K390" s="87"/>
      <c r="L390" s="87"/>
      <c r="M390" s="87"/>
      <c r="N390" s="87"/>
    </row>
    <row r="391" ht="18.0" customHeight="1">
      <c r="A391" s="9"/>
      <c r="B391" s="720"/>
      <c r="C391" s="9"/>
      <c r="D391" s="729"/>
      <c r="E391" s="722"/>
      <c r="F391" s="87"/>
      <c r="G391" s="82"/>
      <c r="H391" s="82"/>
      <c r="I391" s="82"/>
      <c r="J391" s="82"/>
      <c r="K391" s="87"/>
      <c r="L391" s="87"/>
      <c r="M391" s="87"/>
      <c r="N391" s="87"/>
    </row>
    <row r="392" ht="18.0" customHeight="1">
      <c r="A392" s="9"/>
      <c r="B392" s="720"/>
      <c r="C392" s="9"/>
      <c r="D392" s="729"/>
      <c r="E392" s="722"/>
      <c r="F392" s="87"/>
      <c r="G392" s="82"/>
      <c r="H392" s="82"/>
      <c r="I392" s="82"/>
      <c r="J392" s="82"/>
      <c r="K392" s="87"/>
      <c r="L392" s="87"/>
      <c r="M392" s="87"/>
      <c r="N392" s="87"/>
    </row>
    <row r="393" ht="18.0" customHeight="1">
      <c r="A393" s="9"/>
      <c r="B393" s="720"/>
      <c r="C393" s="9"/>
      <c r="D393" s="729"/>
      <c r="E393" s="722"/>
      <c r="F393" s="87"/>
      <c r="G393" s="82"/>
      <c r="H393" s="82"/>
      <c r="I393" s="82"/>
      <c r="J393" s="82"/>
      <c r="K393" s="87"/>
      <c r="L393" s="87"/>
      <c r="M393" s="87"/>
      <c r="N393" s="87"/>
    </row>
    <row r="394" ht="18.0" customHeight="1">
      <c r="A394" s="9"/>
      <c r="B394" s="720"/>
      <c r="C394" s="9"/>
      <c r="D394" s="729"/>
      <c r="E394" s="722"/>
      <c r="F394" s="87"/>
      <c r="G394" s="82"/>
      <c r="H394" s="82"/>
      <c r="I394" s="82"/>
      <c r="J394" s="82"/>
      <c r="K394" s="87"/>
      <c r="L394" s="87"/>
      <c r="M394" s="87"/>
      <c r="N394" s="87"/>
    </row>
    <row r="395" ht="18.0" customHeight="1">
      <c r="A395" s="9"/>
      <c r="B395" s="720"/>
      <c r="C395" s="9"/>
      <c r="D395" s="729"/>
      <c r="E395" s="722"/>
      <c r="F395" s="87"/>
      <c r="G395" s="82"/>
      <c r="H395" s="82"/>
      <c r="I395" s="82"/>
      <c r="J395" s="82"/>
      <c r="K395" s="87"/>
      <c r="L395" s="87"/>
      <c r="M395" s="87"/>
      <c r="N395" s="87"/>
    </row>
    <row r="396" ht="18.0" customHeight="1">
      <c r="A396" s="9"/>
      <c r="B396" s="720"/>
      <c r="C396" s="9"/>
      <c r="D396" s="729"/>
      <c r="E396" s="722"/>
      <c r="F396" s="87"/>
      <c r="G396" s="82"/>
      <c r="H396" s="82"/>
      <c r="I396" s="82"/>
      <c r="J396" s="82"/>
      <c r="K396" s="87"/>
      <c r="L396" s="87"/>
      <c r="M396" s="87"/>
      <c r="N396" s="87"/>
    </row>
    <row r="397" ht="18.0" customHeight="1">
      <c r="A397" s="9"/>
      <c r="B397" s="720"/>
      <c r="C397" s="9"/>
      <c r="D397" s="729"/>
      <c r="E397" s="722"/>
      <c r="F397" s="87"/>
      <c r="G397" s="82"/>
      <c r="H397" s="82"/>
      <c r="I397" s="82"/>
      <c r="J397" s="82"/>
      <c r="K397" s="87"/>
      <c r="L397" s="87"/>
      <c r="M397" s="87"/>
      <c r="N397" s="87"/>
    </row>
    <row r="398" ht="18.0" customHeight="1">
      <c r="A398" s="9"/>
      <c r="B398" s="720"/>
      <c r="C398" s="9"/>
      <c r="D398" s="729"/>
      <c r="E398" s="722"/>
      <c r="F398" s="87"/>
      <c r="G398" s="82"/>
      <c r="H398" s="82"/>
      <c r="I398" s="82"/>
      <c r="J398" s="82"/>
      <c r="K398" s="87"/>
      <c r="L398" s="87"/>
      <c r="M398" s="87"/>
      <c r="N398" s="87"/>
    </row>
    <row r="399" ht="18.0" customHeight="1">
      <c r="A399" s="9"/>
      <c r="B399" s="720"/>
      <c r="C399" s="9"/>
      <c r="D399" s="729"/>
      <c r="E399" s="722"/>
      <c r="F399" s="87"/>
      <c r="G399" s="82"/>
      <c r="H399" s="82"/>
      <c r="I399" s="82"/>
      <c r="J399" s="82"/>
      <c r="K399" s="87"/>
      <c r="L399" s="87"/>
      <c r="M399" s="87"/>
      <c r="N399" s="87"/>
    </row>
    <row r="400" ht="18.0" customHeight="1">
      <c r="A400" s="9"/>
      <c r="B400" s="720"/>
      <c r="C400" s="9"/>
      <c r="D400" s="729"/>
      <c r="E400" s="722"/>
      <c r="F400" s="87"/>
      <c r="G400" s="82"/>
      <c r="H400" s="82"/>
      <c r="I400" s="82"/>
      <c r="J400" s="82"/>
      <c r="K400" s="87"/>
      <c r="L400" s="87"/>
      <c r="M400" s="87"/>
      <c r="N400" s="87"/>
    </row>
    <row r="401" ht="18.0" customHeight="1">
      <c r="A401" s="9"/>
      <c r="B401" s="720"/>
      <c r="C401" s="9"/>
      <c r="D401" s="729"/>
      <c r="E401" s="722"/>
      <c r="F401" s="87"/>
      <c r="G401" s="82"/>
      <c r="H401" s="82"/>
      <c r="I401" s="82"/>
      <c r="J401" s="82"/>
      <c r="K401" s="87"/>
      <c r="L401" s="87"/>
      <c r="M401" s="87"/>
      <c r="N401" s="87"/>
    </row>
    <row r="402" ht="18.0" customHeight="1">
      <c r="A402" s="9"/>
      <c r="B402" s="720"/>
      <c r="C402" s="9"/>
      <c r="D402" s="729"/>
      <c r="E402" s="722"/>
      <c r="F402" s="87"/>
      <c r="G402" s="82"/>
      <c r="H402" s="82"/>
      <c r="I402" s="82"/>
      <c r="J402" s="82"/>
      <c r="K402" s="87"/>
      <c r="L402" s="87"/>
      <c r="M402" s="87"/>
      <c r="N402" s="87"/>
    </row>
    <row r="403" ht="18.0" customHeight="1">
      <c r="A403" s="9"/>
      <c r="B403" s="720"/>
      <c r="C403" s="9"/>
      <c r="D403" s="729"/>
      <c r="E403" s="722"/>
      <c r="F403" s="87"/>
      <c r="G403" s="82"/>
      <c r="H403" s="82"/>
      <c r="I403" s="82"/>
      <c r="J403" s="82"/>
      <c r="K403" s="87"/>
      <c r="L403" s="87"/>
      <c r="M403" s="87"/>
      <c r="N403" s="87"/>
    </row>
    <row r="404" ht="18.0" customHeight="1">
      <c r="A404" s="9"/>
      <c r="B404" s="720"/>
      <c r="C404" s="9"/>
      <c r="D404" s="729"/>
      <c r="E404" s="722"/>
      <c r="F404" s="87"/>
      <c r="G404" s="82"/>
      <c r="H404" s="82"/>
      <c r="I404" s="82"/>
      <c r="J404" s="82"/>
      <c r="K404" s="87"/>
      <c r="L404" s="87"/>
      <c r="M404" s="87"/>
      <c r="N404" s="87"/>
    </row>
    <row r="405" ht="18.0" customHeight="1">
      <c r="A405" s="9"/>
      <c r="B405" s="720"/>
      <c r="C405" s="9"/>
      <c r="D405" s="729"/>
      <c r="E405" s="722"/>
      <c r="F405" s="87"/>
      <c r="G405" s="82"/>
      <c r="H405" s="82"/>
      <c r="I405" s="82"/>
      <c r="J405" s="82"/>
      <c r="K405" s="87"/>
      <c r="L405" s="87"/>
      <c r="M405" s="87"/>
      <c r="N405" s="87"/>
    </row>
    <row r="406" ht="18.0" customHeight="1">
      <c r="A406" s="9"/>
      <c r="B406" s="720"/>
      <c r="C406" s="9"/>
      <c r="D406" s="729"/>
      <c r="E406" s="722"/>
      <c r="F406" s="87"/>
      <c r="G406" s="82"/>
      <c r="H406" s="82"/>
      <c r="I406" s="82"/>
      <c r="J406" s="82"/>
      <c r="K406" s="87"/>
      <c r="L406" s="87"/>
      <c r="M406" s="87"/>
      <c r="N406" s="87"/>
    </row>
    <row r="407" ht="18.0" customHeight="1">
      <c r="A407" s="9"/>
      <c r="B407" s="720"/>
      <c r="C407" s="9"/>
      <c r="D407" s="729"/>
      <c r="E407" s="722"/>
      <c r="F407" s="87"/>
      <c r="G407" s="82"/>
      <c r="H407" s="82"/>
      <c r="I407" s="82"/>
      <c r="J407" s="82"/>
      <c r="K407" s="87"/>
      <c r="L407" s="87"/>
      <c r="M407" s="87"/>
      <c r="N407" s="87"/>
    </row>
    <row r="408" ht="18.0" customHeight="1">
      <c r="A408" s="9"/>
      <c r="B408" s="720"/>
      <c r="C408" s="9"/>
      <c r="D408" s="729"/>
      <c r="E408" s="722"/>
      <c r="F408" s="87"/>
      <c r="G408" s="82"/>
      <c r="H408" s="82"/>
      <c r="I408" s="82"/>
      <c r="J408" s="82"/>
      <c r="K408" s="87"/>
      <c r="L408" s="87"/>
      <c r="M408" s="87"/>
      <c r="N408" s="87"/>
    </row>
    <row r="409" ht="18.0" customHeight="1">
      <c r="A409" s="9"/>
      <c r="B409" s="720"/>
      <c r="C409" s="9"/>
      <c r="D409" s="729"/>
      <c r="E409" s="722"/>
      <c r="F409" s="87"/>
      <c r="G409" s="82"/>
      <c r="H409" s="82"/>
      <c r="I409" s="82"/>
      <c r="J409" s="82"/>
      <c r="K409" s="87"/>
      <c r="L409" s="87"/>
      <c r="M409" s="87"/>
      <c r="N409" s="87"/>
    </row>
    <row r="410" ht="18.0" customHeight="1">
      <c r="A410" s="9"/>
      <c r="B410" s="720"/>
      <c r="C410" s="9"/>
      <c r="D410" s="729"/>
      <c r="E410" s="722"/>
      <c r="F410" s="87"/>
      <c r="G410" s="82"/>
      <c r="H410" s="82"/>
      <c r="I410" s="82"/>
      <c r="J410" s="82"/>
      <c r="K410" s="87"/>
      <c r="L410" s="87"/>
      <c r="M410" s="87"/>
      <c r="N410" s="87"/>
    </row>
    <row r="411" ht="18.0" customHeight="1">
      <c r="A411" s="9"/>
      <c r="B411" s="720"/>
      <c r="C411" s="9"/>
      <c r="D411" s="729"/>
      <c r="E411" s="722"/>
      <c r="F411" s="87"/>
      <c r="G411" s="82"/>
      <c r="H411" s="82"/>
      <c r="I411" s="82"/>
      <c r="J411" s="82"/>
      <c r="K411" s="87"/>
      <c r="L411" s="87"/>
      <c r="M411" s="87"/>
      <c r="N411" s="87"/>
    </row>
    <row r="412" ht="18.0" customHeight="1">
      <c r="A412" s="9"/>
      <c r="B412" s="720"/>
      <c r="C412" s="9"/>
      <c r="D412" s="729"/>
      <c r="E412" s="722"/>
      <c r="F412" s="87"/>
      <c r="G412" s="82"/>
      <c r="H412" s="82"/>
      <c r="I412" s="82"/>
      <c r="J412" s="82"/>
      <c r="K412" s="87"/>
      <c r="L412" s="87"/>
      <c r="M412" s="87"/>
      <c r="N412" s="87"/>
    </row>
    <row r="413" ht="18.0" customHeight="1">
      <c r="A413" s="9"/>
      <c r="B413" s="720"/>
      <c r="C413" s="9"/>
      <c r="D413" s="729"/>
      <c r="E413" s="722"/>
      <c r="F413" s="87"/>
      <c r="G413" s="82"/>
      <c r="H413" s="82"/>
      <c r="I413" s="82"/>
      <c r="J413" s="82"/>
      <c r="K413" s="87"/>
      <c r="L413" s="87"/>
      <c r="M413" s="87"/>
      <c r="N413" s="87"/>
    </row>
    <row r="414" ht="18.0" customHeight="1">
      <c r="A414" s="9"/>
      <c r="B414" s="720"/>
      <c r="C414" s="9"/>
      <c r="D414" s="729"/>
      <c r="E414" s="722"/>
      <c r="F414" s="87"/>
      <c r="G414" s="82"/>
      <c r="H414" s="82"/>
      <c r="I414" s="82"/>
      <c r="J414" s="82"/>
      <c r="K414" s="87"/>
      <c r="L414" s="87"/>
      <c r="M414" s="87"/>
      <c r="N414" s="87"/>
    </row>
    <row r="415" ht="18.0" customHeight="1">
      <c r="A415" s="9"/>
      <c r="B415" s="720"/>
      <c r="C415" s="9"/>
      <c r="D415" s="729"/>
      <c r="E415" s="722"/>
      <c r="F415" s="87"/>
      <c r="G415" s="82"/>
      <c r="H415" s="82"/>
      <c r="I415" s="82"/>
      <c r="J415" s="82"/>
      <c r="K415" s="87"/>
      <c r="L415" s="87"/>
      <c r="M415" s="87"/>
      <c r="N415" s="87"/>
    </row>
    <row r="416" ht="18.0" customHeight="1">
      <c r="A416" s="9"/>
      <c r="B416" s="720"/>
      <c r="C416" s="9"/>
      <c r="D416" s="729"/>
      <c r="E416" s="722"/>
      <c r="F416" s="87"/>
      <c r="G416" s="82"/>
      <c r="H416" s="82"/>
      <c r="I416" s="82"/>
      <c r="J416" s="82"/>
      <c r="K416" s="87"/>
      <c r="L416" s="87"/>
      <c r="M416" s="87"/>
      <c r="N416" s="87"/>
    </row>
    <row r="417" ht="18.0" customHeight="1">
      <c r="A417" s="9"/>
      <c r="B417" s="720"/>
      <c r="C417" s="9"/>
      <c r="D417" s="729"/>
      <c r="E417" s="722"/>
      <c r="F417" s="87"/>
      <c r="G417" s="82"/>
      <c r="H417" s="82"/>
      <c r="I417" s="82"/>
      <c r="J417" s="82"/>
      <c r="K417" s="87"/>
      <c r="L417" s="87"/>
      <c r="M417" s="87"/>
      <c r="N417" s="87"/>
    </row>
    <row r="418" ht="18.0" customHeight="1">
      <c r="A418" s="9"/>
      <c r="B418" s="720"/>
      <c r="C418" s="9"/>
      <c r="D418" s="729"/>
      <c r="E418" s="722"/>
      <c r="F418" s="87"/>
      <c r="G418" s="82"/>
      <c r="H418" s="82"/>
      <c r="I418" s="82"/>
      <c r="J418" s="82"/>
      <c r="K418" s="87"/>
      <c r="L418" s="87"/>
      <c r="M418" s="87"/>
      <c r="N418" s="87"/>
    </row>
    <row r="419" ht="18.0" customHeight="1">
      <c r="A419" s="9"/>
      <c r="B419" s="720"/>
      <c r="C419" s="9"/>
      <c r="D419" s="729"/>
      <c r="E419" s="722"/>
      <c r="F419" s="87"/>
      <c r="G419" s="82"/>
      <c r="H419" s="82"/>
      <c r="I419" s="82"/>
      <c r="J419" s="82"/>
      <c r="K419" s="87"/>
      <c r="L419" s="87"/>
      <c r="M419" s="87"/>
      <c r="N419" s="87"/>
    </row>
    <row r="420" ht="18.0" customHeight="1">
      <c r="A420" s="9"/>
      <c r="B420" s="720"/>
      <c r="C420" s="9"/>
      <c r="D420" s="729"/>
      <c r="E420" s="722"/>
      <c r="F420" s="87"/>
      <c r="G420" s="82"/>
      <c r="H420" s="82"/>
      <c r="I420" s="82"/>
      <c r="J420" s="82"/>
      <c r="K420" s="87"/>
      <c r="L420" s="87"/>
      <c r="M420" s="87"/>
      <c r="N420" s="87"/>
    </row>
    <row r="421" ht="18.0" customHeight="1">
      <c r="A421" s="9"/>
      <c r="B421" s="720"/>
      <c r="C421" s="9"/>
      <c r="D421" s="729"/>
      <c r="E421" s="722"/>
      <c r="F421" s="87"/>
      <c r="G421" s="82"/>
      <c r="H421" s="82"/>
      <c r="I421" s="82"/>
      <c r="J421" s="82"/>
      <c r="K421" s="87"/>
      <c r="L421" s="87"/>
      <c r="M421" s="87"/>
      <c r="N421" s="87"/>
    </row>
    <row r="422" ht="18.0" customHeight="1">
      <c r="A422" s="9"/>
      <c r="B422" s="720"/>
      <c r="C422" s="9"/>
      <c r="D422" s="729"/>
      <c r="E422" s="722"/>
      <c r="F422" s="87"/>
      <c r="G422" s="82"/>
      <c r="H422" s="82"/>
      <c r="I422" s="82"/>
      <c r="J422" s="82"/>
      <c r="K422" s="87"/>
      <c r="L422" s="87"/>
      <c r="M422" s="87"/>
      <c r="N422" s="87"/>
    </row>
    <row r="423" ht="18.0" customHeight="1">
      <c r="A423" s="9"/>
      <c r="B423" s="720"/>
      <c r="C423" s="9"/>
      <c r="D423" s="729"/>
      <c r="E423" s="722"/>
      <c r="F423" s="87"/>
      <c r="G423" s="82"/>
      <c r="H423" s="82"/>
      <c r="I423" s="82"/>
      <c r="J423" s="82"/>
      <c r="K423" s="87"/>
      <c r="L423" s="87"/>
      <c r="M423" s="87"/>
      <c r="N423" s="87"/>
    </row>
    <row r="424" ht="18.0" customHeight="1">
      <c r="A424" s="9"/>
      <c r="B424" s="720"/>
      <c r="C424" s="9"/>
      <c r="D424" s="729"/>
      <c r="E424" s="722"/>
      <c r="F424" s="87"/>
      <c r="G424" s="82"/>
      <c r="H424" s="82"/>
      <c r="I424" s="82"/>
      <c r="J424" s="82"/>
      <c r="K424" s="87"/>
      <c r="L424" s="87"/>
      <c r="M424" s="87"/>
      <c r="N424" s="87"/>
    </row>
    <row r="425" ht="18.0" customHeight="1">
      <c r="A425" s="9"/>
      <c r="B425" s="720"/>
      <c r="C425" s="9"/>
      <c r="D425" s="729"/>
      <c r="E425" s="722"/>
      <c r="F425" s="87"/>
      <c r="G425" s="82"/>
      <c r="H425" s="82"/>
      <c r="I425" s="82"/>
      <c r="J425" s="82"/>
      <c r="K425" s="87"/>
      <c r="L425" s="87"/>
      <c r="M425" s="87"/>
      <c r="N425" s="87"/>
    </row>
    <row r="426" ht="18.0" customHeight="1">
      <c r="A426" s="9"/>
      <c r="B426" s="720"/>
      <c r="C426" s="9"/>
      <c r="D426" s="729"/>
      <c r="E426" s="722"/>
      <c r="F426" s="87"/>
      <c r="G426" s="82"/>
      <c r="H426" s="82"/>
      <c r="I426" s="82"/>
      <c r="J426" s="82"/>
      <c r="K426" s="87"/>
      <c r="L426" s="87"/>
      <c r="M426" s="87"/>
      <c r="N426" s="87"/>
    </row>
    <row r="427" ht="18.0" customHeight="1">
      <c r="A427" s="9"/>
      <c r="B427" s="720"/>
      <c r="C427" s="9"/>
      <c r="D427" s="729"/>
      <c r="E427" s="722"/>
      <c r="F427" s="87"/>
      <c r="G427" s="82"/>
      <c r="H427" s="82"/>
      <c r="I427" s="82"/>
      <c r="J427" s="82"/>
      <c r="K427" s="87"/>
      <c r="L427" s="87"/>
      <c r="M427" s="87"/>
      <c r="N427" s="87"/>
    </row>
    <row r="428" ht="18.0" customHeight="1">
      <c r="A428" s="9"/>
      <c r="B428" s="720"/>
      <c r="C428" s="9"/>
      <c r="D428" s="729"/>
      <c r="E428" s="722"/>
      <c r="F428" s="87"/>
      <c r="G428" s="82"/>
      <c r="H428" s="82"/>
      <c r="I428" s="82"/>
      <c r="J428" s="82"/>
      <c r="K428" s="87"/>
      <c r="L428" s="87"/>
      <c r="M428" s="87"/>
      <c r="N428" s="87"/>
    </row>
    <row r="429" ht="18.0" customHeight="1">
      <c r="A429" s="9"/>
      <c r="B429" s="720"/>
      <c r="C429" s="9"/>
      <c r="D429" s="729"/>
      <c r="E429" s="722"/>
      <c r="F429" s="87"/>
      <c r="G429" s="82"/>
      <c r="H429" s="82"/>
      <c r="I429" s="82"/>
      <c r="J429" s="82"/>
      <c r="K429" s="87"/>
      <c r="L429" s="87"/>
      <c r="M429" s="87"/>
      <c r="N429" s="87"/>
    </row>
    <row r="430" ht="18.0" customHeight="1">
      <c r="A430" s="9"/>
      <c r="B430" s="720"/>
      <c r="C430" s="9"/>
      <c r="D430" s="729"/>
      <c r="E430" s="722"/>
      <c r="F430" s="87"/>
      <c r="G430" s="82"/>
      <c r="H430" s="82"/>
      <c r="I430" s="82"/>
      <c r="J430" s="82"/>
      <c r="K430" s="87"/>
      <c r="L430" s="87"/>
      <c r="M430" s="87"/>
      <c r="N430" s="87"/>
    </row>
    <row r="431" ht="18.0" customHeight="1">
      <c r="A431" s="9"/>
      <c r="B431" s="720"/>
      <c r="C431" s="9"/>
      <c r="D431" s="729"/>
      <c r="E431" s="722"/>
      <c r="F431" s="87"/>
      <c r="G431" s="82"/>
      <c r="H431" s="82"/>
      <c r="I431" s="82"/>
      <c r="J431" s="82"/>
      <c r="K431" s="87"/>
      <c r="L431" s="87"/>
      <c r="M431" s="87"/>
      <c r="N431" s="87"/>
    </row>
    <row r="432" ht="18.0" customHeight="1">
      <c r="A432" s="9"/>
      <c r="B432" s="720"/>
      <c r="C432" s="9"/>
      <c r="D432" s="729"/>
      <c r="E432" s="722"/>
      <c r="F432" s="87"/>
      <c r="G432" s="82"/>
      <c r="H432" s="82"/>
      <c r="I432" s="82"/>
      <c r="J432" s="82"/>
      <c r="K432" s="87"/>
      <c r="L432" s="87"/>
      <c r="M432" s="87"/>
      <c r="N432" s="87"/>
    </row>
    <row r="433" ht="18.0" customHeight="1">
      <c r="A433" s="9"/>
      <c r="B433" s="720"/>
      <c r="C433" s="9"/>
      <c r="D433" s="729"/>
      <c r="E433" s="722"/>
      <c r="F433" s="87"/>
      <c r="G433" s="82"/>
      <c r="H433" s="82"/>
      <c r="I433" s="82"/>
      <c r="J433" s="82"/>
      <c r="K433" s="87"/>
      <c r="L433" s="87"/>
      <c r="M433" s="87"/>
      <c r="N433" s="87"/>
    </row>
    <row r="434" ht="18.0" customHeight="1">
      <c r="A434" s="9"/>
      <c r="B434" s="720"/>
      <c r="C434" s="9"/>
      <c r="D434" s="729"/>
      <c r="E434" s="722"/>
      <c r="F434" s="87"/>
      <c r="G434" s="82"/>
      <c r="H434" s="82"/>
      <c r="I434" s="82"/>
      <c r="J434" s="82"/>
      <c r="K434" s="87"/>
      <c r="L434" s="87"/>
      <c r="M434" s="87"/>
      <c r="N434" s="87"/>
    </row>
    <row r="435" ht="18.0" customHeight="1">
      <c r="A435" s="9"/>
      <c r="B435" s="720"/>
      <c r="C435" s="9"/>
      <c r="D435" s="729"/>
      <c r="E435" s="722"/>
      <c r="F435" s="87"/>
      <c r="G435" s="82"/>
      <c r="H435" s="82"/>
      <c r="I435" s="82"/>
      <c r="J435" s="82"/>
      <c r="K435" s="87"/>
      <c r="L435" s="87"/>
      <c r="M435" s="87"/>
      <c r="N435" s="87"/>
    </row>
    <row r="436" ht="18.0" customHeight="1">
      <c r="A436" s="9"/>
      <c r="B436" s="720"/>
      <c r="C436" s="9"/>
      <c r="D436" s="729"/>
      <c r="E436" s="722"/>
      <c r="F436" s="87"/>
      <c r="G436" s="82"/>
      <c r="H436" s="82"/>
      <c r="I436" s="82"/>
      <c r="J436" s="82"/>
      <c r="K436" s="87"/>
      <c r="L436" s="87"/>
      <c r="M436" s="87"/>
      <c r="N436" s="87"/>
    </row>
    <row r="437" ht="18.0" customHeight="1">
      <c r="A437" s="9"/>
      <c r="B437" s="720"/>
      <c r="C437" s="9"/>
      <c r="D437" s="729"/>
      <c r="E437" s="722"/>
      <c r="F437" s="87"/>
      <c r="G437" s="82"/>
      <c r="H437" s="82"/>
      <c r="I437" s="82"/>
      <c r="J437" s="82"/>
      <c r="K437" s="87"/>
      <c r="L437" s="87"/>
      <c r="M437" s="87"/>
      <c r="N437" s="87"/>
    </row>
    <row r="438" ht="18.0" customHeight="1">
      <c r="A438" s="9"/>
      <c r="B438" s="720"/>
      <c r="C438" s="9"/>
      <c r="D438" s="729"/>
      <c r="E438" s="722"/>
      <c r="F438" s="87"/>
      <c r="G438" s="82"/>
      <c r="H438" s="82"/>
      <c r="I438" s="82"/>
      <c r="J438" s="82"/>
      <c r="K438" s="87"/>
      <c r="L438" s="87"/>
      <c r="M438" s="87"/>
      <c r="N438" s="87"/>
    </row>
    <row r="439" ht="18.0" customHeight="1">
      <c r="A439" s="9"/>
      <c r="B439" s="720"/>
      <c r="C439" s="9"/>
      <c r="D439" s="729"/>
      <c r="E439" s="722"/>
      <c r="F439" s="87"/>
      <c r="G439" s="82"/>
      <c r="H439" s="82"/>
      <c r="I439" s="82"/>
      <c r="J439" s="82"/>
      <c r="K439" s="87"/>
      <c r="L439" s="87"/>
      <c r="M439" s="87"/>
      <c r="N439" s="87"/>
    </row>
    <row r="440" ht="18.0" customHeight="1">
      <c r="A440" s="9"/>
      <c r="B440" s="720"/>
      <c r="C440" s="9"/>
      <c r="D440" s="729"/>
      <c r="E440" s="722"/>
      <c r="F440" s="87"/>
      <c r="G440" s="82"/>
      <c r="H440" s="82"/>
      <c r="I440" s="82"/>
      <c r="J440" s="82"/>
      <c r="K440" s="87"/>
      <c r="L440" s="87"/>
      <c r="M440" s="87"/>
      <c r="N440" s="87"/>
    </row>
    <row r="441" ht="18.0" customHeight="1">
      <c r="A441" s="9"/>
      <c r="B441" s="720"/>
      <c r="C441" s="9"/>
      <c r="D441" s="729"/>
      <c r="E441" s="722"/>
      <c r="F441" s="87"/>
      <c r="G441" s="82"/>
      <c r="H441" s="82"/>
      <c r="I441" s="82"/>
      <c r="J441" s="82"/>
      <c r="K441" s="87"/>
      <c r="L441" s="87"/>
      <c r="M441" s="87"/>
      <c r="N441" s="87"/>
    </row>
    <row r="442" ht="18.0" customHeight="1">
      <c r="A442" s="9"/>
      <c r="B442" s="720"/>
      <c r="C442" s="9"/>
      <c r="D442" s="729"/>
      <c r="E442" s="722"/>
      <c r="F442" s="87"/>
      <c r="G442" s="82"/>
      <c r="H442" s="82"/>
      <c r="I442" s="82"/>
      <c r="J442" s="82"/>
      <c r="K442" s="87"/>
      <c r="L442" s="87"/>
      <c r="M442" s="87"/>
      <c r="N442" s="87"/>
    </row>
    <row r="443" ht="18.0" customHeight="1">
      <c r="A443" s="9"/>
      <c r="B443" s="720"/>
      <c r="C443" s="9"/>
      <c r="D443" s="729"/>
      <c r="E443" s="722"/>
      <c r="F443" s="87"/>
      <c r="G443" s="82"/>
      <c r="H443" s="82"/>
      <c r="I443" s="82"/>
      <c r="J443" s="82"/>
      <c r="K443" s="87"/>
      <c r="L443" s="87"/>
      <c r="M443" s="87"/>
      <c r="N443" s="87"/>
    </row>
    <row r="444" ht="18.0" customHeight="1">
      <c r="A444" s="9"/>
      <c r="B444" s="720"/>
      <c r="C444" s="9"/>
      <c r="D444" s="729"/>
      <c r="E444" s="722"/>
      <c r="F444" s="87"/>
      <c r="G444" s="82"/>
      <c r="H444" s="82"/>
      <c r="I444" s="82"/>
      <c r="J444" s="82"/>
      <c r="K444" s="87"/>
      <c r="L444" s="87"/>
      <c r="M444" s="87"/>
      <c r="N444" s="87"/>
    </row>
    <row r="445" ht="18.0" customHeight="1">
      <c r="A445" s="9"/>
      <c r="B445" s="720"/>
      <c r="C445" s="9"/>
      <c r="D445" s="729"/>
      <c r="E445" s="722"/>
      <c r="F445" s="87"/>
      <c r="G445" s="82"/>
      <c r="H445" s="82"/>
      <c r="I445" s="82"/>
      <c r="J445" s="82"/>
      <c r="K445" s="87"/>
      <c r="L445" s="87"/>
      <c r="M445" s="87"/>
      <c r="N445" s="87"/>
    </row>
    <row r="446" ht="18.0" customHeight="1">
      <c r="A446" s="9"/>
      <c r="B446" s="720"/>
      <c r="C446" s="9"/>
      <c r="D446" s="729"/>
      <c r="E446" s="722"/>
      <c r="F446" s="87"/>
      <c r="G446" s="82"/>
      <c r="H446" s="82"/>
      <c r="I446" s="82"/>
      <c r="J446" s="82"/>
      <c r="K446" s="87"/>
      <c r="L446" s="87"/>
      <c r="M446" s="87"/>
      <c r="N446" s="87"/>
    </row>
    <row r="447" ht="18.0" customHeight="1">
      <c r="A447" s="9"/>
      <c r="B447" s="720"/>
      <c r="C447" s="9"/>
      <c r="D447" s="729"/>
      <c r="E447" s="722"/>
      <c r="F447" s="87"/>
      <c r="G447" s="82"/>
      <c r="H447" s="82"/>
      <c r="I447" s="82"/>
      <c r="J447" s="82"/>
      <c r="K447" s="87"/>
      <c r="L447" s="87"/>
      <c r="M447" s="87"/>
      <c r="N447" s="87"/>
    </row>
    <row r="448" ht="18.0" customHeight="1">
      <c r="A448" s="9"/>
      <c r="B448" s="720"/>
      <c r="C448" s="9"/>
      <c r="D448" s="729"/>
      <c r="E448" s="722"/>
      <c r="F448" s="87"/>
      <c r="G448" s="82"/>
      <c r="H448" s="82"/>
      <c r="I448" s="82"/>
      <c r="J448" s="82"/>
      <c r="K448" s="87"/>
      <c r="L448" s="87"/>
      <c r="M448" s="87"/>
      <c r="N448" s="87"/>
    </row>
    <row r="449" ht="18.0" customHeight="1">
      <c r="A449" s="9"/>
      <c r="B449" s="720"/>
      <c r="C449" s="9"/>
      <c r="D449" s="729"/>
      <c r="E449" s="722"/>
      <c r="F449" s="87"/>
      <c r="G449" s="82"/>
      <c r="H449" s="82"/>
      <c r="I449" s="82"/>
      <c r="J449" s="82"/>
      <c r="K449" s="87"/>
      <c r="L449" s="87"/>
      <c r="M449" s="87"/>
      <c r="N449" s="87"/>
    </row>
    <row r="450" ht="18.0" customHeight="1">
      <c r="A450" s="9"/>
      <c r="B450" s="720"/>
      <c r="C450" s="9"/>
      <c r="D450" s="729"/>
      <c r="E450" s="722"/>
      <c r="F450" s="87"/>
      <c r="G450" s="82"/>
      <c r="H450" s="82"/>
      <c r="I450" s="82"/>
      <c r="J450" s="82"/>
      <c r="K450" s="87"/>
      <c r="L450" s="87"/>
      <c r="M450" s="87"/>
      <c r="N450" s="87"/>
    </row>
    <row r="451" ht="18.0" customHeight="1">
      <c r="A451" s="9"/>
      <c r="B451" s="720"/>
      <c r="C451" s="9"/>
      <c r="D451" s="729"/>
      <c r="E451" s="722"/>
      <c r="F451" s="87"/>
      <c r="G451" s="82"/>
      <c r="H451" s="82"/>
      <c r="I451" s="82"/>
      <c r="J451" s="82"/>
      <c r="K451" s="87"/>
      <c r="L451" s="87"/>
      <c r="M451" s="87"/>
      <c r="N451" s="87"/>
    </row>
    <row r="452" ht="18.0" customHeight="1">
      <c r="A452" s="9"/>
      <c r="B452" s="720"/>
      <c r="C452" s="9"/>
      <c r="D452" s="729"/>
      <c r="E452" s="722"/>
      <c r="F452" s="87"/>
      <c r="G452" s="82"/>
      <c r="H452" s="82"/>
      <c r="I452" s="82"/>
      <c r="J452" s="82"/>
      <c r="K452" s="87"/>
      <c r="L452" s="87"/>
      <c r="M452" s="87"/>
      <c r="N452" s="87"/>
    </row>
    <row r="453" ht="18.0" customHeight="1">
      <c r="A453" s="9"/>
      <c r="B453" s="720"/>
      <c r="C453" s="9"/>
      <c r="D453" s="729"/>
      <c r="E453" s="722"/>
      <c r="F453" s="87"/>
      <c r="G453" s="82"/>
      <c r="H453" s="82"/>
      <c r="I453" s="82"/>
      <c r="J453" s="82"/>
      <c r="K453" s="87"/>
      <c r="L453" s="87"/>
      <c r="M453" s="87"/>
      <c r="N453" s="87"/>
    </row>
    <row r="454" ht="18.0" customHeight="1">
      <c r="A454" s="9"/>
      <c r="B454" s="720"/>
      <c r="C454" s="9"/>
      <c r="D454" s="729"/>
      <c r="E454" s="722"/>
      <c r="F454" s="87"/>
      <c r="G454" s="82"/>
      <c r="H454" s="82"/>
      <c r="I454" s="82"/>
      <c r="J454" s="82"/>
      <c r="K454" s="87"/>
      <c r="L454" s="87"/>
      <c r="M454" s="87"/>
      <c r="N454" s="87"/>
    </row>
    <row r="455" ht="18.0" customHeight="1">
      <c r="A455" s="9"/>
      <c r="B455" s="720"/>
      <c r="C455" s="9"/>
      <c r="D455" s="729"/>
      <c r="E455" s="722"/>
      <c r="F455" s="87"/>
      <c r="G455" s="82"/>
      <c r="H455" s="82"/>
      <c r="I455" s="82"/>
      <c r="J455" s="82"/>
      <c r="K455" s="87"/>
      <c r="L455" s="87"/>
      <c r="M455" s="87"/>
      <c r="N455" s="87"/>
    </row>
    <row r="456" ht="18.0" customHeight="1">
      <c r="A456" s="9"/>
      <c r="B456" s="720"/>
      <c r="C456" s="9"/>
      <c r="D456" s="729"/>
      <c r="E456" s="722"/>
      <c r="F456" s="87"/>
      <c r="G456" s="82"/>
      <c r="H456" s="82"/>
      <c r="I456" s="82"/>
      <c r="J456" s="82"/>
      <c r="K456" s="87"/>
      <c r="L456" s="87"/>
      <c r="M456" s="87"/>
      <c r="N456" s="87"/>
    </row>
    <row r="457" ht="18.0" customHeight="1">
      <c r="A457" s="9"/>
      <c r="B457" s="720"/>
      <c r="C457" s="9"/>
      <c r="D457" s="729"/>
      <c r="E457" s="722"/>
      <c r="F457" s="87"/>
      <c r="G457" s="82"/>
      <c r="H457" s="82"/>
      <c r="I457" s="82"/>
      <c r="J457" s="82"/>
      <c r="K457" s="87"/>
      <c r="L457" s="87"/>
      <c r="M457" s="87"/>
      <c r="N457" s="87"/>
    </row>
    <row r="458" ht="18.0" customHeight="1">
      <c r="A458" s="9"/>
      <c r="B458" s="720"/>
      <c r="C458" s="9"/>
      <c r="D458" s="729"/>
      <c r="E458" s="722"/>
      <c r="F458" s="87"/>
      <c r="G458" s="82"/>
      <c r="H458" s="82"/>
      <c r="I458" s="82"/>
      <c r="J458" s="82"/>
      <c r="K458" s="87"/>
      <c r="L458" s="87"/>
      <c r="M458" s="87"/>
      <c r="N458" s="87"/>
    </row>
    <row r="459" ht="18.0" customHeight="1">
      <c r="A459" s="9"/>
      <c r="B459" s="720"/>
      <c r="C459" s="9"/>
      <c r="D459" s="729"/>
      <c r="E459" s="722"/>
      <c r="F459" s="87"/>
      <c r="G459" s="82"/>
      <c r="H459" s="82"/>
      <c r="I459" s="82"/>
      <c r="J459" s="82"/>
      <c r="K459" s="87"/>
      <c r="L459" s="87"/>
      <c r="M459" s="87"/>
      <c r="N459" s="87"/>
    </row>
    <row r="460" ht="18.0" customHeight="1">
      <c r="A460" s="9"/>
      <c r="B460" s="720"/>
      <c r="C460" s="9"/>
      <c r="D460" s="729"/>
      <c r="E460" s="722"/>
      <c r="F460" s="87"/>
      <c r="G460" s="82"/>
      <c r="H460" s="82"/>
      <c r="I460" s="82"/>
      <c r="J460" s="82"/>
      <c r="K460" s="87"/>
      <c r="L460" s="87"/>
      <c r="M460" s="87"/>
      <c r="N460" s="87"/>
    </row>
    <row r="461" ht="18.0" customHeight="1">
      <c r="A461" s="9"/>
      <c r="B461" s="720"/>
      <c r="C461" s="9"/>
      <c r="D461" s="729"/>
      <c r="E461" s="722"/>
      <c r="F461" s="87"/>
      <c r="G461" s="82"/>
      <c r="H461" s="82"/>
      <c r="I461" s="82"/>
      <c r="J461" s="82"/>
      <c r="K461" s="87"/>
      <c r="L461" s="87"/>
      <c r="M461" s="87"/>
      <c r="N461" s="87"/>
    </row>
    <row r="462" ht="18.0" customHeight="1">
      <c r="A462" s="9"/>
      <c r="B462" s="720"/>
      <c r="C462" s="9"/>
      <c r="D462" s="729"/>
      <c r="E462" s="722"/>
      <c r="F462" s="87"/>
      <c r="G462" s="82"/>
      <c r="H462" s="82"/>
      <c r="I462" s="82"/>
      <c r="J462" s="82"/>
      <c r="K462" s="87"/>
      <c r="L462" s="87"/>
      <c r="M462" s="87"/>
      <c r="N462" s="87"/>
    </row>
    <row r="463" ht="18.0" customHeight="1">
      <c r="A463" s="9"/>
      <c r="B463" s="720"/>
      <c r="C463" s="9"/>
      <c r="D463" s="729"/>
      <c r="E463" s="722"/>
      <c r="F463" s="87"/>
      <c r="G463" s="82"/>
      <c r="H463" s="82"/>
      <c r="I463" s="82"/>
      <c r="J463" s="82"/>
      <c r="K463" s="87"/>
      <c r="L463" s="87"/>
      <c r="M463" s="87"/>
      <c r="N463" s="87"/>
    </row>
    <row r="464" ht="18.0" customHeight="1">
      <c r="A464" s="9"/>
      <c r="B464" s="720"/>
      <c r="C464" s="9"/>
      <c r="D464" s="729"/>
      <c r="E464" s="722"/>
      <c r="F464" s="87"/>
      <c r="G464" s="82"/>
      <c r="H464" s="82"/>
      <c r="I464" s="82"/>
      <c r="J464" s="82"/>
      <c r="K464" s="87"/>
      <c r="L464" s="87"/>
      <c r="M464" s="87"/>
      <c r="N464" s="87"/>
    </row>
    <row r="465" ht="18.0" customHeight="1">
      <c r="A465" s="9"/>
      <c r="B465" s="720"/>
      <c r="C465" s="9"/>
      <c r="D465" s="729"/>
      <c r="E465" s="722"/>
      <c r="F465" s="87"/>
      <c r="G465" s="82"/>
      <c r="H465" s="82"/>
      <c r="I465" s="82"/>
      <c r="J465" s="82"/>
      <c r="K465" s="87"/>
      <c r="L465" s="87"/>
      <c r="M465" s="87"/>
      <c r="N465" s="87"/>
    </row>
    <row r="466" ht="18.0" customHeight="1">
      <c r="A466" s="9"/>
      <c r="B466" s="720"/>
      <c r="C466" s="9"/>
      <c r="D466" s="729"/>
      <c r="E466" s="722"/>
      <c r="F466" s="87"/>
      <c r="G466" s="82"/>
      <c r="H466" s="82"/>
      <c r="I466" s="82"/>
      <c r="J466" s="82"/>
      <c r="K466" s="87"/>
      <c r="L466" s="87"/>
      <c r="M466" s="87"/>
      <c r="N466" s="87"/>
    </row>
    <row r="467" ht="18.0" customHeight="1">
      <c r="A467" s="9"/>
      <c r="B467" s="720"/>
      <c r="C467" s="9"/>
      <c r="D467" s="729"/>
      <c r="E467" s="722"/>
      <c r="F467" s="87"/>
      <c r="G467" s="82"/>
      <c r="H467" s="82"/>
      <c r="I467" s="82"/>
      <c r="J467" s="82"/>
      <c r="K467" s="87"/>
      <c r="L467" s="87"/>
      <c r="M467" s="87"/>
      <c r="N467" s="87"/>
    </row>
    <row r="468" ht="18.0" customHeight="1">
      <c r="A468" s="9"/>
      <c r="B468" s="720"/>
      <c r="C468" s="9"/>
      <c r="D468" s="729"/>
      <c r="E468" s="722"/>
      <c r="F468" s="87"/>
      <c r="G468" s="82"/>
      <c r="H468" s="82"/>
      <c r="I468" s="82"/>
      <c r="J468" s="82"/>
      <c r="K468" s="87"/>
      <c r="L468" s="87"/>
      <c r="M468" s="87"/>
      <c r="N468" s="87"/>
    </row>
    <row r="469" ht="18.0" customHeight="1">
      <c r="A469" s="9"/>
      <c r="B469" s="720"/>
      <c r="C469" s="9"/>
      <c r="D469" s="729"/>
      <c r="E469" s="722"/>
      <c r="F469" s="87"/>
      <c r="G469" s="82"/>
      <c r="H469" s="82"/>
      <c r="I469" s="82"/>
      <c r="J469" s="82"/>
      <c r="K469" s="87"/>
      <c r="L469" s="87"/>
      <c r="M469" s="87"/>
      <c r="N469" s="87"/>
    </row>
    <row r="470" ht="18.0" customHeight="1">
      <c r="A470" s="9"/>
      <c r="B470" s="720"/>
      <c r="C470" s="9"/>
      <c r="D470" s="729"/>
      <c r="E470" s="722"/>
      <c r="F470" s="87"/>
      <c r="G470" s="82"/>
      <c r="H470" s="82"/>
      <c r="I470" s="82"/>
      <c r="J470" s="82"/>
      <c r="K470" s="87"/>
      <c r="L470" s="87"/>
      <c r="M470" s="87"/>
      <c r="N470" s="87"/>
    </row>
    <row r="471" ht="18.0" customHeight="1">
      <c r="A471" s="9"/>
      <c r="B471" s="720"/>
      <c r="C471" s="9"/>
      <c r="D471" s="729"/>
      <c r="E471" s="722"/>
      <c r="F471" s="87"/>
      <c r="G471" s="82"/>
      <c r="H471" s="82"/>
      <c r="I471" s="82"/>
      <c r="J471" s="82"/>
      <c r="K471" s="87"/>
      <c r="L471" s="87"/>
      <c r="M471" s="87"/>
      <c r="N471" s="87"/>
    </row>
    <row r="472" ht="18.0" customHeight="1">
      <c r="A472" s="9"/>
      <c r="B472" s="720"/>
      <c r="C472" s="9"/>
      <c r="D472" s="729"/>
      <c r="E472" s="722"/>
      <c r="F472" s="87"/>
      <c r="G472" s="82"/>
      <c r="H472" s="82"/>
      <c r="I472" s="82"/>
      <c r="J472" s="82"/>
      <c r="K472" s="87"/>
      <c r="L472" s="87"/>
      <c r="M472" s="87"/>
      <c r="N472" s="87"/>
    </row>
    <row r="473" ht="18.0" customHeight="1">
      <c r="A473" s="9"/>
      <c r="B473" s="720"/>
      <c r="C473" s="9"/>
      <c r="D473" s="729"/>
      <c r="E473" s="722"/>
      <c r="F473" s="87"/>
      <c r="G473" s="82"/>
      <c r="H473" s="82"/>
      <c r="I473" s="82"/>
      <c r="J473" s="82"/>
      <c r="K473" s="87"/>
      <c r="L473" s="87"/>
      <c r="M473" s="87"/>
      <c r="N473" s="87"/>
    </row>
    <row r="474" ht="18.0" customHeight="1">
      <c r="A474" s="9"/>
      <c r="B474" s="720"/>
      <c r="C474" s="9"/>
      <c r="D474" s="729"/>
      <c r="E474" s="722"/>
      <c r="F474" s="87"/>
      <c r="G474" s="82"/>
      <c r="H474" s="82"/>
      <c r="I474" s="82"/>
      <c r="J474" s="82"/>
      <c r="K474" s="87"/>
      <c r="L474" s="87"/>
      <c r="M474" s="87"/>
      <c r="N474" s="87"/>
    </row>
    <row r="475" ht="18.0" customHeight="1">
      <c r="A475" s="9"/>
      <c r="B475" s="720"/>
      <c r="C475" s="9"/>
      <c r="D475" s="729"/>
      <c r="E475" s="722"/>
      <c r="F475" s="87"/>
      <c r="G475" s="82"/>
      <c r="H475" s="82"/>
      <c r="I475" s="82"/>
      <c r="J475" s="82"/>
      <c r="K475" s="87"/>
      <c r="L475" s="87"/>
      <c r="M475" s="87"/>
      <c r="N475" s="87"/>
    </row>
    <row r="476" ht="18.0" customHeight="1">
      <c r="A476" s="9"/>
      <c r="B476" s="720"/>
      <c r="C476" s="9"/>
      <c r="D476" s="729"/>
      <c r="E476" s="722"/>
      <c r="F476" s="87"/>
      <c r="G476" s="82"/>
      <c r="H476" s="82"/>
      <c r="I476" s="82"/>
      <c r="J476" s="82"/>
      <c r="K476" s="87"/>
      <c r="L476" s="87"/>
      <c r="M476" s="87"/>
      <c r="N476" s="87"/>
    </row>
    <row r="477" ht="18.0" customHeight="1">
      <c r="A477" s="9"/>
      <c r="B477" s="720"/>
      <c r="C477" s="9"/>
      <c r="D477" s="729"/>
      <c r="E477" s="722"/>
      <c r="F477" s="87"/>
      <c r="G477" s="82"/>
      <c r="H477" s="82"/>
      <c r="I477" s="82"/>
      <c r="J477" s="82"/>
      <c r="K477" s="87"/>
      <c r="L477" s="87"/>
      <c r="M477" s="87"/>
      <c r="N477" s="87"/>
    </row>
    <row r="478" ht="18.0" customHeight="1">
      <c r="A478" s="9"/>
      <c r="B478" s="720"/>
      <c r="C478" s="9"/>
      <c r="D478" s="729"/>
      <c r="E478" s="722"/>
      <c r="F478" s="87"/>
      <c r="G478" s="82"/>
      <c r="H478" s="82"/>
      <c r="I478" s="82"/>
      <c r="J478" s="82"/>
      <c r="K478" s="87"/>
      <c r="L478" s="87"/>
      <c r="M478" s="87"/>
      <c r="N478" s="87"/>
    </row>
    <row r="479" ht="18.0" customHeight="1">
      <c r="A479" s="9"/>
      <c r="B479" s="720"/>
      <c r="C479" s="9"/>
      <c r="D479" s="729"/>
      <c r="E479" s="722"/>
      <c r="F479" s="87"/>
      <c r="G479" s="82"/>
      <c r="H479" s="82"/>
      <c r="I479" s="82"/>
      <c r="J479" s="82"/>
      <c r="K479" s="87"/>
      <c r="L479" s="87"/>
      <c r="M479" s="87"/>
      <c r="N479" s="87"/>
    </row>
    <row r="480" ht="18.0" customHeight="1">
      <c r="A480" s="9"/>
      <c r="B480" s="720"/>
      <c r="C480" s="9"/>
      <c r="D480" s="729"/>
      <c r="E480" s="722"/>
      <c r="F480" s="87"/>
      <c r="G480" s="82"/>
      <c r="H480" s="82"/>
      <c r="I480" s="82"/>
      <c r="J480" s="82"/>
      <c r="K480" s="87"/>
      <c r="L480" s="87"/>
      <c r="M480" s="87"/>
      <c r="N480" s="87"/>
    </row>
    <row r="481" ht="18.0" customHeight="1">
      <c r="A481" s="9"/>
      <c r="B481" s="720"/>
      <c r="C481" s="9"/>
      <c r="D481" s="729"/>
      <c r="E481" s="722"/>
      <c r="F481" s="87"/>
      <c r="G481" s="82"/>
      <c r="H481" s="82"/>
      <c r="I481" s="82"/>
      <c r="J481" s="82"/>
      <c r="K481" s="87"/>
      <c r="L481" s="87"/>
      <c r="M481" s="87"/>
      <c r="N481" s="87"/>
    </row>
    <row r="482" ht="18.0" customHeight="1">
      <c r="A482" s="9"/>
      <c r="B482" s="720"/>
      <c r="C482" s="9"/>
      <c r="D482" s="729"/>
      <c r="E482" s="722"/>
      <c r="F482" s="87"/>
      <c r="G482" s="82"/>
      <c r="H482" s="82"/>
      <c r="I482" s="82"/>
      <c r="J482" s="82"/>
      <c r="K482" s="87"/>
      <c r="L482" s="87"/>
      <c r="M482" s="87"/>
      <c r="N482" s="87"/>
    </row>
    <row r="483" ht="18.0" customHeight="1">
      <c r="A483" s="9"/>
      <c r="B483" s="720"/>
      <c r="C483" s="9"/>
      <c r="D483" s="729"/>
      <c r="E483" s="722"/>
      <c r="F483" s="87"/>
      <c r="G483" s="82"/>
      <c r="H483" s="82"/>
      <c r="I483" s="82"/>
      <c r="J483" s="82"/>
      <c r="K483" s="87"/>
      <c r="L483" s="87"/>
      <c r="M483" s="87"/>
      <c r="N483" s="87"/>
    </row>
    <row r="484" ht="18.0" customHeight="1">
      <c r="A484" s="9"/>
      <c r="B484" s="720"/>
      <c r="C484" s="9"/>
      <c r="D484" s="729"/>
      <c r="E484" s="722"/>
      <c r="F484" s="87"/>
      <c r="G484" s="82"/>
      <c r="H484" s="82"/>
      <c r="I484" s="82"/>
      <c r="J484" s="82"/>
      <c r="K484" s="87"/>
      <c r="L484" s="87"/>
      <c r="M484" s="87"/>
      <c r="N484" s="87"/>
    </row>
    <row r="485" ht="18.0" customHeight="1">
      <c r="A485" s="9"/>
      <c r="B485" s="720"/>
      <c r="C485" s="9"/>
      <c r="D485" s="729"/>
      <c r="E485" s="722"/>
      <c r="F485" s="87"/>
      <c r="G485" s="82"/>
      <c r="H485" s="82"/>
      <c r="I485" s="82"/>
      <c r="J485" s="82"/>
      <c r="K485" s="87"/>
      <c r="L485" s="87"/>
      <c r="M485" s="87"/>
      <c r="N485" s="87"/>
    </row>
    <row r="486" ht="18.0" customHeight="1">
      <c r="A486" s="9"/>
      <c r="B486" s="720"/>
      <c r="C486" s="9"/>
      <c r="D486" s="729"/>
      <c r="E486" s="722"/>
      <c r="F486" s="87"/>
      <c r="G486" s="82"/>
      <c r="H486" s="82"/>
      <c r="I486" s="82"/>
      <c r="J486" s="82"/>
      <c r="K486" s="87"/>
      <c r="L486" s="87"/>
      <c r="M486" s="87"/>
      <c r="N486" s="87"/>
    </row>
    <row r="487" ht="18.0" customHeight="1">
      <c r="A487" s="9"/>
      <c r="B487" s="720"/>
      <c r="C487" s="9"/>
      <c r="D487" s="729"/>
      <c r="E487" s="722"/>
      <c r="F487" s="87"/>
      <c r="G487" s="82"/>
      <c r="H487" s="82"/>
      <c r="I487" s="82"/>
      <c r="J487" s="82"/>
      <c r="K487" s="87"/>
      <c r="L487" s="87"/>
      <c r="M487" s="87"/>
      <c r="N487" s="87"/>
    </row>
    <row r="488" ht="18.0" customHeight="1">
      <c r="A488" s="9"/>
      <c r="B488" s="720"/>
      <c r="C488" s="9"/>
      <c r="D488" s="729"/>
      <c r="E488" s="722"/>
      <c r="F488" s="87"/>
      <c r="G488" s="82"/>
      <c r="H488" s="82"/>
      <c r="I488" s="82"/>
      <c r="J488" s="82"/>
      <c r="K488" s="87"/>
      <c r="L488" s="87"/>
      <c r="M488" s="87"/>
      <c r="N488" s="87"/>
    </row>
    <row r="489" ht="18.0" customHeight="1">
      <c r="A489" s="9"/>
      <c r="B489" s="720"/>
      <c r="C489" s="9"/>
      <c r="D489" s="729"/>
      <c r="E489" s="722"/>
      <c r="F489" s="87"/>
      <c r="G489" s="82"/>
      <c r="H489" s="82"/>
      <c r="I489" s="82"/>
      <c r="J489" s="82"/>
      <c r="K489" s="87"/>
      <c r="L489" s="87"/>
      <c r="M489" s="87"/>
      <c r="N489" s="87"/>
    </row>
    <row r="490" ht="18.0" customHeight="1">
      <c r="A490" s="9"/>
      <c r="B490" s="720"/>
      <c r="C490" s="9"/>
      <c r="D490" s="729"/>
      <c r="E490" s="722"/>
      <c r="F490" s="87"/>
      <c r="G490" s="82"/>
      <c r="H490" s="82"/>
      <c r="I490" s="82"/>
      <c r="J490" s="82"/>
      <c r="K490" s="87"/>
      <c r="L490" s="87"/>
      <c r="M490" s="87"/>
      <c r="N490" s="87"/>
    </row>
    <row r="491" ht="18.0" customHeight="1">
      <c r="A491" s="9"/>
      <c r="B491" s="720"/>
      <c r="C491" s="9"/>
      <c r="D491" s="729"/>
      <c r="E491" s="722"/>
      <c r="F491" s="87"/>
      <c r="G491" s="82"/>
      <c r="H491" s="82"/>
      <c r="I491" s="82"/>
      <c r="J491" s="82"/>
      <c r="K491" s="87"/>
      <c r="L491" s="87"/>
      <c r="M491" s="87"/>
      <c r="N491" s="87"/>
    </row>
    <row r="492" ht="18.0" customHeight="1">
      <c r="A492" s="9"/>
      <c r="B492" s="720"/>
      <c r="C492" s="9"/>
      <c r="D492" s="729"/>
      <c r="E492" s="722"/>
      <c r="F492" s="87"/>
      <c r="G492" s="82"/>
      <c r="H492" s="82"/>
      <c r="I492" s="82"/>
      <c r="J492" s="82"/>
      <c r="K492" s="87"/>
      <c r="L492" s="87"/>
      <c r="M492" s="87"/>
      <c r="N492" s="87"/>
    </row>
    <row r="493" ht="18.0" customHeight="1">
      <c r="A493" s="9"/>
      <c r="B493" s="720"/>
      <c r="C493" s="9"/>
      <c r="D493" s="729"/>
      <c r="E493" s="722"/>
      <c r="F493" s="87"/>
      <c r="G493" s="82"/>
      <c r="H493" s="82"/>
      <c r="I493" s="82"/>
      <c r="J493" s="82"/>
      <c r="K493" s="87"/>
      <c r="L493" s="87"/>
      <c r="M493" s="87"/>
      <c r="N493" s="87"/>
    </row>
    <row r="494" ht="18.0" customHeight="1">
      <c r="A494" s="9"/>
      <c r="B494" s="720"/>
      <c r="C494" s="9"/>
      <c r="D494" s="729"/>
      <c r="E494" s="722"/>
      <c r="F494" s="87"/>
      <c r="G494" s="82"/>
      <c r="H494" s="82"/>
      <c r="I494" s="82"/>
      <c r="J494" s="82"/>
      <c r="K494" s="87"/>
      <c r="L494" s="87"/>
      <c r="M494" s="87"/>
      <c r="N494" s="87"/>
    </row>
    <row r="495" ht="18.0" customHeight="1">
      <c r="A495" s="9"/>
      <c r="B495" s="720"/>
      <c r="C495" s="9"/>
      <c r="D495" s="729"/>
      <c r="E495" s="722"/>
      <c r="F495" s="87"/>
      <c r="G495" s="82"/>
      <c r="H495" s="82"/>
      <c r="I495" s="82"/>
      <c r="J495" s="82"/>
      <c r="K495" s="87"/>
      <c r="L495" s="87"/>
      <c r="M495" s="87"/>
      <c r="N495" s="87"/>
    </row>
    <row r="496" ht="18.0" customHeight="1">
      <c r="A496" s="9"/>
      <c r="B496" s="720"/>
      <c r="C496" s="9"/>
      <c r="D496" s="729"/>
      <c r="E496" s="722"/>
      <c r="F496" s="87"/>
      <c r="G496" s="82"/>
      <c r="H496" s="82"/>
      <c r="I496" s="82"/>
      <c r="J496" s="82"/>
      <c r="K496" s="87"/>
      <c r="L496" s="87"/>
      <c r="M496" s="87"/>
      <c r="N496" s="87"/>
    </row>
    <row r="497" ht="18.0" customHeight="1">
      <c r="A497" s="9"/>
      <c r="B497" s="720"/>
      <c r="C497" s="9"/>
      <c r="D497" s="729"/>
      <c r="E497" s="722"/>
      <c r="F497" s="87"/>
      <c r="G497" s="82"/>
      <c r="H497" s="82"/>
      <c r="I497" s="82"/>
      <c r="J497" s="82"/>
      <c r="K497" s="87"/>
      <c r="L497" s="87"/>
      <c r="M497" s="87"/>
      <c r="N497" s="87"/>
    </row>
    <row r="498" ht="18.0" customHeight="1">
      <c r="A498" s="9"/>
      <c r="B498" s="720"/>
      <c r="C498" s="9"/>
      <c r="D498" s="729"/>
      <c r="E498" s="722"/>
      <c r="F498" s="87"/>
      <c r="G498" s="82"/>
      <c r="H498" s="82"/>
      <c r="I498" s="82"/>
      <c r="J498" s="82"/>
      <c r="K498" s="87"/>
      <c r="L498" s="87"/>
      <c r="M498" s="87"/>
      <c r="N498" s="87"/>
    </row>
    <row r="499" ht="18.0" customHeight="1">
      <c r="A499" s="9"/>
      <c r="B499" s="720"/>
      <c r="C499" s="9"/>
      <c r="D499" s="729"/>
      <c r="E499" s="722"/>
      <c r="F499" s="87"/>
      <c r="G499" s="82"/>
      <c r="H499" s="82"/>
      <c r="I499" s="82"/>
      <c r="J499" s="82"/>
      <c r="K499" s="87"/>
      <c r="L499" s="87"/>
      <c r="M499" s="87"/>
      <c r="N499" s="87"/>
    </row>
    <row r="500" ht="18.0" customHeight="1">
      <c r="A500" s="9"/>
      <c r="B500" s="720"/>
      <c r="C500" s="9"/>
      <c r="D500" s="729"/>
      <c r="E500" s="722"/>
      <c r="F500" s="87"/>
      <c r="G500" s="82"/>
      <c r="H500" s="82"/>
      <c r="I500" s="82"/>
      <c r="J500" s="82"/>
      <c r="K500" s="87"/>
      <c r="L500" s="87"/>
      <c r="M500" s="87"/>
      <c r="N500" s="87"/>
    </row>
    <row r="501" ht="18.0" customHeight="1">
      <c r="A501" s="9"/>
      <c r="B501" s="720"/>
      <c r="C501" s="9"/>
      <c r="D501" s="729"/>
      <c r="E501" s="722"/>
      <c r="F501" s="87"/>
      <c r="G501" s="82"/>
      <c r="H501" s="82"/>
      <c r="I501" s="82"/>
      <c r="J501" s="82"/>
      <c r="K501" s="87"/>
      <c r="L501" s="87"/>
      <c r="M501" s="87"/>
      <c r="N501" s="87"/>
    </row>
    <row r="502" ht="18.0" customHeight="1">
      <c r="A502" s="9"/>
      <c r="B502" s="720"/>
      <c r="C502" s="9"/>
      <c r="D502" s="729"/>
      <c r="E502" s="722"/>
      <c r="F502" s="87"/>
      <c r="G502" s="82"/>
      <c r="H502" s="82"/>
      <c r="I502" s="82"/>
      <c r="J502" s="82"/>
      <c r="K502" s="87"/>
      <c r="L502" s="87"/>
      <c r="M502" s="87"/>
      <c r="N502" s="87"/>
    </row>
    <row r="503" ht="18.0" customHeight="1">
      <c r="A503" s="9"/>
      <c r="B503" s="720"/>
      <c r="C503" s="9"/>
      <c r="D503" s="729"/>
      <c r="E503" s="722"/>
      <c r="F503" s="87"/>
      <c r="G503" s="82"/>
      <c r="H503" s="82"/>
      <c r="I503" s="82"/>
      <c r="J503" s="82"/>
      <c r="K503" s="87"/>
      <c r="L503" s="87"/>
      <c r="M503" s="87"/>
      <c r="N503" s="87"/>
    </row>
    <row r="504" ht="18.0" customHeight="1">
      <c r="A504" s="9"/>
      <c r="B504" s="720"/>
      <c r="C504" s="9"/>
      <c r="D504" s="729"/>
      <c r="E504" s="722"/>
      <c r="F504" s="87"/>
      <c r="G504" s="82"/>
      <c r="H504" s="82"/>
      <c r="I504" s="82"/>
      <c r="J504" s="82"/>
      <c r="K504" s="87"/>
      <c r="L504" s="87"/>
      <c r="M504" s="87"/>
      <c r="N504" s="87"/>
    </row>
    <row r="505" ht="18.0" customHeight="1">
      <c r="A505" s="9"/>
      <c r="B505" s="720"/>
      <c r="C505" s="9"/>
      <c r="D505" s="729"/>
      <c r="E505" s="722"/>
      <c r="F505" s="87"/>
      <c r="G505" s="82"/>
      <c r="H505" s="82"/>
      <c r="I505" s="82"/>
      <c r="J505" s="82"/>
      <c r="K505" s="87"/>
      <c r="L505" s="87"/>
      <c r="M505" s="87"/>
      <c r="N505" s="87"/>
    </row>
    <row r="506" ht="18.0" customHeight="1">
      <c r="A506" s="9"/>
      <c r="B506" s="720"/>
      <c r="C506" s="9"/>
      <c r="D506" s="729"/>
      <c r="E506" s="722"/>
      <c r="F506" s="87"/>
      <c r="G506" s="82"/>
      <c r="H506" s="82"/>
      <c r="I506" s="82"/>
      <c r="J506" s="82"/>
      <c r="K506" s="87"/>
      <c r="L506" s="87"/>
      <c r="M506" s="87"/>
      <c r="N506" s="87"/>
    </row>
    <row r="507" ht="18.0" customHeight="1">
      <c r="A507" s="9"/>
      <c r="B507" s="720"/>
      <c r="C507" s="9"/>
      <c r="D507" s="729"/>
      <c r="E507" s="722"/>
      <c r="F507" s="87"/>
      <c r="G507" s="82"/>
      <c r="H507" s="82"/>
      <c r="I507" s="82"/>
      <c r="J507" s="82"/>
      <c r="K507" s="87"/>
      <c r="L507" s="87"/>
      <c r="M507" s="87"/>
      <c r="N507" s="87"/>
    </row>
    <row r="508" ht="18.0" customHeight="1">
      <c r="A508" s="9"/>
      <c r="B508" s="720"/>
      <c r="C508" s="9"/>
      <c r="D508" s="729"/>
      <c r="E508" s="722"/>
      <c r="F508" s="87"/>
      <c r="G508" s="82"/>
      <c r="H508" s="82"/>
      <c r="I508" s="82"/>
      <c r="J508" s="82"/>
      <c r="K508" s="87"/>
      <c r="L508" s="87"/>
      <c r="M508" s="87"/>
      <c r="N508" s="87"/>
    </row>
    <row r="509" ht="18.0" customHeight="1">
      <c r="A509" s="9"/>
      <c r="B509" s="720"/>
      <c r="C509" s="9"/>
      <c r="D509" s="729"/>
      <c r="E509" s="722"/>
      <c r="F509" s="87"/>
      <c r="G509" s="82"/>
      <c r="H509" s="82"/>
      <c r="I509" s="82"/>
      <c r="J509" s="82"/>
      <c r="K509" s="87"/>
      <c r="L509" s="87"/>
      <c r="M509" s="87"/>
      <c r="N509" s="87"/>
    </row>
    <row r="510" ht="18.0" customHeight="1">
      <c r="A510" s="9"/>
      <c r="B510" s="720"/>
      <c r="C510" s="9"/>
      <c r="D510" s="729"/>
      <c r="E510" s="722"/>
      <c r="F510" s="87"/>
      <c r="G510" s="82"/>
      <c r="H510" s="82"/>
      <c r="I510" s="82"/>
      <c r="J510" s="82"/>
      <c r="K510" s="87"/>
      <c r="L510" s="87"/>
      <c r="M510" s="87"/>
      <c r="N510" s="87"/>
    </row>
    <row r="511" ht="18.0" customHeight="1">
      <c r="A511" s="9"/>
      <c r="B511" s="720"/>
      <c r="C511" s="9"/>
      <c r="D511" s="729"/>
      <c r="E511" s="722"/>
      <c r="F511" s="87"/>
      <c r="G511" s="82"/>
      <c r="H511" s="82"/>
      <c r="I511" s="82"/>
      <c r="J511" s="82"/>
      <c r="K511" s="87"/>
      <c r="L511" s="87"/>
      <c r="M511" s="87"/>
      <c r="N511" s="87"/>
    </row>
    <row r="512" ht="18.0" customHeight="1">
      <c r="A512" s="9"/>
      <c r="B512" s="720"/>
      <c r="C512" s="9"/>
      <c r="D512" s="729"/>
      <c r="E512" s="722"/>
      <c r="F512" s="87"/>
      <c r="G512" s="82"/>
      <c r="H512" s="82"/>
      <c r="I512" s="82"/>
      <c r="J512" s="82"/>
      <c r="K512" s="87"/>
      <c r="L512" s="87"/>
      <c r="M512" s="87"/>
      <c r="N512" s="87"/>
    </row>
    <row r="513" ht="18.0" customHeight="1">
      <c r="A513" s="9"/>
      <c r="B513" s="720"/>
      <c r="C513" s="9"/>
      <c r="D513" s="729"/>
      <c r="E513" s="722"/>
      <c r="F513" s="87"/>
      <c r="G513" s="82"/>
      <c r="H513" s="82"/>
      <c r="I513" s="82"/>
      <c r="J513" s="82"/>
      <c r="K513" s="87"/>
      <c r="L513" s="87"/>
      <c r="M513" s="87"/>
      <c r="N513" s="87"/>
    </row>
    <row r="514" ht="18.0" customHeight="1">
      <c r="A514" s="9"/>
      <c r="B514" s="720"/>
      <c r="C514" s="9"/>
      <c r="D514" s="729"/>
      <c r="E514" s="722"/>
      <c r="F514" s="87"/>
      <c r="G514" s="82"/>
      <c r="H514" s="82"/>
      <c r="I514" s="82"/>
      <c r="J514" s="82"/>
      <c r="K514" s="87"/>
      <c r="L514" s="87"/>
      <c r="M514" s="87"/>
      <c r="N514" s="87"/>
    </row>
    <row r="515" ht="18.0" customHeight="1">
      <c r="A515" s="9"/>
      <c r="B515" s="720"/>
      <c r="C515" s="9"/>
      <c r="D515" s="729"/>
      <c r="E515" s="722"/>
      <c r="F515" s="87"/>
      <c r="G515" s="82"/>
      <c r="H515" s="82"/>
      <c r="I515" s="82"/>
      <c r="J515" s="82"/>
      <c r="K515" s="87"/>
      <c r="L515" s="87"/>
      <c r="M515" s="87"/>
      <c r="N515" s="87"/>
    </row>
    <row r="516" ht="18.0" customHeight="1">
      <c r="A516" s="9"/>
      <c r="B516" s="720"/>
      <c r="C516" s="9"/>
      <c r="D516" s="729"/>
      <c r="E516" s="722"/>
      <c r="F516" s="87"/>
      <c r="G516" s="82"/>
      <c r="H516" s="82"/>
      <c r="I516" s="82"/>
      <c r="J516" s="82"/>
      <c r="K516" s="87"/>
      <c r="L516" s="87"/>
      <c r="M516" s="87"/>
      <c r="N516" s="87"/>
    </row>
    <row r="517" ht="18.0" customHeight="1">
      <c r="A517" s="9"/>
      <c r="B517" s="720"/>
      <c r="C517" s="9"/>
      <c r="D517" s="729"/>
      <c r="E517" s="722"/>
      <c r="F517" s="87"/>
      <c r="G517" s="82"/>
      <c r="H517" s="82"/>
      <c r="I517" s="82"/>
      <c r="J517" s="82"/>
      <c r="K517" s="87"/>
      <c r="L517" s="87"/>
      <c r="M517" s="87"/>
      <c r="N517" s="87"/>
    </row>
    <row r="518" ht="18.0" customHeight="1">
      <c r="A518" s="9"/>
      <c r="B518" s="720"/>
      <c r="C518" s="9"/>
      <c r="D518" s="729"/>
      <c r="E518" s="722"/>
      <c r="F518" s="87"/>
      <c r="G518" s="82"/>
      <c r="H518" s="82"/>
      <c r="I518" s="82"/>
      <c r="J518" s="82"/>
      <c r="K518" s="87"/>
      <c r="L518" s="87"/>
      <c r="M518" s="87"/>
      <c r="N518" s="87"/>
    </row>
    <row r="519" ht="18.0" customHeight="1">
      <c r="A519" s="9"/>
      <c r="B519" s="720"/>
      <c r="C519" s="9"/>
      <c r="D519" s="729"/>
      <c r="E519" s="722"/>
      <c r="F519" s="87"/>
      <c r="G519" s="82"/>
      <c r="H519" s="82"/>
      <c r="I519" s="82"/>
      <c r="J519" s="82"/>
      <c r="K519" s="87"/>
      <c r="L519" s="87"/>
      <c r="M519" s="87"/>
      <c r="N519" s="87"/>
    </row>
    <row r="520" ht="18.0" customHeight="1">
      <c r="A520" s="9"/>
      <c r="B520" s="720"/>
      <c r="C520" s="9"/>
      <c r="D520" s="729"/>
      <c r="E520" s="722"/>
      <c r="F520" s="87"/>
      <c r="G520" s="82"/>
      <c r="H520" s="82"/>
      <c r="I520" s="82"/>
      <c r="J520" s="82"/>
      <c r="K520" s="87"/>
      <c r="L520" s="87"/>
      <c r="M520" s="87"/>
      <c r="N520" s="87"/>
    </row>
    <row r="521" ht="18.0" customHeight="1">
      <c r="A521" s="9"/>
      <c r="B521" s="720"/>
      <c r="C521" s="9"/>
      <c r="D521" s="729"/>
      <c r="E521" s="722"/>
      <c r="F521" s="87"/>
      <c r="G521" s="82"/>
      <c r="H521" s="82"/>
      <c r="I521" s="82"/>
      <c r="J521" s="82"/>
      <c r="K521" s="87"/>
      <c r="L521" s="87"/>
      <c r="M521" s="87"/>
      <c r="N521" s="87"/>
    </row>
    <row r="522" ht="18.0" customHeight="1">
      <c r="A522" s="9"/>
      <c r="B522" s="720"/>
      <c r="C522" s="9"/>
      <c r="D522" s="729"/>
      <c r="E522" s="722"/>
      <c r="F522" s="87"/>
      <c r="G522" s="82"/>
      <c r="H522" s="82"/>
      <c r="I522" s="82"/>
      <c r="J522" s="82"/>
      <c r="K522" s="87"/>
      <c r="L522" s="87"/>
      <c r="M522" s="87"/>
      <c r="N522" s="87"/>
    </row>
    <row r="523" ht="18.0" customHeight="1">
      <c r="A523" s="9"/>
      <c r="B523" s="720"/>
      <c r="C523" s="9"/>
      <c r="D523" s="729"/>
      <c r="E523" s="722"/>
      <c r="F523" s="87"/>
      <c r="G523" s="82"/>
      <c r="H523" s="82"/>
      <c r="I523" s="82"/>
      <c r="J523" s="82"/>
      <c r="K523" s="87"/>
      <c r="L523" s="87"/>
      <c r="M523" s="87"/>
      <c r="N523" s="87"/>
    </row>
    <row r="524" ht="18.0" customHeight="1">
      <c r="A524" s="9"/>
      <c r="B524" s="720"/>
      <c r="C524" s="9"/>
      <c r="D524" s="729"/>
      <c r="E524" s="722"/>
      <c r="F524" s="87"/>
      <c r="G524" s="82"/>
      <c r="H524" s="82"/>
      <c r="I524" s="82"/>
      <c r="J524" s="82"/>
      <c r="K524" s="87"/>
      <c r="L524" s="87"/>
      <c r="M524" s="87"/>
      <c r="N524" s="87"/>
    </row>
    <row r="525" ht="18.0" customHeight="1">
      <c r="A525" s="9"/>
      <c r="B525" s="720"/>
      <c r="C525" s="9"/>
      <c r="D525" s="729"/>
      <c r="E525" s="722"/>
      <c r="F525" s="87"/>
      <c r="G525" s="82"/>
      <c r="H525" s="82"/>
      <c r="I525" s="82"/>
      <c r="J525" s="82"/>
      <c r="K525" s="87"/>
      <c r="L525" s="87"/>
      <c r="M525" s="87"/>
      <c r="N525" s="87"/>
    </row>
    <row r="526" ht="18.0" customHeight="1">
      <c r="A526" s="9"/>
      <c r="B526" s="720"/>
      <c r="C526" s="9"/>
      <c r="D526" s="729"/>
      <c r="E526" s="722"/>
      <c r="F526" s="87"/>
      <c r="G526" s="82"/>
      <c r="H526" s="82"/>
      <c r="I526" s="82"/>
      <c r="J526" s="82"/>
      <c r="K526" s="87"/>
      <c r="L526" s="87"/>
      <c r="M526" s="87"/>
      <c r="N526" s="87"/>
    </row>
    <row r="527" ht="18.0" customHeight="1">
      <c r="A527" s="9"/>
      <c r="B527" s="720"/>
      <c r="C527" s="9"/>
      <c r="D527" s="729"/>
      <c r="E527" s="722"/>
      <c r="F527" s="87"/>
      <c r="G527" s="82"/>
      <c r="H527" s="82"/>
      <c r="I527" s="82"/>
      <c r="J527" s="82"/>
      <c r="K527" s="87"/>
      <c r="L527" s="87"/>
      <c r="M527" s="87"/>
      <c r="N527" s="87"/>
    </row>
    <row r="528" ht="18.0" customHeight="1">
      <c r="A528" s="9"/>
      <c r="B528" s="720"/>
      <c r="C528" s="9"/>
      <c r="D528" s="729"/>
      <c r="E528" s="722"/>
      <c r="F528" s="87"/>
      <c r="G528" s="82"/>
      <c r="H528" s="82"/>
      <c r="I528" s="82"/>
      <c r="J528" s="82"/>
      <c r="K528" s="87"/>
      <c r="L528" s="87"/>
      <c r="M528" s="87"/>
      <c r="N528" s="87"/>
    </row>
    <row r="529" ht="18.0" customHeight="1">
      <c r="A529" s="9"/>
      <c r="B529" s="720"/>
      <c r="C529" s="9"/>
      <c r="D529" s="729"/>
      <c r="E529" s="722"/>
      <c r="F529" s="87"/>
      <c r="G529" s="82"/>
      <c r="H529" s="82"/>
      <c r="I529" s="82"/>
      <c r="J529" s="82"/>
      <c r="K529" s="87"/>
      <c r="L529" s="87"/>
      <c r="M529" s="87"/>
      <c r="N529" s="87"/>
    </row>
    <row r="530" ht="18.0" customHeight="1">
      <c r="A530" s="9"/>
      <c r="B530" s="720"/>
      <c r="C530" s="9"/>
      <c r="D530" s="729"/>
      <c r="E530" s="722"/>
      <c r="F530" s="87"/>
      <c r="G530" s="82"/>
      <c r="H530" s="82"/>
      <c r="I530" s="82"/>
      <c r="J530" s="82"/>
      <c r="K530" s="87"/>
      <c r="L530" s="87"/>
      <c r="M530" s="87"/>
      <c r="N530" s="87"/>
    </row>
    <row r="531" ht="18.0" customHeight="1">
      <c r="A531" s="9"/>
      <c r="B531" s="720"/>
      <c r="C531" s="9"/>
      <c r="D531" s="729"/>
      <c r="E531" s="722"/>
      <c r="F531" s="87"/>
      <c r="G531" s="82"/>
      <c r="H531" s="82"/>
      <c r="I531" s="82"/>
      <c r="J531" s="82"/>
      <c r="K531" s="87"/>
      <c r="L531" s="87"/>
      <c r="M531" s="87"/>
      <c r="N531" s="87"/>
    </row>
    <row r="532" ht="18.0" customHeight="1">
      <c r="A532" s="9"/>
      <c r="B532" s="720"/>
      <c r="C532" s="9"/>
      <c r="D532" s="729"/>
      <c r="E532" s="722"/>
      <c r="F532" s="87"/>
      <c r="G532" s="82"/>
      <c r="H532" s="82"/>
      <c r="I532" s="82"/>
      <c r="J532" s="82"/>
      <c r="K532" s="87"/>
      <c r="L532" s="87"/>
      <c r="M532" s="87"/>
      <c r="N532" s="87"/>
    </row>
    <row r="533" ht="18.0" customHeight="1">
      <c r="A533" s="9"/>
      <c r="B533" s="720"/>
      <c r="C533" s="9"/>
      <c r="D533" s="729"/>
      <c r="E533" s="722"/>
      <c r="F533" s="87"/>
      <c r="G533" s="82"/>
      <c r="H533" s="82"/>
      <c r="I533" s="82"/>
      <c r="J533" s="82"/>
      <c r="K533" s="87"/>
      <c r="L533" s="87"/>
      <c r="M533" s="87"/>
      <c r="N533" s="87"/>
    </row>
    <row r="534" ht="18.0" customHeight="1">
      <c r="A534" s="9"/>
      <c r="B534" s="720"/>
      <c r="C534" s="9"/>
      <c r="D534" s="729"/>
      <c r="E534" s="722"/>
      <c r="F534" s="87"/>
      <c r="G534" s="82"/>
      <c r="H534" s="82"/>
      <c r="I534" s="82"/>
      <c r="J534" s="82"/>
      <c r="K534" s="87"/>
      <c r="L534" s="87"/>
      <c r="M534" s="87"/>
      <c r="N534" s="87"/>
    </row>
    <row r="535" ht="18.0" customHeight="1">
      <c r="A535" s="9"/>
      <c r="B535" s="720"/>
      <c r="C535" s="9"/>
      <c r="D535" s="729"/>
      <c r="E535" s="722"/>
      <c r="F535" s="87"/>
      <c r="G535" s="82"/>
      <c r="H535" s="82"/>
      <c r="I535" s="82"/>
      <c r="J535" s="82"/>
      <c r="K535" s="87"/>
      <c r="L535" s="87"/>
      <c r="M535" s="87"/>
      <c r="N535" s="87"/>
    </row>
    <row r="536" ht="18.0" customHeight="1">
      <c r="A536" s="9"/>
      <c r="B536" s="720"/>
      <c r="C536" s="9"/>
      <c r="D536" s="729"/>
      <c r="E536" s="722"/>
      <c r="F536" s="87"/>
      <c r="G536" s="82"/>
      <c r="H536" s="82"/>
      <c r="I536" s="82"/>
      <c r="J536" s="82"/>
      <c r="K536" s="87"/>
      <c r="L536" s="87"/>
      <c r="M536" s="87"/>
      <c r="N536" s="87"/>
    </row>
    <row r="537" ht="18.0" customHeight="1">
      <c r="A537" s="9"/>
      <c r="B537" s="720"/>
      <c r="C537" s="9"/>
      <c r="D537" s="729"/>
      <c r="E537" s="722"/>
      <c r="F537" s="87"/>
      <c r="G537" s="82"/>
      <c r="H537" s="82"/>
      <c r="I537" s="82"/>
      <c r="J537" s="82"/>
      <c r="K537" s="87"/>
      <c r="L537" s="87"/>
      <c r="M537" s="87"/>
      <c r="N537" s="87"/>
    </row>
    <row r="538" ht="18.0" customHeight="1">
      <c r="A538" s="9"/>
      <c r="B538" s="720"/>
      <c r="C538" s="9"/>
      <c r="D538" s="729"/>
      <c r="E538" s="722"/>
      <c r="F538" s="87"/>
      <c r="G538" s="82"/>
      <c r="H538" s="82"/>
      <c r="I538" s="82"/>
      <c r="J538" s="82"/>
      <c r="K538" s="87"/>
      <c r="L538" s="87"/>
      <c r="M538" s="87"/>
      <c r="N538" s="87"/>
    </row>
    <row r="539" ht="18.0" customHeight="1">
      <c r="A539" s="9"/>
      <c r="B539" s="720"/>
      <c r="C539" s="9"/>
      <c r="D539" s="729"/>
      <c r="E539" s="722"/>
      <c r="F539" s="87"/>
      <c r="G539" s="82"/>
      <c r="H539" s="82"/>
      <c r="I539" s="82"/>
      <c r="J539" s="82"/>
      <c r="K539" s="87"/>
      <c r="L539" s="87"/>
      <c r="M539" s="87"/>
      <c r="N539" s="87"/>
    </row>
    <row r="540" ht="18.0" customHeight="1">
      <c r="A540" s="9"/>
      <c r="B540" s="720"/>
      <c r="C540" s="9"/>
      <c r="D540" s="729"/>
      <c r="E540" s="722"/>
      <c r="F540" s="87"/>
      <c r="G540" s="82"/>
      <c r="H540" s="82"/>
      <c r="I540" s="82"/>
      <c r="J540" s="82"/>
      <c r="K540" s="87"/>
      <c r="L540" s="87"/>
      <c r="M540" s="87"/>
      <c r="N540" s="87"/>
    </row>
    <row r="541" ht="18.0" customHeight="1">
      <c r="A541" s="9"/>
      <c r="B541" s="720"/>
      <c r="C541" s="9"/>
      <c r="D541" s="729"/>
      <c r="E541" s="722"/>
      <c r="F541" s="87"/>
      <c r="G541" s="82"/>
      <c r="H541" s="82"/>
      <c r="I541" s="82"/>
      <c r="J541" s="82"/>
      <c r="K541" s="87"/>
      <c r="L541" s="87"/>
      <c r="M541" s="87"/>
      <c r="N541" s="87"/>
    </row>
    <row r="542" ht="18.0" customHeight="1">
      <c r="A542" s="9"/>
      <c r="B542" s="720"/>
      <c r="C542" s="9"/>
      <c r="D542" s="729"/>
      <c r="E542" s="722"/>
      <c r="F542" s="87"/>
      <c r="G542" s="82"/>
      <c r="H542" s="82"/>
      <c r="I542" s="82"/>
      <c r="J542" s="82"/>
      <c r="K542" s="87"/>
      <c r="L542" s="87"/>
      <c r="M542" s="87"/>
      <c r="N542" s="87"/>
    </row>
    <row r="543" ht="18.0" customHeight="1">
      <c r="A543" s="9"/>
      <c r="B543" s="720"/>
      <c r="C543" s="9"/>
      <c r="D543" s="729"/>
      <c r="E543" s="722"/>
      <c r="F543" s="87"/>
      <c r="G543" s="82"/>
      <c r="H543" s="82"/>
      <c r="I543" s="82"/>
      <c r="J543" s="82"/>
      <c r="K543" s="87"/>
      <c r="L543" s="87"/>
      <c r="M543" s="87"/>
      <c r="N543" s="87"/>
    </row>
    <row r="544" ht="18.0" customHeight="1">
      <c r="A544" s="9"/>
      <c r="B544" s="720"/>
      <c r="C544" s="9"/>
      <c r="D544" s="729"/>
      <c r="E544" s="722"/>
      <c r="F544" s="87"/>
      <c r="G544" s="82"/>
      <c r="H544" s="82"/>
      <c r="I544" s="82"/>
      <c r="J544" s="82"/>
      <c r="K544" s="87"/>
      <c r="L544" s="87"/>
      <c r="M544" s="87"/>
      <c r="N544" s="87"/>
    </row>
    <row r="545" ht="18.0" customHeight="1">
      <c r="A545" s="9"/>
      <c r="B545" s="720"/>
      <c r="C545" s="9"/>
      <c r="D545" s="729"/>
      <c r="E545" s="722"/>
      <c r="F545" s="87"/>
      <c r="G545" s="82"/>
      <c r="H545" s="82"/>
      <c r="I545" s="82"/>
      <c r="J545" s="82"/>
      <c r="K545" s="87"/>
      <c r="L545" s="87"/>
      <c r="M545" s="87"/>
      <c r="N545" s="87"/>
    </row>
    <row r="546" ht="18.0" customHeight="1">
      <c r="A546" s="9"/>
      <c r="B546" s="720"/>
      <c r="C546" s="9"/>
      <c r="D546" s="729"/>
      <c r="E546" s="722"/>
      <c r="F546" s="87"/>
      <c r="G546" s="82"/>
      <c r="H546" s="82"/>
      <c r="I546" s="82"/>
      <c r="J546" s="82"/>
      <c r="K546" s="87"/>
      <c r="L546" s="87"/>
      <c r="M546" s="87"/>
      <c r="N546" s="87"/>
    </row>
    <row r="547" ht="18.0" customHeight="1">
      <c r="A547" s="9"/>
      <c r="B547" s="720"/>
      <c r="C547" s="9"/>
      <c r="D547" s="729"/>
      <c r="E547" s="722"/>
      <c r="F547" s="87"/>
      <c r="G547" s="82"/>
      <c r="H547" s="82"/>
      <c r="I547" s="82"/>
      <c r="J547" s="82"/>
      <c r="K547" s="87"/>
      <c r="L547" s="87"/>
      <c r="M547" s="87"/>
      <c r="N547" s="87"/>
    </row>
    <row r="548" ht="18.0" customHeight="1">
      <c r="A548" s="9"/>
      <c r="B548" s="720"/>
      <c r="C548" s="9"/>
      <c r="D548" s="729"/>
      <c r="E548" s="722"/>
      <c r="F548" s="87"/>
      <c r="G548" s="82"/>
      <c r="H548" s="82"/>
      <c r="I548" s="82"/>
      <c r="J548" s="82"/>
      <c r="K548" s="87"/>
      <c r="L548" s="87"/>
      <c r="M548" s="87"/>
      <c r="N548" s="87"/>
    </row>
    <row r="549" ht="18.0" customHeight="1">
      <c r="A549" s="9"/>
      <c r="B549" s="720"/>
      <c r="C549" s="9"/>
      <c r="D549" s="729"/>
      <c r="E549" s="722"/>
      <c r="F549" s="87"/>
      <c r="G549" s="82"/>
      <c r="H549" s="82"/>
      <c r="I549" s="82"/>
      <c r="J549" s="82"/>
      <c r="K549" s="87"/>
      <c r="L549" s="87"/>
      <c r="M549" s="87"/>
      <c r="N549" s="87"/>
    </row>
    <row r="550" ht="18.0" customHeight="1">
      <c r="A550" s="9"/>
      <c r="B550" s="720"/>
      <c r="C550" s="9"/>
      <c r="D550" s="729"/>
      <c r="E550" s="722"/>
      <c r="F550" s="87"/>
      <c r="G550" s="82"/>
      <c r="H550" s="82"/>
      <c r="I550" s="82"/>
      <c r="J550" s="82"/>
      <c r="K550" s="87"/>
      <c r="L550" s="87"/>
      <c r="M550" s="87"/>
      <c r="N550" s="87"/>
    </row>
    <row r="551" ht="18.0" customHeight="1">
      <c r="A551" s="9"/>
      <c r="B551" s="720"/>
      <c r="C551" s="9"/>
      <c r="D551" s="729"/>
      <c r="E551" s="722"/>
      <c r="F551" s="87"/>
      <c r="G551" s="82"/>
      <c r="H551" s="82"/>
      <c r="I551" s="82"/>
      <c r="J551" s="82"/>
      <c r="K551" s="87"/>
      <c r="L551" s="87"/>
      <c r="M551" s="87"/>
      <c r="N551" s="87"/>
    </row>
    <row r="552" ht="18.0" customHeight="1">
      <c r="A552" s="9"/>
      <c r="B552" s="720"/>
      <c r="C552" s="9"/>
      <c r="D552" s="729"/>
      <c r="E552" s="722"/>
      <c r="F552" s="87"/>
      <c r="G552" s="82"/>
      <c r="H552" s="82"/>
      <c r="I552" s="82"/>
      <c r="J552" s="82"/>
      <c r="K552" s="87"/>
      <c r="L552" s="87"/>
      <c r="M552" s="87"/>
      <c r="N552" s="87"/>
    </row>
    <row r="553" ht="18.0" customHeight="1">
      <c r="A553" s="9"/>
      <c r="B553" s="720"/>
      <c r="C553" s="9"/>
      <c r="D553" s="729"/>
      <c r="E553" s="722"/>
      <c r="F553" s="87"/>
      <c r="G553" s="82"/>
      <c r="H553" s="82"/>
      <c r="I553" s="82"/>
      <c r="J553" s="82"/>
      <c r="K553" s="87"/>
      <c r="L553" s="87"/>
      <c r="M553" s="87"/>
      <c r="N553" s="87"/>
    </row>
    <row r="554" ht="18.0" customHeight="1">
      <c r="A554" s="9"/>
      <c r="B554" s="720"/>
      <c r="C554" s="9"/>
      <c r="D554" s="729"/>
      <c r="E554" s="722"/>
      <c r="F554" s="87"/>
      <c r="G554" s="82"/>
      <c r="H554" s="82"/>
      <c r="I554" s="82"/>
      <c r="J554" s="82"/>
      <c r="K554" s="87"/>
      <c r="L554" s="87"/>
      <c r="M554" s="87"/>
      <c r="N554" s="87"/>
    </row>
    <row r="555" ht="18.0" customHeight="1">
      <c r="A555" s="9"/>
      <c r="B555" s="720"/>
      <c r="C555" s="9"/>
      <c r="D555" s="729"/>
      <c r="E555" s="722"/>
      <c r="F555" s="87"/>
      <c r="G555" s="82"/>
      <c r="H555" s="82"/>
      <c r="I555" s="82"/>
      <c r="J555" s="82"/>
      <c r="K555" s="87"/>
      <c r="L555" s="87"/>
      <c r="M555" s="87"/>
      <c r="N555" s="87"/>
    </row>
    <row r="556" ht="18.0" customHeight="1">
      <c r="A556" s="9"/>
      <c r="B556" s="720"/>
      <c r="C556" s="9"/>
      <c r="D556" s="729"/>
      <c r="E556" s="722"/>
      <c r="F556" s="87"/>
      <c r="G556" s="82"/>
      <c r="H556" s="82"/>
      <c r="I556" s="82"/>
      <c r="J556" s="82"/>
      <c r="K556" s="87"/>
      <c r="L556" s="87"/>
      <c r="M556" s="87"/>
      <c r="N556" s="87"/>
    </row>
    <row r="557" ht="18.0" customHeight="1">
      <c r="A557" s="9"/>
      <c r="B557" s="720"/>
      <c r="C557" s="9"/>
      <c r="D557" s="729"/>
      <c r="E557" s="722"/>
      <c r="F557" s="87"/>
      <c r="G557" s="82"/>
      <c r="H557" s="82"/>
      <c r="I557" s="82"/>
      <c r="J557" s="82"/>
      <c r="K557" s="87"/>
      <c r="L557" s="87"/>
      <c r="M557" s="87"/>
      <c r="N557" s="87"/>
    </row>
    <row r="558" ht="18.0" customHeight="1">
      <c r="A558" s="9"/>
      <c r="B558" s="720"/>
      <c r="C558" s="9"/>
      <c r="D558" s="729"/>
      <c r="E558" s="722"/>
      <c r="F558" s="87"/>
      <c r="G558" s="82"/>
      <c r="H558" s="82"/>
      <c r="I558" s="82"/>
      <c r="J558" s="82"/>
      <c r="K558" s="87"/>
      <c r="L558" s="87"/>
      <c r="M558" s="87"/>
      <c r="N558" s="87"/>
    </row>
    <row r="559" ht="18.0" customHeight="1">
      <c r="A559" s="9"/>
      <c r="B559" s="720"/>
      <c r="C559" s="9"/>
      <c r="D559" s="729"/>
      <c r="E559" s="722"/>
      <c r="F559" s="87"/>
      <c r="G559" s="82"/>
      <c r="H559" s="82"/>
      <c r="I559" s="82"/>
      <c r="J559" s="82"/>
      <c r="K559" s="87"/>
      <c r="L559" s="87"/>
      <c r="M559" s="87"/>
      <c r="N559" s="87"/>
    </row>
    <row r="560" ht="18.0" customHeight="1">
      <c r="A560" s="9"/>
      <c r="B560" s="720"/>
      <c r="C560" s="9"/>
      <c r="D560" s="729"/>
      <c r="E560" s="722"/>
      <c r="F560" s="87"/>
      <c r="G560" s="82"/>
      <c r="H560" s="82"/>
      <c r="I560" s="82"/>
      <c r="J560" s="82"/>
      <c r="K560" s="87"/>
      <c r="L560" s="87"/>
      <c r="M560" s="87"/>
      <c r="N560" s="87"/>
    </row>
    <row r="561" ht="18.0" customHeight="1">
      <c r="A561" s="9"/>
      <c r="B561" s="720"/>
      <c r="C561" s="9"/>
      <c r="D561" s="729"/>
      <c r="E561" s="722"/>
      <c r="F561" s="87"/>
      <c r="G561" s="82"/>
      <c r="H561" s="82"/>
      <c r="I561" s="82"/>
      <c r="J561" s="82"/>
      <c r="K561" s="87"/>
      <c r="L561" s="87"/>
      <c r="M561" s="87"/>
      <c r="N561" s="87"/>
    </row>
    <row r="562" ht="18.0" customHeight="1">
      <c r="A562" s="9"/>
      <c r="B562" s="720"/>
      <c r="C562" s="9"/>
      <c r="D562" s="729"/>
      <c r="E562" s="722"/>
      <c r="F562" s="87"/>
      <c r="G562" s="82"/>
      <c r="H562" s="82"/>
      <c r="I562" s="82"/>
      <c r="J562" s="82"/>
      <c r="K562" s="87"/>
      <c r="L562" s="87"/>
      <c r="M562" s="87"/>
      <c r="N562" s="87"/>
    </row>
    <row r="563" ht="18.0" customHeight="1">
      <c r="A563" s="9"/>
      <c r="B563" s="720"/>
      <c r="C563" s="9"/>
      <c r="D563" s="729"/>
      <c r="E563" s="722"/>
      <c r="F563" s="87"/>
      <c r="G563" s="82"/>
      <c r="H563" s="82"/>
      <c r="I563" s="82"/>
      <c r="J563" s="82"/>
      <c r="K563" s="87"/>
      <c r="L563" s="87"/>
      <c r="M563" s="87"/>
      <c r="N563" s="87"/>
    </row>
    <row r="564" ht="18.0" customHeight="1">
      <c r="A564" s="9"/>
      <c r="B564" s="720"/>
      <c r="C564" s="9"/>
      <c r="D564" s="729"/>
      <c r="E564" s="722"/>
      <c r="F564" s="87"/>
      <c r="G564" s="82"/>
      <c r="H564" s="82"/>
      <c r="I564" s="82"/>
      <c r="J564" s="82"/>
      <c r="K564" s="87"/>
      <c r="L564" s="87"/>
      <c r="M564" s="87"/>
      <c r="N564" s="87"/>
    </row>
    <row r="565" ht="18.0" customHeight="1">
      <c r="A565" s="9"/>
      <c r="B565" s="720"/>
      <c r="C565" s="9"/>
      <c r="D565" s="729"/>
      <c r="E565" s="722"/>
      <c r="F565" s="87"/>
      <c r="G565" s="82"/>
      <c r="H565" s="82"/>
      <c r="I565" s="82"/>
      <c r="J565" s="82"/>
      <c r="K565" s="87"/>
      <c r="L565" s="87"/>
      <c r="M565" s="87"/>
      <c r="N565" s="87"/>
    </row>
    <row r="566" ht="18.0" customHeight="1">
      <c r="A566" s="9"/>
      <c r="B566" s="720"/>
      <c r="C566" s="9"/>
      <c r="D566" s="729"/>
      <c r="E566" s="722"/>
      <c r="F566" s="87"/>
      <c r="G566" s="82"/>
      <c r="H566" s="82"/>
      <c r="I566" s="82"/>
      <c r="J566" s="82"/>
      <c r="K566" s="87"/>
      <c r="L566" s="87"/>
      <c r="M566" s="87"/>
      <c r="N566" s="87"/>
    </row>
    <row r="567" ht="18.0" customHeight="1">
      <c r="A567" s="9"/>
      <c r="B567" s="720"/>
      <c r="C567" s="9"/>
      <c r="D567" s="729"/>
      <c r="E567" s="722"/>
      <c r="F567" s="87"/>
      <c r="G567" s="82"/>
      <c r="H567" s="82"/>
      <c r="I567" s="82"/>
      <c r="J567" s="82"/>
      <c r="K567" s="87"/>
      <c r="L567" s="87"/>
      <c r="M567" s="87"/>
      <c r="N567" s="87"/>
    </row>
    <row r="568" ht="18.0" customHeight="1">
      <c r="A568" s="9"/>
      <c r="B568" s="720"/>
      <c r="C568" s="9"/>
      <c r="D568" s="729"/>
      <c r="E568" s="722"/>
      <c r="F568" s="87"/>
      <c r="G568" s="82"/>
      <c r="H568" s="82"/>
      <c r="I568" s="82"/>
      <c r="J568" s="82"/>
      <c r="K568" s="87"/>
      <c r="L568" s="87"/>
      <c r="M568" s="87"/>
      <c r="N568" s="87"/>
    </row>
    <row r="569" ht="18.0" customHeight="1">
      <c r="A569" s="9"/>
      <c r="B569" s="720"/>
      <c r="C569" s="9"/>
      <c r="D569" s="729"/>
      <c r="E569" s="722"/>
      <c r="F569" s="87"/>
      <c r="G569" s="82"/>
      <c r="H569" s="82"/>
      <c r="I569" s="82"/>
      <c r="J569" s="82"/>
      <c r="K569" s="87"/>
      <c r="L569" s="87"/>
      <c r="M569" s="87"/>
      <c r="N569" s="87"/>
    </row>
    <row r="570" ht="18.0" customHeight="1">
      <c r="A570" s="9"/>
      <c r="B570" s="720"/>
      <c r="C570" s="9"/>
      <c r="D570" s="729"/>
      <c r="E570" s="722"/>
      <c r="F570" s="87"/>
      <c r="G570" s="82"/>
      <c r="H570" s="82"/>
      <c r="I570" s="82"/>
      <c r="J570" s="82"/>
      <c r="K570" s="87"/>
      <c r="L570" s="87"/>
      <c r="M570" s="87"/>
      <c r="N570" s="87"/>
    </row>
    <row r="571" ht="18.0" customHeight="1">
      <c r="A571" s="9"/>
      <c r="B571" s="720"/>
      <c r="C571" s="9"/>
      <c r="D571" s="729"/>
      <c r="E571" s="722"/>
      <c r="F571" s="87"/>
      <c r="G571" s="82"/>
      <c r="H571" s="82"/>
      <c r="I571" s="82"/>
      <c r="J571" s="82"/>
      <c r="K571" s="87"/>
      <c r="L571" s="87"/>
      <c r="M571" s="87"/>
      <c r="N571" s="87"/>
    </row>
    <row r="572" ht="18.0" customHeight="1">
      <c r="A572" s="9"/>
      <c r="B572" s="720"/>
      <c r="C572" s="9"/>
      <c r="D572" s="729"/>
      <c r="E572" s="722"/>
      <c r="F572" s="87"/>
      <c r="G572" s="82"/>
      <c r="H572" s="82"/>
      <c r="I572" s="82"/>
      <c r="J572" s="82"/>
      <c r="K572" s="87"/>
      <c r="L572" s="87"/>
      <c r="M572" s="87"/>
      <c r="N572" s="87"/>
    </row>
    <row r="573" ht="18.0" customHeight="1">
      <c r="A573" s="9"/>
      <c r="B573" s="720"/>
      <c r="C573" s="9"/>
      <c r="D573" s="729"/>
      <c r="E573" s="722"/>
      <c r="F573" s="87"/>
      <c r="G573" s="82"/>
      <c r="H573" s="82"/>
      <c r="I573" s="82"/>
      <c r="J573" s="82"/>
      <c r="K573" s="87"/>
      <c r="L573" s="87"/>
      <c r="M573" s="87"/>
      <c r="N573" s="87"/>
    </row>
    <row r="574" ht="18.0" customHeight="1">
      <c r="A574" s="9"/>
      <c r="B574" s="720"/>
      <c r="C574" s="9"/>
      <c r="D574" s="729"/>
      <c r="E574" s="722"/>
      <c r="F574" s="87"/>
      <c r="G574" s="82"/>
      <c r="H574" s="82"/>
      <c r="I574" s="82"/>
      <c r="J574" s="82"/>
      <c r="K574" s="87"/>
      <c r="L574" s="87"/>
      <c r="M574" s="87"/>
      <c r="N574" s="87"/>
    </row>
    <row r="575" ht="18.0" customHeight="1">
      <c r="A575" s="9"/>
      <c r="B575" s="720"/>
      <c r="C575" s="9"/>
      <c r="D575" s="729"/>
      <c r="E575" s="722"/>
      <c r="F575" s="87"/>
      <c r="G575" s="82"/>
      <c r="H575" s="82"/>
      <c r="I575" s="82"/>
      <c r="J575" s="82"/>
      <c r="K575" s="87"/>
      <c r="L575" s="87"/>
      <c r="M575" s="87"/>
      <c r="N575" s="87"/>
    </row>
    <row r="576" ht="18.0" customHeight="1">
      <c r="A576" s="9"/>
      <c r="B576" s="720"/>
      <c r="C576" s="9"/>
      <c r="D576" s="729"/>
      <c r="E576" s="722"/>
      <c r="F576" s="87"/>
      <c r="G576" s="82"/>
      <c r="H576" s="82"/>
      <c r="I576" s="82"/>
      <c r="J576" s="82"/>
      <c r="K576" s="87"/>
      <c r="L576" s="87"/>
      <c r="M576" s="87"/>
      <c r="N576" s="87"/>
    </row>
    <row r="577" ht="18.0" customHeight="1">
      <c r="A577" s="9"/>
      <c r="B577" s="720"/>
      <c r="C577" s="9"/>
      <c r="D577" s="729"/>
      <c r="E577" s="722"/>
      <c r="F577" s="87"/>
      <c r="G577" s="82"/>
      <c r="H577" s="82"/>
      <c r="I577" s="82"/>
      <c r="J577" s="82"/>
      <c r="K577" s="87"/>
      <c r="L577" s="87"/>
      <c r="M577" s="87"/>
      <c r="N577" s="87"/>
    </row>
    <row r="578" ht="18.0" customHeight="1">
      <c r="A578" s="9"/>
      <c r="B578" s="720"/>
      <c r="C578" s="9"/>
      <c r="D578" s="729"/>
      <c r="E578" s="722"/>
      <c r="F578" s="87"/>
      <c r="G578" s="82"/>
      <c r="H578" s="82"/>
      <c r="I578" s="82"/>
      <c r="J578" s="82"/>
      <c r="K578" s="87"/>
      <c r="L578" s="87"/>
      <c r="M578" s="87"/>
      <c r="N578" s="87"/>
    </row>
    <row r="579" ht="18.0" customHeight="1">
      <c r="A579" s="9"/>
      <c r="B579" s="720"/>
      <c r="C579" s="9"/>
      <c r="D579" s="729"/>
      <c r="E579" s="722"/>
      <c r="F579" s="87"/>
      <c r="G579" s="82"/>
      <c r="H579" s="82"/>
      <c r="I579" s="82"/>
      <c r="J579" s="82"/>
      <c r="K579" s="87"/>
      <c r="L579" s="87"/>
      <c r="M579" s="87"/>
      <c r="N579" s="87"/>
    </row>
    <row r="580" ht="18.0" customHeight="1">
      <c r="A580" s="9"/>
      <c r="B580" s="720"/>
      <c r="C580" s="9"/>
      <c r="D580" s="729"/>
      <c r="E580" s="722"/>
      <c r="F580" s="87"/>
      <c r="G580" s="82"/>
      <c r="H580" s="82"/>
      <c r="I580" s="82"/>
      <c r="J580" s="82"/>
      <c r="K580" s="87"/>
      <c r="L580" s="87"/>
      <c r="M580" s="87"/>
      <c r="N580" s="87"/>
    </row>
    <row r="581" ht="18.0" customHeight="1">
      <c r="A581" s="9"/>
      <c r="B581" s="720"/>
      <c r="C581" s="9"/>
      <c r="D581" s="729"/>
      <c r="E581" s="722"/>
      <c r="F581" s="87"/>
      <c r="G581" s="82"/>
      <c r="H581" s="82"/>
      <c r="I581" s="82"/>
      <c r="J581" s="82"/>
      <c r="K581" s="87"/>
      <c r="L581" s="87"/>
      <c r="M581" s="87"/>
      <c r="N581" s="87"/>
    </row>
    <row r="582" ht="18.0" customHeight="1">
      <c r="A582" s="9"/>
      <c r="B582" s="720"/>
      <c r="C582" s="9"/>
      <c r="D582" s="729"/>
      <c r="E582" s="722"/>
      <c r="F582" s="87"/>
      <c r="G582" s="82"/>
      <c r="H582" s="82"/>
      <c r="I582" s="82"/>
      <c r="J582" s="82"/>
      <c r="K582" s="87"/>
      <c r="L582" s="87"/>
      <c r="M582" s="87"/>
      <c r="N582" s="87"/>
    </row>
    <row r="583" ht="18.0" customHeight="1">
      <c r="A583" s="9"/>
      <c r="B583" s="720"/>
      <c r="C583" s="9"/>
      <c r="D583" s="729"/>
      <c r="E583" s="722"/>
      <c r="F583" s="87"/>
      <c r="G583" s="82"/>
      <c r="H583" s="82"/>
      <c r="I583" s="82"/>
      <c r="J583" s="82"/>
      <c r="K583" s="87"/>
      <c r="L583" s="87"/>
      <c r="M583" s="87"/>
      <c r="N583" s="87"/>
    </row>
    <row r="584" ht="18.0" customHeight="1">
      <c r="A584" s="9"/>
      <c r="B584" s="720"/>
      <c r="C584" s="9"/>
      <c r="D584" s="729"/>
      <c r="E584" s="722"/>
      <c r="F584" s="87"/>
      <c r="G584" s="82"/>
      <c r="H584" s="82"/>
      <c r="I584" s="82"/>
      <c r="J584" s="82"/>
      <c r="K584" s="87"/>
      <c r="L584" s="87"/>
      <c r="M584" s="87"/>
      <c r="N584" s="87"/>
    </row>
    <row r="585" ht="18.0" customHeight="1">
      <c r="A585" s="9"/>
      <c r="B585" s="720"/>
      <c r="C585" s="9"/>
      <c r="D585" s="729"/>
      <c r="E585" s="722"/>
      <c r="F585" s="87"/>
      <c r="G585" s="82"/>
      <c r="H585" s="82"/>
      <c r="I585" s="82"/>
      <c r="J585" s="82"/>
      <c r="K585" s="87"/>
      <c r="L585" s="87"/>
      <c r="M585" s="87"/>
      <c r="N585" s="87"/>
    </row>
    <row r="586" ht="18.0" customHeight="1">
      <c r="A586" s="9"/>
      <c r="B586" s="720"/>
      <c r="C586" s="9"/>
      <c r="D586" s="729"/>
      <c r="E586" s="722"/>
      <c r="F586" s="87"/>
      <c r="G586" s="82"/>
      <c r="H586" s="82"/>
      <c r="I586" s="82"/>
      <c r="J586" s="82"/>
      <c r="K586" s="87"/>
      <c r="L586" s="87"/>
      <c r="M586" s="87"/>
      <c r="N586" s="87"/>
    </row>
    <row r="587" ht="18.0" customHeight="1">
      <c r="A587" s="9"/>
      <c r="B587" s="720"/>
      <c r="C587" s="9"/>
      <c r="D587" s="729"/>
      <c r="E587" s="722"/>
      <c r="F587" s="87"/>
      <c r="G587" s="82"/>
      <c r="H587" s="82"/>
      <c r="I587" s="82"/>
      <c r="J587" s="82"/>
      <c r="K587" s="87"/>
      <c r="L587" s="87"/>
      <c r="M587" s="87"/>
      <c r="N587" s="87"/>
    </row>
    <row r="588" ht="18.0" customHeight="1">
      <c r="A588" s="9"/>
      <c r="B588" s="720"/>
      <c r="C588" s="9"/>
      <c r="D588" s="729"/>
      <c r="E588" s="722"/>
      <c r="F588" s="87"/>
      <c r="G588" s="82"/>
      <c r="H588" s="82"/>
      <c r="I588" s="82"/>
      <c r="J588" s="82"/>
      <c r="K588" s="87"/>
      <c r="L588" s="87"/>
      <c r="M588" s="87"/>
      <c r="N588" s="87"/>
    </row>
    <row r="589" ht="18.0" customHeight="1">
      <c r="A589" s="9"/>
      <c r="B589" s="720"/>
      <c r="C589" s="9"/>
      <c r="D589" s="729"/>
      <c r="E589" s="722"/>
      <c r="F589" s="87"/>
      <c r="G589" s="82"/>
      <c r="H589" s="82"/>
      <c r="I589" s="82"/>
      <c r="J589" s="82"/>
      <c r="K589" s="87"/>
      <c r="L589" s="87"/>
      <c r="M589" s="87"/>
      <c r="N589" s="87"/>
    </row>
    <row r="590" ht="18.0" customHeight="1">
      <c r="A590" s="9"/>
      <c r="B590" s="720"/>
      <c r="C590" s="9"/>
      <c r="D590" s="729"/>
      <c r="E590" s="722"/>
      <c r="F590" s="87"/>
      <c r="G590" s="82"/>
      <c r="H590" s="82"/>
      <c r="I590" s="82"/>
      <c r="J590" s="82"/>
      <c r="K590" s="87"/>
      <c r="L590" s="87"/>
      <c r="M590" s="87"/>
      <c r="N590" s="87"/>
    </row>
    <row r="591" ht="18.0" customHeight="1">
      <c r="A591" s="9"/>
      <c r="B591" s="720"/>
      <c r="C591" s="9"/>
      <c r="D591" s="729"/>
      <c r="E591" s="722"/>
      <c r="F591" s="87"/>
      <c r="G591" s="82"/>
      <c r="H591" s="82"/>
      <c r="I591" s="82"/>
      <c r="J591" s="82"/>
      <c r="K591" s="87"/>
      <c r="L591" s="87"/>
      <c r="M591" s="87"/>
      <c r="N591" s="87"/>
    </row>
    <row r="592" ht="18.0" customHeight="1">
      <c r="A592" s="9"/>
      <c r="B592" s="720"/>
      <c r="C592" s="9"/>
      <c r="D592" s="729"/>
      <c r="E592" s="722"/>
      <c r="F592" s="87"/>
      <c r="G592" s="82"/>
      <c r="H592" s="82"/>
      <c r="I592" s="82"/>
      <c r="J592" s="82"/>
      <c r="K592" s="87"/>
      <c r="L592" s="87"/>
      <c r="M592" s="87"/>
      <c r="N592" s="87"/>
    </row>
    <row r="593" ht="18.0" customHeight="1">
      <c r="A593" s="9"/>
      <c r="B593" s="720"/>
      <c r="C593" s="9"/>
      <c r="D593" s="729"/>
      <c r="E593" s="722"/>
      <c r="F593" s="87"/>
      <c r="G593" s="82"/>
      <c r="H593" s="82"/>
      <c r="I593" s="82"/>
      <c r="J593" s="82"/>
      <c r="K593" s="87"/>
      <c r="L593" s="87"/>
      <c r="M593" s="87"/>
      <c r="N593" s="87"/>
    </row>
    <row r="594" ht="18.0" customHeight="1">
      <c r="A594" s="9"/>
      <c r="B594" s="720"/>
      <c r="C594" s="9"/>
      <c r="D594" s="729"/>
      <c r="E594" s="722"/>
      <c r="F594" s="87"/>
      <c r="G594" s="82"/>
      <c r="H594" s="82"/>
      <c r="I594" s="82"/>
      <c r="J594" s="82"/>
      <c r="K594" s="87"/>
      <c r="L594" s="87"/>
      <c r="M594" s="87"/>
      <c r="N594" s="87"/>
    </row>
    <row r="595" ht="18.0" customHeight="1">
      <c r="A595" s="9"/>
      <c r="B595" s="720"/>
      <c r="C595" s="9"/>
      <c r="D595" s="729"/>
      <c r="E595" s="722"/>
      <c r="F595" s="87"/>
      <c r="G595" s="82"/>
      <c r="H595" s="82"/>
      <c r="I595" s="82"/>
      <c r="J595" s="82"/>
      <c r="K595" s="87"/>
      <c r="L595" s="87"/>
      <c r="M595" s="87"/>
      <c r="N595" s="87"/>
    </row>
    <row r="596" ht="18.0" customHeight="1">
      <c r="A596" s="9"/>
      <c r="B596" s="720"/>
      <c r="C596" s="9"/>
      <c r="D596" s="729"/>
      <c r="E596" s="722"/>
      <c r="F596" s="87"/>
      <c r="G596" s="82"/>
      <c r="H596" s="82"/>
      <c r="I596" s="82"/>
      <c r="J596" s="82"/>
      <c r="K596" s="87"/>
      <c r="L596" s="87"/>
      <c r="M596" s="87"/>
      <c r="N596" s="87"/>
    </row>
    <row r="597" ht="18.0" customHeight="1">
      <c r="A597" s="9"/>
      <c r="B597" s="720"/>
      <c r="C597" s="9"/>
      <c r="D597" s="729"/>
      <c r="E597" s="722"/>
      <c r="F597" s="87"/>
      <c r="G597" s="82"/>
      <c r="H597" s="82"/>
      <c r="I597" s="82"/>
      <c r="J597" s="82"/>
      <c r="K597" s="87"/>
      <c r="L597" s="87"/>
      <c r="M597" s="87"/>
      <c r="N597" s="87"/>
    </row>
    <row r="598" ht="18.0" customHeight="1">
      <c r="A598" s="9"/>
      <c r="B598" s="720"/>
      <c r="C598" s="9"/>
      <c r="D598" s="729"/>
      <c r="E598" s="722"/>
      <c r="F598" s="87"/>
      <c r="G598" s="82"/>
      <c r="H598" s="82"/>
      <c r="I598" s="82"/>
      <c r="J598" s="82"/>
      <c r="K598" s="87"/>
      <c r="L598" s="87"/>
      <c r="M598" s="87"/>
      <c r="N598" s="87"/>
    </row>
    <row r="599" ht="18.0" customHeight="1">
      <c r="A599" s="9"/>
      <c r="B599" s="720"/>
      <c r="C599" s="9"/>
      <c r="D599" s="730"/>
      <c r="E599" s="722"/>
      <c r="F599" s="87"/>
      <c r="G599" s="82"/>
      <c r="H599" s="82"/>
      <c r="I599" s="82"/>
      <c r="J599" s="82"/>
      <c r="K599" s="87"/>
      <c r="L599" s="87"/>
      <c r="M599" s="87"/>
      <c r="N599" s="87"/>
    </row>
    <row r="600" ht="18.0" customHeight="1">
      <c r="A600" s="9"/>
      <c r="B600" s="720"/>
      <c r="C600" s="9"/>
      <c r="D600" s="730"/>
      <c r="E600" s="722"/>
      <c r="F600" s="87"/>
      <c r="G600" s="82"/>
      <c r="H600" s="82"/>
      <c r="I600" s="82"/>
      <c r="J600" s="82"/>
      <c r="K600" s="87"/>
      <c r="L600" s="87"/>
      <c r="M600" s="87"/>
      <c r="N600" s="87"/>
    </row>
    <row r="601" ht="18.0" customHeight="1">
      <c r="A601" s="9"/>
      <c r="B601" s="720"/>
      <c r="C601" s="9"/>
      <c r="D601" s="730"/>
      <c r="E601" s="722"/>
      <c r="F601" s="87"/>
      <c r="G601" s="82"/>
      <c r="H601" s="82"/>
      <c r="I601" s="82"/>
      <c r="J601" s="82"/>
      <c r="K601" s="87"/>
      <c r="L601" s="87"/>
      <c r="M601" s="87"/>
      <c r="N601" s="87"/>
    </row>
    <row r="602" ht="18.0" customHeight="1">
      <c r="A602" s="9"/>
      <c r="B602" s="720"/>
      <c r="C602" s="9"/>
      <c r="D602" s="730"/>
      <c r="E602" s="722"/>
      <c r="F602" s="87"/>
      <c r="G602" s="82"/>
      <c r="H602" s="82"/>
      <c r="I602" s="82"/>
      <c r="J602" s="82"/>
      <c r="K602" s="87"/>
      <c r="L602" s="87"/>
      <c r="M602" s="87"/>
      <c r="N602" s="87"/>
    </row>
    <row r="603" ht="18.0" customHeight="1">
      <c r="A603" s="9"/>
      <c r="B603" s="720"/>
      <c r="C603" s="9"/>
      <c r="D603" s="730"/>
      <c r="E603" s="722"/>
      <c r="F603" s="87"/>
      <c r="G603" s="82"/>
      <c r="H603" s="82"/>
      <c r="I603" s="82"/>
      <c r="J603" s="82"/>
      <c r="K603" s="87"/>
      <c r="L603" s="87"/>
      <c r="M603" s="87"/>
      <c r="N603" s="87"/>
    </row>
    <row r="604" ht="18.0" customHeight="1">
      <c r="A604" s="9"/>
      <c r="B604" s="720"/>
      <c r="C604" s="9"/>
      <c r="D604" s="730"/>
      <c r="E604" s="722"/>
      <c r="F604" s="87"/>
      <c r="G604" s="82"/>
      <c r="H604" s="82"/>
      <c r="I604" s="82"/>
      <c r="J604" s="82"/>
      <c r="K604" s="87"/>
      <c r="L604" s="87"/>
      <c r="M604" s="87"/>
      <c r="N604" s="87"/>
    </row>
    <row r="605" ht="18.0" customHeight="1">
      <c r="A605" s="9"/>
      <c r="B605" s="720"/>
      <c r="C605" s="9"/>
      <c r="D605" s="730"/>
      <c r="E605" s="722"/>
      <c r="F605" s="87"/>
      <c r="G605" s="82"/>
      <c r="H605" s="82"/>
      <c r="I605" s="82"/>
      <c r="J605" s="82"/>
      <c r="K605" s="87"/>
      <c r="L605" s="87"/>
      <c r="M605" s="87"/>
      <c r="N605" s="87"/>
    </row>
    <row r="606" ht="18.0" customHeight="1">
      <c r="A606" s="9"/>
      <c r="B606" s="720"/>
      <c r="C606" s="9"/>
      <c r="D606" s="730"/>
      <c r="E606" s="722"/>
      <c r="F606" s="87"/>
      <c r="G606" s="82"/>
      <c r="H606" s="82"/>
      <c r="I606" s="82"/>
      <c r="J606" s="82"/>
      <c r="K606" s="87"/>
      <c r="L606" s="87"/>
      <c r="M606" s="87"/>
      <c r="N606" s="87"/>
    </row>
    <row r="607" ht="18.0" customHeight="1">
      <c r="A607" s="9"/>
      <c r="B607" s="720"/>
      <c r="C607" s="9"/>
      <c r="D607" s="730"/>
      <c r="E607" s="722"/>
      <c r="F607" s="87"/>
      <c r="G607" s="82"/>
      <c r="H607" s="82"/>
      <c r="I607" s="82"/>
      <c r="J607" s="82"/>
      <c r="K607" s="87"/>
      <c r="L607" s="87"/>
      <c r="M607" s="87"/>
      <c r="N607" s="87"/>
    </row>
    <row r="608" ht="18.0" customHeight="1">
      <c r="A608" s="9"/>
      <c r="B608" s="720"/>
      <c r="C608" s="9"/>
      <c r="D608" s="730"/>
      <c r="E608" s="722"/>
      <c r="F608" s="87"/>
      <c r="G608" s="82"/>
      <c r="H608" s="82"/>
      <c r="I608" s="82"/>
      <c r="J608" s="82"/>
      <c r="K608" s="87"/>
      <c r="L608" s="87"/>
      <c r="M608" s="87"/>
      <c r="N608" s="87"/>
    </row>
    <row r="609" ht="18.0" customHeight="1">
      <c r="A609" s="9"/>
      <c r="B609" s="720"/>
      <c r="C609" s="9"/>
      <c r="D609" s="730"/>
      <c r="E609" s="722"/>
      <c r="F609" s="87"/>
      <c r="G609" s="82"/>
      <c r="H609" s="82"/>
      <c r="I609" s="82"/>
      <c r="J609" s="82"/>
      <c r="K609" s="87"/>
      <c r="L609" s="87"/>
      <c r="M609" s="87"/>
      <c r="N609" s="87"/>
    </row>
    <row r="610" ht="18.0" customHeight="1">
      <c r="A610" s="9"/>
      <c r="B610" s="720"/>
      <c r="C610" s="9"/>
      <c r="D610" s="730"/>
      <c r="E610" s="722"/>
      <c r="F610" s="87"/>
      <c r="G610" s="82"/>
      <c r="H610" s="82"/>
      <c r="I610" s="82"/>
      <c r="J610" s="82"/>
      <c r="K610" s="87"/>
      <c r="L610" s="87"/>
      <c r="M610" s="87"/>
      <c r="N610" s="87"/>
    </row>
    <row r="611" ht="18.0" customHeight="1">
      <c r="A611" s="9"/>
      <c r="B611" s="720"/>
      <c r="C611" s="9"/>
      <c r="D611" s="730"/>
      <c r="E611" s="722"/>
      <c r="F611" s="87"/>
      <c r="G611" s="82"/>
      <c r="H611" s="82"/>
      <c r="I611" s="82"/>
      <c r="J611" s="82"/>
      <c r="K611" s="87"/>
      <c r="L611" s="87"/>
      <c r="M611" s="87"/>
      <c r="N611" s="87"/>
    </row>
    <row r="612" ht="18.0" customHeight="1">
      <c r="A612" s="9"/>
      <c r="B612" s="720"/>
      <c r="C612" s="9"/>
      <c r="D612" s="730"/>
      <c r="E612" s="722"/>
      <c r="F612" s="87"/>
      <c r="G612" s="82"/>
      <c r="H612" s="82"/>
      <c r="I612" s="82"/>
      <c r="J612" s="82"/>
      <c r="K612" s="87"/>
      <c r="L612" s="87"/>
      <c r="M612" s="87"/>
      <c r="N612" s="87"/>
    </row>
    <row r="613" ht="18.0" customHeight="1">
      <c r="A613" s="9"/>
      <c r="B613" s="720"/>
      <c r="C613" s="9"/>
      <c r="D613" s="730"/>
      <c r="E613" s="722"/>
      <c r="F613" s="87"/>
      <c r="G613" s="82"/>
      <c r="H613" s="82"/>
      <c r="I613" s="82"/>
      <c r="J613" s="82"/>
      <c r="K613" s="87"/>
      <c r="L613" s="87"/>
      <c r="M613" s="87"/>
      <c r="N613" s="87"/>
    </row>
    <row r="614" ht="18.0" customHeight="1">
      <c r="A614" s="9"/>
      <c r="B614" s="720"/>
      <c r="C614" s="9"/>
      <c r="D614" s="730"/>
      <c r="E614" s="722"/>
      <c r="F614" s="87"/>
      <c r="G614" s="82"/>
      <c r="H614" s="82"/>
      <c r="I614" s="82"/>
      <c r="J614" s="82"/>
      <c r="K614" s="87"/>
      <c r="L614" s="87"/>
      <c r="M614" s="87"/>
      <c r="N614" s="87"/>
    </row>
    <row r="615" ht="18.0" customHeight="1">
      <c r="A615" s="9"/>
      <c r="B615" s="720"/>
      <c r="C615" s="9"/>
      <c r="D615" s="730"/>
      <c r="E615" s="722"/>
      <c r="F615" s="87"/>
      <c r="G615" s="82"/>
      <c r="H615" s="82"/>
      <c r="I615" s="82"/>
      <c r="J615" s="82"/>
      <c r="K615" s="87"/>
      <c r="L615" s="87"/>
      <c r="M615" s="87"/>
      <c r="N615" s="87"/>
    </row>
    <row r="616" ht="18.0" customHeight="1">
      <c r="A616" s="9"/>
      <c r="B616" s="720"/>
      <c r="C616" s="9"/>
      <c r="D616" s="730"/>
      <c r="E616" s="722"/>
      <c r="F616" s="87"/>
      <c r="G616" s="82"/>
      <c r="H616" s="82"/>
      <c r="I616" s="82"/>
      <c r="J616" s="82"/>
      <c r="K616" s="87"/>
      <c r="L616" s="87"/>
      <c r="M616" s="87"/>
      <c r="N616" s="87"/>
    </row>
    <row r="617" ht="18.0" customHeight="1">
      <c r="A617" s="9"/>
      <c r="B617" s="720"/>
      <c r="C617" s="9"/>
      <c r="D617" s="730"/>
      <c r="E617" s="722"/>
      <c r="F617" s="87"/>
      <c r="G617" s="82"/>
      <c r="H617" s="82"/>
      <c r="I617" s="82"/>
      <c r="J617" s="82"/>
      <c r="K617" s="87"/>
      <c r="L617" s="87"/>
      <c r="M617" s="87"/>
      <c r="N617" s="87"/>
    </row>
    <row r="618" ht="18.0" customHeight="1">
      <c r="A618" s="9"/>
      <c r="B618" s="720"/>
      <c r="C618" s="9"/>
      <c r="D618" s="730"/>
      <c r="E618" s="722"/>
      <c r="F618" s="87"/>
      <c r="G618" s="82"/>
      <c r="H618" s="82"/>
      <c r="I618" s="82"/>
      <c r="J618" s="82"/>
      <c r="K618" s="87"/>
      <c r="L618" s="87"/>
      <c r="M618" s="87"/>
      <c r="N618" s="87"/>
    </row>
    <row r="619" ht="18.0" customHeight="1">
      <c r="A619" s="9"/>
      <c r="B619" s="720"/>
      <c r="C619" s="9"/>
      <c r="D619" s="730"/>
      <c r="E619" s="722"/>
      <c r="F619" s="87"/>
      <c r="G619" s="82"/>
      <c r="H619" s="82"/>
      <c r="I619" s="82"/>
      <c r="J619" s="82"/>
      <c r="K619" s="87"/>
      <c r="L619" s="87"/>
      <c r="M619" s="87"/>
      <c r="N619" s="87"/>
    </row>
    <row r="620" ht="18.0" customHeight="1">
      <c r="A620" s="9"/>
      <c r="B620" s="720"/>
      <c r="C620" s="9"/>
      <c r="D620" s="730"/>
      <c r="E620" s="722"/>
      <c r="F620" s="87"/>
      <c r="G620" s="82"/>
      <c r="H620" s="82"/>
      <c r="I620" s="82"/>
      <c r="J620" s="82"/>
      <c r="K620" s="87"/>
      <c r="L620" s="87"/>
      <c r="M620" s="87"/>
      <c r="N620" s="87"/>
    </row>
    <row r="621" ht="18.0" customHeight="1">
      <c r="A621" s="9"/>
      <c r="B621" s="720"/>
      <c r="C621" s="9"/>
      <c r="D621" s="730"/>
      <c r="E621" s="722"/>
      <c r="F621" s="87"/>
      <c r="G621" s="82"/>
      <c r="H621" s="82"/>
      <c r="I621" s="82"/>
      <c r="J621" s="82"/>
      <c r="K621" s="87"/>
      <c r="L621" s="87"/>
      <c r="M621" s="87"/>
      <c r="N621" s="87"/>
    </row>
    <row r="622" ht="18.0" customHeight="1">
      <c r="A622" s="9"/>
      <c r="B622" s="720"/>
      <c r="C622" s="9"/>
      <c r="D622" s="730"/>
      <c r="E622" s="722"/>
      <c r="F622" s="87"/>
      <c r="G622" s="82"/>
      <c r="H622" s="82"/>
      <c r="I622" s="82"/>
      <c r="J622" s="82"/>
      <c r="K622" s="87"/>
      <c r="L622" s="87"/>
      <c r="M622" s="87"/>
      <c r="N622" s="87"/>
    </row>
    <row r="623" ht="18.0" customHeight="1">
      <c r="A623" s="9"/>
      <c r="B623" s="720"/>
      <c r="C623" s="9"/>
      <c r="D623" s="730"/>
      <c r="E623" s="722"/>
      <c r="F623" s="87"/>
      <c r="G623" s="82"/>
      <c r="H623" s="82"/>
      <c r="I623" s="82"/>
      <c r="J623" s="82"/>
      <c r="K623" s="87"/>
      <c r="L623" s="87"/>
      <c r="M623" s="87"/>
      <c r="N623" s="87"/>
    </row>
    <row r="624" ht="18.0" customHeight="1">
      <c r="A624" s="9"/>
      <c r="B624" s="720"/>
      <c r="C624" s="9"/>
      <c r="D624" s="730"/>
      <c r="E624" s="722"/>
      <c r="F624" s="87"/>
      <c r="G624" s="82"/>
      <c r="H624" s="82"/>
      <c r="I624" s="82"/>
      <c r="J624" s="82"/>
      <c r="K624" s="87"/>
      <c r="L624" s="87"/>
      <c r="M624" s="87"/>
      <c r="N624" s="87"/>
    </row>
    <row r="625" ht="18.0" customHeight="1">
      <c r="A625" s="9"/>
      <c r="B625" s="720"/>
      <c r="C625" s="9"/>
      <c r="D625" s="730"/>
      <c r="E625" s="722"/>
      <c r="F625" s="87"/>
      <c r="G625" s="82"/>
      <c r="H625" s="82"/>
      <c r="I625" s="82"/>
      <c r="J625" s="82"/>
      <c r="K625" s="87"/>
      <c r="L625" s="87"/>
      <c r="M625" s="87"/>
      <c r="N625" s="87"/>
    </row>
    <row r="626" ht="18.0" customHeight="1">
      <c r="A626" s="9"/>
      <c r="B626" s="720"/>
      <c r="C626" s="9"/>
      <c r="D626" s="730"/>
      <c r="E626" s="722"/>
      <c r="F626" s="87"/>
      <c r="G626" s="82"/>
      <c r="H626" s="82"/>
      <c r="I626" s="82"/>
      <c r="J626" s="82"/>
      <c r="K626" s="87"/>
      <c r="L626" s="87"/>
      <c r="M626" s="87"/>
      <c r="N626" s="87"/>
    </row>
    <row r="627" ht="18.0" customHeight="1">
      <c r="A627" s="9"/>
      <c r="B627" s="720"/>
      <c r="C627" s="9"/>
      <c r="D627" s="730"/>
      <c r="E627" s="722"/>
      <c r="F627" s="87"/>
      <c r="G627" s="82"/>
      <c r="H627" s="82"/>
      <c r="I627" s="82"/>
      <c r="J627" s="82"/>
      <c r="K627" s="87"/>
      <c r="L627" s="87"/>
      <c r="M627" s="87"/>
      <c r="N627" s="87"/>
    </row>
    <row r="628" ht="18.0" customHeight="1">
      <c r="A628" s="9"/>
      <c r="B628" s="720"/>
      <c r="C628" s="9"/>
      <c r="D628" s="730"/>
      <c r="E628" s="722"/>
      <c r="F628" s="87"/>
      <c r="G628" s="82"/>
      <c r="H628" s="82"/>
      <c r="I628" s="82"/>
      <c r="J628" s="82"/>
      <c r="K628" s="87"/>
      <c r="L628" s="87"/>
      <c r="M628" s="87"/>
      <c r="N628" s="87"/>
    </row>
    <row r="629" ht="18.0" customHeight="1">
      <c r="A629" s="9"/>
      <c r="B629" s="720"/>
      <c r="C629" s="9"/>
      <c r="D629" s="730"/>
      <c r="E629" s="722"/>
      <c r="F629" s="87"/>
      <c r="G629" s="82"/>
      <c r="H629" s="82"/>
      <c r="I629" s="82"/>
      <c r="J629" s="82"/>
      <c r="K629" s="87"/>
      <c r="L629" s="87"/>
      <c r="M629" s="87"/>
      <c r="N629" s="87"/>
    </row>
    <row r="630" ht="18.0" customHeight="1">
      <c r="A630" s="9"/>
      <c r="B630" s="720"/>
      <c r="C630" s="9"/>
      <c r="D630" s="730"/>
      <c r="E630" s="722"/>
      <c r="F630" s="87"/>
      <c r="G630" s="82"/>
      <c r="H630" s="82"/>
      <c r="I630" s="82"/>
      <c r="J630" s="82"/>
      <c r="K630" s="87"/>
      <c r="L630" s="87"/>
      <c r="M630" s="87"/>
      <c r="N630" s="87"/>
    </row>
    <row r="631" ht="18.0" customHeight="1">
      <c r="A631" s="9"/>
      <c r="B631" s="720"/>
      <c r="C631" s="9"/>
      <c r="D631" s="730"/>
      <c r="E631" s="722"/>
      <c r="F631" s="87"/>
      <c r="G631" s="82"/>
      <c r="H631" s="82"/>
      <c r="I631" s="82"/>
      <c r="J631" s="82"/>
      <c r="K631" s="87"/>
      <c r="L631" s="87"/>
      <c r="M631" s="87"/>
      <c r="N631" s="87"/>
    </row>
    <row r="632" ht="18.0" customHeight="1">
      <c r="A632" s="9"/>
      <c r="B632" s="720"/>
      <c r="C632" s="9"/>
      <c r="D632" s="730"/>
      <c r="E632" s="722"/>
      <c r="F632" s="87"/>
      <c r="G632" s="82"/>
      <c r="H632" s="82"/>
      <c r="I632" s="82"/>
      <c r="J632" s="82"/>
      <c r="K632" s="87"/>
      <c r="L632" s="87"/>
      <c r="M632" s="87"/>
      <c r="N632" s="87"/>
    </row>
    <row r="633" ht="18.0" customHeight="1">
      <c r="A633" s="9"/>
      <c r="B633" s="720"/>
      <c r="C633" s="9"/>
      <c r="D633" s="730"/>
      <c r="E633" s="722"/>
      <c r="F633" s="87"/>
      <c r="G633" s="82"/>
      <c r="H633" s="82"/>
      <c r="I633" s="82"/>
      <c r="J633" s="82"/>
      <c r="K633" s="87"/>
      <c r="L633" s="87"/>
      <c r="M633" s="87"/>
      <c r="N633" s="87"/>
    </row>
    <row r="634" ht="18.0" customHeight="1">
      <c r="A634" s="9"/>
      <c r="B634" s="720"/>
      <c r="C634" s="9"/>
      <c r="D634" s="730"/>
      <c r="E634" s="722"/>
      <c r="F634" s="87"/>
      <c r="G634" s="82"/>
      <c r="H634" s="82"/>
      <c r="I634" s="82"/>
      <c r="J634" s="82"/>
      <c r="K634" s="87"/>
      <c r="L634" s="87"/>
      <c r="M634" s="87"/>
      <c r="N634" s="87"/>
    </row>
    <row r="635" ht="18.0" customHeight="1">
      <c r="A635" s="9"/>
      <c r="B635" s="720"/>
      <c r="C635" s="9"/>
      <c r="D635" s="730"/>
      <c r="E635" s="722"/>
      <c r="F635" s="87"/>
      <c r="G635" s="82"/>
      <c r="H635" s="82"/>
      <c r="I635" s="82"/>
      <c r="J635" s="82"/>
      <c r="K635" s="87"/>
      <c r="L635" s="87"/>
      <c r="M635" s="87"/>
      <c r="N635" s="87"/>
    </row>
    <row r="636" ht="18.0" customHeight="1">
      <c r="A636" s="9"/>
      <c r="B636" s="720"/>
      <c r="C636" s="9"/>
      <c r="D636" s="730"/>
      <c r="E636" s="722"/>
      <c r="F636" s="87"/>
      <c r="G636" s="82"/>
      <c r="H636" s="82"/>
      <c r="I636" s="82"/>
      <c r="J636" s="82"/>
      <c r="K636" s="87"/>
      <c r="L636" s="87"/>
      <c r="M636" s="87"/>
      <c r="N636" s="87"/>
    </row>
    <row r="637" ht="18.0" customHeight="1">
      <c r="A637" s="9"/>
      <c r="B637" s="720"/>
      <c r="C637" s="9"/>
      <c r="D637" s="730"/>
      <c r="E637" s="722"/>
      <c r="F637" s="87"/>
      <c r="G637" s="82"/>
      <c r="H637" s="82"/>
      <c r="I637" s="82"/>
      <c r="J637" s="82"/>
      <c r="K637" s="87"/>
      <c r="L637" s="87"/>
      <c r="M637" s="87"/>
      <c r="N637" s="87"/>
    </row>
    <row r="638" ht="18.0" customHeight="1">
      <c r="A638" s="9"/>
      <c r="B638" s="720"/>
      <c r="C638" s="9"/>
      <c r="D638" s="730"/>
      <c r="E638" s="722"/>
      <c r="F638" s="87"/>
      <c r="G638" s="82"/>
      <c r="H638" s="82"/>
      <c r="I638" s="82"/>
      <c r="J638" s="82"/>
      <c r="K638" s="87"/>
      <c r="L638" s="87"/>
      <c r="M638" s="87"/>
      <c r="N638" s="87"/>
    </row>
    <row r="639" ht="18.0" customHeight="1">
      <c r="A639" s="9"/>
      <c r="B639" s="720"/>
      <c r="C639" s="9"/>
      <c r="D639" s="730"/>
      <c r="E639" s="722"/>
      <c r="F639" s="87"/>
      <c r="G639" s="82"/>
      <c r="H639" s="82"/>
      <c r="I639" s="82"/>
      <c r="J639" s="82"/>
      <c r="K639" s="87"/>
      <c r="L639" s="87"/>
      <c r="M639" s="87"/>
      <c r="N639" s="87"/>
    </row>
    <row r="640" ht="18.0" customHeight="1">
      <c r="A640" s="9"/>
      <c r="B640" s="720"/>
      <c r="C640" s="9"/>
      <c r="D640" s="730"/>
      <c r="E640" s="722"/>
      <c r="F640" s="87"/>
      <c r="G640" s="82"/>
      <c r="H640" s="82"/>
      <c r="I640" s="82"/>
      <c r="J640" s="82"/>
      <c r="K640" s="87"/>
      <c r="L640" s="87"/>
      <c r="M640" s="87"/>
      <c r="N640" s="87"/>
    </row>
    <row r="641" ht="18.0" customHeight="1">
      <c r="A641" s="9"/>
      <c r="B641" s="720"/>
      <c r="C641" s="9"/>
      <c r="D641" s="730"/>
      <c r="E641" s="722"/>
      <c r="F641" s="87"/>
      <c r="G641" s="82"/>
      <c r="H641" s="82"/>
      <c r="I641" s="82"/>
      <c r="J641" s="82"/>
      <c r="K641" s="87"/>
      <c r="L641" s="87"/>
      <c r="M641" s="87"/>
      <c r="N641" s="87"/>
    </row>
    <row r="642" ht="18.0" customHeight="1">
      <c r="A642" s="9"/>
      <c r="B642" s="720"/>
      <c r="C642" s="9"/>
      <c r="D642" s="730"/>
      <c r="E642" s="722"/>
      <c r="F642" s="87"/>
      <c r="G642" s="82"/>
      <c r="H642" s="82"/>
      <c r="I642" s="82"/>
      <c r="J642" s="82"/>
      <c r="K642" s="87"/>
      <c r="L642" s="87"/>
      <c r="M642" s="87"/>
      <c r="N642" s="87"/>
    </row>
    <row r="643" ht="18.0" customHeight="1">
      <c r="A643" s="9"/>
      <c r="B643" s="720"/>
      <c r="C643" s="9"/>
      <c r="D643" s="730"/>
      <c r="E643" s="722"/>
      <c r="F643" s="87"/>
      <c r="G643" s="82"/>
      <c r="H643" s="82"/>
      <c r="I643" s="82"/>
      <c r="J643" s="82"/>
      <c r="K643" s="87"/>
      <c r="L643" s="87"/>
      <c r="M643" s="87"/>
      <c r="N643" s="87"/>
    </row>
    <row r="644" ht="18.0" customHeight="1">
      <c r="A644" s="9"/>
      <c r="B644" s="720"/>
      <c r="C644" s="9"/>
      <c r="D644" s="730"/>
      <c r="E644" s="722"/>
      <c r="F644" s="87"/>
      <c r="G644" s="82"/>
      <c r="H644" s="82"/>
      <c r="I644" s="82"/>
      <c r="J644" s="82"/>
      <c r="K644" s="87"/>
      <c r="L644" s="87"/>
      <c r="M644" s="87"/>
      <c r="N644" s="87"/>
    </row>
    <row r="645" ht="18.0" customHeight="1">
      <c r="A645" s="9"/>
      <c r="B645" s="720"/>
      <c r="C645" s="9"/>
      <c r="D645" s="730"/>
      <c r="E645" s="722"/>
      <c r="F645" s="87"/>
      <c r="G645" s="82"/>
      <c r="H645" s="82"/>
      <c r="I645" s="82"/>
      <c r="J645" s="82"/>
      <c r="K645" s="87"/>
      <c r="L645" s="87"/>
      <c r="M645" s="87"/>
      <c r="N645" s="87"/>
    </row>
    <row r="646" ht="18.0" customHeight="1">
      <c r="A646" s="9"/>
      <c r="B646" s="720"/>
      <c r="C646" s="9"/>
      <c r="D646" s="730"/>
      <c r="E646" s="722"/>
      <c r="F646" s="87"/>
      <c r="G646" s="82"/>
      <c r="H646" s="82"/>
      <c r="I646" s="82"/>
      <c r="J646" s="82"/>
      <c r="K646" s="87"/>
      <c r="L646" s="87"/>
      <c r="M646" s="87"/>
      <c r="N646" s="87"/>
    </row>
    <row r="647" ht="18.0" customHeight="1">
      <c r="A647" s="9"/>
      <c r="B647" s="720"/>
      <c r="C647" s="9"/>
      <c r="D647" s="730"/>
      <c r="E647" s="722"/>
      <c r="F647" s="87"/>
      <c r="G647" s="82"/>
      <c r="H647" s="82"/>
      <c r="I647" s="82"/>
      <c r="J647" s="82"/>
      <c r="K647" s="87"/>
      <c r="L647" s="87"/>
      <c r="M647" s="87"/>
      <c r="N647" s="87"/>
    </row>
    <row r="648" ht="18.0" customHeight="1">
      <c r="A648" s="9"/>
      <c r="B648" s="720"/>
      <c r="C648" s="9"/>
      <c r="D648" s="730"/>
      <c r="E648" s="722"/>
      <c r="F648" s="87"/>
      <c r="G648" s="82"/>
      <c r="H648" s="82"/>
      <c r="I648" s="82"/>
      <c r="J648" s="82"/>
      <c r="K648" s="87"/>
      <c r="L648" s="87"/>
      <c r="M648" s="87"/>
      <c r="N648" s="87"/>
    </row>
    <row r="649" ht="18.0" customHeight="1">
      <c r="A649" s="9"/>
      <c r="B649" s="720"/>
      <c r="C649" s="9"/>
      <c r="D649" s="730"/>
      <c r="E649" s="722"/>
      <c r="F649" s="87"/>
      <c r="G649" s="82"/>
      <c r="H649" s="82"/>
      <c r="I649" s="82"/>
      <c r="J649" s="82"/>
      <c r="K649" s="87"/>
      <c r="L649" s="87"/>
      <c r="M649" s="87"/>
      <c r="N649" s="87"/>
    </row>
    <row r="650" ht="18.0" customHeight="1">
      <c r="A650" s="9"/>
      <c r="B650" s="720"/>
      <c r="C650" s="9"/>
      <c r="D650" s="730"/>
      <c r="E650" s="722"/>
      <c r="F650" s="87"/>
      <c r="G650" s="82"/>
      <c r="H650" s="82"/>
      <c r="I650" s="82"/>
      <c r="J650" s="82"/>
      <c r="K650" s="87"/>
      <c r="L650" s="87"/>
      <c r="M650" s="87"/>
      <c r="N650" s="87"/>
    </row>
    <row r="651" ht="18.0" customHeight="1">
      <c r="A651" s="9"/>
      <c r="B651" s="720"/>
      <c r="C651" s="9"/>
      <c r="D651" s="730"/>
      <c r="E651" s="722"/>
      <c r="F651" s="87"/>
      <c r="G651" s="82"/>
      <c r="H651" s="82"/>
      <c r="I651" s="82"/>
      <c r="J651" s="82"/>
      <c r="K651" s="87"/>
      <c r="L651" s="87"/>
      <c r="M651" s="87"/>
      <c r="N651" s="87"/>
    </row>
    <row r="652" ht="18.0" customHeight="1">
      <c r="A652" s="9"/>
      <c r="B652" s="720"/>
      <c r="C652" s="9"/>
      <c r="D652" s="730"/>
      <c r="E652" s="722"/>
      <c r="F652" s="87"/>
      <c r="G652" s="82"/>
      <c r="H652" s="82"/>
      <c r="I652" s="82"/>
      <c r="J652" s="82"/>
      <c r="K652" s="87"/>
      <c r="L652" s="87"/>
      <c r="M652" s="87"/>
      <c r="N652" s="87"/>
    </row>
    <row r="653" ht="18.0" customHeight="1">
      <c r="A653" s="9"/>
      <c r="B653" s="720"/>
      <c r="C653" s="9"/>
      <c r="D653" s="730"/>
      <c r="E653" s="722"/>
      <c r="F653" s="87"/>
      <c r="G653" s="82"/>
      <c r="H653" s="82"/>
      <c r="I653" s="82"/>
      <c r="J653" s="82"/>
      <c r="K653" s="87"/>
      <c r="L653" s="87"/>
      <c r="M653" s="87"/>
      <c r="N653" s="87"/>
    </row>
    <row r="654" ht="18.0" customHeight="1">
      <c r="A654" s="9"/>
      <c r="B654" s="720"/>
      <c r="C654" s="9"/>
      <c r="D654" s="730"/>
      <c r="E654" s="722"/>
      <c r="F654" s="87"/>
      <c r="G654" s="82"/>
      <c r="H654" s="82"/>
      <c r="I654" s="82"/>
      <c r="J654" s="82"/>
      <c r="K654" s="87"/>
      <c r="L654" s="87"/>
      <c r="M654" s="87"/>
      <c r="N654" s="87"/>
    </row>
    <row r="655" ht="18.0" customHeight="1">
      <c r="A655" s="9"/>
      <c r="B655" s="720"/>
      <c r="C655" s="9"/>
      <c r="D655" s="730"/>
      <c r="E655" s="722"/>
      <c r="F655" s="87"/>
      <c r="G655" s="82"/>
      <c r="H655" s="82"/>
      <c r="I655" s="82"/>
      <c r="J655" s="82"/>
      <c r="K655" s="87"/>
      <c r="L655" s="87"/>
      <c r="M655" s="87"/>
      <c r="N655" s="87"/>
    </row>
    <row r="656" ht="18.0" customHeight="1">
      <c r="A656" s="9"/>
      <c r="B656" s="720"/>
      <c r="C656" s="9"/>
      <c r="D656" s="730"/>
      <c r="E656" s="722"/>
      <c r="F656" s="87"/>
      <c r="G656" s="82"/>
      <c r="H656" s="82"/>
      <c r="I656" s="82"/>
      <c r="J656" s="82"/>
      <c r="K656" s="87"/>
      <c r="L656" s="87"/>
      <c r="M656" s="87"/>
      <c r="N656" s="87"/>
    </row>
    <row r="657" ht="18.0" customHeight="1">
      <c r="A657" s="9"/>
      <c r="B657" s="720"/>
      <c r="C657" s="9"/>
      <c r="D657" s="730"/>
      <c r="E657" s="722"/>
      <c r="F657" s="87"/>
      <c r="G657" s="82"/>
      <c r="H657" s="82"/>
      <c r="I657" s="82"/>
      <c r="J657" s="82"/>
      <c r="K657" s="87"/>
      <c r="L657" s="87"/>
      <c r="M657" s="87"/>
      <c r="N657" s="87"/>
    </row>
    <row r="658" ht="18.0" customHeight="1">
      <c r="A658" s="9"/>
      <c r="B658" s="720"/>
      <c r="C658" s="9"/>
      <c r="D658" s="730"/>
      <c r="E658" s="722"/>
      <c r="F658" s="87"/>
      <c r="G658" s="82"/>
      <c r="H658" s="82"/>
      <c r="I658" s="82"/>
      <c r="J658" s="82"/>
      <c r="K658" s="87"/>
      <c r="L658" s="87"/>
      <c r="M658" s="87"/>
      <c r="N658" s="87"/>
    </row>
    <row r="659" ht="18.0" customHeight="1">
      <c r="A659" s="9"/>
      <c r="B659" s="720"/>
      <c r="C659" s="9"/>
      <c r="D659" s="730"/>
      <c r="E659" s="722"/>
      <c r="F659" s="87"/>
      <c r="G659" s="82"/>
      <c r="H659" s="82"/>
      <c r="I659" s="82"/>
      <c r="J659" s="82"/>
      <c r="K659" s="87"/>
      <c r="L659" s="87"/>
      <c r="M659" s="87"/>
      <c r="N659" s="87"/>
    </row>
    <row r="660" ht="18.0" customHeight="1">
      <c r="A660" s="9"/>
      <c r="B660" s="720"/>
      <c r="C660" s="9"/>
      <c r="D660" s="730"/>
      <c r="E660" s="722"/>
      <c r="F660" s="87"/>
      <c r="G660" s="82"/>
      <c r="H660" s="82"/>
      <c r="I660" s="82"/>
      <c r="J660" s="82"/>
      <c r="K660" s="87"/>
      <c r="L660" s="87"/>
      <c r="M660" s="87"/>
      <c r="N660" s="87"/>
    </row>
    <row r="661" ht="18.0" customHeight="1">
      <c r="A661" s="9"/>
      <c r="B661" s="720"/>
      <c r="C661" s="9"/>
      <c r="D661" s="730"/>
      <c r="E661" s="722"/>
      <c r="F661" s="87"/>
      <c r="G661" s="82"/>
      <c r="H661" s="82"/>
      <c r="I661" s="82"/>
      <c r="J661" s="82"/>
      <c r="K661" s="87"/>
      <c r="L661" s="87"/>
      <c r="M661" s="87"/>
      <c r="N661" s="87"/>
    </row>
    <row r="662" ht="18.0" customHeight="1">
      <c r="A662" s="9"/>
      <c r="B662" s="720"/>
      <c r="C662" s="9"/>
      <c r="D662" s="730"/>
      <c r="E662" s="722"/>
      <c r="F662" s="87"/>
      <c r="G662" s="82"/>
      <c r="H662" s="82"/>
      <c r="I662" s="82"/>
      <c r="J662" s="82"/>
      <c r="K662" s="87"/>
      <c r="L662" s="87"/>
      <c r="M662" s="87"/>
      <c r="N662" s="87"/>
    </row>
    <row r="663" ht="18.0" customHeight="1">
      <c r="A663" s="9"/>
      <c r="B663" s="720"/>
      <c r="C663" s="9"/>
      <c r="D663" s="730"/>
      <c r="E663" s="722"/>
      <c r="F663" s="87"/>
      <c r="G663" s="82"/>
      <c r="H663" s="82"/>
      <c r="I663" s="82"/>
      <c r="J663" s="82"/>
      <c r="K663" s="87"/>
      <c r="L663" s="87"/>
      <c r="M663" s="87"/>
      <c r="N663" s="87"/>
    </row>
    <row r="664" ht="18.0" customHeight="1">
      <c r="A664" s="9"/>
      <c r="B664" s="720"/>
      <c r="C664" s="9"/>
      <c r="D664" s="730"/>
      <c r="E664" s="722"/>
      <c r="F664" s="87"/>
      <c r="G664" s="82"/>
      <c r="H664" s="82"/>
      <c r="I664" s="82"/>
      <c r="J664" s="82"/>
      <c r="K664" s="87"/>
      <c r="L664" s="87"/>
      <c r="M664" s="87"/>
      <c r="N664" s="87"/>
    </row>
    <row r="665" ht="18.0" customHeight="1">
      <c r="A665" s="9"/>
      <c r="B665" s="720"/>
      <c r="C665" s="9"/>
      <c r="D665" s="730"/>
      <c r="E665" s="722"/>
      <c r="F665" s="87"/>
      <c r="G665" s="82"/>
      <c r="H665" s="82"/>
      <c r="I665" s="82"/>
      <c r="J665" s="82"/>
      <c r="K665" s="87"/>
      <c r="L665" s="87"/>
      <c r="M665" s="87"/>
      <c r="N665" s="87"/>
    </row>
    <row r="666" ht="18.0" customHeight="1">
      <c r="A666" s="9"/>
      <c r="B666" s="720"/>
      <c r="C666" s="9"/>
      <c r="D666" s="730"/>
      <c r="E666" s="722"/>
      <c r="F666" s="87"/>
      <c r="G666" s="82"/>
      <c r="H666" s="82"/>
      <c r="I666" s="82"/>
      <c r="J666" s="82"/>
      <c r="K666" s="87"/>
      <c r="L666" s="87"/>
      <c r="M666" s="87"/>
      <c r="N666" s="87"/>
    </row>
    <row r="667" ht="18.0" customHeight="1">
      <c r="A667" s="9"/>
      <c r="B667" s="720"/>
      <c r="C667" s="9"/>
      <c r="D667" s="730"/>
      <c r="E667" s="722"/>
      <c r="F667" s="87"/>
      <c r="G667" s="82"/>
      <c r="H667" s="82"/>
      <c r="I667" s="82"/>
      <c r="J667" s="82"/>
      <c r="K667" s="87"/>
      <c r="L667" s="87"/>
      <c r="M667" s="87"/>
      <c r="N667" s="87"/>
    </row>
    <row r="668" ht="18.0" customHeight="1">
      <c r="A668" s="9"/>
      <c r="B668" s="720"/>
      <c r="C668" s="9"/>
      <c r="D668" s="730"/>
      <c r="E668" s="722"/>
      <c r="F668" s="87"/>
      <c r="G668" s="82"/>
      <c r="H668" s="82"/>
      <c r="I668" s="82"/>
      <c r="J668" s="82"/>
      <c r="K668" s="87"/>
      <c r="L668" s="87"/>
      <c r="M668" s="87"/>
      <c r="N668" s="87"/>
    </row>
    <row r="669" ht="18.0" customHeight="1">
      <c r="A669" s="9"/>
      <c r="B669" s="720"/>
      <c r="C669" s="9"/>
      <c r="D669" s="730"/>
      <c r="E669" s="722"/>
      <c r="F669" s="87"/>
      <c r="G669" s="82"/>
      <c r="H669" s="82"/>
      <c r="I669" s="82"/>
      <c r="J669" s="82"/>
      <c r="K669" s="87"/>
      <c r="L669" s="87"/>
      <c r="M669" s="87"/>
      <c r="N669" s="87"/>
    </row>
    <row r="670" ht="18.0" customHeight="1">
      <c r="A670" s="9"/>
      <c r="B670" s="720"/>
      <c r="C670" s="9"/>
      <c r="D670" s="730"/>
      <c r="E670" s="722"/>
      <c r="F670" s="87"/>
      <c r="G670" s="82"/>
      <c r="H670" s="82"/>
      <c r="I670" s="82"/>
      <c r="J670" s="82"/>
      <c r="K670" s="87"/>
      <c r="L670" s="87"/>
      <c r="M670" s="87"/>
      <c r="N670" s="87"/>
    </row>
    <row r="671" ht="18.0" customHeight="1">
      <c r="A671" s="9"/>
      <c r="B671" s="720"/>
      <c r="C671" s="9"/>
      <c r="D671" s="730"/>
      <c r="E671" s="722"/>
      <c r="F671" s="87"/>
      <c r="G671" s="82"/>
      <c r="H671" s="82"/>
      <c r="I671" s="82"/>
      <c r="J671" s="82"/>
      <c r="K671" s="87"/>
      <c r="L671" s="87"/>
      <c r="M671" s="87"/>
      <c r="N671" s="87"/>
    </row>
    <row r="672" ht="18.0" customHeight="1">
      <c r="A672" s="9"/>
      <c r="B672" s="720"/>
      <c r="C672" s="9"/>
      <c r="D672" s="730"/>
      <c r="E672" s="722"/>
      <c r="F672" s="87"/>
      <c r="G672" s="82"/>
      <c r="H672" s="82"/>
      <c r="I672" s="82"/>
      <c r="J672" s="82"/>
      <c r="K672" s="87"/>
      <c r="L672" s="87"/>
      <c r="M672" s="87"/>
      <c r="N672" s="87"/>
    </row>
    <row r="673" ht="18.0" customHeight="1">
      <c r="A673" s="9"/>
      <c r="B673" s="720"/>
      <c r="C673" s="9"/>
      <c r="D673" s="730"/>
      <c r="E673" s="722"/>
      <c r="F673" s="87"/>
      <c r="G673" s="82"/>
      <c r="H673" s="82"/>
      <c r="I673" s="82"/>
      <c r="J673" s="82"/>
      <c r="K673" s="87"/>
      <c r="L673" s="87"/>
      <c r="M673" s="87"/>
      <c r="N673" s="87"/>
    </row>
    <row r="674" ht="18.0" customHeight="1">
      <c r="A674" s="9"/>
      <c r="B674" s="720"/>
      <c r="C674" s="9"/>
      <c r="D674" s="730"/>
      <c r="E674" s="722"/>
      <c r="F674" s="87"/>
      <c r="G674" s="82"/>
      <c r="H674" s="82"/>
      <c r="I674" s="82"/>
      <c r="J674" s="82"/>
      <c r="K674" s="87"/>
      <c r="L674" s="87"/>
      <c r="M674" s="87"/>
      <c r="N674" s="87"/>
    </row>
    <row r="675" ht="18.0" customHeight="1">
      <c r="A675" s="9"/>
      <c r="B675" s="720"/>
      <c r="C675" s="9"/>
      <c r="D675" s="730"/>
      <c r="E675" s="722"/>
      <c r="F675" s="87"/>
      <c r="G675" s="82"/>
      <c r="H675" s="82"/>
      <c r="I675" s="82"/>
      <c r="J675" s="82"/>
      <c r="K675" s="87"/>
      <c r="L675" s="87"/>
      <c r="M675" s="87"/>
      <c r="N675" s="87"/>
    </row>
    <row r="676" ht="18.0" customHeight="1">
      <c r="A676" s="9"/>
      <c r="B676" s="720"/>
      <c r="C676" s="9"/>
      <c r="D676" s="730"/>
      <c r="E676" s="722"/>
      <c r="F676" s="87"/>
      <c r="G676" s="82"/>
      <c r="H676" s="82"/>
      <c r="I676" s="82"/>
      <c r="J676" s="82"/>
      <c r="K676" s="87"/>
      <c r="L676" s="87"/>
      <c r="M676" s="87"/>
      <c r="N676" s="87"/>
    </row>
    <row r="677" ht="18.0" customHeight="1">
      <c r="A677" s="9"/>
      <c r="B677" s="720"/>
      <c r="C677" s="9"/>
      <c r="D677" s="730"/>
      <c r="E677" s="722"/>
      <c r="F677" s="87"/>
      <c r="G677" s="82"/>
      <c r="H677" s="82"/>
      <c r="I677" s="82"/>
      <c r="J677" s="82"/>
      <c r="K677" s="87"/>
      <c r="L677" s="87"/>
      <c r="M677" s="87"/>
      <c r="N677" s="87"/>
    </row>
    <row r="678" ht="18.0" customHeight="1">
      <c r="A678" s="9"/>
      <c r="B678" s="720"/>
      <c r="C678" s="9"/>
      <c r="D678" s="730"/>
      <c r="E678" s="722"/>
      <c r="F678" s="87"/>
      <c r="G678" s="82"/>
      <c r="H678" s="82"/>
      <c r="I678" s="82"/>
      <c r="J678" s="82"/>
      <c r="K678" s="87"/>
      <c r="L678" s="87"/>
      <c r="M678" s="87"/>
      <c r="N678" s="87"/>
    </row>
    <row r="679" ht="18.0" customHeight="1">
      <c r="A679" s="9"/>
      <c r="B679" s="720"/>
      <c r="C679" s="9"/>
      <c r="D679" s="730"/>
      <c r="E679" s="722"/>
      <c r="F679" s="87"/>
      <c r="G679" s="82"/>
      <c r="H679" s="82"/>
      <c r="I679" s="82"/>
      <c r="J679" s="82"/>
      <c r="K679" s="87"/>
      <c r="L679" s="87"/>
      <c r="M679" s="87"/>
      <c r="N679" s="87"/>
    </row>
    <row r="680" ht="18.0" customHeight="1">
      <c r="A680" s="9"/>
      <c r="B680" s="720"/>
      <c r="C680" s="9"/>
      <c r="D680" s="730"/>
      <c r="E680" s="722"/>
      <c r="F680" s="87"/>
      <c r="G680" s="82"/>
      <c r="H680" s="82"/>
      <c r="I680" s="82"/>
      <c r="J680" s="82"/>
      <c r="K680" s="87"/>
      <c r="L680" s="87"/>
      <c r="M680" s="87"/>
      <c r="N680" s="87"/>
    </row>
    <row r="681" ht="18.0" customHeight="1">
      <c r="A681" s="9"/>
      <c r="B681" s="720"/>
      <c r="C681" s="9"/>
      <c r="D681" s="730"/>
      <c r="E681" s="722"/>
      <c r="F681" s="87"/>
      <c r="G681" s="82"/>
      <c r="H681" s="82"/>
      <c r="I681" s="82"/>
      <c r="J681" s="82"/>
      <c r="K681" s="87"/>
      <c r="L681" s="87"/>
      <c r="M681" s="87"/>
      <c r="N681" s="87"/>
    </row>
    <row r="682" ht="18.0" customHeight="1">
      <c r="A682" s="9"/>
      <c r="B682" s="720"/>
      <c r="C682" s="9"/>
      <c r="D682" s="730"/>
      <c r="E682" s="722"/>
      <c r="F682" s="87"/>
      <c r="G682" s="82"/>
      <c r="H682" s="82"/>
      <c r="I682" s="82"/>
      <c r="J682" s="82"/>
      <c r="K682" s="87"/>
      <c r="L682" s="87"/>
      <c r="M682" s="87"/>
      <c r="N682" s="87"/>
    </row>
    <row r="683" ht="18.0" customHeight="1">
      <c r="A683" s="9"/>
      <c r="B683" s="720"/>
      <c r="C683" s="9"/>
      <c r="D683" s="730"/>
      <c r="E683" s="722"/>
      <c r="F683" s="87"/>
      <c r="G683" s="82"/>
      <c r="H683" s="82"/>
      <c r="I683" s="82"/>
      <c r="J683" s="82"/>
      <c r="K683" s="87"/>
      <c r="L683" s="87"/>
      <c r="M683" s="87"/>
      <c r="N683" s="87"/>
    </row>
    <row r="684" ht="18.0" customHeight="1">
      <c r="A684" s="9"/>
      <c r="B684" s="720"/>
      <c r="C684" s="9"/>
      <c r="D684" s="730"/>
      <c r="E684" s="722"/>
      <c r="F684" s="87"/>
      <c r="G684" s="82"/>
      <c r="H684" s="82"/>
      <c r="I684" s="82"/>
      <c r="J684" s="82"/>
      <c r="K684" s="87"/>
      <c r="L684" s="87"/>
      <c r="M684" s="87"/>
      <c r="N684" s="87"/>
    </row>
    <row r="685" ht="18.0" customHeight="1">
      <c r="A685" s="9"/>
      <c r="B685" s="720"/>
      <c r="C685" s="9"/>
      <c r="D685" s="730"/>
      <c r="E685" s="722"/>
      <c r="F685" s="87"/>
      <c r="G685" s="82"/>
      <c r="H685" s="82"/>
      <c r="I685" s="82"/>
      <c r="J685" s="82"/>
      <c r="K685" s="87"/>
      <c r="L685" s="87"/>
      <c r="M685" s="87"/>
      <c r="N685" s="87"/>
    </row>
    <row r="686" ht="18.0" customHeight="1">
      <c r="A686" s="9"/>
      <c r="B686" s="720"/>
      <c r="C686" s="9"/>
      <c r="D686" s="730"/>
      <c r="E686" s="722"/>
      <c r="F686" s="87"/>
      <c r="G686" s="82"/>
      <c r="H686" s="82"/>
      <c r="I686" s="82"/>
      <c r="J686" s="82"/>
      <c r="K686" s="87"/>
      <c r="L686" s="87"/>
      <c r="M686" s="87"/>
      <c r="N686" s="87"/>
    </row>
    <row r="687" ht="18.0" customHeight="1">
      <c r="A687" s="9"/>
      <c r="B687" s="720"/>
      <c r="C687" s="9"/>
      <c r="D687" s="730"/>
      <c r="E687" s="722"/>
      <c r="F687" s="87"/>
      <c r="G687" s="82"/>
      <c r="H687" s="82"/>
      <c r="I687" s="82"/>
      <c r="J687" s="82"/>
      <c r="K687" s="87"/>
      <c r="L687" s="87"/>
      <c r="M687" s="87"/>
      <c r="N687" s="87"/>
    </row>
    <row r="688" ht="18.0" customHeight="1">
      <c r="A688" s="9"/>
      <c r="B688" s="720"/>
      <c r="C688" s="9"/>
      <c r="D688" s="730"/>
      <c r="E688" s="722"/>
      <c r="F688" s="87"/>
      <c r="G688" s="82"/>
      <c r="H688" s="82"/>
      <c r="I688" s="82"/>
      <c r="J688" s="82"/>
      <c r="K688" s="87"/>
      <c r="L688" s="87"/>
      <c r="M688" s="87"/>
      <c r="N688" s="87"/>
    </row>
    <row r="689" ht="18.0" customHeight="1">
      <c r="A689" s="9"/>
      <c r="B689" s="720"/>
      <c r="C689" s="9"/>
      <c r="D689" s="730"/>
      <c r="E689" s="722"/>
      <c r="F689" s="87"/>
      <c r="G689" s="82"/>
      <c r="H689" s="82"/>
      <c r="I689" s="82"/>
      <c r="J689" s="82"/>
      <c r="K689" s="87"/>
      <c r="L689" s="87"/>
      <c r="M689" s="87"/>
      <c r="N689" s="87"/>
    </row>
    <row r="690" ht="18.0" customHeight="1">
      <c r="A690" s="9"/>
      <c r="B690" s="720"/>
      <c r="C690" s="9"/>
      <c r="D690" s="730"/>
      <c r="E690" s="722"/>
      <c r="F690" s="87"/>
      <c r="G690" s="82"/>
      <c r="H690" s="82"/>
      <c r="I690" s="82"/>
      <c r="J690" s="82"/>
      <c r="K690" s="87"/>
      <c r="L690" s="87"/>
      <c r="M690" s="87"/>
      <c r="N690" s="87"/>
    </row>
    <row r="691" ht="18.0" customHeight="1">
      <c r="A691" s="9"/>
      <c r="B691" s="720"/>
      <c r="C691" s="9"/>
      <c r="D691" s="730"/>
      <c r="E691" s="722"/>
      <c r="F691" s="87"/>
      <c r="G691" s="82"/>
      <c r="H691" s="82"/>
      <c r="I691" s="82"/>
      <c r="J691" s="82"/>
      <c r="K691" s="87"/>
      <c r="L691" s="87"/>
      <c r="M691" s="87"/>
      <c r="N691" s="87"/>
    </row>
    <row r="692" ht="18.0" customHeight="1">
      <c r="A692" s="9"/>
      <c r="B692" s="720"/>
      <c r="C692" s="9"/>
      <c r="D692" s="730"/>
      <c r="E692" s="722"/>
      <c r="F692" s="87"/>
      <c r="G692" s="82"/>
      <c r="H692" s="82"/>
      <c r="I692" s="82"/>
      <c r="J692" s="82"/>
      <c r="K692" s="87"/>
      <c r="L692" s="87"/>
      <c r="M692" s="87"/>
      <c r="N692" s="87"/>
    </row>
    <row r="693" ht="18.0" customHeight="1">
      <c r="A693" s="9"/>
      <c r="B693" s="720"/>
      <c r="C693" s="9"/>
      <c r="D693" s="730"/>
      <c r="E693" s="722"/>
      <c r="F693" s="87"/>
      <c r="G693" s="82"/>
      <c r="H693" s="82"/>
      <c r="I693" s="82"/>
      <c r="J693" s="82"/>
      <c r="K693" s="87"/>
      <c r="L693" s="87"/>
      <c r="M693" s="87"/>
      <c r="N693" s="87"/>
    </row>
    <row r="694" ht="18.0" customHeight="1">
      <c r="A694" s="9"/>
      <c r="B694" s="720"/>
      <c r="C694" s="9"/>
      <c r="D694" s="730"/>
      <c r="E694" s="722"/>
      <c r="F694" s="87"/>
      <c r="G694" s="82"/>
      <c r="H694" s="82"/>
      <c r="I694" s="82"/>
      <c r="J694" s="82"/>
      <c r="K694" s="87"/>
      <c r="L694" s="87"/>
      <c r="M694" s="87"/>
      <c r="N694" s="87"/>
    </row>
    <row r="695" ht="18.0" customHeight="1">
      <c r="A695" s="9"/>
      <c r="B695" s="720"/>
      <c r="C695" s="9"/>
      <c r="D695" s="730"/>
      <c r="E695" s="722"/>
      <c r="F695" s="87"/>
      <c r="G695" s="82"/>
      <c r="H695" s="82"/>
      <c r="I695" s="82"/>
      <c r="J695" s="82"/>
      <c r="K695" s="87"/>
      <c r="L695" s="87"/>
      <c r="M695" s="87"/>
      <c r="N695" s="87"/>
    </row>
    <row r="696" ht="18.0" customHeight="1">
      <c r="A696" s="9"/>
      <c r="B696" s="720"/>
      <c r="C696" s="9"/>
      <c r="D696" s="730"/>
      <c r="E696" s="722"/>
      <c r="F696" s="87"/>
      <c r="G696" s="82"/>
      <c r="H696" s="82"/>
      <c r="I696" s="82"/>
      <c r="J696" s="82"/>
      <c r="K696" s="87"/>
      <c r="L696" s="87"/>
      <c r="M696" s="87"/>
      <c r="N696" s="87"/>
    </row>
    <row r="697" ht="18.0" customHeight="1">
      <c r="A697" s="9"/>
      <c r="B697" s="720"/>
      <c r="C697" s="9"/>
      <c r="D697" s="730"/>
      <c r="E697" s="722"/>
      <c r="F697" s="87"/>
      <c r="G697" s="82"/>
      <c r="H697" s="82"/>
      <c r="I697" s="82"/>
      <c r="J697" s="82"/>
      <c r="K697" s="87"/>
      <c r="L697" s="87"/>
      <c r="M697" s="87"/>
      <c r="N697" s="87"/>
    </row>
    <row r="698" ht="18.0" customHeight="1">
      <c r="A698" s="9"/>
      <c r="B698" s="720"/>
      <c r="C698" s="9"/>
      <c r="D698" s="730"/>
      <c r="E698" s="722"/>
      <c r="F698" s="87"/>
      <c r="G698" s="82"/>
      <c r="H698" s="82"/>
      <c r="I698" s="82"/>
      <c r="J698" s="82"/>
      <c r="K698" s="87"/>
      <c r="L698" s="87"/>
      <c r="M698" s="87"/>
      <c r="N698" s="87"/>
    </row>
    <row r="699" ht="18.0" customHeight="1">
      <c r="A699" s="9"/>
      <c r="B699" s="720"/>
      <c r="C699" s="9"/>
      <c r="D699" s="730"/>
      <c r="E699" s="722"/>
      <c r="F699" s="87"/>
      <c r="G699" s="82"/>
      <c r="H699" s="82"/>
      <c r="I699" s="82"/>
      <c r="J699" s="82"/>
      <c r="K699" s="87"/>
      <c r="L699" s="87"/>
      <c r="M699" s="87"/>
      <c r="N699" s="87"/>
    </row>
    <row r="700" ht="18.0" customHeight="1">
      <c r="A700" s="9"/>
      <c r="B700" s="720"/>
      <c r="C700" s="9"/>
      <c r="D700" s="730"/>
      <c r="E700" s="722"/>
      <c r="F700" s="87"/>
      <c r="G700" s="82"/>
      <c r="H700" s="82"/>
      <c r="I700" s="82"/>
      <c r="J700" s="82"/>
      <c r="K700" s="87"/>
      <c r="L700" s="87"/>
      <c r="M700" s="87"/>
      <c r="N700" s="87"/>
    </row>
    <row r="701" ht="18.0" customHeight="1">
      <c r="A701" s="9"/>
      <c r="B701" s="720"/>
      <c r="C701" s="9"/>
      <c r="D701" s="730"/>
      <c r="E701" s="722"/>
      <c r="F701" s="87"/>
      <c r="G701" s="82"/>
      <c r="H701" s="82"/>
      <c r="I701" s="82"/>
      <c r="J701" s="82"/>
      <c r="K701" s="87"/>
      <c r="L701" s="87"/>
      <c r="M701" s="87"/>
      <c r="N701" s="87"/>
    </row>
    <row r="702" ht="18.0" customHeight="1">
      <c r="A702" s="9"/>
      <c r="B702" s="720"/>
      <c r="C702" s="9"/>
      <c r="D702" s="730"/>
      <c r="E702" s="722"/>
      <c r="F702" s="87"/>
      <c r="G702" s="82"/>
      <c r="H702" s="82"/>
      <c r="I702" s="82"/>
      <c r="J702" s="82"/>
      <c r="K702" s="87"/>
      <c r="L702" s="87"/>
      <c r="M702" s="87"/>
      <c r="N702" s="87"/>
    </row>
    <row r="703" ht="18.0" customHeight="1">
      <c r="A703" s="9"/>
      <c r="B703" s="720"/>
      <c r="C703" s="9"/>
      <c r="D703" s="730"/>
      <c r="E703" s="722"/>
      <c r="F703" s="87"/>
      <c r="G703" s="82"/>
      <c r="H703" s="82"/>
      <c r="I703" s="82"/>
      <c r="J703" s="82"/>
      <c r="K703" s="87"/>
      <c r="L703" s="87"/>
      <c r="M703" s="87"/>
      <c r="N703" s="87"/>
    </row>
    <row r="704" ht="18.0" customHeight="1">
      <c r="A704" s="9"/>
      <c r="B704" s="720"/>
      <c r="C704" s="9"/>
      <c r="D704" s="730"/>
      <c r="E704" s="722"/>
      <c r="F704" s="87"/>
      <c r="G704" s="82"/>
      <c r="H704" s="82"/>
      <c r="I704" s="82"/>
      <c r="J704" s="82"/>
      <c r="K704" s="87"/>
      <c r="L704" s="87"/>
      <c r="M704" s="87"/>
      <c r="N704" s="87"/>
    </row>
    <row r="705" ht="18.0" customHeight="1">
      <c r="A705" s="9"/>
      <c r="B705" s="720"/>
      <c r="C705" s="9"/>
      <c r="D705" s="730"/>
      <c r="E705" s="722"/>
      <c r="F705" s="87"/>
      <c r="G705" s="82"/>
      <c r="H705" s="82"/>
      <c r="I705" s="82"/>
      <c r="J705" s="82"/>
      <c r="K705" s="87"/>
      <c r="L705" s="87"/>
      <c r="M705" s="87"/>
      <c r="N705" s="87"/>
    </row>
    <row r="706" ht="18.0" customHeight="1">
      <c r="A706" s="9"/>
      <c r="B706" s="720"/>
      <c r="C706" s="9"/>
      <c r="D706" s="730"/>
      <c r="E706" s="722"/>
      <c r="F706" s="87"/>
      <c r="G706" s="82"/>
      <c r="H706" s="82"/>
      <c r="I706" s="82"/>
      <c r="J706" s="82"/>
      <c r="K706" s="87"/>
      <c r="L706" s="87"/>
      <c r="M706" s="87"/>
      <c r="N706" s="87"/>
    </row>
    <row r="707" ht="18.0" customHeight="1">
      <c r="A707" s="9"/>
      <c r="B707" s="720"/>
      <c r="C707" s="9"/>
      <c r="D707" s="730"/>
      <c r="E707" s="722"/>
      <c r="F707" s="87"/>
      <c r="G707" s="82"/>
      <c r="H707" s="82"/>
      <c r="I707" s="82"/>
      <c r="J707" s="82"/>
      <c r="K707" s="87"/>
      <c r="L707" s="87"/>
      <c r="M707" s="87"/>
      <c r="N707" s="87"/>
    </row>
    <row r="708" ht="18.0" customHeight="1">
      <c r="A708" s="9"/>
      <c r="B708" s="720"/>
      <c r="C708" s="9"/>
      <c r="D708" s="730"/>
      <c r="E708" s="722"/>
      <c r="F708" s="87"/>
      <c r="G708" s="82"/>
      <c r="H708" s="82"/>
      <c r="I708" s="82"/>
      <c r="J708" s="82"/>
      <c r="K708" s="87"/>
      <c r="L708" s="87"/>
      <c r="M708" s="87"/>
      <c r="N708" s="87"/>
    </row>
    <row r="709" ht="18.0" customHeight="1">
      <c r="A709" s="9"/>
      <c r="B709" s="720"/>
      <c r="C709" s="9"/>
      <c r="D709" s="730"/>
      <c r="E709" s="722"/>
      <c r="F709" s="87"/>
      <c r="G709" s="82"/>
      <c r="H709" s="82"/>
      <c r="I709" s="82"/>
      <c r="J709" s="82"/>
      <c r="K709" s="87"/>
      <c r="L709" s="87"/>
      <c r="M709" s="87"/>
      <c r="N709" s="87"/>
    </row>
    <row r="710" ht="18.0" customHeight="1">
      <c r="A710" s="9"/>
      <c r="B710" s="720"/>
      <c r="C710" s="9"/>
      <c r="D710" s="730"/>
      <c r="E710" s="722"/>
      <c r="F710" s="87"/>
      <c r="G710" s="82"/>
      <c r="H710" s="82"/>
      <c r="I710" s="82"/>
      <c r="J710" s="82"/>
      <c r="K710" s="87"/>
      <c r="L710" s="87"/>
      <c r="M710" s="87"/>
      <c r="N710" s="87"/>
    </row>
    <row r="711" ht="18.0" customHeight="1">
      <c r="A711" s="9"/>
      <c r="B711" s="720"/>
      <c r="C711" s="9"/>
      <c r="D711" s="730"/>
      <c r="E711" s="722"/>
      <c r="F711" s="87"/>
      <c r="G711" s="82"/>
      <c r="H711" s="82"/>
      <c r="I711" s="82"/>
      <c r="J711" s="82"/>
      <c r="K711" s="87"/>
      <c r="L711" s="87"/>
      <c r="M711" s="87"/>
      <c r="N711" s="87"/>
    </row>
    <row r="712" ht="18.0" customHeight="1">
      <c r="A712" s="9"/>
      <c r="B712" s="720"/>
      <c r="C712" s="9"/>
      <c r="D712" s="730"/>
      <c r="E712" s="722"/>
      <c r="F712" s="87"/>
      <c r="G712" s="82"/>
      <c r="H712" s="82"/>
      <c r="I712" s="82"/>
      <c r="J712" s="82"/>
      <c r="K712" s="87"/>
      <c r="L712" s="87"/>
      <c r="M712" s="87"/>
      <c r="N712" s="87"/>
    </row>
    <row r="713" ht="18.0" customHeight="1">
      <c r="A713" s="9"/>
      <c r="B713" s="720"/>
      <c r="C713" s="9"/>
      <c r="D713" s="730"/>
      <c r="E713" s="722"/>
      <c r="F713" s="87"/>
      <c r="G713" s="82"/>
      <c r="H713" s="82"/>
      <c r="I713" s="82"/>
      <c r="J713" s="82"/>
      <c r="K713" s="87"/>
      <c r="L713" s="87"/>
      <c r="M713" s="87"/>
      <c r="N713" s="87"/>
    </row>
    <row r="714" ht="18.0" customHeight="1">
      <c r="A714" s="9"/>
      <c r="B714" s="720"/>
      <c r="C714" s="9"/>
      <c r="D714" s="730"/>
      <c r="E714" s="722"/>
      <c r="F714" s="87"/>
      <c r="G714" s="82"/>
      <c r="H714" s="82"/>
      <c r="I714" s="82"/>
      <c r="J714" s="82"/>
      <c r="K714" s="87"/>
      <c r="L714" s="87"/>
      <c r="M714" s="87"/>
      <c r="N714" s="87"/>
    </row>
    <row r="715" ht="18.0" customHeight="1">
      <c r="A715" s="9"/>
      <c r="B715" s="720"/>
      <c r="C715" s="9"/>
      <c r="D715" s="730"/>
      <c r="E715" s="722"/>
      <c r="F715" s="87"/>
      <c r="G715" s="82"/>
      <c r="H715" s="82"/>
      <c r="I715" s="82"/>
      <c r="J715" s="82"/>
      <c r="K715" s="87"/>
      <c r="L715" s="87"/>
      <c r="M715" s="87"/>
      <c r="N715" s="87"/>
    </row>
    <row r="716" ht="18.0" customHeight="1">
      <c r="A716" s="9"/>
      <c r="B716" s="720"/>
      <c r="C716" s="9"/>
      <c r="D716" s="730"/>
      <c r="E716" s="722"/>
      <c r="F716" s="87"/>
      <c r="G716" s="82"/>
      <c r="H716" s="82"/>
      <c r="I716" s="82"/>
      <c r="J716" s="82"/>
      <c r="K716" s="87"/>
      <c r="L716" s="87"/>
      <c r="M716" s="87"/>
      <c r="N716" s="87"/>
    </row>
    <row r="717" ht="18.0" customHeight="1">
      <c r="A717" s="9"/>
      <c r="B717" s="720"/>
      <c r="C717" s="9"/>
      <c r="D717" s="730"/>
      <c r="E717" s="722"/>
      <c r="F717" s="87"/>
      <c r="G717" s="82"/>
      <c r="H717" s="82"/>
      <c r="I717" s="82"/>
      <c r="J717" s="82"/>
      <c r="K717" s="87"/>
      <c r="L717" s="87"/>
      <c r="M717" s="87"/>
      <c r="N717" s="87"/>
    </row>
    <row r="718" ht="18.0" customHeight="1">
      <c r="A718" s="9"/>
      <c r="B718" s="720"/>
      <c r="C718" s="9"/>
      <c r="D718" s="730"/>
      <c r="E718" s="722"/>
      <c r="F718" s="87"/>
      <c r="G718" s="82"/>
      <c r="H718" s="82"/>
      <c r="I718" s="82"/>
      <c r="J718" s="82"/>
      <c r="K718" s="87"/>
      <c r="L718" s="87"/>
      <c r="M718" s="87"/>
      <c r="N718" s="87"/>
    </row>
    <row r="719" ht="18.0" customHeight="1">
      <c r="A719" s="9"/>
      <c r="B719" s="720"/>
      <c r="C719" s="9"/>
      <c r="D719" s="730"/>
      <c r="E719" s="722"/>
      <c r="F719" s="87"/>
      <c r="G719" s="82"/>
      <c r="H719" s="82"/>
      <c r="I719" s="82"/>
      <c r="J719" s="82"/>
      <c r="K719" s="87"/>
      <c r="L719" s="87"/>
      <c r="M719" s="87"/>
      <c r="N719" s="87"/>
    </row>
    <row r="720" ht="18.0" customHeight="1">
      <c r="A720" s="9"/>
      <c r="B720" s="720"/>
      <c r="C720" s="9"/>
      <c r="D720" s="730"/>
      <c r="E720" s="722"/>
      <c r="F720" s="87"/>
      <c r="G720" s="82"/>
      <c r="H720" s="82"/>
      <c r="I720" s="82"/>
      <c r="J720" s="82"/>
      <c r="K720" s="87"/>
      <c r="L720" s="87"/>
      <c r="M720" s="87"/>
      <c r="N720" s="87"/>
    </row>
    <row r="721" ht="18.0" customHeight="1">
      <c r="A721" s="9"/>
      <c r="B721" s="720"/>
      <c r="C721" s="9"/>
      <c r="D721" s="730"/>
      <c r="E721" s="722"/>
      <c r="F721" s="87"/>
      <c r="G721" s="82"/>
      <c r="H721" s="82"/>
      <c r="I721" s="82"/>
      <c r="J721" s="82"/>
      <c r="K721" s="87"/>
      <c r="L721" s="87"/>
      <c r="M721" s="87"/>
      <c r="N721" s="87"/>
    </row>
    <row r="722" ht="18.0" customHeight="1">
      <c r="A722" s="9"/>
      <c r="B722" s="720"/>
      <c r="C722" s="9"/>
      <c r="D722" s="730"/>
      <c r="E722" s="722"/>
      <c r="F722" s="87"/>
      <c r="G722" s="82"/>
      <c r="H722" s="82"/>
      <c r="I722" s="82"/>
      <c r="J722" s="82"/>
      <c r="K722" s="87"/>
      <c r="L722" s="87"/>
      <c r="M722" s="87"/>
      <c r="N722" s="87"/>
    </row>
    <row r="723" ht="18.0" customHeight="1">
      <c r="A723" s="9"/>
      <c r="B723" s="720"/>
      <c r="C723" s="9"/>
      <c r="D723" s="730"/>
      <c r="E723" s="722"/>
      <c r="F723" s="87"/>
      <c r="G723" s="82"/>
      <c r="H723" s="82"/>
      <c r="I723" s="82"/>
      <c r="J723" s="82"/>
      <c r="K723" s="87"/>
      <c r="L723" s="87"/>
      <c r="M723" s="87"/>
      <c r="N723" s="87"/>
    </row>
    <row r="724" ht="18.0" customHeight="1">
      <c r="A724" s="9"/>
      <c r="B724" s="720"/>
      <c r="C724" s="9"/>
      <c r="D724" s="730"/>
      <c r="E724" s="722"/>
      <c r="F724" s="87"/>
      <c r="G724" s="82"/>
      <c r="H724" s="82"/>
      <c r="I724" s="82"/>
      <c r="J724" s="82"/>
      <c r="K724" s="87"/>
      <c r="L724" s="87"/>
      <c r="M724" s="87"/>
      <c r="N724" s="87"/>
    </row>
    <row r="725" ht="18.0" customHeight="1">
      <c r="A725" s="9"/>
      <c r="B725" s="720"/>
      <c r="C725" s="9"/>
      <c r="D725" s="730"/>
      <c r="E725" s="722"/>
      <c r="F725" s="87"/>
      <c r="G725" s="82"/>
      <c r="H725" s="82"/>
      <c r="I725" s="82"/>
      <c r="J725" s="82"/>
      <c r="K725" s="87"/>
      <c r="L725" s="87"/>
      <c r="M725" s="87"/>
      <c r="N725" s="87"/>
    </row>
    <row r="726" ht="18.0" customHeight="1">
      <c r="A726" s="9"/>
      <c r="B726" s="720"/>
      <c r="C726" s="9"/>
      <c r="D726" s="730"/>
      <c r="E726" s="722"/>
      <c r="F726" s="87"/>
      <c r="G726" s="82"/>
      <c r="H726" s="82"/>
      <c r="I726" s="82"/>
      <c r="J726" s="82"/>
      <c r="K726" s="87"/>
      <c r="L726" s="87"/>
      <c r="M726" s="87"/>
      <c r="N726" s="87"/>
    </row>
    <row r="727" ht="18.0" customHeight="1">
      <c r="A727" s="9"/>
      <c r="B727" s="720"/>
      <c r="C727" s="9"/>
      <c r="D727" s="730"/>
      <c r="E727" s="722"/>
      <c r="F727" s="87"/>
      <c r="G727" s="82"/>
      <c r="H727" s="82"/>
      <c r="I727" s="82"/>
      <c r="J727" s="82"/>
      <c r="K727" s="87"/>
      <c r="L727" s="87"/>
      <c r="M727" s="87"/>
      <c r="N727" s="87"/>
    </row>
    <row r="728" ht="18.0" customHeight="1">
      <c r="A728" s="9"/>
      <c r="B728" s="720"/>
      <c r="C728" s="9"/>
      <c r="D728" s="730"/>
      <c r="E728" s="722"/>
      <c r="F728" s="87"/>
      <c r="G728" s="82"/>
      <c r="H728" s="82"/>
      <c r="I728" s="82"/>
      <c r="J728" s="82"/>
      <c r="K728" s="87"/>
      <c r="L728" s="87"/>
      <c r="M728" s="87"/>
      <c r="N728" s="87"/>
    </row>
    <row r="729" ht="18.0" customHeight="1">
      <c r="A729" s="9"/>
      <c r="B729" s="720"/>
      <c r="C729" s="9"/>
      <c r="D729" s="730"/>
      <c r="E729" s="722"/>
      <c r="F729" s="87"/>
      <c r="G729" s="82"/>
      <c r="H729" s="82"/>
      <c r="I729" s="82"/>
      <c r="J729" s="82"/>
      <c r="K729" s="87"/>
      <c r="L729" s="87"/>
      <c r="M729" s="87"/>
      <c r="N729" s="87"/>
    </row>
    <row r="730" ht="18.0" customHeight="1">
      <c r="A730" s="9"/>
      <c r="B730" s="720"/>
      <c r="C730" s="9"/>
      <c r="D730" s="730"/>
      <c r="E730" s="722"/>
      <c r="F730" s="87"/>
      <c r="G730" s="82"/>
      <c r="H730" s="82"/>
      <c r="I730" s="82"/>
      <c r="J730" s="82"/>
      <c r="K730" s="87"/>
      <c r="L730" s="87"/>
      <c r="M730" s="87"/>
      <c r="N730" s="87"/>
    </row>
    <row r="731" ht="18.0" customHeight="1">
      <c r="A731" s="9"/>
      <c r="B731" s="720"/>
      <c r="C731" s="9"/>
      <c r="D731" s="730"/>
      <c r="E731" s="722"/>
      <c r="F731" s="87"/>
      <c r="G731" s="82"/>
      <c r="H731" s="82"/>
      <c r="I731" s="82"/>
      <c r="J731" s="82"/>
      <c r="K731" s="87"/>
      <c r="L731" s="87"/>
      <c r="M731" s="87"/>
      <c r="N731" s="87"/>
    </row>
    <row r="732" ht="18.0" customHeight="1">
      <c r="A732" s="9"/>
      <c r="B732" s="720"/>
      <c r="C732" s="9"/>
      <c r="D732" s="730"/>
      <c r="E732" s="722"/>
      <c r="F732" s="87"/>
      <c r="G732" s="82"/>
      <c r="H732" s="82"/>
      <c r="I732" s="82"/>
      <c r="J732" s="82"/>
      <c r="K732" s="87"/>
      <c r="L732" s="87"/>
      <c r="M732" s="87"/>
      <c r="N732" s="87"/>
    </row>
    <row r="733" ht="18.0" customHeight="1">
      <c r="A733" s="9"/>
      <c r="B733" s="720"/>
      <c r="C733" s="9"/>
      <c r="D733" s="730"/>
      <c r="E733" s="722"/>
      <c r="F733" s="87"/>
      <c r="G733" s="82"/>
      <c r="H733" s="82"/>
      <c r="I733" s="82"/>
      <c r="J733" s="82"/>
      <c r="K733" s="87"/>
      <c r="L733" s="87"/>
      <c r="M733" s="87"/>
      <c r="N733" s="87"/>
    </row>
    <row r="734" ht="18.0" customHeight="1">
      <c r="A734" s="9"/>
      <c r="B734" s="720"/>
      <c r="C734" s="9"/>
      <c r="D734" s="730"/>
      <c r="E734" s="722"/>
      <c r="F734" s="87"/>
      <c r="G734" s="82"/>
      <c r="H734" s="82"/>
      <c r="I734" s="82"/>
      <c r="J734" s="82"/>
      <c r="K734" s="87"/>
      <c r="L734" s="87"/>
      <c r="M734" s="87"/>
      <c r="N734" s="87"/>
    </row>
    <row r="735" ht="18.0" customHeight="1">
      <c r="A735" s="9"/>
      <c r="B735" s="720"/>
      <c r="C735" s="9"/>
      <c r="D735" s="730"/>
      <c r="E735" s="722"/>
      <c r="F735" s="87"/>
      <c r="G735" s="82"/>
      <c r="H735" s="82"/>
      <c r="I735" s="82"/>
      <c r="J735" s="82"/>
      <c r="K735" s="87"/>
      <c r="L735" s="87"/>
      <c r="M735" s="87"/>
      <c r="N735" s="87"/>
    </row>
    <row r="736" ht="18.0" customHeight="1">
      <c r="A736" s="9"/>
      <c r="B736" s="720"/>
      <c r="C736" s="9"/>
      <c r="D736" s="730"/>
      <c r="E736" s="722"/>
      <c r="F736" s="87"/>
      <c r="G736" s="82"/>
      <c r="H736" s="82"/>
      <c r="I736" s="82"/>
      <c r="J736" s="82"/>
      <c r="K736" s="87"/>
      <c r="L736" s="87"/>
      <c r="M736" s="87"/>
      <c r="N736" s="87"/>
    </row>
    <row r="737" ht="18.0" customHeight="1">
      <c r="A737" s="9"/>
      <c r="B737" s="720"/>
      <c r="C737" s="9"/>
      <c r="D737" s="730"/>
      <c r="E737" s="722"/>
      <c r="F737" s="87"/>
      <c r="G737" s="82"/>
      <c r="H737" s="82"/>
      <c r="I737" s="82"/>
      <c r="J737" s="82"/>
      <c r="K737" s="87"/>
      <c r="L737" s="87"/>
      <c r="M737" s="87"/>
      <c r="N737" s="87"/>
    </row>
    <row r="738" ht="18.0" customHeight="1">
      <c r="A738" s="9"/>
      <c r="B738" s="720"/>
      <c r="C738" s="9"/>
      <c r="D738" s="730"/>
      <c r="E738" s="722"/>
      <c r="F738" s="87"/>
      <c r="G738" s="82"/>
      <c r="H738" s="82"/>
      <c r="I738" s="82"/>
      <c r="J738" s="82"/>
      <c r="K738" s="87"/>
      <c r="L738" s="87"/>
      <c r="M738" s="87"/>
      <c r="N738" s="87"/>
    </row>
    <row r="739" ht="18.0" customHeight="1">
      <c r="A739" s="9"/>
      <c r="B739" s="720"/>
      <c r="C739" s="9"/>
      <c r="D739" s="730"/>
      <c r="E739" s="722"/>
      <c r="F739" s="87"/>
      <c r="G739" s="82"/>
      <c r="H739" s="82"/>
      <c r="I739" s="82"/>
      <c r="J739" s="82"/>
      <c r="K739" s="87"/>
      <c r="L739" s="87"/>
      <c r="M739" s="87"/>
      <c r="N739" s="87"/>
    </row>
    <row r="740" ht="18.0" customHeight="1">
      <c r="A740" s="9"/>
      <c r="B740" s="720"/>
      <c r="C740" s="9"/>
      <c r="D740" s="730"/>
      <c r="E740" s="722"/>
      <c r="F740" s="87"/>
      <c r="G740" s="82"/>
      <c r="H740" s="82"/>
      <c r="I740" s="82"/>
      <c r="J740" s="82"/>
      <c r="K740" s="87"/>
      <c r="L740" s="87"/>
      <c r="M740" s="87"/>
      <c r="N740" s="87"/>
    </row>
    <row r="741" ht="18.0" customHeight="1">
      <c r="A741" s="9"/>
      <c r="B741" s="720"/>
      <c r="C741" s="9"/>
      <c r="D741" s="730"/>
      <c r="E741" s="722"/>
      <c r="F741" s="87"/>
      <c r="G741" s="82"/>
      <c r="H741" s="82"/>
      <c r="I741" s="82"/>
      <c r="J741" s="82"/>
      <c r="K741" s="87"/>
      <c r="L741" s="87"/>
      <c r="M741" s="87"/>
      <c r="N741" s="87"/>
    </row>
    <row r="742" ht="18.0" customHeight="1">
      <c r="A742" s="9"/>
      <c r="B742" s="720"/>
      <c r="C742" s="9"/>
      <c r="D742" s="730"/>
      <c r="E742" s="722"/>
      <c r="F742" s="87"/>
      <c r="G742" s="82"/>
      <c r="H742" s="82"/>
      <c r="I742" s="82"/>
      <c r="J742" s="82"/>
      <c r="K742" s="87"/>
      <c r="L742" s="87"/>
      <c r="M742" s="87"/>
      <c r="N742" s="87"/>
    </row>
    <row r="743" ht="18.0" customHeight="1">
      <c r="A743" s="9"/>
      <c r="B743" s="720"/>
      <c r="C743" s="9"/>
      <c r="D743" s="730"/>
      <c r="E743" s="722"/>
      <c r="F743" s="87"/>
      <c r="G743" s="82"/>
      <c r="H743" s="82"/>
      <c r="I743" s="82"/>
      <c r="J743" s="82"/>
      <c r="K743" s="87"/>
      <c r="L743" s="87"/>
      <c r="M743" s="87"/>
      <c r="N743" s="87"/>
    </row>
    <row r="744" ht="18.0" customHeight="1">
      <c r="A744" s="9"/>
      <c r="B744" s="720"/>
      <c r="C744" s="9"/>
      <c r="D744" s="730"/>
      <c r="E744" s="722"/>
      <c r="F744" s="87"/>
      <c r="G744" s="82"/>
      <c r="H744" s="82"/>
      <c r="I744" s="82"/>
      <c r="J744" s="82"/>
      <c r="K744" s="87"/>
      <c r="L744" s="87"/>
      <c r="M744" s="87"/>
      <c r="N744" s="87"/>
    </row>
    <row r="745" ht="18.0" customHeight="1">
      <c r="A745" s="9"/>
      <c r="B745" s="720"/>
      <c r="C745" s="9"/>
      <c r="D745" s="730"/>
      <c r="E745" s="722"/>
      <c r="F745" s="87"/>
      <c r="G745" s="82"/>
      <c r="H745" s="82"/>
      <c r="I745" s="82"/>
      <c r="J745" s="82"/>
      <c r="K745" s="87"/>
      <c r="L745" s="87"/>
      <c r="M745" s="87"/>
      <c r="N745" s="87"/>
    </row>
    <row r="746" ht="18.0" customHeight="1">
      <c r="A746" s="9"/>
      <c r="B746" s="720"/>
      <c r="C746" s="9"/>
      <c r="D746" s="730"/>
      <c r="E746" s="722"/>
      <c r="F746" s="87"/>
      <c r="G746" s="82"/>
      <c r="H746" s="82"/>
      <c r="I746" s="82"/>
      <c r="J746" s="82"/>
      <c r="K746" s="87"/>
      <c r="L746" s="87"/>
      <c r="M746" s="87"/>
      <c r="N746" s="87"/>
    </row>
    <row r="747" ht="18.0" customHeight="1">
      <c r="A747" s="9"/>
      <c r="B747" s="720"/>
      <c r="C747" s="9"/>
      <c r="D747" s="730"/>
      <c r="E747" s="722"/>
      <c r="F747" s="87"/>
      <c r="G747" s="82"/>
      <c r="H747" s="82"/>
      <c r="I747" s="82"/>
      <c r="J747" s="82"/>
      <c r="K747" s="87"/>
      <c r="L747" s="87"/>
      <c r="M747" s="87"/>
      <c r="N747" s="87"/>
    </row>
    <row r="748" ht="18.0" customHeight="1">
      <c r="A748" s="9"/>
      <c r="B748" s="720"/>
      <c r="C748" s="9"/>
      <c r="D748" s="730"/>
      <c r="E748" s="722"/>
      <c r="F748" s="87"/>
      <c r="G748" s="82"/>
      <c r="H748" s="82"/>
      <c r="I748" s="82"/>
      <c r="J748" s="82"/>
      <c r="K748" s="87"/>
      <c r="L748" s="87"/>
      <c r="M748" s="87"/>
      <c r="N748" s="87"/>
    </row>
    <row r="749" ht="18.0" customHeight="1">
      <c r="A749" s="9"/>
      <c r="B749" s="720"/>
      <c r="C749" s="9"/>
      <c r="D749" s="730"/>
      <c r="E749" s="722"/>
      <c r="F749" s="87"/>
      <c r="G749" s="82"/>
      <c r="H749" s="82"/>
      <c r="I749" s="82"/>
      <c r="J749" s="82"/>
      <c r="K749" s="87"/>
      <c r="L749" s="87"/>
      <c r="M749" s="87"/>
      <c r="N749" s="87"/>
    </row>
    <row r="750" ht="18.0" customHeight="1">
      <c r="A750" s="9"/>
      <c r="B750" s="720"/>
      <c r="C750" s="9"/>
      <c r="D750" s="730"/>
      <c r="E750" s="722"/>
      <c r="F750" s="87"/>
      <c r="G750" s="82"/>
      <c r="H750" s="82"/>
      <c r="I750" s="82"/>
      <c r="J750" s="82"/>
      <c r="K750" s="87"/>
      <c r="L750" s="87"/>
      <c r="M750" s="87"/>
      <c r="N750" s="87"/>
    </row>
    <row r="751" ht="18.0" customHeight="1">
      <c r="A751" s="9"/>
      <c r="B751" s="720"/>
      <c r="C751" s="9"/>
      <c r="D751" s="730"/>
      <c r="E751" s="722"/>
      <c r="F751" s="87"/>
      <c r="G751" s="82"/>
      <c r="H751" s="82"/>
      <c r="I751" s="82"/>
      <c r="J751" s="82"/>
      <c r="K751" s="87"/>
      <c r="L751" s="87"/>
      <c r="M751" s="87"/>
      <c r="N751" s="87"/>
    </row>
    <row r="752" ht="18.0" customHeight="1">
      <c r="A752" s="9"/>
      <c r="B752" s="720"/>
      <c r="C752" s="9"/>
      <c r="D752" s="730"/>
      <c r="E752" s="722"/>
      <c r="F752" s="87"/>
      <c r="G752" s="82"/>
      <c r="H752" s="82"/>
      <c r="I752" s="82"/>
      <c r="J752" s="82"/>
      <c r="K752" s="87"/>
      <c r="L752" s="87"/>
      <c r="M752" s="87"/>
      <c r="N752" s="87"/>
    </row>
    <row r="753" ht="18.0" customHeight="1">
      <c r="A753" s="9"/>
      <c r="B753" s="720"/>
      <c r="C753" s="9"/>
      <c r="D753" s="730"/>
      <c r="E753" s="722"/>
      <c r="F753" s="87"/>
      <c r="G753" s="82"/>
      <c r="H753" s="82"/>
      <c r="I753" s="82"/>
      <c r="J753" s="82"/>
      <c r="K753" s="87"/>
      <c r="L753" s="87"/>
      <c r="M753" s="87"/>
      <c r="N753" s="87"/>
    </row>
    <row r="754" ht="18.0" customHeight="1">
      <c r="A754" s="9"/>
      <c r="B754" s="720"/>
      <c r="C754" s="9"/>
      <c r="D754" s="730"/>
      <c r="E754" s="722"/>
      <c r="F754" s="87"/>
      <c r="G754" s="82"/>
      <c r="H754" s="82"/>
      <c r="I754" s="82"/>
      <c r="J754" s="82"/>
      <c r="K754" s="87"/>
      <c r="L754" s="87"/>
      <c r="M754" s="87"/>
      <c r="N754" s="87"/>
    </row>
    <row r="755" ht="18.0" customHeight="1">
      <c r="A755" s="9"/>
      <c r="B755" s="720"/>
      <c r="C755" s="9"/>
      <c r="D755" s="730"/>
      <c r="E755" s="722"/>
      <c r="F755" s="87"/>
      <c r="G755" s="82"/>
      <c r="H755" s="82"/>
      <c r="I755" s="82"/>
      <c r="J755" s="82"/>
      <c r="K755" s="87"/>
      <c r="L755" s="87"/>
      <c r="M755" s="87"/>
      <c r="N755" s="87"/>
    </row>
    <row r="756" ht="18.0" customHeight="1">
      <c r="A756" s="9"/>
      <c r="B756" s="720"/>
      <c r="C756" s="9"/>
      <c r="D756" s="730"/>
      <c r="E756" s="722"/>
      <c r="F756" s="87"/>
      <c r="G756" s="82"/>
      <c r="H756" s="82"/>
      <c r="I756" s="82"/>
      <c r="J756" s="82"/>
      <c r="K756" s="87"/>
      <c r="L756" s="87"/>
      <c r="M756" s="87"/>
      <c r="N756" s="87"/>
    </row>
    <row r="757" ht="18.0" customHeight="1">
      <c r="A757" s="9"/>
      <c r="B757" s="720"/>
      <c r="C757" s="9"/>
      <c r="D757" s="730"/>
      <c r="E757" s="722"/>
      <c r="F757" s="87"/>
      <c r="G757" s="82"/>
      <c r="H757" s="82"/>
      <c r="I757" s="82"/>
      <c r="J757" s="82"/>
      <c r="K757" s="87"/>
      <c r="L757" s="87"/>
      <c r="M757" s="87"/>
      <c r="N757" s="87"/>
    </row>
    <row r="758" ht="18.0" customHeight="1">
      <c r="A758" s="9"/>
      <c r="B758" s="720"/>
      <c r="C758" s="9"/>
      <c r="D758" s="730"/>
      <c r="E758" s="722"/>
      <c r="F758" s="87"/>
      <c r="G758" s="82"/>
      <c r="H758" s="82"/>
      <c r="I758" s="82"/>
      <c r="J758" s="82"/>
      <c r="K758" s="87"/>
      <c r="L758" s="87"/>
      <c r="M758" s="87"/>
      <c r="N758" s="87"/>
    </row>
    <row r="759" ht="18.0" customHeight="1">
      <c r="A759" s="9"/>
      <c r="B759" s="720"/>
      <c r="C759" s="9"/>
      <c r="D759" s="730"/>
      <c r="E759" s="722"/>
      <c r="F759" s="87"/>
      <c r="G759" s="82"/>
      <c r="H759" s="82"/>
      <c r="I759" s="82"/>
      <c r="J759" s="82"/>
      <c r="K759" s="87"/>
      <c r="L759" s="87"/>
      <c r="M759" s="87"/>
      <c r="N759" s="87"/>
    </row>
    <row r="760" ht="18.0" customHeight="1">
      <c r="A760" s="9"/>
      <c r="B760" s="720"/>
      <c r="C760" s="9"/>
      <c r="D760" s="730"/>
      <c r="E760" s="722"/>
      <c r="F760" s="87"/>
      <c r="G760" s="82"/>
      <c r="H760" s="82"/>
      <c r="I760" s="82"/>
      <c r="J760" s="82"/>
      <c r="K760" s="87"/>
      <c r="L760" s="87"/>
      <c r="M760" s="87"/>
      <c r="N760" s="87"/>
    </row>
    <row r="761" ht="18.0" customHeight="1">
      <c r="A761" s="9"/>
      <c r="B761" s="720"/>
      <c r="C761" s="9"/>
      <c r="D761" s="730"/>
      <c r="E761" s="722"/>
      <c r="F761" s="87"/>
      <c r="G761" s="82"/>
      <c r="H761" s="82"/>
      <c r="I761" s="82"/>
      <c r="J761" s="82"/>
      <c r="K761" s="87"/>
      <c r="L761" s="87"/>
      <c r="M761" s="87"/>
      <c r="N761" s="87"/>
    </row>
    <row r="762" ht="18.0" customHeight="1">
      <c r="A762" s="9"/>
      <c r="B762" s="720"/>
      <c r="C762" s="9"/>
      <c r="D762" s="730"/>
      <c r="E762" s="722"/>
      <c r="F762" s="87"/>
      <c r="G762" s="82"/>
      <c r="H762" s="82"/>
      <c r="I762" s="82"/>
      <c r="J762" s="82"/>
      <c r="K762" s="87"/>
      <c r="L762" s="87"/>
      <c r="M762" s="87"/>
      <c r="N762" s="87"/>
    </row>
    <row r="763" ht="18.0" customHeight="1">
      <c r="A763" s="9"/>
      <c r="B763" s="720"/>
      <c r="C763" s="9"/>
      <c r="D763" s="730"/>
      <c r="E763" s="722"/>
      <c r="F763" s="87"/>
      <c r="G763" s="82"/>
      <c r="H763" s="82"/>
      <c r="I763" s="82"/>
      <c r="J763" s="82"/>
      <c r="K763" s="87"/>
      <c r="L763" s="87"/>
      <c r="M763" s="87"/>
      <c r="N763" s="87"/>
    </row>
    <row r="764" ht="18.0" customHeight="1">
      <c r="A764" s="9"/>
      <c r="B764" s="720"/>
      <c r="C764" s="9"/>
      <c r="D764" s="730"/>
      <c r="E764" s="722"/>
      <c r="F764" s="87"/>
      <c r="G764" s="82"/>
      <c r="H764" s="82"/>
      <c r="I764" s="82"/>
      <c r="J764" s="82"/>
      <c r="K764" s="87"/>
      <c r="L764" s="87"/>
      <c r="M764" s="87"/>
      <c r="N764" s="87"/>
    </row>
    <row r="765" ht="18.0" customHeight="1">
      <c r="A765" s="9"/>
      <c r="B765" s="720"/>
      <c r="C765" s="9"/>
      <c r="D765" s="730"/>
      <c r="E765" s="722"/>
      <c r="F765" s="87"/>
      <c r="G765" s="82"/>
      <c r="H765" s="82"/>
      <c r="I765" s="82"/>
      <c r="J765" s="82"/>
      <c r="K765" s="87"/>
      <c r="L765" s="87"/>
      <c r="M765" s="87"/>
      <c r="N765" s="87"/>
    </row>
    <row r="766" ht="18.0" customHeight="1">
      <c r="A766" s="9"/>
      <c r="B766" s="720"/>
      <c r="C766" s="9"/>
      <c r="D766" s="730"/>
      <c r="E766" s="722"/>
      <c r="F766" s="87"/>
      <c r="G766" s="82"/>
      <c r="H766" s="82"/>
      <c r="I766" s="82"/>
      <c r="J766" s="82"/>
      <c r="K766" s="87"/>
      <c r="L766" s="87"/>
      <c r="M766" s="87"/>
      <c r="N766" s="87"/>
    </row>
    <row r="767" ht="18.0" customHeight="1">
      <c r="A767" s="9"/>
      <c r="B767" s="720"/>
      <c r="C767" s="9"/>
      <c r="D767" s="730"/>
      <c r="E767" s="722"/>
      <c r="F767" s="87"/>
      <c r="G767" s="82"/>
      <c r="H767" s="82"/>
      <c r="I767" s="82"/>
      <c r="J767" s="82"/>
      <c r="K767" s="87"/>
      <c r="L767" s="87"/>
      <c r="M767" s="87"/>
      <c r="N767" s="87"/>
    </row>
    <row r="768" ht="18.0" customHeight="1">
      <c r="A768" s="9"/>
      <c r="B768" s="720"/>
      <c r="C768" s="9"/>
      <c r="D768" s="730"/>
      <c r="E768" s="722"/>
      <c r="F768" s="87"/>
      <c r="G768" s="82"/>
      <c r="H768" s="82"/>
      <c r="I768" s="82"/>
      <c r="J768" s="82"/>
      <c r="K768" s="87"/>
      <c r="L768" s="87"/>
      <c r="M768" s="87"/>
      <c r="N768" s="87"/>
    </row>
    <row r="769" ht="18.0" customHeight="1">
      <c r="A769" s="9"/>
      <c r="B769" s="720"/>
      <c r="C769" s="9"/>
      <c r="D769" s="730"/>
      <c r="E769" s="722"/>
      <c r="F769" s="87"/>
      <c r="G769" s="82"/>
      <c r="H769" s="82"/>
      <c r="I769" s="82"/>
      <c r="J769" s="82"/>
      <c r="K769" s="87"/>
      <c r="L769" s="87"/>
      <c r="M769" s="87"/>
      <c r="N769" s="87"/>
    </row>
    <row r="770" ht="18.0" customHeight="1">
      <c r="A770" s="9"/>
      <c r="B770" s="720"/>
      <c r="C770" s="9"/>
      <c r="D770" s="730"/>
      <c r="E770" s="722"/>
      <c r="F770" s="87"/>
      <c r="G770" s="82"/>
      <c r="H770" s="82"/>
      <c r="I770" s="82"/>
      <c r="J770" s="82"/>
      <c r="K770" s="87"/>
      <c r="L770" s="87"/>
      <c r="M770" s="87"/>
      <c r="N770" s="87"/>
    </row>
    <row r="771" ht="18.0" customHeight="1">
      <c r="A771" s="9"/>
      <c r="B771" s="720"/>
      <c r="C771" s="9"/>
      <c r="D771" s="730"/>
      <c r="E771" s="722"/>
      <c r="F771" s="87"/>
      <c r="G771" s="82"/>
      <c r="H771" s="82"/>
      <c r="I771" s="82"/>
      <c r="J771" s="82"/>
      <c r="K771" s="87"/>
      <c r="L771" s="87"/>
      <c r="M771" s="87"/>
      <c r="N771" s="87"/>
    </row>
    <row r="772" ht="18.0" customHeight="1">
      <c r="A772" s="9"/>
      <c r="B772" s="720"/>
      <c r="C772" s="9"/>
      <c r="D772" s="730"/>
      <c r="E772" s="722"/>
      <c r="F772" s="87"/>
      <c r="G772" s="82"/>
      <c r="H772" s="82"/>
      <c r="I772" s="82"/>
      <c r="J772" s="82"/>
      <c r="K772" s="87"/>
      <c r="L772" s="87"/>
      <c r="M772" s="87"/>
      <c r="N772" s="87"/>
    </row>
    <row r="773" ht="18.0" customHeight="1">
      <c r="A773" s="9"/>
      <c r="B773" s="720"/>
      <c r="C773" s="9"/>
      <c r="D773" s="730"/>
      <c r="E773" s="722"/>
      <c r="F773" s="87"/>
      <c r="G773" s="82"/>
      <c r="H773" s="82"/>
      <c r="I773" s="82"/>
      <c r="J773" s="82"/>
      <c r="K773" s="87"/>
      <c r="L773" s="87"/>
      <c r="M773" s="87"/>
      <c r="N773" s="87"/>
    </row>
    <row r="774" ht="18.0" customHeight="1">
      <c r="A774" s="9"/>
      <c r="B774" s="720"/>
      <c r="C774" s="9"/>
      <c r="D774" s="730"/>
      <c r="E774" s="722"/>
      <c r="F774" s="87"/>
      <c r="G774" s="82"/>
      <c r="H774" s="82"/>
      <c r="I774" s="82"/>
      <c r="J774" s="82"/>
      <c r="K774" s="87"/>
      <c r="L774" s="87"/>
      <c r="M774" s="87"/>
      <c r="N774" s="87"/>
    </row>
    <row r="775" ht="18.0" customHeight="1">
      <c r="A775" s="9"/>
      <c r="B775" s="720"/>
      <c r="C775" s="9"/>
      <c r="D775" s="730"/>
      <c r="E775" s="722"/>
      <c r="F775" s="87"/>
      <c r="G775" s="82"/>
      <c r="H775" s="82"/>
      <c r="I775" s="82"/>
      <c r="J775" s="82"/>
      <c r="K775" s="87"/>
      <c r="L775" s="87"/>
      <c r="M775" s="87"/>
      <c r="N775" s="87"/>
    </row>
    <row r="776" ht="18.0" customHeight="1">
      <c r="A776" s="9"/>
      <c r="B776" s="720"/>
      <c r="C776" s="9"/>
      <c r="D776" s="730"/>
      <c r="E776" s="722"/>
      <c r="F776" s="87"/>
      <c r="G776" s="82"/>
      <c r="H776" s="82"/>
      <c r="I776" s="82"/>
      <c r="J776" s="82"/>
      <c r="K776" s="87"/>
      <c r="L776" s="87"/>
      <c r="M776" s="87"/>
      <c r="N776" s="87"/>
    </row>
    <row r="777" ht="18.0" customHeight="1">
      <c r="A777" s="9"/>
      <c r="B777" s="720"/>
      <c r="C777" s="9"/>
      <c r="D777" s="730"/>
      <c r="E777" s="722"/>
      <c r="F777" s="87"/>
      <c r="G777" s="82"/>
      <c r="H777" s="82"/>
      <c r="I777" s="82"/>
      <c r="J777" s="82"/>
      <c r="K777" s="87"/>
      <c r="L777" s="87"/>
      <c r="M777" s="87"/>
      <c r="N777" s="87"/>
    </row>
    <row r="778" ht="18.0" customHeight="1">
      <c r="A778" s="9"/>
      <c r="B778" s="720"/>
      <c r="C778" s="9"/>
      <c r="D778" s="730"/>
      <c r="E778" s="722"/>
      <c r="F778" s="87"/>
      <c r="G778" s="82"/>
      <c r="H778" s="82"/>
      <c r="I778" s="82"/>
      <c r="J778" s="82"/>
      <c r="K778" s="87"/>
      <c r="L778" s="87"/>
      <c r="M778" s="87"/>
      <c r="N778" s="87"/>
    </row>
    <row r="779" ht="18.0" customHeight="1">
      <c r="A779" s="9"/>
      <c r="B779" s="720"/>
      <c r="C779" s="9"/>
      <c r="D779" s="730"/>
      <c r="E779" s="722"/>
      <c r="F779" s="87"/>
      <c r="G779" s="82"/>
      <c r="H779" s="82"/>
      <c r="I779" s="82"/>
      <c r="J779" s="82"/>
      <c r="K779" s="87"/>
      <c r="L779" s="87"/>
      <c r="M779" s="87"/>
      <c r="N779" s="87"/>
    </row>
    <row r="780" ht="18.0" customHeight="1">
      <c r="A780" s="9"/>
      <c r="B780" s="720"/>
      <c r="C780" s="9"/>
      <c r="D780" s="730"/>
      <c r="E780" s="722"/>
      <c r="F780" s="87"/>
      <c r="G780" s="82"/>
      <c r="H780" s="82"/>
      <c r="I780" s="82"/>
      <c r="J780" s="82"/>
      <c r="K780" s="87"/>
      <c r="L780" s="87"/>
      <c r="M780" s="87"/>
      <c r="N780" s="87"/>
    </row>
    <row r="781" ht="18.0" customHeight="1">
      <c r="A781" s="9"/>
      <c r="B781" s="720"/>
      <c r="C781" s="9"/>
      <c r="D781" s="730"/>
      <c r="E781" s="722"/>
      <c r="F781" s="87"/>
      <c r="G781" s="82"/>
      <c r="H781" s="82"/>
      <c r="I781" s="82"/>
      <c r="J781" s="82"/>
      <c r="K781" s="87"/>
      <c r="L781" s="87"/>
      <c r="M781" s="87"/>
      <c r="N781" s="87"/>
    </row>
    <row r="782" ht="18.0" customHeight="1">
      <c r="A782" s="9"/>
      <c r="B782" s="720"/>
      <c r="C782" s="9"/>
      <c r="D782" s="730"/>
      <c r="E782" s="722"/>
      <c r="F782" s="87"/>
      <c r="G782" s="82"/>
      <c r="H782" s="82"/>
      <c r="I782" s="82"/>
      <c r="J782" s="82"/>
      <c r="K782" s="87"/>
      <c r="L782" s="87"/>
      <c r="M782" s="87"/>
      <c r="N782" s="87"/>
    </row>
    <row r="783" ht="18.0" customHeight="1">
      <c r="A783" s="9"/>
      <c r="B783" s="720"/>
      <c r="C783" s="9"/>
      <c r="D783" s="730"/>
      <c r="E783" s="722"/>
      <c r="F783" s="87"/>
      <c r="G783" s="82"/>
      <c r="H783" s="82"/>
      <c r="I783" s="82"/>
      <c r="J783" s="82"/>
      <c r="K783" s="87"/>
      <c r="L783" s="87"/>
      <c r="M783" s="87"/>
      <c r="N783" s="87"/>
    </row>
    <row r="784" ht="18.0" customHeight="1">
      <c r="A784" s="9"/>
      <c r="B784" s="720"/>
      <c r="C784" s="9"/>
      <c r="D784" s="730"/>
      <c r="E784" s="722"/>
      <c r="F784" s="87"/>
      <c r="G784" s="82"/>
      <c r="H784" s="82"/>
      <c r="I784" s="82"/>
      <c r="J784" s="82"/>
      <c r="K784" s="87"/>
      <c r="L784" s="87"/>
      <c r="M784" s="87"/>
      <c r="N784" s="87"/>
    </row>
    <row r="785" ht="18.0" customHeight="1">
      <c r="A785" s="9"/>
      <c r="B785" s="720"/>
      <c r="C785" s="9"/>
      <c r="D785" s="730"/>
      <c r="E785" s="722"/>
      <c r="F785" s="87"/>
      <c r="G785" s="82"/>
      <c r="H785" s="82"/>
      <c r="I785" s="82"/>
      <c r="J785" s="82"/>
      <c r="K785" s="87"/>
      <c r="L785" s="87"/>
      <c r="M785" s="87"/>
      <c r="N785" s="87"/>
    </row>
    <row r="786" ht="18.0" customHeight="1">
      <c r="A786" s="9"/>
      <c r="B786" s="720"/>
      <c r="C786" s="9"/>
      <c r="D786" s="730"/>
      <c r="E786" s="722"/>
      <c r="F786" s="87"/>
      <c r="G786" s="82"/>
      <c r="H786" s="82"/>
      <c r="I786" s="82"/>
      <c r="J786" s="82"/>
      <c r="K786" s="87"/>
      <c r="L786" s="87"/>
      <c r="M786" s="87"/>
      <c r="N786" s="87"/>
    </row>
    <row r="787" ht="18.0" customHeight="1">
      <c r="A787" s="9"/>
      <c r="B787" s="720"/>
      <c r="C787" s="9"/>
      <c r="D787" s="730"/>
      <c r="E787" s="722"/>
      <c r="F787" s="87"/>
      <c r="G787" s="82"/>
      <c r="H787" s="82"/>
      <c r="I787" s="82"/>
      <c r="J787" s="82"/>
      <c r="K787" s="87"/>
      <c r="L787" s="87"/>
      <c r="M787" s="87"/>
      <c r="N787" s="87"/>
    </row>
    <row r="788" ht="18.0" customHeight="1">
      <c r="A788" s="9"/>
      <c r="B788" s="720"/>
      <c r="C788" s="9"/>
      <c r="D788" s="730"/>
      <c r="E788" s="722"/>
      <c r="F788" s="87"/>
      <c r="G788" s="82"/>
      <c r="H788" s="82"/>
      <c r="I788" s="82"/>
      <c r="J788" s="82"/>
      <c r="K788" s="87"/>
      <c r="L788" s="87"/>
      <c r="M788" s="87"/>
      <c r="N788" s="87"/>
    </row>
    <row r="789" ht="18.0" customHeight="1">
      <c r="A789" s="9"/>
      <c r="B789" s="720"/>
      <c r="C789" s="9"/>
      <c r="D789" s="730"/>
      <c r="E789" s="722"/>
      <c r="F789" s="87"/>
      <c r="G789" s="82"/>
      <c r="H789" s="82"/>
      <c r="I789" s="82"/>
      <c r="J789" s="82"/>
      <c r="K789" s="87"/>
      <c r="L789" s="87"/>
      <c r="M789" s="87"/>
      <c r="N789" s="87"/>
    </row>
    <row r="790" ht="18.0" customHeight="1">
      <c r="A790" s="9"/>
      <c r="B790" s="720"/>
      <c r="C790" s="9"/>
      <c r="D790" s="730"/>
      <c r="E790" s="722"/>
      <c r="F790" s="87"/>
      <c r="G790" s="82"/>
      <c r="H790" s="82"/>
      <c r="I790" s="82"/>
      <c r="J790" s="82"/>
      <c r="K790" s="87"/>
      <c r="L790" s="87"/>
      <c r="M790" s="87"/>
      <c r="N790" s="87"/>
    </row>
    <row r="791" ht="18.0" customHeight="1">
      <c r="A791" s="9"/>
      <c r="B791" s="720"/>
      <c r="C791" s="9"/>
      <c r="D791" s="730"/>
      <c r="E791" s="722"/>
      <c r="F791" s="87"/>
      <c r="G791" s="82"/>
      <c r="H791" s="82"/>
      <c r="I791" s="82"/>
      <c r="J791" s="82"/>
      <c r="K791" s="87"/>
      <c r="L791" s="87"/>
      <c r="M791" s="87"/>
      <c r="N791" s="87"/>
    </row>
    <row r="792" ht="18.0" customHeight="1">
      <c r="A792" s="9"/>
      <c r="B792" s="720"/>
      <c r="C792" s="9"/>
      <c r="D792" s="730"/>
      <c r="E792" s="722"/>
      <c r="F792" s="87"/>
      <c r="G792" s="82"/>
      <c r="H792" s="82"/>
      <c r="I792" s="82"/>
      <c r="J792" s="82"/>
      <c r="K792" s="87"/>
      <c r="L792" s="87"/>
      <c r="M792" s="87"/>
      <c r="N792" s="87"/>
    </row>
    <row r="793" ht="18.0" customHeight="1">
      <c r="A793" s="9"/>
      <c r="B793" s="720"/>
      <c r="C793" s="9"/>
      <c r="D793" s="730"/>
      <c r="E793" s="722"/>
      <c r="F793" s="87"/>
      <c r="G793" s="82"/>
      <c r="H793" s="82"/>
      <c r="I793" s="82"/>
      <c r="J793" s="82"/>
      <c r="K793" s="87"/>
      <c r="L793" s="87"/>
      <c r="M793" s="87"/>
      <c r="N793" s="87"/>
    </row>
    <row r="794" ht="18.0" customHeight="1">
      <c r="A794" s="9"/>
      <c r="B794" s="720"/>
      <c r="C794" s="9"/>
      <c r="D794" s="730"/>
      <c r="E794" s="722"/>
      <c r="F794" s="87"/>
      <c r="G794" s="82"/>
      <c r="H794" s="82"/>
      <c r="I794" s="82"/>
      <c r="J794" s="82"/>
      <c r="K794" s="87"/>
      <c r="L794" s="87"/>
      <c r="M794" s="87"/>
      <c r="N794" s="87"/>
    </row>
    <row r="795" ht="18.0" customHeight="1">
      <c r="A795" s="9"/>
      <c r="B795" s="720"/>
      <c r="C795" s="9"/>
      <c r="D795" s="730"/>
      <c r="E795" s="722"/>
      <c r="F795" s="87"/>
      <c r="G795" s="82"/>
      <c r="H795" s="82"/>
      <c r="I795" s="82"/>
      <c r="J795" s="82"/>
      <c r="K795" s="87"/>
      <c r="L795" s="87"/>
      <c r="M795" s="87"/>
      <c r="N795" s="87"/>
    </row>
    <row r="796" ht="18.0" customHeight="1">
      <c r="A796" s="9"/>
      <c r="B796" s="720"/>
      <c r="C796" s="9"/>
      <c r="D796" s="730"/>
      <c r="E796" s="722"/>
      <c r="F796" s="87"/>
      <c r="G796" s="82"/>
      <c r="H796" s="82"/>
      <c r="I796" s="82"/>
      <c r="J796" s="82"/>
      <c r="K796" s="87"/>
      <c r="L796" s="87"/>
      <c r="M796" s="87"/>
      <c r="N796" s="87"/>
    </row>
    <row r="797" ht="18.0" customHeight="1">
      <c r="A797" s="9"/>
      <c r="B797" s="720"/>
      <c r="C797" s="9"/>
      <c r="D797" s="730"/>
      <c r="E797" s="722"/>
      <c r="F797" s="87"/>
      <c r="G797" s="82"/>
      <c r="H797" s="82"/>
      <c r="I797" s="82"/>
      <c r="J797" s="82"/>
      <c r="K797" s="87"/>
      <c r="L797" s="87"/>
      <c r="M797" s="87"/>
      <c r="N797" s="87"/>
    </row>
    <row r="798" ht="18.0" customHeight="1">
      <c r="A798" s="9"/>
      <c r="B798" s="720"/>
      <c r="C798" s="9"/>
      <c r="D798" s="730"/>
      <c r="E798" s="722"/>
      <c r="F798" s="87"/>
      <c r="G798" s="82"/>
      <c r="H798" s="82"/>
      <c r="I798" s="82"/>
      <c r="J798" s="82"/>
      <c r="K798" s="87"/>
      <c r="L798" s="87"/>
      <c r="M798" s="87"/>
      <c r="N798" s="87"/>
    </row>
    <row r="799" ht="18.0" customHeight="1">
      <c r="A799" s="9"/>
      <c r="B799" s="720"/>
      <c r="C799" s="9"/>
      <c r="D799" s="730"/>
      <c r="E799" s="722"/>
      <c r="F799" s="87"/>
      <c r="G799" s="82"/>
      <c r="H799" s="82"/>
      <c r="I799" s="82"/>
      <c r="J799" s="82"/>
      <c r="K799" s="87"/>
      <c r="L799" s="87"/>
      <c r="M799" s="87"/>
      <c r="N799" s="87"/>
    </row>
    <row r="800" ht="18.0" customHeight="1">
      <c r="A800" s="9"/>
      <c r="B800" s="720"/>
      <c r="C800" s="9"/>
      <c r="D800" s="730"/>
      <c r="E800" s="722"/>
      <c r="F800" s="87"/>
      <c r="G800" s="82"/>
      <c r="H800" s="82"/>
      <c r="I800" s="82"/>
      <c r="J800" s="82"/>
      <c r="K800" s="87"/>
      <c r="L800" s="87"/>
      <c r="M800" s="87"/>
      <c r="N800" s="87"/>
    </row>
    <row r="801" ht="18.0" customHeight="1">
      <c r="A801" s="9"/>
      <c r="B801" s="720"/>
      <c r="C801" s="9"/>
      <c r="D801" s="730"/>
      <c r="E801" s="722"/>
      <c r="F801" s="87"/>
      <c r="G801" s="82"/>
      <c r="H801" s="82"/>
      <c r="I801" s="82"/>
      <c r="J801" s="82"/>
      <c r="K801" s="87"/>
      <c r="L801" s="87"/>
      <c r="M801" s="87"/>
      <c r="N801" s="87"/>
    </row>
    <row r="802" ht="18.0" customHeight="1">
      <c r="A802" s="9"/>
      <c r="B802" s="720"/>
      <c r="C802" s="9"/>
      <c r="D802" s="730"/>
      <c r="E802" s="722"/>
      <c r="F802" s="87"/>
      <c r="G802" s="82"/>
      <c r="H802" s="82"/>
      <c r="I802" s="82"/>
      <c r="J802" s="82"/>
      <c r="K802" s="87"/>
      <c r="L802" s="87"/>
      <c r="M802" s="87"/>
      <c r="N802" s="87"/>
    </row>
    <row r="803" ht="18.0" customHeight="1">
      <c r="A803" s="9"/>
      <c r="B803" s="720"/>
      <c r="C803" s="9"/>
      <c r="D803" s="730"/>
      <c r="E803" s="722"/>
      <c r="F803" s="87"/>
      <c r="G803" s="82"/>
      <c r="H803" s="82"/>
      <c r="I803" s="82"/>
      <c r="J803" s="82"/>
      <c r="K803" s="87"/>
      <c r="L803" s="87"/>
      <c r="M803" s="87"/>
      <c r="N803" s="87"/>
    </row>
    <row r="804" ht="18.0" customHeight="1">
      <c r="A804" s="9"/>
      <c r="B804" s="720"/>
      <c r="C804" s="9"/>
      <c r="D804" s="730"/>
      <c r="E804" s="722"/>
      <c r="F804" s="87"/>
      <c r="G804" s="82"/>
      <c r="H804" s="82"/>
      <c r="I804" s="82"/>
      <c r="J804" s="82"/>
      <c r="K804" s="87"/>
      <c r="L804" s="87"/>
      <c r="M804" s="87"/>
      <c r="N804" s="87"/>
    </row>
    <row r="805" ht="18.0" customHeight="1">
      <c r="A805" s="9"/>
      <c r="B805" s="720"/>
      <c r="C805" s="9"/>
      <c r="D805" s="730"/>
      <c r="E805" s="722"/>
      <c r="F805" s="87"/>
      <c r="G805" s="82"/>
      <c r="H805" s="82"/>
      <c r="I805" s="82"/>
      <c r="J805" s="82"/>
      <c r="K805" s="87"/>
      <c r="L805" s="87"/>
      <c r="M805" s="87"/>
      <c r="N805" s="87"/>
    </row>
    <row r="806" ht="18.0" customHeight="1">
      <c r="A806" s="9"/>
      <c r="B806" s="720"/>
      <c r="C806" s="9"/>
      <c r="D806" s="730"/>
      <c r="E806" s="722"/>
      <c r="F806" s="87"/>
      <c r="G806" s="82"/>
      <c r="H806" s="82"/>
      <c r="I806" s="82"/>
      <c r="J806" s="82"/>
      <c r="K806" s="87"/>
      <c r="L806" s="87"/>
      <c r="M806" s="87"/>
      <c r="N806" s="87"/>
    </row>
    <row r="807" ht="18.0" customHeight="1">
      <c r="A807" s="9"/>
      <c r="B807" s="720"/>
      <c r="C807" s="9"/>
      <c r="D807" s="730"/>
      <c r="E807" s="722"/>
      <c r="F807" s="87"/>
      <c r="G807" s="82"/>
      <c r="H807" s="82"/>
      <c r="I807" s="82"/>
      <c r="J807" s="82"/>
      <c r="K807" s="87"/>
      <c r="L807" s="87"/>
      <c r="M807" s="87"/>
      <c r="N807" s="87"/>
    </row>
    <row r="808" ht="18.0" customHeight="1">
      <c r="A808" s="9"/>
      <c r="B808" s="720"/>
      <c r="C808" s="9"/>
      <c r="D808" s="730"/>
      <c r="E808" s="722"/>
      <c r="F808" s="87"/>
      <c r="G808" s="82"/>
      <c r="H808" s="82"/>
      <c r="I808" s="82"/>
      <c r="J808" s="82"/>
      <c r="K808" s="87"/>
      <c r="L808" s="87"/>
      <c r="M808" s="87"/>
      <c r="N808" s="87"/>
    </row>
    <row r="809" ht="18.0" customHeight="1">
      <c r="A809" s="9"/>
      <c r="B809" s="720"/>
      <c r="C809" s="9"/>
      <c r="D809" s="730"/>
      <c r="E809" s="722"/>
      <c r="F809" s="87"/>
      <c r="G809" s="82"/>
      <c r="H809" s="82"/>
      <c r="I809" s="82"/>
      <c r="J809" s="82"/>
      <c r="K809" s="87"/>
      <c r="L809" s="87"/>
      <c r="M809" s="87"/>
      <c r="N809" s="87"/>
    </row>
    <row r="810" ht="18.0" customHeight="1">
      <c r="A810" s="9"/>
      <c r="B810" s="720"/>
      <c r="C810" s="9"/>
      <c r="D810" s="730"/>
      <c r="E810" s="722"/>
      <c r="F810" s="87"/>
      <c r="G810" s="82"/>
      <c r="H810" s="82"/>
      <c r="I810" s="82"/>
      <c r="J810" s="82"/>
      <c r="K810" s="87"/>
      <c r="L810" s="87"/>
      <c r="M810" s="87"/>
      <c r="N810" s="87"/>
    </row>
    <row r="811" ht="18.0" customHeight="1">
      <c r="A811" s="9"/>
      <c r="B811" s="720"/>
      <c r="C811" s="9"/>
      <c r="D811" s="730"/>
      <c r="E811" s="722"/>
      <c r="F811" s="87"/>
      <c r="G811" s="82"/>
      <c r="H811" s="82"/>
      <c r="I811" s="82"/>
      <c r="J811" s="82"/>
      <c r="K811" s="87"/>
      <c r="L811" s="87"/>
      <c r="M811" s="87"/>
      <c r="N811" s="87"/>
    </row>
    <row r="812" ht="18.0" customHeight="1">
      <c r="A812" s="9"/>
      <c r="B812" s="720"/>
      <c r="C812" s="9"/>
      <c r="D812" s="730"/>
      <c r="E812" s="722"/>
      <c r="F812" s="87"/>
      <c r="G812" s="82"/>
      <c r="H812" s="82"/>
      <c r="I812" s="82"/>
      <c r="J812" s="82"/>
      <c r="K812" s="87"/>
      <c r="L812" s="87"/>
      <c r="M812" s="87"/>
      <c r="N812" s="87"/>
    </row>
    <row r="813" ht="18.0" customHeight="1">
      <c r="A813" s="9"/>
      <c r="B813" s="720"/>
      <c r="C813" s="9"/>
      <c r="D813" s="730"/>
      <c r="E813" s="722"/>
      <c r="F813" s="87"/>
      <c r="G813" s="82"/>
      <c r="H813" s="82"/>
      <c r="I813" s="82"/>
      <c r="J813" s="82"/>
      <c r="K813" s="87"/>
      <c r="L813" s="87"/>
      <c r="M813" s="87"/>
      <c r="N813" s="87"/>
    </row>
    <row r="814" ht="18.0" customHeight="1">
      <c r="A814" s="9"/>
      <c r="B814" s="720"/>
      <c r="C814" s="9"/>
      <c r="D814" s="730"/>
      <c r="E814" s="722"/>
      <c r="F814" s="87"/>
      <c r="G814" s="82"/>
      <c r="H814" s="82"/>
      <c r="I814" s="82"/>
      <c r="J814" s="82"/>
      <c r="K814" s="87"/>
      <c r="L814" s="87"/>
      <c r="M814" s="87"/>
      <c r="N814" s="87"/>
    </row>
    <row r="815" ht="18.0" customHeight="1">
      <c r="A815" s="9"/>
      <c r="B815" s="720"/>
      <c r="C815" s="9"/>
      <c r="D815" s="730"/>
      <c r="E815" s="722"/>
      <c r="F815" s="87"/>
      <c r="G815" s="82"/>
      <c r="H815" s="82"/>
      <c r="I815" s="82"/>
      <c r="J815" s="82"/>
      <c r="K815" s="87"/>
      <c r="L815" s="87"/>
      <c r="M815" s="87"/>
      <c r="N815" s="87"/>
    </row>
    <row r="816" ht="18.0" customHeight="1">
      <c r="A816" s="9"/>
      <c r="B816" s="720"/>
      <c r="C816" s="9"/>
      <c r="D816" s="730"/>
      <c r="E816" s="722"/>
      <c r="F816" s="87"/>
      <c r="G816" s="82"/>
      <c r="H816" s="82"/>
      <c r="I816" s="82"/>
      <c r="J816" s="82"/>
      <c r="K816" s="87"/>
      <c r="L816" s="87"/>
      <c r="M816" s="87"/>
      <c r="N816" s="87"/>
    </row>
    <row r="817" ht="18.0" customHeight="1">
      <c r="A817" s="9"/>
      <c r="B817" s="720"/>
      <c r="C817" s="9"/>
      <c r="D817" s="730"/>
      <c r="E817" s="722"/>
      <c r="F817" s="87"/>
      <c r="G817" s="82"/>
      <c r="H817" s="82"/>
      <c r="I817" s="82"/>
      <c r="J817" s="82"/>
      <c r="K817" s="87"/>
      <c r="L817" s="87"/>
      <c r="M817" s="87"/>
      <c r="N817" s="87"/>
    </row>
    <row r="818" ht="18.0" customHeight="1">
      <c r="A818" s="9"/>
      <c r="B818" s="720"/>
      <c r="C818" s="9"/>
      <c r="D818" s="730"/>
      <c r="E818" s="722"/>
      <c r="F818" s="87"/>
      <c r="G818" s="82"/>
      <c r="H818" s="82"/>
      <c r="I818" s="82"/>
      <c r="J818" s="82"/>
      <c r="K818" s="87"/>
      <c r="L818" s="87"/>
      <c r="M818" s="87"/>
      <c r="N818" s="87"/>
    </row>
    <row r="819" ht="18.0" customHeight="1">
      <c r="A819" s="9"/>
      <c r="B819" s="720"/>
      <c r="C819" s="9"/>
      <c r="D819" s="730"/>
      <c r="E819" s="722"/>
      <c r="F819" s="87"/>
      <c r="G819" s="82"/>
      <c r="H819" s="82"/>
      <c r="I819" s="82"/>
      <c r="J819" s="82"/>
      <c r="K819" s="87"/>
      <c r="L819" s="87"/>
      <c r="M819" s="87"/>
      <c r="N819" s="87"/>
    </row>
    <row r="820" ht="18.0" customHeight="1">
      <c r="A820" s="9"/>
      <c r="B820" s="720"/>
      <c r="C820" s="9"/>
      <c r="D820" s="730"/>
      <c r="E820" s="722"/>
      <c r="F820" s="87"/>
      <c r="G820" s="82"/>
      <c r="H820" s="82"/>
      <c r="I820" s="82"/>
      <c r="J820" s="82"/>
      <c r="K820" s="87"/>
      <c r="L820" s="87"/>
      <c r="M820" s="87"/>
      <c r="N820" s="87"/>
    </row>
    <row r="821" ht="18.0" customHeight="1">
      <c r="A821" s="9"/>
      <c r="B821" s="720"/>
      <c r="C821" s="9"/>
      <c r="D821" s="730"/>
      <c r="E821" s="722"/>
      <c r="F821" s="87"/>
      <c r="G821" s="82"/>
      <c r="H821" s="82"/>
      <c r="I821" s="82"/>
      <c r="J821" s="82"/>
      <c r="K821" s="87"/>
      <c r="L821" s="87"/>
      <c r="M821" s="87"/>
      <c r="N821" s="87"/>
    </row>
    <row r="822" ht="18.0" customHeight="1">
      <c r="A822" s="9"/>
      <c r="B822" s="720"/>
      <c r="C822" s="9"/>
      <c r="D822" s="730"/>
      <c r="E822" s="722"/>
      <c r="F822" s="87"/>
      <c r="G822" s="82"/>
      <c r="H822" s="82"/>
      <c r="I822" s="82"/>
      <c r="J822" s="82"/>
      <c r="K822" s="87"/>
      <c r="L822" s="87"/>
      <c r="M822" s="87"/>
      <c r="N822" s="87"/>
    </row>
    <row r="823" ht="18.0" customHeight="1">
      <c r="A823" s="9"/>
      <c r="B823" s="720"/>
      <c r="C823" s="9"/>
      <c r="D823" s="730"/>
      <c r="E823" s="722"/>
      <c r="F823" s="87"/>
      <c r="G823" s="82"/>
      <c r="H823" s="82"/>
      <c r="I823" s="82"/>
      <c r="J823" s="82"/>
      <c r="K823" s="87"/>
      <c r="L823" s="87"/>
      <c r="M823" s="87"/>
      <c r="N823" s="87"/>
    </row>
    <row r="824" ht="18.0" customHeight="1">
      <c r="A824" s="9"/>
      <c r="B824" s="720"/>
      <c r="C824" s="9"/>
      <c r="D824" s="730"/>
      <c r="E824" s="722"/>
      <c r="F824" s="87"/>
      <c r="G824" s="82"/>
      <c r="H824" s="82"/>
      <c r="I824" s="82"/>
      <c r="J824" s="82"/>
      <c r="K824" s="87"/>
      <c r="L824" s="87"/>
      <c r="M824" s="87"/>
      <c r="N824" s="87"/>
    </row>
    <row r="825" ht="18.0" customHeight="1">
      <c r="A825" s="9"/>
      <c r="B825" s="720"/>
      <c r="C825" s="9"/>
      <c r="D825" s="730"/>
      <c r="E825" s="722"/>
      <c r="F825" s="87"/>
      <c r="G825" s="82"/>
      <c r="H825" s="82"/>
      <c r="I825" s="82"/>
      <c r="J825" s="82"/>
      <c r="K825" s="87"/>
      <c r="L825" s="87"/>
      <c r="M825" s="87"/>
      <c r="N825" s="87"/>
    </row>
    <row r="826" ht="18.0" customHeight="1">
      <c r="A826" s="9"/>
      <c r="B826" s="720"/>
      <c r="C826" s="9"/>
      <c r="D826" s="730"/>
      <c r="E826" s="722"/>
      <c r="F826" s="87"/>
      <c r="G826" s="82"/>
      <c r="H826" s="82"/>
      <c r="I826" s="82"/>
      <c r="J826" s="82"/>
      <c r="K826" s="87"/>
      <c r="L826" s="87"/>
      <c r="M826" s="87"/>
      <c r="N826" s="87"/>
    </row>
    <row r="827" ht="18.0" customHeight="1">
      <c r="A827" s="9"/>
      <c r="B827" s="720"/>
      <c r="C827" s="9"/>
      <c r="D827" s="730"/>
      <c r="E827" s="722"/>
      <c r="F827" s="87"/>
      <c r="G827" s="82"/>
      <c r="H827" s="82"/>
      <c r="I827" s="82"/>
      <c r="J827" s="82"/>
      <c r="K827" s="87"/>
      <c r="L827" s="87"/>
      <c r="M827" s="87"/>
      <c r="N827" s="87"/>
    </row>
    <row r="828" ht="18.0" customHeight="1">
      <c r="A828" s="9"/>
      <c r="B828" s="720"/>
      <c r="C828" s="9"/>
      <c r="D828" s="730"/>
      <c r="E828" s="722"/>
      <c r="F828" s="87"/>
      <c r="G828" s="82"/>
      <c r="H828" s="82"/>
      <c r="I828" s="82"/>
      <c r="J828" s="82"/>
      <c r="K828" s="87"/>
      <c r="L828" s="87"/>
      <c r="M828" s="87"/>
      <c r="N828" s="87"/>
    </row>
    <row r="829" ht="18.0" customHeight="1">
      <c r="A829" s="9"/>
      <c r="B829" s="720"/>
      <c r="C829" s="9"/>
      <c r="D829" s="730"/>
      <c r="E829" s="722"/>
      <c r="F829" s="87"/>
      <c r="G829" s="82"/>
      <c r="H829" s="82"/>
      <c r="I829" s="82"/>
      <c r="J829" s="82"/>
      <c r="K829" s="87"/>
      <c r="L829" s="87"/>
      <c r="M829" s="87"/>
      <c r="N829" s="87"/>
    </row>
    <row r="830" ht="18.0" customHeight="1">
      <c r="A830" s="9"/>
      <c r="B830" s="720"/>
      <c r="C830" s="9"/>
      <c r="D830" s="730"/>
      <c r="E830" s="722"/>
      <c r="F830" s="87"/>
      <c r="G830" s="82"/>
      <c r="H830" s="82"/>
      <c r="I830" s="82"/>
      <c r="J830" s="82"/>
      <c r="K830" s="87"/>
      <c r="L830" s="87"/>
      <c r="M830" s="87"/>
      <c r="N830" s="87"/>
    </row>
    <row r="831" ht="18.0" customHeight="1">
      <c r="A831" s="9"/>
      <c r="B831" s="720"/>
      <c r="C831" s="9"/>
      <c r="D831" s="730"/>
      <c r="E831" s="722"/>
      <c r="F831" s="87"/>
      <c r="G831" s="82"/>
      <c r="H831" s="82"/>
      <c r="I831" s="82"/>
      <c r="J831" s="82"/>
      <c r="K831" s="87"/>
      <c r="L831" s="87"/>
      <c r="M831" s="87"/>
      <c r="N831" s="87"/>
    </row>
    <row r="832" ht="18.0" customHeight="1">
      <c r="A832" s="9"/>
      <c r="B832" s="720"/>
      <c r="C832" s="9"/>
      <c r="D832" s="730"/>
      <c r="E832" s="722"/>
      <c r="F832" s="87"/>
      <c r="G832" s="82"/>
      <c r="H832" s="82"/>
      <c r="I832" s="82"/>
      <c r="J832" s="82"/>
      <c r="K832" s="87"/>
      <c r="L832" s="87"/>
      <c r="M832" s="87"/>
      <c r="N832" s="87"/>
    </row>
    <row r="833" ht="18.0" customHeight="1">
      <c r="A833" s="9"/>
      <c r="B833" s="720"/>
      <c r="C833" s="9"/>
      <c r="D833" s="730"/>
      <c r="E833" s="722"/>
      <c r="F833" s="87"/>
      <c r="G833" s="82"/>
      <c r="H833" s="82"/>
      <c r="I833" s="82"/>
      <c r="J833" s="82"/>
      <c r="K833" s="87"/>
      <c r="L833" s="87"/>
      <c r="M833" s="87"/>
      <c r="N833" s="87"/>
    </row>
    <row r="834" ht="18.0" customHeight="1">
      <c r="A834" s="9"/>
      <c r="B834" s="720"/>
      <c r="C834" s="9"/>
      <c r="D834" s="730"/>
      <c r="E834" s="722"/>
      <c r="F834" s="87"/>
      <c r="G834" s="82"/>
      <c r="H834" s="82"/>
      <c r="I834" s="82"/>
      <c r="J834" s="82"/>
      <c r="K834" s="87"/>
      <c r="L834" s="87"/>
      <c r="M834" s="87"/>
      <c r="N834" s="87"/>
    </row>
    <row r="835" ht="18.0" customHeight="1">
      <c r="A835" s="9"/>
      <c r="B835" s="720"/>
      <c r="C835" s="9"/>
      <c r="D835" s="730"/>
      <c r="E835" s="722"/>
      <c r="F835" s="87"/>
      <c r="G835" s="82"/>
      <c r="H835" s="82"/>
      <c r="I835" s="82"/>
      <c r="J835" s="82"/>
      <c r="K835" s="87"/>
      <c r="L835" s="87"/>
      <c r="M835" s="87"/>
      <c r="N835" s="87"/>
    </row>
    <row r="836" ht="18.0" customHeight="1">
      <c r="A836" s="9"/>
      <c r="B836" s="720"/>
      <c r="C836" s="9"/>
      <c r="D836" s="730"/>
      <c r="E836" s="722"/>
      <c r="F836" s="87"/>
      <c r="G836" s="82"/>
      <c r="H836" s="82"/>
      <c r="I836" s="82"/>
      <c r="J836" s="82"/>
      <c r="K836" s="87"/>
      <c r="L836" s="87"/>
      <c r="M836" s="87"/>
      <c r="N836" s="87"/>
    </row>
    <row r="837" ht="18.0" customHeight="1">
      <c r="A837" s="9"/>
      <c r="B837" s="720"/>
      <c r="C837" s="9"/>
      <c r="D837" s="730"/>
      <c r="E837" s="722"/>
      <c r="F837" s="87"/>
      <c r="G837" s="82"/>
      <c r="H837" s="82"/>
      <c r="I837" s="82"/>
      <c r="J837" s="82"/>
      <c r="K837" s="87"/>
      <c r="L837" s="87"/>
      <c r="M837" s="87"/>
      <c r="N837" s="87"/>
    </row>
    <row r="838" ht="18.0" customHeight="1">
      <c r="A838" s="9"/>
      <c r="B838" s="720"/>
      <c r="C838" s="9"/>
      <c r="D838" s="730"/>
      <c r="E838" s="722"/>
      <c r="F838" s="87"/>
      <c r="G838" s="82"/>
      <c r="H838" s="82"/>
      <c r="I838" s="82"/>
      <c r="J838" s="82"/>
      <c r="K838" s="87"/>
      <c r="L838" s="87"/>
      <c r="M838" s="87"/>
      <c r="N838" s="87"/>
    </row>
    <row r="839" ht="18.0" customHeight="1">
      <c r="A839" s="9"/>
      <c r="B839" s="720"/>
      <c r="C839" s="9"/>
      <c r="D839" s="730"/>
      <c r="E839" s="722"/>
      <c r="F839" s="87"/>
      <c r="G839" s="82"/>
      <c r="H839" s="82"/>
      <c r="I839" s="82"/>
      <c r="J839" s="82"/>
      <c r="K839" s="87"/>
      <c r="L839" s="87"/>
      <c r="M839" s="87"/>
      <c r="N839" s="87"/>
    </row>
    <row r="840" ht="18.0" customHeight="1">
      <c r="A840" s="9"/>
      <c r="B840" s="720"/>
      <c r="C840" s="9"/>
      <c r="D840" s="730"/>
      <c r="E840" s="722"/>
      <c r="F840" s="87"/>
      <c r="G840" s="82"/>
      <c r="H840" s="82"/>
      <c r="I840" s="82"/>
      <c r="J840" s="82"/>
      <c r="K840" s="87"/>
      <c r="L840" s="87"/>
      <c r="M840" s="87"/>
      <c r="N840" s="87"/>
    </row>
    <row r="841" ht="18.0" customHeight="1">
      <c r="A841" s="9"/>
      <c r="B841" s="720"/>
      <c r="C841" s="9"/>
      <c r="D841" s="730"/>
      <c r="E841" s="722"/>
      <c r="F841" s="87"/>
      <c r="G841" s="82"/>
      <c r="H841" s="82"/>
      <c r="I841" s="82"/>
      <c r="J841" s="82"/>
      <c r="K841" s="87"/>
      <c r="L841" s="87"/>
      <c r="M841" s="87"/>
      <c r="N841" s="87"/>
    </row>
    <row r="842" ht="18.0" customHeight="1">
      <c r="A842" s="9"/>
      <c r="B842" s="720"/>
      <c r="C842" s="9"/>
      <c r="D842" s="730"/>
      <c r="E842" s="722"/>
      <c r="F842" s="87"/>
      <c r="G842" s="82"/>
      <c r="H842" s="82"/>
      <c r="I842" s="82"/>
      <c r="J842" s="82"/>
      <c r="K842" s="87"/>
      <c r="L842" s="87"/>
      <c r="M842" s="87"/>
      <c r="N842" s="87"/>
    </row>
    <row r="843" ht="18.0" customHeight="1">
      <c r="A843" s="9"/>
      <c r="B843" s="720"/>
      <c r="C843" s="9"/>
      <c r="D843" s="730"/>
      <c r="E843" s="722"/>
      <c r="F843" s="87"/>
      <c r="G843" s="82"/>
      <c r="H843" s="82"/>
      <c r="I843" s="82"/>
      <c r="J843" s="82"/>
      <c r="K843" s="87"/>
      <c r="L843" s="87"/>
      <c r="M843" s="87"/>
      <c r="N843" s="87"/>
    </row>
    <row r="844" ht="18.0" customHeight="1">
      <c r="A844" s="9"/>
      <c r="B844" s="720"/>
      <c r="C844" s="9"/>
      <c r="D844" s="730"/>
      <c r="E844" s="722"/>
      <c r="F844" s="87"/>
      <c r="G844" s="82"/>
      <c r="H844" s="82"/>
      <c r="I844" s="82"/>
      <c r="J844" s="82"/>
      <c r="K844" s="87"/>
      <c r="L844" s="87"/>
      <c r="M844" s="87"/>
      <c r="N844" s="87"/>
    </row>
    <row r="845" ht="18.0" customHeight="1">
      <c r="A845" s="9"/>
      <c r="B845" s="720"/>
      <c r="C845" s="9"/>
      <c r="D845" s="730"/>
      <c r="E845" s="722"/>
      <c r="F845" s="87"/>
      <c r="G845" s="82"/>
      <c r="H845" s="82"/>
      <c r="I845" s="82"/>
      <c r="J845" s="82"/>
      <c r="K845" s="87"/>
      <c r="L845" s="87"/>
      <c r="M845" s="87"/>
      <c r="N845" s="87"/>
    </row>
    <row r="846" ht="18.0" customHeight="1">
      <c r="A846" s="9"/>
      <c r="B846" s="720"/>
      <c r="C846" s="9"/>
      <c r="D846" s="730"/>
      <c r="E846" s="722"/>
      <c r="F846" s="87"/>
      <c r="G846" s="82"/>
      <c r="H846" s="82"/>
      <c r="I846" s="82"/>
      <c r="J846" s="82"/>
      <c r="K846" s="87"/>
      <c r="L846" s="87"/>
      <c r="M846" s="87"/>
      <c r="N846" s="87"/>
    </row>
    <row r="847" ht="18.0" customHeight="1">
      <c r="A847" s="9"/>
      <c r="B847" s="720"/>
      <c r="C847" s="9"/>
      <c r="D847" s="730"/>
      <c r="E847" s="722"/>
      <c r="F847" s="87"/>
      <c r="G847" s="82"/>
      <c r="H847" s="82"/>
      <c r="I847" s="82"/>
      <c r="J847" s="82"/>
      <c r="K847" s="87"/>
      <c r="L847" s="87"/>
      <c r="M847" s="87"/>
      <c r="N847" s="87"/>
    </row>
    <row r="848" ht="18.0" customHeight="1">
      <c r="A848" s="9"/>
      <c r="B848" s="720"/>
      <c r="C848" s="9"/>
      <c r="D848" s="730"/>
      <c r="E848" s="722"/>
      <c r="F848" s="87"/>
      <c r="G848" s="82"/>
      <c r="H848" s="82"/>
      <c r="I848" s="82"/>
      <c r="J848" s="82"/>
      <c r="K848" s="87"/>
      <c r="L848" s="87"/>
      <c r="M848" s="87"/>
      <c r="N848" s="87"/>
    </row>
    <row r="849" ht="18.0" customHeight="1">
      <c r="A849" s="9"/>
      <c r="B849" s="720"/>
      <c r="C849" s="9"/>
      <c r="D849" s="730"/>
      <c r="E849" s="722"/>
      <c r="F849" s="87"/>
      <c r="G849" s="82"/>
      <c r="H849" s="82"/>
      <c r="I849" s="82"/>
      <c r="J849" s="82"/>
      <c r="K849" s="87"/>
      <c r="L849" s="87"/>
      <c r="M849" s="87"/>
      <c r="N849" s="87"/>
    </row>
    <row r="850" ht="18.0" customHeight="1">
      <c r="A850" s="9"/>
      <c r="B850" s="720"/>
      <c r="C850" s="9"/>
      <c r="D850" s="730"/>
      <c r="E850" s="722"/>
      <c r="F850" s="87"/>
      <c r="G850" s="82"/>
      <c r="H850" s="82"/>
      <c r="I850" s="82"/>
      <c r="J850" s="82"/>
      <c r="K850" s="87"/>
      <c r="L850" s="87"/>
      <c r="M850" s="87"/>
      <c r="N850" s="87"/>
    </row>
    <row r="851" ht="18.0" customHeight="1">
      <c r="A851" s="9"/>
      <c r="B851" s="720"/>
      <c r="C851" s="9"/>
      <c r="D851" s="730"/>
      <c r="E851" s="722"/>
      <c r="F851" s="87"/>
      <c r="G851" s="82"/>
      <c r="H851" s="82"/>
      <c r="I851" s="82"/>
      <c r="J851" s="82"/>
      <c r="K851" s="87"/>
      <c r="L851" s="87"/>
      <c r="M851" s="87"/>
      <c r="N851" s="87"/>
    </row>
    <row r="852" ht="18.0" customHeight="1">
      <c r="A852" s="9"/>
      <c r="B852" s="720"/>
      <c r="C852" s="9"/>
      <c r="D852" s="730"/>
      <c r="E852" s="722"/>
      <c r="F852" s="87"/>
      <c r="G852" s="82"/>
      <c r="H852" s="82"/>
      <c r="I852" s="82"/>
      <c r="J852" s="82"/>
      <c r="K852" s="87"/>
      <c r="L852" s="87"/>
      <c r="M852" s="87"/>
      <c r="N852" s="87"/>
    </row>
    <row r="853" ht="18.0" customHeight="1">
      <c r="A853" s="9"/>
      <c r="B853" s="720"/>
      <c r="C853" s="9"/>
      <c r="D853" s="730"/>
      <c r="E853" s="722"/>
      <c r="F853" s="87"/>
      <c r="G853" s="82"/>
      <c r="H853" s="82"/>
      <c r="I853" s="82"/>
      <c r="J853" s="82"/>
      <c r="K853" s="87"/>
      <c r="L853" s="87"/>
      <c r="M853" s="87"/>
      <c r="N853" s="87"/>
    </row>
    <row r="854" ht="18.0" customHeight="1">
      <c r="A854" s="9"/>
      <c r="B854" s="720"/>
      <c r="C854" s="9"/>
      <c r="D854" s="730"/>
      <c r="E854" s="722"/>
      <c r="F854" s="87"/>
      <c r="G854" s="82"/>
      <c r="H854" s="82"/>
      <c r="I854" s="82"/>
      <c r="J854" s="82"/>
      <c r="K854" s="87"/>
      <c r="L854" s="87"/>
      <c r="M854" s="87"/>
      <c r="N854" s="87"/>
    </row>
    <row r="855" ht="18.0" customHeight="1">
      <c r="A855" s="9"/>
      <c r="B855" s="720"/>
      <c r="C855" s="9"/>
      <c r="D855" s="730"/>
      <c r="E855" s="722"/>
      <c r="F855" s="87"/>
      <c r="G855" s="82"/>
      <c r="H855" s="82"/>
      <c r="I855" s="82"/>
      <c r="J855" s="82"/>
      <c r="K855" s="87"/>
      <c r="L855" s="87"/>
      <c r="M855" s="87"/>
      <c r="N855" s="87"/>
    </row>
    <row r="856" ht="18.0" customHeight="1">
      <c r="A856" s="9"/>
      <c r="B856" s="720"/>
      <c r="C856" s="9"/>
      <c r="D856" s="730"/>
      <c r="E856" s="722"/>
      <c r="F856" s="87"/>
      <c r="G856" s="82"/>
      <c r="H856" s="82"/>
      <c r="I856" s="82"/>
      <c r="J856" s="82"/>
      <c r="K856" s="87"/>
      <c r="L856" s="87"/>
      <c r="M856" s="87"/>
      <c r="N856" s="87"/>
    </row>
    <row r="857" ht="18.0" customHeight="1">
      <c r="A857" s="9"/>
      <c r="B857" s="720"/>
      <c r="C857" s="9"/>
      <c r="D857" s="730"/>
      <c r="E857" s="722"/>
      <c r="F857" s="87"/>
      <c r="G857" s="82"/>
      <c r="H857" s="82"/>
      <c r="I857" s="82"/>
      <c r="J857" s="82"/>
      <c r="K857" s="87"/>
      <c r="L857" s="87"/>
      <c r="M857" s="87"/>
      <c r="N857" s="87"/>
    </row>
    <row r="858" ht="18.0" customHeight="1">
      <c r="A858" s="9"/>
      <c r="B858" s="720"/>
      <c r="C858" s="9"/>
      <c r="D858" s="730"/>
      <c r="E858" s="722"/>
      <c r="F858" s="87"/>
      <c r="G858" s="82"/>
      <c r="H858" s="82"/>
      <c r="I858" s="82"/>
      <c r="J858" s="82"/>
      <c r="K858" s="87"/>
      <c r="L858" s="87"/>
      <c r="M858" s="87"/>
      <c r="N858" s="87"/>
    </row>
    <row r="859" ht="18.0" customHeight="1">
      <c r="A859" s="9"/>
      <c r="B859" s="720"/>
      <c r="C859" s="9"/>
      <c r="D859" s="730"/>
      <c r="E859" s="722"/>
      <c r="F859" s="87"/>
      <c r="G859" s="82"/>
      <c r="H859" s="82"/>
      <c r="I859" s="82"/>
      <c r="J859" s="82"/>
      <c r="K859" s="87"/>
      <c r="L859" s="87"/>
      <c r="M859" s="87"/>
      <c r="N859" s="87"/>
    </row>
    <row r="860" ht="18.0" customHeight="1">
      <c r="A860" s="9"/>
      <c r="B860" s="720"/>
      <c r="C860" s="9"/>
      <c r="D860" s="730"/>
      <c r="E860" s="722"/>
      <c r="F860" s="87"/>
      <c r="G860" s="82"/>
      <c r="H860" s="82"/>
      <c r="I860" s="82"/>
      <c r="J860" s="82"/>
      <c r="K860" s="87"/>
      <c r="L860" s="87"/>
      <c r="M860" s="87"/>
      <c r="N860" s="87"/>
    </row>
    <row r="861" ht="18.0" customHeight="1">
      <c r="A861" s="9"/>
      <c r="B861" s="720"/>
      <c r="C861" s="9"/>
      <c r="D861" s="730"/>
      <c r="E861" s="722"/>
      <c r="F861" s="87"/>
      <c r="G861" s="82"/>
      <c r="H861" s="82"/>
      <c r="I861" s="82"/>
      <c r="J861" s="82"/>
      <c r="K861" s="87"/>
      <c r="L861" s="87"/>
      <c r="M861" s="87"/>
      <c r="N861" s="87"/>
    </row>
    <row r="862" ht="18.0" customHeight="1">
      <c r="A862" s="9"/>
      <c r="B862" s="720"/>
      <c r="C862" s="9"/>
      <c r="D862" s="730"/>
      <c r="E862" s="722"/>
      <c r="F862" s="87"/>
      <c r="G862" s="82"/>
      <c r="H862" s="82"/>
      <c r="I862" s="82"/>
      <c r="J862" s="82"/>
      <c r="K862" s="87"/>
      <c r="L862" s="87"/>
      <c r="M862" s="87"/>
      <c r="N862" s="87"/>
    </row>
    <row r="863" ht="18.0" customHeight="1">
      <c r="A863" s="9"/>
      <c r="B863" s="720"/>
      <c r="C863" s="9"/>
      <c r="D863" s="730"/>
      <c r="E863" s="722"/>
      <c r="F863" s="87"/>
      <c r="G863" s="82"/>
      <c r="H863" s="82"/>
      <c r="I863" s="82"/>
      <c r="J863" s="82"/>
      <c r="K863" s="87"/>
      <c r="L863" s="87"/>
      <c r="M863" s="87"/>
      <c r="N863" s="87"/>
    </row>
    <row r="864" ht="18.0" customHeight="1">
      <c r="A864" s="9"/>
      <c r="B864" s="720"/>
      <c r="C864" s="9"/>
      <c r="D864" s="730"/>
      <c r="E864" s="722"/>
      <c r="F864" s="87"/>
      <c r="G864" s="82"/>
      <c r="H864" s="82"/>
      <c r="I864" s="82"/>
      <c r="J864" s="82"/>
      <c r="K864" s="87"/>
      <c r="L864" s="87"/>
      <c r="M864" s="87"/>
      <c r="N864" s="87"/>
    </row>
    <row r="865" ht="18.0" customHeight="1">
      <c r="A865" s="9"/>
      <c r="B865" s="720"/>
      <c r="C865" s="9"/>
      <c r="D865" s="730"/>
      <c r="E865" s="722"/>
      <c r="F865" s="87"/>
      <c r="G865" s="82"/>
      <c r="H865" s="82"/>
      <c r="I865" s="82"/>
      <c r="J865" s="82"/>
      <c r="K865" s="87"/>
      <c r="L865" s="87"/>
      <c r="M865" s="87"/>
      <c r="N865" s="87"/>
    </row>
    <row r="866" ht="18.0" customHeight="1">
      <c r="A866" s="9"/>
      <c r="B866" s="720"/>
      <c r="C866" s="9"/>
      <c r="D866" s="730"/>
      <c r="E866" s="722"/>
      <c r="F866" s="87"/>
      <c r="G866" s="82"/>
      <c r="H866" s="82"/>
      <c r="I866" s="82"/>
      <c r="J866" s="82"/>
      <c r="K866" s="87"/>
      <c r="L866" s="87"/>
      <c r="M866" s="87"/>
      <c r="N866" s="87"/>
    </row>
    <row r="867" ht="18.0" customHeight="1">
      <c r="A867" s="9"/>
      <c r="B867" s="720"/>
      <c r="C867" s="9"/>
      <c r="D867" s="730"/>
      <c r="E867" s="722"/>
      <c r="F867" s="87"/>
      <c r="G867" s="82"/>
      <c r="H867" s="82"/>
      <c r="I867" s="82"/>
      <c r="J867" s="82"/>
      <c r="K867" s="87"/>
      <c r="L867" s="87"/>
      <c r="M867" s="87"/>
      <c r="N867" s="87"/>
    </row>
    <row r="868" ht="18.0" customHeight="1">
      <c r="A868" s="9"/>
      <c r="B868" s="720"/>
      <c r="C868" s="9"/>
      <c r="D868" s="730"/>
      <c r="E868" s="722"/>
      <c r="F868" s="87"/>
      <c r="G868" s="82"/>
      <c r="H868" s="82"/>
      <c r="I868" s="82"/>
      <c r="J868" s="82"/>
      <c r="K868" s="87"/>
      <c r="L868" s="87"/>
      <c r="M868" s="87"/>
      <c r="N868" s="87"/>
    </row>
    <row r="869" ht="18.0" customHeight="1">
      <c r="A869" s="9"/>
      <c r="B869" s="720"/>
      <c r="C869" s="9"/>
      <c r="D869" s="730"/>
      <c r="E869" s="722"/>
      <c r="F869" s="87"/>
      <c r="G869" s="82"/>
      <c r="H869" s="82"/>
      <c r="I869" s="82"/>
      <c r="J869" s="82"/>
      <c r="K869" s="87"/>
      <c r="L869" s="87"/>
      <c r="M869" s="87"/>
      <c r="N869" s="87"/>
    </row>
    <row r="870" ht="18.0" customHeight="1">
      <c r="A870" s="9"/>
      <c r="B870" s="720"/>
      <c r="C870" s="9"/>
      <c r="D870" s="730"/>
      <c r="E870" s="722"/>
      <c r="F870" s="87"/>
      <c r="G870" s="82"/>
      <c r="H870" s="82"/>
      <c r="I870" s="82"/>
      <c r="J870" s="82"/>
      <c r="K870" s="87"/>
      <c r="L870" s="87"/>
      <c r="M870" s="87"/>
      <c r="N870" s="87"/>
    </row>
    <row r="871" ht="18.0" customHeight="1">
      <c r="A871" s="9"/>
      <c r="B871" s="720"/>
      <c r="C871" s="9"/>
      <c r="D871" s="730"/>
      <c r="E871" s="722"/>
      <c r="F871" s="87"/>
      <c r="G871" s="82"/>
      <c r="H871" s="82"/>
      <c r="I871" s="82"/>
      <c r="J871" s="82"/>
      <c r="K871" s="87"/>
      <c r="L871" s="87"/>
      <c r="M871" s="87"/>
      <c r="N871" s="87"/>
    </row>
    <row r="872" ht="18.0" customHeight="1">
      <c r="A872" s="9"/>
      <c r="B872" s="720"/>
      <c r="C872" s="9"/>
      <c r="D872" s="730"/>
      <c r="E872" s="722"/>
      <c r="F872" s="87"/>
      <c r="G872" s="82"/>
      <c r="H872" s="82"/>
      <c r="I872" s="82"/>
      <c r="J872" s="82"/>
      <c r="K872" s="87"/>
      <c r="L872" s="87"/>
      <c r="M872" s="87"/>
      <c r="N872" s="87"/>
    </row>
    <row r="873" ht="18.0" customHeight="1">
      <c r="A873" s="9"/>
      <c r="B873" s="720"/>
      <c r="C873" s="9"/>
      <c r="D873" s="730"/>
      <c r="E873" s="722"/>
      <c r="F873" s="87"/>
      <c r="G873" s="82"/>
      <c r="H873" s="82"/>
      <c r="I873" s="82"/>
      <c r="J873" s="82"/>
      <c r="K873" s="87"/>
      <c r="L873" s="87"/>
      <c r="M873" s="87"/>
      <c r="N873" s="87"/>
    </row>
    <row r="874" ht="18.0" customHeight="1">
      <c r="A874" s="9"/>
      <c r="B874" s="720"/>
      <c r="C874" s="9"/>
      <c r="D874" s="730"/>
      <c r="E874" s="722"/>
      <c r="F874" s="87"/>
      <c r="G874" s="82"/>
      <c r="H874" s="82"/>
      <c r="I874" s="82"/>
      <c r="J874" s="82"/>
      <c r="K874" s="87"/>
      <c r="L874" s="87"/>
      <c r="M874" s="87"/>
      <c r="N874" s="87"/>
    </row>
    <row r="875" ht="18.0" customHeight="1">
      <c r="A875" s="9"/>
      <c r="B875" s="720"/>
      <c r="C875" s="9"/>
      <c r="D875" s="730"/>
      <c r="E875" s="722"/>
      <c r="F875" s="87"/>
      <c r="G875" s="82"/>
      <c r="H875" s="82"/>
      <c r="I875" s="82"/>
      <c r="J875" s="82"/>
      <c r="K875" s="87"/>
      <c r="L875" s="87"/>
      <c r="M875" s="87"/>
      <c r="N875" s="87"/>
    </row>
    <row r="876" ht="18.0" customHeight="1">
      <c r="A876" s="9"/>
      <c r="B876" s="720"/>
      <c r="C876" s="9"/>
      <c r="D876" s="730"/>
      <c r="E876" s="722"/>
      <c r="F876" s="87"/>
      <c r="G876" s="82"/>
      <c r="H876" s="82"/>
      <c r="I876" s="82"/>
      <c r="J876" s="82"/>
      <c r="K876" s="87"/>
      <c r="L876" s="87"/>
      <c r="M876" s="87"/>
      <c r="N876" s="87"/>
    </row>
    <row r="877" ht="18.0" customHeight="1">
      <c r="A877" s="9"/>
      <c r="B877" s="720"/>
      <c r="C877" s="9"/>
      <c r="D877" s="730"/>
      <c r="E877" s="722"/>
      <c r="F877" s="87"/>
      <c r="G877" s="82"/>
      <c r="H877" s="82"/>
      <c r="I877" s="82"/>
      <c r="J877" s="82"/>
      <c r="K877" s="87"/>
      <c r="L877" s="87"/>
      <c r="M877" s="87"/>
      <c r="N877" s="87"/>
    </row>
    <row r="878" ht="18.0" customHeight="1">
      <c r="A878" s="9"/>
      <c r="B878" s="720"/>
      <c r="C878" s="9"/>
      <c r="D878" s="730"/>
      <c r="E878" s="722"/>
      <c r="F878" s="87"/>
      <c r="G878" s="82"/>
      <c r="H878" s="82"/>
      <c r="I878" s="82"/>
      <c r="J878" s="82"/>
      <c r="K878" s="87"/>
      <c r="L878" s="87"/>
      <c r="M878" s="87"/>
      <c r="N878" s="87"/>
    </row>
    <row r="879" ht="18.0" customHeight="1">
      <c r="A879" s="9"/>
      <c r="B879" s="720"/>
      <c r="C879" s="9"/>
      <c r="D879" s="730"/>
      <c r="E879" s="722"/>
      <c r="F879" s="87"/>
      <c r="G879" s="82"/>
      <c r="H879" s="82"/>
      <c r="I879" s="82"/>
      <c r="J879" s="82"/>
      <c r="K879" s="87"/>
      <c r="L879" s="87"/>
      <c r="M879" s="87"/>
      <c r="N879" s="87"/>
    </row>
    <row r="880" ht="18.0" customHeight="1">
      <c r="A880" s="9"/>
      <c r="B880" s="720"/>
      <c r="C880" s="9"/>
      <c r="D880" s="730"/>
      <c r="E880" s="722"/>
      <c r="F880" s="87"/>
      <c r="G880" s="82"/>
      <c r="H880" s="82"/>
      <c r="I880" s="82"/>
      <c r="J880" s="82"/>
      <c r="K880" s="87"/>
      <c r="L880" s="87"/>
      <c r="M880" s="87"/>
      <c r="N880" s="87"/>
    </row>
    <row r="881" ht="18.0" customHeight="1">
      <c r="A881" s="9"/>
      <c r="B881" s="720"/>
      <c r="C881" s="9"/>
      <c r="D881" s="730"/>
      <c r="E881" s="722"/>
      <c r="F881" s="87"/>
      <c r="G881" s="82"/>
      <c r="H881" s="82"/>
      <c r="I881" s="82"/>
      <c r="J881" s="82"/>
      <c r="K881" s="87"/>
      <c r="L881" s="87"/>
      <c r="M881" s="87"/>
      <c r="N881" s="87"/>
    </row>
    <row r="882" ht="18.0" customHeight="1">
      <c r="A882" s="9"/>
      <c r="B882" s="720"/>
      <c r="C882" s="9"/>
      <c r="D882" s="730"/>
      <c r="E882" s="722"/>
      <c r="F882" s="87"/>
      <c r="G882" s="82"/>
      <c r="H882" s="82"/>
      <c r="I882" s="82"/>
      <c r="J882" s="82"/>
      <c r="K882" s="87"/>
      <c r="L882" s="87"/>
      <c r="M882" s="87"/>
      <c r="N882" s="87"/>
    </row>
    <row r="883" ht="18.0" customHeight="1">
      <c r="A883" s="9"/>
      <c r="B883" s="720"/>
      <c r="C883" s="9"/>
      <c r="D883" s="730"/>
      <c r="E883" s="722"/>
      <c r="F883" s="87"/>
      <c r="G883" s="82"/>
      <c r="H883" s="82"/>
      <c r="I883" s="82"/>
      <c r="J883" s="82"/>
      <c r="K883" s="87"/>
      <c r="L883" s="87"/>
      <c r="M883" s="87"/>
      <c r="N883" s="87"/>
    </row>
    <row r="884" ht="18.0" customHeight="1">
      <c r="A884" s="9"/>
      <c r="B884" s="720"/>
      <c r="C884" s="9"/>
      <c r="D884" s="730"/>
      <c r="E884" s="722"/>
      <c r="F884" s="87"/>
      <c r="G884" s="82"/>
      <c r="H884" s="82"/>
      <c r="I884" s="82"/>
      <c r="J884" s="82"/>
      <c r="K884" s="87"/>
      <c r="L884" s="87"/>
      <c r="M884" s="87"/>
      <c r="N884" s="87"/>
    </row>
    <row r="885" ht="18.0" customHeight="1">
      <c r="A885" s="9"/>
      <c r="B885" s="720"/>
      <c r="C885" s="9"/>
      <c r="D885" s="730"/>
      <c r="E885" s="722"/>
      <c r="F885" s="87"/>
      <c r="G885" s="82"/>
      <c r="H885" s="82"/>
      <c r="I885" s="82"/>
      <c r="J885" s="82"/>
      <c r="K885" s="87"/>
      <c r="L885" s="87"/>
      <c r="M885" s="87"/>
      <c r="N885" s="87"/>
    </row>
    <row r="886" ht="18.0" customHeight="1">
      <c r="A886" s="9"/>
      <c r="B886" s="720"/>
      <c r="C886" s="9"/>
      <c r="D886" s="730"/>
      <c r="E886" s="722"/>
      <c r="F886" s="87"/>
      <c r="G886" s="82"/>
      <c r="H886" s="82"/>
      <c r="I886" s="82"/>
      <c r="J886" s="82"/>
      <c r="K886" s="87"/>
      <c r="L886" s="87"/>
      <c r="M886" s="87"/>
      <c r="N886" s="87"/>
    </row>
    <row r="887" ht="18.0" customHeight="1">
      <c r="A887" s="9"/>
      <c r="B887" s="720"/>
      <c r="C887" s="9"/>
      <c r="D887" s="730"/>
      <c r="E887" s="722"/>
      <c r="F887" s="87"/>
      <c r="G887" s="82"/>
      <c r="H887" s="82"/>
      <c r="I887" s="82"/>
      <c r="J887" s="82"/>
      <c r="K887" s="87"/>
      <c r="L887" s="87"/>
      <c r="M887" s="87"/>
      <c r="N887" s="87"/>
    </row>
    <row r="888" ht="18.0" customHeight="1">
      <c r="A888" s="9"/>
      <c r="B888" s="720"/>
      <c r="C888" s="9"/>
      <c r="D888" s="730"/>
      <c r="E888" s="722"/>
      <c r="F888" s="87"/>
      <c r="G888" s="82"/>
      <c r="H888" s="82"/>
      <c r="I888" s="82"/>
      <c r="J888" s="82"/>
      <c r="K888" s="87"/>
      <c r="L888" s="87"/>
      <c r="M888" s="87"/>
      <c r="N888" s="87"/>
    </row>
    <row r="889" ht="18.0" customHeight="1">
      <c r="A889" s="9"/>
      <c r="B889" s="720"/>
      <c r="C889" s="9"/>
      <c r="D889" s="730"/>
      <c r="E889" s="722"/>
      <c r="F889" s="87"/>
      <c r="G889" s="82"/>
      <c r="H889" s="82"/>
      <c r="I889" s="82"/>
      <c r="J889" s="82"/>
      <c r="K889" s="87"/>
      <c r="L889" s="87"/>
      <c r="M889" s="87"/>
      <c r="N889" s="87"/>
    </row>
    <row r="890" ht="18.0" customHeight="1">
      <c r="A890" s="9"/>
      <c r="B890" s="720"/>
      <c r="C890" s="9"/>
      <c r="D890" s="730"/>
      <c r="E890" s="722"/>
      <c r="F890" s="87"/>
      <c r="G890" s="82"/>
      <c r="H890" s="82"/>
      <c r="I890" s="82"/>
      <c r="J890" s="82"/>
      <c r="K890" s="87"/>
      <c r="L890" s="87"/>
      <c r="M890" s="87"/>
      <c r="N890" s="87"/>
    </row>
    <row r="891" ht="18.0" customHeight="1">
      <c r="A891" s="9"/>
      <c r="B891" s="720"/>
      <c r="C891" s="9"/>
      <c r="D891" s="730"/>
      <c r="E891" s="722"/>
      <c r="F891" s="87"/>
      <c r="G891" s="82"/>
      <c r="H891" s="82"/>
      <c r="I891" s="82"/>
      <c r="J891" s="82"/>
      <c r="K891" s="87"/>
      <c r="L891" s="87"/>
      <c r="M891" s="87"/>
      <c r="N891" s="87"/>
    </row>
    <row r="892" ht="18.0" customHeight="1">
      <c r="A892" s="9"/>
      <c r="B892" s="720"/>
      <c r="C892" s="9"/>
      <c r="D892" s="730"/>
      <c r="E892" s="722"/>
      <c r="F892" s="87"/>
      <c r="G892" s="82"/>
      <c r="H892" s="82"/>
      <c r="I892" s="82"/>
      <c r="J892" s="82"/>
      <c r="K892" s="87"/>
      <c r="L892" s="87"/>
      <c r="M892" s="87"/>
      <c r="N892" s="87"/>
    </row>
    <row r="893" ht="18.0" customHeight="1">
      <c r="A893" s="9"/>
      <c r="B893" s="720"/>
      <c r="C893" s="9"/>
      <c r="D893" s="730"/>
      <c r="E893" s="722"/>
      <c r="F893" s="87"/>
      <c r="G893" s="82"/>
      <c r="H893" s="82"/>
      <c r="I893" s="82"/>
      <c r="J893" s="82"/>
      <c r="K893" s="87"/>
      <c r="L893" s="87"/>
      <c r="M893" s="87"/>
      <c r="N893" s="87"/>
    </row>
    <row r="894" ht="18.0" customHeight="1">
      <c r="A894" s="9"/>
      <c r="B894" s="720"/>
      <c r="C894" s="9"/>
      <c r="D894" s="730"/>
      <c r="E894" s="722"/>
      <c r="F894" s="87"/>
      <c r="G894" s="82"/>
      <c r="H894" s="82"/>
      <c r="I894" s="82"/>
      <c r="J894" s="82"/>
      <c r="K894" s="87"/>
      <c r="L894" s="87"/>
      <c r="M894" s="87"/>
      <c r="N894" s="87"/>
    </row>
    <row r="895" ht="18.0" customHeight="1">
      <c r="A895" s="9"/>
      <c r="B895" s="720"/>
      <c r="C895" s="9"/>
      <c r="D895" s="730"/>
      <c r="E895" s="722"/>
      <c r="F895" s="87"/>
      <c r="G895" s="82"/>
      <c r="H895" s="82"/>
      <c r="I895" s="82"/>
      <c r="J895" s="82"/>
      <c r="K895" s="87"/>
      <c r="L895" s="87"/>
      <c r="M895" s="87"/>
      <c r="N895" s="87"/>
    </row>
    <row r="896" ht="18.0" customHeight="1">
      <c r="A896" s="9"/>
      <c r="B896" s="720"/>
      <c r="C896" s="9"/>
      <c r="D896" s="730"/>
      <c r="E896" s="722"/>
      <c r="F896" s="87"/>
      <c r="G896" s="82"/>
      <c r="H896" s="82"/>
      <c r="I896" s="82"/>
      <c r="J896" s="82"/>
      <c r="K896" s="87"/>
      <c r="L896" s="87"/>
      <c r="M896" s="87"/>
      <c r="N896" s="87"/>
    </row>
    <row r="897" ht="18.0" customHeight="1">
      <c r="A897" s="9"/>
      <c r="B897" s="720"/>
      <c r="C897" s="9"/>
      <c r="D897" s="730"/>
      <c r="E897" s="722"/>
      <c r="F897" s="87"/>
      <c r="G897" s="82"/>
      <c r="H897" s="82"/>
      <c r="I897" s="82"/>
      <c r="J897" s="82"/>
      <c r="K897" s="87"/>
      <c r="L897" s="87"/>
      <c r="M897" s="87"/>
      <c r="N897" s="87"/>
    </row>
    <row r="898" ht="18.0" customHeight="1">
      <c r="A898" s="9"/>
      <c r="B898" s="720"/>
      <c r="C898" s="9"/>
      <c r="D898" s="730"/>
      <c r="E898" s="722"/>
      <c r="F898" s="87"/>
      <c r="G898" s="82"/>
      <c r="H898" s="82"/>
      <c r="I898" s="82"/>
      <c r="J898" s="82"/>
      <c r="K898" s="87"/>
      <c r="L898" s="87"/>
      <c r="M898" s="87"/>
      <c r="N898" s="87"/>
    </row>
    <row r="899" ht="18.0" customHeight="1">
      <c r="A899" s="9"/>
      <c r="B899" s="720"/>
      <c r="C899" s="9"/>
      <c r="D899" s="730"/>
      <c r="E899" s="722"/>
      <c r="F899" s="87"/>
      <c r="G899" s="82"/>
      <c r="H899" s="82"/>
      <c r="I899" s="82"/>
      <c r="J899" s="82"/>
      <c r="K899" s="87"/>
      <c r="L899" s="87"/>
      <c r="M899" s="87"/>
      <c r="N899" s="87"/>
    </row>
    <row r="900" ht="18.0" customHeight="1">
      <c r="A900" s="9"/>
      <c r="B900" s="720"/>
      <c r="C900" s="9"/>
      <c r="D900" s="730"/>
      <c r="E900" s="722"/>
      <c r="F900" s="87"/>
      <c r="G900" s="82"/>
      <c r="H900" s="82"/>
      <c r="I900" s="82"/>
      <c r="J900" s="82"/>
      <c r="K900" s="87"/>
      <c r="L900" s="87"/>
      <c r="M900" s="87"/>
      <c r="N900" s="87"/>
    </row>
    <row r="901" ht="18.0" customHeight="1">
      <c r="A901" s="9"/>
      <c r="B901" s="720"/>
      <c r="C901" s="9"/>
      <c r="D901" s="730"/>
      <c r="E901" s="722"/>
      <c r="F901" s="87"/>
      <c r="G901" s="82"/>
      <c r="H901" s="82"/>
      <c r="I901" s="82"/>
      <c r="J901" s="82"/>
      <c r="K901" s="87"/>
      <c r="L901" s="87"/>
      <c r="M901" s="87"/>
      <c r="N901" s="87"/>
    </row>
    <row r="902" ht="18.0" customHeight="1">
      <c r="A902" s="9"/>
      <c r="B902" s="720"/>
      <c r="C902" s="9"/>
      <c r="D902" s="730"/>
      <c r="E902" s="722"/>
      <c r="F902" s="87"/>
      <c r="G902" s="82"/>
      <c r="H902" s="82"/>
      <c r="I902" s="82"/>
      <c r="J902" s="82"/>
      <c r="K902" s="87"/>
      <c r="L902" s="87"/>
      <c r="M902" s="87"/>
      <c r="N902" s="87"/>
    </row>
    <row r="903" ht="18.0" customHeight="1">
      <c r="A903" s="9"/>
      <c r="B903" s="720"/>
      <c r="C903" s="9"/>
      <c r="D903" s="730"/>
      <c r="E903" s="722"/>
      <c r="F903" s="87"/>
      <c r="G903" s="82"/>
      <c r="H903" s="82"/>
      <c r="I903" s="82"/>
      <c r="J903" s="82"/>
      <c r="K903" s="87"/>
      <c r="L903" s="87"/>
      <c r="M903" s="87"/>
      <c r="N903" s="87"/>
    </row>
    <row r="904" ht="18.0" customHeight="1">
      <c r="A904" s="9"/>
      <c r="B904" s="720"/>
      <c r="C904" s="9"/>
      <c r="D904" s="730"/>
      <c r="E904" s="722"/>
      <c r="F904" s="87"/>
      <c r="G904" s="82"/>
      <c r="H904" s="82"/>
      <c r="I904" s="82"/>
      <c r="J904" s="82"/>
      <c r="K904" s="87"/>
      <c r="L904" s="87"/>
      <c r="M904" s="87"/>
      <c r="N904" s="87"/>
    </row>
    <row r="905" ht="18.0" customHeight="1">
      <c r="A905" s="9"/>
      <c r="B905" s="720"/>
      <c r="C905" s="9"/>
      <c r="D905" s="730"/>
      <c r="E905" s="722"/>
      <c r="F905" s="87"/>
      <c r="G905" s="82"/>
      <c r="H905" s="82"/>
      <c r="I905" s="82"/>
      <c r="J905" s="82"/>
      <c r="K905" s="87"/>
      <c r="L905" s="87"/>
      <c r="M905" s="87"/>
      <c r="N905" s="87"/>
    </row>
    <row r="906" ht="18.0" customHeight="1">
      <c r="A906" s="9"/>
      <c r="B906" s="720"/>
      <c r="C906" s="9"/>
      <c r="D906" s="730"/>
      <c r="E906" s="722"/>
      <c r="F906" s="87"/>
      <c r="G906" s="82"/>
      <c r="H906" s="82"/>
      <c r="I906" s="82"/>
      <c r="J906" s="82"/>
      <c r="K906" s="87"/>
      <c r="L906" s="87"/>
      <c r="M906" s="87"/>
      <c r="N906" s="87"/>
    </row>
    <row r="907" ht="18.0" customHeight="1">
      <c r="A907" s="9"/>
      <c r="B907" s="720"/>
      <c r="C907" s="9"/>
      <c r="D907" s="730"/>
      <c r="E907" s="722"/>
      <c r="F907" s="87"/>
      <c r="G907" s="82"/>
      <c r="H907" s="82"/>
      <c r="I907" s="82"/>
      <c r="J907" s="82"/>
      <c r="K907" s="87"/>
      <c r="L907" s="87"/>
      <c r="M907" s="87"/>
      <c r="N907" s="87"/>
    </row>
    <row r="908" ht="18.0" customHeight="1">
      <c r="A908" s="9"/>
      <c r="B908" s="720"/>
      <c r="C908" s="9"/>
      <c r="D908" s="730"/>
      <c r="E908" s="722"/>
      <c r="F908" s="87"/>
      <c r="G908" s="82"/>
      <c r="H908" s="82"/>
      <c r="I908" s="82"/>
      <c r="J908" s="82"/>
      <c r="K908" s="87"/>
      <c r="L908" s="87"/>
      <c r="M908" s="87"/>
      <c r="N908" s="87"/>
    </row>
    <row r="909" ht="18.0" customHeight="1">
      <c r="A909" s="9"/>
      <c r="B909" s="720"/>
      <c r="C909" s="9"/>
      <c r="D909" s="730"/>
      <c r="E909" s="722"/>
      <c r="F909" s="87"/>
      <c r="G909" s="82"/>
      <c r="H909" s="82"/>
      <c r="I909" s="82"/>
      <c r="J909" s="82"/>
      <c r="K909" s="87"/>
      <c r="L909" s="87"/>
      <c r="M909" s="87"/>
      <c r="N909" s="87"/>
    </row>
    <row r="910" ht="18.0" customHeight="1">
      <c r="A910" s="9"/>
      <c r="B910" s="720"/>
      <c r="C910" s="9"/>
      <c r="D910" s="730"/>
      <c r="E910" s="722"/>
      <c r="F910" s="87"/>
      <c r="G910" s="82"/>
      <c r="H910" s="82"/>
      <c r="I910" s="82"/>
      <c r="J910" s="82"/>
      <c r="K910" s="87"/>
      <c r="L910" s="87"/>
      <c r="M910" s="87"/>
      <c r="N910" s="87"/>
    </row>
    <row r="911" ht="18.0" customHeight="1">
      <c r="A911" s="9"/>
      <c r="B911" s="720"/>
      <c r="C911" s="9"/>
      <c r="D911" s="730"/>
      <c r="E911" s="722"/>
      <c r="F911" s="87"/>
      <c r="G911" s="82"/>
      <c r="H911" s="82"/>
      <c r="I911" s="82"/>
      <c r="J911" s="82"/>
      <c r="K911" s="87"/>
      <c r="L911" s="87"/>
      <c r="M911" s="87"/>
      <c r="N911" s="87"/>
    </row>
    <row r="912" ht="18.0" customHeight="1">
      <c r="A912" s="9"/>
      <c r="B912" s="720"/>
      <c r="C912" s="9"/>
      <c r="D912" s="730"/>
      <c r="E912" s="722"/>
      <c r="F912" s="87"/>
      <c r="G912" s="82"/>
      <c r="H912" s="82"/>
      <c r="I912" s="82"/>
      <c r="J912" s="82"/>
      <c r="K912" s="87"/>
      <c r="L912" s="87"/>
      <c r="M912" s="87"/>
      <c r="N912" s="87"/>
    </row>
    <row r="913" ht="18.0" customHeight="1">
      <c r="A913" s="9"/>
      <c r="B913" s="720"/>
      <c r="C913" s="9"/>
      <c r="D913" s="730"/>
      <c r="E913" s="722"/>
      <c r="F913" s="87"/>
      <c r="G913" s="82"/>
      <c r="H913" s="82"/>
      <c r="I913" s="82"/>
      <c r="J913" s="82"/>
      <c r="K913" s="87"/>
      <c r="L913" s="87"/>
      <c r="M913" s="87"/>
      <c r="N913" s="87"/>
    </row>
    <row r="914" ht="18.0" customHeight="1">
      <c r="A914" s="9"/>
      <c r="B914" s="720"/>
      <c r="C914" s="9"/>
      <c r="D914" s="730"/>
      <c r="E914" s="722"/>
      <c r="F914" s="87"/>
      <c r="G914" s="82"/>
      <c r="H914" s="82"/>
      <c r="I914" s="82"/>
      <c r="J914" s="82"/>
      <c r="K914" s="87"/>
      <c r="L914" s="87"/>
      <c r="M914" s="87"/>
      <c r="N914" s="87"/>
    </row>
    <row r="915" ht="18.0" customHeight="1">
      <c r="A915" s="9"/>
      <c r="B915" s="720"/>
      <c r="C915" s="9"/>
      <c r="D915" s="730"/>
      <c r="E915" s="722"/>
      <c r="F915" s="87"/>
      <c r="G915" s="82"/>
      <c r="H915" s="82"/>
      <c r="I915" s="82"/>
      <c r="J915" s="82"/>
      <c r="K915" s="87"/>
      <c r="L915" s="87"/>
      <c r="M915" s="87"/>
      <c r="N915" s="87"/>
    </row>
    <row r="916" ht="18.0" customHeight="1">
      <c r="A916" s="9"/>
      <c r="B916" s="720"/>
      <c r="C916" s="9"/>
      <c r="D916" s="730"/>
      <c r="E916" s="722"/>
      <c r="F916" s="87"/>
      <c r="G916" s="82"/>
      <c r="H916" s="82"/>
      <c r="I916" s="82"/>
      <c r="J916" s="82"/>
      <c r="K916" s="87"/>
      <c r="L916" s="87"/>
      <c r="M916" s="87"/>
      <c r="N916" s="87"/>
    </row>
    <row r="917" ht="18.0" customHeight="1">
      <c r="A917" s="9"/>
      <c r="B917" s="720"/>
      <c r="C917" s="9"/>
      <c r="D917" s="730"/>
      <c r="E917" s="722"/>
      <c r="F917" s="87"/>
      <c r="G917" s="82"/>
      <c r="H917" s="82"/>
      <c r="I917" s="82"/>
      <c r="J917" s="82"/>
      <c r="K917" s="87"/>
      <c r="L917" s="87"/>
      <c r="M917" s="87"/>
      <c r="N917" s="87"/>
    </row>
    <row r="918" ht="18.0" customHeight="1">
      <c r="A918" s="9"/>
      <c r="B918" s="720"/>
      <c r="C918" s="9"/>
      <c r="D918" s="730"/>
      <c r="E918" s="722"/>
      <c r="F918" s="87"/>
      <c r="G918" s="82"/>
      <c r="H918" s="82"/>
      <c r="I918" s="82"/>
      <c r="J918" s="82"/>
      <c r="K918" s="87"/>
      <c r="L918" s="87"/>
      <c r="M918" s="87"/>
      <c r="N918" s="87"/>
    </row>
    <row r="919" ht="18.0" customHeight="1">
      <c r="A919" s="9"/>
      <c r="B919" s="720"/>
      <c r="C919" s="9"/>
      <c r="D919" s="730"/>
      <c r="E919" s="722"/>
      <c r="F919" s="87"/>
      <c r="G919" s="82"/>
      <c r="H919" s="82"/>
      <c r="I919" s="82"/>
      <c r="J919" s="82"/>
      <c r="K919" s="87"/>
      <c r="L919" s="87"/>
      <c r="M919" s="87"/>
      <c r="N919" s="87"/>
    </row>
    <row r="920" ht="18.0" customHeight="1">
      <c r="A920" s="9"/>
      <c r="B920" s="720"/>
      <c r="C920" s="9"/>
      <c r="D920" s="730"/>
      <c r="E920" s="722"/>
      <c r="F920" s="87"/>
      <c r="G920" s="82"/>
      <c r="H920" s="82"/>
      <c r="I920" s="82"/>
      <c r="J920" s="82"/>
      <c r="K920" s="87"/>
      <c r="L920" s="87"/>
      <c r="M920" s="87"/>
      <c r="N920" s="87"/>
    </row>
    <row r="921" ht="18.0" customHeight="1">
      <c r="A921" s="9"/>
      <c r="B921" s="720"/>
      <c r="C921" s="9"/>
      <c r="D921" s="730"/>
      <c r="E921" s="722"/>
      <c r="F921" s="87"/>
      <c r="G921" s="82"/>
      <c r="H921" s="82"/>
      <c r="I921" s="82"/>
      <c r="J921" s="82"/>
      <c r="K921" s="87"/>
      <c r="L921" s="87"/>
      <c r="M921" s="87"/>
      <c r="N921" s="87"/>
    </row>
    <row r="922" ht="18.0" customHeight="1">
      <c r="A922" s="9"/>
      <c r="B922" s="720"/>
      <c r="C922" s="9"/>
      <c r="D922" s="730"/>
      <c r="E922" s="722"/>
      <c r="F922" s="87"/>
      <c r="G922" s="82"/>
      <c r="H922" s="82"/>
      <c r="I922" s="82"/>
      <c r="J922" s="82"/>
      <c r="K922" s="87"/>
      <c r="L922" s="87"/>
      <c r="M922" s="87"/>
      <c r="N922" s="87"/>
    </row>
    <row r="923" ht="18.0" customHeight="1">
      <c r="A923" s="9"/>
      <c r="B923" s="720"/>
      <c r="C923" s="9"/>
      <c r="D923" s="730"/>
      <c r="E923" s="722"/>
      <c r="F923" s="87"/>
      <c r="G923" s="82"/>
      <c r="H923" s="82"/>
      <c r="I923" s="82"/>
      <c r="J923" s="82"/>
      <c r="K923" s="87"/>
      <c r="L923" s="87"/>
      <c r="M923" s="87"/>
      <c r="N923" s="87"/>
    </row>
    <row r="924" ht="18.0" customHeight="1">
      <c r="A924" s="9"/>
      <c r="B924" s="720"/>
      <c r="C924" s="9"/>
      <c r="D924" s="730"/>
      <c r="E924" s="722"/>
      <c r="F924" s="87"/>
      <c r="G924" s="82"/>
      <c r="H924" s="82"/>
      <c r="I924" s="82"/>
      <c r="J924" s="82"/>
      <c r="K924" s="87"/>
      <c r="L924" s="87"/>
      <c r="M924" s="87"/>
      <c r="N924" s="87"/>
    </row>
    <row r="925" ht="18.0" customHeight="1">
      <c r="A925" s="9"/>
      <c r="B925" s="720"/>
      <c r="C925" s="9"/>
      <c r="D925" s="730"/>
      <c r="E925" s="722"/>
      <c r="F925" s="87"/>
      <c r="G925" s="82"/>
      <c r="H925" s="82"/>
      <c r="I925" s="82"/>
      <c r="J925" s="82"/>
      <c r="K925" s="87"/>
      <c r="L925" s="87"/>
      <c r="M925" s="87"/>
      <c r="N925" s="87"/>
    </row>
    <row r="926" ht="18.0" customHeight="1">
      <c r="A926" s="9"/>
      <c r="B926" s="720"/>
      <c r="C926" s="9"/>
      <c r="D926" s="730"/>
      <c r="E926" s="722"/>
      <c r="F926" s="87"/>
      <c r="G926" s="82"/>
      <c r="H926" s="82"/>
      <c r="I926" s="82"/>
      <c r="J926" s="82"/>
      <c r="K926" s="87"/>
      <c r="L926" s="87"/>
      <c r="M926" s="87"/>
      <c r="N926" s="87"/>
    </row>
    <row r="927" ht="18.0" customHeight="1">
      <c r="A927" s="9"/>
      <c r="B927" s="720"/>
      <c r="C927" s="9"/>
      <c r="D927" s="730"/>
      <c r="E927" s="722"/>
      <c r="F927" s="87"/>
      <c r="G927" s="82"/>
      <c r="H927" s="82"/>
      <c r="I927" s="82"/>
      <c r="J927" s="82"/>
      <c r="K927" s="87"/>
      <c r="L927" s="87"/>
      <c r="M927" s="87"/>
      <c r="N927" s="87"/>
    </row>
    <row r="928" ht="18.0" customHeight="1">
      <c r="A928" s="9"/>
      <c r="B928" s="720"/>
      <c r="C928" s="9"/>
      <c r="D928" s="730"/>
      <c r="E928" s="722"/>
      <c r="F928" s="87"/>
      <c r="G928" s="82"/>
      <c r="H928" s="82"/>
      <c r="I928" s="82"/>
      <c r="J928" s="82"/>
      <c r="K928" s="87"/>
      <c r="L928" s="87"/>
      <c r="M928" s="87"/>
      <c r="N928" s="87"/>
    </row>
    <row r="929" ht="18.0" customHeight="1">
      <c r="A929" s="9"/>
      <c r="B929" s="720"/>
      <c r="C929" s="9"/>
      <c r="D929" s="730"/>
      <c r="E929" s="722"/>
      <c r="F929" s="87"/>
      <c r="G929" s="82"/>
      <c r="H929" s="82"/>
      <c r="I929" s="82"/>
      <c r="J929" s="82"/>
      <c r="K929" s="87"/>
      <c r="L929" s="87"/>
      <c r="M929" s="87"/>
      <c r="N929" s="87"/>
    </row>
    <row r="930" ht="18.0" customHeight="1">
      <c r="A930" s="9"/>
      <c r="B930" s="720"/>
      <c r="C930" s="9"/>
      <c r="D930" s="730"/>
      <c r="E930" s="722"/>
      <c r="F930" s="87"/>
      <c r="G930" s="82"/>
      <c r="H930" s="82"/>
      <c r="I930" s="82"/>
      <c r="J930" s="82"/>
      <c r="K930" s="87"/>
      <c r="L930" s="87"/>
      <c r="M930" s="87"/>
      <c r="N930" s="87"/>
    </row>
    <row r="931" ht="18.0" customHeight="1">
      <c r="A931" s="9"/>
      <c r="B931" s="720"/>
      <c r="C931" s="9"/>
      <c r="D931" s="730"/>
      <c r="E931" s="722"/>
      <c r="F931" s="87"/>
      <c r="G931" s="82"/>
      <c r="H931" s="82"/>
      <c r="I931" s="82"/>
      <c r="J931" s="82"/>
      <c r="K931" s="87"/>
      <c r="L931" s="87"/>
      <c r="M931" s="87"/>
      <c r="N931" s="87"/>
    </row>
    <row r="932" ht="18.0" customHeight="1">
      <c r="A932" s="9"/>
      <c r="B932" s="720"/>
      <c r="C932" s="9"/>
      <c r="D932" s="730"/>
      <c r="E932" s="722"/>
      <c r="F932" s="87"/>
      <c r="G932" s="82"/>
      <c r="H932" s="82"/>
      <c r="I932" s="82"/>
      <c r="J932" s="82"/>
      <c r="K932" s="87"/>
      <c r="L932" s="87"/>
      <c r="M932" s="87"/>
      <c r="N932" s="87"/>
    </row>
    <row r="933" ht="18.0" customHeight="1">
      <c r="A933" s="9"/>
      <c r="B933" s="720"/>
      <c r="C933" s="9"/>
      <c r="D933" s="730"/>
      <c r="E933" s="722"/>
      <c r="F933" s="87"/>
      <c r="G933" s="82"/>
      <c r="H933" s="82"/>
      <c r="I933" s="82"/>
      <c r="J933" s="82"/>
      <c r="K933" s="87"/>
      <c r="L933" s="87"/>
      <c r="M933" s="87"/>
      <c r="N933" s="87"/>
    </row>
    <row r="934" ht="18.0" customHeight="1">
      <c r="A934" s="9"/>
      <c r="B934" s="720"/>
      <c r="C934" s="9"/>
      <c r="D934" s="730"/>
      <c r="E934" s="722"/>
      <c r="F934" s="87"/>
      <c r="G934" s="82"/>
      <c r="H934" s="82"/>
      <c r="I934" s="82"/>
      <c r="J934" s="82"/>
      <c r="K934" s="87"/>
      <c r="L934" s="87"/>
      <c r="M934" s="87"/>
      <c r="N934" s="87"/>
    </row>
    <row r="935" ht="18.0" customHeight="1">
      <c r="A935" s="9"/>
      <c r="B935" s="720"/>
      <c r="C935" s="9"/>
      <c r="D935" s="730"/>
      <c r="E935" s="722"/>
      <c r="F935" s="87"/>
      <c r="G935" s="82"/>
      <c r="H935" s="82"/>
      <c r="I935" s="82"/>
      <c r="J935" s="82"/>
      <c r="K935" s="87"/>
      <c r="L935" s="87"/>
      <c r="M935" s="87"/>
      <c r="N935" s="87"/>
    </row>
    <row r="936" ht="18.0" customHeight="1">
      <c r="A936" s="9"/>
      <c r="B936" s="720"/>
      <c r="C936" s="9"/>
      <c r="D936" s="730"/>
      <c r="E936" s="722"/>
      <c r="F936" s="87"/>
      <c r="G936" s="82"/>
      <c r="H936" s="82"/>
      <c r="I936" s="82"/>
      <c r="J936" s="82"/>
      <c r="K936" s="87"/>
      <c r="L936" s="87"/>
      <c r="M936" s="87"/>
      <c r="N936" s="87"/>
    </row>
    <row r="937" ht="18.0" customHeight="1">
      <c r="A937" s="9"/>
      <c r="B937" s="720"/>
      <c r="C937" s="9"/>
      <c r="D937" s="730"/>
      <c r="E937" s="722"/>
      <c r="F937" s="87"/>
      <c r="G937" s="82"/>
      <c r="H937" s="82"/>
      <c r="I937" s="82"/>
      <c r="J937" s="82"/>
      <c r="K937" s="87"/>
      <c r="L937" s="87"/>
      <c r="M937" s="87"/>
      <c r="N937" s="87"/>
    </row>
    <row r="938" ht="18.0" customHeight="1">
      <c r="A938" s="9"/>
      <c r="B938" s="720"/>
      <c r="C938" s="9"/>
      <c r="D938" s="730"/>
      <c r="E938" s="722"/>
      <c r="F938" s="87"/>
      <c r="G938" s="82"/>
      <c r="H938" s="82"/>
      <c r="I938" s="82"/>
      <c r="J938" s="82"/>
      <c r="K938" s="87"/>
      <c r="L938" s="87"/>
      <c r="M938" s="87"/>
      <c r="N938" s="87"/>
    </row>
    <row r="939" ht="18.0" customHeight="1">
      <c r="A939" s="9"/>
      <c r="B939" s="720"/>
      <c r="C939" s="9"/>
      <c r="D939" s="730"/>
      <c r="E939" s="722"/>
      <c r="F939" s="87"/>
      <c r="G939" s="82"/>
      <c r="H939" s="82"/>
      <c r="I939" s="82"/>
      <c r="J939" s="82"/>
      <c r="K939" s="87"/>
      <c r="L939" s="87"/>
      <c r="M939" s="87"/>
      <c r="N939" s="87"/>
    </row>
    <row r="940" ht="18.0" customHeight="1">
      <c r="A940" s="9"/>
      <c r="B940" s="720"/>
      <c r="C940" s="9"/>
      <c r="D940" s="730"/>
      <c r="E940" s="722"/>
      <c r="F940" s="87"/>
      <c r="G940" s="82"/>
      <c r="H940" s="82"/>
      <c r="I940" s="82"/>
      <c r="J940" s="82"/>
      <c r="K940" s="87"/>
      <c r="L940" s="87"/>
      <c r="M940" s="87"/>
      <c r="N940" s="87"/>
    </row>
    <row r="941" ht="18.0" customHeight="1">
      <c r="A941" s="9"/>
      <c r="B941" s="720"/>
      <c r="C941" s="9"/>
      <c r="D941" s="730"/>
      <c r="E941" s="722"/>
      <c r="F941" s="87"/>
      <c r="G941" s="82"/>
      <c r="H941" s="82"/>
      <c r="I941" s="82"/>
      <c r="J941" s="82"/>
      <c r="K941" s="87"/>
      <c r="L941" s="87"/>
      <c r="M941" s="87"/>
      <c r="N941" s="87"/>
    </row>
    <row r="942" ht="18.0" customHeight="1">
      <c r="A942" s="9"/>
      <c r="B942" s="720"/>
      <c r="C942" s="9"/>
      <c r="D942" s="730"/>
      <c r="E942" s="722"/>
      <c r="F942" s="87"/>
      <c r="G942" s="82"/>
      <c r="H942" s="82"/>
      <c r="I942" s="82"/>
      <c r="J942" s="82"/>
      <c r="K942" s="87"/>
      <c r="L942" s="87"/>
      <c r="M942" s="87"/>
      <c r="N942" s="87"/>
    </row>
    <row r="943" ht="18.0" customHeight="1">
      <c r="A943" s="9"/>
      <c r="B943" s="720"/>
      <c r="C943" s="9"/>
      <c r="D943" s="730"/>
      <c r="E943" s="722"/>
      <c r="F943" s="87"/>
      <c r="G943" s="82"/>
      <c r="H943" s="82"/>
      <c r="I943" s="82"/>
      <c r="J943" s="82"/>
      <c r="K943" s="87"/>
      <c r="L943" s="87"/>
      <c r="M943" s="87"/>
      <c r="N943" s="87"/>
    </row>
    <row r="944" ht="18.0" customHeight="1">
      <c r="A944" s="9"/>
      <c r="B944" s="720"/>
      <c r="C944" s="9"/>
      <c r="D944" s="730"/>
      <c r="E944" s="722"/>
      <c r="F944" s="87"/>
      <c r="G944" s="82"/>
      <c r="H944" s="82"/>
      <c r="I944" s="82"/>
      <c r="J944" s="82"/>
      <c r="K944" s="87"/>
      <c r="L944" s="87"/>
      <c r="M944" s="87"/>
      <c r="N944" s="87"/>
    </row>
    <row r="945" ht="18.0" customHeight="1">
      <c r="A945" s="9"/>
      <c r="B945" s="720"/>
      <c r="C945" s="9"/>
      <c r="D945" s="730"/>
      <c r="E945" s="722"/>
      <c r="F945" s="87"/>
      <c r="G945" s="82"/>
      <c r="H945" s="82"/>
      <c r="I945" s="82"/>
      <c r="J945" s="82"/>
      <c r="K945" s="87"/>
      <c r="L945" s="87"/>
      <c r="M945" s="87"/>
      <c r="N945" s="87"/>
    </row>
    <row r="946" ht="18.0" customHeight="1">
      <c r="A946" s="9"/>
      <c r="B946" s="720"/>
      <c r="C946" s="9"/>
      <c r="D946" s="730"/>
      <c r="E946" s="722"/>
      <c r="F946" s="87"/>
      <c r="G946" s="82"/>
      <c r="H946" s="82"/>
      <c r="I946" s="82"/>
      <c r="J946" s="82"/>
      <c r="K946" s="87"/>
      <c r="L946" s="87"/>
      <c r="M946" s="87"/>
      <c r="N946" s="87"/>
    </row>
    <row r="947" ht="18.0" customHeight="1">
      <c r="A947" s="9"/>
      <c r="B947" s="720"/>
      <c r="C947" s="9"/>
      <c r="D947" s="730"/>
      <c r="E947" s="722"/>
      <c r="F947" s="87"/>
      <c r="G947" s="82"/>
      <c r="H947" s="82"/>
      <c r="I947" s="82"/>
      <c r="J947" s="82"/>
      <c r="K947" s="87"/>
      <c r="L947" s="87"/>
      <c r="M947" s="87"/>
      <c r="N947" s="87"/>
    </row>
    <row r="948" ht="18.0" customHeight="1">
      <c r="A948" s="9"/>
      <c r="B948" s="720"/>
      <c r="C948" s="9"/>
      <c r="D948" s="730"/>
      <c r="E948" s="722"/>
      <c r="F948" s="87"/>
      <c r="G948" s="82"/>
      <c r="H948" s="82"/>
      <c r="I948" s="82"/>
      <c r="J948" s="82"/>
      <c r="K948" s="87"/>
      <c r="L948" s="87"/>
      <c r="M948" s="87"/>
      <c r="N948" s="87"/>
    </row>
    <row r="949" ht="18.0" customHeight="1">
      <c r="A949" s="9"/>
      <c r="B949" s="720"/>
      <c r="C949" s="9"/>
      <c r="D949" s="730"/>
      <c r="E949" s="722"/>
      <c r="F949" s="87"/>
      <c r="G949" s="82"/>
      <c r="H949" s="82"/>
      <c r="I949" s="82"/>
      <c r="J949" s="82"/>
      <c r="K949" s="87"/>
      <c r="L949" s="87"/>
      <c r="M949" s="87"/>
      <c r="N949" s="87"/>
    </row>
    <row r="950" ht="18.0" customHeight="1">
      <c r="A950" s="9"/>
      <c r="B950" s="720"/>
      <c r="C950" s="9"/>
      <c r="D950" s="730"/>
      <c r="E950" s="722"/>
      <c r="F950" s="87"/>
      <c r="G950" s="82"/>
      <c r="H950" s="82"/>
      <c r="I950" s="82"/>
      <c r="J950" s="82"/>
      <c r="K950" s="87"/>
      <c r="L950" s="87"/>
      <c r="M950" s="87"/>
      <c r="N950" s="87"/>
    </row>
    <row r="951" ht="18.0" customHeight="1">
      <c r="A951" s="9"/>
      <c r="B951" s="720"/>
      <c r="C951" s="9"/>
      <c r="D951" s="730"/>
      <c r="E951" s="722"/>
      <c r="F951" s="87"/>
      <c r="G951" s="82"/>
      <c r="H951" s="82"/>
      <c r="I951" s="82"/>
      <c r="J951" s="82"/>
      <c r="K951" s="87"/>
      <c r="L951" s="87"/>
      <c r="M951" s="87"/>
      <c r="N951" s="87"/>
    </row>
    <row r="952" ht="18.0" customHeight="1">
      <c r="A952" s="9"/>
      <c r="B952" s="720"/>
      <c r="C952" s="9"/>
      <c r="D952" s="730"/>
      <c r="E952" s="722"/>
      <c r="F952" s="87"/>
      <c r="G952" s="82"/>
      <c r="H952" s="82"/>
      <c r="I952" s="82"/>
      <c r="J952" s="82"/>
      <c r="K952" s="87"/>
      <c r="L952" s="87"/>
      <c r="M952" s="87"/>
      <c r="N952" s="87"/>
    </row>
    <row r="953" ht="18.0" customHeight="1">
      <c r="A953" s="9"/>
      <c r="B953" s="720"/>
      <c r="C953" s="9"/>
      <c r="D953" s="730"/>
      <c r="E953" s="722"/>
      <c r="F953" s="87"/>
      <c r="G953" s="82"/>
      <c r="H953" s="82"/>
      <c r="I953" s="82"/>
      <c r="J953" s="82"/>
      <c r="K953" s="87"/>
      <c r="L953" s="87"/>
      <c r="M953" s="87"/>
      <c r="N953" s="87"/>
    </row>
    <row r="954" ht="18.0" customHeight="1">
      <c r="A954" s="9"/>
      <c r="B954" s="720"/>
      <c r="C954" s="9"/>
      <c r="D954" s="730"/>
      <c r="E954" s="722"/>
      <c r="F954" s="87"/>
      <c r="G954" s="82"/>
      <c r="H954" s="82"/>
      <c r="I954" s="82"/>
      <c r="J954" s="82"/>
      <c r="K954" s="87"/>
      <c r="L954" s="87"/>
      <c r="M954" s="87"/>
      <c r="N954" s="87"/>
    </row>
    <row r="955" ht="18.0" customHeight="1">
      <c r="A955" s="9"/>
      <c r="B955" s="720"/>
      <c r="C955" s="9"/>
      <c r="D955" s="730"/>
      <c r="E955" s="722"/>
      <c r="F955" s="87"/>
      <c r="G955" s="82"/>
      <c r="H955" s="82"/>
      <c r="I955" s="82"/>
      <c r="J955" s="82"/>
      <c r="K955" s="87"/>
      <c r="L955" s="87"/>
      <c r="M955" s="87"/>
      <c r="N955" s="87"/>
    </row>
    <row r="956" ht="18.0" customHeight="1">
      <c r="A956" s="9"/>
      <c r="B956" s="720"/>
      <c r="C956" s="9"/>
      <c r="D956" s="730"/>
      <c r="E956" s="722"/>
      <c r="F956" s="87"/>
      <c r="G956" s="82"/>
      <c r="H956" s="82"/>
      <c r="I956" s="82"/>
      <c r="J956" s="82"/>
      <c r="K956" s="87"/>
      <c r="L956" s="87"/>
      <c r="M956" s="87"/>
      <c r="N956" s="87"/>
    </row>
    <row r="957" ht="18.0" customHeight="1">
      <c r="A957" s="9"/>
      <c r="B957" s="720"/>
      <c r="C957" s="9"/>
      <c r="D957" s="730"/>
      <c r="E957" s="722"/>
      <c r="F957" s="87"/>
      <c r="G957" s="82"/>
      <c r="H957" s="82"/>
      <c r="I957" s="82"/>
      <c r="J957" s="82"/>
      <c r="K957" s="87"/>
      <c r="L957" s="87"/>
      <c r="M957" s="87"/>
      <c r="N957" s="87"/>
    </row>
    <row r="958" ht="18.0" customHeight="1">
      <c r="A958" s="9"/>
      <c r="B958" s="720"/>
      <c r="C958" s="9"/>
      <c r="D958" s="730"/>
      <c r="E958" s="722"/>
      <c r="F958" s="87"/>
      <c r="G958" s="82"/>
      <c r="H958" s="82"/>
      <c r="I958" s="82"/>
      <c r="J958" s="82"/>
      <c r="K958" s="87"/>
      <c r="L958" s="87"/>
      <c r="M958" s="87"/>
      <c r="N958" s="87"/>
    </row>
    <row r="959" ht="18.0" customHeight="1">
      <c r="A959" s="9"/>
      <c r="B959" s="720"/>
      <c r="C959" s="9"/>
      <c r="D959" s="730"/>
      <c r="E959" s="722"/>
      <c r="F959" s="87"/>
      <c r="G959" s="82"/>
      <c r="H959" s="82"/>
      <c r="I959" s="82"/>
      <c r="J959" s="82"/>
      <c r="K959" s="87"/>
      <c r="L959" s="87"/>
      <c r="M959" s="87"/>
      <c r="N959" s="87"/>
    </row>
    <row r="960" ht="18.0" customHeight="1">
      <c r="A960" s="9"/>
      <c r="B960" s="720"/>
      <c r="C960" s="9"/>
      <c r="D960" s="730"/>
      <c r="E960" s="722"/>
      <c r="F960" s="87"/>
      <c r="G960" s="82"/>
      <c r="H960" s="82"/>
      <c r="I960" s="82"/>
      <c r="J960" s="82"/>
      <c r="K960" s="87"/>
      <c r="L960" s="87"/>
      <c r="M960" s="87"/>
      <c r="N960" s="87"/>
    </row>
    <row r="961" ht="18.0" customHeight="1">
      <c r="A961" s="9"/>
      <c r="B961" s="720"/>
      <c r="C961" s="9"/>
      <c r="D961" s="730"/>
      <c r="E961" s="722"/>
      <c r="F961" s="87"/>
      <c r="G961" s="82"/>
      <c r="H961" s="82"/>
      <c r="I961" s="82"/>
      <c r="J961" s="82"/>
      <c r="K961" s="87"/>
      <c r="L961" s="87"/>
      <c r="M961" s="87"/>
      <c r="N961" s="87"/>
    </row>
    <row r="962" ht="18.0" customHeight="1">
      <c r="A962" s="9"/>
      <c r="B962" s="720"/>
      <c r="C962" s="9"/>
      <c r="D962" s="730"/>
      <c r="E962" s="722"/>
      <c r="F962" s="87"/>
      <c r="G962" s="82"/>
      <c r="H962" s="82"/>
      <c r="I962" s="82"/>
      <c r="J962" s="82"/>
      <c r="K962" s="87"/>
      <c r="L962" s="87"/>
      <c r="M962" s="87"/>
      <c r="N962" s="87"/>
    </row>
    <row r="963" ht="18.0" customHeight="1">
      <c r="A963" s="9"/>
      <c r="B963" s="720"/>
      <c r="C963" s="9"/>
      <c r="D963" s="730"/>
      <c r="E963" s="722"/>
      <c r="F963" s="87"/>
      <c r="G963" s="82"/>
      <c r="H963" s="82"/>
      <c r="I963" s="82"/>
      <c r="J963" s="82"/>
      <c r="K963" s="87"/>
      <c r="L963" s="87"/>
      <c r="M963" s="87"/>
      <c r="N963" s="87"/>
    </row>
    <row r="964" ht="18.0" customHeight="1">
      <c r="A964" s="9"/>
      <c r="B964" s="720"/>
      <c r="C964" s="9"/>
      <c r="D964" s="730"/>
      <c r="E964" s="722"/>
      <c r="F964" s="87"/>
      <c r="G964" s="82"/>
      <c r="H964" s="82"/>
      <c r="I964" s="82"/>
      <c r="J964" s="82"/>
      <c r="K964" s="87"/>
      <c r="L964" s="87"/>
      <c r="M964" s="87"/>
      <c r="N964" s="87"/>
    </row>
    <row r="965" ht="18.0" customHeight="1">
      <c r="A965" s="9"/>
      <c r="B965" s="720"/>
      <c r="C965" s="9"/>
      <c r="D965" s="730"/>
      <c r="E965" s="722"/>
      <c r="F965" s="87"/>
      <c r="G965" s="82"/>
      <c r="H965" s="82"/>
      <c r="I965" s="82"/>
      <c r="J965" s="82"/>
      <c r="K965" s="87"/>
      <c r="L965" s="87"/>
      <c r="M965" s="87"/>
      <c r="N965" s="87"/>
    </row>
    <row r="966" ht="18.0" customHeight="1">
      <c r="A966" s="9"/>
      <c r="B966" s="720"/>
      <c r="C966" s="9"/>
      <c r="D966" s="730"/>
      <c r="E966" s="722"/>
      <c r="F966" s="87"/>
      <c r="G966" s="82"/>
      <c r="H966" s="82"/>
      <c r="I966" s="82"/>
      <c r="J966" s="82"/>
      <c r="K966" s="87"/>
      <c r="L966" s="87"/>
      <c r="M966" s="87"/>
      <c r="N966" s="87"/>
    </row>
    <row r="967" ht="18.0" customHeight="1">
      <c r="A967" s="9"/>
      <c r="B967" s="720"/>
      <c r="C967" s="9"/>
      <c r="D967" s="730"/>
      <c r="E967" s="722"/>
      <c r="F967" s="87"/>
      <c r="G967" s="82"/>
      <c r="H967" s="82"/>
      <c r="I967" s="82"/>
      <c r="J967" s="82"/>
      <c r="K967" s="87"/>
      <c r="L967" s="87"/>
      <c r="M967" s="87"/>
      <c r="N967" s="87"/>
    </row>
    <row r="968" ht="18.0" customHeight="1">
      <c r="A968" s="9"/>
      <c r="B968" s="720"/>
      <c r="C968" s="9"/>
      <c r="D968" s="730"/>
      <c r="E968" s="722"/>
      <c r="F968" s="87"/>
      <c r="G968" s="82"/>
      <c r="H968" s="82"/>
      <c r="I968" s="82"/>
      <c r="J968" s="82"/>
      <c r="K968" s="87"/>
      <c r="L968" s="87"/>
      <c r="M968" s="87"/>
      <c r="N968" s="87"/>
    </row>
    <row r="969" ht="18.0" customHeight="1">
      <c r="A969" s="9"/>
      <c r="B969" s="720"/>
      <c r="C969" s="9"/>
      <c r="D969" s="730"/>
      <c r="E969" s="722"/>
      <c r="F969" s="87"/>
      <c r="G969" s="82"/>
      <c r="H969" s="82"/>
      <c r="I969" s="82"/>
      <c r="J969" s="82"/>
      <c r="K969" s="87"/>
      <c r="L969" s="87"/>
      <c r="M969" s="87"/>
      <c r="N969" s="87"/>
    </row>
    <row r="970" ht="18.0" customHeight="1">
      <c r="A970" s="9"/>
      <c r="B970" s="720"/>
      <c r="C970" s="9"/>
      <c r="D970" s="730"/>
      <c r="E970" s="722"/>
      <c r="F970" s="87"/>
      <c r="G970" s="82"/>
      <c r="H970" s="82"/>
      <c r="I970" s="82"/>
      <c r="J970" s="82"/>
      <c r="K970" s="87"/>
      <c r="L970" s="87"/>
      <c r="M970" s="87"/>
      <c r="N970" s="87"/>
    </row>
    <row r="971" ht="18.0" customHeight="1">
      <c r="A971" s="9"/>
      <c r="B971" s="720"/>
      <c r="C971" s="9"/>
      <c r="D971" s="730"/>
      <c r="E971" s="722"/>
      <c r="F971" s="87"/>
      <c r="G971" s="82"/>
      <c r="H971" s="82"/>
      <c r="I971" s="82"/>
      <c r="J971" s="82"/>
      <c r="K971" s="87"/>
      <c r="L971" s="87"/>
      <c r="M971" s="87"/>
      <c r="N971" s="87"/>
    </row>
    <row r="972" ht="18.0" customHeight="1">
      <c r="A972" s="9"/>
      <c r="B972" s="720"/>
      <c r="C972" s="9"/>
      <c r="D972" s="730"/>
      <c r="E972" s="722"/>
      <c r="F972" s="87"/>
      <c r="G972" s="82"/>
      <c r="H972" s="82"/>
      <c r="I972" s="82"/>
      <c r="J972" s="82"/>
      <c r="K972" s="87"/>
      <c r="L972" s="87"/>
      <c r="M972" s="87"/>
      <c r="N972" s="87"/>
    </row>
    <row r="973" ht="18.0" customHeight="1">
      <c r="A973" s="9"/>
      <c r="B973" s="720"/>
      <c r="C973" s="9"/>
      <c r="D973" s="730"/>
      <c r="E973" s="722"/>
      <c r="F973" s="87"/>
      <c r="G973" s="82"/>
      <c r="H973" s="82"/>
      <c r="I973" s="82"/>
      <c r="J973" s="82"/>
      <c r="K973" s="87"/>
      <c r="L973" s="87"/>
      <c r="M973" s="87"/>
      <c r="N973" s="87"/>
    </row>
    <row r="974" ht="18.0" customHeight="1">
      <c r="A974" s="9"/>
      <c r="B974" s="720"/>
      <c r="C974" s="9"/>
      <c r="D974" s="730"/>
      <c r="E974" s="722"/>
      <c r="F974" s="87"/>
      <c r="G974" s="82"/>
      <c r="H974" s="82"/>
      <c r="I974" s="82"/>
      <c r="J974" s="82"/>
      <c r="K974" s="87"/>
      <c r="L974" s="87"/>
      <c r="M974" s="87"/>
      <c r="N974" s="87"/>
    </row>
    <row r="975" ht="18.0" customHeight="1">
      <c r="A975" s="9"/>
      <c r="B975" s="720"/>
      <c r="C975" s="9"/>
      <c r="D975" s="730"/>
      <c r="E975" s="722"/>
      <c r="F975" s="87"/>
      <c r="G975" s="82"/>
      <c r="H975" s="82"/>
      <c r="I975" s="82"/>
      <c r="J975" s="82"/>
      <c r="K975" s="87"/>
      <c r="L975" s="87"/>
      <c r="M975" s="87"/>
      <c r="N975" s="87"/>
    </row>
    <row r="976" ht="18.0" customHeight="1">
      <c r="A976" s="9"/>
      <c r="B976" s="720"/>
      <c r="C976" s="9"/>
      <c r="D976" s="730"/>
      <c r="E976" s="722"/>
      <c r="F976" s="87"/>
      <c r="G976" s="82"/>
      <c r="H976" s="82"/>
      <c r="I976" s="82"/>
      <c r="J976" s="82"/>
      <c r="K976" s="87"/>
      <c r="L976" s="87"/>
      <c r="M976" s="87"/>
      <c r="N976" s="87"/>
    </row>
    <row r="977" ht="18.0" customHeight="1">
      <c r="A977" s="9"/>
      <c r="B977" s="720"/>
      <c r="C977" s="9"/>
      <c r="D977" s="730"/>
      <c r="E977" s="722"/>
      <c r="F977" s="87"/>
      <c r="G977" s="82"/>
      <c r="H977" s="82"/>
      <c r="I977" s="82"/>
      <c r="J977" s="82"/>
      <c r="K977" s="87"/>
      <c r="L977" s="87"/>
      <c r="M977" s="87"/>
      <c r="N977" s="87"/>
    </row>
    <row r="978" ht="18.0" customHeight="1">
      <c r="A978" s="9"/>
      <c r="B978" s="720"/>
      <c r="C978" s="9"/>
      <c r="D978" s="730"/>
      <c r="E978" s="722"/>
      <c r="F978" s="87"/>
      <c r="G978" s="82"/>
      <c r="H978" s="82"/>
      <c r="I978" s="82"/>
      <c r="J978" s="82"/>
      <c r="K978" s="87"/>
      <c r="L978" s="87"/>
      <c r="M978" s="87"/>
      <c r="N978" s="87"/>
    </row>
    <row r="979" ht="18.0" customHeight="1">
      <c r="A979" s="9"/>
      <c r="B979" s="720"/>
      <c r="C979" s="9"/>
      <c r="D979" s="730"/>
      <c r="E979" s="722"/>
      <c r="F979" s="87"/>
      <c r="G979" s="82"/>
      <c r="H979" s="82"/>
      <c r="I979" s="82"/>
      <c r="J979" s="82"/>
      <c r="K979" s="87"/>
      <c r="L979" s="87"/>
      <c r="M979" s="87"/>
      <c r="N979" s="87"/>
    </row>
    <row r="980" ht="18.0" customHeight="1">
      <c r="A980" s="9"/>
      <c r="B980" s="720"/>
      <c r="C980" s="9"/>
      <c r="D980" s="730"/>
      <c r="E980" s="722"/>
      <c r="F980" s="87"/>
      <c r="G980" s="82"/>
      <c r="H980" s="82"/>
      <c r="I980" s="82"/>
      <c r="J980" s="82"/>
      <c r="K980" s="87"/>
      <c r="L980" s="87"/>
      <c r="M980" s="87"/>
      <c r="N980" s="87"/>
    </row>
    <row r="981" ht="18.0" customHeight="1">
      <c r="A981" s="9"/>
      <c r="B981" s="720"/>
      <c r="C981" s="9"/>
      <c r="D981" s="730"/>
      <c r="E981" s="722"/>
      <c r="F981" s="87"/>
      <c r="G981" s="82"/>
      <c r="H981" s="82"/>
      <c r="I981" s="82"/>
      <c r="J981" s="82"/>
      <c r="K981" s="87"/>
      <c r="L981" s="87"/>
      <c r="M981" s="87"/>
      <c r="N981" s="87"/>
    </row>
    <row r="982" ht="18.0" customHeight="1">
      <c r="A982" s="9"/>
      <c r="B982" s="720"/>
      <c r="C982" s="9"/>
      <c r="D982" s="730"/>
      <c r="E982" s="722"/>
      <c r="F982" s="87"/>
      <c r="G982" s="82"/>
      <c r="H982" s="82"/>
      <c r="I982" s="82"/>
      <c r="J982" s="82"/>
      <c r="K982" s="87"/>
      <c r="L982" s="87"/>
      <c r="M982" s="87"/>
      <c r="N982" s="87"/>
    </row>
    <row r="983" ht="18.0" customHeight="1">
      <c r="A983" s="9"/>
      <c r="B983" s="720"/>
      <c r="C983" s="9"/>
      <c r="D983" s="730"/>
      <c r="E983" s="722"/>
      <c r="F983" s="87"/>
      <c r="G983" s="82"/>
      <c r="H983" s="82"/>
      <c r="I983" s="82"/>
      <c r="J983" s="82"/>
      <c r="K983" s="87"/>
      <c r="L983" s="87"/>
      <c r="M983" s="87"/>
      <c r="N983" s="87"/>
    </row>
    <row r="984" ht="18.0" customHeight="1">
      <c r="A984" s="9"/>
      <c r="B984" s="720"/>
      <c r="C984" s="9"/>
      <c r="D984" s="730"/>
      <c r="E984" s="722"/>
      <c r="F984" s="87"/>
      <c r="G984" s="82"/>
      <c r="H984" s="82"/>
      <c r="I984" s="82"/>
      <c r="J984" s="82"/>
      <c r="K984" s="87"/>
      <c r="L984" s="87"/>
      <c r="M984" s="87"/>
      <c r="N984" s="87"/>
    </row>
    <row r="985" ht="18.0" customHeight="1">
      <c r="A985" s="9"/>
      <c r="B985" s="720"/>
      <c r="C985" s="9"/>
      <c r="D985" s="730"/>
      <c r="E985" s="722"/>
      <c r="F985" s="87"/>
      <c r="G985" s="82"/>
      <c r="H985" s="82"/>
      <c r="I985" s="82"/>
      <c r="J985" s="82"/>
      <c r="K985" s="87"/>
      <c r="L985" s="87"/>
      <c r="M985" s="87"/>
      <c r="N985" s="87"/>
    </row>
    <row r="986" ht="18.0" customHeight="1">
      <c r="A986" s="9"/>
      <c r="B986" s="720"/>
      <c r="C986" s="9"/>
      <c r="D986" s="730"/>
      <c r="E986" s="722"/>
      <c r="F986" s="87"/>
      <c r="G986" s="82"/>
      <c r="H986" s="82"/>
      <c r="I986" s="82"/>
      <c r="J986" s="82"/>
      <c r="K986" s="87"/>
      <c r="L986" s="87"/>
      <c r="M986" s="87"/>
      <c r="N986" s="87"/>
    </row>
    <row r="987" ht="18.0" customHeight="1">
      <c r="A987" s="9"/>
      <c r="B987" s="720"/>
      <c r="C987" s="9"/>
      <c r="D987" s="730"/>
      <c r="E987" s="722"/>
      <c r="F987" s="87"/>
      <c r="G987" s="82"/>
      <c r="H987" s="82"/>
      <c r="I987" s="82"/>
      <c r="J987" s="82"/>
      <c r="K987" s="87"/>
      <c r="L987" s="87"/>
      <c r="M987" s="87"/>
      <c r="N987" s="87"/>
    </row>
    <row r="988" ht="18.0" customHeight="1">
      <c r="A988" s="9"/>
      <c r="B988" s="720"/>
      <c r="C988" s="9"/>
      <c r="D988" s="730"/>
      <c r="E988" s="722"/>
      <c r="F988" s="87"/>
      <c r="G988" s="82"/>
      <c r="H988" s="82"/>
      <c r="I988" s="82"/>
      <c r="J988" s="82"/>
      <c r="K988" s="87"/>
      <c r="L988" s="87"/>
      <c r="M988" s="87"/>
      <c r="N988" s="87"/>
    </row>
    <row r="989" ht="18.0" customHeight="1">
      <c r="A989" s="9"/>
      <c r="B989" s="720"/>
      <c r="C989" s="9"/>
      <c r="D989" s="730"/>
      <c r="E989" s="722"/>
      <c r="F989" s="87"/>
      <c r="G989" s="82"/>
      <c r="H989" s="82"/>
      <c r="I989" s="82"/>
      <c r="J989" s="82"/>
      <c r="K989" s="87"/>
      <c r="L989" s="87"/>
      <c r="M989" s="87"/>
      <c r="N989" s="87"/>
    </row>
    <row r="990" ht="18.0" customHeight="1">
      <c r="A990" s="9"/>
      <c r="B990" s="720"/>
      <c r="C990" s="9"/>
      <c r="D990" s="730"/>
      <c r="E990" s="722"/>
      <c r="F990" s="87"/>
      <c r="G990" s="82"/>
      <c r="H990" s="82"/>
      <c r="I990" s="82"/>
      <c r="J990" s="82"/>
      <c r="K990" s="87"/>
      <c r="L990" s="87"/>
      <c r="M990" s="87"/>
      <c r="N990" s="87"/>
    </row>
    <row r="991" ht="18.0" customHeight="1">
      <c r="A991" s="9"/>
      <c r="B991" s="720"/>
      <c r="C991" s="9"/>
      <c r="D991" s="730"/>
      <c r="E991" s="722"/>
      <c r="F991" s="87"/>
      <c r="G991" s="82"/>
      <c r="H991" s="82"/>
      <c r="I991" s="82"/>
      <c r="J991" s="82"/>
      <c r="K991" s="87"/>
      <c r="L991" s="87"/>
      <c r="M991" s="87"/>
      <c r="N991" s="87"/>
    </row>
    <row r="992" ht="18.0" customHeight="1">
      <c r="A992" s="9"/>
      <c r="B992" s="720"/>
      <c r="C992" s="9"/>
      <c r="D992" s="730"/>
      <c r="E992" s="722"/>
      <c r="F992" s="87"/>
      <c r="G992" s="82"/>
      <c r="H992" s="82"/>
      <c r="I992" s="82"/>
      <c r="J992" s="82"/>
      <c r="K992" s="87"/>
      <c r="L992" s="87"/>
      <c r="M992" s="87"/>
      <c r="N992" s="87"/>
    </row>
    <row r="993" ht="18.0" customHeight="1">
      <c r="A993" s="9"/>
      <c r="B993" s="720"/>
      <c r="C993" s="9"/>
      <c r="D993" s="730"/>
      <c r="E993" s="722"/>
      <c r="F993" s="87"/>
      <c r="G993" s="82"/>
      <c r="H993" s="82"/>
      <c r="I993" s="82"/>
      <c r="J993" s="82"/>
      <c r="K993" s="87"/>
      <c r="L993" s="87"/>
      <c r="M993" s="87"/>
      <c r="N993" s="87"/>
    </row>
    <row r="994" ht="18.0" customHeight="1">
      <c r="A994" s="9"/>
      <c r="B994" s="720"/>
      <c r="C994" s="9"/>
      <c r="D994" s="730"/>
      <c r="E994" s="722"/>
      <c r="F994" s="87"/>
      <c r="G994" s="82"/>
      <c r="H994" s="82"/>
      <c r="I994" s="82"/>
      <c r="J994" s="82"/>
      <c r="K994" s="87"/>
      <c r="L994" s="87"/>
      <c r="M994" s="87"/>
      <c r="N994" s="87"/>
    </row>
    <row r="995" ht="18.0" customHeight="1">
      <c r="A995" s="9"/>
      <c r="B995" s="720"/>
      <c r="C995" s="9"/>
      <c r="D995" s="730"/>
      <c r="E995" s="722"/>
      <c r="F995" s="87"/>
      <c r="G995" s="82"/>
      <c r="H995" s="82"/>
      <c r="I995" s="82"/>
      <c r="J995" s="82"/>
      <c r="K995" s="87"/>
      <c r="L995" s="87"/>
      <c r="M995" s="87"/>
      <c r="N995" s="87"/>
    </row>
    <row r="996" ht="18.0" customHeight="1">
      <c r="A996" s="9"/>
      <c r="B996" s="720"/>
      <c r="C996" s="9"/>
      <c r="D996" s="730"/>
      <c r="E996" s="722"/>
      <c r="F996" s="87"/>
      <c r="G996" s="82"/>
      <c r="H996" s="82"/>
      <c r="I996" s="82"/>
      <c r="J996" s="82"/>
      <c r="K996" s="87"/>
      <c r="L996" s="87"/>
      <c r="M996" s="87"/>
      <c r="N996" s="87"/>
    </row>
    <row r="997" ht="18.0" customHeight="1">
      <c r="A997" s="9"/>
      <c r="B997" s="720"/>
      <c r="C997" s="9"/>
      <c r="D997" s="730"/>
      <c r="E997" s="722"/>
      <c r="F997" s="87"/>
      <c r="G997" s="82"/>
      <c r="H997" s="82"/>
      <c r="I997" s="82"/>
      <c r="J997" s="82"/>
      <c r="K997" s="87"/>
      <c r="L997" s="87"/>
      <c r="M997" s="87"/>
      <c r="N997" s="87"/>
    </row>
    <row r="998" ht="18.0" customHeight="1">
      <c r="A998" s="9"/>
      <c r="B998" s="720"/>
      <c r="C998" s="9"/>
      <c r="D998" s="730"/>
      <c r="E998" s="722"/>
      <c r="F998" s="87"/>
      <c r="G998" s="82"/>
      <c r="H998" s="82"/>
      <c r="I998" s="82"/>
      <c r="J998" s="82"/>
      <c r="K998" s="87"/>
      <c r="L998" s="87"/>
      <c r="M998" s="87"/>
      <c r="N998" s="87"/>
    </row>
    <row r="999" ht="18.0" customHeight="1">
      <c r="A999" s="9"/>
      <c r="B999" s="720"/>
      <c r="C999" s="9"/>
      <c r="D999" s="730"/>
      <c r="E999" s="722"/>
      <c r="F999" s="87"/>
      <c r="G999" s="82"/>
      <c r="H999" s="82"/>
      <c r="I999" s="82"/>
      <c r="J999" s="82"/>
      <c r="K999" s="87"/>
      <c r="L999" s="87"/>
      <c r="M999" s="87"/>
      <c r="N999" s="87"/>
    </row>
    <row r="1000" ht="18.0" customHeight="1">
      <c r="A1000" s="9"/>
      <c r="B1000" s="720"/>
      <c r="C1000" s="9"/>
      <c r="D1000" s="730"/>
      <c r="E1000" s="722"/>
      <c r="F1000" s="87"/>
      <c r="G1000" s="82"/>
      <c r="H1000" s="82"/>
      <c r="I1000" s="82"/>
      <c r="J1000" s="82"/>
      <c r="K1000" s="87"/>
      <c r="L1000" s="87"/>
      <c r="M1000" s="87"/>
      <c r="N1000" s="87"/>
    </row>
    <row r="1001" ht="18.0" customHeight="1">
      <c r="A1001" s="9"/>
      <c r="B1001" s="720"/>
      <c r="C1001" s="9"/>
      <c r="D1001" s="730"/>
      <c r="E1001" s="722"/>
      <c r="F1001" s="87"/>
      <c r="G1001" s="82"/>
      <c r="H1001" s="82"/>
      <c r="I1001" s="82"/>
      <c r="J1001" s="82"/>
      <c r="K1001" s="87"/>
      <c r="L1001" s="87"/>
      <c r="M1001" s="87"/>
      <c r="N1001" s="87"/>
    </row>
    <row r="1002" ht="18.0" customHeight="1">
      <c r="A1002" s="9"/>
      <c r="B1002" s="720"/>
      <c r="C1002" s="9"/>
      <c r="D1002" s="730"/>
      <c r="E1002" s="722"/>
      <c r="F1002" s="87"/>
      <c r="G1002" s="82"/>
      <c r="H1002" s="82"/>
      <c r="I1002" s="82"/>
      <c r="J1002" s="82"/>
      <c r="K1002" s="87"/>
      <c r="L1002" s="87"/>
      <c r="M1002" s="87"/>
      <c r="N1002" s="87"/>
    </row>
    <row r="1003" ht="18.0" customHeight="1">
      <c r="A1003" s="9"/>
      <c r="B1003" s="720"/>
      <c r="C1003" s="9"/>
      <c r="D1003" s="730"/>
      <c r="E1003" s="722"/>
      <c r="F1003" s="87"/>
      <c r="G1003" s="82"/>
      <c r="H1003" s="82"/>
      <c r="I1003" s="82"/>
      <c r="J1003" s="82"/>
      <c r="K1003" s="87"/>
      <c r="L1003" s="87"/>
      <c r="M1003" s="87"/>
      <c r="N1003" s="87"/>
    </row>
    <row r="1004" ht="18.0" customHeight="1">
      <c r="A1004" s="9"/>
      <c r="B1004" s="720"/>
      <c r="C1004" s="9"/>
      <c r="D1004" s="730"/>
      <c r="E1004" s="722"/>
      <c r="F1004" s="87"/>
      <c r="G1004" s="82"/>
      <c r="H1004" s="82"/>
      <c r="I1004" s="82"/>
      <c r="J1004" s="82"/>
      <c r="K1004" s="87"/>
      <c r="L1004" s="87"/>
      <c r="M1004" s="87"/>
      <c r="N1004" s="87"/>
    </row>
    <row r="1005" ht="18.0" customHeight="1">
      <c r="A1005" s="9"/>
      <c r="B1005" s="720"/>
      <c r="C1005" s="9"/>
      <c r="D1005" s="730"/>
      <c r="E1005" s="722"/>
      <c r="F1005" s="87"/>
      <c r="G1005" s="82"/>
      <c r="H1005" s="82"/>
      <c r="I1005" s="82"/>
      <c r="J1005" s="82"/>
      <c r="K1005" s="87"/>
      <c r="L1005" s="87"/>
      <c r="M1005" s="87"/>
      <c r="N1005" s="87"/>
    </row>
    <row r="1006" ht="18.0" customHeight="1">
      <c r="A1006" s="9"/>
      <c r="B1006" s="720"/>
      <c r="C1006" s="9"/>
      <c r="D1006" s="730"/>
      <c r="E1006" s="722"/>
      <c r="F1006" s="87"/>
      <c r="G1006" s="82"/>
      <c r="H1006" s="82"/>
      <c r="I1006" s="82"/>
      <c r="J1006" s="82"/>
      <c r="K1006" s="87"/>
      <c r="L1006" s="87"/>
      <c r="M1006" s="87"/>
      <c r="N1006" s="87"/>
    </row>
    <row r="1007" ht="18.0" customHeight="1">
      <c r="A1007" s="9"/>
      <c r="B1007" s="720"/>
      <c r="C1007" s="9"/>
      <c r="D1007" s="730"/>
      <c r="E1007" s="722"/>
      <c r="F1007" s="87"/>
      <c r="G1007" s="82"/>
      <c r="H1007" s="82"/>
      <c r="I1007" s="82"/>
      <c r="J1007" s="82"/>
      <c r="K1007" s="87"/>
      <c r="L1007" s="87"/>
      <c r="M1007" s="87"/>
      <c r="N1007" s="87"/>
    </row>
    <row r="1008" ht="18.0" customHeight="1">
      <c r="A1008" s="9"/>
      <c r="B1008" s="720"/>
      <c r="C1008" s="9"/>
      <c r="D1008" s="730"/>
      <c r="E1008" s="722"/>
      <c r="F1008" s="87"/>
      <c r="G1008" s="82"/>
      <c r="H1008" s="82"/>
      <c r="I1008" s="82"/>
      <c r="J1008" s="82"/>
      <c r="K1008" s="87"/>
      <c r="L1008" s="87"/>
      <c r="M1008" s="87"/>
      <c r="N1008" s="87"/>
    </row>
    <row r="1009" ht="18.0" customHeight="1">
      <c r="A1009" s="9"/>
      <c r="B1009" s="720"/>
      <c r="C1009" s="9"/>
      <c r="D1009" s="730"/>
      <c r="E1009" s="722"/>
      <c r="F1009" s="87"/>
      <c r="G1009" s="82"/>
      <c r="H1009" s="82"/>
      <c r="I1009" s="82"/>
      <c r="J1009" s="82"/>
      <c r="K1009" s="87"/>
      <c r="L1009" s="87"/>
      <c r="M1009" s="87"/>
      <c r="N1009" s="87"/>
    </row>
    <row r="1010" ht="18.0" customHeight="1">
      <c r="A1010" s="9"/>
      <c r="B1010" s="720"/>
      <c r="C1010" s="9"/>
      <c r="D1010" s="730"/>
      <c r="E1010" s="722"/>
      <c r="F1010" s="87"/>
      <c r="G1010" s="82"/>
      <c r="H1010" s="82"/>
      <c r="I1010" s="82"/>
      <c r="J1010" s="82"/>
      <c r="K1010" s="87"/>
      <c r="L1010" s="87"/>
      <c r="M1010" s="87"/>
      <c r="N1010" s="87"/>
    </row>
    <row r="1011" ht="18.0" customHeight="1">
      <c r="A1011" s="9"/>
      <c r="B1011" s="720"/>
      <c r="C1011" s="9"/>
      <c r="D1011" s="730"/>
      <c r="E1011" s="722"/>
      <c r="F1011" s="87"/>
      <c r="G1011" s="82"/>
      <c r="H1011" s="82"/>
      <c r="I1011" s="82"/>
      <c r="J1011" s="82"/>
      <c r="K1011" s="87"/>
      <c r="L1011" s="87"/>
      <c r="M1011" s="87"/>
      <c r="N1011" s="87"/>
    </row>
    <row r="1012" ht="18.0" customHeight="1">
      <c r="A1012" s="9"/>
      <c r="B1012" s="720"/>
      <c r="C1012" s="9"/>
      <c r="D1012" s="730"/>
      <c r="E1012" s="722"/>
      <c r="F1012" s="87"/>
      <c r="G1012" s="82"/>
      <c r="H1012" s="82"/>
      <c r="I1012" s="82"/>
      <c r="J1012" s="82"/>
      <c r="K1012" s="87"/>
      <c r="L1012" s="87"/>
      <c r="M1012" s="87"/>
      <c r="N1012" s="87"/>
    </row>
    <row r="1013" ht="18.0" customHeight="1">
      <c r="A1013" s="9"/>
      <c r="B1013" s="720"/>
      <c r="C1013" s="9"/>
      <c r="D1013" s="730"/>
      <c r="E1013" s="722"/>
      <c r="F1013" s="87"/>
      <c r="G1013" s="82"/>
      <c r="H1013" s="82"/>
      <c r="I1013" s="82"/>
      <c r="J1013" s="82"/>
      <c r="K1013" s="87"/>
      <c r="L1013" s="87"/>
      <c r="M1013" s="87"/>
      <c r="N1013" s="87"/>
    </row>
    <row r="1014" ht="18.0" customHeight="1">
      <c r="A1014" s="9"/>
      <c r="B1014" s="720"/>
      <c r="C1014" s="9"/>
      <c r="D1014" s="730"/>
      <c r="E1014" s="722"/>
      <c r="F1014" s="87"/>
      <c r="G1014" s="82"/>
      <c r="H1014" s="82"/>
      <c r="I1014" s="82"/>
      <c r="J1014" s="82"/>
      <c r="K1014" s="87"/>
      <c r="L1014" s="87"/>
      <c r="M1014" s="87"/>
      <c r="N1014" s="87"/>
    </row>
    <row r="1015" ht="18.0" customHeight="1">
      <c r="A1015" s="9"/>
      <c r="B1015" s="720"/>
      <c r="C1015" s="9"/>
      <c r="D1015" s="730"/>
      <c r="E1015" s="722"/>
      <c r="F1015" s="87"/>
      <c r="G1015" s="82"/>
      <c r="H1015" s="82"/>
      <c r="I1015" s="82"/>
      <c r="J1015" s="82"/>
      <c r="K1015" s="87"/>
      <c r="L1015" s="87"/>
      <c r="M1015" s="87"/>
      <c r="N1015" s="87"/>
    </row>
    <row r="1016" ht="18.0" customHeight="1">
      <c r="A1016" s="9"/>
      <c r="B1016" s="720"/>
      <c r="C1016" s="9"/>
      <c r="D1016" s="730"/>
      <c r="E1016" s="722"/>
      <c r="F1016" s="87"/>
      <c r="G1016" s="82"/>
      <c r="H1016" s="82"/>
      <c r="I1016" s="82"/>
      <c r="J1016" s="82"/>
      <c r="K1016" s="87"/>
      <c r="L1016" s="87"/>
      <c r="M1016" s="87"/>
      <c r="N1016" s="87"/>
    </row>
    <row r="1017" ht="18.0" customHeight="1">
      <c r="A1017" s="9"/>
      <c r="B1017" s="720"/>
      <c r="C1017" s="9"/>
      <c r="D1017" s="730"/>
      <c r="E1017" s="722"/>
      <c r="F1017" s="87"/>
      <c r="G1017" s="82"/>
      <c r="H1017" s="82"/>
      <c r="I1017" s="82"/>
      <c r="J1017" s="82"/>
      <c r="K1017" s="87"/>
      <c r="L1017" s="87"/>
      <c r="M1017" s="87"/>
      <c r="N1017" s="87"/>
    </row>
    <row r="1018" ht="18.0" customHeight="1">
      <c r="A1018" s="9"/>
      <c r="B1018" s="720"/>
      <c r="C1018" s="9"/>
      <c r="D1018" s="730"/>
      <c r="E1018" s="722"/>
      <c r="F1018" s="87"/>
      <c r="G1018" s="82"/>
      <c r="H1018" s="82"/>
      <c r="I1018" s="82"/>
      <c r="J1018" s="82"/>
      <c r="K1018" s="87"/>
      <c r="L1018" s="87"/>
      <c r="M1018" s="87"/>
      <c r="N1018" s="87"/>
    </row>
    <row r="1019" ht="18.0" customHeight="1">
      <c r="A1019" s="9"/>
      <c r="B1019" s="720"/>
      <c r="C1019" s="9"/>
      <c r="D1019" s="730"/>
      <c r="E1019" s="722"/>
      <c r="F1019" s="87"/>
      <c r="G1019" s="82"/>
      <c r="H1019" s="82"/>
      <c r="I1019" s="82"/>
      <c r="J1019" s="82"/>
      <c r="K1019" s="87"/>
      <c r="L1019" s="87"/>
      <c r="M1019" s="87"/>
      <c r="N1019" s="87"/>
    </row>
    <row r="1020" ht="18.0" customHeight="1">
      <c r="A1020" s="9"/>
      <c r="B1020" s="720"/>
      <c r="C1020" s="9"/>
      <c r="D1020" s="730"/>
      <c r="E1020" s="722"/>
      <c r="F1020" s="87"/>
      <c r="G1020" s="82"/>
      <c r="H1020" s="82"/>
      <c r="I1020" s="82"/>
      <c r="J1020" s="82"/>
      <c r="K1020" s="87"/>
      <c r="L1020" s="87"/>
      <c r="M1020" s="87"/>
      <c r="N1020" s="87"/>
    </row>
    <row r="1021" ht="18.0" customHeight="1">
      <c r="A1021" s="9"/>
      <c r="B1021" s="720"/>
      <c r="C1021" s="9"/>
      <c r="D1021" s="730"/>
      <c r="E1021" s="722"/>
      <c r="F1021" s="87"/>
      <c r="G1021" s="82"/>
      <c r="H1021" s="82"/>
      <c r="I1021" s="82"/>
      <c r="J1021" s="82"/>
      <c r="K1021" s="87"/>
      <c r="L1021" s="87"/>
      <c r="M1021" s="87"/>
      <c r="N1021" s="87"/>
    </row>
    <row r="1022" ht="18.0" customHeight="1">
      <c r="A1022" s="9"/>
      <c r="B1022" s="720"/>
      <c r="C1022" s="9"/>
      <c r="D1022" s="730"/>
      <c r="E1022" s="722"/>
      <c r="F1022" s="87"/>
      <c r="G1022" s="82"/>
      <c r="H1022" s="82"/>
      <c r="I1022" s="82"/>
      <c r="J1022" s="82"/>
      <c r="K1022" s="87"/>
      <c r="L1022" s="87"/>
      <c r="M1022" s="87"/>
      <c r="N1022" s="87"/>
    </row>
    <row r="1023" ht="18.0" customHeight="1">
      <c r="A1023" s="9"/>
      <c r="B1023" s="720"/>
      <c r="C1023" s="9"/>
      <c r="D1023" s="730"/>
      <c r="E1023" s="722"/>
      <c r="F1023" s="87"/>
      <c r="G1023" s="82"/>
      <c r="H1023" s="82"/>
      <c r="I1023" s="82"/>
      <c r="J1023" s="82"/>
      <c r="K1023" s="87"/>
      <c r="L1023" s="87"/>
      <c r="M1023" s="87"/>
      <c r="N1023" s="87"/>
    </row>
    <row r="1024" ht="18.0" customHeight="1">
      <c r="A1024" s="9"/>
      <c r="B1024" s="720"/>
      <c r="C1024" s="9"/>
      <c r="D1024" s="730"/>
      <c r="E1024" s="722"/>
      <c r="F1024" s="87"/>
      <c r="G1024" s="82"/>
      <c r="H1024" s="82"/>
      <c r="I1024" s="82"/>
      <c r="J1024" s="82"/>
      <c r="K1024" s="87"/>
      <c r="L1024" s="87"/>
      <c r="M1024" s="87"/>
      <c r="N1024" s="87"/>
    </row>
    <row r="1025" ht="18.0" customHeight="1">
      <c r="A1025" s="9"/>
      <c r="B1025" s="720"/>
      <c r="C1025" s="9"/>
      <c r="D1025" s="730"/>
      <c r="E1025" s="722"/>
      <c r="F1025" s="87"/>
      <c r="G1025" s="82"/>
      <c r="H1025" s="82"/>
      <c r="I1025" s="82"/>
      <c r="J1025" s="82"/>
      <c r="K1025" s="87"/>
      <c r="L1025" s="87"/>
      <c r="M1025" s="87"/>
      <c r="N1025" s="87"/>
    </row>
    <row r="1026" ht="18.0" customHeight="1">
      <c r="A1026" s="9"/>
      <c r="B1026" s="720"/>
      <c r="C1026" s="9"/>
      <c r="D1026" s="730"/>
      <c r="E1026" s="722"/>
      <c r="F1026" s="87"/>
      <c r="G1026" s="82"/>
      <c r="H1026" s="82"/>
      <c r="I1026" s="82"/>
      <c r="J1026" s="82"/>
      <c r="K1026" s="87"/>
      <c r="L1026" s="87"/>
      <c r="M1026" s="87"/>
      <c r="N1026" s="87"/>
    </row>
    <row r="1027" ht="18.0" customHeight="1">
      <c r="A1027" s="9"/>
      <c r="B1027" s="720"/>
      <c r="C1027" s="9"/>
      <c r="D1027" s="730"/>
      <c r="E1027" s="722"/>
      <c r="F1027" s="87"/>
      <c r="G1027" s="82"/>
      <c r="H1027" s="82"/>
      <c r="I1027" s="82"/>
      <c r="J1027" s="82"/>
      <c r="K1027" s="87"/>
      <c r="L1027" s="87"/>
      <c r="M1027" s="87"/>
      <c r="N1027" s="87"/>
    </row>
    <row r="1028" ht="18.0" customHeight="1">
      <c r="A1028" s="9"/>
      <c r="B1028" s="720"/>
      <c r="C1028" s="9"/>
      <c r="D1028" s="730"/>
      <c r="E1028" s="722"/>
      <c r="F1028" s="87"/>
      <c r="G1028" s="82"/>
      <c r="H1028" s="82"/>
      <c r="I1028" s="82"/>
      <c r="J1028" s="82"/>
      <c r="K1028" s="87"/>
      <c r="L1028" s="87"/>
      <c r="M1028" s="87"/>
      <c r="N1028" s="87"/>
    </row>
    <row r="1029" ht="18.0" customHeight="1">
      <c r="A1029" s="9"/>
      <c r="B1029" s="720"/>
      <c r="C1029" s="9"/>
      <c r="D1029" s="730"/>
      <c r="E1029" s="722"/>
      <c r="F1029" s="87"/>
      <c r="G1029" s="82"/>
      <c r="H1029" s="82"/>
      <c r="I1029" s="82"/>
      <c r="J1029" s="82"/>
      <c r="K1029" s="87"/>
      <c r="L1029" s="87"/>
      <c r="M1029" s="87"/>
      <c r="N1029" s="87"/>
    </row>
    <row r="1030" ht="18.0" customHeight="1">
      <c r="A1030" s="9"/>
      <c r="B1030" s="720"/>
      <c r="C1030" s="9"/>
      <c r="D1030" s="730"/>
      <c r="E1030" s="722"/>
      <c r="F1030" s="87"/>
      <c r="G1030" s="82"/>
      <c r="H1030" s="82"/>
      <c r="I1030" s="82"/>
      <c r="J1030" s="82"/>
      <c r="K1030" s="87"/>
      <c r="L1030" s="87"/>
      <c r="M1030" s="87"/>
      <c r="N1030" s="87"/>
    </row>
    <row r="1031" ht="18.0" customHeight="1">
      <c r="A1031" s="9"/>
      <c r="B1031" s="720"/>
      <c r="C1031" s="9"/>
      <c r="D1031" s="730"/>
      <c r="E1031" s="722"/>
      <c r="F1031" s="87"/>
      <c r="G1031" s="82"/>
      <c r="H1031" s="82"/>
      <c r="I1031" s="82"/>
      <c r="J1031" s="82"/>
      <c r="K1031" s="87"/>
      <c r="L1031" s="87"/>
      <c r="M1031" s="87"/>
      <c r="N1031" s="87"/>
    </row>
    <row r="1032" ht="18.0" customHeight="1">
      <c r="A1032" s="9"/>
      <c r="B1032" s="720"/>
      <c r="C1032" s="9"/>
      <c r="D1032" s="730"/>
      <c r="E1032" s="722"/>
      <c r="F1032" s="87"/>
      <c r="G1032" s="82"/>
      <c r="H1032" s="82"/>
      <c r="I1032" s="82"/>
      <c r="J1032" s="82"/>
      <c r="K1032" s="87"/>
      <c r="L1032" s="87"/>
      <c r="M1032" s="87"/>
      <c r="N1032" s="87"/>
    </row>
    <row r="1033" ht="18.0" customHeight="1">
      <c r="A1033" s="9"/>
      <c r="B1033" s="720"/>
      <c r="C1033" s="9"/>
      <c r="D1033" s="730"/>
      <c r="E1033" s="722"/>
      <c r="F1033" s="87"/>
      <c r="G1033" s="82"/>
      <c r="H1033" s="82"/>
      <c r="I1033" s="82"/>
      <c r="J1033" s="82"/>
      <c r="K1033" s="87"/>
      <c r="L1033" s="87"/>
      <c r="M1033" s="87"/>
      <c r="N1033" s="87"/>
    </row>
    <row r="1034" ht="18.0" customHeight="1">
      <c r="A1034" s="9"/>
      <c r="B1034" s="720"/>
      <c r="C1034" s="9"/>
      <c r="D1034" s="730"/>
      <c r="E1034" s="722"/>
      <c r="F1034" s="87"/>
      <c r="G1034" s="82"/>
      <c r="H1034" s="82"/>
      <c r="I1034" s="82"/>
      <c r="J1034" s="82"/>
      <c r="K1034" s="87"/>
      <c r="L1034" s="87"/>
      <c r="M1034" s="87"/>
      <c r="N1034" s="87"/>
    </row>
    <row r="1035" ht="18.0" customHeight="1">
      <c r="A1035" s="9"/>
      <c r="B1035" s="720"/>
      <c r="C1035" s="9"/>
      <c r="D1035" s="730"/>
      <c r="E1035" s="722"/>
      <c r="F1035" s="87"/>
      <c r="G1035" s="82"/>
      <c r="H1035" s="82"/>
      <c r="I1035" s="82"/>
      <c r="J1035" s="82"/>
      <c r="K1035" s="87"/>
      <c r="L1035" s="87"/>
      <c r="M1035" s="87"/>
      <c r="N1035" s="87"/>
    </row>
    <row r="1036" ht="18.0" customHeight="1">
      <c r="A1036" s="9"/>
      <c r="B1036" s="720"/>
      <c r="C1036" s="9"/>
      <c r="D1036" s="730"/>
      <c r="E1036" s="722"/>
      <c r="F1036" s="87"/>
      <c r="G1036" s="82"/>
      <c r="H1036" s="82"/>
      <c r="I1036" s="82"/>
      <c r="J1036" s="82"/>
      <c r="K1036" s="87"/>
      <c r="L1036" s="87"/>
      <c r="M1036" s="87"/>
      <c r="N1036" s="87"/>
    </row>
    <row r="1037" ht="18.0" customHeight="1">
      <c r="A1037" s="9"/>
      <c r="B1037" s="720"/>
      <c r="C1037" s="9"/>
      <c r="D1037" s="730"/>
      <c r="E1037" s="722"/>
      <c r="F1037" s="87"/>
      <c r="G1037" s="82"/>
      <c r="H1037" s="82"/>
      <c r="I1037" s="82"/>
      <c r="J1037" s="82"/>
      <c r="K1037" s="87"/>
      <c r="L1037" s="87"/>
      <c r="M1037" s="87"/>
      <c r="N1037" s="87"/>
    </row>
    <row r="1038" ht="18.0" customHeight="1">
      <c r="A1038" s="9"/>
      <c r="B1038" s="720"/>
      <c r="C1038" s="9"/>
      <c r="D1038" s="730"/>
      <c r="E1038" s="722"/>
      <c r="F1038" s="87"/>
      <c r="G1038" s="82"/>
      <c r="H1038" s="82"/>
      <c r="I1038" s="82"/>
      <c r="J1038" s="82"/>
      <c r="K1038" s="87"/>
      <c r="L1038" s="87"/>
      <c r="M1038" s="87"/>
      <c r="N1038" s="87"/>
    </row>
    <row r="1039" ht="18.0" customHeight="1">
      <c r="A1039" s="9"/>
      <c r="B1039" s="720"/>
      <c r="C1039" s="9"/>
      <c r="D1039" s="730"/>
      <c r="E1039" s="722"/>
      <c r="F1039" s="87"/>
      <c r="G1039" s="82"/>
      <c r="H1039" s="82"/>
      <c r="I1039" s="82"/>
      <c r="J1039" s="82"/>
      <c r="K1039" s="87"/>
      <c r="L1039" s="87"/>
      <c r="M1039" s="87"/>
      <c r="N1039" s="87"/>
    </row>
    <row r="1040" ht="18.0" customHeight="1">
      <c r="A1040" s="9"/>
      <c r="B1040" s="720"/>
      <c r="C1040" s="9"/>
      <c r="D1040" s="730"/>
      <c r="E1040" s="722"/>
      <c r="F1040" s="87"/>
      <c r="G1040" s="82"/>
      <c r="H1040" s="82"/>
      <c r="I1040" s="82"/>
      <c r="J1040" s="82"/>
      <c r="K1040" s="87"/>
      <c r="L1040" s="87"/>
      <c r="M1040" s="87"/>
      <c r="N1040" s="87"/>
    </row>
    <row r="1041" ht="18.0" customHeight="1">
      <c r="A1041" s="9"/>
      <c r="B1041" s="720"/>
      <c r="C1041" s="9"/>
      <c r="D1041" s="730"/>
      <c r="E1041" s="722"/>
      <c r="F1041" s="87"/>
      <c r="G1041" s="82"/>
      <c r="H1041" s="82"/>
      <c r="I1041" s="82"/>
      <c r="J1041" s="82"/>
      <c r="K1041" s="87"/>
      <c r="L1041" s="87"/>
      <c r="M1041" s="87"/>
      <c r="N1041" s="87"/>
    </row>
    <row r="1042" ht="18.0" customHeight="1">
      <c r="A1042" s="9"/>
      <c r="B1042" s="720"/>
      <c r="C1042" s="9"/>
      <c r="D1042" s="730"/>
      <c r="E1042" s="722"/>
      <c r="F1042" s="87"/>
      <c r="G1042" s="82"/>
      <c r="H1042" s="82"/>
      <c r="I1042" s="82"/>
      <c r="J1042" s="82"/>
      <c r="K1042" s="87"/>
      <c r="L1042" s="87"/>
      <c r="M1042" s="87"/>
      <c r="N1042" s="87"/>
    </row>
    <row r="1043" ht="18.0" customHeight="1">
      <c r="A1043" s="9"/>
      <c r="B1043" s="720"/>
      <c r="C1043" s="9"/>
      <c r="D1043" s="730"/>
      <c r="E1043" s="722"/>
      <c r="F1043" s="87"/>
      <c r="G1043" s="82"/>
      <c r="H1043" s="82"/>
      <c r="I1043" s="82"/>
      <c r="J1043" s="82"/>
      <c r="K1043" s="87"/>
      <c r="L1043" s="87"/>
      <c r="M1043" s="87"/>
      <c r="N1043" s="87"/>
    </row>
    <row r="1044" ht="18.0" customHeight="1">
      <c r="A1044" s="9"/>
      <c r="B1044" s="720"/>
      <c r="C1044" s="9"/>
      <c r="D1044" s="730"/>
      <c r="E1044" s="722"/>
      <c r="F1044" s="87"/>
      <c r="G1044" s="82"/>
      <c r="H1044" s="82"/>
      <c r="I1044" s="82"/>
      <c r="J1044" s="82"/>
      <c r="K1044" s="87"/>
      <c r="L1044" s="87"/>
      <c r="M1044" s="87"/>
      <c r="N1044" s="87"/>
    </row>
    <row r="1045" ht="18.0" customHeight="1">
      <c r="A1045" s="9"/>
      <c r="B1045" s="720"/>
      <c r="C1045" s="9"/>
      <c r="D1045" s="730"/>
      <c r="E1045" s="722"/>
      <c r="F1045" s="87"/>
      <c r="G1045" s="82"/>
      <c r="H1045" s="82"/>
      <c r="I1045" s="82"/>
      <c r="J1045" s="82"/>
      <c r="K1045" s="87"/>
      <c r="L1045" s="87"/>
      <c r="M1045" s="87"/>
      <c r="N1045" s="87"/>
    </row>
    <row r="1046" ht="18.0" customHeight="1">
      <c r="A1046" s="9"/>
      <c r="B1046" s="720"/>
      <c r="C1046" s="9"/>
      <c r="D1046" s="730"/>
      <c r="E1046" s="722"/>
      <c r="F1046" s="87"/>
      <c r="G1046" s="82"/>
      <c r="H1046" s="82"/>
      <c r="I1046" s="82"/>
      <c r="J1046" s="82"/>
      <c r="K1046" s="87"/>
      <c r="L1046" s="87"/>
      <c r="M1046" s="87"/>
      <c r="N1046" s="87"/>
    </row>
    <row r="1047" ht="18.0" customHeight="1">
      <c r="A1047" s="9"/>
      <c r="B1047" s="720"/>
      <c r="C1047" s="9"/>
      <c r="D1047" s="730"/>
      <c r="E1047" s="722"/>
      <c r="F1047" s="87"/>
      <c r="G1047" s="82"/>
      <c r="H1047" s="82"/>
      <c r="I1047" s="82"/>
      <c r="J1047" s="82"/>
      <c r="K1047" s="87"/>
      <c r="L1047" s="87"/>
      <c r="M1047" s="87"/>
      <c r="N1047" s="87"/>
    </row>
    <row r="1048" ht="18.0" customHeight="1">
      <c r="A1048" s="9"/>
      <c r="B1048" s="720"/>
      <c r="C1048" s="9"/>
      <c r="D1048" s="730"/>
      <c r="E1048" s="722"/>
      <c r="F1048" s="87"/>
      <c r="G1048" s="82"/>
      <c r="H1048" s="82"/>
      <c r="I1048" s="82"/>
      <c r="J1048" s="82"/>
      <c r="K1048" s="87"/>
      <c r="L1048" s="87"/>
      <c r="M1048" s="87"/>
      <c r="N1048" s="87"/>
    </row>
    <row r="1049" ht="18.0" customHeight="1">
      <c r="A1049" s="9"/>
      <c r="B1049" s="720"/>
      <c r="C1049" s="9"/>
      <c r="D1049" s="730"/>
      <c r="E1049" s="722"/>
      <c r="F1049" s="87"/>
      <c r="G1049" s="82"/>
      <c r="H1049" s="82"/>
      <c r="I1049" s="82"/>
      <c r="J1049" s="82"/>
      <c r="K1049" s="87"/>
      <c r="L1049" s="87"/>
      <c r="M1049" s="87"/>
      <c r="N1049" s="87"/>
    </row>
    <row r="1050" ht="18.0" customHeight="1">
      <c r="A1050" s="9"/>
      <c r="B1050" s="720"/>
      <c r="C1050" s="9"/>
      <c r="D1050" s="730"/>
      <c r="E1050" s="722"/>
      <c r="F1050" s="87"/>
      <c r="G1050" s="82"/>
      <c r="H1050" s="82"/>
      <c r="I1050" s="82"/>
      <c r="J1050" s="82"/>
      <c r="K1050" s="87"/>
      <c r="L1050" s="87"/>
      <c r="M1050" s="87"/>
      <c r="N1050" s="87"/>
    </row>
    <row r="1051" ht="18.0" customHeight="1">
      <c r="A1051" s="9"/>
      <c r="B1051" s="720"/>
      <c r="C1051" s="9"/>
      <c r="D1051" s="730"/>
      <c r="E1051" s="722"/>
      <c r="F1051" s="87"/>
      <c r="G1051" s="82"/>
      <c r="H1051" s="82"/>
      <c r="I1051" s="82"/>
      <c r="J1051" s="82"/>
      <c r="K1051" s="87"/>
      <c r="L1051" s="87"/>
      <c r="M1051" s="87"/>
      <c r="N1051" s="87"/>
    </row>
    <row r="1052" ht="18.0" customHeight="1">
      <c r="A1052" s="9"/>
      <c r="B1052" s="720"/>
      <c r="C1052" s="9"/>
      <c r="D1052" s="730"/>
      <c r="E1052" s="722"/>
      <c r="F1052" s="87"/>
      <c r="G1052" s="82"/>
      <c r="H1052" s="82"/>
      <c r="I1052" s="82"/>
      <c r="J1052" s="82"/>
      <c r="K1052" s="87"/>
      <c r="L1052" s="87"/>
      <c r="M1052" s="87"/>
      <c r="N1052" s="87"/>
    </row>
    <row r="1053" ht="18.0" customHeight="1">
      <c r="A1053" s="9"/>
      <c r="B1053" s="720"/>
      <c r="C1053" s="9"/>
      <c r="D1053" s="730"/>
      <c r="E1053" s="722"/>
      <c r="F1053" s="87"/>
      <c r="G1053" s="82"/>
      <c r="H1053" s="82"/>
      <c r="I1053" s="82"/>
      <c r="J1053" s="82"/>
      <c r="K1053" s="87"/>
      <c r="L1053" s="87"/>
      <c r="M1053" s="87"/>
      <c r="N1053" s="87"/>
    </row>
    <row r="1054" ht="18.0" customHeight="1">
      <c r="A1054" s="9"/>
      <c r="B1054" s="720"/>
      <c r="C1054" s="9"/>
      <c r="D1054" s="730"/>
      <c r="E1054" s="722"/>
      <c r="F1054" s="87"/>
      <c r="G1054" s="82"/>
      <c r="H1054" s="82"/>
      <c r="I1054" s="82"/>
      <c r="J1054" s="82"/>
      <c r="K1054" s="87"/>
      <c r="L1054" s="87"/>
      <c r="M1054" s="87"/>
      <c r="N1054" s="87"/>
    </row>
    <row r="1055" ht="18.0" customHeight="1">
      <c r="A1055" s="9"/>
      <c r="B1055" s="720"/>
      <c r="C1055" s="9"/>
      <c r="D1055" s="730"/>
      <c r="E1055" s="722"/>
      <c r="F1055" s="87"/>
      <c r="G1055" s="82"/>
      <c r="H1055" s="82"/>
      <c r="I1055" s="82"/>
      <c r="J1055" s="82"/>
      <c r="K1055" s="87"/>
      <c r="L1055" s="87"/>
      <c r="M1055" s="87"/>
      <c r="N1055" s="87"/>
    </row>
    <row r="1056" ht="18.0" customHeight="1">
      <c r="A1056" s="9"/>
      <c r="B1056" s="720"/>
      <c r="C1056" s="9"/>
      <c r="D1056" s="730"/>
      <c r="E1056" s="722"/>
      <c r="F1056" s="87"/>
      <c r="G1056" s="82"/>
      <c r="H1056" s="82"/>
      <c r="I1056" s="82"/>
      <c r="J1056" s="82"/>
      <c r="K1056" s="87"/>
      <c r="L1056" s="87"/>
      <c r="M1056" s="87"/>
      <c r="N1056" s="87"/>
    </row>
    <row r="1057" ht="18.0" customHeight="1">
      <c r="A1057" s="9"/>
      <c r="B1057" s="720"/>
      <c r="C1057" s="9"/>
      <c r="D1057" s="730"/>
      <c r="E1057" s="722"/>
      <c r="F1057" s="87"/>
      <c r="G1057" s="82"/>
      <c r="H1057" s="82"/>
      <c r="I1057" s="82"/>
      <c r="J1057" s="82"/>
      <c r="K1057" s="87"/>
      <c r="L1057" s="87"/>
      <c r="M1057" s="87"/>
      <c r="N1057" s="87"/>
    </row>
    <row r="1058" ht="18.0" customHeight="1">
      <c r="A1058" s="9"/>
      <c r="B1058" s="720"/>
      <c r="C1058" s="9"/>
      <c r="D1058" s="730"/>
      <c r="E1058" s="722"/>
      <c r="F1058" s="87"/>
      <c r="G1058" s="82"/>
      <c r="H1058" s="82"/>
      <c r="I1058" s="82"/>
      <c r="J1058" s="82"/>
      <c r="K1058" s="87"/>
      <c r="L1058" s="87"/>
      <c r="M1058" s="87"/>
      <c r="N1058" s="87"/>
    </row>
    <row r="1059" ht="18.0" customHeight="1">
      <c r="A1059" s="9"/>
      <c r="B1059" s="720"/>
      <c r="C1059" s="9"/>
      <c r="D1059" s="730"/>
      <c r="E1059" s="722"/>
      <c r="F1059" s="87"/>
      <c r="G1059" s="82"/>
      <c r="H1059" s="82"/>
      <c r="I1059" s="82"/>
      <c r="J1059" s="82"/>
      <c r="K1059" s="87"/>
      <c r="L1059" s="87"/>
      <c r="M1059" s="87"/>
      <c r="N1059" s="87"/>
    </row>
    <row r="1060" ht="18.0" customHeight="1">
      <c r="A1060" s="9"/>
      <c r="B1060" s="720"/>
      <c r="C1060" s="9"/>
      <c r="D1060" s="730"/>
      <c r="E1060" s="722"/>
      <c r="F1060" s="87"/>
      <c r="G1060" s="82"/>
      <c r="H1060" s="82"/>
      <c r="I1060" s="82"/>
      <c r="J1060" s="82"/>
      <c r="K1060" s="87"/>
      <c r="L1060" s="87"/>
      <c r="M1060" s="87"/>
      <c r="N1060" s="87"/>
    </row>
    <row r="1061" ht="18.0" customHeight="1">
      <c r="A1061" s="9"/>
      <c r="B1061" s="720"/>
      <c r="C1061" s="9"/>
      <c r="D1061" s="730"/>
      <c r="E1061" s="722"/>
      <c r="F1061" s="87"/>
      <c r="G1061" s="82"/>
      <c r="H1061" s="82"/>
      <c r="I1061" s="82"/>
      <c r="J1061" s="82"/>
      <c r="K1061" s="87"/>
      <c r="L1061" s="87"/>
      <c r="M1061" s="87"/>
      <c r="N1061" s="87"/>
    </row>
    <row r="1062" ht="18.0" customHeight="1">
      <c r="A1062" s="9"/>
      <c r="B1062" s="720"/>
      <c r="C1062" s="9"/>
      <c r="D1062" s="730"/>
      <c r="E1062" s="722"/>
      <c r="F1062" s="87"/>
      <c r="G1062" s="82"/>
      <c r="H1062" s="82"/>
      <c r="I1062" s="82"/>
      <c r="J1062" s="82"/>
      <c r="K1062" s="87"/>
      <c r="L1062" s="87"/>
      <c r="M1062" s="87"/>
      <c r="N1062" s="87"/>
    </row>
    <row r="1063" ht="18.0" customHeight="1">
      <c r="A1063" s="9"/>
      <c r="B1063" s="720"/>
      <c r="C1063" s="9"/>
      <c r="D1063" s="730"/>
      <c r="E1063" s="722"/>
      <c r="F1063" s="87"/>
      <c r="G1063" s="82"/>
      <c r="H1063" s="82"/>
      <c r="I1063" s="82"/>
      <c r="J1063" s="82"/>
      <c r="K1063" s="87"/>
      <c r="L1063" s="87"/>
      <c r="M1063" s="87"/>
      <c r="N1063" s="87"/>
    </row>
    <row r="1064" ht="18.0" customHeight="1">
      <c r="A1064" s="9"/>
      <c r="B1064" s="720"/>
      <c r="C1064" s="9"/>
      <c r="D1064" s="730"/>
      <c r="E1064" s="722"/>
      <c r="F1064" s="87"/>
      <c r="G1064" s="82"/>
      <c r="H1064" s="82"/>
      <c r="I1064" s="82"/>
      <c r="J1064" s="82"/>
      <c r="K1064" s="87"/>
      <c r="L1064" s="87"/>
      <c r="M1064" s="87"/>
      <c r="N1064" s="87"/>
    </row>
    <row r="1065" ht="18.0" customHeight="1">
      <c r="A1065" s="9"/>
      <c r="B1065" s="720"/>
      <c r="C1065" s="9"/>
      <c r="D1065" s="730"/>
      <c r="E1065" s="722"/>
      <c r="F1065" s="87"/>
      <c r="G1065" s="82"/>
      <c r="H1065" s="82"/>
      <c r="I1065" s="82"/>
      <c r="J1065" s="82"/>
      <c r="K1065" s="87"/>
      <c r="L1065" s="87"/>
      <c r="M1065" s="87"/>
      <c r="N1065" s="87"/>
    </row>
    <row r="1066" ht="18.0" customHeight="1">
      <c r="A1066" s="9"/>
      <c r="B1066" s="720"/>
      <c r="C1066" s="9"/>
      <c r="D1066" s="730"/>
      <c r="E1066" s="722"/>
      <c r="F1066" s="87"/>
      <c r="G1066" s="82"/>
      <c r="H1066" s="82"/>
      <c r="I1066" s="82"/>
      <c r="J1066" s="82"/>
      <c r="K1066" s="87"/>
      <c r="L1066" s="87"/>
      <c r="M1066" s="87"/>
      <c r="N1066" s="87"/>
    </row>
    <row r="1067" ht="18.0" customHeight="1">
      <c r="A1067" s="9"/>
      <c r="B1067" s="720"/>
      <c r="C1067" s="9"/>
      <c r="D1067" s="730"/>
      <c r="E1067" s="722"/>
      <c r="F1067" s="87"/>
      <c r="G1067" s="82"/>
      <c r="H1067" s="82"/>
      <c r="I1067" s="82"/>
      <c r="J1067" s="82"/>
      <c r="K1067" s="87"/>
      <c r="L1067" s="87"/>
      <c r="M1067" s="87"/>
      <c r="N1067" s="87"/>
    </row>
    <row r="1068" ht="18.0" customHeight="1">
      <c r="A1068" s="9"/>
      <c r="B1068" s="720"/>
      <c r="C1068" s="9"/>
      <c r="D1068" s="730"/>
      <c r="E1068" s="722"/>
      <c r="F1068" s="87"/>
      <c r="G1068" s="82"/>
      <c r="H1068" s="82"/>
      <c r="I1068" s="82"/>
      <c r="J1068" s="82"/>
      <c r="K1068" s="87"/>
      <c r="L1068" s="87"/>
      <c r="M1068" s="87"/>
      <c r="N1068" s="87"/>
    </row>
    <row r="1069" ht="18.0" customHeight="1">
      <c r="A1069" s="9"/>
      <c r="B1069" s="720"/>
      <c r="C1069" s="9"/>
      <c r="D1069" s="730"/>
      <c r="E1069" s="722"/>
      <c r="F1069" s="87"/>
      <c r="G1069" s="82"/>
      <c r="H1069" s="82"/>
      <c r="I1069" s="82"/>
      <c r="J1069" s="82"/>
      <c r="K1069" s="87"/>
      <c r="L1069" s="87"/>
      <c r="M1069" s="87"/>
      <c r="N1069" s="87"/>
    </row>
    <row r="1070" ht="18.0" customHeight="1">
      <c r="A1070" s="9"/>
      <c r="B1070" s="720"/>
      <c r="C1070" s="9"/>
      <c r="D1070" s="730"/>
      <c r="E1070" s="722"/>
      <c r="F1070" s="87"/>
      <c r="G1070" s="82"/>
      <c r="H1070" s="82"/>
      <c r="I1070" s="82"/>
      <c r="J1070" s="82"/>
      <c r="K1070" s="87"/>
      <c r="L1070" s="87"/>
      <c r="M1070" s="87"/>
      <c r="N1070" s="87"/>
    </row>
    <row r="1071" ht="18.0" customHeight="1">
      <c r="A1071" s="9"/>
      <c r="B1071" s="720"/>
      <c r="C1071" s="9"/>
      <c r="D1071" s="730"/>
      <c r="E1071" s="722"/>
      <c r="F1071" s="87"/>
      <c r="G1071" s="82"/>
      <c r="H1071" s="82"/>
      <c r="I1071" s="82"/>
      <c r="J1071" s="82"/>
      <c r="K1071" s="87"/>
      <c r="L1071" s="87"/>
      <c r="M1071" s="87"/>
      <c r="N1071" s="87"/>
    </row>
    <row r="1072" ht="18.0" customHeight="1">
      <c r="A1072" s="9"/>
      <c r="B1072" s="720"/>
      <c r="C1072" s="9"/>
      <c r="D1072" s="730"/>
      <c r="E1072" s="722"/>
      <c r="F1072" s="87"/>
      <c r="G1072" s="82"/>
      <c r="H1072" s="82"/>
      <c r="I1072" s="82"/>
      <c r="J1072" s="82"/>
      <c r="K1072" s="87"/>
      <c r="L1072" s="87"/>
      <c r="M1072" s="87"/>
      <c r="N1072" s="87"/>
    </row>
    <row r="1073" ht="18.0" customHeight="1">
      <c r="A1073" s="9"/>
      <c r="B1073" s="720"/>
      <c r="C1073" s="9"/>
      <c r="D1073" s="730"/>
      <c r="E1073" s="722"/>
      <c r="F1073" s="87"/>
      <c r="G1073" s="82"/>
      <c r="H1073" s="82"/>
      <c r="I1073" s="82"/>
      <c r="J1073" s="82"/>
      <c r="K1073" s="87"/>
      <c r="L1073" s="87"/>
      <c r="M1073" s="87"/>
      <c r="N1073" s="87"/>
    </row>
    <row r="1074" ht="18.0" customHeight="1">
      <c r="A1074" s="9"/>
      <c r="B1074" s="720"/>
      <c r="C1074" s="9"/>
      <c r="D1074" s="730"/>
      <c r="E1074" s="722"/>
      <c r="F1074" s="87"/>
      <c r="G1074" s="82"/>
      <c r="H1074" s="82"/>
      <c r="I1074" s="82"/>
      <c r="J1074" s="82"/>
      <c r="K1074" s="87"/>
      <c r="L1074" s="87"/>
      <c r="M1074" s="87"/>
      <c r="N1074" s="87"/>
    </row>
    <row r="1075" ht="18.0" customHeight="1">
      <c r="A1075" s="9"/>
      <c r="B1075" s="720"/>
      <c r="C1075" s="9"/>
      <c r="D1075" s="730"/>
      <c r="E1075" s="722"/>
      <c r="F1075" s="87"/>
      <c r="G1075" s="82"/>
      <c r="H1075" s="82"/>
      <c r="I1075" s="82"/>
      <c r="J1075" s="82"/>
      <c r="K1075" s="87"/>
      <c r="L1075" s="87"/>
      <c r="M1075" s="87"/>
      <c r="N1075" s="87"/>
    </row>
    <row r="1076" ht="18.0" customHeight="1">
      <c r="A1076" s="9"/>
      <c r="B1076" s="720"/>
      <c r="C1076" s="9"/>
      <c r="D1076" s="730"/>
      <c r="E1076" s="722"/>
      <c r="F1076" s="87"/>
      <c r="G1076" s="82"/>
      <c r="H1076" s="82"/>
      <c r="I1076" s="82"/>
      <c r="J1076" s="82"/>
      <c r="K1076" s="87"/>
      <c r="L1076" s="87"/>
      <c r="M1076" s="87"/>
      <c r="N1076" s="87"/>
    </row>
    <row r="1077" ht="18.0" customHeight="1">
      <c r="A1077" s="9"/>
      <c r="B1077" s="720"/>
      <c r="C1077" s="9"/>
      <c r="D1077" s="730"/>
      <c r="E1077" s="722"/>
      <c r="F1077" s="87"/>
      <c r="G1077" s="82"/>
      <c r="H1077" s="82"/>
      <c r="I1077" s="82"/>
      <c r="J1077" s="82"/>
      <c r="K1077" s="87"/>
      <c r="L1077" s="87"/>
      <c r="M1077" s="87"/>
      <c r="N1077" s="87"/>
    </row>
    <row r="1078" ht="18.0" customHeight="1">
      <c r="A1078" s="9"/>
      <c r="B1078" s="720"/>
      <c r="C1078" s="9"/>
      <c r="D1078" s="730"/>
      <c r="E1078" s="722"/>
      <c r="F1078" s="87"/>
      <c r="G1078" s="82"/>
      <c r="H1078" s="82"/>
      <c r="I1078" s="82"/>
      <c r="J1078" s="82"/>
      <c r="K1078" s="87"/>
      <c r="L1078" s="87"/>
      <c r="M1078" s="87"/>
      <c r="N1078" s="87"/>
    </row>
    <row r="1079" ht="18.0" customHeight="1">
      <c r="A1079" s="9"/>
      <c r="B1079" s="720"/>
      <c r="C1079" s="9"/>
      <c r="D1079" s="730"/>
      <c r="E1079" s="722"/>
      <c r="F1079" s="87"/>
      <c r="G1079" s="82"/>
      <c r="H1079" s="82"/>
      <c r="I1079" s="82"/>
      <c r="J1079" s="82"/>
      <c r="K1079" s="87"/>
      <c r="L1079" s="87"/>
      <c r="M1079" s="87"/>
      <c r="N1079" s="87"/>
    </row>
    <row r="1080" ht="18.0" customHeight="1">
      <c r="A1080" s="9"/>
      <c r="B1080" s="720"/>
      <c r="C1080" s="9"/>
      <c r="D1080" s="730"/>
      <c r="E1080" s="722"/>
      <c r="F1080" s="87"/>
      <c r="G1080" s="82"/>
      <c r="H1080" s="82"/>
      <c r="I1080" s="82"/>
      <c r="J1080" s="82"/>
      <c r="K1080" s="87"/>
      <c r="L1080" s="87"/>
      <c r="M1080" s="87"/>
      <c r="N1080" s="87"/>
    </row>
    <row r="1081" ht="18.0" customHeight="1">
      <c r="A1081" s="9"/>
      <c r="B1081" s="720"/>
      <c r="C1081" s="9"/>
      <c r="D1081" s="730"/>
      <c r="E1081" s="722"/>
      <c r="F1081" s="87"/>
      <c r="G1081" s="82"/>
      <c r="H1081" s="82"/>
      <c r="I1081" s="82"/>
      <c r="J1081" s="82"/>
      <c r="K1081" s="87"/>
      <c r="L1081" s="87"/>
      <c r="M1081" s="87"/>
      <c r="N1081" s="87"/>
    </row>
    <row r="1082" ht="18.0" customHeight="1">
      <c r="A1082" s="9"/>
      <c r="B1082" s="720"/>
      <c r="C1082" s="9"/>
      <c r="D1082" s="730"/>
      <c r="E1082" s="722"/>
      <c r="F1082" s="87"/>
      <c r="G1082" s="82"/>
      <c r="H1082" s="82"/>
      <c r="I1082" s="82"/>
      <c r="J1082" s="82"/>
      <c r="K1082" s="87"/>
      <c r="L1082" s="87"/>
      <c r="M1082" s="87"/>
      <c r="N1082" s="87"/>
    </row>
    <row r="1083" ht="18.0" customHeight="1">
      <c r="A1083" s="9"/>
      <c r="B1083" s="720"/>
      <c r="C1083" s="9"/>
      <c r="D1083" s="730"/>
      <c r="E1083" s="722"/>
      <c r="F1083" s="87"/>
      <c r="G1083" s="82"/>
      <c r="H1083" s="82"/>
      <c r="I1083" s="82"/>
      <c r="J1083" s="82"/>
      <c r="K1083" s="87"/>
      <c r="L1083" s="87"/>
      <c r="M1083" s="87"/>
      <c r="N1083" s="87"/>
    </row>
    <row r="1084" ht="18.0" customHeight="1">
      <c r="A1084" s="9"/>
      <c r="B1084" s="720"/>
      <c r="C1084" s="9"/>
      <c r="D1084" s="730"/>
      <c r="E1084" s="722"/>
      <c r="F1084" s="87"/>
      <c r="G1084" s="82"/>
      <c r="H1084" s="82"/>
      <c r="I1084" s="82"/>
      <c r="J1084" s="82"/>
      <c r="K1084" s="87"/>
      <c r="L1084" s="87"/>
      <c r="M1084" s="87"/>
      <c r="N1084" s="87"/>
    </row>
    <row r="1085" ht="18.0" customHeight="1">
      <c r="A1085" s="9"/>
      <c r="B1085" s="720"/>
      <c r="C1085" s="9"/>
      <c r="D1085" s="730"/>
      <c r="E1085" s="722"/>
      <c r="F1085" s="87"/>
      <c r="G1085" s="82"/>
      <c r="H1085" s="82"/>
      <c r="I1085" s="82"/>
      <c r="J1085" s="82"/>
      <c r="K1085" s="87"/>
      <c r="L1085" s="87"/>
      <c r="M1085" s="87"/>
      <c r="N1085" s="87"/>
    </row>
    <row r="1086" ht="18.0" customHeight="1">
      <c r="A1086" s="9"/>
      <c r="B1086" s="720"/>
      <c r="C1086" s="9"/>
      <c r="D1086" s="730"/>
      <c r="E1086" s="722"/>
      <c r="F1086" s="87"/>
      <c r="G1086" s="82"/>
      <c r="H1086" s="82"/>
      <c r="I1086" s="82"/>
      <c r="J1086" s="82"/>
      <c r="K1086" s="87"/>
      <c r="L1086" s="87"/>
      <c r="M1086" s="87"/>
      <c r="N1086" s="87"/>
    </row>
    <row r="1087" ht="18.0" customHeight="1">
      <c r="A1087" s="9"/>
      <c r="B1087" s="720"/>
      <c r="C1087" s="9"/>
      <c r="D1087" s="730"/>
      <c r="E1087" s="722"/>
      <c r="F1087" s="87"/>
      <c r="G1087" s="82"/>
      <c r="H1087" s="82"/>
      <c r="I1087" s="82"/>
      <c r="J1087" s="82"/>
      <c r="K1087" s="87"/>
      <c r="L1087" s="87"/>
      <c r="M1087" s="87"/>
      <c r="N1087" s="87"/>
    </row>
    <row r="1088" ht="18.0" customHeight="1">
      <c r="A1088" s="9"/>
      <c r="B1088" s="720"/>
      <c r="C1088" s="9"/>
      <c r="D1088" s="730"/>
      <c r="E1088" s="722"/>
      <c r="F1088" s="87"/>
      <c r="G1088" s="82"/>
      <c r="H1088" s="82"/>
      <c r="I1088" s="82"/>
      <c r="J1088" s="82"/>
      <c r="K1088" s="87"/>
      <c r="L1088" s="87"/>
      <c r="M1088" s="87"/>
      <c r="N1088" s="87"/>
    </row>
    <row r="1089" ht="18.0" customHeight="1">
      <c r="A1089" s="9"/>
      <c r="B1089" s="720"/>
      <c r="C1089" s="9"/>
      <c r="D1089" s="730"/>
      <c r="E1089" s="722"/>
      <c r="F1089" s="87"/>
      <c r="G1089" s="82"/>
      <c r="H1089" s="82"/>
      <c r="I1089" s="82"/>
      <c r="J1089" s="82"/>
      <c r="K1089" s="87"/>
      <c r="L1089" s="87"/>
      <c r="M1089" s="87"/>
      <c r="N1089" s="87"/>
    </row>
    <row r="1090" ht="18.0" customHeight="1">
      <c r="A1090" s="9"/>
      <c r="B1090" s="720"/>
      <c r="C1090" s="9"/>
      <c r="D1090" s="730"/>
      <c r="E1090" s="722"/>
      <c r="F1090" s="87"/>
      <c r="G1090" s="82"/>
      <c r="H1090" s="82"/>
      <c r="I1090" s="82"/>
      <c r="J1090" s="82"/>
      <c r="K1090" s="87"/>
      <c r="L1090" s="87"/>
      <c r="M1090" s="87"/>
      <c r="N1090" s="87"/>
    </row>
    <row r="1091" ht="18.0" customHeight="1">
      <c r="A1091" s="9"/>
      <c r="B1091" s="720"/>
      <c r="C1091" s="9"/>
      <c r="D1091" s="730"/>
      <c r="E1091" s="722"/>
      <c r="F1091" s="87"/>
      <c r="G1091" s="82"/>
      <c r="H1091" s="82"/>
      <c r="I1091" s="82"/>
      <c r="J1091" s="82"/>
      <c r="K1091" s="87"/>
      <c r="L1091" s="87"/>
      <c r="M1091" s="87"/>
      <c r="N1091" s="87"/>
    </row>
    <row r="1092" ht="18.0" customHeight="1">
      <c r="A1092" s="9"/>
      <c r="B1092" s="720"/>
      <c r="C1092" s="9"/>
      <c r="D1092" s="730"/>
      <c r="E1092" s="722"/>
      <c r="F1092" s="87"/>
      <c r="G1092" s="82"/>
      <c r="H1092" s="82"/>
      <c r="I1092" s="82"/>
      <c r="J1092" s="82"/>
      <c r="K1092" s="87"/>
      <c r="L1092" s="87"/>
      <c r="M1092" s="87"/>
      <c r="N1092" s="87"/>
    </row>
    <row r="1093" ht="18.0" customHeight="1">
      <c r="A1093" s="9"/>
      <c r="B1093" s="720"/>
      <c r="C1093" s="9"/>
      <c r="D1093" s="730"/>
      <c r="E1093" s="722"/>
      <c r="F1093" s="87"/>
      <c r="G1093" s="82"/>
      <c r="H1093" s="82"/>
      <c r="I1093" s="82"/>
      <c r="J1093" s="82"/>
      <c r="K1093" s="87"/>
      <c r="L1093" s="87"/>
      <c r="M1093" s="87"/>
      <c r="N1093" s="87"/>
    </row>
    <row r="1094" ht="18.0" customHeight="1">
      <c r="A1094" s="9"/>
      <c r="B1094" s="720"/>
      <c r="C1094" s="9"/>
      <c r="D1094" s="730"/>
      <c r="E1094" s="722"/>
      <c r="F1094" s="87"/>
      <c r="G1094" s="82"/>
      <c r="H1094" s="82"/>
      <c r="I1094" s="82"/>
      <c r="J1094" s="82"/>
      <c r="K1094" s="87"/>
      <c r="L1094" s="87"/>
      <c r="M1094" s="87"/>
      <c r="N1094" s="87"/>
    </row>
    <row r="1095" ht="18.0" customHeight="1">
      <c r="A1095" s="9"/>
      <c r="B1095" s="720"/>
      <c r="C1095" s="9"/>
      <c r="D1095" s="730"/>
      <c r="E1095" s="722"/>
      <c r="F1095" s="87"/>
      <c r="G1095" s="82"/>
      <c r="H1095" s="82"/>
      <c r="I1095" s="82"/>
      <c r="J1095" s="82"/>
      <c r="K1095" s="87"/>
      <c r="L1095" s="87"/>
      <c r="M1095" s="87"/>
      <c r="N1095" s="87"/>
    </row>
    <row r="1096" ht="18.0" customHeight="1">
      <c r="A1096" s="9"/>
      <c r="B1096" s="720"/>
      <c r="C1096" s="9"/>
      <c r="D1096" s="730"/>
      <c r="E1096" s="722"/>
      <c r="F1096" s="87"/>
      <c r="G1096" s="82"/>
      <c r="H1096" s="82"/>
      <c r="I1096" s="82"/>
      <c r="J1096" s="82"/>
      <c r="K1096" s="87"/>
      <c r="L1096" s="87"/>
      <c r="M1096" s="87"/>
      <c r="N1096" s="87"/>
    </row>
    <row r="1097" ht="18.0" customHeight="1">
      <c r="A1097" s="9"/>
      <c r="B1097" s="720"/>
      <c r="C1097" s="9"/>
      <c r="D1097" s="730"/>
      <c r="E1097" s="722"/>
      <c r="F1097" s="87"/>
      <c r="G1097" s="82"/>
      <c r="H1097" s="82"/>
      <c r="I1097" s="82"/>
      <c r="J1097" s="82"/>
      <c r="K1097" s="87"/>
      <c r="L1097" s="87"/>
      <c r="M1097" s="87"/>
      <c r="N1097" s="87"/>
    </row>
    <row r="1098" ht="18.0" customHeight="1">
      <c r="A1098" s="9"/>
      <c r="B1098" s="720"/>
      <c r="C1098" s="9"/>
      <c r="D1098" s="730"/>
      <c r="E1098" s="722"/>
      <c r="F1098" s="87"/>
      <c r="G1098" s="82"/>
      <c r="H1098" s="82"/>
      <c r="I1098" s="82"/>
      <c r="J1098" s="82"/>
      <c r="K1098" s="87"/>
      <c r="L1098" s="87"/>
      <c r="M1098" s="87"/>
      <c r="N1098" s="87"/>
    </row>
    <row r="1099" ht="18.0" customHeight="1">
      <c r="A1099" s="9"/>
      <c r="B1099" s="720"/>
      <c r="C1099" s="9"/>
      <c r="D1099" s="730"/>
      <c r="E1099" s="722"/>
      <c r="F1099" s="87"/>
      <c r="G1099" s="82"/>
      <c r="H1099" s="82"/>
      <c r="I1099" s="82"/>
      <c r="J1099" s="82"/>
      <c r="K1099" s="87"/>
      <c r="L1099" s="87"/>
      <c r="M1099" s="87"/>
      <c r="N1099" s="87"/>
    </row>
    <row r="1100" ht="18.0" customHeight="1">
      <c r="A1100" s="9"/>
      <c r="B1100" s="720"/>
      <c r="C1100" s="9"/>
      <c r="D1100" s="730"/>
      <c r="E1100" s="722"/>
      <c r="F1100" s="87"/>
      <c r="G1100" s="82"/>
      <c r="H1100" s="82"/>
      <c r="I1100" s="82"/>
      <c r="J1100" s="82"/>
      <c r="K1100" s="87"/>
      <c r="L1100" s="87"/>
      <c r="M1100" s="87"/>
      <c r="N1100" s="87"/>
    </row>
    <row r="1101" ht="18.0" customHeight="1">
      <c r="A1101" s="9"/>
      <c r="B1101" s="720"/>
      <c r="C1101" s="9"/>
      <c r="D1101" s="730"/>
      <c r="E1101" s="722"/>
      <c r="F1101" s="87"/>
      <c r="G1101" s="82"/>
      <c r="H1101" s="82"/>
      <c r="I1101" s="82"/>
      <c r="J1101" s="82"/>
      <c r="K1101" s="87"/>
      <c r="L1101" s="87"/>
      <c r="M1101" s="87"/>
      <c r="N1101" s="87"/>
    </row>
    <row r="1102" ht="18.0" customHeight="1">
      <c r="A1102" s="9"/>
      <c r="B1102" s="720"/>
      <c r="C1102" s="9"/>
      <c r="D1102" s="730"/>
      <c r="E1102" s="722"/>
      <c r="F1102" s="87"/>
      <c r="G1102" s="82"/>
      <c r="H1102" s="82"/>
      <c r="I1102" s="82"/>
      <c r="J1102" s="82"/>
      <c r="K1102" s="87"/>
      <c r="L1102" s="87"/>
      <c r="M1102" s="87"/>
      <c r="N1102" s="87"/>
    </row>
    <row r="1103" ht="18.0" customHeight="1">
      <c r="A1103" s="9"/>
      <c r="B1103" s="720"/>
      <c r="C1103" s="9"/>
      <c r="D1103" s="730"/>
      <c r="E1103" s="722"/>
      <c r="F1103" s="87"/>
      <c r="G1103" s="82"/>
      <c r="H1103" s="82"/>
      <c r="I1103" s="82"/>
      <c r="J1103" s="82"/>
      <c r="K1103" s="87"/>
      <c r="L1103" s="87"/>
      <c r="M1103" s="87"/>
      <c r="N1103" s="87"/>
    </row>
    <row r="1104" ht="18.0" customHeight="1">
      <c r="A1104" s="9"/>
      <c r="B1104" s="720"/>
      <c r="C1104" s="9"/>
      <c r="D1104" s="730"/>
      <c r="E1104" s="722"/>
      <c r="F1104" s="87"/>
      <c r="G1104" s="82"/>
      <c r="H1104" s="82"/>
      <c r="I1104" s="82"/>
      <c r="J1104" s="82"/>
      <c r="K1104" s="87"/>
      <c r="L1104" s="87"/>
      <c r="M1104" s="87"/>
      <c r="N1104" s="87"/>
    </row>
    <row r="1105" ht="18.0" customHeight="1">
      <c r="A1105" s="9"/>
      <c r="B1105" s="720"/>
      <c r="C1105" s="9"/>
      <c r="D1105" s="730"/>
      <c r="E1105" s="722"/>
      <c r="F1105" s="87"/>
      <c r="G1105" s="82"/>
      <c r="H1105" s="82"/>
      <c r="I1105" s="82"/>
      <c r="J1105" s="82"/>
      <c r="K1105" s="87"/>
      <c r="L1105" s="87"/>
      <c r="M1105" s="87"/>
      <c r="N1105" s="87"/>
    </row>
    <row r="1106" ht="18.0" customHeight="1">
      <c r="A1106" s="9"/>
      <c r="B1106" s="720"/>
      <c r="C1106" s="9"/>
      <c r="D1106" s="730"/>
      <c r="E1106" s="722"/>
      <c r="F1106" s="87"/>
      <c r="G1106" s="82"/>
      <c r="H1106" s="82"/>
      <c r="I1106" s="82"/>
      <c r="J1106" s="82"/>
      <c r="K1106" s="87"/>
      <c r="L1106" s="87"/>
      <c r="M1106" s="87"/>
      <c r="N1106" s="87"/>
    </row>
    <row r="1107" ht="18.0" customHeight="1">
      <c r="A1107" s="9"/>
      <c r="B1107" s="720"/>
      <c r="C1107" s="9"/>
      <c r="D1107" s="730"/>
      <c r="E1107" s="722"/>
      <c r="F1107" s="87"/>
      <c r="G1107" s="82"/>
      <c r="H1107" s="82"/>
      <c r="I1107" s="82"/>
      <c r="J1107" s="82"/>
      <c r="K1107" s="87"/>
      <c r="L1107" s="87"/>
      <c r="M1107" s="87"/>
      <c r="N1107" s="87"/>
    </row>
    <row r="1108" ht="18.0" customHeight="1">
      <c r="A1108" s="9"/>
      <c r="B1108" s="720"/>
      <c r="C1108" s="9"/>
      <c r="D1108" s="730"/>
      <c r="E1108" s="722"/>
      <c r="F1108" s="87"/>
      <c r="G1108" s="82"/>
      <c r="H1108" s="82"/>
      <c r="I1108" s="82"/>
      <c r="J1108" s="82"/>
      <c r="K1108" s="87"/>
      <c r="L1108" s="87"/>
      <c r="M1108" s="87"/>
      <c r="N1108" s="87"/>
    </row>
    <row r="1109" ht="18.0" customHeight="1">
      <c r="A1109" s="9"/>
      <c r="B1109" s="720"/>
      <c r="C1109" s="9"/>
      <c r="D1109" s="730"/>
      <c r="E1109" s="722"/>
      <c r="F1109" s="87"/>
      <c r="G1109" s="82"/>
      <c r="H1109" s="82"/>
      <c r="I1109" s="82"/>
      <c r="J1109" s="82"/>
      <c r="K1109" s="87"/>
      <c r="L1109" s="87"/>
      <c r="M1109" s="87"/>
      <c r="N1109" s="87"/>
    </row>
    <row r="1110" ht="18.0" customHeight="1">
      <c r="A1110" s="9"/>
      <c r="B1110" s="720"/>
      <c r="C1110" s="9"/>
      <c r="D1110" s="730"/>
      <c r="E1110" s="722"/>
      <c r="F1110" s="87"/>
      <c r="G1110" s="82"/>
      <c r="H1110" s="82"/>
      <c r="I1110" s="82"/>
      <c r="J1110" s="82"/>
      <c r="K1110" s="87"/>
      <c r="L1110" s="87"/>
      <c r="M1110" s="87"/>
      <c r="N1110" s="87"/>
    </row>
    <row r="1111" ht="18.0" customHeight="1">
      <c r="A1111" s="9"/>
      <c r="B1111" s="720"/>
      <c r="C1111" s="9"/>
      <c r="D1111" s="730"/>
      <c r="E1111" s="722"/>
      <c r="F1111" s="87"/>
      <c r="G1111" s="82"/>
      <c r="H1111" s="82"/>
      <c r="I1111" s="82"/>
      <c r="J1111" s="82"/>
      <c r="K1111" s="87"/>
      <c r="L1111" s="87"/>
      <c r="M1111" s="87"/>
      <c r="N1111" s="87"/>
    </row>
    <row r="1112" ht="18.0" customHeight="1">
      <c r="A1112" s="9"/>
      <c r="B1112" s="720"/>
      <c r="C1112" s="9"/>
      <c r="D1112" s="730"/>
      <c r="E1112" s="722"/>
      <c r="F1112" s="87"/>
      <c r="G1112" s="82"/>
      <c r="H1112" s="82"/>
      <c r="I1112" s="82"/>
      <c r="J1112" s="82"/>
      <c r="K1112" s="87"/>
      <c r="L1112" s="87"/>
      <c r="M1112" s="87"/>
      <c r="N1112" s="87"/>
    </row>
    <row r="1113" ht="18.0" customHeight="1">
      <c r="A1113" s="9"/>
      <c r="B1113" s="720"/>
      <c r="C1113" s="9"/>
      <c r="D1113" s="730"/>
      <c r="E1113" s="722"/>
      <c r="F1113" s="87"/>
      <c r="G1113" s="82"/>
      <c r="H1113" s="82"/>
      <c r="I1113" s="82"/>
      <c r="J1113" s="82"/>
      <c r="K1113" s="87"/>
      <c r="L1113" s="87"/>
      <c r="M1113" s="87"/>
      <c r="N1113" s="87"/>
    </row>
    <row r="1114" ht="18.0" customHeight="1">
      <c r="A1114" s="9"/>
      <c r="B1114" s="720"/>
      <c r="C1114" s="9"/>
      <c r="D1114" s="730"/>
      <c r="E1114" s="722"/>
      <c r="F1114" s="87"/>
      <c r="G1114" s="82"/>
      <c r="H1114" s="82"/>
      <c r="I1114" s="82"/>
      <c r="J1114" s="82"/>
      <c r="K1114" s="87"/>
      <c r="L1114" s="87"/>
      <c r="M1114" s="87"/>
      <c r="N1114" s="87"/>
    </row>
    <row r="1115" ht="18.0" customHeight="1">
      <c r="A1115" s="9"/>
      <c r="B1115" s="720"/>
      <c r="C1115" s="9"/>
      <c r="D1115" s="730"/>
      <c r="E1115" s="722"/>
      <c r="F1115" s="87"/>
      <c r="G1115" s="82"/>
      <c r="H1115" s="82"/>
      <c r="I1115" s="82"/>
      <c r="J1115" s="82"/>
      <c r="K1115" s="87"/>
      <c r="L1115" s="87"/>
      <c r="M1115" s="87"/>
      <c r="N1115" s="87"/>
    </row>
    <row r="1116" ht="18.0" customHeight="1">
      <c r="A1116" s="9"/>
      <c r="B1116" s="720"/>
      <c r="C1116" s="9"/>
      <c r="D1116" s="730"/>
      <c r="E1116" s="722"/>
      <c r="F1116" s="87"/>
      <c r="G1116" s="82"/>
      <c r="H1116" s="82"/>
      <c r="I1116" s="82"/>
      <c r="J1116" s="82"/>
      <c r="K1116" s="87"/>
      <c r="L1116" s="87"/>
      <c r="M1116" s="87"/>
      <c r="N1116" s="87"/>
    </row>
    <row r="1117" ht="18.0" customHeight="1">
      <c r="A1117" s="9"/>
      <c r="B1117" s="720"/>
      <c r="C1117" s="9"/>
      <c r="D1117" s="730"/>
      <c r="E1117" s="722"/>
      <c r="F1117" s="87"/>
      <c r="G1117" s="82"/>
      <c r="H1117" s="82"/>
      <c r="I1117" s="82"/>
      <c r="J1117" s="82"/>
      <c r="K1117" s="87"/>
      <c r="L1117" s="87"/>
      <c r="M1117" s="87"/>
      <c r="N1117" s="87"/>
    </row>
    <row r="1118" ht="18.0" customHeight="1">
      <c r="A1118" s="9"/>
      <c r="B1118" s="720"/>
      <c r="C1118" s="9"/>
      <c r="D1118" s="730"/>
      <c r="E1118" s="722"/>
      <c r="F1118" s="87"/>
      <c r="G1118" s="82"/>
      <c r="H1118" s="82"/>
      <c r="I1118" s="82"/>
      <c r="J1118" s="82"/>
      <c r="K1118" s="87"/>
      <c r="L1118" s="87"/>
      <c r="M1118" s="87"/>
      <c r="N1118" s="87"/>
    </row>
    <row r="1119" ht="18.0" customHeight="1">
      <c r="A1119" s="9"/>
      <c r="B1119" s="720"/>
      <c r="C1119" s="9"/>
      <c r="D1119" s="730"/>
      <c r="E1119" s="722"/>
      <c r="F1119" s="87"/>
      <c r="G1119" s="82"/>
      <c r="H1119" s="82"/>
      <c r="I1119" s="82"/>
      <c r="J1119" s="82"/>
      <c r="K1119" s="87"/>
      <c r="L1119" s="87"/>
      <c r="M1119" s="87"/>
      <c r="N1119" s="87"/>
    </row>
    <row r="1120" ht="18.0" customHeight="1">
      <c r="A1120" s="9"/>
      <c r="B1120" s="720"/>
      <c r="C1120" s="9"/>
      <c r="D1120" s="730"/>
      <c r="E1120" s="722"/>
      <c r="F1120" s="87"/>
      <c r="G1120" s="82"/>
      <c r="H1120" s="82"/>
      <c r="I1120" s="82"/>
      <c r="J1120" s="82"/>
      <c r="K1120" s="87"/>
      <c r="L1120" s="87"/>
      <c r="M1120" s="87"/>
      <c r="N1120" s="87"/>
    </row>
    <row r="1121" ht="18.0" customHeight="1">
      <c r="A1121" s="9"/>
      <c r="B1121" s="720"/>
      <c r="C1121" s="9"/>
      <c r="D1121" s="730"/>
      <c r="E1121" s="722"/>
      <c r="F1121" s="87"/>
      <c r="G1121" s="82"/>
      <c r="H1121" s="82"/>
      <c r="I1121" s="82"/>
      <c r="J1121" s="82"/>
      <c r="K1121" s="87"/>
      <c r="L1121" s="87"/>
      <c r="M1121" s="87"/>
      <c r="N1121" s="87"/>
    </row>
    <row r="1122" ht="18.0" customHeight="1">
      <c r="A1122" s="9"/>
      <c r="B1122" s="720"/>
      <c r="C1122" s="9"/>
      <c r="D1122" s="730"/>
      <c r="E1122" s="722"/>
      <c r="F1122" s="87"/>
      <c r="G1122" s="82"/>
      <c r="H1122" s="82"/>
      <c r="I1122" s="82"/>
      <c r="J1122" s="82"/>
      <c r="K1122" s="87"/>
      <c r="L1122" s="87"/>
      <c r="M1122" s="87"/>
      <c r="N1122" s="87"/>
    </row>
    <row r="1123" ht="18.0" customHeight="1">
      <c r="A1123" s="9"/>
      <c r="B1123" s="720"/>
      <c r="C1123" s="9"/>
      <c r="D1123" s="730"/>
      <c r="E1123" s="722"/>
      <c r="F1123" s="87"/>
      <c r="G1123" s="82"/>
      <c r="H1123" s="82"/>
      <c r="I1123" s="82"/>
      <c r="J1123" s="82"/>
      <c r="K1123" s="87"/>
      <c r="L1123" s="87"/>
      <c r="M1123" s="87"/>
      <c r="N1123" s="87"/>
    </row>
    <row r="1124" ht="18.0" customHeight="1">
      <c r="A1124" s="9"/>
      <c r="B1124" s="720"/>
      <c r="C1124" s="9"/>
      <c r="D1124" s="730"/>
      <c r="E1124" s="722"/>
      <c r="F1124" s="87"/>
      <c r="G1124" s="82"/>
      <c r="H1124" s="82"/>
      <c r="I1124" s="82"/>
      <c r="J1124" s="82"/>
      <c r="K1124" s="87"/>
      <c r="L1124" s="87"/>
      <c r="M1124" s="87"/>
      <c r="N1124" s="87"/>
    </row>
    <row r="1125" ht="18.0" customHeight="1">
      <c r="A1125" s="9"/>
      <c r="B1125" s="720"/>
      <c r="C1125" s="9"/>
      <c r="D1125" s="730"/>
      <c r="E1125" s="722"/>
      <c r="F1125" s="87"/>
      <c r="G1125" s="82"/>
      <c r="H1125" s="82"/>
      <c r="I1125" s="82"/>
      <c r="J1125" s="82"/>
      <c r="K1125" s="87"/>
      <c r="L1125" s="87"/>
      <c r="M1125" s="87"/>
      <c r="N1125" s="87"/>
    </row>
    <row r="1126" ht="18.0" customHeight="1">
      <c r="A1126" s="9"/>
      <c r="B1126" s="720"/>
      <c r="C1126" s="9"/>
      <c r="D1126" s="730"/>
      <c r="E1126" s="722"/>
      <c r="F1126" s="87"/>
      <c r="G1126" s="82"/>
      <c r="H1126" s="82"/>
      <c r="I1126" s="82"/>
      <c r="J1126" s="82"/>
      <c r="K1126" s="87"/>
      <c r="L1126" s="87"/>
      <c r="M1126" s="87"/>
      <c r="N1126" s="87"/>
    </row>
    <row r="1127" ht="18.0" customHeight="1">
      <c r="A1127" s="9"/>
      <c r="B1127" s="720"/>
      <c r="C1127" s="9"/>
      <c r="D1127" s="730"/>
      <c r="E1127" s="722"/>
      <c r="F1127" s="87"/>
      <c r="G1127" s="82"/>
      <c r="H1127" s="82"/>
      <c r="I1127" s="82"/>
      <c r="J1127" s="82"/>
      <c r="K1127" s="87"/>
      <c r="L1127" s="87"/>
      <c r="M1127" s="87"/>
      <c r="N1127" s="87"/>
    </row>
    <row r="1128" ht="18.0" customHeight="1">
      <c r="A1128" s="9"/>
      <c r="B1128" s="720"/>
      <c r="C1128" s="9"/>
      <c r="D1128" s="730"/>
      <c r="E1128" s="722"/>
      <c r="F1128" s="87"/>
      <c r="G1128" s="82"/>
      <c r="H1128" s="82"/>
      <c r="I1128" s="82"/>
      <c r="J1128" s="82"/>
      <c r="K1128" s="87"/>
      <c r="L1128" s="87"/>
      <c r="M1128" s="87"/>
      <c r="N1128" s="87"/>
    </row>
    <row r="1129" ht="18.0" customHeight="1">
      <c r="A1129" s="9"/>
      <c r="B1129" s="720"/>
      <c r="C1129" s="9"/>
      <c r="D1129" s="730"/>
      <c r="E1129" s="722"/>
      <c r="F1129" s="87"/>
      <c r="G1129" s="82"/>
      <c r="H1129" s="82"/>
      <c r="I1129" s="82"/>
      <c r="J1129" s="82"/>
      <c r="K1129" s="87"/>
      <c r="L1129" s="87"/>
      <c r="M1129" s="87"/>
      <c r="N1129" s="87"/>
    </row>
    <row r="1130" ht="18.0" customHeight="1">
      <c r="A1130" s="9"/>
      <c r="B1130" s="720"/>
      <c r="C1130" s="9"/>
      <c r="D1130" s="730"/>
      <c r="E1130" s="722"/>
      <c r="F1130" s="87"/>
      <c r="G1130" s="82"/>
      <c r="H1130" s="82"/>
      <c r="I1130" s="82"/>
      <c r="J1130" s="82"/>
      <c r="K1130" s="87"/>
      <c r="L1130" s="87"/>
      <c r="M1130" s="87"/>
      <c r="N1130" s="87"/>
    </row>
    <row r="1131" ht="18.0" customHeight="1">
      <c r="A1131" s="9"/>
      <c r="B1131" s="720"/>
      <c r="C1131" s="9"/>
      <c r="D1131" s="730"/>
      <c r="E1131" s="722"/>
      <c r="F1131" s="87"/>
      <c r="G1131" s="82"/>
      <c r="H1131" s="82"/>
      <c r="I1131" s="82"/>
      <c r="J1131" s="82"/>
      <c r="K1131" s="87"/>
      <c r="L1131" s="87"/>
      <c r="M1131" s="87"/>
      <c r="N1131" s="87"/>
    </row>
    <row r="1132" ht="18.0" customHeight="1">
      <c r="A1132" s="9"/>
      <c r="B1132" s="720"/>
      <c r="C1132" s="9"/>
      <c r="D1132" s="730"/>
      <c r="E1132" s="722"/>
      <c r="F1132" s="87"/>
      <c r="G1132" s="82"/>
      <c r="H1132" s="82"/>
      <c r="I1132" s="82"/>
      <c r="J1132" s="82"/>
      <c r="K1132" s="87"/>
      <c r="L1132" s="87"/>
      <c r="M1132" s="87"/>
      <c r="N1132" s="87"/>
    </row>
    <row r="1133" ht="18.0" customHeight="1">
      <c r="A1133" s="9"/>
      <c r="B1133" s="720"/>
      <c r="C1133" s="9"/>
      <c r="D1133" s="730"/>
      <c r="E1133" s="722"/>
      <c r="F1133" s="87"/>
      <c r="G1133" s="82"/>
      <c r="H1133" s="82"/>
      <c r="I1133" s="82"/>
      <c r="J1133" s="82"/>
      <c r="K1133" s="87"/>
      <c r="L1133" s="87"/>
      <c r="M1133" s="87"/>
      <c r="N1133" s="87"/>
    </row>
    <row r="1134" ht="18.0" customHeight="1">
      <c r="A1134" s="9"/>
      <c r="B1134" s="720"/>
      <c r="C1134" s="9"/>
      <c r="D1134" s="730"/>
      <c r="E1134" s="722"/>
      <c r="F1134" s="87"/>
      <c r="G1134" s="82"/>
      <c r="H1134" s="82"/>
      <c r="I1134" s="82"/>
      <c r="J1134" s="82"/>
      <c r="K1134" s="87"/>
      <c r="L1134" s="87"/>
      <c r="M1134" s="87"/>
      <c r="N1134" s="87"/>
    </row>
    <row r="1135" ht="18.0" customHeight="1">
      <c r="A1135" s="9"/>
      <c r="B1135" s="720"/>
      <c r="C1135" s="9"/>
      <c r="D1135" s="730"/>
      <c r="E1135" s="722"/>
      <c r="F1135" s="87"/>
      <c r="G1135" s="82"/>
      <c r="H1135" s="82"/>
      <c r="I1135" s="82"/>
      <c r="J1135" s="82"/>
      <c r="K1135" s="87"/>
      <c r="L1135" s="87"/>
      <c r="M1135" s="87"/>
      <c r="N1135" s="87"/>
    </row>
    <row r="1136" ht="18.0" customHeight="1">
      <c r="A1136" s="9"/>
      <c r="B1136" s="720"/>
      <c r="C1136" s="9"/>
      <c r="D1136" s="730"/>
      <c r="E1136" s="722"/>
      <c r="F1136" s="87"/>
      <c r="G1136" s="82"/>
      <c r="H1136" s="82"/>
      <c r="I1136" s="82"/>
      <c r="J1136" s="82"/>
      <c r="K1136" s="87"/>
      <c r="L1136" s="87"/>
      <c r="M1136" s="87"/>
      <c r="N1136" s="87"/>
    </row>
    <row r="1137" ht="18.0" customHeight="1">
      <c r="A1137" s="9"/>
      <c r="B1137" s="720"/>
      <c r="C1137" s="9"/>
      <c r="D1137" s="730"/>
      <c r="E1137" s="722"/>
      <c r="F1137" s="87"/>
      <c r="G1137" s="82"/>
      <c r="H1137" s="82"/>
      <c r="I1137" s="82"/>
      <c r="J1137" s="82"/>
      <c r="K1137" s="87"/>
      <c r="L1137" s="87"/>
      <c r="M1137" s="87"/>
      <c r="N1137" s="87"/>
    </row>
    <row r="1138" ht="18.0" customHeight="1">
      <c r="A1138" s="9"/>
      <c r="B1138" s="720"/>
      <c r="C1138" s="9"/>
      <c r="D1138" s="730"/>
      <c r="E1138" s="722"/>
      <c r="F1138" s="87"/>
      <c r="G1138" s="82"/>
      <c r="H1138" s="82"/>
      <c r="I1138" s="82"/>
      <c r="J1138" s="82"/>
      <c r="K1138" s="87"/>
      <c r="L1138" s="87"/>
      <c r="M1138" s="87"/>
      <c r="N1138" s="87"/>
    </row>
    <row r="1139" ht="18.0" customHeight="1">
      <c r="A1139" s="9"/>
      <c r="B1139" s="720"/>
      <c r="C1139" s="9"/>
      <c r="D1139" s="730"/>
      <c r="E1139" s="722"/>
      <c r="F1139" s="87"/>
      <c r="G1139" s="82"/>
      <c r="H1139" s="82"/>
      <c r="I1139" s="82"/>
      <c r="J1139" s="82"/>
      <c r="K1139" s="87"/>
      <c r="L1139" s="87"/>
      <c r="M1139" s="87"/>
      <c r="N1139" s="87"/>
    </row>
    <row r="1140" ht="18.0" customHeight="1">
      <c r="A1140" s="9"/>
      <c r="B1140" s="720"/>
      <c r="C1140" s="9"/>
      <c r="D1140" s="730"/>
      <c r="E1140" s="722"/>
      <c r="F1140" s="87"/>
      <c r="G1140" s="82"/>
      <c r="H1140" s="82"/>
      <c r="I1140" s="82"/>
      <c r="J1140" s="82"/>
      <c r="K1140" s="87"/>
      <c r="L1140" s="87"/>
      <c r="M1140" s="87"/>
      <c r="N1140" s="87"/>
    </row>
    <row r="1141" ht="18.0" customHeight="1">
      <c r="A1141" s="9"/>
      <c r="B1141" s="720"/>
      <c r="C1141" s="9"/>
      <c r="D1141" s="730"/>
      <c r="E1141" s="722"/>
      <c r="F1141" s="87"/>
      <c r="G1141" s="82"/>
      <c r="H1141" s="82"/>
      <c r="I1141" s="82"/>
      <c r="J1141" s="82"/>
      <c r="K1141" s="87"/>
      <c r="L1141" s="87"/>
      <c r="M1141" s="87"/>
      <c r="N1141" s="87"/>
    </row>
    <row r="1142" ht="18.0" customHeight="1">
      <c r="A1142" s="9"/>
      <c r="B1142" s="720"/>
      <c r="C1142" s="9"/>
      <c r="D1142" s="730"/>
      <c r="E1142" s="722"/>
      <c r="F1142" s="87"/>
      <c r="G1142" s="82"/>
      <c r="H1142" s="82"/>
      <c r="I1142" s="82"/>
      <c r="J1142" s="82"/>
      <c r="K1142" s="87"/>
      <c r="L1142" s="87"/>
      <c r="M1142" s="87"/>
      <c r="N1142" s="87"/>
    </row>
    <row r="1143" ht="18.0" customHeight="1">
      <c r="A1143" s="9"/>
      <c r="B1143" s="720"/>
      <c r="C1143" s="9"/>
      <c r="D1143" s="730"/>
      <c r="E1143" s="722"/>
      <c r="F1143" s="87"/>
      <c r="G1143" s="82"/>
      <c r="H1143" s="82"/>
      <c r="I1143" s="82"/>
      <c r="J1143" s="82"/>
      <c r="K1143" s="87"/>
      <c r="L1143" s="87"/>
      <c r="M1143" s="87"/>
      <c r="N1143" s="87"/>
    </row>
    <row r="1144" ht="18.0" customHeight="1">
      <c r="A1144" s="9"/>
      <c r="B1144" s="720"/>
      <c r="C1144" s="9"/>
      <c r="D1144" s="730"/>
      <c r="E1144" s="722"/>
      <c r="F1144" s="87"/>
      <c r="G1144" s="82"/>
      <c r="H1144" s="82"/>
      <c r="I1144" s="82"/>
      <c r="J1144" s="82"/>
      <c r="K1144" s="87"/>
      <c r="L1144" s="87"/>
      <c r="M1144" s="87"/>
      <c r="N1144" s="87"/>
    </row>
    <row r="1145" ht="18.0" customHeight="1">
      <c r="A1145" s="9"/>
      <c r="B1145" s="720"/>
      <c r="C1145" s="9"/>
      <c r="D1145" s="730"/>
      <c r="E1145" s="722"/>
      <c r="F1145" s="87"/>
      <c r="G1145" s="82"/>
      <c r="H1145" s="82"/>
      <c r="I1145" s="82"/>
      <c r="J1145" s="82"/>
      <c r="K1145" s="87"/>
      <c r="L1145" s="87"/>
      <c r="M1145" s="87"/>
      <c r="N1145" s="87"/>
    </row>
    <row r="1146" ht="18.0" customHeight="1">
      <c r="A1146" s="9"/>
      <c r="B1146" s="720"/>
      <c r="C1146" s="9"/>
      <c r="D1146" s="730"/>
      <c r="E1146" s="722"/>
      <c r="F1146" s="87"/>
      <c r="G1146" s="82"/>
      <c r="H1146" s="82"/>
      <c r="I1146" s="82"/>
      <c r="J1146" s="82"/>
      <c r="K1146" s="87"/>
      <c r="L1146" s="87"/>
      <c r="M1146" s="87"/>
      <c r="N1146" s="87"/>
    </row>
    <row r="1147" ht="18.0" customHeight="1">
      <c r="A1147" s="9"/>
      <c r="B1147" s="720"/>
      <c r="C1147" s="9"/>
      <c r="D1147" s="730"/>
      <c r="E1147" s="722"/>
      <c r="F1147" s="87"/>
      <c r="G1147" s="82"/>
      <c r="H1147" s="82"/>
      <c r="I1147" s="82"/>
      <c r="J1147" s="82"/>
      <c r="K1147" s="87"/>
      <c r="L1147" s="87"/>
      <c r="M1147" s="87"/>
      <c r="N1147" s="87"/>
    </row>
    <row r="1148" ht="18.0" customHeight="1">
      <c r="A1148" s="9"/>
      <c r="B1148" s="720"/>
      <c r="C1148" s="9"/>
      <c r="D1148" s="730"/>
      <c r="E1148" s="722"/>
      <c r="F1148" s="87"/>
      <c r="G1148" s="82"/>
      <c r="H1148" s="82"/>
      <c r="I1148" s="82"/>
      <c r="J1148" s="82"/>
      <c r="K1148" s="87"/>
      <c r="L1148" s="87"/>
      <c r="M1148" s="87"/>
      <c r="N1148" s="87"/>
    </row>
    <row r="1149" ht="18.0" customHeight="1">
      <c r="A1149" s="9"/>
      <c r="B1149" s="720"/>
      <c r="C1149" s="9"/>
      <c r="D1149" s="730"/>
      <c r="E1149" s="722"/>
      <c r="F1149" s="87"/>
      <c r="G1149" s="82"/>
      <c r="H1149" s="82"/>
      <c r="I1149" s="82"/>
      <c r="J1149" s="82"/>
      <c r="K1149" s="87"/>
      <c r="L1149" s="87"/>
      <c r="M1149" s="87"/>
      <c r="N1149" s="87"/>
    </row>
    <row r="1150" ht="18.0" customHeight="1">
      <c r="A1150" s="9"/>
      <c r="B1150" s="720"/>
      <c r="C1150" s="9"/>
      <c r="D1150" s="730"/>
      <c r="E1150" s="722"/>
      <c r="F1150" s="87"/>
      <c r="G1150" s="82"/>
      <c r="H1150" s="82"/>
      <c r="I1150" s="82"/>
      <c r="J1150" s="82"/>
      <c r="K1150" s="87"/>
      <c r="L1150" s="87"/>
      <c r="M1150" s="87"/>
      <c r="N1150" s="87"/>
    </row>
    <row r="1151" ht="18.0" customHeight="1">
      <c r="A1151" s="9"/>
      <c r="B1151" s="720"/>
      <c r="C1151" s="9"/>
      <c r="D1151" s="730"/>
      <c r="E1151" s="722"/>
      <c r="F1151" s="87"/>
      <c r="G1151" s="82"/>
      <c r="H1151" s="82"/>
      <c r="I1151" s="82"/>
      <c r="J1151" s="82"/>
      <c r="K1151" s="87"/>
      <c r="L1151" s="87"/>
      <c r="M1151" s="87"/>
      <c r="N1151" s="87"/>
    </row>
    <row r="1152" ht="18.0" customHeight="1">
      <c r="A1152" s="9"/>
      <c r="B1152" s="720"/>
      <c r="C1152" s="9"/>
      <c r="D1152" s="730"/>
      <c r="E1152" s="722"/>
      <c r="F1152" s="87"/>
      <c r="G1152" s="82"/>
      <c r="H1152" s="82"/>
      <c r="I1152" s="82"/>
      <c r="J1152" s="82"/>
      <c r="K1152" s="87"/>
      <c r="L1152" s="87"/>
      <c r="M1152" s="87"/>
      <c r="N1152" s="87"/>
    </row>
    <row r="1153" ht="18.0" customHeight="1">
      <c r="A1153" s="9"/>
      <c r="B1153" s="720"/>
      <c r="C1153" s="9"/>
      <c r="D1153" s="730"/>
      <c r="E1153" s="722"/>
      <c r="F1153" s="87"/>
      <c r="G1153" s="82"/>
      <c r="H1153" s="82"/>
      <c r="I1153" s="82"/>
      <c r="J1153" s="82"/>
      <c r="K1153" s="87"/>
      <c r="L1153" s="87"/>
      <c r="M1153" s="87"/>
      <c r="N1153" s="87"/>
    </row>
    <row r="1154" ht="18.0" customHeight="1">
      <c r="A1154" s="9"/>
      <c r="B1154" s="720"/>
      <c r="C1154" s="9"/>
      <c r="D1154" s="730"/>
      <c r="E1154" s="722"/>
      <c r="F1154" s="87"/>
      <c r="G1154" s="82"/>
      <c r="H1154" s="82"/>
      <c r="I1154" s="82"/>
      <c r="J1154" s="82"/>
      <c r="K1154" s="87"/>
      <c r="L1154" s="87"/>
      <c r="M1154" s="87"/>
      <c r="N1154" s="87"/>
    </row>
    <row r="1155" ht="18.0" customHeight="1">
      <c r="A1155" s="9"/>
      <c r="B1155" s="720"/>
      <c r="C1155" s="9"/>
      <c r="D1155" s="730"/>
      <c r="E1155" s="722"/>
      <c r="F1155" s="87"/>
      <c r="G1155" s="82"/>
      <c r="H1155" s="82"/>
      <c r="I1155" s="82"/>
      <c r="J1155" s="82"/>
      <c r="K1155" s="87"/>
      <c r="L1155" s="87"/>
      <c r="M1155" s="87"/>
      <c r="N1155" s="87"/>
    </row>
    <row r="1156" ht="18.0" customHeight="1">
      <c r="A1156" s="9"/>
      <c r="B1156" s="720"/>
      <c r="C1156" s="9"/>
      <c r="D1156" s="730"/>
      <c r="E1156" s="722"/>
      <c r="F1156" s="87"/>
      <c r="G1156" s="82"/>
      <c r="H1156" s="82"/>
      <c r="I1156" s="82"/>
      <c r="J1156" s="82"/>
      <c r="K1156" s="87"/>
      <c r="L1156" s="87"/>
      <c r="M1156" s="87"/>
      <c r="N1156" s="87"/>
    </row>
    <row r="1157" ht="18.0" customHeight="1">
      <c r="A1157" s="9"/>
      <c r="B1157" s="720"/>
      <c r="C1157" s="9"/>
      <c r="D1157" s="730"/>
      <c r="E1157" s="722"/>
      <c r="F1157" s="87"/>
      <c r="G1157" s="82"/>
      <c r="H1157" s="82"/>
      <c r="I1157" s="82"/>
      <c r="J1157" s="82"/>
      <c r="K1157" s="87"/>
      <c r="L1157" s="87"/>
      <c r="M1157" s="87"/>
      <c r="N1157" s="87"/>
    </row>
    <row r="1158" ht="18.0" customHeight="1">
      <c r="A1158" s="9"/>
      <c r="B1158" s="720"/>
      <c r="C1158" s="9"/>
      <c r="D1158" s="730"/>
      <c r="E1158" s="722"/>
      <c r="F1158" s="87"/>
      <c r="G1158" s="82"/>
      <c r="H1158" s="82"/>
      <c r="I1158" s="82"/>
      <c r="J1158" s="82"/>
      <c r="K1158" s="87"/>
      <c r="L1158" s="87"/>
      <c r="M1158" s="87"/>
      <c r="N1158" s="87"/>
    </row>
    <row r="1159" ht="18.0" customHeight="1">
      <c r="A1159" s="9"/>
      <c r="B1159" s="720"/>
      <c r="C1159" s="9"/>
      <c r="D1159" s="730"/>
      <c r="E1159" s="722"/>
      <c r="F1159" s="87"/>
      <c r="G1159" s="82"/>
      <c r="H1159" s="82"/>
      <c r="I1159" s="82"/>
      <c r="J1159" s="82"/>
      <c r="K1159" s="87"/>
      <c r="L1159" s="87"/>
      <c r="M1159" s="87"/>
      <c r="N1159" s="87"/>
    </row>
    <row r="1160" ht="18.0" customHeight="1">
      <c r="A1160" s="9"/>
      <c r="B1160" s="720"/>
      <c r="C1160" s="9"/>
      <c r="D1160" s="730"/>
      <c r="E1160" s="722"/>
      <c r="F1160" s="87"/>
      <c r="G1160" s="82"/>
      <c r="H1160" s="82"/>
      <c r="I1160" s="82"/>
      <c r="J1160" s="82"/>
      <c r="K1160" s="87"/>
      <c r="L1160" s="87"/>
      <c r="M1160" s="87"/>
      <c r="N1160" s="87"/>
    </row>
    <row r="1161" ht="18.0" customHeight="1">
      <c r="A1161" s="9"/>
      <c r="B1161" s="720"/>
      <c r="C1161" s="9"/>
      <c r="D1161" s="730"/>
      <c r="E1161" s="722"/>
      <c r="F1161" s="87"/>
      <c r="G1161" s="82"/>
      <c r="H1161" s="82"/>
      <c r="I1161" s="82"/>
      <c r="J1161" s="82"/>
      <c r="K1161" s="87"/>
      <c r="L1161" s="87"/>
      <c r="M1161" s="87"/>
      <c r="N1161" s="87"/>
    </row>
    <row r="1162" ht="18.0" customHeight="1">
      <c r="A1162" s="9"/>
      <c r="B1162" s="720"/>
      <c r="C1162" s="9"/>
      <c r="D1162" s="730"/>
      <c r="E1162" s="722"/>
      <c r="F1162" s="87"/>
      <c r="G1162" s="82"/>
      <c r="H1162" s="82"/>
      <c r="I1162" s="82"/>
      <c r="J1162" s="82"/>
      <c r="K1162" s="87"/>
      <c r="L1162" s="87"/>
      <c r="M1162" s="87"/>
      <c r="N1162" s="87"/>
    </row>
    <row r="1163" ht="18.0" customHeight="1">
      <c r="A1163" s="9"/>
      <c r="B1163" s="720"/>
      <c r="C1163" s="9"/>
      <c r="D1163" s="730"/>
      <c r="E1163" s="722"/>
      <c r="F1163" s="87"/>
      <c r="G1163" s="82"/>
      <c r="H1163" s="82"/>
      <c r="I1163" s="82"/>
      <c r="J1163" s="82"/>
      <c r="K1163" s="87"/>
      <c r="L1163" s="87"/>
      <c r="M1163" s="87"/>
      <c r="N1163" s="87"/>
    </row>
    <row r="1164" ht="18.0" customHeight="1">
      <c r="A1164" s="9"/>
      <c r="B1164" s="720"/>
      <c r="C1164" s="9"/>
      <c r="D1164" s="730"/>
      <c r="E1164" s="722"/>
      <c r="F1164" s="87"/>
      <c r="G1164" s="82"/>
      <c r="H1164" s="82"/>
      <c r="I1164" s="82"/>
      <c r="J1164" s="82"/>
      <c r="K1164" s="87"/>
      <c r="L1164" s="87"/>
      <c r="M1164" s="87"/>
      <c r="N1164" s="87"/>
    </row>
    <row r="1165" ht="18.0" customHeight="1">
      <c r="A1165" s="9"/>
      <c r="B1165" s="720"/>
      <c r="C1165" s="9"/>
      <c r="D1165" s="730"/>
      <c r="E1165" s="722"/>
      <c r="F1165" s="87"/>
      <c r="G1165" s="82"/>
      <c r="H1165" s="82"/>
      <c r="I1165" s="82"/>
      <c r="J1165" s="82"/>
      <c r="K1165" s="87"/>
      <c r="L1165" s="87"/>
      <c r="M1165" s="87"/>
      <c r="N1165" s="87"/>
    </row>
    <row r="1166" ht="18.0" customHeight="1">
      <c r="A1166" s="9"/>
      <c r="B1166" s="720"/>
      <c r="C1166" s="9"/>
      <c r="D1166" s="730"/>
      <c r="E1166" s="722"/>
      <c r="F1166" s="87"/>
      <c r="G1166" s="82"/>
      <c r="H1166" s="82"/>
      <c r="I1166" s="82"/>
      <c r="J1166" s="82"/>
      <c r="K1166" s="87"/>
      <c r="L1166" s="87"/>
      <c r="M1166" s="87"/>
      <c r="N1166" s="87"/>
    </row>
    <row r="1167" ht="18.0" customHeight="1">
      <c r="A1167" s="9"/>
      <c r="B1167" s="720"/>
      <c r="C1167" s="9"/>
      <c r="D1167" s="730"/>
      <c r="E1167" s="722"/>
      <c r="F1167" s="87"/>
      <c r="G1167" s="82"/>
      <c r="H1167" s="82"/>
      <c r="I1167" s="82"/>
      <c r="J1167" s="82"/>
      <c r="K1167" s="87"/>
      <c r="L1167" s="87"/>
      <c r="M1167" s="87"/>
      <c r="N1167" s="87"/>
    </row>
    <row r="1168" ht="18.0" customHeight="1">
      <c r="A1168" s="9"/>
      <c r="B1168" s="720"/>
      <c r="C1168" s="9"/>
      <c r="D1168" s="730"/>
      <c r="E1168" s="722"/>
      <c r="F1168" s="87"/>
      <c r="G1168" s="82"/>
      <c r="H1168" s="82"/>
      <c r="I1168" s="82"/>
      <c r="J1168" s="82"/>
      <c r="K1168" s="87"/>
      <c r="L1168" s="87"/>
      <c r="M1168" s="87"/>
      <c r="N1168" s="87"/>
    </row>
    <row r="1169" ht="18.0" customHeight="1">
      <c r="A1169" s="9"/>
      <c r="B1169" s="720"/>
      <c r="C1169" s="9"/>
      <c r="D1169" s="730"/>
      <c r="E1169" s="722"/>
      <c r="F1169" s="87"/>
      <c r="G1169" s="82"/>
      <c r="H1169" s="82"/>
      <c r="I1169" s="82"/>
      <c r="J1169" s="82"/>
      <c r="K1169" s="87"/>
      <c r="L1169" s="87"/>
      <c r="M1169" s="87"/>
      <c r="N1169" s="87"/>
    </row>
    <row r="1170" ht="18.0" customHeight="1">
      <c r="A1170" s="9"/>
      <c r="B1170" s="720"/>
      <c r="C1170" s="9"/>
      <c r="D1170" s="730"/>
      <c r="E1170" s="722"/>
      <c r="F1170" s="87"/>
      <c r="G1170" s="82"/>
      <c r="H1170" s="82"/>
      <c r="I1170" s="82"/>
      <c r="J1170" s="82"/>
      <c r="K1170" s="87"/>
      <c r="L1170" s="87"/>
      <c r="M1170" s="87"/>
      <c r="N1170" s="87"/>
    </row>
    <row r="1171" ht="18.0" customHeight="1">
      <c r="A1171" s="9"/>
      <c r="B1171" s="720"/>
      <c r="C1171" s="9"/>
      <c r="D1171" s="730"/>
      <c r="E1171" s="722"/>
      <c r="F1171" s="87"/>
      <c r="G1171" s="82"/>
      <c r="H1171" s="82"/>
      <c r="I1171" s="82"/>
      <c r="J1171" s="82"/>
      <c r="K1171" s="87"/>
      <c r="L1171" s="87"/>
      <c r="M1171" s="87"/>
      <c r="N1171" s="87"/>
    </row>
    <row r="1172" ht="18.0" customHeight="1">
      <c r="A1172" s="9"/>
      <c r="B1172" s="720"/>
      <c r="C1172" s="9"/>
      <c r="D1172" s="730"/>
      <c r="E1172" s="722"/>
      <c r="F1172" s="87"/>
      <c r="G1172" s="82"/>
      <c r="H1172" s="82"/>
      <c r="I1172" s="82"/>
      <c r="J1172" s="82"/>
      <c r="K1172" s="87"/>
      <c r="L1172" s="87"/>
      <c r="M1172" s="87"/>
      <c r="N1172" s="87"/>
    </row>
    <row r="1173" ht="18.0" customHeight="1">
      <c r="A1173" s="9"/>
      <c r="B1173" s="720"/>
      <c r="C1173" s="9"/>
      <c r="D1173" s="730"/>
      <c r="E1173" s="722"/>
      <c r="F1173" s="87"/>
      <c r="G1173" s="82"/>
      <c r="H1173" s="82"/>
      <c r="I1173" s="82"/>
      <c r="J1173" s="82"/>
      <c r="K1173" s="87"/>
      <c r="L1173" s="87"/>
      <c r="M1173" s="87"/>
      <c r="N1173" s="87"/>
    </row>
    <row r="1174" ht="18.0" customHeight="1">
      <c r="A1174" s="9"/>
      <c r="B1174" s="720"/>
      <c r="C1174" s="9"/>
      <c r="D1174" s="730"/>
      <c r="E1174" s="722"/>
      <c r="F1174" s="87"/>
      <c r="G1174" s="82"/>
      <c r="H1174" s="82"/>
      <c r="I1174" s="82"/>
      <c r="J1174" s="82"/>
      <c r="K1174" s="87"/>
      <c r="L1174" s="87"/>
      <c r="M1174" s="87"/>
      <c r="N1174" s="87"/>
    </row>
    <row r="1175" ht="18.0" customHeight="1">
      <c r="A1175" s="9"/>
      <c r="B1175" s="720"/>
      <c r="C1175" s="9"/>
      <c r="D1175" s="730"/>
      <c r="E1175" s="722"/>
      <c r="F1175" s="87"/>
      <c r="G1175" s="82"/>
      <c r="H1175" s="82"/>
      <c r="I1175" s="82"/>
      <c r="J1175" s="82"/>
      <c r="K1175" s="87"/>
      <c r="L1175" s="87"/>
      <c r="M1175" s="87"/>
      <c r="N1175" s="87"/>
    </row>
    <row r="1176" ht="18.0" customHeight="1">
      <c r="A1176" s="9"/>
      <c r="B1176" s="720"/>
      <c r="C1176" s="9"/>
      <c r="D1176" s="730"/>
      <c r="E1176" s="722"/>
      <c r="F1176" s="87"/>
      <c r="G1176" s="82"/>
      <c r="H1176" s="82"/>
      <c r="I1176" s="82"/>
      <c r="J1176" s="82"/>
      <c r="K1176" s="87"/>
      <c r="L1176" s="87"/>
      <c r="M1176" s="87"/>
      <c r="N1176" s="87"/>
    </row>
    <row r="1177" ht="18.0" customHeight="1">
      <c r="A1177" s="9"/>
      <c r="B1177" s="720"/>
      <c r="C1177" s="9"/>
      <c r="D1177" s="730"/>
      <c r="E1177" s="722"/>
      <c r="F1177" s="87"/>
      <c r="G1177" s="82"/>
      <c r="H1177" s="82"/>
      <c r="I1177" s="82"/>
      <c r="J1177" s="82"/>
      <c r="K1177" s="87"/>
      <c r="L1177" s="87"/>
      <c r="M1177" s="87"/>
      <c r="N1177" s="87"/>
    </row>
    <row r="1178" ht="18.0" customHeight="1">
      <c r="A1178" s="9"/>
      <c r="B1178" s="720"/>
      <c r="C1178" s="9"/>
      <c r="D1178" s="730"/>
      <c r="E1178" s="722"/>
      <c r="F1178" s="87"/>
      <c r="G1178" s="82"/>
      <c r="H1178" s="82"/>
      <c r="I1178" s="82"/>
      <c r="J1178" s="82"/>
      <c r="K1178" s="87"/>
      <c r="L1178" s="87"/>
      <c r="M1178" s="87"/>
      <c r="N1178" s="87"/>
    </row>
    <row r="1179" ht="18.0" customHeight="1">
      <c r="A1179" s="9"/>
      <c r="B1179" s="720"/>
      <c r="C1179" s="9"/>
      <c r="D1179" s="730"/>
      <c r="E1179" s="722"/>
      <c r="F1179" s="87"/>
      <c r="G1179" s="82"/>
      <c r="H1179" s="82"/>
      <c r="I1179" s="82"/>
      <c r="J1179" s="82"/>
      <c r="K1179" s="87"/>
      <c r="L1179" s="87"/>
      <c r="M1179" s="87"/>
      <c r="N1179" s="87"/>
    </row>
    <row r="1180" ht="18.0" customHeight="1">
      <c r="A1180" s="9"/>
      <c r="B1180" s="720"/>
      <c r="C1180" s="9"/>
      <c r="D1180" s="730"/>
      <c r="E1180" s="722"/>
      <c r="F1180" s="87"/>
      <c r="G1180" s="82"/>
      <c r="H1180" s="82"/>
      <c r="I1180" s="82"/>
      <c r="J1180" s="82"/>
      <c r="K1180" s="87"/>
      <c r="L1180" s="87"/>
      <c r="M1180" s="87"/>
      <c r="N1180" s="87"/>
    </row>
    <row r="1181" ht="18.0" customHeight="1">
      <c r="A1181" s="9"/>
      <c r="B1181" s="720"/>
      <c r="C1181" s="9"/>
      <c r="D1181" s="730"/>
      <c r="E1181" s="722"/>
      <c r="F1181" s="87"/>
      <c r="G1181" s="82"/>
      <c r="H1181" s="82"/>
      <c r="I1181" s="82"/>
      <c r="J1181" s="82"/>
      <c r="K1181" s="87"/>
      <c r="L1181" s="87"/>
      <c r="M1181" s="87"/>
      <c r="N1181" s="87"/>
    </row>
    <row r="1182" ht="18.0" customHeight="1">
      <c r="A1182" s="9"/>
      <c r="B1182" s="720"/>
      <c r="C1182" s="9"/>
      <c r="D1182" s="730"/>
      <c r="E1182" s="722"/>
      <c r="F1182" s="87"/>
      <c r="G1182" s="82"/>
      <c r="H1182" s="82"/>
      <c r="I1182" s="82"/>
      <c r="J1182" s="82"/>
      <c r="K1182" s="87"/>
      <c r="L1182" s="87"/>
      <c r="M1182" s="87"/>
      <c r="N1182" s="87"/>
    </row>
    <row r="1183" ht="18.0" customHeight="1">
      <c r="A1183" s="9"/>
      <c r="B1183" s="720"/>
      <c r="C1183" s="9"/>
      <c r="D1183" s="730"/>
      <c r="E1183" s="722"/>
      <c r="F1183" s="87"/>
      <c r="G1183" s="82"/>
      <c r="H1183" s="82"/>
      <c r="I1183" s="82"/>
      <c r="J1183" s="82"/>
      <c r="K1183" s="87"/>
      <c r="L1183" s="87"/>
      <c r="M1183" s="87"/>
      <c r="N1183" s="87"/>
    </row>
    <row r="1184" ht="18.0" customHeight="1">
      <c r="A1184" s="9"/>
      <c r="B1184" s="720"/>
      <c r="C1184" s="9"/>
      <c r="D1184" s="730"/>
      <c r="E1184" s="722"/>
      <c r="F1184" s="87"/>
      <c r="G1184" s="82"/>
      <c r="H1184" s="82"/>
      <c r="I1184" s="82"/>
      <c r="J1184" s="82"/>
      <c r="K1184" s="87"/>
      <c r="L1184" s="87"/>
      <c r="M1184" s="87"/>
      <c r="N1184" s="87"/>
    </row>
  </sheetData>
  <mergeCells count="6">
    <mergeCell ref="G1:H1"/>
    <mergeCell ref="I1:J1"/>
    <mergeCell ref="A2:C2"/>
    <mergeCell ref="E2:F2"/>
    <mergeCell ref="J2:N17"/>
    <mergeCell ref="F5:H10"/>
  </mergeCells>
  <dataValidations>
    <dataValidation type="decimal" allowBlank="1" showDropDown="1" showInputMessage="1" showErrorMessage="1" prompt="Please enter a number." sqref="B19:B1184">
      <formula1>-1.0E7</formula1>
      <formula2>1.0E7</formula2>
    </dataValidation>
    <dataValidation type="list" allowBlank="1" showInputMessage="1" showErrorMessage="1" prompt="Click and enter a value from range" sqref="E19:N1184">
      <formula1>'Compiled Bev'!$X$5:$X$269</formula1>
    </dataValidation>
  </dataValidation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461C9"/>
    <outlinePr summaryBelow="0" summaryRight="0"/>
  </sheetPr>
  <sheetViews>
    <sheetView workbookViewId="0"/>
  </sheetViews>
  <sheetFormatPr customHeight="1" defaultColWidth="14.43" defaultRowHeight="15.0"/>
  <cols>
    <col customWidth="1" min="1" max="1" width="23.0"/>
    <col hidden="1" min="3" max="6" width="14.43"/>
  </cols>
  <sheetData>
    <row r="1">
      <c r="A1" s="731" t="s">
        <v>465</v>
      </c>
      <c r="B1" s="732"/>
      <c r="C1" s="733"/>
      <c r="D1" s="733"/>
      <c r="E1" s="733"/>
      <c r="F1" s="733"/>
      <c r="G1" s="734"/>
      <c r="H1" s="735"/>
      <c r="I1" s="734"/>
      <c r="J1" s="735"/>
      <c r="K1" s="734"/>
      <c r="L1" s="735"/>
      <c r="M1" s="734"/>
      <c r="N1" s="735"/>
      <c r="O1" s="733"/>
      <c r="P1" s="733"/>
      <c r="Q1" s="733"/>
      <c r="R1" s="733"/>
      <c r="S1" s="733"/>
      <c r="T1" s="733"/>
      <c r="U1" s="733"/>
      <c r="V1" s="733"/>
      <c r="W1" s="733"/>
      <c r="X1" s="733"/>
      <c r="Y1" s="733"/>
      <c r="Z1" s="733"/>
    </row>
    <row r="2">
      <c r="A2" s="731"/>
      <c r="B2" s="732"/>
      <c r="C2" s="733"/>
      <c r="D2" s="733"/>
      <c r="E2" s="733"/>
      <c r="F2" s="733"/>
      <c r="G2" s="734"/>
      <c r="H2" s="735"/>
      <c r="I2" s="734"/>
      <c r="J2" s="735"/>
      <c r="K2" s="734"/>
      <c r="L2" s="735"/>
      <c r="M2" s="734"/>
      <c r="N2" s="735"/>
      <c r="O2" s="733"/>
      <c r="P2" s="733"/>
      <c r="Q2" s="733"/>
      <c r="R2" s="733"/>
      <c r="S2" s="733"/>
      <c r="T2" s="733"/>
      <c r="U2" s="733"/>
      <c r="V2" s="733"/>
      <c r="W2" s="733"/>
      <c r="X2" s="733"/>
      <c r="Y2" s="733"/>
      <c r="Z2" s="733"/>
    </row>
    <row r="3">
      <c r="A3" s="736" t="s">
        <v>466</v>
      </c>
      <c r="B3" s="737"/>
      <c r="C3" s="738"/>
      <c r="D3" s="738"/>
      <c r="E3" s="738"/>
      <c r="F3" s="738"/>
      <c r="G3" s="739"/>
      <c r="H3" s="740"/>
      <c r="I3" s="739"/>
      <c r="J3" s="740"/>
      <c r="K3" s="739"/>
      <c r="L3" s="740"/>
      <c r="M3" s="739"/>
      <c r="N3" s="740"/>
      <c r="O3" s="738"/>
      <c r="P3" s="738"/>
      <c r="Q3" s="738"/>
      <c r="R3" s="738"/>
      <c r="S3" s="738"/>
      <c r="T3" s="738"/>
      <c r="U3" s="738"/>
      <c r="V3" s="738"/>
      <c r="W3" s="738"/>
      <c r="X3" s="738"/>
      <c r="Y3" s="738"/>
      <c r="Z3" s="738"/>
    </row>
    <row r="4">
      <c r="A4" s="731"/>
      <c r="B4" s="732"/>
      <c r="C4" s="733"/>
      <c r="D4" s="733"/>
      <c r="E4" s="733"/>
      <c r="F4" s="733"/>
      <c r="G4" s="734"/>
      <c r="H4" s="735"/>
      <c r="I4" s="734"/>
      <c r="J4" s="735"/>
      <c r="K4" s="734"/>
      <c r="L4" s="735"/>
      <c r="M4" s="734"/>
      <c r="N4" s="735"/>
      <c r="O4" s="733"/>
      <c r="P4" s="733"/>
      <c r="Q4" s="733"/>
      <c r="R4" s="733"/>
      <c r="S4" s="733"/>
      <c r="T4" s="733"/>
      <c r="U4" s="733"/>
      <c r="V4" s="733"/>
      <c r="W4" s="733"/>
      <c r="X4" s="733"/>
      <c r="Y4" s="733"/>
      <c r="Z4" s="733"/>
    </row>
    <row r="5">
      <c r="A5" s="731"/>
      <c r="B5" s="732"/>
      <c r="C5" s="733"/>
      <c r="D5" s="733"/>
      <c r="E5" s="733"/>
      <c r="F5" s="733"/>
      <c r="G5" s="734"/>
      <c r="H5" s="735"/>
      <c r="I5" s="734"/>
      <c r="J5" s="735"/>
      <c r="K5" s="734"/>
      <c r="L5" s="735"/>
      <c r="M5" s="734"/>
      <c r="N5" s="735"/>
      <c r="O5" s="733"/>
      <c r="P5" s="733"/>
      <c r="Q5" s="733"/>
      <c r="R5" s="733"/>
      <c r="S5" s="733"/>
      <c r="T5" s="733"/>
      <c r="U5" s="733"/>
      <c r="V5" s="733"/>
      <c r="W5" s="733"/>
      <c r="X5" s="733"/>
      <c r="Y5" s="733"/>
      <c r="Z5" s="733"/>
    </row>
    <row r="6">
      <c r="A6" s="741" t="s">
        <v>386</v>
      </c>
      <c r="B6" s="742" t="s">
        <v>467</v>
      </c>
      <c r="C6" s="743"/>
      <c r="D6" s="743"/>
      <c r="E6" s="743"/>
      <c r="F6" s="743"/>
      <c r="G6" s="744"/>
      <c r="H6" s="745"/>
      <c r="I6" s="746"/>
      <c r="J6" s="745"/>
      <c r="K6" s="746"/>
      <c r="L6" s="745"/>
      <c r="M6" s="746"/>
      <c r="N6" s="745"/>
      <c r="O6" s="743"/>
      <c r="P6" s="743"/>
      <c r="Q6" s="743"/>
      <c r="R6" s="743"/>
      <c r="S6" s="743"/>
      <c r="T6" s="743"/>
      <c r="U6" s="743"/>
      <c r="V6" s="743"/>
      <c r="W6" s="743"/>
      <c r="X6" s="743"/>
      <c r="Y6" s="743"/>
      <c r="Z6" s="743"/>
    </row>
    <row r="7">
      <c r="A7" s="747" t="s">
        <v>226</v>
      </c>
      <c r="B7" s="747" t="s">
        <v>468</v>
      </c>
      <c r="C7" s="748" t="s">
        <v>469</v>
      </c>
      <c r="D7" s="749" t="s">
        <v>470</v>
      </c>
      <c r="E7" s="749" t="s">
        <v>289</v>
      </c>
      <c r="F7" s="748" t="s">
        <v>471</v>
      </c>
      <c r="G7" s="750" t="str">
        <f>Beer!B$14</f>
        <v>8oz</v>
      </c>
      <c r="H7" s="751" t="str">
        <f>Beer!B14&amp;" Price"</f>
        <v>8oz Price</v>
      </c>
      <c r="I7" s="750" t="str">
        <f>Beer!$D$14</f>
        <v>16oz</v>
      </c>
      <c r="J7" s="752" t="str">
        <f>Beer!D14&amp;" Price"</f>
        <v>16oz Price</v>
      </c>
      <c r="K7" s="750" t="str">
        <f>Beer!$F$14</f>
        <v>24oz</v>
      </c>
      <c r="L7" s="752" t="str">
        <f>Beer!F14&amp;" Price"</f>
        <v>24oz Price</v>
      </c>
      <c r="M7" s="752" t="str">
        <f>Beer!$H$14</f>
        <v>Pitcher</v>
      </c>
      <c r="N7" s="752" t="str">
        <f>Beer!H14&amp;" Price"</f>
        <v>Pitcher Price</v>
      </c>
      <c r="O7" s="753"/>
      <c r="P7" s="753"/>
      <c r="Q7" s="753"/>
      <c r="R7" s="753"/>
      <c r="S7" s="753"/>
      <c r="T7" s="753"/>
      <c r="U7" s="753"/>
      <c r="V7" s="754" t="s">
        <v>472</v>
      </c>
      <c r="W7" s="753"/>
      <c r="X7" s="753"/>
      <c r="Y7" s="753"/>
      <c r="Z7" s="753"/>
    </row>
    <row r="8">
      <c r="A8" s="755" t="str">
        <f>if(isblank(Beer!A15),"",IF(MOC!$J$67=true,MOC!$I$68&amp;Beer!A15,Beer!A15))</f>
        <v>Bud Light (Example)</v>
      </c>
      <c r="B8" s="756" t="str">
        <f>if(V8=1,sum(Beer!B15,Beer!D15,Beer!F15,Beer!H15),"")</f>
        <v/>
      </c>
      <c r="C8" s="757"/>
      <c r="D8" s="757"/>
      <c r="E8" s="757"/>
      <c r="F8" s="757"/>
      <c r="G8" s="758" t="str">
        <f>if(isblank(Beer!A15),"",Beer!B$14)</f>
        <v>8oz</v>
      </c>
      <c r="H8" s="759" t="str">
        <f>IF(Beer!B15=0,"",if($V8&lt;2,"",Beer!B15))</f>
        <v/>
      </c>
      <c r="I8" s="758" t="str">
        <f>if(isblank(Beer!A15),"",Beer!$D$14)</f>
        <v>16oz</v>
      </c>
      <c r="J8" s="759">
        <f>IF(Beer!D15=0,"",if($V8&lt;2,"",Beer!D15))</f>
        <v>6</v>
      </c>
      <c r="K8" s="758" t="str">
        <f>if(isblank(Beer!A15),"",Beer!$F$14)</f>
        <v>24oz</v>
      </c>
      <c r="L8" s="759" t="str">
        <f>IF(Beer!F15=0,"",if($V8&lt;2,"",Beer!F15))</f>
        <v/>
      </c>
      <c r="M8" s="760" t="str">
        <f>if(isblank(Beer!A15),"",Beer!$H$14)</f>
        <v>Pitcher</v>
      </c>
      <c r="N8" s="759">
        <f>IF(Beer!H15=0,"",if($V8&lt;2,"",Beer!H15))</f>
        <v>22</v>
      </c>
      <c r="O8" s="757"/>
      <c r="P8" s="757"/>
      <c r="Q8" s="757"/>
      <c r="R8" s="757"/>
      <c r="S8" s="757"/>
      <c r="T8" s="757"/>
      <c r="U8" s="757"/>
      <c r="V8" s="757">
        <f>if(isblank(Beer!A15),"",COUNTIFS(Beer!B15,"&lt;&gt;0")+COUNTIFS(Beer!D15,"&lt;&gt;0")+COUNTIFS(Beer!F15,"&lt;&gt;0")+COUNTIFS(Beer!H15,"&lt;&gt;0"))</f>
        <v>2</v>
      </c>
      <c r="W8" s="757"/>
      <c r="X8" s="757"/>
      <c r="Y8" s="757"/>
      <c r="Z8" s="757"/>
    </row>
    <row r="9">
      <c r="A9" s="757" t="str">
        <f>if(isblank(Beer!A16),"",IF(MOC!$J$67=true,MOC!$I$68&amp;Beer!A16,Beer!A16))</f>
        <v/>
      </c>
      <c r="B9" s="756" t="str">
        <f>if(V9=1,sum(Beer!B16,Beer!D16,Beer!F16,Beer!H16),"")</f>
        <v/>
      </c>
      <c r="C9" s="757"/>
      <c r="D9" s="757"/>
      <c r="E9" s="757"/>
      <c r="F9" s="757"/>
      <c r="G9" s="758" t="str">
        <f>if(isblank(Beer!A16),"",Beer!B$14)</f>
        <v/>
      </c>
      <c r="H9" s="759" t="str">
        <f>IF(Beer!B16=0,"",if($V9&lt;2,"",Beer!B16))</f>
        <v/>
      </c>
      <c r="I9" s="758" t="str">
        <f>if(isblank(Beer!A16),"",Beer!$D$14)</f>
        <v/>
      </c>
      <c r="J9" s="759" t="str">
        <f>IF(Beer!D16=0,"",if($V9&lt;2,"",Beer!D16))</f>
        <v/>
      </c>
      <c r="K9" s="758" t="str">
        <f>if(isblank(Beer!A16),"",Beer!$F$14)</f>
        <v/>
      </c>
      <c r="L9" s="759" t="str">
        <f>IF(Beer!F16=0,"",if($V9&lt;2,"",Beer!F16))</f>
        <v/>
      </c>
      <c r="M9" s="758" t="str">
        <f>if(isblank(Beer!A16),"",Beer!$H$14)</f>
        <v/>
      </c>
      <c r="N9" s="759" t="str">
        <f>IF(Beer!H16=0,"",if($V9&lt;2,"",Beer!H16))</f>
        <v/>
      </c>
      <c r="O9" s="757"/>
      <c r="P9" s="757"/>
      <c r="Q9" s="757"/>
      <c r="R9" s="757"/>
      <c r="S9" s="757"/>
      <c r="T9" s="757"/>
      <c r="U9" s="757"/>
      <c r="V9" s="757" t="str">
        <f>if(isblank(Beer!A16),"",COUNTIFS(Beer!B16,"&lt;&gt;0")+COUNTIFS(Beer!D16,"&lt;&gt;0")+COUNTIFS(Beer!F16,"&lt;&gt;0")+COUNTIFS(Beer!H16,"&lt;&gt;0"))</f>
        <v/>
      </c>
      <c r="W9" s="757"/>
      <c r="X9" s="757"/>
      <c r="Y9" s="757"/>
      <c r="Z9" s="757"/>
    </row>
    <row r="10">
      <c r="A10" s="757" t="str">
        <f>if(isblank(Beer!A17),"",IF(MOC!$J$67=true,MOC!$I$68&amp;Beer!A17,Beer!A17))</f>
        <v/>
      </c>
      <c r="B10" s="756" t="str">
        <f>if(V10=1,sum(Beer!B17,Beer!D17,Beer!F17,Beer!H17),"")</f>
        <v/>
      </c>
      <c r="C10" s="757"/>
      <c r="D10" s="757"/>
      <c r="E10" s="757"/>
      <c r="F10" s="757"/>
      <c r="G10" s="758" t="str">
        <f>if(isblank(Beer!A17),"",Beer!B$14)</f>
        <v/>
      </c>
      <c r="H10" s="759" t="str">
        <f>IF(Beer!B17=0,"",if($V10&lt;2,"",Beer!B17))</f>
        <v/>
      </c>
      <c r="I10" s="758" t="str">
        <f>if(isblank(Beer!A17),"",Beer!$D$14)</f>
        <v/>
      </c>
      <c r="J10" s="759" t="str">
        <f>IF(Beer!D17=0,"",if($V10&lt;2,"",Beer!D17))</f>
        <v/>
      </c>
      <c r="K10" s="758" t="str">
        <f>if(isblank(Beer!A17),"",Beer!$F$14)</f>
        <v/>
      </c>
      <c r="L10" s="759" t="str">
        <f>IF(Beer!F17=0,"",if($V10&lt;2,"",Beer!F17))</f>
        <v/>
      </c>
      <c r="M10" s="758" t="str">
        <f>if(isblank(Beer!A17),"",Beer!$H$14)</f>
        <v/>
      </c>
      <c r="N10" s="759" t="str">
        <f>IF(Beer!H17=0,"",if($V10&lt;2,"",Beer!H17))</f>
        <v/>
      </c>
      <c r="O10" s="757"/>
      <c r="P10" s="757"/>
      <c r="Q10" s="757"/>
      <c r="R10" s="757"/>
      <c r="S10" s="757"/>
      <c r="T10" s="757"/>
      <c r="U10" s="757"/>
      <c r="V10" s="757" t="str">
        <f>if(isblank(Beer!A17),"",COUNTIFS(Beer!B17,"&lt;&gt;0")+COUNTIFS(Beer!D17,"&lt;&gt;0")+COUNTIFS(Beer!F17,"&lt;&gt;0")+COUNTIFS(Beer!H17,"&lt;&gt;0"))</f>
        <v/>
      </c>
      <c r="W10" s="757"/>
      <c r="X10" s="757"/>
      <c r="Y10" s="757"/>
      <c r="Z10" s="757"/>
    </row>
    <row r="11">
      <c r="A11" s="757" t="str">
        <f>if(isblank(Beer!A18),"",IF(MOC!$J$67=true,MOC!$I$68&amp;Beer!A18,Beer!A18))</f>
        <v/>
      </c>
      <c r="B11" s="756" t="str">
        <f>if(V11=1,sum(Beer!B18,Beer!D18,Beer!F18,Beer!H18),"")</f>
        <v/>
      </c>
      <c r="C11" s="757"/>
      <c r="D11" s="757"/>
      <c r="E11" s="757"/>
      <c r="F11" s="757"/>
      <c r="G11" s="758" t="str">
        <f>if(isblank(Beer!A18),"",Beer!B$14)</f>
        <v/>
      </c>
      <c r="H11" s="759" t="str">
        <f>IF(Beer!B18=0,"",if($V11&lt;2,"",Beer!B18))</f>
        <v/>
      </c>
      <c r="I11" s="758" t="str">
        <f>if(isblank(Beer!A18),"",Beer!$D$14)</f>
        <v/>
      </c>
      <c r="J11" s="759" t="str">
        <f>IF(Beer!D18=0,"",if($V11&lt;2,"",Beer!D18))</f>
        <v/>
      </c>
      <c r="K11" s="758" t="str">
        <f>if(isblank(Beer!A18),"",Beer!$F$14)</f>
        <v/>
      </c>
      <c r="L11" s="759" t="str">
        <f>IF(Beer!F18=0,"",if($V11&lt;2,"",Beer!F18))</f>
        <v/>
      </c>
      <c r="M11" s="758" t="str">
        <f>if(isblank(Beer!A18),"",Beer!$H$14)</f>
        <v/>
      </c>
      <c r="N11" s="759" t="str">
        <f>IF(Beer!H18=0,"",if($V11&lt;2,"",Beer!H18))</f>
        <v/>
      </c>
      <c r="O11" s="757"/>
      <c r="P11" s="757"/>
      <c r="Q11" s="757"/>
      <c r="R11" s="757"/>
      <c r="S11" s="757"/>
      <c r="T11" s="757"/>
      <c r="U11" s="757"/>
      <c r="V11" s="757" t="str">
        <f>if(isblank(Beer!A18),"",COUNTIFS(Beer!B18,"&lt;&gt;0")+COUNTIFS(Beer!D18,"&lt;&gt;0")+COUNTIFS(Beer!F18,"&lt;&gt;0")+COUNTIFS(Beer!H18,"&lt;&gt;0"))</f>
        <v/>
      </c>
      <c r="W11" s="757"/>
      <c r="X11" s="757"/>
      <c r="Y11" s="757"/>
      <c r="Z11" s="757"/>
    </row>
    <row r="12">
      <c r="A12" s="757" t="str">
        <f>if(isblank(Beer!A19),"",IF(MOC!$J$67=true,MOC!$I$68&amp;Beer!A19,Beer!A19))</f>
        <v/>
      </c>
      <c r="B12" s="756" t="str">
        <f>if(V12=1,sum(Beer!B19,Beer!D19,Beer!F19,Beer!H19),"")</f>
        <v/>
      </c>
      <c r="C12" s="757"/>
      <c r="D12" s="757"/>
      <c r="E12" s="757"/>
      <c r="F12" s="757"/>
      <c r="G12" s="758" t="str">
        <f>if(isblank(Beer!A19),"",Beer!B$14)</f>
        <v/>
      </c>
      <c r="H12" s="759" t="str">
        <f>IF(Beer!B19=0,"",if($V12&lt;2,"",Beer!B19))</f>
        <v/>
      </c>
      <c r="I12" s="758" t="str">
        <f>if(isblank(Beer!A19),"",Beer!$D$14)</f>
        <v/>
      </c>
      <c r="J12" s="759" t="str">
        <f>IF(Beer!D19=0,"",if($V12&lt;2,"",Beer!D19))</f>
        <v/>
      </c>
      <c r="K12" s="758" t="str">
        <f>if(isblank(Beer!A19),"",Beer!$F$14)</f>
        <v/>
      </c>
      <c r="L12" s="759" t="str">
        <f>IF(Beer!F19=0,"",if($V12&lt;2,"",Beer!F19))</f>
        <v/>
      </c>
      <c r="M12" s="758" t="str">
        <f>if(isblank(Beer!A19),"",Beer!$H$14)</f>
        <v/>
      </c>
      <c r="N12" s="759" t="str">
        <f>IF(Beer!H19=0,"",if($V12&lt;2,"",Beer!H19))</f>
        <v/>
      </c>
      <c r="O12" s="757"/>
      <c r="P12" s="757"/>
      <c r="Q12" s="757"/>
      <c r="R12" s="757"/>
      <c r="S12" s="757"/>
      <c r="T12" s="757"/>
      <c r="U12" s="757"/>
      <c r="V12" s="757" t="str">
        <f>if(isblank(Beer!A19),"",COUNTIFS(Beer!B19,"&lt;&gt;0")+COUNTIFS(Beer!D19,"&lt;&gt;0")+COUNTIFS(Beer!F19,"&lt;&gt;0")+COUNTIFS(Beer!H19,"&lt;&gt;0"))</f>
        <v/>
      </c>
      <c r="W12" s="757"/>
      <c r="X12" s="757"/>
      <c r="Y12" s="757"/>
      <c r="Z12" s="757"/>
    </row>
    <row r="13">
      <c r="A13" s="757" t="str">
        <f>if(isblank(Beer!A20),"",IF(MOC!$J$67=true,MOC!$I$68&amp;Beer!A20,Beer!A20))</f>
        <v/>
      </c>
      <c r="B13" s="756" t="str">
        <f>if(V13=1,sum(Beer!B20,Beer!D20,Beer!F20,Beer!H20),"")</f>
        <v/>
      </c>
      <c r="C13" s="757"/>
      <c r="D13" s="757"/>
      <c r="E13" s="757"/>
      <c r="F13" s="757"/>
      <c r="G13" s="758" t="str">
        <f>if(isblank(Beer!A20),"",Beer!B$14)</f>
        <v/>
      </c>
      <c r="H13" s="759" t="str">
        <f>IF(Beer!B20=0,"",if($V13&lt;2,"",Beer!B20))</f>
        <v/>
      </c>
      <c r="I13" s="758" t="str">
        <f>if(isblank(Beer!A20),"",Beer!$D$14)</f>
        <v/>
      </c>
      <c r="J13" s="759" t="str">
        <f>IF(Beer!D20=0,"",if($V13&lt;2,"",Beer!D20))</f>
        <v/>
      </c>
      <c r="K13" s="758" t="str">
        <f>if(isblank(Beer!A20),"",Beer!$F$14)</f>
        <v/>
      </c>
      <c r="L13" s="759" t="str">
        <f>IF(Beer!F20=0,"",if($V13&lt;2,"",Beer!F20))</f>
        <v/>
      </c>
      <c r="M13" s="758" t="str">
        <f>if(isblank(Beer!A20),"",Beer!$H$14)</f>
        <v/>
      </c>
      <c r="N13" s="759" t="str">
        <f>IF(Beer!H20=0,"",if($V13&lt;2,"",Beer!H20))</f>
        <v/>
      </c>
      <c r="O13" s="757"/>
      <c r="P13" s="757"/>
      <c r="Q13" s="757"/>
      <c r="R13" s="757"/>
      <c r="S13" s="757"/>
      <c r="T13" s="757"/>
      <c r="U13" s="757"/>
      <c r="V13" s="757" t="str">
        <f>if(isblank(Beer!A20),"",COUNTIFS(Beer!B20,"&lt;&gt;0")+COUNTIFS(Beer!D20,"&lt;&gt;0")+COUNTIFS(Beer!F20,"&lt;&gt;0")+COUNTIFS(Beer!H20,"&lt;&gt;0"))</f>
        <v/>
      </c>
      <c r="W13" s="757"/>
      <c r="X13" s="757"/>
      <c r="Y13" s="757"/>
      <c r="Z13" s="757"/>
    </row>
    <row r="14">
      <c r="A14" s="757" t="str">
        <f>if(isblank(Beer!A21),"",IF(MOC!$J$67=true,MOC!$I$68&amp;Beer!A21,Beer!A21))</f>
        <v/>
      </c>
      <c r="B14" s="756" t="str">
        <f>if(V14=1,sum(Beer!B21,Beer!D21,Beer!F21,Beer!H21),"")</f>
        <v/>
      </c>
      <c r="C14" s="757"/>
      <c r="D14" s="757"/>
      <c r="E14" s="757"/>
      <c r="F14" s="757"/>
      <c r="G14" s="758" t="str">
        <f>if(isblank(Beer!A21),"",Beer!B$14)</f>
        <v/>
      </c>
      <c r="H14" s="759" t="str">
        <f>IF(Beer!B21=0,"",if($V14&lt;2,"",Beer!B21))</f>
        <v/>
      </c>
      <c r="I14" s="758" t="str">
        <f>if(isblank(Beer!A21),"",Beer!$D$14)</f>
        <v/>
      </c>
      <c r="J14" s="759" t="str">
        <f>IF(Beer!D21=0,"",if($V14&lt;2,"",Beer!D21))</f>
        <v/>
      </c>
      <c r="K14" s="758" t="str">
        <f>if(isblank(Beer!A21),"",Beer!$F$14)</f>
        <v/>
      </c>
      <c r="L14" s="759" t="str">
        <f>IF(Beer!F21=0,"",if($V14&lt;2,"",Beer!F21))</f>
        <v/>
      </c>
      <c r="M14" s="758" t="str">
        <f>if(isblank(Beer!A21),"",Beer!$H$14)</f>
        <v/>
      </c>
      <c r="N14" s="759" t="str">
        <f>IF(Beer!H21=0,"",if($V14&lt;2,"",Beer!H21))</f>
        <v/>
      </c>
      <c r="O14" s="757"/>
      <c r="P14" s="757"/>
      <c r="Q14" s="757"/>
      <c r="R14" s="757"/>
      <c r="S14" s="757"/>
      <c r="T14" s="757"/>
      <c r="U14" s="757"/>
      <c r="V14" s="757" t="str">
        <f>if(isblank(Beer!A21),"",COUNTIFS(Beer!B21,"&lt;&gt;0")+COUNTIFS(Beer!D21,"&lt;&gt;0")+COUNTIFS(Beer!F21,"&lt;&gt;0")+COUNTIFS(Beer!H21,"&lt;&gt;0"))</f>
        <v/>
      </c>
      <c r="W14" s="757"/>
      <c r="X14" s="757"/>
      <c r="Y14" s="757"/>
      <c r="Z14" s="757"/>
    </row>
    <row r="15">
      <c r="A15" s="757" t="str">
        <f>if(isblank(Beer!A22),"",IF(MOC!$J$67=true,MOC!$I$68&amp;Beer!A22,Beer!A22))</f>
        <v/>
      </c>
      <c r="B15" s="756" t="str">
        <f>if(V15=1,sum(Beer!B22,Beer!D22,Beer!F22,Beer!H22),"")</f>
        <v/>
      </c>
      <c r="C15" s="757"/>
      <c r="D15" s="757"/>
      <c r="E15" s="757"/>
      <c r="F15" s="757"/>
      <c r="G15" s="758" t="str">
        <f>if(isblank(Beer!A22),"",Beer!B$14)</f>
        <v/>
      </c>
      <c r="H15" s="759" t="str">
        <f>IF(Beer!B22=0,"",if($V15&lt;2,"",Beer!B22))</f>
        <v/>
      </c>
      <c r="I15" s="758" t="str">
        <f>if(isblank(Beer!A22),"",Beer!$D$14)</f>
        <v/>
      </c>
      <c r="J15" s="759" t="str">
        <f>IF(Beer!D22=0,"",if($V15&lt;2,"",Beer!D22))</f>
        <v/>
      </c>
      <c r="K15" s="758" t="str">
        <f>if(isblank(Beer!A22),"",Beer!$F$14)</f>
        <v/>
      </c>
      <c r="L15" s="759" t="str">
        <f>IF(Beer!F22=0,"",if($V15&lt;2,"",Beer!F22))</f>
        <v/>
      </c>
      <c r="M15" s="758" t="str">
        <f>if(isblank(Beer!A22),"",Beer!$H$14)</f>
        <v/>
      </c>
      <c r="N15" s="759" t="str">
        <f>IF(Beer!H22=0,"",if($V15&lt;2,"",Beer!H22))</f>
        <v/>
      </c>
      <c r="O15" s="757"/>
      <c r="P15" s="757"/>
      <c r="Q15" s="757"/>
      <c r="R15" s="757"/>
      <c r="S15" s="757"/>
      <c r="T15" s="757"/>
      <c r="U15" s="757"/>
      <c r="V15" s="757" t="str">
        <f>if(isblank(Beer!A22),"",COUNTIFS(Beer!B22,"&lt;&gt;0")+COUNTIFS(Beer!D22,"&lt;&gt;0")+COUNTIFS(Beer!F22,"&lt;&gt;0")+COUNTIFS(Beer!H22,"&lt;&gt;0"))</f>
        <v/>
      </c>
      <c r="W15" s="757"/>
      <c r="X15" s="757"/>
      <c r="Y15" s="757"/>
      <c r="Z15" s="757"/>
    </row>
    <row r="16">
      <c r="A16" s="757" t="str">
        <f>if(isblank(Beer!A23),"",IF(MOC!$J$67=true,MOC!$I$68&amp;Beer!A23,Beer!A23))</f>
        <v/>
      </c>
      <c r="B16" s="756" t="str">
        <f>if(V16=1,sum(Beer!B23,Beer!D23,Beer!F23,Beer!H23),"")</f>
        <v/>
      </c>
      <c r="C16" s="757"/>
      <c r="D16" s="757"/>
      <c r="E16" s="757"/>
      <c r="F16" s="757"/>
      <c r="G16" s="758" t="str">
        <f>if(isblank(Beer!A23),"",Beer!B$14)</f>
        <v/>
      </c>
      <c r="H16" s="759" t="str">
        <f>IF(Beer!B23=0,"",if($V16&lt;2,"",Beer!B23))</f>
        <v/>
      </c>
      <c r="I16" s="758" t="str">
        <f>if(isblank(Beer!A23),"",Beer!$D$14)</f>
        <v/>
      </c>
      <c r="J16" s="759" t="str">
        <f>IF(Beer!D23=0,"",if($V16&lt;2,"",Beer!D23))</f>
        <v/>
      </c>
      <c r="K16" s="758" t="str">
        <f>if(isblank(Beer!A23),"",Beer!$F$14)</f>
        <v/>
      </c>
      <c r="L16" s="759" t="str">
        <f>IF(Beer!F23=0,"",if($V16&lt;2,"",Beer!F23))</f>
        <v/>
      </c>
      <c r="M16" s="758" t="str">
        <f>if(isblank(Beer!A23),"",Beer!$H$14)</f>
        <v/>
      </c>
      <c r="N16" s="759" t="str">
        <f>IF(Beer!H23=0,"",if($V16&lt;2,"",Beer!H23))</f>
        <v/>
      </c>
      <c r="O16" s="757"/>
      <c r="P16" s="757"/>
      <c r="Q16" s="757"/>
      <c r="R16" s="757"/>
      <c r="S16" s="757"/>
      <c r="T16" s="757"/>
      <c r="U16" s="757"/>
      <c r="V16" s="757" t="str">
        <f>if(isblank(Beer!A23),"",COUNTIFS(Beer!B23,"&lt;&gt;0")+COUNTIFS(Beer!D23,"&lt;&gt;0")+COUNTIFS(Beer!F23,"&lt;&gt;0")+COUNTIFS(Beer!H23,"&lt;&gt;0"))</f>
        <v/>
      </c>
      <c r="W16" s="757"/>
      <c r="X16" s="757"/>
      <c r="Y16" s="757"/>
      <c r="Z16" s="757"/>
    </row>
    <row r="17">
      <c r="A17" s="757" t="str">
        <f>if(isblank(Beer!A24),"",IF(MOC!$J$67=true,MOC!$I$68&amp;Beer!A24,Beer!A24))</f>
        <v/>
      </c>
      <c r="B17" s="756" t="str">
        <f>if(V17=1,sum(Beer!B24,Beer!D24,Beer!F24,Beer!H24),"")</f>
        <v/>
      </c>
      <c r="C17" s="757"/>
      <c r="D17" s="757"/>
      <c r="E17" s="757"/>
      <c r="F17" s="757"/>
      <c r="G17" s="758" t="str">
        <f>if(isblank(Beer!A24),"",Beer!B$14)</f>
        <v/>
      </c>
      <c r="H17" s="759" t="str">
        <f>IF(Beer!B24=0,"",if($V17&lt;2,"",Beer!B24))</f>
        <v/>
      </c>
      <c r="I17" s="758" t="str">
        <f>if(isblank(Beer!A24),"",Beer!$D$14)</f>
        <v/>
      </c>
      <c r="J17" s="759" t="str">
        <f>IF(Beer!D24=0,"",if($V17&lt;2,"",Beer!D24))</f>
        <v/>
      </c>
      <c r="K17" s="758" t="str">
        <f>if(isblank(Beer!A24),"",Beer!$F$14)</f>
        <v/>
      </c>
      <c r="L17" s="759" t="str">
        <f>IF(Beer!F24=0,"",if($V17&lt;2,"",Beer!F24))</f>
        <v/>
      </c>
      <c r="M17" s="758" t="str">
        <f>if(isblank(Beer!A24),"",Beer!$H$14)</f>
        <v/>
      </c>
      <c r="N17" s="759" t="str">
        <f>IF(Beer!H24=0,"",if($V17&lt;2,"",Beer!H24))</f>
        <v/>
      </c>
      <c r="O17" s="757"/>
      <c r="P17" s="757"/>
      <c r="Q17" s="757"/>
      <c r="R17" s="757"/>
      <c r="S17" s="757"/>
      <c r="T17" s="757"/>
      <c r="U17" s="757"/>
      <c r="V17" s="757" t="str">
        <f>if(isblank(Beer!A24),"",COUNTIFS(Beer!B24,"&lt;&gt;0")+COUNTIFS(Beer!D24,"&lt;&gt;0")+COUNTIFS(Beer!F24,"&lt;&gt;0")+COUNTIFS(Beer!H24,"&lt;&gt;0"))</f>
        <v/>
      </c>
      <c r="W17" s="757"/>
      <c r="X17" s="757"/>
      <c r="Y17" s="757"/>
      <c r="Z17" s="757"/>
    </row>
    <row r="18">
      <c r="A18" s="757" t="str">
        <f>if(isblank(Beer!A25),"",IF(MOC!$J$67=true,MOC!$I$68&amp;Beer!A25,Beer!A25))</f>
        <v/>
      </c>
      <c r="B18" s="756" t="str">
        <f>if(V18=1,sum(Beer!B25,Beer!D25,Beer!F25,Beer!H25),"")</f>
        <v/>
      </c>
      <c r="C18" s="757"/>
      <c r="D18" s="757"/>
      <c r="E18" s="757"/>
      <c r="F18" s="757"/>
      <c r="G18" s="758" t="str">
        <f>if(isblank(Beer!A25),"",Beer!B$14)</f>
        <v/>
      </c>
      <c r="H18" s="759" t="str">
        <f>IF(Beer!B25=0,"",if($V18&lt;2,"",Beer!B25))</f>
        <v/>
      </c>
      <c r="I18" s="758" t="str">
        <f>if(isblank(Beer!A25),"",Beer!$D$14)</f>
        <v/>
      </c>
      <c r="J18" s="759" t="str">
        <f>IF(Beer!D25=0,"",if($V18&lt;2,"",Beer!D25))</f>
        <v/>
      </c>
      <c r="K18" s="758" t="str">
        <f>if(isblank(Beer!A25),"",Beer!$F$14)</f>
        <v/>
      </c>
      <c r="L18" s="759" t="str">
        <f>IF(Beer!F25=0,"",if($V18&lt;2,"",Beer!F25))</f>
        <v/>
      </c>
      <c r="M18" s="758" t="str">
        <f>if(isblank(Beer!A25),"",Beer!$H$14)</f>
        <v/>
      </c>
      <c r="N18" s="759" t="str">
        <f>IF(Beer!H25=0,"",if($V18&lt;2,"",Beer!H25))</f>
        <v/>
      </c>
      <c r="O18" s="757"/>
      <c r="P18" s="757"/>
      <c r="Q18" s="757"/>
      <c r="R18" s="757"/>
      <c r="S18" s="757"/>
      <c r="T18" s="757"/>
      <c r="U18" s="757"/>
      <c r="V18" s="757" t="str">
        <f>if(isblank(Beer!A25),"",COUNTIFS(Beer!B25,"&lt;&gt;0")+COUNTIFS(Beer!D25,"&lt;&gt;0")+COUNTIFS(Beer!F25,"&lt;&gt;0")+COUNTIFS(Beer!H25,"&lt;&gt;0"))</f>
        <v/>
      </c>
      <c r="W18" s="757"/>
      <c r="X18" s="757"/>
      <c r="Y18" s="757"/>
      <c r="Z18" s="757"/>
    </row>
    <row r="19">
      <c r="A19" s="757" t="str">
        <f>if(isblank(Beer!A26),"",IF(MOC!$J$67=true,MOC!$I$68&amp;Beer!A26,Beer!A26))</f>
        <v/>
      </c>
      <c r="B19" s="756" t="str">
        <f>if(V19=1,sum(Beer!B26,Beer!D26,Beer!F26,Beer!H26),"")</f>
        <v/>
      </c>
      <c r="C19" s="757"/>
      <c r="D19" s="757"/>
      <c r="E19" s="757"/>
      <c r="F19" s="757"/>
      <c r="G19" s="758" t="str">
        <f>if(isblank(Beer!A26),"",Beer!B$14)</f>
        <v/>
      </c>
      <c r="H19" s="759" t="str">
        <f>IF(Beer!B26=0,"",if($V19&lt;2,"",Beer!B26))</f>
        <v/>
      </c>
      <c r="I19" s="758" t="str">
        <f>if(isblank(Beer!A26),"",Beer!$D$14)</f>
        <v/>
      </c>
      <c r="J19" s="759" t="str">
        <f>IF(Beer!D26=0,"",if($V19&lt;2,"",Beer!D26))</f>
        <v/>
      </c>
      <c r="K19" s="758" t="str">
        <f>if(isblank(Beer!A26),"",Beer!$F$14)</f>
        <v/>
      </c>
      <c r="L19" s="759" t="str">
        <f>IF(Beer!F26=0,"",if($V19&lt;2,"",Beer!F26))</f>
        <v/>
      </c>
      <c r="M19" s="758" t="str">
        <f>if(isblank(Beer!A26),"",Beer!$H$14)</f>
        <v/>
      </c>
      <c r="N19" s="759" t="str">
        <f>IF(Beer!H26=0,"",if($V19&lt;2,"",Beer!H26))</f>
        <v/>
      </c>
      <c r="O19" s="757"/>
      <c r="P19" s="757"/>
      <c r="Q19" s="757"/>
      <c r="R19" s="757"/>
      <c r="S19" s="757"/>
      <c r="T19" s="757"/>
      <c r="U19" s="757"/>
      <c r="V19" s="757" t="str">
        <f>if(isblank(Beer!A26),"",COUNTIFS(Beer!B26,"&lt;&gt;0")+COUNTIFS(Beer!D26,"&lt;&gt;0")+COUNTIFS(Beer!F26,"&lt;&gt;0")+COUNTIFS(Beer!H26,"&lt;&gt;0"))</f>
        <v/>
      </c>
      <c r="W19" s="757"/>
      <c r="X19" s="757"/>
      <c r="Y19" s="757"/>
      <c r="Z19" s="757"/>
    </row>
    <row r="20">
      <c r="A20" s="757" t="str">
        <f>if(isblank(Beer!A27),"",IF(MOC!$J$67=true,MOC!$I$68&amp;Beer!A27,Beer!A27))</f>
        <v/>
      </c>
      <c r="B20" s="756" t="str">
        <f>if(V20=1,sum(Beer!B27,Beer!D27,Beer!F27,Beer!H27),"")</f>
        <v/>
      </c>
      <c r="C20" s="757"/>
      <c r="D20" s="757"/>
      <c r="E20" s="757"/>
      <c r="F20" s="757"/>
      <c r="G20" s="758" t="str">
        <f>if(isblank(Beer!A27),"",Beer!B$14)</f>
        <v/>
      </c>
      <c r="H20" s="759" t="str">
        <f>IF(Beer!B27=0,"",if($V20&lt;2,"",Beer!B27))</f>
        <v/>
      </c>
      <c r="I20" s="758" t="str">
        <f>if(isblank(Beer!A27),"",Beer!$D$14)</f>
        <v/>
      </c>
      <c r="J20" s="759" t="str">
        <f>IF(Beer!D27=0,"",if($V20&lt;2,"",Beer!D27))</f>
        <v/>
      </c>
      <c r="K20" s="758" t="str">
        <f>if(isblank(Beer!A27),"",Beer!$F$14)</f>
        <v/>
      </c>
      <c r="L20" s="759" t="str">
        <f>IF(Beer!F27=0,"",if($V20&lt;2,"",Beer!F27))</f>
        <v/>
      </c>
      <c r="M20" s="758" t="str">
        <f>if(isblank(Beer!A27),"",Beer!$H$14)</f>
        <v/>
      </c>
      <c r="N20" s="759" t="str">
        <f>IF(Beer!H27=0,"",if($V20&lt;2,"",Beer!H27))</f>
        <v/>
      </c>
      <c r="O20" s="757"/>
      <c r="P20" s="757"/>
      <c r="Q20" s="757"/>
      <c r="R20" s="757"/>
      <c r="S20" s="757"/>
      <c r="T20" s="757"/>
      <c r="U20" s="757"/>
      <c r="V20" s="757" t="str">
        <f>if(isblank(Beer!A27),"",COUNTIFS(Beer!B27,"&lt;&gt;0")+COUNTIFS(Beer!D27,"&lt;&gt;0")+COUNTIFS(Beer!F27,"&lt;&gt;0")+COUNTIFS(Beer!H27,"&lt;&gt;0"))</f>
        <v/>
      </c>
      <c r="W20" s="757"/>
      <c r="X20" s="757"/>
      <c r="Y20" s="757"/>
      <c r="Z20" s="757"/>
    </row>
    <row r="21">
      <c r="A21" s="757" t="str">
        <f>if(isblank(Beer!A28),"",IF(MOC!$J$67=true,MOC!$I$68&amp;Beer!A28,Beer!A28))</f>
        <v/>
      </c>
      <c r="B21" s="756" t="str">
        <f>if(V21=1,sum(Beer!B28,Beer!D28,Beer!F28,Beer!H28),"")</f>
        <v/>
      </c>
      <c r="C21" s="757"/>
      <c r="D21" s="757"/>
      <c r="E21" s="757"/>
      <c r="F21" s="757"/>
      <c r="G21" s="758" t="str">
        <f>if(isblank(Beer!A28),"",Beer!B$14)</f>
        <v/>
      </c>
      <c r="H21" s="759" t="str">
        <f>IF(Beer!B28=0,"",if($V21&lt;2,"",Beer!B28))</f>
        <v/>
      </c>
      <c r="I21" s="758" t="str">
        <f>if(isblank(Beer!A28),"",Beer!$D$14)</f>
        <v/>
      </c>
      <c r="J21" s="759" t="str">
        <f>IF(Beer!D28=0,"",if($V21&lt;2,"",Beer!D28))</f>
        <v/>
      </c>
      <c r="K21" s="758" t="str">
        <f>if(isblank(Beer!A28),"",Beer!$F$14)</f>
        <v/>
      </c>
      <c r="L21" s="759" t="str">
        <f>IF(Beer!F28=0,"",if($V21&lt;2,"",Beer!F28))</f>
        <v/>
      </c>
      <c r="M21" s="758" t="str">
        <f>if(isblank(Beer!A28),"",Beer!$H$14)</f>
        <v/>
      </c>
      <c r="N21" s="759" t="str">
        <f>IF(Beer!H28=0,"",if($V21&lt;2,"",Beer!H28))</f>
        <v/>
      </c>
      <c r="O21" s="757"/>
      <c r="P21" s="757"/>
      <c r="Q21" s="757"/>
      <c r="R21" s="757"/>
      <c r="S21" s="757"/>
      <c r="T21" s="757"/>
      <c r="U21" s="757"/>
      <c r="V21" s="757" t="str">
        <f>if(isblank(Beer!A28),"",COUNTIFS(Beer!B28,"&lt;&gt;0")+COUNTIFS(Beer!D28,"&lt;&gt;0")+COUNTIFS(Beer!F28,"&lt;&gt;0")+COUNTIFS(Beer!H28,"&lt;&gt;0"))</f>
        <v/>
      </c>
      <c r="W21" s="757"/>
      <c r="X21" s="757"/>
      <c r="Y21" s="757"/>
      <c r="Z21" s="757"/>
    </row>
    <row r="22">
      <c r="A22" s="757" t="str">
        <f>if(isblank(Beer!A29),"",IF(MOC!$J$67=true,MOC!$I$68&amp;Beer!A29,Beer!A29))</f>
        <v/>
      </c>
      <c r="B22" s="756" t="str">
        <f>if(V22=1,sum(Beer!B29,Beer!D29,Beer!F29,Beer!H29),"")</f>
        <v/>
      </c>
      <c r="C22" s="757"/>
      <c r="D22" s="757"/>
      <c r="E22" s="757"/>
      <c r="F22" s="757"/>
      <c r="G22" s="758" t="str">
        <f>if(isblank(Beer!A29),"",Beer!B$14)</f>
        <v/>
      </c>
      <c r="H22" s="759" t="str">
        <f>IF(Beer!B29=0,"",if($V22&lt;2,"",Beer!B29))</f>
        <v/>
      </c>
      <c r="I22" s="758" t="str">
        <f>if(isblank(Beer!A29),"",Beer!$D$14)</f>
        <v/>
      </c>
      <c r="J22" s="759" t="str">
        <f>IF(Beer!D29=0,"",if($V22&lt;2,"",Beer!D29))</f>
        <v/>
      </c>
      <c r="K22" s="758" t="str">
        <f>if(isblank(Beer!A29),"",Beer!$F$14)</f>
        <v/>
      </c>
      <c r="L22" s="759" t="str">
        <f>IF(Beer!F29=0,"",if($V22&lt;2,"",Beer!F29))</f>
        <v/>
      </c>
      <c r="M22" s="758" t="str">
        <f>if(isblank(Beer!A29),"",Beer!$H$14)</f>
        <v/>
      </c>
      <c r="N22" s="759" t="str">
        <f>IF(Beer!H29=0,"",if($V22&lt;2,"",Beer!H29))</f>
        <v/>
      </c>
      <c r="O22" s="757"/>
      <c r="P22" s="757"/>
      <c r="Q22" s="757"/>
      <c r="R22" s="757"/>
      <c r="S22" s="757"/>
      <c r="T22" s="757"/>
      <c r="U22" s="757"/>
      <c r="V22" s="757" t="str">
        <f>if(isblank(Beer!A29),"",COUNTIFS(Beer!B29,"&lt;&gt;0")+COUNTIFS(Beer!D29,"&lt;&gt;0")+COUNTIFS(Beer!F29,"&lt;&gt;0")+COUNTIFS(Beer!H29,"&lt;&gt;0"))</f>
        <v/>
      </c>
      <c r="W22" s="757"/>
      <c r="X22" s="757"/>
      <c r="Y22" s="757"/>
      <c r="Z22" s="757"/>
    </row>
    <row r="23">
      <c r="A23" s="757" t="str">
        <f>if(isblank(Beer!A30),"",IF(MOC!$J$67=true,MOC!$I$68&amp;Beer!A30,Beer!A30))</f>
        <v/>
      </c>
      <c r="B23" s="756" t="str">
        <f>if(V23=1,sum(Beer!B30,Beer!D30,Beer!F30,Beer!H30),"")</f>
        <v/>
      </c>
      <c r="C23" s="757"/>
      <c r="D23" s="757"/>
      <c r="E23" s="757"/>
      <c r="F23" s="757"/>
      <c r="G23" s="758" t="str">
        <f>if(isblank(Beer!A30),"",Beer!B$14)</f>
        <v/>
      </c>
      <c r="H23" s="759" t="str">
        <f>IF(Beer!B30=0,"",if($V23&lt;2,"",Beer!B30))</f>
        <v/>
      </c>
      <c r="I23" s="758" t="str">
        <f>if(isblank(Beer!A30),"",Beer!$D$14)</f>
        <v/>
      </c>
      <c r="J23" s="759" t="str">
        <f>IF(Beer!D30=0,"",if($V23&lt;2,"",Beer!D30))</f>
        <v/>
      </c>
      <c r="K23" s="758" t="str">
        <f>if(isblank(Beer!A30),"",Beer!$F$14)</f>
        <v/>
      </c>
      <c r="L23" s="759" t="str">
        <f>IF(Beer!F30=0,"",if($V23&lt;2,"",Beer!F30))</f>
        <v/>
      </c>
      <c r="M23" s="758" t="str">
        <f>if(isblank(Beer!A30),"",Beer!$H$14)</f>
        <v/>
      </c>
      <c r="N23" s="759" t="str">
        <f>IF(Beer!H30=0,"",if($V23&lt;2,"",Beer!H30))</f>
        <v/>
      </c>
      <c r="O23" s="757"/>
      <c r="P23" s="757"/>
      <c r="Q23" s="757"/>
      <c r="R23" s="757"/>
      <c r="S23" s="757"/>
      <c r="T23" s="757"/>
      <c r="U23" s="757"/>
      <c r="V23" s="757" t="str">
        <f>if(isblank(Beer!A30),"",COUNTIFS(Beer!B30,"&lt;&gt;0")+COUNTIFS(Beer!D30,"&lt;&gt;0")+COUNTIFS(Beer!F30,"&lt;&gt;0")+COUNTIFS(Beer!H30,"&lt;&gt;0"))</f>
        <v/>
      </c>
      <c r="W23" s="757"/>
      <c r="X23" s="757"/>
      <c r="Y23" s="757"/>
      <c r="Z23" s="757"/>
    </row>
    <row r="24">
      <c r="A24" s="757" t="str">
        <f>if(isblank(Beer!A31),"",IF(MOC!$J$67=true,MOC!$I$68&amp;Beer!A31,Beer!A31))</f>
        <v/>
      </c>
      <c r="B24" s="756" t="str">
        <f>if(V24=1,sum(Beer!B31,Beer!D31,Beer!F31,Beer!H31),"")</f>
        <v/>
      </c>
      <c r="C24" s="757"/>
      <c r="D24" s="757"/>
      <c r="E24" s="757"/>
      <c r="F24" s="757"/>
      <c r="G24" s="758" t="str">
        <f>if(isblank(Beer!A31),"",Beer!B$14)</f>
        <v/>
      </c>
      <c r="H24" s="759" t="str">
        <f>IF(Beer!B31=0,"",if($V24&lt;2,"",Beer!B31))</f>
        <v/>
      </c>
      <c r="I24" s="758" t="str">
        <f>if(isblank(Beer!A31),"",Beer!$D$14)</f>
        <v/>
      </c>
      <c r="J24" s="759" t="str">
        <f>IF(Beer!D31=0,"",if($V24&lt;2,"",Beer!D31))</f>
        <v/>
      </c>
      <c r="K24" s="758" t="str">
        <f>if(isblank(Beer!A31),"",Beer!$F$14)</f>
        <v/>
      </c>
      <c r="L24" s="759" t="str">
        <f>IF(Beer!F31=0,"",if($V24&lt;2,"",Beer!F31))</f>
        <v/>
      </c>
      <c r="M24" s="758" t="str">
        <f>if(isblank(Beer!A31),"",Beer!$H$14)</f>
        <v/>
      </c>
      <c r="N24" s="759" t="str">
        <f>IF(Beer!H31=0,"",if($V24&lt;2,"",Beer!H31))</f>
        <v/>
      </c>
      <c r="O24" s="757"/>
      <c r="P24" s="757"/>
      <c r="Q24" s="757"/>
      <c r="R24" s="757"/>
      <c r="S24" s="757"/>
      <c r="T24" s="757"/>
      <c r="U24" s="757"/>
      <c r="V24" s="757" t="str">
        <f>if(isblank(Beer!A31),"",COUNTIFS(Beer!B31,"&lt;&gt;0")+COUNTIFS(Beer!D31,"&lt;&gt;0")+COUNTIFS(Beer!F31,"&lt;&gt;0")+COUNTIFS(Beer!H31,"&lt;&gt;0"))</f>
        <v/>
      </c>
      <c r="W24" s="757"/>
      <c r="X24" s="757"/>
      <c r="Y24" s="757"/>
      <c r="Z24" s="757"/>
    </row>
    <row r="25">
      <c r="A25" s="757" t="str">
        <f>if(isblank(Beer!A32),"",IF(MOC!$J$67=true,MOC!$I$68&amp;Beer!A32,Beer!A32))</f>
        <v/>
      </c>
      <c r="B25" s="756" t="str">
        <f>if(V25=1,sum(Beer!B32,Beer!D32,Beer!F32,Beer!H32),"")</f>
        <v/>
      </c>
      <c r="C25" s="757"/>
      <c r="D25" s="757"/>
      <c r="E25" s="757"/>
      <c r="F25" s="757"/>
      <c r="G25" s="758" t="str">
        <f>if(isblank(Beer!A32),"",Beer!B$14)</f>
        <v/>
      </c>
      <c r="H25" s="759" t="str">
        <f>IF(Beer!B32=0,"",if($V25&lt;2,"",Beer!B32))</f>
        <v/>
      </c>
      <c r="I25" s="758" t="str">
        <f>if(isblank(Beer!A32),"",Beer!$D$14)</f>
        <v/>
      </c>
      <c r="J25" s="759" t="str">
        <f>IF(Beer!D32=0,"",if($V25&lt;2,"",Beer!D32))</f>
        <v/>
      </c>
      <c r="K25" s="758" t="str">
        <f>if(isblank(Beer!A32),"",Beer!$F$14)</f>
        <v/>
      </c>
      <c r="L25" s="759" t="str">
        <f>IF(Beer!F32=0,"",if($V25&lt;2,"",Beer!F32))</f>
        <v/>
      </c>
      <c r="M25" s="758" t="str">
        <f>if(isblank(Beer!A32),"",Beer!$H$14)</f>
        <v/>
      </c>
      <c r="N25" s="759" t="str">
        <f>IF(Beer!H32=0,"",if($V25&lt;2,"",Beer!H32))</f>
        <v/>
      </c>
      <c r="O25" s="757"/>
      <c r="P25" s="757"/>
      <c r="Q25" s="757"/>
      <c r="R25" s="757"/>
      <c r="S25" s="757"/>
      <c r="T25" s="757"/>
      <c r="U25" s="757"/>
      <c r="V25" s="757" t="str">
        <f>if(isblank(Beer!A32),"",COUNTIFS(Beer!B32,"&lt;&gt;0")+COUNTIFS(Beer!D32,"&lt;&gt;0")+COUNTIFS(Beer!F32,"&lt;&gt;0")+COUNTIFS(Beer!H32,"&lt;&gt;0"))</f>
        <v/>
      </c>
      <c r="W25" s="757"/>
      <c r="X25" s="757"/>
      <c r="Y25" s="757"/>
      <c r="Z25" s="757"/>
    </row>
    <row r="26">
      <c r="A26" s="757" t="str">
        <f>if(isblank(Beer!A33),"",IF(MOC!$J$67=true,MOC!$I$68&amp;Beer!A33,Beer!A33))</f>
        <v/>
      </c>
      <c r="B26" s="756" t="str">
        <f>if(V26=1,sum(Beer!B33,Beer!D33,Beer!F33,Beer!H33),"")</f>
        <v/>
      </c>
      <c r="C26" s="757"/>
      <c r="D26" s="757"/>
      <c r="E26" s="757"/>
      <c r="F26" s="757"/>
      <c r="G26" s="758" t="str">
        <f>if(isblank(Beer!A33),"",Beer!B$14)</f>
        <v/>
      </c>
      <c r="H26" s="759" t="str">
        <f>IF(Beer!B33=0,"",if($V26&lt;2,"",Beer!B33))</f>
        <v/>
      </c>
      <c r="I26" s="758" t="str">
        <f>if(isblank(Beer!A33),"",Beer!$D$14)</f>
        <v/>
      </c>
      <c r="J26" s="759" t="str">
        <f>IF(Beer!D33=0,"",if($V26&lt;2,"",Beer!D33))</f>
        <v/>
      </c>
      <c r="K26" s="758" t="str">
        <f>if(isblank(Beer!A33),"",Beer!$F$14)</f>
        <v/>
      </c>
      <c r="L26" s="759" t="str">
        <f>IF(Beer!F33=0,"",if($V26&lt;2,"",Beer!F33))</f>
        <v/>
      </c>
      <c r="M26" s="758" t="str">
        <f>if(isblank(Beer!A33),"",Beer!$H$14)</f>
        <v/>
      </c>
      <c r="N26" s="759" t="str">
        <f>IF(Beer!H33=0,"",if($V26&lt;2,"",Beer!H33))</f>
        <v/>
      </c>
      <c r="O26" s="757"/>
      <c r="P26" s="757"/>
      <c r="Q26" s="757"/>
      <c r="R26" s="757"/>
      <c r="S26" s="757"/>
      <c r="T26" s="757"/>
      <c r="U26" s="757"/>
      <c r="V26" s="757" t="str">
        <f>if(isblank(Beer!A33),"",COUNTIFS(Beer!B33,"&lt;&gt;0")+COUNTIFS(Beer!D33,"&lt;&gt;0")+COUNTIFS(Beer!F33,"&lt;&gt;0")+COUNTIFS(Beer!H33,"&lt;&gt;0"))</f>
        <v/>
      </c>
      <c r="W26" s="757"/>
      <c r="X26" s="757"/>
      <c r="Y26" s="757"/>
      <c r="Z26" s="757"/>
    </row>
    <row r="27">
      <c r="A27" s="757" t="str">
        <f>if(isblank(Beer!A34),"",IF(MOC!$J$67=true,MOC!$I$68&amp;Beer!A34,Beer!A34))</f>
        <v/>
      </c>
      <c r="B27" s="756" t="str">
        <f>if(V27=1,sum(Beer!B34,Beer!D34,Beer!F34,Beer!H34),"")</f>
        <v/>
      </c>
      <c r="C27" s="757"/>
      <c r="D27" s="757"/>
      <c r="E27" s="757"/>
      <c r="F27" s="757"/>
      <c r="G27" s="758" t="str">
        <f>if(isblank(Beer!A34),"",Beer!B$14)</f>
        <v/>
      </c>
      <c r="H27" s="759" t="str">
        <f>IF(Beer!B34=0,"",if($V27&lt;2,"",Beer!B34))</f>
        <v/>
      </c>
      <c r="I27" s="758" t="str">
        <f>if(isblank(Beer!A34),"",Beer!$D$14)</f>
        <v/>
      </c>
      <c r="J27" s="759" t="str">
        <f>IF(Beer!D34=0,"",if($V27&lt;2,"",Beer!D34))</f>
        <v/>
      </c>
      <c r="K27" s="758" t="str">
        <f>if(isblank(Beer!A34),"",Beer!$F$14)</f>
        <v/>
      </c>
      <c r="L27" s="759" t="str">
        <f>IF(Beer!F34=0,"",if($V27&lt;2,"",Beer!F34))</f>
        <v/>
      </c>
      <c r="M27" s="758" t="str">
        <f>if(isblank(Beer!A34),"",Beer!$H$14)</f>
        <v/>
      </c>
      <c r="N27" s="759" t="str">
        <f>IF(Beer!H34=0,"",if($V27&lt;2,"",Beer!H34))</f>
        <v/>
      </c>
      <c r="O27" s="757"/>
      <c r="P27" s="757"/>
      <c r="Q27" s="757"/>
      <c r="R27" s="757"/>
      <c r="S27" s="757"/>
      <c r="T27" s="757"/>
      <c r="U27" s="757"/>
      <c r="V27" s="757" t="str">
        <f>if(isblank(Beer!A34),"",COUNTIFS(Beer!B34,"&lt;&gt;0")+COUNTIFS(Beer!D34,"&lt;&gt;0")+COUNTIFS(Beer!F34,"&lt;&gt;0")+COUNTIFS(Beer!H34,"&lt;&gt;0"))</f>
        <v/>
      </c>
      <c r="W27" s="757"/>
      <c r="X27" s="757"/>
      <c r="Y27" s="757"/>
      <c r="Z27" s="757"/>
    </row>
    <row r="28">
      <c r="A28" s="757" t="str">
        <f>if(isblank(Beer!A35),"",IF(MOC!$J$67=true,MOC!$I$68&amp;Beer!A35,Beer!A35))</f>
        <v/>
      </c>
      <c r="B28" s="756" t="str">
        <f>if(V28=1,sum(Beer!B35,Beer!D35,Beer!F35,Beer!H35),"")</f>
        <v/>
      </c>
      <c r="C28" s="757"/>
      <c r="D28" s="757"/>
      <c r="E28" s="757"/>
      <c r="F28" s="757"/>
      <c r="G28" s="758" t="str">
        <f>if(isblank(Beer!A35),"",Beer!B$14)</f>
        <v/>
      </c>
      <c r="H28" s="759" t="str">
        <f>IF(Beer!B35=0,"",if($V28&lt;2,"",Beer!B35))</f>
        <v/>
      </c>
      <c r="I28" s="758" t="str">
        <f>if(isblank(Beer!A35),"",Beer!$D$14)</f>
        <v/>
      </c>
      <c r="J28" s="759" t="str">
        <f>IF(Beer!D35=0,"",if($V28&lt;2,"",Beer!D35))</f>
        <v/>
      </c>
      <c r="K28" s="758" t="str">
        <f>if(isblank(Beer!A35),"",Beer!$F$14)</f>
        <v/>
      </c>
      <c r="L28" s="759" t="str">
        <f>IF(Beer!F35=0,"",if($V28&lt;2,"",Beer!F35))</f>
        <v/>
      </c>
      <c r="M28" s="758" t="str">
        <f>if(isblank(Beer!A35),"",Beer!$H$14)</f>
        <v/>
      </c>
      <c r="N28" s="759" t="str">
        <f>IF(Beer!H35=0,"",if($V28&lt;2,"",Beer!H35))</f>
        <v/>
      </c>
      <c r="O28" s="757"/>
      <c r="P28" s="757"/>
      <c r="Q28" s="757"/>
      <c r="R28" s="757"/>
      <c r="S28" s="757"/>
      <c r="T28" s="757"/>
      <c r="U28" s="757"/>
      <c r="V28" s="757" t="str">
        <f>if(isblank(Beer!A35),"",COUNTIFS(Beer!B35,"&lt;&gt;0")+COUNTIFS(Beer!D35,"&lt;&gt;0")+COUNTIFS(Beer!F35,"&lt;&gt;0")+COUNTIFS(Beer!H35,"&lt;&gt;0"))</f>
        <v/>
      </c>
      <c r="W28" s="757"/>
      <c r="X28" s="757"/>
      <c r="Y28" s="757"/>
      <c r="Z28" s="757"/>
    </row>
    <row r="29">
      <c r="A29" s="757" t="str">
        <f>if(isblank(Beer!A36),"",IF(MOC!$J$67=true,MOC!$I$68&amp;Beer!A36,Beer!A36))</f>
        <v/>
      </c>
      <c r="B29" s="756" t="str">
        <f>if(V29=1,sum(Beer!B36,Beer!D36,Beer!F36,Beer!H36),"")</f>
        <v/>
      </c>
      <c r="C29" s="757"/>
      <c r="D29" s="757"/>
      <c r="E29" s="757"/>
      <c r="F29" s="757"/>
      <c r="G29" s="758" t="str">
        <f>if(isblank(Beer!A36),"",Beer!B$14)</f>
        <v/>
      </c>
      <c r="H29" s="759" t="str">
        <f>IF(Beer!B36=0,"",if($V29&lt;2,"",Beer!B36))</f>
        <v/>
      </c>
      <c r="I29" s="758" t="str">
        <f>if(isblank(Beer!A36),"",Beer!$D$14)</f>
        <v/>
      </c>
      <c r="J29" s="759" t="str">
        <f>IF(Beer!D36=0,"",if($V29&lt;2,"",Beer!D36))</f>
        <v/>
      </c>
      <c r="K29" s="758" t="str">
        <f>if(isblank(Beer!A36),"",Beer!$F$14)</f>
        <v/>
      </c>
      <c r="L29" s="759" t="str">
        <f>IF(Beer!F36=0,"",if($V29&lt;2,"",Beer!F36))</f>
        <v/>
      </c>
      <c r="M29" s="758" t="str">
        <f>if(isblank(Beer!A36),"",Beer!$H$14)</f>
        <v/>
      </c>
      <c r="N29" s="759" t="str">
        <f>IF(Beer!H36=0,"",if($V29&lt;2,"",Beer!H36))</f>
        <v/>
      </c>
      <c r="O29" s="757"/>
      <c r="P29" s="757"/>
      <c r="Q29" s="757"/>
      <c r="R29" s="757"/>
      <c r="S29" s="757"/>
      <c r="T29" s="757"/>
      <c r="U29" s="757"/>
      <c r="V29" s="757" t="str">
        <f>if(isblank(Beer!A36),"",COUNTIFS(Beer!B36,"&lt;&gt;0")+COUNTIFS(Beer!D36,"&lt;&gt;0")+COUNTIFS(Beer!F36,"&lt;&gt;0")+COUNTIFS(Beer!H36,"&lt;&gt;0"))</f>
        <v/>
      </c>
      <c r="W29" s="757"/>
      <c r="X29" s="757"/>
      <c r="Y29" s="757"/>
      <c r="Z29" s="757"/>
    </row>
    <row r="30">
      <c r="A30" s="757" t="str">
        <f>if(isblank(Beer!A37),"",IF(MOC!$J$67=true,MOC!$I$68&amp;Beer!A37,Beer!A37))</f>
        <v/>
      </c>
      <c r="B30" s="756" t="str">
        <f>if(V30=1,sum(Beer!B37,Beer!D37,Beer!F37,Beer!H37),"")</f>
        <v/>
      </c>
      <c r="C30" s="757"/>
      <c r="D30" s="757"/>
      <c r="E30" s="757"/>
      <c r="F30" s="757"/>
      <c r="G30" s="758" t="str">
        <f>if(isblank(Beer!A37),"",Beer!B$14)</f>
        <v/>
      </c>
      <c r="H30" s="759" t="str">
        <f>IF(Beer!B37=0,"",if($V30&lt;2,"",Beer!B37))</f>
        <v/>
      </c>
      <c r="I30" s="758" t="str">
        <f>if(isblank(Beer!A37),"",Beer!$D$14)</f>
        <v/>
      </c>
      <c r="J30" s="759" t="str">
        <f>IF(Beer!D37=0,"",if($V30&lt;2,"",Beer!D37))</f>
        <v/>
      </c>
      <c r="K30" s="758" t="str">
        <f>if(isblank(Beer!A37),"",Beer!$F$14)</f>
        <v/>
      </c>
      <c r="L30" s="759" t="str">
        <f>IF(Beer!F37=0,"",if($V30&lt;2,"",Beer!F37))</f>
        <v/>
      </c>
      <c r="M30" s="758" t="str">
        <f>if(isblank(Beer!A37),"",Beer!$H$14)</f>
        <v/>
      </c>
      <c r="N30" s="759" t="str">
        <f>IF(Beer!H37=0,"",if($V30&lt;2,"",Beer!H37))</f>
        <v/>
      </c>
      <c r="O30" s="757"/>
      <c r="P30" s="757"/>
      <c r="Q30" s="757"/>
      <c r="R30" s="757"/>
      <c r="S30" s="757"/>
      <c r="T30" s="757"/>
      <c r="U30" s="757"/>
      <c r="V30" s="757" t="str">
        <f>if(isblank(Beer!A37),"",COUNTIFS(Beer!B37,"&lt;&gt;0")+COUNTIFS(Beer!D37,"&lt;&gt;0")+COUNTIFS(Beer!F37,"&lt;&gt;0")+COUNTIFS(Beer!H37,"&lt;&gt;0"))</f>
        <v/>
      </c>
      <c r="W30" s="757"/>
      <c r="X30" s="757"/>
      <c r="Y30" s="757"/>
      <c r="Z30" s="757"/>
    </row>
    <row r="31">
      <c r="A31" s="757" t="str">
        <f>if(isblank(Beer!A38),"",IF(MOC!$J$67=true,MOC!$I$68&amp;Beer!A38,Beer!A38))</f>
        <v/>
      </c>
      <c r="B31" s="756" t="str">
        <f>if(V31=1,sum(Beer!B38,Beer!D38,Beer!F38,Beer!H38),"")</f>
        <v/>
      </c>
      <c r="C31" s="757"/>
      <c r="D31" s="757"/>
      <c r="E31" s="757"/>
      <c r="F31" s="757"/>
      <c r="G31" s="758" t="str">
        <f>if(isblank(Beer!A38),"",Beer!B$14)</f>
        <v/>
      </c>
      <c r="H31" s="759" t="str">
        <f>IF(Beer!B38=0,"",if($V31&lt;2,"",Beer!B38))</f>
        <v/>
      </c>
      <c r="I31" s="758" t="str">
        <f>if(isblank(Beer!A38),"",Beer!$D$14)</f>
        <v/>
      </c>
      <c r="J31" s="759" t="str">
        <f>IF(Beer!D38=0,"",if($V31&lt;2,"",Beer!D38))</f>
        <v/>
      </c>
      <c r="K31" s="758" t="str">
        <f>if(isblank(Beer!A38),"",Beer!$F$14)</f>
        <v/>
      </c>
      <c r="L31" s="759" t="str">
        <f>IF(Beer!F38=0,"",if($V31&lt;2,"",Beer!F38))</f>
        <v/>
      </c>
      <c r="M31" s="758" t="str">
        <f>if(isblank(Beer!A38),"",Beer!$H$14)</f>
        <v/>
      </c>
      <c r="N31" s="759" t="str">
        <f>IF(Beer!H38=0,"",if($V31&lt;2,"",Beer!H38))</f>
        <v/>
      </c>
      <c r="O31" s="757"/>
      <c r="P31" s="757"/>
      <c r="Q31" s="757"/>
      <c r="R31" s="757"/>
      <c r="S31" s="757"/>
      <c r="T31" s="757"/>
      <c r="U31" s="757"/>
      <c r="V31" s="757" t="str">
        <f>if(isblank(Beer!A38),"",COUNTIFS(Beer!B38,"&lt;&gt;0")+COUNTIFS(Beer!D38,"&lt;&gt;0")+COUNTIFS(Beer!F38,"&lt;&gt;0")+COUNTIFS(Beer!H38,"&lt;&gt;0"))</f>
        <v/>
      </c>
      <c r="W31" s="757"/>
      <c r="X31" s="757"/>
      <c r="Y31" s="757"/>
      <c r="Z31" s="757"/>
    </row>
    <row r="32">
      <c r="A32" s="757" t="str">
        <f>if(isblank(Beer!A39),"",IF(MOC!$J$67=true,MOC!$I$68&amp;Beer!A39,Beer!A39))</f>
        <v/>
      </c>
      <c r="B32" s="756" t="str">
        <f>if(V32=1,sum(Beer!B39,Beer!D39,Beer!F39,Beer!H39),"")</f>
        <v/>
      </c>
      <c r="C32" s="757"/>
      <c r="D32" s="757"/>
      <c r="E32" s="757"/>
      <c r="F32" s="757"/>
      <c r="G32" s="758" t="str">
        <f>if(isblank(Beer!A39),"",Beer!B$14)</f>
        <v/>
      </c>
      <c r="H32" s="759" t="str">
        <f>IF(Beer!B39=0,"",if($V32&lt;2,"",Beer!B39))</f>
        <v/>
      </c>
      <c r="I32" s="758" t="str">
        <f>if(isblank(Beer!A39),"",Beer!$D$14)</f>
        <v/>
      </c>
      <c r="J32" s="759" t="str">
        <f>IF(Beer!D39=0,"",if($V32&lt;2,"",Beer!D39))</f>
        <v/>
      </c>
      <c r="K32" s="758" t="str">
        <f>if(isblank(Beer!A39),"",Beer!$F$14)</f>
        <v/>
      </c>
      <c r="L32" s="759" t="str">
        <f>IF(Beer!F39=0,"",if($V32&lt;2,"",Beer!F39))</f>
        <v/>
      </c>
      <c r="M32" s="758" t="str">
        <f>if(isblank(Beer!A39),"",Beer!$H$14)</f>
        <v/>
      </c>
      <c r="N32" s="759" t="str">
        <f>IF(Beer!H39=0,"",if($V32&lt;2,"",Beer!H39))</f>
        <v/>
      </c>
      <c r="O32" s="757"/>
      <c r="P32" s="757"/>
      <c r="Q32" s="757"/>
      <c r="R32" s="757"/>
      <c r="S32" s="757"/>
      <c r="T32" s="757"/>
      <c r="U32" s="757"/>
      <c r="V32" s="757" t="str">
        <f>if(isblank(Beer!A39),"",COUNTIFS(Beer!B39,"&lt;&gt;0")+COUNTIFS(Beer!D39,"&lt;&gt;0")+COUNTIFS(Beer!F39,"&lt;&gt;0")+COUNTIFS(Beer!H39,"&lt;&gt;0"))</f>
        <v/>
      </c>
      <c r="W32" s="757"/>
      <c r="X32" s="757"/>
      <c r="Y32" s="757"/>
      <c r="Z32" s="757"/>
    </row>
    <row r="33">
      <c r="A33" s="757" t="str">
        <f>if(isblank(Beer!A40),"",IF(MOC!$J$67=true,MOC!$I$68&amp;Beer!A40,Beer!A40))</f>
        <v/>
      </c>
      <c r="B33" s="756" t="str">
        <f>if(V33=1,sum(Beer!B40,Beer!D40,Beer!F40,Beer!H40),"")</f>
        <v/>
      </c>
      <c r="C33" s="757"/>
      <c r="D33" s="757"/>
      <c r="E33" s="757"/>
      <c r="F33" s="757"/>
      <c r="G33" s="758" t="str">
        <f>if(isblank(Beer!A40),"",Beer!B$14)</f>
        <v/>
      </c>
      <c r="H33" s="759" t="str">
        <f>IF(Beer!B40=0,"",if($V33&lt;2,"",Beer!B40))</f>
        <v/>
      </c>
      <c r="I33" s="758" t="str">
        <f>if(isblank(Beer!A40),"",Beer!$D$14)</f>
        <v/>
      </c>
      <c r="J33" s="759" t="str">
        <f>IF(Beer!D40=0,"",if($V33&lt;2,"",Beer!D40))</f>
        <v/>
      </c>
      <c r="K33" s="758" t="str">
        <f>if(isblank(Beer!A40),"",Beer!$F$14)</f>
        <v/>
      </c>
      <c r="L33" s="759" t="str">
        <f>IF(Beer!F40=0,"",if($V33&lt;2,"",Beer!F40))</f>
        <v/>
      </c>
      <c r="M33" s="758" t="str">
        <f>if(isblank(Beer!A40),"",Beer!$H$14)</f>
        <v/>
      </c>
      <c r="N33" s="759" t="str">
        <f>IF(Beer!H40=0,"",if($V33&lt;2,"",Beer!H40))</f>
        <v/>
      </c>
      <c r="O33" s="757"/>
      <c r="P33" s="757"/>
      <c r="Q33" s="757"/>
      <c r="R33" s="757"/>
      <c r="S33" s="757"/>
      <c r="T33" s="757"/>
      <c r="U33" s="757"/>
      <c r="V33" s="757" t="str">
        <f>if(isblank(Beer!A40),"",COUNTIFS(Beer!B40,"&lt;&gt;0")+COUNTIFS(Beer!D40,"&lt;&gt;0")+COUNTIFS(Beer!F40,"&lt;&gt;0")+COUNTIFS(Beer!H40,"&lt;&gt;0"))</f>
        <v/>
      </c>
      <c r="W33" s="757"/>
      <c r="X33" s="757"/>
      <c r="Y33" s="757"/>
      <c r="Z33" s="757"/>
    </row>
    <row r="34">
      <c r="A34" s="757" t="str">
        <f>if(isblank(Beer!A41),"",IF(MOC!$J$67=true,MOC!$I$68&amp;Beer!A41,Beer!A41))</f>
        <v/>
      </c>
      <c r="B34" s="756" t="str">
        <f>if(V34=1,sum(Beer!B41,Beer!D41,Beer!F41,Beer!H41),"")</f>
        <v/>
      </c>
      <c r="C34" s="757"/>
      <c r="D34" s="757"/>
      <c r="E34" s="757"/>
      <c r="F34" s="757"/>
      <c r="G34" s="758" t="str">
        <f>if(isblank(Beer!A41),"",Beer!B$14)</f>
        <v/>
      </c>
      <c r="H34" s="759" t="str">
        <f>IF(Beer!B41=0,"",if($V34&lt;2,"",Beer!B41))</f>
        <v/>
      </c>
      <c r="I34" s="758" t="str">
        <f>if(isblank(Beer!A41),"",Beer!$D$14)</f>
        <v/>
      </c>
      <c r="J34" s="759" t="str">
        <f>IF(Beer!D41=0,"",if($V34&lt;2,"",Beer!D41))</f>
        <v/>
      </c>
      <c r="K34" s="758" t="str">
        <f>if(isblank(Beer!A41),"",Beer!$F$14)</f>
        <v/>
      </c>
      <c r="L34" s="759" t="str">
        <f>IF(Beer!F41=0,"",if($V34&lt;2,"",Beer!F41))</f>
        <v/>
      </c>
      <c r="M34" s="758" t="str">
        <f>if(isblank(Beer!A41),"",Beer!$H$14)</f>
        <v/>
      </c>
      <c r="N34" s="759" t="str">
        <f>IF(Beer!H41=0,"",if($V34&lt;2,"",Beer!H41))</f>
        <v/>
      </c>
      <c r="O34" s="757"/>
      <c r="P34" s="757"/>
      <c r="Q34" s="757"/>
      <c r="R34" s="757"/>
      <c r="S34" s="757"/>
      <c r="T34" s="757"/>
      <c r="U34" s="757"/>
      <c r="V34" s="757" t="str">
        <f>if(isblank(Beer!A41),"",COUNTIFS(Beer!B41,"&lt;&gt;0")+COUNTIFS(Beer!D41,"&lt;&gt;0")+COUNTIFS(Beer!F41,"&lt;&gt;0")+COUNTIFS(Beer!H41,"&lt;&gt;0"))</f>
        <v/>
      </c>
      <c r="W34" s="757"/>
      <c r="X34" s="757"/>
      <c r="Y34" s="757"/>
      <c r="Z34" s="757"/>
    </row>
    <row r="35">
      <c r="A35" s="757" t="str">
        <f>if(isblank(Beer!A42),"",IF(MOC!$J$67=true,MOC!$I$68&amp;Beer!A42,Beer!A42))</f>
        <v/>
      </c>
      <c r="B35" s="756" t="str">
        <f>if(V35=1,sum(Beer!B42,Beer!D42,Beer!F42,Beer!H42),"")</f>
        <v/>
      </c>
      <c r="C35" s="757"/>
      <c r="D35" s="757"/>
      <c r="E35" s="757"/>
      <c r="F35" s="757"/>
      <c r="G35" s="758" t="str">
        <f>if(isblank(Beer!A42),"",Beer!B$14)</f>
        <v/>
      </c>
      <c r="H35" s="759" t="str">
        <f>IF(Beer!B42=0,"",if($V35&lt;2,"",Beer!B42))</f>
        <v/>
      </c>
      <c r="I35" s="758" t="str">
        <f>if(isblank(Beer!A42),"",Beer!$D$14)</f>
        <v/>
      </c>
      <c r="J35" s="759" t="str">
        <f>IF(Beer!D42=0,"",if($V35&lt;2,"",Beer!D42))</f>
        <v/>
      </c>
      <c r="K35" s="758" t="str">
        <f>if(isblank(Beer!A42),"",Beer!$F$14)</f>
        <v/>
      </c>
      <c r="L35" s="759" t="str">
        <f>IF(Beer!F42=0,"",if($V35&lt;2,"",Beer!F42))</f>
        <v/>
      </c>
      <c r="M35" s="758" t="str">
        <f>if(isblank(Beer!A42),"",Beer!$H$14)</f>
        <v/>
      </c>
      <c r="N35" s="759" t="str">
        <f>IF(Beer!H42=0,"",if($V35&lt;2,"",Beer!H42))</f>
        <v/>
      </c>
      <c r="O35" s="757"/>
      <c r="P35" s="757"/>
      <c r="Q35" s="757"/>
      <c r="R35" s="757"/>
      <c r="S35" s="757"/>
      <c r="T35" s="757"/>
      <c r="U35" s="757"/>
      <c r="V35" s="757" t="str">
        <f>if(isblank(Beer!A42),"",COUNTIFS(Beer!B42,"&lt;&gt;0")+COUNTIFS(Beer!D42,"&lt;&gt;0")+COUNTIFS(Beer!F42,"&lt;&gt;0")+COUNTIFS(Beer!H42,"&lt;&gt;0"))</f>
        <v/>
      </c>
      <c r="W35" s="757"/>
      <c r="X35" s="757"/>
      <c r="Y35" s="757"/>
      <c r="Z35" s="757"/>
    </row>
    <row r="36">
      <c r="A36" s="757" t="str">
        <f>if(isblank(Beer!A43),"",IF(MOC!$J$67=true,MOC!$I$68&amp;Beer!A43,Beer!A43))</f>
        <v/>
      </c>
      <c r="B36" s="756" t="str">
        <f>if(V36=1,sum(Beer!B43,Beer!D43,Beer!F43,Beer!H43),"")</f>
        <v/>
      </c>
      <c r="C36" s="757"/>
      <c r="D36" s="757"/>
      <c r="E36" s="757"/>
      <c r="F36" s="757"/>
      <c r="G36" s="758" t="str">
        <f>if(isblank(Beer!A43),"",Beer!B$14)</f>
        <v/>
      </c>
      <c r="H36" s="759" t="str">
        <f>IF(Beer!B43=0,"",if($V36&lt;2,"",Beer!B43))</f>
        <v/>
      </c>
      <c r="I36" s="758" t="str">
        <f>if(isblank(Beer!A43),"",Beer!$D$14)</f>
        <v/>
      </c>
      <c r="J36" s="759" t="str">
        <f>IF(Beer!D43=0,"",if($V36&lt;2,"",Beer!D43))</f>
        <v/>
      </c>
      <c r="K36" s="758" t="str">
        <f>if(isblank(Beer!A43),"",Beer!$F$14)</f>
        <v/>
      </c>
      <c r="L36" s="759" t="str">
        <f>IF(Beer!F43=0,"",if($V36&lt;2,"",Beer!F43))</f>
        <v/>
      </c>
      <c r="M36" s="758" t="str">
        <f>if(isblank(Beer!A43),"",Beer!$H$14)</f>
        <v/>
      </c>
      <c r="N36" s="759" t="str">
        <f>IF(Beer!H43=0,"",if($V36&lt;2,"",Beer!H43))</f>
        <v/>
      </c>
      <c r="O36" s="757"/>
      <c r="P36" s="757"/>
      <c r="Q36" s="757"/>
      <c r="R36" s="757"/>
      <c r="S36" s="757"/>
      <c r="T36" s="757"/>
      <c r="U36" s="757"/>
      <c r="V36" s="757" t="str">
        <f>if(isblank(Beer!A43),"",COUNTIFS(Beer!B43,"&lt;&gt;0")+COUNTIFS(Beer!D43,"&lt;&gt;0")+COUNTIFS(Beer!F43,"&lt;&gt;0")+COUNTIFS(Beer!H43,"&lt;&gt;0"))</f>
        <v/>
      </c>
      <c r="W36" s="757"/>
      <c r="X36" s="757"/>
      <c r="Y36" s="757"/>
      <c r="Z36" s="757"/>
    </row>
    <row r="37">
      <c r="A37" s="757" t="str">
        <f>if(isblank(Beer!A44),"",IF(MOC!$J$67=true,MOC!$I$68&amp;Beer!A44,Beer!A44))</f>
        <v/>
      </c>
      <c r="B37" s="756" t="str">
        <f>if(V37=1,sum(Beer!B44,Beer!D44,Beer!F44,Beer!H44),"")</f>
        <v/>
      </c>
      <c r="C37" s="757"/>
      <c r="D37" s="757"/>
      <c r="E37" s="757"/>
      <c r="F37" s="757"/>
      <c r="G37" s="758" t="str">
        <f>if(isblank(Beer!A44),"",Beer!B$14)</f>
        <v/>
      </c>
      <c r="H37" s="759" t="str">
        <f>IF(Beer!B44=0,"",if($V37&lt;2,"",Beer!B44))</f>
        <v/>
      </c>
      <c r="I37" s="758" t="str">
        <f>if(isblank(Beer!A44),"",Beer!$D$14)</f>
        <v/>
      </c>
      <c r="J37" s="759" t="str">
        <f>IF(Beer!D44=0,"",if($V37&lt;2,"",Beer!D44))</f>
        <v/>
      </c>
      <c r="K37" s="758" t="str">
        <f>if(isblank(Beer!A44),"",Beer!$F$14)</f>
        <v/>
      </c>
      <c r="L37" s="759" t="str">
        <f>IF(Beer!F44=0,"",if($V37&lt;2,"",Beer!F44))</f>
        <v/>
      </c>
      <c r="M37" s="758" t="str">
        <f>if(isblank(Beer!A44),"",Beer!$H$14)</f>
        <v/>
      </c>
      <c r="N37" s="759" t="str">
        <f>IF(Beer!H44=0,"",if($V37&lt;2,"",Beer!H44))</f>
        <v/>
      </c>
      <c r="O37" s="757"/>
      <c r="P37" s="757"/>
      <c r="Q37" s="757"/>
      <c r="R37" s="757"/>
      <c r="S37" s="757"/>
      <c r="T37" s="757"/>
      <c r="U37" s="757"/>
      <c r="V37" s="757" t="str">
        <f>if(isblank(Beer!A44),"",COUNTIFS(Beer!B44,"&lt;&gt;0")+COUNTIFS(Beer!D44,"&lt;&gt;0")+COUNTIFS(Beer!F44,"&lt;&gt;0")+COUNTIFS(Beer!H44,"&lt;&gt;0"))</f>
        <v/>
      </c>
      <c r="W37" s="757"/>
      <c r="X37" s="757"/>
      <c r="Y37" s="757"/>
      <c r="Z37" s="757"/>
    </row>
    <row r="38">
      <c r="A38" s="757" t="str">
        <f>if(isblank(Beer!A45),"",IF(MOC!$J$67=true,MOC!$I$68&amp;Beer!A45,Beer!A45))</f>
        <v/>
      </c>
      <c r="B38" s="756" t="str">
        <f>if(V38=1,sum(Beer!B45,Beer!D45,Beer!F45,Beer!H45),"")</f>
        <v/>
      </c>
      <c r="C38" s="757"/>
      <c r="D38" s="757"/>
      <c r="E38" s="757"/>
      <c r="F38" s="757"/>
      <c r="G38" s="758" t="str">
        <f>if(isblank(Beer!A45),"",Beer!B$14)</f>
        <v/>
      </c>
      <c r="H38" s="759" t="str">
        <f>IF(Beer!B45=0,"",if($V38&lt;2,"",Beer!B45))</f>
        <v/>
      </c>
      <c r="I38" s="758" t="str">
        <f>if(isblank(Beer!A45),"",Beer!$D$14)</f>
        <v/>
      </c>
      <c r="J38" s="759" t="str">
        <f>IF(Beer!D45=0,"",if($V38&lt;2,"",Beer!D45))</f>
        <v/>
      </c>
      <c r="K38" s="758" t="str">
        <f>if(isblank(Beer!A45),"",Beer!$F$14)</f>
        <v/>
      </c>
      <c r="L38" s="759" t="str">
        <f>IF(Beer!F45=0,"",if($V38&lt;2,"",Beer!F45))</f>
        <v/>
      </c>
      <c r="M38" s="758" t="str">
        <f>if(isblank(Beer!A45),"",Beer!$H$14)</f>
        <v/>
      </c>
      <c r="N38" s="759" t="str">
        <f>IF(Beer!H45=0,"",if($V38&lt;2,"",Beer!H45))</f>
        <v/>
      </c>
      <c r="O38" s="757"/>
      <c r="P38" s="757"/>
      <c r="Q38" s="757"/>
      <c r="R38" s="757"/>
      <c r="S38" s="757"/>
      <c r="T38" s="757"/>
      <c r="U38" s="757"/>
      <c r="V38" s="757" t="str">
        <f>if(isblank(Beer!A45),"",COUNTIFS(Beer!B45,"&lt;&gt;0")+COUNTIFS(Beer!D45,"&lt;&gt;0")+COUNTIFS(Beer!F45,"&lt;&gt;0")+COUNTIFS(Beer!H45,"&lt;&gt;0"))</f>
        <v/>
      </c>
      <c r="W38" s="757"/>
      <c r="X38" s="757"/>
      <c r="Y38" s="757"/>
      <c r="Z38" s="757"/>
    </row>
    <row r="39">
      <c r="A39" s="757" t="str">
        <f>if(isblank(Beer!A46),"",IF(MOC!$J$67=true,MOC!$I$68&amp;Beer!A46,Beer!A46))</f>
        <v/>
      </c>
      <c r="B39" s="756" t="str">
        <f>if(V39=1,sum(Beer!B46,Beer!D46,Beer!F46,Beer!H46),"")</f>
        <v/>
      </c>
      <c r="C39" s="757"/>
      <c r="D39" s="757"/>
      <c r="E39" s="757"/>
      <c r="F39" s="757"/>
      <c r="G39" s="758" t="str">
        <f>if(isblank(Beer!A46),"",Beer!B$14)</f>
        <v/>
      </c>
      <c r="H39" s="759" t="str">
        <f>IF(Beer!B46=0,"",if($V39&lt;2,"",Beer!B46))</f>
        <v/>
      </c>
      <c r="I39" s="758" t="str">
        <f>if(isblank(Beer!A46),"",Beer!$D$14)</f>
        <v/>
      </c>
      <c r="J39" s="759" t="str">
        <f>IF(Beer!D46=0,"",if($V39&lt;2,"",Beer!D46))</f>
        <v/>
      </c>
      <c r="K39" s="758" t="str">
        <f>if(isblank(Beer!A46),"",Beer!$F$14)</f>
        <v/>
      </c>
      <c r="L39" s="759" t="str">
        <f>IF(Beer!F46=0,"",if($V39&lt;2,"",Beer!F46))</f>
        <v/>
      </c>
      <c r="M39" s="758" t="str">
        <f>if(isblank(Beer!A46),"",Beer!$H$14)</f>
        <v/>
      </c>
      <c r="N39" s="759" t="str">
        <f>IF(Beer!H46=0,"",if($V39&lt;2,"",Beer!H46))</f>
        <v/>
      </c>
      <c r="O39" s="757"/>
      <c r="P39" s="757"/>
      <c r="Q39" s="757"/>
      <c r="R39" s="757"/>
      <c r="S39" s="757"/>
      <c r="T39" s="757"/>
      <c r="U39" s="757"/>
      <c r="V39" s="757" t="str">
        <f>if(isblank(Beer!A46),"",COUNTIFS(Beer!B46,"&lt;&gt;0")+COUNTIFS(Beer!D46,"&lt;&gt;0")+COUNTIFS(Beer!F46,"&lt;&gt;0")+COUNTIFS(Beer!H46,"&lt;&gt;0"))</f>
        <v/>
      </c>
      <c r="W39" s="757"/>
      <c r="X39" s="757"/>
      <c r="Y39" s="757"/>
      <c r="Z39" s="757"/>
    </row>
    <row r="40">
      <c r="A40" s="757" t="str">
        <f>if(isblank(Beer!A47),"",IF(MOC!$J$67=true,MOC!$I$68&amp;Beer!A47,Beer!A47))</f>
        <v/>
      </c>
      <c r="B40" s="756" t="str">
        <f>if(V40=1,sum(Beer!B47,Beer!D47,Beer!F47,Beer!H47),"")</f>
        <v/>
      </c>
      <c r="C40" s="757"/>
      <c r="D40" s="757"/>
      <c r="E40" s="757"/>
      <c r="F40" s="757"/>
      <c r="G40" s="758" t="str">
        <f>if(isblank(Beer!A47),"",Beer!B$14)</f>
        <v/>
      </c>
      <c r="H40" s="759" t="str">
        <f>IF(Beer!B47=0,"",if($V40&lt;2,"",Beer!B47))</f>
        <v/>
      </c>
      <c r="I40" s="758" t="str">
        <f>if(isblank(Beer!A47),"",Beer!$D$14)</f>
        <v/>
      </c>
      <c r="J40" s="759" t="str">
        <f>IF(Beer!D47=0,"",if($V40&lt;2,"",Beer!D47))</f>
        <v/>
      </c>
      <c r="K40" s="758" t="str">
        <f>if(isblank(Beer!A47),"",Beer!$F$14)</f>
        <v/>
      </c>
      <c r="L40" s="759" t="str">
        <f>IF(Beer!F47=0,"",if($V40&lt;2,"",Beer!F47))</f>
        <v/>
      </c>
      <c r="M40" s="758" t="str">
        <f>if(isblank(Beer!A47),"",Beer!$H$14)</f>
        <v/>
      </c>
      <c r="N40" s="759" t="str">
        <f>IF(Beer!H47=0,"",if($V40&lt;2,"",Beer!H47))</f>
        <v/>
      </c>
      <c r="O40" s="757"/>
      <c r="P40" s="757"/>
      <c r="Q40" s="757"/>
      <c r="R40" s="757"/>
      <c r="S40" s="757"/>
      <c r="T40" s="757"/>
      <c r="U40" s="757"/>
      <c r="V40" s="757" t="str">
        <f>if(isblank(Beer!A47),"",COUNTIFS(Beer!B47,"&lt;&gt;0")+COUNTIFS(Beer!D47,"&lt;&gt;0")+COUNTIFS(Beer!F47,"&lt;&gt;0")+COUNTIFS(Beer!H47,"&lt;&gt;0"))</f>
        <v/>
      </c>
      <c r="W40" s="757"/>
      <c r="X40" s="757"/>
      <c r="Y40" s="757"/>
      <c r="Z40" s="757"/>
    </row>
    <row r="41">
      <c r="A41" s="757" t="str">
        <f>if(isblank(Beer!A48),"",IF(MOC!$J$67=true,MOC!$I$68&amp;Beer!A48,Beer!A48))</f>
        <v/>
      </c>
      <c r="B41" s="756" t="str">
        <f>if(V41=1,sum(Beer!B48,Beer!D48,Beer!F48,Beer!H48),"")</f>
        <v/>
      </c>
      <c r="C41" s="757"/>
      <c r="D41" s="757"/>
      <c r="E41" s="757"/>
      <c r="F41" s="757"/>
      <c r="G41" s="758" t="str">
        <f>if(isblank(Beer!A48),"",Beer!B$14)</f>
        <v/>
      </c>
      <c r="H41" s="759" t="str">
        <f>IF(Beer!B48=0,"",if($V41&lt;2,"",Beer!B48))</f>
        <v/>
      </c>
      <c r="I41" s="758" t="str">
        <f>if(isblank(Beer!A48),"",Beer!$D$14)</f>
        <v/>
      </c>
      <c r="J41" s="759" t="str">
        <f>IF(Beer!D48=0,"",if($V41&lt;2,"",Beer!D48))</f>
        <v/>
      </c>
      <c r="K41" s="758" t="str">
        <f>if(isblank(Beer!A48),"",Beer!$F$14)</f>
        <v/>
      </c>
      <c r="L41" s="759" t="str">
        <f>IF(Beer!F48=0,"",if($V41&lt;2,"",Beer!F48))</f>
        <v/>
      </c>
      <c r="M41" s="758" t="str">
        <f>if(isblank(Beer!A48),"",Beer!$H$14)</f>
        <v/>
      </c>
      <c r="N41" s="759" t="str">
        <f>IF(Beer!H48=0,"",if($V41&lt;2,"",Beer!H48))</f>
        <v/>
      </c>
      <c r="O41" s="757"/>
      <c r="P41" s="757"/>
      <c r="Q41" s="757"/>
      <c r="R41" s="757"/>
      <c r="S41" s="757"/>
      <c r="T41" s="757"/>
      <c r="U41" s="757"/>
      <c r="V41" s="757" t="str">
        <f>if(isblank(Beer!A48),"",COUNTIFS(Beer!B48,"&lt;&gt;0")+COUNTIFS(Beer!D48,"&lt;&gt;0")+COUNTIFS(Beer!F48,"&lt;&gt;0")+COUNTIFS(Beer!H48,"&lt;&gt;0"))</f>
        <v/>
      </c>
      <c r="W41" s="757"/>
      <c r="X41" s="757"/>
      <c r="Y41" s="757"/>
      <c r="Z41" s="757"/>
    </row>
    <row r="42">
      <c r="A42" s="757" t="str">
        <f>if(isblank(Beer!A49),"",IF(MOC!$J$67=true,MOC!$I$68&amp;Beer!A49,Beer!A49))</f>
        <v/>
      </c>
      <c r="B42" s="756" t="str">
        <f>if(V42=1,sum(Beer!B49,Beer!D49,Beer!F49,Beer!H49),"")</f>
        <v/>
      </c>
      <c r="C42" s="757"/>
      <c r="D42" s="757"/>
      <c r="E42" s="757"/>
      <c r="F42" s="757"/>
      <c r="G42" s="758" t="str">
        <f>if(isblank(Beer!A49),"",Beer!B$14)</f>
        <v/>
      </c>
      <c r="H42" s="759" t="str">
        <f>IF(Beer!B49=0,"",if($V42&lt;2,"",Beer!B49))</f>
        <v/>
      </c>
      <c r="I42" s="758" t="str">
        <f>if(isblank(Beer!A49),"",Beer!$D$14)</f>
        <v/>
      </c>
      <c r="J42" s="759" t="str">
        <f>IF(Beer!D49=0,"",if($V42&lt;2,"",Beer!D49))</f>
        <v/>
      </c>
      <c r="K42" s="758" t="str">
        <f>if(isblank(Beer!A49),"",Beer!$F$14)</f>
        <v/>
      </c>
      <c r="L42" s="759" t="str">
        <f>IF(Beer!F49=0,"",if($V42&lt;2,"",Beer!F49))</f>
        <v/>
      </c>
      <c r="M42" s="758" t="str">
        <f>if(isblank(Beer!A49),"",Beer!$H$14)</f>
        <v/>
      </c>
      <c r="N42" s="759" t="str">
        <f>IF(Beer!H49=0,"",if($V42&lt;2,"",Beer!H49))</f>
        <v/>
      </c>
      <c r="O42" s="757"/>
      <c r="P42" s="757"/>
      <c r="Q42" s="757"/>
      <c r="R42" s="757"/>
      <c r="S42" s="757"/>
      <c r="T42" s="757"/>
      <c r="U42" s="757"/>
      <c r="V42" s="757" t="str">
        <f>if(isblank(Beer!A49),"",COUNTIFS(Beer!B49,"&lt;&gt;0")+COUNTIFS(Beer!D49,"&lt;&gt;0")+COUNTIFS(Beer!F49,"&lt;&gt;0")+COUNTIFS(Beer!H49,"&lt;&gt;0"))</f>
        <v/>
      </c>
      <c r="W42" s="757"/>
      <c r="X42" s="757"/>
      <c r="Y42" s="757"/>
      <c r="Z42" s="757"/>
    </row>
    <row r="43">
      <c r="A43" s="757" t="str">
        <f>if(isblank(Beer!A50),"",IF(MOC!$J$67=true,MOC!$I$68&amp;Beer!A50,Beer!A50))</f>
        <v/>
      </c>
      <c r="B43" s="756" t="str">
        <f>if(V43=1,sum(Beer!B50,Beer!D50,Beer!F50,Beer!H50),"")</f>
        <v/>
      </c>
      <c r="C43" s="757"/>
      <c r="D43" s="757"/>
      <c r="E43" s="757"/>
      <c r="F43" s="757"/>
      <c r="G43" s="758" t="str">
        <f>if(isblank(Beer!A50),"",Beer!B$14)</f>
        <v/>
      </c>
      <c r="H43" s="759" t="str">
        <f>IF(Beer!B50=0,"",if($V43&lt;2,"",Beer!B50))</f>
        <v/>
      </c>
      <c r="I43" s="758" t="str">
        <f>if(isblank(Beer!A50),"",Beer!$D$14)</f>
        <v/>
      </c>
      <c r="J43" s="759" t="str">
        <f>IF(Beer!D50=0,"",if($V43&lt;2,"",Beer!D50))</f>
        <v/>
      </c>
      <c r="K43" s="758" t="str">
        <f>if(isblank(Beer!A50),"",Beer!$F$14)</f>
        <v/>
      </c>
      <c r="L43" s="759" t="str">
        <f>IF(Beer!F50=0,"",if($V43&lt;2,"",Beer!F50))</f>
        <v/>
      </c>
      <c r="M43" s="758" t="str">
        <f>if(isblank(Beer!A50),"",Beer!$H$14)</f>
        <v/>
      </c>
      <c r="N43" s="759" t="str">
        <f>IF(Beer!H50=0,"",if($V43&lt;2,"",Beer!H50))</f>
        <v/>
      </c>
      <c r="O43" s="757"/>
      <c r="P43" s="757"/>
      <c r="Q43" s="757"/>
      <c r="R43" s="757"/>
      <c r="S43" s="757"/>
      <c r="T43" s="757"/>
      <c r="U43" s="757"/>
      <c r="V43" s="757" t="str">
        <f>if(isblank(Beer!A50),"",COUNTIFS(Beer!B50,"&lt;&gt;0")+COUNTIFS(Beer!D50,"&lt;&gt;0")+COUNTIFS(Beer!F50,"&lt;&gt;0")+COUNTIFS(Beer!H50,"&lt;&gt;0"))</f>
        <v/>
      </c>
      <c r="W43" s="757"/>
      <c r="X43" s="757"/>
      <c r="Y43" s="757"/>
      <c r="Z43" s="757"/>
    </row>
    <row r="44">
      <c r="A44" s="757" t="str">
        <f>if(isblank(Beer!A51),"",IF(MOC!$J$67=true,MOC!$I$68&amp;Beer!A51,Beer!A51))</f>
        <v/>
      </c>
      <c r="B44" s="756" t="str">
        <f>if(V44=1,sum(Beer!B51,Beer!D51,Beer!F51,Beer!H51),"")</f>
        <v/>
      </c>
      <c r="C44" s="757"/>
      <c r="D44" s="757"/>
      <c r="E44" s="757"/>
      <c r="F44" s="757"/>
      <c r="G44" s="758" t="str">
        <f>if(isblank(Beer!A51),"",Beer!B$14)</f>
        <v/>
      </c>
      <c r="H44" s="759" t="str">
        <f>IF(Beer!B51=0,"",if($V44&lt;2,"",Beer!B51))</f>
        <v/>
      </c>
      <c r="I44" s="758" t="str">
        <f>if(isblank(Beer!A51),"",Beer!$D$14)</f>
        <v/>
      </c>
      <c r="J44" s="759" t="str">
        <f>IF(Beer!D51=0,"",if($V44&lt;2,"",Beer!D51))</f>
        <v/>
      </c>
      <c r="K44" s="758" t="str">
        <f>if(isblank(Beer!A51),"",Beer!$F$14)</f>
        <v/>
      </c>
      <c r="L44" s="759" t="str">
        <f>IF(Beer!F51=0,"",if($V44&lt;2,"",Beer!F51))</f>
        <v/>
      </c>
      <c r="M44" s="758" t="str">
        <f>if(isblank(Beer!A51),"",Beer!$H$14)</f>
        <v/>
      </c>
      <c r="N44" s="759" t="str">
        <f>IF(Beer!H51=0,"",if($V44&lt;2,"",Beer!H51))</f>
        <v/>
      </c>
      <c r="O44" s="757"/>
      <c r="P44" s="757"/>
      <c r="Q44" s="757"/>
      <c r="R44" s="757"/>
      <c r="S44" s="757"/>
      <c r="T44" s="757"/>
      <c r="U44" s="757"/>
      <c r="V44" s="757" t="str">
        <f>if(isblank(Beer!A51),"",COUNTIFS(Beer!B51,"&lt;&gt;0")+COUNTIFS(Beer!D51,"&lt;&gt;0")+COUNTIFS(Beer!F51,"&lt;&gt;0")+COUNTIFS(Beer!H51,"&lt;&gt;0"))</f>
        <v/>
      </c>
      <c r="W44" s="757"/>
      <c r="X44" s="757"/>
      <c r="Y44" s="757"/>
      <c r="Z44" s="757"/>
    </row>
    <row r="45">
      <c r="A45" s="757" t="str">
        <f>if(isblank(Beer!A52),"",IF(MOC!$J$67=true,MOC!$I$68&amp;Beer!A52,Beer!A52))</f>
        <v/>
      </c>
      <c r="B45" s="756" t="str">
        <f>if(V45=1,sum(Beer!B52,Beer!D52,Beer!F52,Beer!H52),"")</f>
        <v/>
      </c>
      <c r="C45" s="757"/>
      <c r="D45" s="757"/>
      <c r="E45" s="757"/>
      <c r="F45" s="757"/>
      <c r="G45" s="758" t="str">
        <f>if(isblank(Beer!A52),"",Beer!B$14)</f>
        <v/>
      </c>
      <c r="H45" s="759" t="str">
        <f>IF(Beer!B52=0,"",if($V45&lt;2,"",Beer!B52))</f>
        <v/>
      </c>
      <c r="I45" s="758" t="str">
        <f>if(isblank(Beer!A52),"",Beer!$D$14)</f>
        <v/>
      </c>
      <c r="J45" s="759" t="str">
        <f>IF(Beer!D52=0,"",if($V45&lt;2,"",Beer!D52))</f>
        <v/>
      </c>
      <c r="K45" s="758" t="str">
        <f>if(isblank(Beer!A52),"",Beer!$F$14)</f>
        <v/>
      </c>
      <c r="L45" s="759" t="str">
        <f>IF(Beer!F52=0,"",if($V45&lt;2,"",Beer!F52))</f>
        <v/>
      </c>
      <c r="M45" s="758" t="str">
        <f>if(isblank(Beer!A52),"",Beer!$H$14)</f>
        <v/>
      </c>
      <c r="N45" s="759" t="str">
        <f>IF(Beer!H52=0,"",if($V45&lt;2,"",Beer!H52))</f>
        <v/>
      </c>
      <c r="O45" s="757"/>
      <c r="P45" s="757"/>
      <c r="Q45" s="757"/>
      <c r="R45" s="757"/>
      <c r="S45" s="757"/>
      <c r="T45" s="757"/>
      <c r="U45" s="757"/>
      <c r="V45" s="757" t="str">
        <f>if(isblank(Beer!A52),"",COUNTIFS(Beer!B52,"&lt;&gt;0")+COUNTIFS(Beer!D52,"&lt;&gt;0")+COUNTIFS(Beer!F52,"&lt;&gt;0")+COUNTIFS(Beer!H52,"&lt;&gt;0"))</f>
        <v/>
      </c>
      <c r="W45" s="757"/>
      <c r="X45" s="757"/>
      <c r="Y45" s="757"/>
      <c r="Z45" s="757"/>
    </row>
    <row r="46">
      <c r="A46" s="757" t="str">
        <f>if(isblank(Beer!A53),"",IF(MOC!$J$67=true,MOC!$I$68&amp;Beer!A53,Beer!A53))</f>
        <v/>
      </c>
      <c r="B46" s="756" t="str">
        <f>if(V46=1,sum(Beer!B53,Beer!D53,Beer!F53,Beer!H53),"")</f>
        <v/>
      </c>
      <c r="C46" s="757"/>
      <c r="D46" s="757"/>
      <c r="E46" s="757"/>
      <c r="F46" s="757"/>
      <c r="G46" s="758" t="str">
        <f>if(isblank(Beer!A53),"",Beer!B$14)</f>
        <v/>
      </c>
      <c r="H46" s="759" t="str">
        <f>IF(Beer!B53=0,"",if($V46&lt;2,"",Beer!B53))</f>
        <v/>
      </c>
      <c r="I46" s="758" t="str">
        <f>if(isblank(Beer!A53),"",Beer!$D$14)</f>
        <v/>
      </c>
      <c r="J46" s="759" t="str">
        <f>IF(Beer!D53=0,"",if($V46&lt;2,"",Beer!D53))</f>
        <v/>
      </c>
      <c r="K46" s="758" t="str">
        <f>if(isblank(Beer!A53),"",Beer!$F$14)</f>
        <v/>
      </c>
      <c r="L46" s="759" t="str">
        <f>IF(Beer!F53=0,"",if($V46&lt;2,"",Beer!F53))</f>
        <v/>
      </c>
      <c r="M46" s="758" t="str">
        <f>if(isblank(Beer!A53),"",Beer!$H$14)</f>
        <v/>
      </c>
      <c r="N46" s="759" t="str">
        <f>IF(Beer!H53=0,"",if($V46&lt;2,"",Beer!H53))</f>
        <v/>
      </c>
      <c r="O46" s="757"/>
      <c r="P46" s="757"/>
      <c r="Q46" s="757"/>
      <c r="R46" s="757"/>
      <c r="S46" s="757"/>
      <c r="T46" s="757"/>
      <c r="U46" s="757"/>
      <c r="V46" s="757" t="str">
        <f>if(isblank(Beer!A53),"",COUNTIFS(Beer!B53,"&lt;&gt;0")+COUNTIFS(Beer!D53,"&lt;&gt;0")+COUNTIFS(Beer!F53,"&lt;&gt;0")+COUNTIFS(Beer!H53,"&lt;&gt;0"))</f>
        <v/>
      </c>
      <c r="W46" s="757"/>
      <c r="X46" s="757"/>
      <c r="Y46" s="757"/>
      <c r="Z46" s="757"/>
    </row>
    <row r="47">
      <c r="A47" s="757" t="str">
        <f>if(isblank(Beer!A54),"",IF(MOC!$J$67=true,MOC!$I$68&amp;Beer!A54,Beer!A54))</f>
        <v/>
      </c>
      <c r="B47" s="756" t="str">
        <f>if(V47=1,sum(Beer!B54,Beer!D54,Beer!F54,Beer!H54),"")</f>
        <v/>
      </c>
      <c r="C47" s="757"/>
      <c r="D47" s="757"/>
      <c r="E47" s="757"/>
      <c r="F47" s="757"/>
      <c r="G47" s="758" t="str">
        <f>if(isblank(Beer!A54),"",Beer!B$14)</f>
        <v/>
      </c>
      <c r="H47" s="759" t="str">
        <f>IF(Beer!B54=0,"",if($V47&lt;2,"",Beer!B54))</f>
        <v/>
      </c>
      <c r="I47" s="758" t="str">
        <f>if(isblank(Beer!A54),"",Beer!$D$14)</f>
        <v/>
      </c>
      <c r="J47" s="759" t="str">
        <f>IF(Beer!D54=0,"",if($V47&lt;2,"",Beer!D54))</f>
        <v/>
      </c>
      <c r="K47" s="758" t="str">
        <f>if(isblank(Beer!A54),"",Beer!$F$14)</f>
        <v/>
      </c>
      <c r="L47" s="759" t="str">
        <f>IF(Beer!F54=0,"",if($V47&lt;2,"",Beer!F54))</f>
        <v/>
      </c>
      <c r="M47" s="758" t="str">
        <f>if(isblank(Beer!A54),"",Beer!$H$14)</f>
        <v/>
      </c>
      <c r="N47" s="759" t="str">
        <f>IF(Beer!H54=0,"",if($V47&lt;2,"",Beer!H54))</f>
        <v/>
      </c>
      <c r="O47" s="757"/>
      <c r="P47" s="757"/>
      <c r="Q47" s="757"/>
      <c r="R47" s="757"/>
      <c r="S47" s="757"/>
      <c r="T47" s="757"/>
      <c r="U47" s="757"/>
      <c r="V47" s="757" t="str">
        <f>if(isblank(Beer!A54),"",COUNTIFS(Beer!B54,"&lt;&gt;0")+COUNTIFS(Beer!D54,"&lt;&gt;0")+COUNTIFS(Beer!F54,"&lt;&gt;0")+COUNTIFS(Beer!H54,"&lt;&gt;0"))</f>
        <v/>
      </c>
      <c r="W47" s="757"/>
      <c r="X47" s="757"/>
      <c r="Y47" s="757"/>
      <c r="Z47" s="757"/>
    </row>
    <row r="48">
      <c r="A48" s="757" t="str">
        <f>if(isblank(Beer!A55),"",IF(MOC!$J$67=true,MOC!$I$68&amp;Beer!A55,Beer!A55))</f>
        <v/>
      </c>
      <c r="B48" s="756" t="str">
        <f>if(V48=1,sum(Beer!B55,Beer!D55,Beer!F55,Beer!H55),"")</f>
        <v/>
      </c>
      <c r="C48" s="757"/>
      <c r="D48" s="757"/>
      <c r="E48" s="757"/>
      <c r="F48" s="757"/>
      <c r="G48" s="758" t="str">
        <f>if(isblank(Beer!A55),"",Beer!B$14)</f>
        <v/>
      </c>
      <c r="H48" s="759" t="str">
        <f>IF(Beer!B55=0,"",if($V48&lt;2,"",Beer!B55))</f>
        <v/>
      </c>
      <c r="I48" s="758" t="str">
        <f>if(isblank(Beer!A55),"",Beer!$D$14)</f>
        <v/>
      </c>
      <c r="J48" s="759" t="str">
        <f>IF(Beer!D55=0,"",if($V48&lt;2,"",Beer!D55))</f>
        <v/>
      </c>
      <c r="K48" s="758" t="str">
        <f>if(isblank(Beer!A55),"",Beer!$F$14)</f>
        <v/>
      </c>
      <c r="L48" s="759" t="str">
        <f>IF(Beer!F55=0,"",if($V48&lt;2,"",Beer!F55))</f>
        <v/>
      </c>
      <c r="M48" s="758" t="str">
        <f>if(isblank(Beer!A55),"",Beer!$H$14)</f>
        <v/>
      </c>
      <c r="N48" s="759" t="str">
        <f>IF(Beer!H55=0,"",if($V48&lt;2,"",Beer!H55))</f>
        <v/>
      </c>
      <c r="O48" s="757"/>
      <c r="P48" s="757"/>
      <c r="Q48" s="757"/>
      <c r="R48" s="757"/>
      <c r="S48" s="757"/>
      <c r="T48" s="757"/>
      <c r="U48" s="757"/>
      <c r="V48" s="757" t="str">
        <f>if(isblank(Beer!A55),"",COUNTIFS(Beer!B55,"&lt;&gt;0")+COUNTIFS(Beer!D55,"&lt;&gt;0")+COUNTIFS(Beer!F55,"&lt;&gt;0")+COUNTIFS(Beer!H55,"&lt;&gt;0"))</f>
        <v/>
      </c>
      <c r="W48" s="757"/>
      <c r="X48" s="757"/>
      <c r="Y48" s="757"/>
      <c r="Z48" s="757"/>
    </row>
    <row r="49">
      <c r="A49" s="757" t="str">
        <f>if(isblank(Beer!A56),"",IF(MOC!$J$67=true,MOC!$I$68&amp;Beer!A56,Beer!A56))</f>
        <v/>
      </c>
      <c r="B49" s="756" t="str">
        <f>if(V49=1,sum(Beer!B56,Beer!D56,Beer!F56,Beer!H56),"")</f>
        <v/>
      </c>
      <c r="C49" s="757"/>
      <c r="D49" s="757"/>
      <c r="E49" s="757"/>
      <c r="F49" s="757"/>
      <c r="G49" s="758" t="str">
        <f>if(isblank(Beer!A56),"",Beer!B$14)</f>
        <v/>
      </c>
      <c r="H49" s="759" t="str">
        <f>IF(Beer!B56=0,"",if($V49&lt;2,"",Beer!B56))</f>
        <v/>
      </c>
      <c r="I49" s="758" t="str">
        <f>if(isblank(Beer!A56),"",Beer!$D$14)</f>
        <v/>
      </c>
      <c r="J49" s="759" t="str">
        <f>IF(Beer!D56=0,"",if($V49&lt;2,"",Beer!D56))</f>
        <v/>
      </c>
      <c r="K49" s="758" t="str">
        <f>if(isblank(Beer!A56),"",Beer!$F$14)</f>
        <v/>
      </c>
      <c r="L49" s="759" t="str">
        <f>IF(Beer!F56=0,"",if($V49&lt;2,"",Beer!F56))</f>
        <v/>
      </c>
      <c r="M49" s="758" t="str">
        <f>if(isblank(Beer!A56),"",Beer!$H$14)</f>
        <v/>
      </c>
      <c r="N49" s="759" t="str">
        <f>IF(Beer!H56=0,"",if($V49&lt;2,"",Beer!H56))</f>
        <v/>
      </c>
      <c r="O49" s="757"/>
      <c r="P49" s="757"/>
      <c r="Q49" s="757"/>
      <c r="R49" s="757"/>
      <c r="S49" s="757"/>
      <c r="T49" s="757"/>
      <c r="U49" s="757"/>
      <c r="V49" s="757" t="str">
        <f>if(isblank(Beer!A56),"",COUNTIFS(Beer!B56,"&lt;&gt;0")+COUNTIFS(Beer!D56,"&lt;&gt;0")+COUNTIFS(Beer!F56,"&lt;&gt;0")+COUNTIFS(Beer!H56,"&lt;&gt;0"))</f>
        <v/>
      </c>
      <c r="W49" s="757"/>
      <c r="X49" s="757"/>
      <c r="Y49" s="757"/>
      <c r="Z49" s="757"/>
    </row>
    <row r="50">
      <c r="A50" s="757" t="str">
        <f>if(isblank(Beer!A57),"",IF(MOC!$J$67=true,MOC!$I$68&amp;Beer!A57,Beer!A57))</f>
        <v/>
      </c>
      <c r="B50" s="756" t="str">
        <f>if(V50=1,sum(Beer!B57,Beer!D57,Beer!F57,Beer!H57),"")</f>
        <v/>
      </c>
      <c r="C50" s="757"/>
      <c r="D50" s="757"/>
      <c r="E50" s="757"/>
      <c r="F50" s="757"/>
      <c r="G50" s="758" t="str">
        <f>if(isblank(Beer!A57),"",Beer!B$14)</f>
        <v/>
      </c>
      <c r="H50" s="759" t="str">
        <f>IF(Beer!B57=0,"",if($V50&lt;2,"",Beer!B57))</f>
        <v/>
      </c>
      <c r="I50" s="758" t="str">
        <f>if(isblank(Beer!A57),"",Beer!$D$14)</f>
        <v/>
      </c>
      <c r="J50" s="759" t="str">
        <f>IF(Beer!D57=0,"",if($V50&lt;2,"",Beer!D57))</f>
        <v/>
      </c>
      <c r="K50" s="758" t="str">
        <f>if(isblank(Beer!A57),"",Beer!$F$14)</f>
        <v/>
      </c>
      <c r="L50" s="759" t="str">
        <f>IF(Beer!F57=0,"",if($V50&lt;2,"",Beer!F57))</f>
        <v/>
      </c>
      <c r="M50" s="758" t="str">
        <f>if(isblank(Beer!A57),"",Beer!$H$14)</f>
        <v/>
      </c>
      <c r="N50" s="759" t="str">
        <f>IF(Beer!H57=0,"",if($V50&lt;2,"",Beer!H57))</f>
        <v/>
      </c>
      <c r="O50" s="757"/>
      <c r="P50" s="757"/>
      <c r="Q50" s="757"/>
      <c r="R50" s="757"/>
      <c r="S50" s="757"/>
      <c r="T50" s="757"/>
      <c r="U50" s="757"/>
      <c r="V50" s="757" t="str">
        <f>if(isblank(Beer!A57),"",COUNTIFS(Beer!B57,"&lt;&gt;0")+COUNTIFS(Beer!D57,"&lt;&gt;0")+COUNTIFS(Beer!F57,"&lt;&gt;0")+COUNTIFS(Beer!H57,"&lt;&gt;0"))</f>
        <v/>
      </c>
      <c r="W50" s="757"/>
      <c r="X50" s="757"/>
      <c r="Y50" s="757"/>
      <c r="Z50" s="757"/>
    </row>
    <row r="51">
      <c r="A51" s="757" t="str">
        <f>if(isblank(Beer!A58),"",IF(MOC!$J$67=true,MOC!$I$68&amp;Beer!A58,Beer!A58))</f>
        <v/>
      </c>
      <c r="B51" s="756" t="str">
        <f>if(V51=1,sum(Beer!B58,Beer!D58,Beer!F58,Beer!H58),"")</f>
        <v/>
      </c>
      <c r="C51" s="757"/>
      <c r="D51" s="757"/>
      <c r="E51" s="757"/>
      <c r="F51" s="757"/>
      <c r="G51" s="758" t="str">
        <f>if(isblank(Beer!A58),"",Beer!B$14)</f>
        <v/>
      </c>
      <c r="H51" s="759" t="str">
        <f>IF(Beer!B58=0,"",if($V51&lt;2,"",Beer!B58))</f>
        <v/>
      </c>
      <c r="I51" s="758" t="str">
        <f>if(isblank(Beer!A58),"",Beer!$D$14)</f>
        <v/>
      </c>
      <c r="J51" s="759" t="str">
        <f>IF(Beer!D58=0,"",if($V51&lt;2,"",Beer!D58))</f>
        <v/>
      </c>
      <c r="K51" s="758" t="str">
        <f>if(isblank(Beer!A58),"",Beer!$F$14)</f>
        <v/>
      </c>
      <c r="L51" s="759" t="str">
        <f>IF(Beer!F58=0,"",if($V51&lt;2,"",Beer!F58))</f>
        <v/>
      </c>
      <c r="M51" s="758" t="str">
        <f>if(isblank(Beer!A58),"",Beer!$H$14)</f>
        <v/>
      </c>
      <c r="N51" s="759" t="str">
        <f>IF(Beer!H58=0,"",if($V51&lt;2,"",Beer!H58))</f>
        <v/>
      </c>
      <c r="O51" s="757"/>
      <c r="P51" s="757"/>
      <c r="Q51" s="757"/>
      <c r="R51" s="757"/>
      <c r="S51" s="757"/>
      <c r="T51" s="757"/>
      <c r="U51" s="757"/>
      <c r="V51" s="757" t="str">
        <f>if(isblank(Beer!A58),"",COUNTIFS(Beer!B58,"&lt;&gt;0")+COUNTIFS(Beer!D58,"&lt;&gt;0")+COUNTIFS(Beer!F58,"&lt;&gt;0")+COUNTIFS(Beer!H58,"&lt;&gt;0"))</f>
        <v/>
      </c>
      <c r="W51" s="757"/>
      <c r="X51" s="757"/>
      <c r="Y51" s="757"/>
      <c r="Z51" s="757"/>
    </row>
    <row r="52">
      <c r="A52" s="757" t="str">
        <f>if(isblank(Beer!A59),"",IF(MOC!$J$67=true,MOC!$I$68&amp;Beer!A59,Beer!A59))</f>
        <v/>
      </c>
      <c r="B52" s="756" t="str">
        <f>if(V52=1,sum(Beer!B59,Beer!D59,Beer!F59,Beer!H59),"")</f>
        <v/>
      </c>
      <c r="C52" s="757"/>
      <c r="D52" s="757"/>
      <c r="E52" s="757"/>
      <c r="F52" s="757"/>
      <c r="G52" s="758" t="str">
        <f>if(isblank(Beer!A59),"",Beer!B$14)</f>
        <v/>
      </c>
      <c r="H52" s="759" t="str">
        <f>IF(Beer!B59=0,"",if($V52&lt;2,"",Beer!B59))</f>
        <v/>
      </c>
      <c r="I52" s="758" t="str">
        <f>if(isblank(Beer!A59),"",Beer!$D$14)</f>
        <v/>
      </c>
      <c r="J52" s="759" t="str">
        <f>IF(Beer!D59=0,"",if($V52&lt;2,"",Beer!D59))</f>
        <v/>
      </c>
      <c r="K52" s="758" t="str">
        <f>if(isblank(Beer!A59),"",Beer!$F$14)</f>
        <v/>
      </c>
      <c r="L52" s="759" t="str">
        <f>IF(Beer!F59=0,"",if($V52&lt;2,"",Beer!F59))</f>
        <v/>
      </c>
      <c r="M52" s="758" t="str">
        <f>if(isblank(Beer!A59),"",Beer!$H$14)</f>
        <v/>
      </c>
      <c r="N52" s="759" t="str">
        <f>IF(Beer!H59=0,"",if($V52&lt;2,"",Beer!H59))</f>
        <v/>
      </c>
      <c r="O52" s="757"/>
      <c r="P52" s="757"/>
      <c r="Q52" s="757"/>
      <c r="R52" s="757"/>
      <c r="S52" s="757"/>
      <c r="T52" s="757"/>
      <c r="U52" s="757"/>
      <c r="V52" s="757" t="str">
        <f>if(isblank(Beer!A59),"",COUNTIFS(Beer!B59,"&lt;&gt;0")+COUNTIFS(Beer!D59,"&lt;&gt;0")+COUNTIFS(Beer!F59,"&lt;&gt;0")+COUNTIFS(Beer!H59,"&lt;&gt;0"))</f>
        <v/>
      </c>
      <c r="W52" s="757"/>
      <c r="X52" s="757"/>
      <c r="Y52" s="757"/>
      <c r="Z52" s="757"/>
    </row>
    <row r="53">
      <c r="A53" s="757" t="str">
        <f>if(isblank(Beer!A60),"",IF(MOC!$J$67=true,MOC!$I$68&amp;Beer!A60,Beer!A60))</f>
        <v/>
      </c>
      <c r="B53" s="756" t="str">
        <f>if(V53=1,sum(Beer!B60,Beer!D60,Beer!F60,Beer!H60),"")</f>
        <v/>
      </c>
      <c r="C53" s="757"/>
      <c r="D53" s="757"/>
      <c r="E53" s="757"/>
      <c r="F53" s="757"/>
      <c r="G53" s="758" t="str">
        <f>if(isblank(Beer!A60),"",Beer!B$14)</f>
        <v/>
      </c>
      <c r="H53" s="759" t="str">
        <f>IF(Beer!B60=0,"",if($V53&lt;2,"",Beer!B60))</f>
        <v/>
      </c>
      <c r="I53" s="758" t="str">
        <f>if(isblank(Beer!A60),"",Beer!$D$14)</f>
        <v/>
      </c>
      <c r="J53" s="759" t="str">
        <f>IF(Beer!D60=0,"",if($V53&lt;2,"",Beer!D60))</f>
        <v/>
      </c>
      <c r="K53" s="758" t="str">
        <f>if(isblank(Beer!A60),"",Beer!$F$14)</f>
        <v/>
      </c>
      <c r="L53" s="759" t="str">
        <f>IF(Beer!F60=0,"",if($V53&lt;2,"",Beer!F60))</f>
        <v/>
      </c>
      <c r="M53" s="758" t="str">
        <f>if(isblank(Beer!A60),"",Beer!$H$14)</f>
        <v/>
      </c>
      <c r="N53" s="759" t="str">
        <f>IF(Beer!H60=0,"",if($V53&lt;2,"",Beer!H60))</f>
        <v/>
      </c>
      <c r="O53" s="757"/>
      <c r="P53" s="757"/>
      <c r="Q53" s="757"/>
      <c r="R53" s="757"/>
      <c r="S53" s="757"/>
      <c r="T53" s="757"/>
      <c r="U53" s="757"/>
      <c r="V53" s="757" t="str">
        <f>if(isblank(Beer!A60),"",COUNTIFS(Beer!B60,"&lt;&gt;0")+COUNTIFS(Beer!D60,"&lt;&gt;0")+COUNTIFS(Beer!F60,"&lt;&gt;0")+COUNTIFS(Beer!H60,"&lt;&gt;0"))</f>
        <v/>
      </c>
      <c r="W53" s="757"/>
      <c r="X53" s="757"/>
      <c r="Y53" s="757"/>
      <c r="Z53" s="757"/>
    </row>
    <row r="54">
      <c r="A54" s="757" t="str">
        <f>if(isblank(Beer!A61),"",IF(MOC!$J$67=true,MOC!$I$68&amp;Beer!A61,Beer!A61))</f>
        <v/>
      </c>
      <c r="B54" s="756" t="str">
        <f>if(V54=1,sum(Beer!B61,Beer!D61,Beer!F61,Beer!H61),"")</f>
        <v/>
      </c>
      <c r="C54" s="757"/>
      <c r="D54" s="757"/>
      <c r="E54" s="757"/>
      <c r="F54" s="757"/>
      <c r="G54" s="758" t="str">
        <f>if(isblank(Beer!A61),"",Beer!B$14)</f>
        <v/>
      </c>
      <c r="H54" s="759" t="str">
        <f>IF(Beer!B61=0,"",if($V54&lt;2,"",Beer!B61))</f>
        <v/>
      </c>
      <c r="I54" s="758" t="str">
        <f>if(isblank(Beer!A61),"",Beer!$D$14)</f>
        <v/>
      </c>
      <c r="J54" s="759" t="str">
        <f>IF(Beer!D61=0,"",if($V54&lt;2,"",Beer!D61))</f>
        <v/>
      </c>
      <c r="K54" s="758" t="str">
        <f>if(isblank(Beer!A61),"",Beer!$F$14)</f>
        <v/>
      </c>
      <c r="L54" s="759" t="str">
        <f>IF(Beer!F61=0,"",if($V54&lt;2,"",Beer!F61))</f>
        <v/>
      </c>
      <c r="M54" s="758" t="str">
        <f>if(isblank(Beer!A61),"",Beer!$H$14)</f>
        <v/>
      </c>
      <c r="N54" s="759" t="str">
        <f>IF(Beer!H61=0,"",if($V54&lt;2,"",Beer!H61))</f>
        <v/>
      </c>
      <c r="O54" s="757"/>
      <c r="P54" s="757"/>
      <c r="Q54" s="757"/>
      <c r="R54" s="757"/>
      <c r="S54" s="757"/>
      <c r="T54" s="757"/>
      <c r="U54" s="757"/>
      <c r="V54" s="757" t="str">
        <f>if(isblank(Beer!A61),"",COUNTIFS(Beer!B61,"&lt;&gt;0")+COUNTIFS(Beer!D61,"&lt;&gt;0")+COUNTIFS(Beer!F61,"&lt;&gt;0")+COUNTIFS(Beer!H61,"&lt;&gt;0"))</f>
        <v/>
      </c>
      <c r="W54" s="757"/>
      <c r="X54" s="757"/>
      <c r="Y54" s="757"/>
      <c r="Z54" s="757"/>
    </row>
    <row r="55">
      <c r="A55" s="757" t="str">
        <f>if(isblank(Beer!A62),"",IF(MOC!$J$67=true,MOC!$I$68&amp;Beer!A62,Beer!A62))</f>
        <v/>
      </c>
      <c r="B55" s="756" t="str">
        <f>if(V55=1,sum(Beer!B62,Beer!D62,Beer!F62,Beer!H62),"")</f>
        <v/>
      </c>
      <c r="C55" s="757"/>
      <c r="D55" s="757"/>
      <c r="E55" s="757"/>
      <c r="F55" s="757"/>
      <c r="G55" s="758" t="str">
        <f>if(isblank(Beer!A62),"",Beer!B$14)</f>
        <v/>
      </c>
      <c r="H55" s="759" t="str">
        <f>IF(Beer!B62=0,"",if($V55&lt;2,"",Beer!B62))</f>
        <v/>
      </c>
      <c r="I55" s="758" t="str">
        <f>if(isblank(Beer!A62),"",Beer!$D$14)</f>
        <v/>
      </c>
      <c r="J55" s="759" t="str">
        <f>IF(Beer!D62=0,"",if($V55&lt;2,"",Beer!D62))</f>
        <v/>
      </c>
      <c r="K55" s="758" t="str">
        <f>if(isblank(Beer!A62),"",Beer!$F$14)</f>
        <v/>
      </c>
      <c r="L55" s="759" t="str">
        <f>IF(Beer!F62=0,"",if($V55&lt;2,"",Beer!F62))</f>
        <v/>
      </c>
      <c r="M55" s="758" t="str">
        <f>if(isblank(Beer!A62),"",Beer!$H$14)</f>
        <v/>
      </c>
      <c r="N55" s="759" t="str">
        <f>IF(Beer!H62=0,"",if($V55&lt;2,"",Beer!H62))</f>
        <v/>
      </c>
      <c r="O55" s="757"/>
      <c r="P55" s="757"/>
      <c r="Q55" s="757"/>
      <c r="R55" s="757"/>
      <c r="S55" s="757"/>
      <c r="T55" s="757"/>
      <c r="U55" s="757"/>
      <c r="V55" s="757" t="str">
        <f>if(isblank(Beer!A62),"",COUNTIFS(Beer!B62,"&lt;&gt;0")+COUNTIFS(Beer!D62,"&lt;&gt;0")+COUNTIFS(Beer!F62,"&lt;&gt;0")+COUNTIFS(Beer!H62,"&lt;&gt;0"))</f>
        <v/>
      </c>
      <c r="W55" s="757"/>
      <c r="X55" s="757"/>
      <c r="Y55" s="757"/>
      <c r="Z55" s="757"/>
    </row>
    <row r="56">
      <c r="A56" s="757" t="str">
        <f>if(isblank(Beer!A63),"",IF(MOC!$J$67=true,MOC!$I$68&amp;Beer!A63,Beer!A63))</f>
        <v/>
      </c>
      <c r="B56" s="756" t="str">
        <f>if(V56=1,sum(Beer!B63,Beer!D63,Beer!F63,Beer!H63),"")</f>
        <v/>
      </c>
      <c r="C56" s="757"/>
      <c r="D56" s="757"/>
      <c r="E56" s="757"/>
      <c r="F56" s="757"/>
      <c r="G56" s="758" t="str">
        <f>if(isblank(Beer!A63),"",Beer!B$14)</f>
        <v/>
      </c>
      <c r="H56" s="759" t="str">
        <f>IF(Beer!B63=0,"",if($V56&lt;2,"",Beer!B63))</f>
        <v/>
      </c>
      <c r="I56" s="758" t="str">
        <f>if(isblank(Beer!A63),"",Beer!$D$14)</f>
        <v/>
      </c>
      <c r="J56" s="759" t="str">
        <f>IF(Beer!D63=0,"",if($V56&lt;2,"",Beer!D63))</f>
        <v/>
      </c>
      <c r="K56" s="758" t="str">
        <f>if(isblank(Beer!A63),"",Beer!$F$14)</f>
        <v/>
      </c>
      <c r="L56" s="759" t="str">
        <f>IF(Beer!F63=0,"",if($V56&lt;2,"",Beer!F63))</f>
        <v/>
      </c>
      <c r="M56" s="758" t="str">
        <f>if(isblank(Beer!A63),"",Beer!$H$14)</f>
        <v/>
      </c>
      <c r="N56" s="759" t="str">
        <f>IF(Beer!H63=0,"",if($V56&lt;2,"",Beer!H63))</f>
        <v/>
      </c>
      <c r="O56" s="757"/>
      <c r="P56" s="757"/>
      <c r="Q56" s="757"/>
      <c r="R56" s="757"/>
      <c r="S56" s="757"/>
      <c r="T56" s="757"/>
      <c r="U56" s="757"/>
      <c r="V56" s="757" t="str">
        <f>if(isblank(Beer!A63),"",COUNTIFS(Beer!B63,"&lt;&gt;0")+COUNTIFS(Beer!D63,"&lt;&gt;0")+COUNTIFS(Beer!F63,"&lt;&gt;0")+COUNTIFS(Beer!H63,"&lt;&gt;0"))</f>
        <v/>
      </c>
      <c r="W56" s="757"/>
      <c r="X56" s="757"/>
      <c r="Y56" s="757"/>
      <c r="Z56" s="757"/>
    </row>
    <row r="57">
      <c r="A57" s="757" t="str">
        <f>if(isblank(Beer!A64),"",IF(MOC!$J$67=true,MOC!$I$68&amp;Beer!A64,Beer!A64))</f>
        <v/>
      </c>
      <c r="B57" s="756" t="str">
        <f>if(V57=1,sum(Beer!B64,Beer!D64,Beer!F64,Beer!H64),"")</f>
        <v/>
      </c>
      <c r="C57" s="757"/>
      <c r="D57" s="757"/>
      <c r="E57" s="757"/>
      <c r="F57" s="757"/>
      <c r="G57" s="758" t="str">
        <f>if(isblank(Beer!A64),"",Beer!B$14)</f>
        <v/>
      </c>
      <c r="H57" s="759" t="str">
        <f>IF(Beer!B64=0,"",if($V57&lt;2,"",Beer!B64))</f>
        <v/>
      </c>
      <c r="I57" s="758" t="str">
        <f>if(isblank(Beer!A64),"",Beer!$D$14)</f>
        <v/>
      </c>
      <c r="J57" s="759" t="str">
        <f>IF(Beer!D64=0,"",if($V57&lt;2,"",Beer!D64))</f>
        <v/>
      </c>
      <c r="K57" s="758" t="str">
        <f>if(isblank(Beer!A64),"",Beer!$F$14)</f>
        <v/>
      </c>
      <c r="L57" s="759" t="str">
        <f>IF(Beer!F64=0,"",if($V57&lt;2,"",Beer!F64))</f>
        <v/>
      </c>
      <c r="M57" s="758" t="str">
        <f>if(isblank(Beer!A64),"",Beer!$H$14)</f>
        <v/>
      </c>
      <c r="N57" s="759" t="str">
        <f>IF(Beer!H64=0,"",if($V57&lt;2,"",Beer!H64))</f>
        <v/>
      </c>
      <c r="O57" s="757"/>
      <c r="P57" s="757"/>
      <c r="Q57" s="757"/>
      <c r="R57" s="757"/>
      <c r="S57" s="757"/>
      <c r="T57" s="757"/>
      <c r="U57" s="757"/>
      <c r="V57" s="757" t="str">
        <f>if(isblank(Beer!A64),"",COUNTIFS(Beer!B64,"&lt;&gt;0")+COUNTIFS(Beer!D64,"&lt;&gt;0")+COUNTIFS(Beer!F64,"&lt;&gt;0")+COUNTIFS(Beer!H64,"&lt;&gt;0"))</f>
        <v/>
      </c>
      <c r="W57" s="757"/>
      <c r="X57" s="757"/>
      <c r="Y57" s="757"/>
      <c r="Z57" s="757"/>
    </row>
    <row r="58">
      <c r="A58" s="757" t="str">
        <f>if(isblank(Beer!A65),"",IF(MOC!$J$67=true,MOC!$I$68&amp;Beer!A65,Beer!A65))</f>
        <v/>
      </c>
      <c r="B58" s="756" t="str">
        <f>if(V58=1,sum(Beer!B65,Beer!D65,Beer!F65,Beer!H65),"")</f>
        <v/>
      </c>
      <c r="C58" s="757"/>
      <c r="D58" s="757"/>
      <c r="E58" s="757"/>
      <c r="F58" s="757"/>
      <c r="G58" s="758" t="str">
        <f>if(isblank(Beer!A65),"",Beer!B$14)</f>
        <v/>
      </c>
      <c r="H58" s="759" t="str">
        <f>IF(Beer!B65=0,"",if($V58&lt;2,"",Beer!B65))</f>
        <v/>
      </c>
      <c r="I58" s="758" t="str">
        <f>if(isblank(Beer!A65),"",Beer!$D$14)</f>
        <v/>
      </c>
      <c r="J58" s="759" t="str">
        <f>IF(Beer!D65=0,"",if($V58&lt;2,"",Beer!D65))</f>
        <v/>
      </c>
      <c r="K58" s="758" t="str">
        <f>if(isblank(Beer!A65),"",Beer!$F$14)</f>
        <v/>
      </c>
      <c r="L58" s="759" t="str">
        <f>IF(Beer!F65=0,"",if($V58&lt;2,"",Beer!F65))</f>
        <v/>
      </c>
      <c r="M58" s="758" t="str">
        <f>if(isblank(Beer!A65),"",Beer!$H$14)</f>
        <v/>
      </c>
      <c r="N58" s="759" t="str">
        <f>IF(Beer!H65=0,"",if($V58&lt;2,"",Beer!H65))</f>
        <v/>
      </c>
      <c r="O58" s="757"/>
      <c r="P58" s="757"/>
      <c r="Q58" s="757"/>
      <c r="R58" s="757"/>
      <c r="S58" s="757"/>
      <c r="T58" s="757"/>
      <c r="U58" s="757"/>
      <c r="V58" s="757" t="str">
        <f>if(isblank(Beer!A65),"",COUNTIFS(Beer!B65,"&lt;&gt;0")+COUNTIFS(Beer!D65,"&lt;&gt;0")+COUNTIFS(Beer!F65,"&lt;&gt;0")+COUNTIFS(Beer!H65,"&lt;&gt;0"))</f>
        <v/>
      </c>
      <c r="W58" s="757"/>
      <c r="X58" s="757"/>
      <c r="Y58" s="757"/>
      <c r="Z58" s="757"/>
    </row>
    <row r="59">
      <c r="A59" s="757" t="str">
        <f>if(isblank(Beer!A66),"",IF(MOC!$J$67=true,MOC!$I$68&amp;Beer!A66,Beer!A66))</f>
        <v/>
      </c>
      <c r="B59" s="756" t="str">
        <f>if(V59=1,sum(Beer!B66,Beer!D66,Beer!F66,Beer!H66),"")</f>
        <v/>
      </c>
      <c r="C59" s="757"/>
      <c r="D59" s="757"/>
      <c r="E59" s="757"/>
      <c r="F59" s="757"/>
      <c r="G59" s="758" t="str">
        <f>if(isblank(Beer!A66),"",Beer!B$14)</f>
        <v/>
      </c>
      <c r="H59" s="759" t="str">
        <f>IF(Beer!B66=0,"",if($V59&lt;2,"",Beer!B66))</f>
        <v/>
      </c>
      <c r="I59" s="758" t="str">
        <f>if(isblank(Beer!A66),"",Beer!$D$14)</f>
        <v/>
      </c>
      <c r="J59" s="759" t="str">
        <f>IF(Beer!D66=0,"",if($V59&lt;2,"",Beer!D66))</f>
        <v/>
      </c>
      <c r="K59" s="758" t="str">
        <f>if(isblank(Beer!A66),"",Beer!$F$14)</f>
        <v/>
      </c>
      <c r="L59" s="759" t="str">
        <f>IF(Beer!F66=0,"",if($V59&lt;2,"",Beer!F66))</f>
        <v/>
      </c>
      <c r="M59" s="758" t="str">
        <f>if(isblank(Beer!A66),"",Beer!$H$14)</f>
        <v/>
      </c>
      <c r="N59" s="759" t="str">
        <f>IF(Beer!H66=0,"",if($V59&lt;2,"",Beer!H66))</f>
        <v/>
      </c>
      <c r="O59" s="757"/>
      <c r="P59" s="757"/>
      <c r="Q59" s="757"/>
      <c r="R59" s="757"/>
      <c r="S59" s="757"/>
      <c r="T59" s="757"/>
      <c r="U59" s="757"/>
      <c r="V59" s="757" t="str">
        <f>if(isblank(Beer!A66),"",COUNTIFS(Beer!B66,"&lt;&gt;0")+COUNTIFS(Beer!D66,"&lt;&gt;0")+COUNTIFS(Beer!F66,"&lt;&gt;0")+COUNTIFS(Beer!H66,"&lt;&gt;0"))</f>
        <v/>
      </c>
      <c r="W59" s="757"/>
      <c r="X59" s="757"/>
      <c r="Y59" s="757"/>
      <c r="Z59" s="757"/>
    </row>
    <row r="60">
      <c r="A60" s="757" t="str">
        <f>if(isblank(Beer!A67),"",IF(MOC!$J$67=true,MOC!$I$68&amp;Beer!A67,Beer!A67))</f>
        <v/>
      </c>
      <c r="B60" s="756" t="str">
        <f>if(V60=1,sum(Beer!B67,Beer!D67,Beer!F67,Beer!H67),"")</f>
        <v/>
      </c>
      <c r="C60" s="757"/>
      <c r="D60" s="757"/>
      <c r="E60" s="757"/>
      <c r="F60" s="757"/>
      <c r="G60" s="758" t="str">
        <f>if(isblank(Beer!A67),"",Beer!B$14)</f>
        <v/>
      </c>
      <c r="H60" s="759" t="str">
        <f>IF(Beer!B67=0,"",if($V60&lt;2,"",Beer!B67))</f>
        <v/>
      </c>
      <c r="I60" s="758" t="str">
        <f>if(isblank(Beer!A67),"",Beer!$D$14)</f>
        <v/>
      </c>
      <c r="J60" s="759" t="str">
        <f>IF(Beer!D67=0,"",if($V60&lt;2,"",Beer!D67))</f>
        <v/>
      </c>
      <c r="K60" s="758" t="str">
        <f>if(isblank(Beer!A67),"",Beer!$F$14)</f>
        <v/>
      </c>
      <c r="L60" s="759" t="str">
        <f>IF(Beer!F67=0,"",if($V60&lt;2,"",Beer!F67))</f>
        <v/>
      </c>
      <c r="M60" s="758" t="str">
        <f>if(isblank(Beer!A67),"",Beer!$H$14)</f>
        <v/>
      </c>
      <c r="N60" s="759" t="str">
        <f>IF(Beer!H67=0,"",if($V60&lt;2,"",Beer!H67))</f>
        <v/>
      </c>
      <c r="O60" s="757"/>
      <c r="P60" s="757"/>
      <c r="Q60" s="757"/>
      <c r="R60" s="757"/>
      <c r="S60" s="757"/>
      <c r="T60" s="757"/>
      <c r="U60" s="757"/>
      <c r="V60" s="757" t="str">
        <f>if(isblank(Beer!A67),"",COUNTIFS(Beer!B67,"&lt;&gt;0")+COUNTIFS(Beer!D67,"&lt;&gt;0")+COUNTIFS(Beer!F67,"&lt;&gt;0")+COUNTIFS(Beer!H67,"&lt;&gt;0"))</f>
        <v/>
      </c>
      <c r="W60" s="757"/>
      <c r="X60" s="757"/>
      <c r="Y60" s="757"/>
      <c r="Z60" s="757"/>
    </row>
    <row r="61">
      <c r="A61" s="757" t="str">
        <f>if(isblank(Beer!A68),"",IF(MOC!$J$67=true,MOC!$I$68&amp;Beer!A68,Beer!A68))</f>
        <v/>
      </c>
      <c r="B61" s="756" t="str">
        <f>if(V61=1,sum(Beer!B68,Beer!D68,Beer!F68,Beer!H68),"")</f>
        <v/>
      </c>
      <c r="C61" s="757"/>
      <c r="D61" s="757"/>
      <c r="E61" s="757"/>
      <c r="F61" s="757"/>
      <c r="G61" s="758" t="str">
        <f>if(isblank(Beer!A68),"",Beer!B$14)</f>
        <v/>
      </c>
      <c r="H61" s="759" t="str">
        <f>IF(Beer!B68=0,"",if($V61&lt;2,"",Beer!B68))</f>
        <v/>
      </c>
      <c r="I61" s="758" t="str">
        <f>if(isblank(Beer!A68),"",Beer!$D$14)</f>
        <v/>
      </c>
      <c r="J61" s="759" t="str">
        <f>IF(Beer!D68=0,"",if($V61&lt;2,"",Beer!D68))</f>
        <v/>
      </c>
      <c r="K61" s="758" t="str">
        <f>if(isblank(Beer!A68),"",Beer!$F$14)</f>
        <v/>
      </c>
      <c r="L61" s="759" t="str">
        <f>IF(Beer!F68=0,"",if($V61&lt;2,"",Beer!F68))</f>
        <v/>
      </c>
      <c r="M61" s="758" t="str">
        <f>if(isblank(Beer!A68),"",Beer!$H$14)</f>
        <v/>
      </c>
      <c r="N61" s="759" t="str">
        <f>IF(Beer!H68=0,"",if($V61&lt;2,"",Beer!H68))</f>
        <v/>
      </c>
      <c r="O61" s="757"/>
      <c r="P61" s="757"/>
      <c r="Q61" s="757"/>
      <c r="R61" s="757"/>
      <c r="S61" s="757"/>
      <c r="T61" s="757"/>
      <c r="U61" s="757"/>
      <c r="V61" s="757" t="str">
        <f>if(isblank(Beer!A68),"",COUNTIFS(Beer!B68,"&lt;&gt;0")+COUNTIFS(Beer!D68,"&lt;&gt;0")+COUNTIFS(Beer!F68,"&lt;&gt;0")+COUNTIFS(Beer!H68,"&lt;&gt;0"))</f>
        <v/>
      </c>
      <c r="W61" s="757"/>
      <c r="X61" s="757"/>
      <c r="Y61" s="757"/>
      <c r="Z61" s="757"/>
    </row>
    <row r="62">
      <c r="A62" s="757" t="str">
        <f>if(isblank(Beer!A69),"",IF(MOC!$J$67=true,MOC!$I$68&amp;Beer!A69,Beer!A69))</f>
        <v/>
      </c>
      <c r="B62" s="756" t="str">
        <f>if(V62=1,sum(Beer!B69,Beer!D69,Beer!F69,Beer!H69),"")</f>
        <v/>
      </c>
      <c r="C62" s="757"/>
      <c r="D62" s="757"/>
      <c r="E62" s="757"/>
      <c r="F62" s="757"/>
      <c r="G62" s="758" t="str">
        <f>if(isblank(Beer!A69),"",Beer!B$14)</f>
        <v/>
      </c>
      <c r="H62" s="759" t="str">
        <f>IF(Beer!B69=0,"",if($V62&lt;2,"",Beer!B69))</f>
        <v/>
      </c>
      <c r="I62" s="758" t="str">
        <f>if(isblank(Beer!A69),"",Beer!$D$14)</f>
        <v/>
      </c>
      <c r="J62" s="759" t="str">
        <f>IF(Beer!D69=0,"",if($V62&lt;2,"",Beer!D69))</f>
        <v/>
      </c>
      <c r="K62" s="758" t="str">
        <f>if(isblank(Beer!A69),"",Beer!$F$14)</f>
        <v/>
      </c>
      <c r="L62" s="759" t="str">
        <f>IF(Beer!F69=0,"",if($V62&lt;2,"",Beer!F69))</f>
        <v/>
      </c>
      <c r="M62" s="758" t="str">
        <f>if(isblank(Beer!A69),"",Beer!$H$14)</f>
        <v/>
      </c>
      <c r="N62" s="759" t="str">
        <f>IF(Beer!H69=0,"",if($V62&lt;2,"",Beer!H69))</f>
        <v/>
      </c>
      <c r="O62" s="757"/>
      <c r="P62" s="757"/>
      <c r="Q62" s="757"/>
      <c r="R62" s="757"/>
      <c r="S62" s="757"/>
      <c r="T62" s="757"/>
      <c r="U62" s="757"/>
      <c r="V62" s="757" t="str">
        <f>if(isblank(Beer!A69),"",COUNTIFS(Beer!B69,"&lt;&gt;0")+COUNTIFS(Beer!D69,"&lt;&gt;0")+COUNTIFS(Beer!F69,"&lt;&gt;0")+COUNTIFS(Beer!H69,"&lt;&gt;0"))</f>
        <v/>
      </c>
      <c r="W62" s="757"/>
      <c r="X62" s="757"/>
      <c r="Y62" s="757"/>
      <c r="Z62" s="757"/>
    </row>
    <row r="63">
      <c r="A63" s="757" t="str">
        <f>if(isblank(Beer!A70),"",IF(MOC!$J$67=true,MOC!$I$68&amp;Beer!A70,Beer!A70))</f>
        <v/>
      </c>
      <c r="B63" s="756" t="str">
        <f>if(V63=1,sum(Beer!B70,Beer!D70,Beer!F70,Beer!H70),"")</f>
        <v/>
      </c>
      <c r="C63" s="757"/>
      <c r="D63" s="757"/>
      <c r="E63" s="757"/>
      <c r="F63" s="757"/>
      <c r="G63" s="758" t="str">
        <f>if(isblank(Beer!A70),"",Beer!B$14)</f>
        <v/>
      </c>
      <c r="H63" s="759" t="str">
        <f>IF(Beer!B70=0,"",if($V63&lt;2,"",Beer!B70))</f>
        <v/>
      </c>
      <c r="I63" s="758" t="str">
        <f>if(isblank(Beer!A70),"",Beer!$D$14)</f>
        <v/>
      </c>
      <c r="J63" s="759" t="str">
        <f>IF(Beer!D70=0,"",if($V63&lt;2,"",Beer!D70))</f>
        <v/>
      </c>
      <c r="K63" s="758" t="str">
        <f>if(isblank(Beer!A70),"",Beer!$F$14)</f>
        <v/>
      </c>
      <c r="L63" s="759" t="str">
        <f>IF(Beer!F70=0,"",if($V63&lt;2,"",Beer!F70))</f>
        <v/>
      </c>
      <c r="M63" s="758" t="str">
        <f>if(isblank(Beer!A70),"",Beer!$H$14)</f>
        <v/>
      </c>
      <c r="N63" s="759" t="str">
        <f>IF(Beer!H70=0,"",if($V63&lt;2,"",Beer!H70))</f>
        <v/>
      </c>
      <c r="O63" s="757"/>
      <c r="P63" s="757"/>
      <c r="Q63" s="757"/>
      <c r="R63" s="757"/>
      <c r="S63" s="757"/>
      <c r="T63" s="757"/>
      <c r="U63" s="757"/>
      <c r="V63" s="757" t="str">
        <f>if(isblank(Beer!A70),"",COUNTIFS(Beer!B70,"&lt;&gt;0")+COUNTIFS(Beer!D70,"&lt;&gt;0")+COUNTIFS(Beer!F70,"&lt;&gt;0")+COUNTIFS(Beer!H70,"&lt;&gt;0"))</f>
        <v/>
      </c>
      <c r="W63" s="757"/>
      <c r="X63" s="757"/>
      <c r="Y63" s="757"/>
      <c r="Z63" s="757"/>
    </row>
    <row r="64">
      <c r="A64" s="757" t="str">
        <f>if(isblank(Beer!A71),"",IF(MOC!$J$67=true,MOC!$I$68&amp;Beer!A71,Beer!A71))</f>
        <v/>
      </c>
      <c r="B64" s="756" t="str">
        <f>if(V64=1,sum(Beer!B71,Beer!D71,Beer!F71,Beer!H71),"")</f>
        <v/>
      </c>
      <c r="C64" s="757"/>
      <c r="D64" s="757"/>
      <c r="E64" s="757"/>
      <c r="F64" s="757"/>
      <c r="G64" s="758" t="str">
        <f>if(isblank(Beer!A71),"",Beer!B$14)</f>
        <v/>
      </c>
      <c r="H64" s="759" t="str">
        <f>IF(Beer!B71=0,"",if($V64&lt;2,"",Beer!B71))</f>
        <v/>
      </c>
      <c r="I64" s="758" t="str">
        <f>if(isblank(Beer!A71),"",Beer!$D$14)</f>
        <v/>
      </c>
      <c r="J64" s="759" t="str">
        <f>IF(Beer!D71=0,"",if($V64&lt;2,"",Beer!D71))</f>
        <v/>
      </c>
      <c r="K64" s="758" t="str">
        <f>if(isblank(Beer!A71),"",Beer!$F$14)</f>
        <v/>
      </c>
      <c r="L64" s="759" t="str">
        <f>IF(Beer!F71=0,"",if($V64&lt;2,"",Beer!F71))</f>
        <v/>
      </c>
      <c r="M64" s="758" t="str">
        <f>if(isblank(Beer!A71),"",Beer!$H$14)</f>
        <v/>
      </c>
      <c r="N64" s="759" t="str">
        <f>IF(Beer!H71=0,"",if($V64&lt;2,"",Beer!H71))</f>
        <v/>
      </c>
      <c r="O64" s="757"/>
      <c r="P64" s="757"/>
      <c r="Q64" s="757"/>
      <c r="R64" s="757"/>
      <c r="S64" s="757"/>
      <c r="T64" s="757"/>
      <c r="U64" s="757"/>
      <c r="V64" s="757" t="str">
        <f>if(isblank(Beer!A71),"",COUNTIFS(Beer!B71,"&lt;&gt;0")+COUNTIFS(Beer!D71,"&lt;&gt;0")+COUNTIFS(Beer!F71,"&lt;&gt;0")+COUNTIFS(Beer!H71,"&lt;&gt;0"))</f>
        <v/>
      </c>
      <c r="W64" s="757"/>
      <c r="X64" s="757"/>
      <c r="Y64" s="757"/>
      <c r="Z64" s="757"/>
    </row>
    <row r="65">
      <c r="A65" s="757" t="str">
        <f>if(isblank(Beer!A72),"",IF(MOC!$J$67=true,MOC!$I$68&amp;Beer!A72,Beer!A72))</f>
        <v/>
      </c>
      <c r="B65" s="756" t="str">
        <f>if(V65=1,sum(Beer!B72,Beer!D72,Beer!F72,Beer!H72),"")</f>
        <v/>
      </c>
      <c r="C65" s="757"/>
      <c r="D65" s="757"/>
      <c r="E65" s="757"/>
      <c r="F65" s="757"/>
      <c r="G65" s="758" t="str">
        <f>if(isblank(Beer!A72),"",Beer!B$14)</f>
        <v/>
      </c>
      <c r="H65" s="759" t="str">
        <f>IF(Beer!B72=0,"",if($V65&lt;2,"",Beer!B72))</f>
        <v/>
      </c>
      <c r="I65" s="758" t="str">
        <f>if(isblank(Beer!A72),"",Beer!$D$14)</f>
        <v/>
      </c>
      <c r="J65" s="759" t="str">
        <f>IF(Beer!D72=0,"",if($V65&lt;2,"",Beer!D72))</f>
        <v/>
      </c>
      <c r="K65" s="758" t="str">
        <f>if(isblank(Beer!A72),"",Beer!$F$14)</f>
        <v/>
      </c>
      <c r="L65" s="759" t="str">
        <f>IF(Beer!F72=0,"",if($V65&lt;2,"",Beer!F72))</f>
        <v/>
      </c>
      <c r="M65" s="758" t="str">
        <f>if(isblank(Beer!A72),"",Beer!$H$14)</f>
        <v/>
      </c>
      <c r="N65" s="759" t="str">
        <f>IF(Beer!H72=0,"",if($V65&lt;2,"",Beer!H72))</f>
        <v/>
      </c>
      <c r="O65" s="757"/>
      <c r="P65" s="757"/>
      <c r="Q65" s="757"/>
      <c r="R65" s="757"/>
      <c r="S65" s="757"/>
      <c r="T65" s="757"/>
      <c r="U65" s="757"/>
      <c r="V65" s="757" t="str">
        <f>if(isblank(Beer!A72),"",COUNTIFS(Beer!B72,"&lt;&gt;0")+COUNTIFS(Beer!D72,"&lt;&gt;0")+COUNTIFS(Beer!F72,"&lt;&gt;0")+COUNTIFS(Beer!H72,"&lt;&gt;0"))</f>
        <v/>
      </c>
      <c r="W65" s="757"/>
      <c r="X65" s="757"/>
      <c r="Y65" s="757"/>
      <c r="Z65" s="757"/>
    </row>
    <row r="66">
      <c r="A66" s="757" t="str">
        <f>if(isblank(Beer!A73),"",IF(MOC!$J$67=true,MOC!$I$68&amp;Beer!A73,Beer!A73))</f>
        <v/>
      </c>
      <c r="B66" s="756" t="str">
        <f>if(V66=1,sum(Beer!B73,Beer!D73,Beer!F73,Beer!H73),"")</f>
        <v/>
      </c>
      <c r="C66" s="757"/>
      <c r="D66" s="757"/>
      <c r="E66" s="757"/>
      <c r="F66" s="757"/>
      <c r="G66" s="758" t="str">
        <f>if(isblank(Beer!A73),"",Beer!B$14)</f>
        <v/>
      </c>
      <c r="H66" s="759" t="str">
        <f>IF(Beer!B73=0,"",if($V66&lt;2,"",Beer!B73))</f>
        <v/>
      </c>
      <c r="I66" s="758" t="str">
        <f>if(isblank(Beer!A73),"",Beer!$D$14)</f>
        <v/>
      </c>
      <c r="J66" s="759" t="str">
        <f>IF(Beer!D73=0,"",if($V66&lt;2,"",Beer!D73))</f>
        <v/>
      </c>
      <c r="K66" s="758" t="str">
        <f>if(isblank(Beer!A73),"",Beer!$F$14)</f>
        <v/>
      </c>
      <c r="L66" s="759" t="str">
        <f>IF(Beer!F73=0,"",if($V66&lt;2,"",Beer!F73))</f>
        <v/>
      </c>
      <c r="M66" s="758" t="str">
        <f>if(isblank(Beer!A73),"",Beer!$H$14)</f>
        <v/>
      </c>
      <c r="N66" s="759" t="str">
        <f>IF(Beer!H73=0,"",if($V66&lt;2,"",Beer!H73))</f>
        <v/>
      </c>
      <c r="O66" s="757"/>
      <c r="P66" s="757"/>
      <c r="Q66" s="757"/>
      <c r="R66" s="757"/>
      <c r="S66" s="757"/>
      <c r="T66" s="757"/>
      <c r="U66" s="757"/>
      <c r="V66" s="757" t="str">
        <f>if(isblank(Beer!A73),"",COUNTIFS(Beer!B73,"&lt;&gt;0")+COUNTIFS(Beer!D73,"&lt;&gt;0")+COUNTIFS(Beer!F73,"&lt;&gt;0")+COUNTIFS(Beer!H73,"&lt;&gt;0"))</f>
        <v/>
      </c>
      <c r="W66" s="757"/>
      <c r="X66" s="757"/>
      <c r="Y66" s="757"/>
      <c r="Z66" s="757"/>
    </row>
    <row r="67">
      <c r="A67" s="757" t="str">
        <f>if(isblank(Beer!A74),"",IF(MOC!$J$67=true,MOC!$I$68&amp;Beer!A74,Beer!A74))</f>
        <v/>
      </c>
      <c r="B67" s="756" t="str">
        <f>if(V67=1,sum(Beer!B74,Beer!D74,Beer!F74,Beer!H74),"")</f>
        <v/>
      </c>
      <c r="C67" s="757"/>
      <c r="D67" s="757"/>
      <c r="E67" s="757"/>
      <c r="F67" s="757"/>
      <c r="G67" s="758" t="str">
        <f>if(isblank(Beer!A74),"",Beer!B$14)</f>
        <v/>
      </c>
      <c r="H67" s="759" t="str">
        <f>IF(Beer!B74=0,"",if($V67&lt;2,"",Beer!B74))</f>
        <v/>
      </c>
      <c r="I67" s="758" t="str">
        <f>if(isblank(Beer!A74),"",Beer!$D$14)</f>
        <v/>
      </c>
      <c r="J67" s="759" t="str">
        <f>IF(Beer!D74=0,"",if($V67&lt;2,"",Beer!D74))</f>
        <v/>
      </c>
      <c r="K67" s="758" t="str">
        <f>if(isblank(Beer!A74),"",Beer!$F$14)</f>
        <v/>
      </c>
      <c r="L67" s="759" t="str">
        <f>IF(Beer!F74=0,"",if($V67&lt;2,"",Beer!F74))</f>
        <v/>
      </c>
      <c r="M67" s="758" t="str">
        <f>if(isblank(Beer!A74),"",Beer!$H$14)</f>
        <v/>
      </c>
      <c r="N67" s="759" t="str">
        <f>IF(Beer!H74=0,"",if($V67&lt;2,"",Beer!H74))</f>
        <v/>
      </c>
      <c r="O67" s="757"/>
      <c r="P67" s="757"/>
      <c r="Q67" s="757"/>
      <c r="R67" s="757"/>
      <c r="S67" s="757"/>
      <c r="T67" s="757"/>
      <c r="U67" s="757"/>
      <c r="V67" s="757" t="str">
        <f>if(isblank(Beer!A74),"",COUNTIFS(Beer!B74,"&lt;&gt;0")+COUNTIFS(Beer!D74,"&lt;&gt;0")+COUNTIFS(Beer!F74,"&lt;&gt;0")+COUNTIFS(Beer!H74,"&lt;&gt;0"))</f>
        <v/>
      </c>
      <c r="W67" s="757"/>
      <c r="X67" s="757"/>
      <c r="Y67" s="757"/>
      <c r="Z67" s="757"/>
    </row>
    <row r="68">
      <c r="A68" s="757" t="str">
        <f>if(isblank(Beer!A75),"",IF(MOC!$J$67=true,MOC!$I$68&amp;Beer!A75,Beer!A75))</f>
        <v/>
      </c>
      <c r="B68" s="756" t="str">
        <f>if(V68=1,sum(Beer!B75,Beer!D75,Beer!F75,Beer!H75),"")</f>
        <v/>
      </c>
      <c r="C68" s="757"/>
      <c r="D68" s="757"/>
      <c r="E68" s="757"/>
      <c r="F68" s="757"/>
      <c r="G68" s="758" t="str">
        <f>if(isblank(Beer!A75),"",Beer!B$14)</f>
        <v/>
      </c>
      <c r="H68" s="759" t="str">
        <f>IF(Beer!B75=0,"",if($V68&lt;2,"",Beer!B75))</f>
        <v/>
      </c>
      <c r="I68" s="758" t="str">
        <f>if(isblank(Beer!A75),"",Beer!$D$14)</f>
        <v/>
      </c>
      <c r="J68" s="759" t="str">
        <f>IF(Beer!D75=0,"",if($V68&lt;2,"",Beer!D75))</f>
        <v/>
      </c>
      <c r="K68" s="758" t="str">
        <f>if(isblank(Beer!A75),"",Beer!$F$14)</f>
        <v/>
      </c>
      <c r="L68" s="759" t="str">
        <f>IF(Beer!F75=0,"",if($V68&lt;2,"",Beer!F75))</f>
        <v/>
      </c>
      <c r="M68" s="758" t="str">
        <f>if(isblank(Beer!A75),"",Beer!$H$14)</f>
        <v/>
      </c>
      <c r="N68" s="759" t="str">
        <f>IF(Beer!H75=0,"",if($V68&lt;2,"",Beer!H75))</f>
        <v/>
      </c>
      <c r="O68" s="757"/>
      <c r="P68" s="757"/>
      <c r="Q68" s="757"/>
      <c r="R68" s="757"/>
      <c r="S68" s="757"/>
      <c r="T68" s="757"/>
      <c r="U68" s="757"/>
      <c r="V68" s="757" t="str">
        <f>if(isblank(Beer!A75),"",COUNTIFS(Beer!B75,"&lt;&gt;0")+COUNTIFS(Beer!D75,"&lt;&gt;0")+COUNTIFS(Beer!F75,"&lt;&gt;0")+COUNTIFS(Beer!H75,"&lt;&gt;0"))</f>
        <v/>
      </c>
      <c r="W68" s="757"/>
      <c r="X68" s="757"/>
      <c r="Y68" s="757"/>
      <c r="Z68" s="757"/>
    </row>
    <row r="69">
      <c r="A69" s="757" t="str">
        <f>if(isblank(Beer!A76),"",IF(MOC!$J$67=true,MOC!$I$68&amp;Beer!A76,Beer!A76))</f>
        <v/>
      </c>
      <c r="B69" s="756" t="str">
        <f>if(V69=1,sum(Beer!B76,Beer!D76,Beer!F76,Beer!H76),"")</f>
        <v/>
      </c>
      <c r="C69" s="757"/>
      <c r="D69" s="757"/>
      <c r="E69" s="757"/>
      <c r="F69" s="757"/>
      <c r="G69" s="758" t="str">
        <f>if(isblank(Beer!A76),"",Beer!B$14)</f>
        <v/>
      </c>
      <c r="H69" s="759" t="str">
        <f>IF(Beer!B76=0,"",if($V69&lt;2,"",Beer!B76))</f>
        <v/>
      </c>
      <c r="I69" s="758" t="str">
        <f>if(isblank(Beer!A76),"",Beer!$D$14)</f>
        <v/>
      </c>
      <c r="J69" s="759" t="str">
        <f>IF(Beer!D76=0,"",if($V69&lt;2,"",Beer!D76))</f>
        <v/>
      </c>
      <c r="K69" s="758" t="str">
        <f>if(isblank(Beer!A76),"",Beer!$F$14)</f>
        <v/>
      </c>
      <c r="L69" s="759" t="str">
        <f>IF(Beer!F76=0,"",if($V69&lt;2,"",Beer!F76))</f>
        <v/>
      </c>
      <c r="M69" s="758" t="str">
        <f>if(isblank(Beer!A76),"",Beer!$H$14)</f>
        <v/>
      </c>
      <c r="N69" s="759" t="str">
        <f>IF(Beer!H76=0,"",if($V69&lt;2,"",Beer!H76))</f>
        <v/>
      </c>
      <c r="O69" s="757"/>
      <c r="P69" s="757"/>
      <c r="Q69" s="757"/>
      <c r="R69" s="757"/>
      <c r="S69" s="757"/>
      <c r="T69" s="757"/>
      <c r="U69" s="757"/>
      <c r="V69" s="757" t="str">
        <f>if(isblank(Beer!A76),"",COUNTIFS(Beer!B76,"&lt;&gt;0")+COUNTIFS(Beer!D76,"&lt;&gt;0")+COUNTIFS(Beer!F76,"&lt;&gt;0")+COUNTIFS(Beer!H76,"&lt;&gt;0"))</f>
        <v/>
      </c>
      <c r="W69" s="757"/>
      <c r="X69" s="757"/>
      <c r="Y69" s="757"/>
      <c r="Z69" s="757"/>
    </row>
    <row r="70">
      <c r="A70" s="757" t="str">
        <f>if(isblank(Beer!A77),"",IF(MOC!$J$67=true,MOC!$I$68&amp;Beer!A77,Beer!A77))</f>
        <v/>
      </c>
      <c r="B70" s="756" t="str">
        <f>if(V70=1,sum(Beer!B77,Beer!D77,Beer!F77,Beer!H77),"")</f>
        <v/>
      </c>
      <c r="C70" s="757"/>
      <c r="D70" s="757"/>
      <c r="E70" s="757"/>
      <c r="F70" s="757"/>
      <c r="G70" s="758" t="str">
        <f>if(isblank(Beer!A77),"",Beer!B$14)</f>
        <v/>
      </c>
      <c r="H70" s="759" t="str">
        <f>IF(Beer!B77=0,"",if($V70&lt;2,"",Beer!B77))</f>
        <v/>
      </c>
      <c r="I70" s="758" t="str">
        <f>if(isblank(Beer!A77),"",Beer!$D$14)</f>
        <v/>
      </c>
      <c r="J70" s="759" t="str">
        <f>IF(Beer!D77=0,"",if($V70&lt;2,"",Beer!D77))</f>
        <v/>
      </c>
      <c r="K70" s="758" t="str">
        <f>if(isblank(Beer!A77),"",Beer!$F$14)</f>
        <v/>
      </c>
      <c r="L70" s="759" t="str">
        <f>IF(Beer!F77=0,"",if($V70&lt;2,"",Beer!F77))</f>
        <v/>
      </c>
      <c r="M70" s="758" t="str">
        <f>if(isblank(Beer!A77),"",Beer!$H$14)</f>
        <v/>
      </c>
      <c r="N70" s="759" t="str">
        <f>IF(Beer!H77=0,"",if($V70&lt;2,"",Beer!H77))</f>
        <v/>
      </c>
      <c r="O70" s="757"/>
      <c r="P70" s="757"/>
      <c r="Q70" s="757"/>
      <c r="R70" s="757"/>
      <c r="S70" s="757"/>
      <c r="T70" s="757"/>
      <c r="U70" s="757"/>
      <c r="V70" s="757" t="str">
        <f>if(isblank(Beer!A77),"",COUNTIFS(Beer!B77,"&lt;&gt;0")+COUNTIFS(Beer!D77,"&lt;&gt;0")+COUNTIFS(Beer!F77,"&lt;&gt;0")+COUNTIFS(Beer!H77,"&lt;&gt;0"))</f>
        <v/>
      </c>
      <c r="W70" s="757"/>
      <c r="X70" s="757"/>
      <c r="Y70" s="757"/>
      <c r="Z70" s="757"/>
    </row>
    <row r="71">
      <c r="A71" s="757" t="str">
        <f>if(isblank(Beer!A78),"",IF(MOC!$J$67=true,MOC!$I$68&amp;Beer!A78,Beer!A78))</f>
        <v/>
      </c>
      <c r="B71" s="756" t="str">
        <f>if(V71=1,sum(Beer!B78,Beer!D78,Beer!F78,Beer!H78),"")</f>
        <v/>
      </c>
      <c r="C71" s="757"/>
      <c r="D71" s="757"/>
      <c r="E71" s="757"/>
      <c r="F71" s="757"/>
      <c r="G71" s="758" t="str">
        <f>if(isblank(Beer!A78),"",Beer!B$14)</f>
        <v/>
      </c>
      <c r="H71" s="759" t="str">
        <f>IF(Beer!B78=0,"",if($V71&lt;2,"",Beer!B78))</f>
        <v/>
      </c>
      <c r="I71" s="758" t="str">
        <f>if(isblank(Beer!A78),"",Beer!$D$14)</f>
        <v/>
      </c>
      <c r="J71" s="759" t="str">
        <f>IF(Beer!D78=0,"",if($V71&lt;2,"",Beer!D78))</f>
        <v/>
      </c>
      <c r="K71" s="758" t="str">
        <f>if(isblank(Beer!A78),"",Beer!$F$14)</f>
        <v/>
      </c>
      <c r="L71" s="759" t="str">
        <f>IF(Beer!F78=0,"",if($V71&lt;2,"",Beer!F78))</f>
        <v/>
      </c>
      <c r="M71" s="758" t="str">
        <f>if(isblank(Beer!A78),"",Beer!$H$14)</f>
        <v/>
      </c>
      <c r="N71" s="759" t="str">
        <f>IF(Beer!H78=0,"",if($V71&lt;2,"",Beer!H78))</f>
        <v/>
      </c>
      <c r="O71" s="757"/>
      <c r="P71" s="757"/>
      <c r="Q71" s="757"/>
      <c r="R71" s="757"/>
      <c r="S71" s="757"/>
      <c r="T71" s="757"/>
      <c r="U71" s="757"/>
      <c r="V71" s="757" t="str">
        <f>if(isblank(Beer!A78),"",COUNTIFS(Beer!B78,"&lt;&gt;0")+COUNTIFS(Beer!D78,"&lt;&gt;0")+COUNTIFS(Beer!F78,"&lt;&gt;0")+COUNTIFS(Beer!H78,"&lt;&gt;0"))</f>
        <v/>
      </c>
      <c r="W71" s="757"/>
      <c r="X71" s="757"/>
      <c r="Y71" s="757"/>
      <c r="Z71" s="757"/>
    </row>
    <row r="72">
      <c r="A72" s="757" t="str">
        <f>if(isblank(Beer!A79),"",IF(MOC!$J$67=true,MOC!$I$68&amp;Beer!A79,Beer!A79))</f>
        <v/>
      </c>
      <c r="B72" s="756" t="str">
        <f>if(V72=1,sum(Beer!B79,Beer!D79,Beer!F79,Beer!H79),"")</f>
        <v/>
      </c>
      <c r="C72" s="757"/>
      <c r="D72" s="757"/>
      <c r="E72" s="757"/>
      <c r="F72" s="757"/>
      <c r="G72" s="758" t="str">
        <f>if(isblank(Beer!A79),"",Beer!B$14)</f>
        <v/>
      </c>
      <c r="H72" s="759" t="str">
        <f>IF(Beer!B79=0,"",if($V72&lt;2,"",Beer!B79))</f>
        <v/>
      </c>
      <c r="I72" s="758" t="str">
        <f>if(isblank(Beer!A79),"",Beer!$D$14)</f>
        <v/>
      </c>
      <c r="J72" s="759" t="str">
        <f>IF(Beer!D79=0,"",if($V72&lt;2,"",Beer!D79))</f>
        <v/>
      </c>
      <c r="K72" s="758" t="str">
        <f>if(isblank(Beer!A79),"",Beer!$F$14)</f>
        <v/>
      </c>
      <c r="L72" s="759" t="str">
        <f>IF(Beer!F79=0,"",if($V72&lt;2,"",Beer!F79))</f>
        <v/>
      </c>
      <c r="M72" s="758" t="str">
        <f>if(isblank(Beer!A79),"",Beer!$H$14)</f>
        <v/>
      </c>
      <c r="N72" s="759" t="str">
        <f>IF(Beer!H79=0,"",if($V72&lt;2,"",Beer!H79))</f>
        <v/>
      </c>
      <c r="O72" s="757"/>
      <c r="P72" s="757"/>
      <c r="Q72" s="757"/>
      <c r="R72" s="757"/>
      <c r="S72" s="757"/>
      <c r="T72" s="757"/>
      <c r="U72" s="757"/>
      <c r="V72" s="757" t="str">
        <f>if(isblank(Beer!A79),"",COUNTIFS(Beer!B79,"&lt;&gt;0")+COUNTIFS(Beer!D79,"&lt;&gt;0")+COUNTIFS(Beer!F79,"&lt;&gt;0")+COUNTIFS(Beer!H79,"&lt;&gt;0"))</f>
        <v/>
      </c>
      <c r="W72" s="757"/>
      <c r="X72" s="757"/>
      <c r="Y72" s="757"/>
      <c r="Z72" s="757"/>
    </row>
    <row r="73">
      <c r="A73" s="757" t="str">
        <f>if(isblank(Beer!A80),"",IF(MOC!$J$67=true,MOC!$I$68&amp;Beer!A80,Beer!A80))</f>
        <v/>
      </c>
      <c r="B73" s="756" t="str">
        <f>if(V73=1,sum(Beer!B80,Beer!D80,Beer!F80,Beer!H80),"")</f>
        <v/>
      </c>
      <c r="C73" s="757"/>
      <c r="D73" s="757"/>
      <c r="E73" s="757"/>
      <c r="F73" s="757"/>
      <c r="G73" s="758" t="str">
        <f>if(isblank(Beer!A80),"",Beer!B$14)</f>
        <v/>
      </c>
      <c r="H73" s="759" t="str">
        <f>IF(Beer!B80=0,"",if($V73&lt;2,"",Beer!B80))</f>
        <v/>
      </c>
      <c r="I73" s="758" t="str">
        <f>if(isblank(Beer!A80),"",Beer!$D$14)</f>
        <v/>
      </c>
      <c r="J73" s="759" t="str">
        <f>IF(Beer!D80=0,"",if($V73&lt;2,"",Beer!D80))</f>
        <v/>
      </c>
      <c r="K73" s="758" t="str">
        <f>if(isblank(Beer!A80),"",Beer!$F$14)</f>
        <v/>
      </c>
      <c r="L73" s="759" t="str">
        <f>IF(Beer!F80=0,"",if($V73&lt;2,"",Beer!F80))</f>
        <v/>
      </c>
      <c r="M73" s="758" t="str">
        <f>if(isblank(Beer!A80),"",Beer!$H$14)</f>
        <v/>
      </c>
      <c r="N73" s="759" t="str">
        <f>IF(Beer!H80=0,"",if($V73&lt;2,"",Beer!H80))</f>
        <v/>
      </c>
      <c r="O73" s="757"/>
      <c r="P73" s="757"/>
      <c r="Q73" s="757"/>
      <c r="R73" s="757"/>
      <c r="S73" s="757"/>
      <c r="T73" s="757"/>
      <c r="U73" s="757"/>
      <c r="V73" s="757" t="str">
        <f>if(isblank(Beer!A80),"",COUNTIFS(Beer!B80,"&lt;&gt;0")+COUNTIFS(Beer!D80,"&lt;&gt;0")+COUNTIFS(Beer!F80,"&lt;&gt;0")+COUNTIFS(Beer!H80,"&lt;&gt;0"))</f>
        <v/>
      </c>
      <c r="W73" s="757"/>
      <c r="X73" s="757"/>
      <c r="Y73" s="757"/>
      <c r="Z73" s="757"/>
    </row>
    <row r="74">
      <c r="A74" s="757" t="str">
        <f>if(isblank(Beer!A81),"",IF(MOC!$J$67=true,MOC!$I$68&amp;Beer!A81,Beer!A81))</f>
        <v/>
      </c>
      <c r="B74" s="756" t="str">
        <f>if(V74=1,sum(Beer!B81,Beer!D81,Beer!F81,Beer!H81),"")</f>
        <v/>
      </c>
      <c r="C74" s="757"/>
      <c r="D74" s="757"/>
      <c r="E74" s="757"/>
      <c r="F74" s="757"/>
      <c r="G74" s="758" t="str">
        <f>if(isblank(Beer!A81),"",Beer!B$14)</f>
        <v/>
      </c>
      <c r="H74" s="759" t="str">
        <f>IF(Beer!B81=0,"",if($V74&lt;2,"",Beer!B81))</f>
        <v/>
      </c>
      <c r="I74" s="758" t="str">
        <f>if(isblank(Beer!A81),"",Beer!$D$14)</f>
        <v/>
      </c>
      <c r="J74" s="759" t="str">
        <f>IF(Beer!D81=0,"",if($V74&lt;2,"",Beer!D81))</f>
        <v/>
      </c>
      <c r="K74" s="758" t="str">
        <f>if(isblank(Beer!A81),"",Beer!$F$14)</f>
        <v/>
      </c>
      <c r="L74" s="759" t="str">
        <f>IF(Beer!F81=0,"",if($V74&lt;2,"",Beer!F81))</f>
        <v/>
      </c>
      <c r="M74" s="758" t="str">
        <f>if(isblank(Beer!A81),"",Beer!$H$14)</f>
        <v/>
      </c>
      <c r="N74" s="759" t="str">
        <f>IF(Beer!H81=0,"",if($V74&lt;2,"",Beer!H81))</f>
        <v/>
      </c>
      <c r="O74" s="757"/>
      <c r="P74" s="757"/>
      <c r="Q74" s="757"/>
      <c r="R74" s="757"/>
      <c r="S74" s="757"/>
      <c r="T74" s="757"/>
      <c r="U74" s="757"/>
      <c r="V74" s="757" t="str">
        <f>if(isblank(Beer!A81),"",COUNTIFS(Beer!B81,"&lt;&gt;0")+COUNTIFS(Beer!D81,"&lt;&gt;0")+COUNTIFS(Beer!F81,"&lt;&gt;0")+COUNTIFS(Beer!H81,"&lt;&gt;0"))</f>
        <v/>
      </c>
      <c r="W74" s="757"/>
      <c r="X74" s="757"/>
      <c r="Y74" s="757"/>
      <c r="Z74" s="757"/>
    </row>
    <row r="75">
      <c r="A75" s="757" t="str">
        <f>if(isblank(Beer!A82),"",IF(MOC!$J$67=true,MOC!$I$68&amp;Beer!A82,Beer!A82))</f>
        <v/>
      </c>
      <c r="B75" s="756" t="str">
        <f>if(V75=1,sum(Beer!B82,Beer!D82,Beer!F82,Beer!H82),"")</f>
        <v/>
      </c>
      <c r="C75" s="757"/>
      <c r="D75" s="757"/>
      <c r="E75" s="757"/>
      <c r="F75" s="757"/>
      <c r="G75" s="758" t="str">
        <f>if(isblank(Beer!A82),"",Beer!B$14)</f>
        <v/>
      </c>
      <c r="H75" s="759" t="str">
        <f>IF(Beer!B82=0,"",if($V75&lt;2,"",Beer!B82))</f>
        <v/>
      </c>
      <c r="I75" s="758" t="str">
        <f>if(isblank(Beer!A82),"",Beer!$D$14)</f>
        <v/>
      </c>
      <c r="J75" s="759" t="str">
        <f>IF(Beer!D82=0,"",if($V75&lt;2,"",Beer!D82))</f>
        <v/>
      </c>
      <c r="K75" s="758" t="str">
        <f>if(isblank(Beer!A82),"",Beer!$F$14)</f>
        <v/>
      </c>
      <c r="L75" s="759" t="str">
        <f>IF(Beer!F82=0,"",if($V75&lt;2,"",Beer!F82))</f>
        <v/>
      </c>
      <c r="M75" s="758" t="str">
        <f>if(isblank(Beer!A82),"",Beer!$H$14)</f>
        <v/>
      </c>
      <c r="N75" s="759" t="str">
        <f>IF(Beer!H82=0,"",if($V75&lt;2,"",Beer!H82))</f>
        <v/>
      </c>
      <c r="O75" s="757"/>
      <c r="P75" s="757"/>
      <c r="Q75" s="757"/>
      <c r="R75" s="757"/>
      <c r="S75" s="757"/>
      <c r="T75" s="757"/>
      <c r="U75" s="757"/>
      <c r="V75" s="757" t="str">
        <f>if(isblank(Beer!A82),"",COUNTIFS(Beer!B82,"&lt;&gt;0")+COUNTIFS(Beer!D82,"&lt;&gt;0")+COUNTIFS(Beer!F82,"&lt;&gt;0")+COUNTIFS(Beer!H82,"&lt;&gt;0"))</f>
        <v/>
      </c>
      <c r="W75" s="757"/>
      <c r="X75" s="757"/>
      <c r="Y75" s="757"/>
      <c r="Z75" s="757"/>
    </row>
    <row r="76">
      <c r="A76" s="757" t="str">
        <f>if(isblank(Beer!A83),"",IF(MOC!$J$67=true,MOC!$I$68&amp;Beer!A83,Beer!A83))</f>
        <v/>
      </c>
      <c r="B76" s="756" t="str">
        <f>if(V76=1,sum(Beer!B83,Beer!D83,Beer!F83,Beer!H83),"")</f>
        <v/>
      </c>
      <c r="C76" s="757"/>
      <c r="D76" s="757"/>
      <c r="E76" s="757"/>
      <c r="F76" s="757"/>
      <c r="G76" s="758" t="str">
        <f>if(isblank(Beer!A83),"",Beer!B$14)</f>
        <v/>
      </c>
      <c r="H76" s="759" t="str">
        <f>IF(Beer!B83=0,"",if($V76&lt;2,"",Beer!B83))</f>
        <v/>
      </c>
      <c r="I76" s="758" t="str">
        <f>if(isblank(Beer!A83),"",Beer!$D$14)</f>
        <v/>
      </c>
      <c r="J76" s="759" t="str">
        <f>IF(Beer!D83=0,"",if($V76&lt;2,"",Beer!D83))</f>
        <v/>
      </c>
      <c r="K76" s="758" t="str">
        <f>if(isblank(Beer!A83),"",Beer!$F$14)</f>
        <v/>
      </c>
      <c r="L76" s="759" t="str">
        <f>IF(Beer!F83=0,"",if($V76&lt;2,"",Beer!F83))</f>
        <v/>
      </c>
      <c r="M76" s="758" t="str">
        <f>if(isblank(Beer!A83),"",Beer!$H$14)</f>
        <v/>
      </c>
      <c r="N76" s="759" t="str">
        <f>IF(Beer!H83=0,"",if($V76&lt;2,"",Beer!H83))</f>
        <v/>
      </c>
      <c r="O76" s="757"/>
      <c r="P76" s="757"/>
      <c r="Q76" s="757"/>
      <c r="R76" s="757"/>
      <c r="S76" s="757"/>
      <c r="T76" s="757"/>
      <c r="U76" s="757"/>
      <c r="V76" s="757" t="str">
        <f>if(isblank(Beer!A83),"",COUNTIFS(Beer!B83,"&lt;&gt;0")+COUNTIFS(Beer!D83,"&lt;&gt;0")+COUNTIFS(Beer!F83,"&lt;&gt;0")+COUNTIFS(Beer!H83,"&lt;&gt;0"))</f>
        <v/>
      </c>
      <c r="W76" s="757"/>
      <c r="X76" s="757"/>
      <c r="Y76" s="757"/>
      <c r="Z76" s="757"/>
    </row>
    <row r="77">
      <c r="A77" s="757" t="str">
        <f>if(isblank(Beer!A84),"",IF(MOC!$J$67=true,MOC!$I$68&amp;Beer!A84,Beer!A84))</f>
        <v/>
      </c>
      <c r="B77" s="756" t="str">
        <f>if(V77=1,sum(Beer!B84,Beer!D84,Beer!F84,Beer!H84),"")</f>
        <v/>
      </c>
      <c r="C77" s="757"/>
      <c r="D77" s="757"/>
      <c r="E77" s="757"/>
      <c r="F77" s="757"/>
      <c r="G77" s="758" t="str">
        <f>if(isblank(Beer!A84),"",Beer!B$14)</f>
        <v/>
      </c>
      <c r="H77" s="759" t="str">
        <f>IF(Beer!B84=0,"",if($V77&lt;2,"",Beer!B84))</f>
        <v/>
      </c>
      <c r="I77" s="758" t="str">
        <f>if(isblank(Beer!A84),"",Beer!$D$14)</f>
        <v/>
      </c>
      <c r="J77" s="759" t="str">
        <f>IF(Beer!D84=0,"",if($V77&lt;2,"",Beer!D84))</f>
        <v/>
      </c>
      <c r="K77" s="758" t="str">
        <f>if(isblank(Beer!A84),"",Beer!$F$14)</f>
        <v/>
      </c>
      <c r="L77" s="759" t="str">
        <f>IF(Beer!F84=0,"",if($V77&lt;2,"",Beer!F84))</f>
        <v/>
      </c>
      <c r="M77" s="758" t="str">
        <f>if(isblank(Beer!A84),"",Beer!$H$14)</f>
        <v/>
      </c>
      <c r="N77" s="759" t="str">
        <f>IF(Beer!H84=0,"",if($V77&lt;2,"",Beer!H84))</f>
        <v/>
      </c>
      <c r="O77" s="757"/>
      <c r="P77" s="757"/>
      <c r="Q77" s="757"/>
      <c r="R77" s="757"/>
      <c r="S77" s="757"/>
      <c r="T77" s="757"/>
      <c r="U77" s="757"/>
      <c r="V77" s="757" t="str">
        <f>if(isblank(Beer!A84),"",COUNTIFS(Beer!B84,"&lt;&gt;0")+COUNTIFS(Beer!D84,"&lt;&gt;0")+COUNTIFS(Beer!F84,"&lt;&gt;0")+COUNTIFS(Beer!H84,"&lt;&gt;0"))</f>
        <v/>
      </c>
      <c r="W77" s="757"/>
      <c r="X77" s="757"/>
      <c r="Y77" s="757"/>
      <c r="Z77" s="757"/>
    </row>
    <row r="78">
      <c r="A78" s="757" t="str">
        <f>if(isblank(Beer!A85),"",IF(MOC!$J$67=true,MOC!$I$68&amp;Beer!A85,Beer!A85))</f>
        <v/>
      </c>
      <c r="B78" s="756" t="str">
        <f>if(V78=1,sum(Beer!B85,Beer!D85,Beer!F85,Beer!H85),"")</f>
        <v/>
      </c>
      <c r="C78" s="757"/>
      <c r="D78" s="757"/>
      <c r="E78" s="757"/>
      <c r="F78" s="757"/>
      <c r="G78" s="758" t="str">
        <f>if(isblank(Beer!A85),"",Beer!B$14)</f>
        <v/>
      </c>
      <c r="H78" s="759" t="str">
        <f>IF(Beer!B85=0,"",if($V78&lt;2,"",Beer!B85))</f>
        <v/>
      </c>
      <c r="I78" s="758" t="str">
        <f>if(isblank(Beer!A85),"",Beer!$D$14)</f>
        <v/>
      </c>
      <c r="J78" s="759" t="str">
        <f>IF(Beer!D85=0,"",if($V78&lt;2,"",Beer!D85))</f>
        <v/>
      </c>
      <c r="K78" s="758" t="str">
        <f>if(isblank(Beer!A85),"",Beer!$F$14)</f>
        <v/>
      </c>
      <c r="L78" s="759" t="str">
        <f>IF(Beer!F85=0,"",if($V78&lt;2,"",Beer!F85))</f>
        <v/>
      </c>
      <c r="M78" s="758" t="str">
        <f>if(isblank(Beer!A85),"",Beer!$H$14)</f>
        <v/>
      </c>
      <c r="N78" s="759" t="str">
        <f>IF(Beer!H85=0,"",if($V78&lt;2,"",Beer!H85))</f>
        <v/>
      </c>
      <c r="O78" s="757"/>
      <c r="P78" s="757"/>
      <c r="Q78" s="757"/>
      <c r="R78" s="757"/>
      <c r="S78" s="757"/>
      <c r="T78" s="757"/>
      <c r="U78" s="757"/>
      <c r="V78" s="757" t="str">
        <f>if(isblank(Beer!A85),"",COUNTIFS(Beer!B85,"&lt;&gt;0")+COUNTIFS(Beer!D85,"&lt;&gt;0")+COUNTIFS(Beer!F85,"&lt;&gt;0")+COUNTIFS(Beer!H85,"&lt;&gt;0"))</f>
        <v/>
      </c>
      <c r="W78" s="757"/>
      <c r="X78" s="757"/>
      <c r="Y78" s="757"/>
      <c r="Z78" s="757"/>
    </row>
    <row r="79">
      <c r="A79" s="757" t="str">
        <f>if(isblank(Beer!A86),"",IF(MOC!$J$67=true,MOC!$I$68&amp;Beer!A86,Beer!A86))</f>
        <v/>
      </c>
      <c r="B79" s="756" t="str">
        <f>if(V79=1,sum(Beer!B86,Beer!D86,Beer!F86,Beer!H86),"")</f>
        <v/>
      </c>
      <c r="C79" s="757"/>
      <c r="D79" s="757"/>
      <c r="E79" s="757"/>
      <c r="F79" s="757"/>
      <c r="G79" s="758" t="str">
        <f>if(isblank(Beer!A86),"",Beer!B$14)</f>
        <v/>
      </c>
      <c r="H79" s="759" t="str">
        <f>IF(Beer!B86=0,"",if($V79&lt;2,"",Beer!B86))</f>
        <v/>
      </c>
      <c r="I79" s="758" t="str">
        <f>if(isblank(Beer!A86),"",Beer!$D$14)</f>
        <v/>
      </c>
      <c r="J79" s="759" t="str">
        <f>IF(Beer!D86=0,"",if($V79&lt;2,"",Beer!D86))</f>
        <v/>
      </c>
      <c r="K79" s="758" t="str">
        <f>if(isblank(Beer!A86),"",Beer!$F$14)</f>
        <v/>
      </c>
      <c r="L79" s="759" t="str">
        <f>IF(Beer!F86=0,"",if($V79&lt;2,"",Beer!F86))</f>
        <v/>
      </c>
      <c r="M79" s="758" t="str">
        <f>if(isblank(Beer!A86),"",Beer!$H$14)</f>
        <v/>
      </c>
      <c r="N79" s="759" t="str">
        <f>IF(Beer!H86=0,"",if($V79&lt;2,"",Beer!H86))</f>
        <v/>
      </c>
      <c r="O79" s="757"/>
      <c r="P79" s="757"/>
      <c r="Q79" s="757"/>
      <c r="R79" s="757"/>
      <c r="S79" s="757"/>
      <c r="T79" s="757"/>
      <c r="U79" s="757"/>
      <c r="V79" s="757" t="str">
        <f>if(isblank(Beer!A86),"",COUNTIFS(Beer!B86,"&lt;&gt;0")+COUNTIFS(Beer!D86,"&lt;&gt;0")+COUNTIFS(Beer!F86,"&lt;&gt;0")+COUNTIFS(Beer!H86,"&lt;&gt;0"))</f>
        <v/>
      </c>
      <c r="W79" s="757"/>
      <c r="X79" s="757"/>
      <c r="Y79" s="757"/>
      <c r="Z79" s="757"/>
    </row>
    <row r="80">
      <c r="A80" s="757" t="str">
        <f>if(isblank(Beer!A87),"",IF(MOC!$J$67=true,MOC!$I$68&amp;Beer!A87,Beer!A87))</f>
        <v/>
      </c>
      <c r="B80" s="756" t="str">
        <f>if(V80=1,sum(Beer!B87,Beer!D87,Beer!F87,Beer!H87),"")</f>
        <v/>
      </c>
      <c r="C80" s="757"/>
      <c r="D80" s="757"/>
      <c r="E80" s="757"/>
      <c r="F80" s="757"/>
      <c r="G80" s="758" t="str">
        <f>if(isblank(Beer!A87),"",Beer!B$14)</f>
        <v/>
      </c>
      <c r="H80" s="759" t="str">
        <f>IF(Beer!B87=0,"",if($V80&lt;2,"",Beer!B87))</f>
        <v/>
      </c>
      <c r="I80" s="758" t="str">
        <f>if(isblank(Beer!A87),"",Beer!$D$14)</f>
        <v/>
      </c>
      <c r="J80" s="759" t="str">
        <f>IF(Beer!D87=0,"",if($V80&lt;2,"",Beer!D87))</f>
        <v/>
      </c>
      <c r="K80" s="758" t="str">
        <f>if(isblank(Beer!A87),"",Beer!$F$14)</f>
        <v/>
      </c>
      <c r="L80" s="759" t="str">
        <f>IF(Beer!F87=0,"",if($V80&lt;2,"",Beer!F87))</f>
        <v/>
      </c>
      <c r="M80" s="758" t="str">
        <f>if(isblank(Beer!A87),"",Beer!$H$14)</f>
        <v/>
      </c>
      <c r="N80" s="759" t="str">
        <f>IF(Beer!H87=0,"",if($V80&lt;2,"",Beer!H87))</f>
        <v/>
      </c>
      <c r="O80" s="757"/>
      <c r="P80" s="757"/>
      <c r="Q80" s="757"/>
      <c r="R80" s="757"/>
      <c r="S80" s="757"/>
      <c r="T80" s="757"/>
      <c r="U80" s="757"/>
      <c r="V80" s="757" t="str">
        <f>if(isblank(Beer!A87),"",COUNTIFS(Beer!B87,"&lt;&gt;0")+COUNTIFS(Beer!D87,"&lt;&gt;0")+COUNTIFS(Beer!F87,"&lt;&gt;0")+COUNTIFS(Beer!H87,"&lt;&gt;0"))</f>
        <v/>
      </c>
      <c r="W80" s="757"/>
      <c r="X80" s="757"/>
      <c r="Y80" s="757"/>
      <c r="Z80" s="757"/>
    </row>
    <row r="81">
      <c r="A81" s="757" t="str">
        <f>if(isblank(Beer!A88),"",IF(MOC!$J$67=true,MOC!$I$68&amp;Beer!A88,Beer!A88))</f>
        <v/>
      </c>
      <c r="B81" s="756" t="str">
        <f>if(V81=1,sum(Beer!B88,Beer!D88,Beer!F88,Beer!H88),"")</f>
        <v/>
      </c>
      <c r="C81" s="757"/>
      <c r="D81" s="757"/>
      <c r="E81" s="757"/>
      <c r="F81" s="757"/>
      <c r="G81" s="758" t="str">
        <f>if(isblank(Beer!A88),"",Beer!B$14)</f>
        <v/>
      </c>
      <c r="H81" s="759" t="str">
        <f>IF(Beer!B88=0,"",if($V81&lt;2,"",Beer!B88))</f>
        <v/>
      </c>
      <c r="I81" s="758" t="str">
        <f>if(isblank(Beer!A88),"",Beer!$D$14)</f>
        <v/>
      </c>
      <c r="J81" s="759" t="str">
        <f>IF(Beer!D88=0,"",if($V81&lt;2,"",Beer!D88))</f>
        <v/>
      </c>
      <c r="K81" s="758" t="str">
        <f>if(isblank(Beer!A88),"",Beer!$F$14)</f>
        <v/>
      </c>
      <c r="L81" s="759" t="str">
        <f>IF(Beer!F88=0,"",if($V81&lt;2,"",Beer!F88))</f>
        <v/>
      </c>
      <c r="M81" s="758" t="str">
        <f>if(isblank(Beer!A88),"",Beer!$H$14)</f>
        <v/>
      </c>
      <c r="N81" s="759" t="str">
        <f>IF(Beer!H88=0,"",if($V81&lt;2,"",Beer!H88))</f>
        <v/>
      </c>
      <c r="O81" s="757"/>
      <c r="P81" s="757"/>
      <c r="Q81" s="757"/>
      <c r="R81" s="757"/>
      <c r="S81" s="757"/>
      <c r="T81" s="757"/>
      <c r="U81" s="757"/>
      <c r="V81" s="757" t="str">
        <f>if(isblank(Beer!A88),"",COUNTIFS(Beer!B88,"&lt;&gt;0")+COUNTIFS(Beer!D88,"&lt;&gt;0")+COUNTIFS(Beer!F88,"&lt;&gt;0")+COUNTIFS(Beer!H88,"&lt;&gt;0"))</f>
        <v/>
      </c>
      <c r="W81" s="757"/>
      <c r="X81" s="757"/>
      <c r="Y81" s="757"/>
      <c r="Z81" s="757"/>
    </row>
    <row r="82">
      <c r="A82" s="757" t="str">
        <f>if(isblank(Beer!A89),"",IF(MOC!$J$67=true,MOC!$I$68&amp;Beer!A89,Beer!A89))</f>
        <v/>
      </c>
      <c r="B82" s="756" t="str">
        <f>if(V82=1,sum(Beer!B89,Beer!D89,Beer!F89,Beer!H89),"")</f>
        <v/>
      </c>
      <c r="C82" s="757"/>
      <c r="D82" s="757"/>
      <c r="E82" s="757"/>
      <c r="F82" s="757"/>
      <c r="G82" s="758" t="str">
        <f>if(isblank(Beer!A89),"",Beer!B$14)</f>
        <v/>
      </c>
      <c r="H82" s="759" t="str">
        <f>IF(Beer!B89=0,"",if($V82&lt;2,"",Beer!B89))</f>
        <v/>
      </c>
      <c r="I82" s="758" t="str">
        <f>if(isblank(Beer!A89),"",Beer!$D$14)</f>
        <v/>
      </c>
      <c r="J82" s="759" t="str">
        <f>IF(Beer!D89=0,"",if($V82&lt;2,"",Beer!D89))</f>
        <v/>
      </c>
      <c r="K82" s="758" t="str">
        <f>if(isblank(Beer!A89),"",Beer!$F$14)</f>
        <v/>
      </c>
      <c r="L82" s="759" t="str">
        <f>IF(Beer!F89=0,"",if($V82&lt;2,"",Beer!F89))</f>
        <v/>
      </c>
      <c r="M82" s="758" t="str">
        <f>if(isblank(Beer!A89),"",Beer!$H$14)</f>
        <v/>
      </c>
      <c r="N82" s="759" t="str">
        <f>IF(Beer!H89=0,"",if($V82&lt;2,"",Beer!H89))</f>
        <v/>
      </c>
      <c r="O82" s="757"/>
      <c r="P82" s="757"/>
      <c r="Q82" s="757"/>
      <c r="R82" s="757"/>
      <c r="S82" s="757"/>
      <c r="T82" s="757"/>
      <c r="U82" s="757"/>
      <c r="V82" s="757" t="str">
        <f>if(isblank(Beer!A89),"",COUNTIFS(Beer!B89,"&lt;&gt;0")+COUNTIFS(Beer!D89,"&lt;&gt;0")+COUNTIFS(Beer!F89,"&lt;&gt;0")+COUNTIFS(Beer!H89,"&lt;&gt;0"))</f>
        <v/>
      </c>
      <c r="W82" s="757"/>
      <c r="X82" s="757"/>
      <c r="Y82" s="757"/>
      <c r="Z82" s="757"/>
    </row>
    <row r="83">
      <c r="A83" s="757" t="str">
        <f>if(isblank(Beer!A90),"",IF(MOC!$J$67=true,MOC!$I$68&amp;Beer!A90,Beer!A90))</f>
        <v/>
      </c>
      <c r="B83" s="756" t="str">
        <f>if(V83=1,sum(Beer!B90,Beer!D90,Beer!F90,Beer!H90),"")</f>
        <v/>
      </c>
      <c r="C83" s="757"/>
      <c r="D83" s="757"/>
      <c r="E83" s="757"/>
      <c r="F83" s="757"/>
      <c r="G83" s="758" t="str">
        <f>if(isblank(Beer!A90),"",Beer!B$14)</f>
        <v/>
      </c>
      <c r="H83" s="759" t="str">
        <f>IF(Beer!B90=0,"",if($V83&lt;2,"",Beer!B90))</f>
        <v/>
      </c>
      <c r="I83" s="758" t="str">
        <f>if(isblank(Beer!A90),"",Beer!$D$14)</f>
        <v/>
      </c>
      <c r="J83" s="759" t="str">
        <f>IF(Beer!D90=0,"",if($V83&lt;2,"",Beer!D90))</f>
        <v/>
      </c>
      <c r="K83" s="758" t="str">
        <f>if(isblank(Beer!A90),"",Beer!$F$14)</f>
        <v/>
      </c>
      <c r="L83" s="759" t="str">
        <f>IF(Beer!F90=0,"",if($V83&lt;2,"",Beer!F90))</f>
        <v/>
      </c>
      <c r="M83" s="758" t="str">
        <f>if(isblank(Beer!A90),"",Beer!$H$14)</f>
        <v/>
      </c>
      <c r="N83" s="759" t="str">
        <f>IF(Beer!H90=0,"",if($V83&lt;2,"",Beer!H90))</f>
        <v/>
      </c>
      <c r="O83" s="757"/>
      <c r="P83" s="757"/>
      <c r="Q83" s="757"/>
      <c r="R83" s="757"/>
      <c r="S83" s="757"/>
      <c r="T83" s="757"/>
      <c r="U83" s="757"/>
      <c r="V83" s="757" t="str">
        <f>if(isblank(Beer!A90),"",COUNTIFS(Beer!B90,"&lt;&gt;0")+COUNTIFS(Beer!D90,"&lt;&gt;0")+COUNTIFS(Beer!F90,"&lt;&gt;0")+COUNTIFS(Beer!H90,"&lt;&gt;0"))</f>
        <v/>
      </c>
      <c r="W83" s="757"/>
      <c r="X83" s="757"/>
      <c r="Y83" s="757"/>
      <c r="Z83" s="757"/>
    </row>
    <row r="84">
      <c r="A84" s="757" t="str">
        <f>if(isblank(Beer!A91),"",IF(MOC!$J$67=true,MOC!$I$68&amp;Beer!A91,Beer!A91))</f>
        <v/>
      </c>
      <c r="B84" s="756" t="str">
        <f>if(V84=1,sum(Beer!B91,Beer!D91,Beer!F91,Beer!H91),"")</f>
        <v/>
      </c>
      <c r="C84" s="757"/>
      <c r="D84" s="757"/>
      <c r="E84" s="757"/>
      <c r="F84" s="757"/>
      <c r="G84" s="758" t="str">
        <f>if(isblank(Beer!A91),"",Beer!B$14)</f>
        <v/>
      </c>
      <c r="H84" s="759" t="str">
        <f>IF(Beer!B91=0,"",if($V84&lt;2,"",Beer!B91))</f>
        <v/>
      </c>
      <c r="I84" s="758" t="str">
        <f>if(isblank(Beer!A91),"",Beer!$D$14)</f>
        <v/>
      </c>
      <c r="J84" s="759" t="str">
        <f>IF(Beer!D91=0,"",if($V84&lt;2,"",Beer!D91))</f>
        <v/>
      </c>
      <c r="K84" s="758" t="str">
        <f>if(isblank(Beer!A91),"",Beer!$F$14)</f>
        <v/>
      </c>
      <c r="L84" s="759" t="str">
        <f>IF(Beer!F91=0,"",if($V84&lt;2,"",Beer!F91))</f>
        <v/>
      </c>
      <c r="M84" s="758" t="str">
        <f>if(isblank(Beer!A91),"",Beer!$H$14)</f>
        <v/>
      </c>
      <c r="N84" s="759" t="str">
        <f>IF(Beer!H91=0,"",if($V84&lt;2,"",Beer!H91))</f>
        <v/>
      </c>
      <c r="O84" s="757"/>
      <c r="P84" s="757"/>
      <c r="Q84" s="757"/>
      <c r="R84" s="757"/>
      <c r="S84" s="757"/>
      <c r="T84" s="757"/>
      <c r="U84" s="757"/>
      <c r="V84" s="757" t="str">
        <f>if(isblank(Beer!A91),"",COUNTIFS(Beer!B91,"&lt;&gt;0")+COUNTIFS(Beer!D91,"&lt;&gt;0")+COUNTIFS(Beer!F91,"&lt;&gt;0")+COUNTIFS(Beer!H91,"&lt;&gt;0"))</f>
        <v/>
      </c>
      <c r="W84" s="757"/>
      <c r="X84" s="757"/>
      <c r="Y84" s="757"/>
      <c r="Z84" s="757"/>
    </row>
    <row r="85">
      <c r="A85" s="757" t="str">
        <f>if(isblank(Beer!A92),"",IF(MOC!$J$67=true,MOC!$I$68&amp;Beer!A92,Beer!A92))</f>
        <v/>
      </c>
      <c r="B85" s="756" t="str">
        <f>if(V85=1,sum(Beer!B92,Beer!D92,Beer!F92,Beer!H92),"")</f>
        <v/>
      </c>
      <c r="C85" s="757"/>
      <c r="D85" s="757"/>
      <c r="E85" s="757"/>
      <c r="F85" s="757"/>
      <c r="G85" s="758" t="str">
        <f>if(isblank(Beer!A92),"",Beer!B$14)</f>
        <v/>
      </c>
      <c r="H85" s="759" t="str">
        <f>IF(Beer!B92=0,"",if($V85&lt;2,"",Beer!B92))</f>
        <v/>
      </c>
      <c r="I85" s="758" t="str">
        <f>if(isblank(Beer!A92),"",Beer!$D$14)</f>
        <v/>
      </c>
      <c r="J85" s="759" t="str">
        <f>IF(Beer!D92=0,"",if($V85&lt;2,"",Beer!D92))</f>
        <v/>
      </c>
      <c r="K85" s="758" t="str">
        <f>if(isblank(Beer!A92),"",Beer!$F$14)</f>
        <v/>
      </c>
      <c r="L85" s="759" t="str">
        <f>IF(Beer!F92=0,"",if($V85&lt;2,"",Beer!F92))</f>
        <v/>
      </c>
      <c r="M85" s="758" t="str">
        <f>if(isblank(Beer!A92),"",Beer!$H$14)</f>
        <v/>
      </c>
      <c r="N85" s="759" t="str">
        <f>IF(Beer!H92=0,"",if($V85&lt;2,"",Beer!H92))</f>
        <v/>
      </c>
      <c r="O85" s="757"/>
      <c r="P85" s="757"/>
      <c r="Q85" s="757"/>
      <c r="R85" s="757"/>
      <c r="S85" s="757"/>
      <c r="T85" s="757"/>
      <c r="U85" s="757"/>
      <c r="V85" s="757" t="str">
        <f>if(isblank(Beer!A92),"",COUNTIFS(Beer!B92,"&lt;&gt;0")+COUNTIFS(Beer!D92,"&lt;&gt;0")+COUNTIFS(Beer!F92,"&lt;&gt;0")+COUNTIFS(Beer!H92,"&lt;&gt;0"))</f>
        <v/>
      </c>
      <c r="W85" s="757"/>
      <c r="X85" s="757"/>
      <c r="Y85" s="757"/>
      <c r="Z85" s="757"/>
    </row>
    <row r="86">
      <c r="A86" s="757" t="str">
        <f>if(isblank(Beer!A93),"",IF(MOC!$J$67=true,MOC!$I$68&amp;Beer!A93,Beer!A93))</f>
        <v/>
      </c>
      <c r="B86" s="756" t="str">
        <f>if(V86=1,sum(Beer!B93,Beer!D93,Beer!F93,Beer!H93),"")</f>
        <v/>
      </c>
      <c r="C86" s="757"/>
      <c r="D86" s="757"/>
      <c r="E86" s="757"/>
      <c r="F86" s="757"/>
      <c r="G86" s="758" t="str">
        <f>if(isblank(Beer!A93),"",Beer!B$14)</f>
        <v/>
      </c>
      <c r="H86" s="759" t="str">
        <f>IF(Beer!B93=0,"",if($V86&lt;2,"",Beer!B93))</f>
        <v/>
      </c>
      <c r="I86" s="758" t="str">
        <f>if(isblank(Beer!A93),"",Beer!$D$14)</f>
        <v/>
      </c>
      <c r="J86" s="759" t="str">
        <f>IF(Beer!D93=0,"",if($V86&lt;2,"",Beer!D93))</f>
        <v/>
      </c>
      <c r="K86" s="758" t="str">
        <f>if(isblank(Beer!A93),"",Beer!$F$14)</f>
        <v/>
      </c>
      <c r="L86" s="759" t="str">
        <f>IF(Beer!F93=0,"",if($V86&lt;2,"",Beer!F93))</f>
        <v/>
      </c>
      <c r="M86" s="758" t="str">
        <f>if(isblank(Beer!A93),"",Beer!$H$14)</f>
        <v/>
      </c>
      <c r="N86" s="759" t="str">
        <f>IF(Beer!H93=0,"",if($V86&lt;2,"",Beer!H93))</f>
        <v/>
      </c>
      <c r="O86" s="757"/>
      <c r="P86" s="757"/>
      <c r="Q86" s="757"/>
      <c r="R86" s="757"/>
      <c r="S86" s="757"/>
      <c r="T86" s="757"/>
      <c r="U86" s="757"/>
      <c r="V86" s="757" t="str">
        <f>if(isblank(Beer!A93),"",COUNTIFS(Beer!B93,"&lt;&gt;0")+COUNTIFS(Beer!D93,"&lt;&gt;0")+COUNTIFS(Beer!F93,"&lt;&gt;0")+COUNTIFS(Beer!H93,"&lt;&gt;0"))</f>
        <v/>
      </c>
      <c r="W86" s="757"/>
      <c r="X86" s="757"/>
      <c r="Y86" s="757"/>
      <c r="Z86" s="757"/>
    </row>
    <row r="87">
      <c r="A87" s="757" t="str">
        <f>if(isblank(Beer!A94),"",IF(MOC!$J$67=true,MOC!$I$68&amp;Beer!A94,Beer!A94))</f>
        <v/>
      </c>
      <c r="B87" s="756" t="str">
        <f>if(V87=1,sum(Beer!B94,Beer!D94,Beer!F94,Beer!H94),"")</f>
        <v/>
      </c>
      <c r="C87" s="757"/>
      <c r="D87" s="757"/>
      <c r="E87" s="757"/>
      <c r="F87" s="757"/>
      <c r="G87" s="758" t="str">
        <f>if(isblank(Beer!A94),"",Beer!B$14)</f>
        <v/>
      </c>
      <c r="H87" s="759" t="str">
        <f>IF(Beer!B94=0,"",if($V87&lt;2,"",Beer!B94))</f>
        <v/>
      </c>
      <c r="I87" s="758" t="str">
        <f>if(isblank(Beer!A94),"",Beer!$D$14)</f>
        <v/>
      </c>
      <c r="J87" s="759" t="str">
        <f>IF(Beer!D94=0,"",if($V87&lt;2,"",Beer!D94))</f>
        <v/>
      </c>
      <c r="K87" s="758" t="str">
        <f>if(isblank(Beer!A94),"",Beer!$F$14)</f>
        <v/>
      </c>
      <c r="L87" s="759" t="str">
        <f>IF(Beer!F94=0,"",if($V87&lt;2,"",Beer!F94))</f>
        <v/>
      </c>
      <c r="M87" s="758" t="str">
        <f>if(isblank(Beer!A94),"",Beer!$H$14)</f>
        <v/>
      </c>
      <c r="N87" s="759" t="str">
        <f>IF(Beer!H94=0,"",if($V87&lt;2,"",Beer!H94))</f>
        <v/>
      </c>
      <c r="O87" s="757"/>
      <c r="P87" s="757"/>
      <c r="Q87" s="757"/>
      <c r="R87" s="757"/>
      <c r="S87" s="757"/>
      <c r="T87" s="757"/>
      <c r="U87" s="757"/>
      <c r="V87" s="757" t="str">
        <f>if(isblank(Beer!A94),"",COUNTIFS(Beer!B94,"&lt;&gt;0")+COUNTIFS(Beer!D94,"&lt;&gt;0")+COUNTIFS(Beer!F94,"&lt;&gt;0")+COUNTIFS(Beer!H94,"&lt;&gt;0"))</f>
        <v/>
      </c>
      <c r="W87" s="757"/>
      <c r="X87" s="757"/>
      <c r="Y87" s="757"/>
      <c r="Z87" s="757"/>
    </row>
    <row r="88">
      <c r="A88" s="757" t="str">
        <f>if(isblank(Beer!A95),"",IF(MOC!$J$67=true,MOC!$I$68&amp;Beer!A95,Beer!A95))</f>
        <v/>
      </c>
      <c r="B88" s="756" t="str">
        <f>if(V88=1,sum(Beer!B95,Beer!D95,Beer!F95,Beer!H95),"")</f>
        <v/>
      </c>
      <c r="C88" s="757"/>
      <c r="D88" s="757"/>
      <c r="E88" s="757"/>
      <c r="F88" s="757"/>
      <c r="G88" s="758" t="str">
        <f>if(isblank(Beer!A95),"",Beer!B$14)</f>
        <v/>
      </c>
      <c r="H88" s="759" t="str">
        <f>IF(Beer!B95=0,"",if($V88&lt;2,"",Beer!B95))</f>
        <v/>
      </c>
      <c r="I88" s="758" t="str">
        <f>if(isblank(Beer!A95),"",Beer!$D$14)</f>
        <v/>
      </c>
      <c r="J88" s="759" t="str">
        <f>IF(Beer!D95=0,"",if($V88&lt;2,"",Beer!D95))</f>
        <v/>
      </c>
      <c r="K88" s="758" t="str">
        <f>if(isblank(Beer!A95),"",Beer!$F$14)</f>
        <v/>
      </c>
      <c r="L88" s="759" t="str">
        <f>IF(Beer!F95=0,"",if($V88&lt;2,"",Beer!F95))</f>
        <v/>
      </c>
      <c r="M88" s="758" t="str">
        <f>if(isblank(Beer!A95),"",Beer!$H$14)</f>
        <v/>
      </c>
      <c r="N88" s="759" t="str">
        <f>IF(Beer!H95=0,"",if($V88&lt;2,"",Beer!H95))</f>
        <v/>
      </c>
      <c r="O88" s="757"/>
      <c r="P88" s="757"/>
      <c r="Q88" s="757"/>
      <c r="R88" s="757"/>
      <c r="S88" s="757"/>
      <c r="T88" s="757"/>
      <c r="U88" s="757"/>
      <c r="V88" s="757" t="str">
        <f>if(isblank(Beer!A95),"",COUNTIFS(Beer!B95,"&lt;&gt;0")+COUNTIFS(Beer!D95,"&lt;&gt;0")+COUNTIFS(Beer!F95,"&lt;&gt;0")+COUNTIFS(Beer!H95,"&lt;&gt;0"))</f>
        <v/>
      </c>
      <c r="W88" s="757"/>
      <c r="X88" s="757"/>
      <c r="Y88" s="757"/>
      <c r="Z88" s="757"/>
    </row>
    <row r="89">
      <c r="A89" s="757" t="str">
        <f>if(isblank(Beer!A96),"",IF(MOC!$J$67=true,MOC!$I$68&amp;Beer!A96,Beer!A96))</f>
        <v/>
      </c>
      <c r="B89" s="756" t="str">
        <f>if(V89=1,sum(Beer!B96,Beer!D96,Beer!F96,Beer!H96),"")</f>
        <v/>
      </c>
      <c r="C89" s="757"/>
      <c r="D89" s="757"/>
      <c r="E89" s="757"/>
      <c r="F89" s="757"/>
      <c r="G89" s="758" t="str">
        <f>if(isblank(Beer!A96),"",Beer!B$14)</f>
        <v/>
      </c>
      <c r="H89" s="759" t="str">
        <f>IF(Beer!B96=0,"",if($V89&lt;2,"",Beer!B96))</f>
        <v/>
      </c>
      <c r="I89" s="758" t="str">
        <f>if(isblank(Beer!A96),"",Beer!$D$14)</f>
        <v/>
      </c>
      <c r="J89" s="759" t="str">
        <f>IF(Beer!D96=0,"",if($V89&lt;2,"",Beer!D96))</f>
        <v/>
      </c>
      <c r="K89" s="758" t="str">
        <f>if(isblank(Beer!A96),"",Beer!$F$14)</f>
        <v/>
      </c>
      <c r="L89" s="759" t="str">
        <f>IF(Beer!F96=0,"",if($V89&lt;2,"",Beer!F96))</f>
        <v/>
      </c>
      <c r="M89" s="758" t="str">
        <f>if(isblank(Beer!A96),"",Beer!$H$14)</f>
        <v/>
      </c>
      <c r="N89" s="759" t="str">
        <f>IF(Beer!H96=0,"",if($V89&lt;2,"",Beer!H96))</f>
        <v/>
      </c>
      <c r="O89" s="757"/>
      <c r="P89" s="757"/>
      <c r="Q89" s="757"/>
      <c r="R89" s="757"/>
      <c r="S89" s="757"/>
      <c r="T89" s="757"/>
      <c r="U89" s="757"/>
      <c r="V89" s="757" t="str">
        <f>if(isblank(Beer!A96),"",COUNTIFS(Beer!B96,"&lt;&gt;0")+COUNTIFS(Beer!D96,"&lt;&gt;0")+COUNTIFS(Beer!F96,"&lt;&gt;0")+COUNTIFS(Beer!H96,"&lt;&gt;0"))</f>
        <v/>
      </c>
      <c r="W89" s="757"/>
      <c r="X89" s="757"/>
      <c r="Y89" s="757"/>
      <c r="Z89" s="757"/>
    </row>
    <row r="90">
      <c r="A90" s="757" t="str">
        <f>if(isblank(Beer!A97),"",IF(MOC!$J$67=true,MOC!$I$68&amp;Beer!A97,Beer!A97))</f>
        <v/>
      </c>
      <c r="B90" s="756" t="str">
        <f>if(V90=1,sum(Beer!B97,Beer!D97,Beer!F97,Beer!H97),"")</f>
        <v/>
      </c>
      <c r="C90" s="757"/>
      <c r="D90" s="757"/>
      <c r="E90" s="757"/>
      <c r="F90" s="757"/>
      <c r="G90" s="758" t="str">
        <f>if(isblank(Beer!A97),"",Beer!B$14)</f>
        <v/>
      </c>
      <c r="H90" s="759" t="str">
        <f>IF(Beer!B97=0,"",if($V90&lt;2,"",Beer!B97))</f>
        <v/>
      </c>
      <c r="I90" s="758" t="str">
        <f>if(isblank(Beer!A97),"",Beer!$D$14)</f>
        <v/>
      </c>
      <c r="J90" s="759" t="str">
        <f>IF(Beer!D97=0,"",if($V90&lt;2,"",Beer!D97))</f>
        <v/>
      </c>
      <c r="K90" s="758" t="str">
        <f>if(isblank(Beer!A97),"",Beer!$F$14)</f>
        <v/>
      </c>
      <c r="L90" s="759" t="str">
        <f>IF(Beer!F97=0,"",if($V90&lt;2,"",Beer!F97))</f>
        <v/>
      </c>
      <c r="M90" s="758" t="str">
        <f>if(isblank(Beer!A97),"",Beer!$H$14)</f>
        <v/>
      </c>
      <c r="N90" s="759" t="str">
        <f>IF(Beer!H97=0,"",if($V90&lt;2,"",Beer!H97))</f>
        <v/>
      </c>
      <c r="O90" s="757"/>
      <c r="P90" s="757"/>
      <c r="Q90" s="757"/>
      <c r="R90" s="757"/>
      <c r="S90" s="757"/>
      <c r="T90" s="757"/>
      <c r="U90" s="757"/>
      <c r="V90" s="757" t="str">
        <f>if(isblank(Beer!A97),"",COUNTIFS(Beer!B97,"&lt;&gt;0")+COUNTIFS(Beer!D97,"&lt;&gt;0")+COUNTIFS(Beer!F97,"&lt;&gt;0")+COUNTIFS(Beer!H97,"&lt;&gt;0"))</f>
        <v/>
      </c>
      <c r="W90" s="757"/>
      <c r="X90" s="757"/>
      <c r="Y90" s="757"/>
      <c r="Z90" s="757"/>
    </row>
    <row r="91">
      <c r="A91" s="757" t="str">
        <f>if(isblank(Beer!A98),"",IF(MOC!$J$67=true,MOC!$I$68&amp;Beer!A98,Beer!A98))</f>
        <v/>
      </c>
      <c r="B91" s="756" t="str">
        <f>if(V91=1,sum(Beer!B98,Beer!D98,Beer!F98,Beer!H98),"")</f>
        <v/>
      </c>
      <c r="C91" s="757"/>
      <c r="D91" s="757"/>
      <c r="E91" s="757"/>
      <c r="F91" s="757"/>
      <c r="G91" s="758" t="str">
        <f>if(isblank(Beer!A98),"",Beer!B$14)</f>
        <v/>
      </c>
      <c r="H91" s="759" t="str">
        <f>IF(Beer!B98=0,"",if($V91&lt;2,"",Beer!B98))</f>
        <v/>
      </c>
      <c r="I91" s="758" t="str">
        <f>if(isblank(Beer!A98),"",Beer!$D$14)</f>
        <v/>
      </c>
      <c r="J91" s="759" t="str">
        <f>IF(Beer!D98=0,"",if($V91&lt;2,"",Beer!D98))</f>
        <v/>
      </c>
      <c r="K91" s="758" t="str">
        <f>if(isblank(Beer!A98),"",Beer!$F$14)</f>
        <v/>
      </c>
      <c r="L91" s="759" t="str">
        <f>IF(Beer!F98=0,"",if($V91&lt;2,"",Beer!F98))</f>
        <v/>
      </c>
      <c r="M91" s="758" t="str">
        <f>if(isblank(Beer!A98),"",Beer!$H$14)</f>
        <v/>
      </c>
      <c r="N91" s="759" t="str">
        <f>IF(Beer!H98=0,"",if($V91&lt;2,"",Beer!H98))</f>
        <v/>
      </c>
      <c r="O91" s="757"/>
      <c r="P91" s="757"/>
      <c r="Q91" s="757"/>
      <c r="R91" s="757"/>
      <c r="S91" s="757"/>
      <c r="T91" s="757"/>
      <c r="U91" s="757"/>
      <c r="V91" s="757" t="str">
        <f>if(isblank(Beer!A98),"",COUNTIFS(Beer!B98,"&lt;&gt;0")+COUNTIFS(Beer!D98,"&lt;&gt;0")+COUNTIFS(Beer!F98,"&lt;&gt;0")+COUNTIFS(Beer!H98,"&lt;&gt;0"))</f>
        <v/>
      </c>
      <c r="W91" s="757"/>
      <c r="X91" s="757"/>
      <c r="Y91" s="757"/>
      <c r="Z91" s="757"/>
    </row>
    <row r="92">
      <c r="A92" s="757" t="str">
        <f>if(isblank(Beer!A99),"",IF(MOC!$J$67=true,MOC!$I$68&amp;Beer!A99,Beer!A99))</f>
        <v/>
      </c>
      <c r="B92" s="756" t="str">
        <f>if(V92=1,sum(Beer!B99,Beer!D99,Beer!F99,Beer!H99),"")</f>
        <v/>
      </c>
      <c r="C92" s="757"/>
      <c r="D92" s="757"/>
      <c r="E92" s="757"/>
      <c r="F92" s="757"/>
      <c r="G92" s="758" t="str">
        <f>if(isblank(Beer!A99),"",Beer!B$14)</f>
        <v/>
      </c>
      <c r="H92" s="759" t="str">
        <f>IF(Beer!B99=0,"",if($V92&lt;2,"",Beer!B99))</f>
        <v/>
      </c>
      <c r="I92" s="758" t="str">
        <f>if(isblank(Beer!A99),"",Beer!$D$14)</f>
        <v/>
      </c>
      <c r="J92" s="759" t="str">
        <f>IF(Beer!D99=0,"",if($V92&lt;2,"",Beer!D99))</f>
        <v/>
      </c>
      <c r="K92" s="758" t="str">
        <f>if(isblank(Beer!A99),"",Beer!$F$14)</f>
        <v/>
      </c>
      <c r="L92" s="759" t="str">
        <f>IF(Beer!F99=0,"",if($V92&lt;2,"",Beer!F99))</f>
        <v/>
      </c>
      <c r="M92" s="758" t="str">
        <f>if(isblank(Beer!A99),"",Beer!$H$14)</f>
        <v/>
      </c>
      <c r="N92" s="759" t="str">
        <f>IF(Beer!H99=0,"",if($V92&lt;2,"",Beer!H99))</f>
        <v/>
      </c>
      <c r="O92" s="757"/>
      <c r="P92" s="757"/>
      <c r="Q92" s="757"/>
      <c r="R92" s="757"/>
      <c r="S92" s="757"/>
      <c r="T92" s="757"/>
      <c r="U92" s="757"/>
      <c r="V92" s="757" t="str">
        <f>if(isblank(Beer!A99),"",COUNTIFS(Beer!B99,"&lt;&gt;0")+COUNTIFS(Beer!D99,"&lt;&gt;0")+COUNTIFS(Beer!F99,"&lt;&gt;0")+COUNTIFS(Beer!H99,"&lt;&gt;0"))</f>
        <v/>
      </c>
      <c r="W92" s="757"/>
      <c r="X92" s="757"/>
      <c r="Y92" s="757"/>
      <c r="Z92" s="757"/>
    </row>
    <row r="93">
      <c r="A93" s="757" t="str">
        <f>if(isblank(Beer!A100),"",IF(MOC!$J$67=true,MOC!$I$68&amp;Beer!A100,Beer!A100))</f>
        <v/>
      </c>
      <c r="B93" s="756" t="str">
        <f>if(V93=1,sum(Beer!B100,Beer!D100,Beer!F100,Beer!H100),"")</f>
        <v/>
      </c>
      <c r="C93" s="757"/>
      <c r="D93" s="757"/>
      <c r="E93" s="757"/>
      <c r="F93" s="757"/>
      <c r="G93" s="758" t="str">
        <f>if(isblank(Beer!A100),"",Beer!B$14)</f>
        <v/>
      </c>
      <c r="H93" s="759" t="str">
        <f>IF(Beer!B100=0,"",if($V93&lt;2,"",Beer!B100))</f>
        <v/>
      </c>
      <c r="I93" s="758" t="str">
        <f>if(isblank(Beer!A100),"",Beer!$D$14)</f>
        <v/>
      </c>
      <c r="J93" s="759" t="str">
        <f>IF(Beer!D100=0,"",if($V93&lt;2,"",Beer!D100))</f>
        <v/>
      </c>
      <c r="K93" s="758" t="str">
        <f>if(isblank(Beer!A100),"",Beer!$F$14)</f>
        <v/>
      </c>
      <c r="L93" s="759" t="str">
        <f>IF(Beer!F100=0,"",if($V93&lt;2,"",Beer!F100))</f>
        <v/>
      </c>
      <c r="M93" s="758" t="str">
        <f>if(isblank(Beer!A100),"",Beer!$H$14)</f>
        <v/>
      </c>
      <c r="N93" s="759" t="str">
        <f>IF(Beer!H100=0,"",if($V93&lt;2,"",Beer!H100))</f>
        <v/>
      </c>
      <c r="O93" s="757"/>
      <c r="P93" s="757"/>
      <c r="Q93" s="757"/>
      <c r="R93" s="757"/>
      <c r="S93" s="757"/>
      <c r="T93" s="757"/>
      <c r="U93" s="757"/>
      <c r="V93" s="757" t="str">
        <f>if(isblank(Beer!A100),"",COUNTIFS(Beer!B100,"&lt;&gt;0")+COUNTIFS(Beer!D100,"&lt;&gt;0")+COUNTIFS(Beer!F100,"&lt;&gt;0")+COUNTIFS(Beer!H100,"&lt;&gt;0"))</f>
        <v/>
      </c>
      <c r="W93" s="757"/>
      <c r="X93" s="757"/>
      <c r="Y93" s="757"/>
      <c r="Z93" s="757"/>
    </row>
    <row r="94">
      <c r="A94" s="757" t="str">
        <f>if(isblank(Beer!A101),"",IF(MOC!$J$67=true,MOC!$I$68&amp;Beer!A101,Beer!A101))</f>
        <v/>
      </c>
      <c r="B94" s="756" t="str">
        <f>if(V94=1,sum(Beer!B101,Beer!D101,Beer!F101,Beer!H101),"")</f>
        <v/>
      </c>
      <c r="C94" s="757"/>
      <c r="D94" s="757"/>
      <c r="E94" s="757"/>
      <c r="F94" s="757"/>
      <c r="G94" s="758" t="str">
        <f>if(isblank(Beer!A101),"",Beer!B$14)</f>
        <v/>
      </c>
      <c r="H94" s="759" t="str">
        <f>IF(Beer!B101=0,"",if($V94&lt;2,"",Beer!B101))</f>
        <v/>
      </c>
      <c r="I94" s="758" t="str">
        <f>if(isblank(Beer!A101),"",Beer!$D$14)</f>
        <v/>
      </c>
      <c r="J94" s="759" t="str">
        <f>IF(Beer!D101=0,"",if($V94&lt;2,"",Beer!D101))</f>
        <v/>
      </c>
      <c r="K94" s="758" t="str">
        <f>if(isblank(Beer!A101),"",Beer!$F$14)</f>
        <v/>
      </c>
      <c r="L94" s="759" t="str">
        <f>IF(Beer!F101=0,"",if($V94&lt;2,"",Beer!F101))</f>
        <v/>
      </c>
      <c r="M94" s="758" t="str">
        <f>if(isblank(Beer!A101),"",Beer!$H$14)</f>
        <v/>
      </c>
      <c r="N94" s="759" t="str">
        <f>IF(Beer!H101=0,"",if($V94&lt;2,"",Beer!H101))</f>
        <v/>
      </c>
      <c r="O94" s="757"/>
      <c r="P94" s="757"/>
      <c r="Q94" s="757"/>
      <c r="R94" s="757"/>
      <c r="S94" s="757"/>
      <c r="T94" s="757"/>
      <c r="U94" s="757"/>
      <c r="V94" s="757" t="str">
        <f>if(isblank(Beer!A101),"",COUNTIFS(Beer!B101,"&lt;&gt;0")+COUNTIFS(Beer!D101,"&lt;&gt;0")+COUNTIFS(Beer!F101,"&lt;&gt;0")+COUNTIFS(Beer!H101,"&lt;&gt;0"))</f>
        <v/>
      </c>
      <c r="W94" s="757"/>
      <c r="X94" s="757"/>
      <c r="Y94" s="757"/>
      <c r="Z94" s="757"/>
    </row>
    <row r="95">
      <c r="A95" s="757" t="str">
        <f>if(isblank(Beer!A102),"",IF(MOC!$J$67=true,MOC!$I$68&amp;Beer!A102,Beer!A102))</f>
        <v/>
      </c>
      <c r="B95" s="756" t="str">
        <f>if(V95=1,sum(Beer!B102,Beer!D102,Beer!F102,Beer!H102),"")</f>
        <v/>
      </c>
      <c r="C95" s="757"/>
      <c r="D95" s="757"/>
      <c r="E95" s="757"/>
      <c r="F95" s="757"/>
      <c r="G95" s="758" t="str">
        <f>if(isblank(Beer!A102),"",Beer!B$14)</f>
        <v/>
      </c>
      <c r="H95" s="759" t="str">
        <f>IF(Beer!B102=0,"",if($V95&lt;2,"",Beer!B102))</f>
        <v/>
      </c>
      <c r="I95" s="758" t="str">
        <f>if(isblank(Beer!A102),"",Beer!$D$14)</f>
        <v/>
      </c>
      <c r="J95" s="759" t="str">
        <f>IF(Beer!D102=0,"",if($V95&lt;2,"",Beer!D102))</f>
        <v/>
      </c>
      <c r="K95" s="758" t="str">
        <f>if(isblank(Beer!A102),"",Beer!$F$14)</f>
        <v/>
      </c>
      <c r="L95" s="759" t="str">
        <f>IF(Beer!F102=0,"",if($V95&lt;2,"",Beer!F102))</f>
        <v/>
      </c>
      <c r="M95" s="758" t="str">
        <f>if(isblank(Beer!A102),"",Beer!$H$14)</f>
        <v/>
      </c>
      <c r="N95" s="759" t="str">
        <f>IF(Beer!H102=0,"",if($V95&lt;2,"",Beer!H102))</f>
        <v/>
      </c>
      <c r="O95" s="757"/>
      <c r="P95" s="757"/>
      <c r="Q95" s="757"/>
      <c r="R95" s="757"/>
      <c r="S95" s="757"/>
      <c r="T95" s="757"/>
      <c r="U95" s="757"/>
      <c r="V95" s="757" t="str">
        <f>if(isblank(Beer!A102),"",COUNTIFS(Beer!B102,"&lt;&gt;0")+COUNTIFS(Beer!D102,"&lt;&gt;0")+COUNTIFS(Beer!F102,"&lt;&gt;0")+COUNTIFS(Beer!H102,"&lt;&gt;0"))</f>
        <v/>
      </c>
      <c r="W95" s="757"/>
      <c r="X95" s="757"/>
      <c r="Y95" s="757"/>
      <c r="Z95" s="757"/>
    </row>
    <row r="96">
      <c r="A96" s="757" t="str">
        <f>if(isblank(Beer!A103),"",IF(MOC!$J$67=true,MOC!$I$68&amp;Beer!A103,Beer!A103))</f>
        <v/>
      </c>
      <c r="B96" s="756" t="str">
        <f>if(V96=1,sum(Beer!B103,Beer!D103,Beer!F103,Beer!H103),"")</f>
        <v/>
      </c>
      <c r="C96" s="757"/>
      <c r="D96" s="757"/>
      <c r="E96" s="757"/>
      <c r="F96" s="757"/>
      <c r="G96" s="758" t="str">
        <f>if(isblank(Beer!A103),"",Beer!B$14)</f>
        <v/>
      </c>
      <c r="H96" s="759" t="str">
        <f>IF(Beer!B103=0,"",if($V96&lt;2,"",Beer!B103))</f>
        <v/>
      </c>
      <c r="I96" s="758" t="str">
        <f>if(isblank(Beer!A103),"",Beer!$D$14)</f>
        <v/>
      </c>
      <c r="J96" s="759" t="str">
        <f>IF(Beer!D103=0,"",if($V96&lt;2,"",Beer!D103))</f>
        <v/>
      </c>
      <c r="K96" s="758" t="str">
        <f>if(isblank(Beer!A103),"",Beer!$F$14)</f>
        <v/>
      </c>
      <c r="L96" s="759" t="str">
        <f>IF(Beer!F103=0,"",if($V96&lt;2,"",Beer!F103))</f>
        <v/>
      </c>
      <c r="M96" s="758" t="str">
        <f>if(isblank(Beer!A103),"",Beer!$H$14)</f>
        <v/>
      </c>
      <c r="N96" s="759" t="str">
        <f>IF(Beer!H103=0,"",if($V96&lt;2,"",Beer!H103))</f>
        <v/>
      </c>
      <c r="O96" s="757"/>
      <c r="P96" s="757"/>
      <c r="Q96" s="757"/>
      <c r="R96" s="757"/>
      <c r="S96" s="757"/>
      <c r="T96" s="757"/>
      <c r="U96" s="757"/>
      <c r="V96" s="757" t="str">
        <f>if(isblank(Beer!A103),"",COUNTIFS(Beer!B103,"&lt;&gt;0")+COUNTIFS(Beer!D103,"&lt;&gt;0")+COUNTIFS(Beer!F103,"&lt;&gt;0")+COUNTIFS(Beer!H103,"&lt;&gt;0"))</f>
        <v/>
      </c>
      <c r="W96" s="757"/>
      <c r="X96" s="757"/>
      <c r="Y96" s="757"/>
      <c r="Z96" s="757"/>
    </row>
    <row r="97">
      <c r="A97" s="757" t="str">
        <f>if(isblank(Beer!A104),"",IF(MOC!$J$67=true,MOC!$I$68&amp;Beer!A104,Beer!A104))</f>
        <v/>
      </c>
      <c r="B97" s="756" t="str">
        <f>if(V97=1,sum(Beer!B104,Beer!D104,Beer!F104,Beer!H104),"")</f>
        <v/>
      </c>
      <c r="C97" s="757"/>
      <c r="D97" s="757"/>
      <c r="E97" s="757"/>
      <c r="F97" s="757"/>
      <c r="G97" s="758" t="str">
        <f>if(isblank(Beer!A104),"",Beer!B$14)</f>
        <v/>
      </c>
      <c r="H97" s="759" t="str">
        <f>IF(Beer!B104=0,"",if($V97&lt;2,"",Beer!B104))</f>
        <v/>
      </c>
      <c r="I97" s="758" t="str">
        <f>if(isblank(Beer!A104),"",Beer!$D$14)</f>
        <v/>
      </c>
      <c r="J97" s="759" t="str">
        <f>IF(Beer!D104=0,"",if($V97&lt;2,"",Beer!D104))</f>
        <v/>
      </c>
      <c r="K97" s="758" t="str">
        <f>if(isblank(Beer!A104),"",Beer!$F$14)</f>
        <v/>
      </c>
      <c r="L97" s="759" t="str">
        <f>IF(Beer!F104=0,"",if($V97&lt;2,"",Beer!F104))</f>
        <v/>
      </c>
      <c r="M97" s="758" t="str">
        <f>if(isblank(Beer!A104),"",Beer!$H$14)</f>
        <v/>
      </c>
      <c r="N97" s="759" t="str">
        <f>IF(Beer!H104=0,"",if($V97&lt;2,"",Beer!H104))</f>
        <v/>
      </c>
      <c r="O97" s="757"/>
      <c r="P97" s="757"/>
      <c r="Q97" s="757"/>
      <c r="R97" s="757"/>
      <c r="S97" s="757"/>
      <c r="T97" s="757"/>
      <c r="U97" s="757"/>
      <c r="V97" s="757" t="str">
        <f>if(isblank(Beer!A104),"",COUNTIFS(Beer!B104,"&lt;&gt;0")+COUNTIFS(Beer!D104,"&lt;&gt;0")+COUNTIFS(Beer!F104,"&lt;&gt;0")+COUNTIFS(Beer!H104,"&lt;&gt;0"))</f>
        <v/>
      </c>
      <c r="W97" s="757"/>
      <c r="X97" s="757"/>
      <c r="Y97" s="757"/>
      <c r="Z97" s="757"/>
    </row>
    <row r="98">
      <c r="A98" s="757" t="str">
        <f>if(isblank(Beer!A105),"",IF(MOC!$J$67=true,MOC!$I$68&amp;Beer!A105,Beer!A105))</f>
        <v/>
      </c>
      <c r="B98" s="756" t="str">
        <f>if(V98=1,sum(Beer!B105,Beer!D105,Beer!F105,Beer!H105),"")</f>
        <v/>
      </c>
      <c r="C98" s="757"/>
      <c r="D98" s="757"/>
      <c r="E98" s="757"/>
      <c r="F98" s="757"/>
      <c r="G98" s="758" t="str">
        <f>if(isblank(Beer!A105),"",Beer!B$14)</f>
        <v/>
      </c>
      <c r="H98" s="759" t="str">
        <f>IF(Beer!B105=0,"",if($V98&lt;2,"",Beer!B105))</f>
        <v/>
      </c>
      <c r="I98" s="758" t="str">
        <f>if(isblank(Beer!A105),"",Beer!$D$14)</f>
        <v/>
      </c>
      <c r="J98" s="759" t="str">
        <f>IF(Beer!D105=0,"",if($V98&lt;2,"",Beer!D105))</f>
        <v/>
      </c>
      <c r="K98" s="758" t="str">
        <f>if(isblank(Beer!A105),"",Beer!$F$14)</f>
        <v/>
      </c>
      <c r="L98" s="759" t="str">
        <f>IF(Beer!F105=0,"",if($V98&lt;2,"",Beer!F105))</f>
        <v/>
      </c>
      <c r="M98" s="758" t="str">
        <f>if(isblank(Beer!A105),"",Beer!$H$14)</f>
        <v/>
      </c>
      <c r="N98" s="759" t="str">
        <f>IF(Beer!H105=0,"",if($V98&lt;2,"",Beer!H105))</f>
        <v/>
      </c>
      <c r="O98" s="757"/>
      <c r="P98" s="757"/>
      <c r="Q98" s="757"/>
      <c r="R98" s="757"/>
      <c r="S98" s="757"/>
      <c r="T98" s="757"/>
      <c r="U98" s="757"/>
      <c r="V98" s="757" t="str">
        <f>if(isblank(Beer!A105),"",COUNTIFS(Beer!B105,"&lt;&gt;0")+COUNTIFS(Beer!D105,"&lt;&gt;0")+COUNTIFS(Beer!F105,"&lt;&gt;0")+COUNTIFS(Beer!H105,"&lt;&gt;0"))</f>
        <v/>
      </c>
      <c r="W98" s="757"/>
      <c r="X98" s="757"/>
      <c r="Y98" s="757"/>
      <c r="Z98" s="757"/>
    </row>
    <row r="99">
      <c r="A99" s="757" t="str">
        <f>if(isblank(Beer!A106),"",IF(MOC!$J$67=true,MOC!$I$68&amp;Beer!A106,Beer!A106))</f>
        <v/>
      </c>
      <c r="B99" s="756" t="str">
        <f>if(V99=1,sum(Beer!B106,Beer!D106,Beer!F106,Beer!H106),"")</f>
        <v/>
      </c>
      <c r="C99" s="757"/>
      <c r="D99" s="757"/>
      <c r="E99" s="757"/>
      <c r="F99" s="757"/>
      <c r="G99" s="758" t="str">
        <f>if(isblank(Beer!A106),"",Beer!B$14)</f>
        <v/>
      </c>
      <c r="H99" s="759" t="str">
        <f>IF(Beer!B106=0,"",if($V99&lt;2,"",Beer!B106))</f>
        <v/>
      </c>
      <c r="I99" s="758" t="str">
        <f>if(isblank(Beer!A106),"",Beer!$D$14)</f>
        <v/>
      </c>
      <c r="J99" s="759" t="str">
        <f>IF(Beer!D106=0,"",if($V99&lt;2,"",Beer!D106))</f>
        <v/>
      </c>
      <c r="K99" s="758" t="str">
        <f>if(isblank(Beer!A106),"",Beer!$F$14)</f>
        <v/>
      </c>
      <c r="L99" s="759" t="str">
        <f>IF(Beer!F106=0,"",if($V99&lt;2,"",Beer!F106))</f>
        <v/>
      </c>
      <c r="M99" s="758" t="str">
        <f>if(isblank(Beer!A106),"",Beer!$H$14)</f>
        <v/>
      </c>
      <c r="N99" s="759" t="str">
        <f>IF(Beer!H106=0,"",if($V99&lt;2,"",Beer!H106))</f>
        <v/>
      </c>
      <c r="O99" s="757"/>
      <c r="P99" s="757"/>
      <c r="Q99" s="757"/>
      <c r="R99" s="757"/>
      <c r="S99" s="757"/>
      <c r="T99" s="757"/>
      <c r="U99" s="757"/>
      <c r="V99" s="757" t="str">
        <f>if(isblank(Beer!A106),"",COUNTIFS(Beer!B106,"&lt;&gt;0")+COUNTIFS(Beer!D106,"&lt;&gt;0")+COUNTIFS(Beer!F106,"&lt;&gt;0")+COUNTIFS(Beer!H106,"&lt;&gt;0"))</f>
        <v/>
      </c>
      <c r="W99" s="757"/>
      <c r="X99" s="757"/>
      <c r="Y99" s="757"/>
      <c r="Z99" s="757"/>
    </row>
    <row r="100">
      <c r="A100" s="757" t="str">
        <f>if(isblank(Beer!A107),"",IF(MOC!$J$67=true,MOC!$I$68&amp;Beer!A107,Beer!A107))</f>
        <v/>
      </c>
      <c r="B100" s="756" t="str">
        <f>if(V100=1,sum(Beer!B107,Beer!D107,Beer!F107,Beer!H107),"")</f>
        <v/>
      </c>
      <c r="C100" s="757"/>
      <c r="D100" s="757"/>
      <c r="E100" s="757"/>
      <c r="F100" s="757"/>
      <c r="G100" s="758" t="str">
        <f>if(isblank(Beer!A107),"",Beer!B$14)</f>
        <v/>
      </c>
      <c r="H100" s="759" t="str">
        <f>IF(Beer!B107=0,"",if($V100&lt;2,"",Beer!B107))</f>
        <v/>
      </c>
      <c r="I100" s="758" t="str">
        <f>if(isblank(Beer!A107),"",Beer!$D$14)</f>
        <v/>
      </c>
      <c r="J100" s="759" t="str">
        <f>IF(Beer!D107=0,"",if($V100&lt;2,"",Beer!D107))</f>
        <v/>
      </c>
      <c r="K100" s="758" t="str">
        <f>if(isblank(Beer!A107),"",Beer!$F$14)</f>
        <v/>
      </c>
      <c r="L100" s="759" t="str">
        <f>IF(Beer!F107=0,"",if($V100&lt;2,"",Beer!F107))</f>
        <v/>
      </c>
      <c r="M100" s="758" t="str">
        <f>if(isblank(Beer!A107),"",Beer!$H$14)</f>
        <v/>
      </c>
      <c r="N100" s="759" t="str">
        <f>IF(Beer!H107=0,"",if($V100&lt;2,"",Beer!H107))</f>
        <v/>
      </c>
      <c r="O100" s="757"/>
      <c r="P100" s="757"/>
      <c r="Q100" s="757"/>
      <c r="R100" s="757"/>
      <c r="S100" s="757"/>
      <c r="T100" s="757"/>
      <c r="U100" s="757"/>
      <c r="V100" s="757" t="str">
        <f>if(isblank(Beer!A107),"",COUNTIFS(Beer!B107,"&lt;&gt;0")+COUNTIFS(Beer!D107,"&lt;&gt;0")+COUNTIFS(Beer!F107,"&lt;&gt;0")+COUNTIFS(Beer!H107,"&lt;&gt;0"))</f>
        <v/>
      </c>
      <c r="W100" s="757"/>
      <c r="X100" s="757"/>
      <c r="Y100" s="757"/>
      <c r="Z100" s="757"/>
    </row>
    <row r="101">
      <c r="A101" s="757" t="str">
        <f>if(isblank(Beer!A108),"",IF(MOC!$J$67=true,MOC!$I$68&amp;Beer!A108,Beer!A108))</f>
        <v/>
      </c>
      <c r="B101" s="756" t="str">
        <f>if(V101=1,sum(Beer!B108,Beer!D108,Beer!F108,Beer!H108),"")</f>
        <v/>
      </c>
      <c r="C101" s="757"/>
      <c r="D101" s="757"/>
      <c r="E101" s="757"/>
      <c r="F101" s="757"/>
      <c r="G101" s="758" t="str">
        <f>if(isblank(Beer!A108),"",Beer!B$14)</f>
        <v/>
      </c>
      <c r="H101" s="759" t="str">
        <f>IF(Beer!B108=0,"",if($V101&lt;2,"",Beer!B108))</f>
        <v/>
      </c>
      <c r="I101" s="758" t="str">
        <f>if(isblank(Beer!A108),"",Beer!$D$14)</f>
        <v/>
      </c>
      <c r="J101" s="759" t="str">
        <f>IF(Beer!D108=0,"",if($V101&lt;2,"",Beer!D108))</f>
        <v/>
      </c>
      <c r="K101" s="758" t="str">
        <f>if(isblank(Beer!A108),"",Beer!$F$14)</f>
        <v/>
      </c>
      <c r="L101" s="759" t="str">
        <f>IF(Beer!F108=0,"",if($V101&lt;2,"",Beer!F108))</f>
        <v/>
      </c>
      <c r="M101" s="758" t="str">
        <f>if(isblank(Beer!A108),"",Beer!$H$14)</f>
        <v/>
      </c>
      <c r="N101" s="759" t="str">
        <f>IF(Beer!H108=0,"",if($V101&lt;2,"",Beer!H108))</f>
        <v/>
      </c>
      <c r="O101" s="757"/>
      <c r="P101" s="757"/>
      <c r="Q101" s="757"/>
      <c r="R101" s="757"/>
      <c r="S101" s="757"/>
      <c r="T101" s="757"/>
      <c r="U101" s="757"/>
      <c r="V101" s="757" t="str">
        <f>if(isblank(Beer!A108),"",COUNTIFS(Beer!B108,"&lt;&gt;0")+COUNTIFS(Beer!D108,"&lt;&gt;0")+COUNTIFS(Beer!F108,"&lt;&gt;0")+COUNTIFS(Beer!H108,"&lt;&gt;0"))</f>
        <v/>
      </c>
      <c r="W101" s="757"/>
      <c r="X101" s="757"/>
      <c r="Y101" s="757"/>
      <c r="Z101" s="757"/>
    </row>
    <row r="102">
      <c r="A102" s="757" t="str">
        <f>if(isblank(Beer!A109),"",IF(MOC!$J$67=true,MOC!$I$68&amp;Beer!A109,Beer!A109))</f>
        <v/>
      </c>
      <c r="B102" s="756" t="str">
        <f>if(V102=1,sum(Beer!B109,Beer!D109,Beer!F109,Beer!H109),"")</f>
        <v/>
      </c>
      <c r="C102" s="757"/>
      <c r="D102" s="757"/>
      <c r="E102" s="757"/>
      <c r="F102" s="757"/>
      <c r="G102" s="758" t="str">
        <f>if(isblank(Beer!A109),"",Beer!B$14)</f>
        <v/>
      </c>
      <c r="H102" s="759" t="str">
        <f>IF(Beer!B109=0,"",if($V102&lt;2,"",Beer!B109))</f>
        <v/>
      </c>
      <c r="I102" s="758" t="str">
        <f>if(isblank(Beer!A109),"",Beer!$D$14)</f>
        <v/>
      </c>
      <c r="J102" s="759" t="str">
        <f>IF(Beer!D109=0,"",if($V102&lt;2,"",Beer!D109))</f>
        <v/>
      </c>
      <c r="K102" s="758" t="str">
        <f>if(isblank(Beer!A109),"",Beer!$F$14)</f>
        <v/>
      </c>
      <c r="L102" s="759" t="str">
        <f>IF(Beer!F109=0,"",if($V102&lt;2,"",Beer!F109))</f>
        <v/>
      </c>
      <c r="M102" s="758" t="str">
        <f>if(isblank(Beer!A109),"",Beer!$H$14)</f>
        <v/>
      </c>
      <c r="N102" s="759" t="str">
        <f>IF(Beer!H109=0,"",if($V102&lt;2,"",Beer!H109))</f>
        <v/>
      </c>
      <c r="O102" s="757"/>
      <c r="P102" s="757"/>
      <c r="Q102" s="757"/>
      <c r="R102" s="757"/>
      <c r="S102" s="757"/>
      <c r="T102" s="757"/>
      <c r="U102" s="757"/>
      <c r="V102" s="757" t="str">
        <f>if(isblank(Beer!A109),"",COUNTIFS(Beer!B109,"&lt;&gt;0")+COUNTIFS(Beer!D109,"&lt;&gt;0")+COUNTIFS(Beer!F109,"&lt;&gt;0")+COUNTIFS(Beer!H109,"&lt;&gt;0"))</f>
        <v/>
      </c>
      <c r="W102" s="757"/>
      <c r="X102" s="757"/>
      <c r="Y102" s="757"/>
      <c r="Z102" s="757"/>
    </row>
    <row r="103">
      <c r="A103" s="757" t="str">
        <f>if(isblank(Beer!A110),"",IF(MOC!$J$67=true,MOC!$I$68&amp;Beer!A110,Beer!A110))</f>
        <v/>
      </c>
      <c r="B103" s="756" t="str">
        <f>if(V103=1,sum(Beer!B110,Beer!D110,Beer!F110,Beer!H110),"")</f>
        <v/>
      </c>
      <c r="C103" s="757"/>
      <c r="D103" s="757"/>
      <c r="E103" s="757"/>
      <c r="F103" s="757"/>
      <c r="G103" s="758" t="str">
        <f>if(isblank(Beer!A110),"",Beer!B$14)</f>
        <v/>
      </c>
      <c r="H103" s="759" t="str">
        <f>IF(Beer!B110=0,"",if($V103&lt;2,"",Beer!B110))</f>
        <v/>
      </c>
      <c r="I103" s="758" t="str">
        <f>if(isblank(Beer!A110),"",Beer!$D$14)</f>
        <v/>
      </c>
      <c r="J103" s="759" t="str">
        <f>IF(Beer!D110=0,"",if($V103&lt;2,"",Beer!D110))</f>
        <v/>
      </c>
      <c r="K103" s="758" t="str">
        <f>if(isblank(Beer!A110),"",Beer!$F$14)</f>
        <v/>
      </c>
      <c r="L103" s="759" t="str">
        <f>IF(Beer!F110=0,"",if($V103&lt;2,"",Beer!F110))</f>
        <v/>
      </c>
      <c r="M103" s="758" t="str">
        <f>if(isblank(Beer!A110),"",Beer!$H$14)</f>
        <v/>
      </c>
      <c r="N103" s="759" t="str">
        <f>IF(Beer!H110=0,"",if($V103&lt;2,"",Beer!H110))</f>
        <v/>
      </c>
      <c r="O103" s="757"/>
      <c r="P103" s="757"/>
      <c r="Q103" s="757"/>
      <c r="R103" s="757"/>
      <c r="S103" s="757"/>
      <c r="T103" s="757"/>
      <c r="U103" s="757"/>
      <c r="V103" s="757" t="str">
        <f>if(isblank(Beer!A110),"",COUNTIFS(Beer!B110,"&lt;&gt;0")+COUNTIFS(Beer!D110,"&lt;&gt;0")+COUNTIFS(Beer!F110,"&lt;&gt;0")+COUNTIFS(Beer!H110,"&lt;&gt;0"))</f>
        <v/>
      </c>
      <c r="W103" s="757"/>
      <c r="X103" s="757"/>
      <c r="Y103" s="757"/>
      <c r="Z103" s="757"/>
    </row>
    <row r="104">
      <c r="A104" s="757" t="str">
        <f>if(isblank(Beer!A111),"",IF(MOC!$J$67=true,MOC!$I$68&amp;Beer!A111,Beer!A111))</f>
        <v/>
      </c>
      <c r="B104" s="756" t="str">
        <f>if(V104=1,sum(Beer!B111,Beer!D111,Beer!F111,Beer!H111),"")</f>
        <v/>
      </c>
      <c r="C104" s="757"/>
      <c r="D104" s="757"/>
      <c r="E104" s="757"/>
      <c r="F104" s="757"/>
      <c r="G104" s="758" t="str">
        <f>if(isblank(Beer!A111),"",Beer!B$14)</f>
        <v/>
      </c>
      <c r="H104" s="759" t="str">
        <f>IF(Beer!B111=0,"",if($V104&lt;2,"",Beer!B111))</f>
        <v/>
      </c>
      <c r="I104" s="758" t="str">
        <f>if(isblank(Beer!A111),"",Beer!$D$14)</f>
        <v/>
      </c>
      <c r="J104" s="759" t="str">
        <f>IF(Beer!D111=0,"",if($V104&lt;2,"",Beer!D111))</f>
        <v/>
      </c>
      <c r="K104" s="758" t="str">
        <f>if(isblank(Beer!A111),"",Beer!$F$14)</f>
        <v/>
      </c>
      <c r="L104" s="759" t="str">
        <f>IF(Beer!F111=0,"",if($V104&lt;2,"",Beer!F111))</f>
        <v/>
      </c>
      <c r="M104" s="758" t="str">
        <f>if(isblank(Beer!A111),"",Beer!$H$14)</f>
        <v/>
      </c>
      <c r="N104" s="759" t="str">
        <f>IF(Beer!H111=0,"",if($V104&lt;2,"",Beer!H111))</f>
        <v/>
      </c>
      <c r="O104" s="757"/>
      <c r="P104" s="757"/>
      <c r="Q104" s="757"/>
      <c r="R104" s="757"/>
      <c r="S104" s="757"/>
      <c r="T104" s="757"/>
      <c r="U104" s="757"/>
      <c r="V104" s="757" t="str">
        <f>if(isblank(Beer!A111),"",COUNTIFS(Beer!B111,"&lt;&gt;0")+COUNTIFS(Beer!D111,"&lt;&gt;0")+COUNTIFS(Beer!F111,"&lt;&gt;0")+COUNTIFS(Beer!H111,"&lt;&gt;0"))</f>
        <v/>
      </c>
      <c r="W104" s="757"/>
      <c r="X104" s="757"/>
      <c r="Y104" s="757"/>
      <c r="Z104" s="757"/>
    </row>
    <row r="105">
      <c r="A105" s="757" t="str">
        <f>if(isblank(Beer!A112),"",IF(MOC!$J$67=true,MOC!$I$68&amp;Beer!A112,Beer!A112))</f>
        <v/>
      </c>
      <c r="B105" s="756" t="str">
        <f>if(V105=1,sum(Beer!B112,Beer!D112,Beer!F112,Beer!H112),"")</f>
        <v/>
      </c>
      <c r="C105" s="757"/>
      <c r="D105" s="757"/>
      <c r="E105" s="757"/>
      <c r="F105" s="757"/>
      <c r="G105" s="758" t="str">
        <f>if(isblank(Beer!A112),"",Beer!B$14)</f>
        <v/>
      </c>
      <c r="H105" s="759" t="str">
        <f>IF(Beer!B112=0,"",if($V105&lt;2,"",Beer!B112))</f>
        <v/>
      </c>
      <c r="I105" s="758" t="str">
        <f>if(isblank(Beer!A112),"",Beer!$D$14)</f>
        <v/>
      </c>
      <c r="J105" s="759" t="str">
        <f>IF(Beer!D112=0,"",if($V105&lt;2,"",Beer!D112))</f>
        <v/>
      </c>
      <c r="K105" s="758" t="str">
        <f>if(isblank(Beer!A112),"",Beer!$F$14)</f>
        <v/>
      </c>
      <c r="L105" s="759" t="str">
        <f>IF(Beer!F112=0,"",if($V105&lt;2,"",Beer!F112))</f>
        <v/>
      </c>
      <c r="M105" s="758" t="str">
        <f>if(isblank(Beer!A112),"",Beer!$H$14)</f>
        <v/>
      </c>
      <c r="N105" s="759" t="str">
        <f>IF(Beer!H112=0,"",if($V105&lt;2,"",Beer!H112))</f>
        <v/>
      </c>
      <c r="O105" s="757"/>
      <c r="P105" s="757"/>
      <c r="Q105" s="757"/>
      <c r="R105" s="757"/>
      <c r="S105" s="757"/>
      <c r="T105" s="757"/>
      <c r="U105" s="757"/>
      <c r="V105" s="757" t="str">
        <f>if(isblank(Beer!A112),"",COUNTIFS(Beer!B112,"&lt;&gt;0")+COUNTIFS(Beer!D112,"&lt;&gt;0")+COUNTIFS(Beer!F112,"&lt;&gt;0")+COUNTIFS(Beer!H112,"&lt;&gt;0"))</f>
        <v/>
      </c>
      <c r="W105" s="757"/>
      <c r="X105" s="757"/>
      <c r="Y105" s="757"/>
      <c r="Z105" s="757"/>
    </row>
    <row r="106">
      <c r="A106" s="757" t="str">
        <f>if(isblank(Beer!A113),"",IF(MOC!$J$67=true,MOC!$I$68&amp;Beer!A113,Beer!A113))</f>
        <v/>
      </c>
      <c r="B106" s="756" t="str">
        <f>if(V106=1,sum(Beer!B113,Beer!D113,Beer!F113,Beer!H113),"")</f>
        <v/>
      </c>
      <c r="C106" s="757"/>
      <c r="D106" s="757"/>
      <c r="E106" s="757"/>
      <c r="F106" s="757"/>
      <c r="G106" s="758" t="str">
        <f>if(isblank(Beer!A113),"",Beer!B$14)</f>
        <v/>
      </c>
      <c r="H106" s="759" t="str">
        <f>IF(Beer!B113=0,"",if($V106&lt;2,"",Beer!B113))</f>
        <v/>
      </c>
      <c r="I106" s="758" t="str">
        <f>if(isblank(Beer!A113),"",Beer!$D$14)</f>
        <v/>
      </c>
      <c r="J106" s="759" t="str">
        <f>IF(Beer!D113=0,"",if($V106&lt;2,"",Beer!D113))</f>
        <v/>
      </c>
      <c r="K106" s="758" t="str">
        <f>if(isblank(Beer!A113),"",Beer!$F$14)</f>
        <v/>
      </c>
      <c r="L106" s="759" t="str">
        <f>IF(Beer!F113=0,"",if($V106&lt;2,"",Beer!F113))</f>
        <v/>
      </c>
      <c r="M106" s="758" t="str">
        <f>if(isblank(Beer!A113),"",Beer!$H$14)</f>
        <v/>
      </c>
      <c r="N106" s="759" t="str">
        <f>IF(Beer!H113=0,"",if($V106&lt;2,"",Beer!H113))</f>
        <v/>
      </c>
      <c r="O106" s="757"/>
      <c r="P106" s="757"/>
      <c r="Q106" s="757"/>
      <c r="R106" s="757"/>
      <c r="S106" s="757"/>
      <c r="T106" s="757"/>
      <c r="U106" s="757"/>
      <c r="V106" s="757" t="str">
        <f>if(isblank(Beer!A113),"",COUNTIFS(Beer!B113,"&lt;&gt;0")+COUNTIFS(Beer!D113,"&lt;&gt;0")+COUNTIFS(Beer!F113,"&lt;&gt;0")+COUNTIFS(Beer!H113,"&lt;&gt;0"))</f>
        <v/>
      </c>
      <c r="W106" s="757"/>
      <c r="X106" s="757"/>
      <c r="Y106" s="757"/>
      <c r="Z106" s="757"/>
    </row>
    <row r="107">
      <c r="A107" s="757" t="str">
        <f>if(isblank(Beer!A114),"",IF(MOC!$J$67=true,MOC!$I$68&amp;Beer!A114,Beer!A114))</f>
        <v/>
      </c>
      <c r="B107" s="756" t="str">
        <f>if(V107=1,sum(Beer!B114,Beer!D114,Beer!F114,Beer!H114),"")</f>
        <v/>
      </c>
      <c r="C107" s="757"/>
      <c r="D107" s="757"/>
      <c r="E107" s="757"/>
      <c r="F107" s="757"/>
      <c r="G107" s="758" t="str">
        <f>if(isblank(Beer!A114),"",Beer!B$14)</f>
        <v/>
      </c>
      <c r="H107" s="759" t="str">
        <f>IF(Beer!B114=0,"",if($V107&lt;2,"",Beer!B114))</f>
        <v/>
      </c>
      <c r="I107" s="758" t="str">
        <f>if(isblank(Beer!A114),"",Beer!$D$14)</f>
        <v/>
      </c>
      <c r="J107" s="759" t="str">
        <f>IF(Beer!D114=0,"",if($V107&lt;2,"",Beer!D114))</f>
        <v/>
      </c>
      <c r="K107" s="758" t="str">
        <f>if(isblank(Beer!A114),"",Beer!$F$14)</f>
        <v/>
      </c>
      <c r="L107" s="759" t="str">
        <f>IF(Beer!F114=0,"",if($V107&lt;2,"",Beer!F114))</f>
        <v/>
      </c>
      <c r="M107" s="758" t="str">
        <f>if(isblank(Beer!A114),"",Beer!$H$14)</f>
        <v/>
      </c>
      <c r="N107" s="759" t="str">
        <f>IF(Beer!H114=0,"",if($V107&lt;2,"",Beer!H114))</f>
        <v/>
      </c>
      <c r="O107" s="757"/>
      <c r="P107" s="757"/>
      <c r="Q107" s="757"/>
      <c r="R107" s="757"/>
      <c r="S107" s="757"/>
      <c r="T107" s="757"/>
      <c r="U107" s="757"/>
      <c r="V107" s="757" t="str">
        <f>if(isblank(Beer!A114),"",COUNTIFS(Beer!B114,"&lt;&gt;0")+COUNTIFS(Beer!D114,"&lt;&gt;0")+COUNTIFS(Beer!F114,"&lt;&gt;0")+COUNTIFS(Beer!H114,"&lt;&gt;0"))</f>
        <v/>
      </c>
      <c r="W107" s="757"/>
      <c r="X107" s="757"/>
      <c r="Y107" s="757"/>
      <c r="Z107" s="757"/>
    </row>
    <row r="108">
      <c r="A108" s="757"/>
      <c r="B108" s="756"/>
      <c r="C108" s="757"/>
      <c r="D108" s="757"/>
      <c r="E108" s="757"/>
      <c r="F108" s="757"/>
      <c r="G108" s="758"/>
      <c r="H108" s="759"/>
      <c r="I108" s="758"/>
      <c r="J108" s="759"/>
      <c r="K108" s="758"/>
      <c r="L108" s="759"/>
      <c r="M108" s="758"/>
      <c r="N108" s="759"/>
      <c r="O108" s="757"/>
      <c r="P108" s="757"/>
      <c r="Q108" s="757"/>
      <c r="R108" s="757"/>
      <c r="S108" s="757"/>
      <c r="T108" s="757"/>
      <c r="U108" s="757"/>
      <c r="V108" s="757"/>
      <c r="W108" s="757"/>
      <c r="X108" s="757"/>
      <c r="Y108" s="757"/>
      <c r="Z108" s="757"/>
    </row>
    <row r="109">
      <c r="A109" s="741" t="s">
        <v>387</v>
      </c>
      <c r="B109" s="742"/>
      <c r="C109" s="743"/>
      <c r="D109" s="743"/>
      <c r="E109" s="743"/>
      <c r="F109" s="743"/>
      <c r="G109" s="746"/>
      <c r="H109" s="761"/>
      <c r="I109" s="746"/>
      <c r="J109" s="745"/>
      <c r="K109" s="742"/>
      <c r="L109" s="761"/>
      <c r="M109" s="762"/>
      <c r="N109" s="761"/>
      <c r="O109" s="743"/>
      <c r="P109" s="743"/>
      <c r="Q109" s="743"/>
      <c r="R109" s="743"/>
      <c r="S109" s="743"/>
      <c r="T109" s="743"/>
      <c r="U109" s="743"/>
      <c r="V109" s="743"/>
      <c r="W109" s="743"/>
      <c r="X109" s="743"/>
      <c r="Y109" s="743"/>
      <c r="Z109" s="743"/>
    </row>
    <row r="110">
      <c r="A110" s="747" t="s">
        <v>226</v>
      </c>
      <c r="B110" s="747" t="s">
        <v>468</v>
      </c>
      <c r="C110" s="748" t="s">
        <v>469</v>
      </c>
      <c r="D110" s="749" t="s">
        <v>470</v>
      </c>
      <c r="E110" s="749" t="s">
        <v>289</v>
      </c>
      <c r="F110" s="748" t="s">
        <v>471</v>
      </c>
      <c r="G110" s="763" t="s">
        <v>473</v>
      </c>
      <c r="H110" s="764" t="s">
        <v>474</v>
      </c>
      <c r="I110" s="763" t="s">
        <v>214</v>
      </c>
      <c r="J110" s="765" t="s">
        <v>475</v>
      </c>
      <c r="K110" s="763"/>
      <c r="L110" s="765"/>
      <c r="M110" s="763"/>
      <c r="N110" s="765"/>
      <c r="O110" s="753"/>
      <c r="P110" s="753"/>
      <c r="Q110" s="753"/>
      <c r="R110" s="753"/>
      <c r="S110" s="753"/>
      <c r="T110" s="753"/>
      <c r="U110" s="753"/>
      <c r="V110" s="754" t="s">
        <v>472</v>
      </c>
      <c r="W110" s="753"/>
      <c r="X110" s="753"/>
      <c r="Y110" s="753"/>
      <c r="Z110" s="753"/>
    </row>
    <row r="111">
      <c r="A111" s="757" t="str">
        <f>'Compiled Bev'!I2401</f>
        <v>House Pinot Noir (Example)</v>
      </c>
      <c r="B111" s="757" t="str">
        <f>IF(sum('Compiled Bev'!P2401+'Compiled Bev'!R2401)=0,"",IF(V111&gt;1,"",sum('Compiled Bev'!P2401+'Compiled Bev'!R2401)))</f>
        <v/>
      </c>
      <c r="C111" s="757" t="str">
        <f>'Compiled Bev'!K2401</f>
        <v/>
      </c>
      <c r="D111" s="757" t="str">
        <f>'Compiled Bev'!L2401</f>
        <v/>
      </c>
      <c r="E111" s="757" t="str">
        <f>'Compiled Bev'!M2401</f>
        <v/>
      </c>
      <c r="F111" s="757" t="str">
        <f>'Compiled Bev'!N2401</f>
        <v/>
      </c>
      <c r="G111" s="757" t="str">
        <f t="shared" ref="G111:G1217" si="1">IF(H111&lt;&gt;"",$G$110,"")</f>
        <v>Glass</v>
      </c>
      <c r="H111" s="766">
        <f>IF(V111&gt;1,'Compiled Bev'!P2401,"")</f>
        <v>8</v>
      </c>
      <c r="I111" s="757" t="str">
        <f t="shared" ref="I111:I1217" si="2">IF(J111&lt;&gt;"",$I$110,"")</f>
        <v>Bottle</v>
      </c>
      <c r="J111" s="766">
        <f>IF(V111&gt;1,'Compiled Bev'!R2401,"")</f>
        <v>52</v>
      </c>
      <c r="K111" s="757" t="str">
        <f t="shared" ref="K111:K135" si="3">IF(L111&lt;&gt;"",$K$110,"")</f>
        <v/>
      </c>
      <c r="L111" s="757" t="str">
        <f>'Compiled Bev'!T2401</f>
        <v/>
      </c>
      <c r="M111" s="758"/>
      <c r="N111" s="759"/>
      <c r="O111" s="757"/>
      <c r="P111" s="757"/>
      <c r="Q111" s="757"/>
      <c r="R111" s="757"/>
      <c r="S111" s="757"/>
      <c r="T111" s="757"/>
      <c r="U111" s="757"/>
      <c r="V111" s="757">
        <f>COUNTA('Compiled Bev'!P2401,'Compiled Bev'!R2401)</f>
        <v>2</v>
      </c>
      <c r="W111" s="757"/>
      <c r="X111" s="757"/>
      <c r="Y111" s="757"/>
      <c r="Z111" s="757"/>
    </row>
    <row r="112">
      <c r="A112" s="757" t="str">
        <f>'Compiled Bev'!I2402</f>
        <v>House Pinot Grigio (Example)</v>
      </c>
      <c r="B112" s="757" t="str">
        <f>IF(sum('Compiled Bev'!P2402+'Compiled Bev'!R2402)=0,"",IF(V112&gt;1,"",sum('Compiled Bev'!P2402+'Compiled Bev'!R2402)))</f>
        <v/>
      </c>
      <c r="C112" s="757" t="str">
        <f>'Compiled Bev'!K2402</f>
        <v/>
      </c>
      <c r="D112" s="757" t="str">
        <f>'Compiled Bev'!L2402</f>
        <v/>
      </c>
      <c r="E112" s="757" t="str">
        <f>'Compiled Bev'!M2402</f>
        <v/>
      </c>
      <c r="F112" s="757" t="str">
        <f>'Compiled Bev'!N2402</f>
        <v/>
      </c>
      <c r="G112" s="757" t="str">
        <f t="shared" si="1"/>
        <v>Glass</v>
      </c>
      <c r="H112" s="766">
        <f>IF(V112&gt;1,'Compiled Bev'!P2402,"")</f>
        <v>8</v>
      </c>
      <c r="I112" s="757" t="str">
        <f t="shared" si="2"/>
        <v>Bottle</v>
      </c>
      <c r="J112" s="766">
        <f>IF(V112&gt;1,'Compiled Bev'!R2402,"")</f>
        <v>52</v>
      </c>
      <c r="K112" s="757" t="str">
        <f t="shared" si="3"/>
        <v/>
      </c>
      <c r="L112" s="757" t="str">
        <f>'Compiled Bev'!T2402</f>
        <v/>
      </c>
      <c r="M112" s="758"/>
      <c r="N112" s="759"/>
      <c r="O112" s="757"/>
      <c r="P112" s="757"/>
      <c r="Q112" s="757"/>
      <c r="R112" s="757"/>
      <c r="S112" s="757"/>
      <c r="T112" s="757"/>
      <c r="U112" s="757"/>
      <c r="V112" s="757">
        <f>COUNTA('Compiled Bev'!P2402,'Compiled Bev'!R2402)</f>
        <v>2</v>
      </c>
      <c r="W112" s="757"/>
      <c r="X112" s="757"/>
      <c r="Y112" s="757"/>
      <c r="Z112" s="757"/>
    </row>
    <row r="113">
      <c r="A113" s="757" t="str">
        <f>'Compiled Bev'!I2403</f>
        <v>House Rose (Example)</v>
      </c>
      <c r="B113" s="766">
        <f>IF(sum('Compiled Bev'!P2403+'Compiled Bev'!R2403)=0,"",IF(V113&gt;1,"",sum('Compiled Bev'!P2403+'Compiled Bev'!R2403)))</f>
        <v>9</v>
      </c>
      <c r="C113" s="757" t="str">
        <f>'Compiled Bev'!K2403</f>
        <v/>
      </c>
      <c r="D113" s="757" t="str">
        <f>'Compiled Bev'!L2403</f>
        <v/>
      </c>
      <c r="E113" s="757" t="str">
        <f>'Compiled Bev'!M2403</f>
        <v/>
      </c>
      <c r="F113" s="757" t="str">
        <f>'Compiled Bev'!N2403</f>
        <v/>
      </c>
      <c r="G113" s="757" t="str">
        <f t="shared" si="1"/>
        <v/>
      </c>
      <c r="H113" s="757" t="str">
        <f>IF(V113&gt;1,'Compiled Bev'!P2403,"")</f>
        <v/>
      </c>
      <c r="I113" s="757" t="str">
        <f t="shared" si="2"/>
        <v/>
      </c>
      <c r="J113" s="757" t="str">
        <f>IF(V113&gt;1,'Compiled Bev'!R2403,"")</f>
        <v/>
      </c>
      <c r="K113" s="757" t="str">
        <f t="shared" si="3"/>
        <v/>
      </c>
      <c r="L113" s="757" t="str">
        <f>'Compiled Bev'!T2403</f>
        <v/>
      </c>
      <c r="M113" s="758"/>
      <c r="N113" s="759"/>
      <c r="O113" s="757"/>
      <c r="P113" s="757"/>
      <c r="Q113" s="757"/>
      <c r="R113" s="757"/>
      <c r="S113" s="757"/>
      <c r="T113" s="757"/>
      <c r="U113" s="757"/>
      <c r="V113" s="757">
        <f>COUNTA('Compiled Bev'!P2403,'Compiled Bev'!R2403)</f>
        <v>1</v>
      </c>
      <c r="W113" s="757"/>
      <c r="X113" s="757"/>
      <c r="Y113" s="757"/>
      <c r="Z113" s="757"/>
    </row>
    <row r="114">
      <c r="A114" s="757" t="str">
        <f>'Compiled Bev'!I2404</f>
        <v>House Champagne (Example)</v>
      </c>
      <c r="B114" s="766">
        <f>IF(sum('Compiled Bev'!P2404+'Compiled Bev'!R2404)=0,"",IF(V114&gt;1,"",sum('Compiled Bev'!P2404+'Compiled Bev'!R2404)))</f>
        <v>40</v>
      </c>
      <c r="C114" s="757" t="str">
        <f>'Compiled Bev'!K2404</f>
        <v/>
      </c>
      <c r="D114" s="757" t="str">
        <f>'Compiled Bev'!L2404</f>
        <v/>
      </c>
      <c r="E114" s="757" t="str">
        <f>'Compiled Bev'!M2404</f>
        <v/>
      </c>
      <c r="F114" s="757" t="str">
        <f>'Compiled Bev'!N2404</f>
        <v/>
      </c>
      <c r="G114" s="757" t="str">
        <f t="shared" si="1"/>
        <v/>
      </c>
      <c r="H114" s="757" t="str">
        <f>IF(V114&gt;1,'Compiled Bev'!P2404,"")</f>
        <v/>
      </c>
      <c r="I114" s="757" t="str">
        <f t="shared" si="2"/>
        <v/>
      </c>
      <c r="J114" s="757" t="str">
        <f>IF(V114&gt;1,'Compiled Bev'!R2404,"")</f>
        <v/>
      </c>
      <c r="K114" s="757" t="str">
        <f t="shared" si="3"/>
        <v/>
      </c>
      <c r="L114" s="757" t="str">
        <f>'Compiled Bev'!T2404</f>
        <v/>
      </c>
      <c r="M114" s="758"/>
      <c r="N114" s="759"/>
      <c r="O114" s="757"/>
      <c r="P114" s="757"/>
      <c r="Q114" s="757"/>
      <c r="R114" s="757"/>
      <c r="S114" s="757"/>
      <c r="T114" s="757"/>
      <c r="U114" s="757"/>
      <c r="V114" s="757">
        <f>COUNTA('Compiled Bev'!P2404,'Compiled Bev'!R2404)</f>
        <v>1</v>
      </c>
      <c r="W114" s="757"/>
      <c r="X114" s="757"/>
      <c r="Y114" s="757"/>
      <c r="Z114" s="757"/>
    </row>
    <row r="115">
      <c r="A115" s="757" t="str">
        <f>'Compiled Bev'!I2405</f>
        <v/>
      </c>
      <c r="B115" s="757" t="str">
        <f>IF(sum('Compiled Bev'!P2405+'Compiled Bev'!R2405)=0,"",IF(V115&gt;1,"",sum('Compiled Bev'!P2405+'Compiled Bev'!R2405)))</f>
        <v/>
      </c>
      <c r="C115" s="757" t="str">
        <f>'Compiled Bev'!K2405</f>
        <v/>
      </c>
      <c r="D115" s="757" t="str">
        <f>'Compiled Bev'!L2405</f>
        <v/>
      </c>
      <c r="E115" s="757" t="str">
        <f>'Compiled Bev'!M2405</f>
        <v/>
      </c>
      <c r="F115" s="757" t="str">
        <f>'Compiled Bev'!N2405</f>
        <v/>
      </c>
      <c r="G115" s="757" t="str">
        <f t="shared" si="1"/>
        <v/>
      </c>
      <c r="H115" s="757" t="str">
        <f>IF(V115&gt;1,'Compiled Bev'!P2405,"")</f>
        <v/>
      </c>
      <c r="I115" s="757" t="str">
        <f t="shared" si="2"/>
        <v/>
      </c>
      <c r="J115" s="757" t="str">
        <f>IF(V115&gt;1,'Compiled Bev'!R2405,"")</f>
        <v/>
      </c>
      <c r="K115" s="757" t="str">
        <f t="shared" si="3"/>
        <v/>
      </c>
      <c r="L115" s="757" t="str">
        <f>'Compiled Bev'!T2405</f>
        <v/>
      </c>
      <c r="M115" s="758"/>
      <c r="N115" s="759"/>
      <c r="O115" s="757"/>
      <c r="P115" s="757"/>
      <c r="Q115" s="757"/>
      <c r="R115" s="757"/>
      <c r="S115" s="757"/>
      <c r="T115" s="757"/>
      <c r="U115" s="757"/>
      <c r="V115" s="757">
        <f>COUNTA('Compiled Bev'!P2405,'Compiled Bev'!R2405)</f>
        <v>0</v>
      </c>
      <c r="W115" s="757"/>
      <c r="X115" s="757"/>
      <c r="Y115" s="757"/>
      <c r="Z115" s="757"/>
    </row>
    <row r="116">
      <c r="A116" s="757" t="str">
        <f>'Compiled Bev'!I2406</f>
        <v/>
      </c>
      <c r="B116" s="757" t="str">
        <f>IF(sum('Compiled Bev'!P2406+'Compiled Bev'!R2406)=0,"",IF(V116&gt;1,"",sum('Compiled Bev'!P2406+'Compiled Bev'!R2406)))</f>
        <v/>
      </c>
      <c r="C116" s="757" t="str">
        <f>'Compiled Bev'!K2406</f>
        <v/>
      </c>
      <c r="D116" s="757" t="str">
        <f>'Compiled Bev'!L2406</f>
        <v/>
      </c>
      <c r="E116" s="757" t="str">
        <f>'Compiled Bev'!M2406</f>
        <v/>
      </c>
      <c r="F116" s="757" t="str">
        <f>'Compiled Bev'!N2406</f>
        <v/>
      </c>
      <c r="G116" s="757" t="str">
        <f t="shared" si="1"/>
        <v/>
      </c>
      <c r="H116" s="757" t="str">
        <f>IF(V116&gt;1,'Compiled Bev'!P2406,"")</f>
        <v/>
      </c>
      <c r="I116" s="757" t="str">
        <f t="shared" si="2"/>
        <v/>
      </c>
      <c r="J116" s="757" t="str">
        <f>IF(V116&gt;1,'Compiled Bev'!R2406,"")</f>
        <v/>
      </c>
      <c r="K116" s="757" t="str">
        <f t="shared" si="3"/>
        <v/>
      </c>
      <c r="L116" s="757" t="str">
        <f>'Compiled Bev'!T2406</f>
        <v/>
      </c>
      <c r="M116" s="758"/>
      <c r="N116" s="759"/>
      <c r="O116" s="757"/>
      <c r="P116" s="757"/>
      <c r="Q116" s="757"/>
      <c r="R116" s="757"/>
      <c r="S116" s="757"/>
      <c r="T116" s="757"/>
      <c r="U116" s="757"/>
      <c r="V116" s="757">
        <f>COUNTA('Compiled Bev'!P2406,'Compiled Bev'!R2406)</f>
        <v>0</v>
      </c>
      <c r="W116" s="757"/>
      <c r="X116" s="757"/>
      <c r="Y116" s="757"/>
      <c r="Z116" s="757"/>
    </row>
    <row r="117">
      <c r="A117" s="757" t="str">
        <f>'Compiled Bev'!I2407</f>
        <v/>
      </c>
      <c r="B117" s="757" t="str">
        <f>IF(sum('Compiled Bev'!P2407+'Compiled Bev'!R2407)=0,"",IF(V117&gt;1,"",sum('Compiled Bev'!P2407+'Compiled Bev'!R2407)))</f>
        <v/>
      </c>
      <c r="C117" s="757" t="str">
        <f>'Compiled Bev'!K2407</f>
        <v/>
      </c>
      <c r="D117" s="757" t="str">
        <f>'Compiled Bev'!L2407</f>
        <v/>
      </c>
      <c r="E117" s="757" t="str">
        <f>'Compiled Bev'!M2407</f>
        <v/>
      </c>
      <c r="F117" s="757" t="str">
        <f>'Compiled Bev'!N2407</f>
        <v/>
      </c>
      <c r="G117" s="757" t="str">
        <f t="shared" si="1"/>
        <v/>
      </c>
      <c r="H117" s="757" t="str">
        <f>IF(V117&gt;1,'Compiled Bev'!P2407,"")</f>
        <v/>
      </c>
      <c r="I117" s="757" t="str">
        <f t="shared" si="2"/>
        <v/>
      </c>
      <c r="J117" s="757" t="str">
        <f>IF(V117&gt;1,'Compiled Bev'!R2407,"")</f>
        <v/>
      </c>
      <c r="K117" s="757" t="str">
        <f t="shared" si="3"/>
        <v/>
      </c>
      <c r="L117" s="757" t="str">
        <f>'Compiled Bev'!T2407</f>
        <v/>
      </c>
      <c r="M117" s="758"/>
      <c r="N117" s="759"/>
      <c r="O117" s="757"/>
      <c r="P117" s="757"/>
      <c r="Q117" s="757"/>
      <c r="R117" s="757"/>
      <c r="S117" s="757"/>
      <c r="T117" s="757"/>
      <c r="U117" s="757"/>
      <c r="V117" s="757">
        <f>COUNTA('Compiled Bev'!P2407,'Compiled Bev'!R2407)</f>
        <v>0</v>
      </c>
      <c r="W117" s="757"/>
      <c r="X117" s="757"/>
      <c r="Y117" s="757"/>
      <c r="Z117" s="757"/>
    </row>
    <row r="118">
      <c r="A118" s="757" t="str">
        <f>'Compiled Bev'!I2408</f>
        <v/>
      </c>
      <c r="B118" s="757" t="str">
        <f>IF(sum('Compiled Bev'!P2408+'Compiled Bev'!R2408)=0,"",IF(V118&gt;1,"",sum('Compiled Bev'!P2408+'Compiled Bev'!R2408)))</f>
        <v/>
      </c>
      <c r="C118" s="757" t="str">
        <f>'Compiled Bev'!K2408</f>
        <v/>
      </c>
      <c r="D118" s="757" t="str">
        <f>'Compiled Bev'!L2408</f>
        <v/>
      </c>
      <c r="E118" s="757" t="str">
        <f>'Compiled Bev'!M2408</f>
        <v/>
      </c>
      <c r="F118" s="757" t="str">
        <f>'Compiled Bev'!N2408</f>
        <v/>
      </c>
      <c r="G118" s="757" t="str">
        <f t="shared" si="1"/>
        <v/>
      </c>
      <c r="H118" s="757" t="str">
        <f>IF(V118&gt;1,'Compiled Bev'!P2408,"")</f>
        <v/>
      </c>
      <c r="I118" s="757" t="str">
        <f t="shared" si="2"/>
        <v/>
      </c>
      <c r="J118" s="757" t="str">
        <f>IF(V118&gt;1,'Compiled Bev'!R2408,"")</f>
        <v/>
      </c>
      <c r="K118" s="757" t="str">
        <f t="shared" si="3"/>
        <v/>
      </c>
      <c r="L118" s="757" t="str">
        <f>'Compiled Bev'!T2408</f>
        <v/>
      </c>
      <c r="M118" s="758"/>
      <c r="N118" s="759"/>
      <c r="O118" s="757"/>
      <c r="P118" s="757"/>
      <c r="Q118" s="757"/>
      <c r="R118" s="757"/>
      <c r="S118" s="757"/>
      <c r="T118" s="757"/>
      <c r="U118" s="757"/>
      <c r="V118" s="757">
        <f>COUNTA('Compiled Bev'!P2408,'Compiled Bev'!R2408)</f>
        <v>0</v>
      </c>
      <c r="W118" s="757"/>
      <c r="X118" s="757"/>
      <c r="Y118" s="757"/>
      <c r="Z118" s="757"/>
    </row>
    <row r="119">
      <c r="A119" s="757" t="str">
        <f>'Compiled Bev'!I2409</f>
        <v/>
      </c>
      <c r="B119" s="757" t="str">
        <f>IF(sum('Compiled Bev'!P2409+'Compiled Bev'!R2409)=0,"",IF(V119&gt;1,"",sum('Compiled Bev'!P2409+'Compiled Bev'!R2409)))</f>
        <v/>
      </c>
      <c r="C119" s="757" t="str">
        <f>'Compiled Bev'!K2409</f>
        <v/>
      </c>
      <c r="D119" s="757" t="str">
        <f>'Compiled Bev'!L2409</f>
        <v/>
      </c>
      <c r="E119" s="757" t="str">
        <f>'Compiled Bev'!M2409</f>
        <v/>
      </c>
      <c r="F119" s="757" t="str">
        <f>'Compiled Bev'!N2409</f>
        <v/>
      </c>
      <c r="G119" s="757" t="str">
        <f t="shared" si="1"/>
        <v/>
      </c>
      <c r="H119" s="757" t="str">
        <f>IF(V119&gt;1,'Compiled Bev'!P2409,"")</f>
        <v/>
      </c>
      <c r="I119" s="757" t="str">
        <f t="shared" si="2"/>
        <v/>
      </c>
      <c r="J119" s="757" t="str">
        <f>IF(V119&gt;1,'Compiled Bev'!R2409,"")</f>
        <v/>
      </c>
      <c r="K119" s="757" t="str">
        <f t="shared" si="3"/>
        <v/>
      </c>
      <c r="L119" s="757" t="str">
        <f>'Compiled Bev'!T2409</f>
        <v/>
      </c>
      <c r="M119" s="758"/>
      <c r="N119" s="759"/>
      <c r="O119" s="757"/>
      <c r="P119" s="757"/>
      <c r="Q119" s="757"/>
      <c r="R119" s="757"/>
      <c r="S119" s="757"/>
      <c r="T119" s="757"/>
      <c r="U119" s="757"/>
      <c r="V119" s="757">
        <f>COUNTA('Compiled Bev'!P2409,'Compiled Bev'!R2409)</f>
        <v>0</v>
      </c>
      <c r="W119" s="757"/>
      <c r="X119" s="757"/>
      <c r="Y119" s="757"/>
      <c r="Z119" s="757"/>
    </row>
    <row r="120">
      <c r="A120" s="757" t="str">
        <f>'Compiled Bev'!I2410</f>
        <v/>
      </c>
      <c r="B120" s="757" t="str">
        <f>IF(sum('Compiled Bev'!P2410+'Compiled Bev'!R2410)=0,"",IF(V120&gt;1,"",sum('Compiled Bev'!P2410+'Compiled Bev'!R2410)))</f>
        <v/>
      </c>
      <c r="C120" s="757" t="str">
        <f>'Compiled Bev'!K2410</f>
        <v/>
      </c>
      <c r="D120" s="757" t="str">
        <f>'Compiled Bev'!L2410</f>
        <v/>
      </c>
      <c r="E120" s="757" t="str">
        <f>'Compiled Bev'!M2410</f>
        <v/>
      </c>
      <c r="F120" s="757" t="str">
        <f>'Compiled Bev'!N2410</f>
        <v/>
      </c>
      <c r="G120" s="757" t="str">
        <f t="shared" si="1"/>
        <v/>
      </c>
      <c r="H120" s="757" t="str">
        <f>IF(V120&gt;1,'Compiled Bev'!P2410,"")</f>
        <v/>
      </c>
      <c r="I120" s="757" t="str">
        <f t="shared" si="2"/>
        <v/>
      </c>
      <c r="J120" s="757" t="str">
        <f>IF(V120&gt;1,'Compiled Bev'!R2410,"")</f>
        <v/>
      </c>
      <c r="K120" s="757" t="str">
        <f t="shared" si="3"/>
        <v/>
      </c>
      <c r="L120" s="757" t="str">
        <f>'Compiled Bev'!T2410</f>
        <v/>
      </c>
      <c r="M120" s="758"/>
      <c r="N120" s="759"/>
      <c r="O120" s="757"/>
      <c r="P120" s="757"/>
      <c r="Q120" s="757"/>
      <c r="R120" s="757"/>
      <c r="S120" s="757"/>
      <c r="T120" s="757"/>
      <c r="U120" s="757"/>
      <c r="V120" s="757">
        <f>COUNTA('Compiled Bev'!P2410,'Compiled Bev'!R2410)</f>
        <v>0</v>
      </c>
      <c r="W120" s="757"/>
      <c r="X120" s="757"/>
      <c r="Y120" s="757"/>
      <c r="Z120" s="757"/>
    </row>
    <row r="121">
      <c r="A121" s="757" t="str">
        <f>'Compiled Bev'!I2411</f>
        <v/>
      </c>
      <c r="B121" s="757" t="str">
        <f>IF(sum('Compiled Bev'!P2411+'Compiled Bev'!R2411)=0,"",IF(V121&gt;1,"",sum('Compiled Bev'!P2411+'Compiled Bev'!R2411)))</f>
        <v/>
      </c>
      <c r="C121" s="757" t="str">
        <f>'Compiled Bev'!K2411</f>
        <v/>
      </c>
      <c r="D121" s="757" t="str">
        <f>'Compiled Bev'!L2411</f>
        <v/>
      </c>
      <c r="E121" s="757" t="str">
        <f>'Compiled Bev'!M2411</f>
        <v/>
      </c>
      <c r="F121" s="757" t="str">
        <f>'Compiled Bev'!N2411</f>
        <v/>
      </c>
      <c r="G121" s="757" t="str">
        <f t="shared" si="1"/>
        <v/>
      </c>
      <c r="H121" s="757" t="str">
        <f>IF(V121&gt;1,'Compiled Bev'!P2411,"")</f>
        <v/>
      </c>
      <c r="I121" s="757" t="str">
        <f t="shared" si="2"/>
        <v/>
      </c>
      <c r="J121" s="757" t="str">
        <f>IF(V121&gt;1,'Compiled Bev'!R2411,"")</f>
        <v/>
      </c>
      <c r="K121" s="757" t="str">
        <f t="shared" si="3"/>
        <v/>
      </c>
      <c r="L121" s="757" t="str">
        <f>'Compiled Bev'!T2411</f>
        <v/>
      </c>
      <c r="M121" s="758"/>
      <c r="N121" s="759"/>
      <c r="O121" s="757"/>
      <c r="P121" s="757"/>
      <c r="Q121" s="757"/>
      <c r="R121" s="757"/>
      <c r="S121" s="757"/>
      <c r="T121" s="757"/>
      <c r="U121" s="757"/>
      <c r="V121" s="757">
        <f>COUNTA('Compiled Bev'!P2411,'Compiled Bev'!R2411)</f>
        <v>0</v>
      </c>
      <c r="W121" s="757"/>
      <c r="X121" s="757"/>
      <c r="Y121" s="757"/>
      <c r="Z121" s="757"/>
    </row>
    <row r="122">
      <c r="A122" s="757" t="str">
        <f>'Compiled Bev'!I2412</f>
        <v/>
      </c>
      <c r="B122" s="757" t="str">
        <f>IF(sum('Compiled Bev'!P2412+'Compiled Bev'!R2412)=0,"",IF(V122&gt;1,"",sum('Compiled Bev'!P2412+'Compiled Bev'!R2412)))</f>
        <v/>
      </c>
      <c r="C122" s="757" t="str">
        <f>'Compiled Bev'!K2412</f>
        <v/>
      </c>
      <c r="D122" s="757" t="str">
        <f>'Compiled Bev'!L2412</f>
        <v/>
      </c>
      <c r="E122" s="757" t="str">
        <f>'Compiled Bev'!M2412</f>
        <v/>
      </c>
      <c r="F122" s="757" t="str">
        <f>'Compiled Bev'!N2412</f>
        <v/>
      </c>
      <c r="G122" s="757" t="str">
        <f t="shared" si="1"/>
        <v/>
      </c>
      <c r="H122" s="757" t="str">
        <f>IF(V122&gt;1,'Compiled Bev'!P2412,"")</f>
        <v/>
      </c>
      <c r="I122" s="757" t="str">
        <f t="shared" si="2"/>
        <v/>
      </c>
      <c r="J122" s="757" t="str">
        <f>IF(V122&gt;1,'Compiled Bev'!R2412,"")</f>
        <v/>
      </c>
      <c r="K122" s="757" t="str">
        <f t="shared" si="3"/>
        <v/>
      </c>
      <c r="L122" s="757" t="str">
        <f>'Compiled Bev'!T2412</f>
        <v/>
      </c>
      <c r="M122" s="758"/>
      <c r="N122" s="759"/>
      <c r="O122" s="757"/>
      <c r="P122" s="757"/>
      <c r="Q122" s="757"/>
      <c r="R122" s="757"/>
      <c r="S122" s="757"/>
      <c r="T122" s="757"/>
      <c r="U122" s="757"/>
      <c r="V122" s="757">
        <f>COUNTA('Compiled Bev'!P2412,'Compiled Bev'!R2412)</f>
        <v>0</v>
      </c>
      <c r="W122" s="757"/>
      <c r="X122" s="757"/>
      <c r="Y122" s="757"/>
      <c r="Z122" s="757"/>
    </row>
    <row r="123">
      <c r="A123" s="757" t="str">
        <f>'Compiled Bev'!I2413</f>
        <v/>
      </c>
      <c r="B123" s="757" t="str">
        <f>IF(sum('Compiled Bev'!P2413+'Compiled Bev'!R2413)=0,"",IF(V123&gt;1,"",sum('Compiled Bev'!P2413+'Compiled Bev'!R2413)))</f>
        <v/>
      </c>
      <c r="C123" s="757" t="str">
        <f>'Compiled Bev'!K2413</f>
        <v/>
      </c>
      <c r="D123" s="757" t="str">
        <f>'Compiled Bev'!L2413</f>
        <v/>
      </c>
      <c r="E123" s="757" t="str">
        <f>'Compiled Bev'!M2413</f>
        <v/>
      </c>
      <c r="F123" s="757" t="str">
        <f>'Compiled Bev'!N2413</f>
        <v/>
      </c>
      <c r="G123" s="757" t="str">
        <f t="shared" si="1"/>
        <v/>
      </c>
      <c r="H123" s="757" t="str">
        <f>IF(V123&gt;1,'Compiled Bev'!P2413,"")</f>
        <v/>
      </c>
      <c r="I123" s="757" t="str">
        <f t="shared" si="2"/>
        <v/>
      </c>
      <c r="J123" s="757" t="str">
        <f>IF(V123&gt;1,'Compiled Bev'!R2413,"")</f>
        <v/>
      </c>
      <c r="K123" s="757" t="str">
        <f t="shared" si="3"/>
        <v/>
      </c>
      <c r="L123" s="757" t="str">
        <f>'Compiled Bev'!T2413</f>
        <v/>
      </c>
      <c r="M123" s="758"/>
      <c r="N123" s="759"/>
      <c r="O123" s="757"/>
      <c r="P123" s="757"/>
      <c r="Q123" s="757"/>
      <c r="R123" s="757"/>
      <c r="S123" s="757"/>
      <c r="T123" s="757"/>
      <c r="U123" s="757"/>
      <c r="V123" s="757">
        <f>COUNTA('Compiled Bev'!P2413,'Compiled Bev'!R2413)</f>
        <v>0</v>
      </c>
      <c r="W123" s="757"/>
      <c r="X123" s="757"/>
      <c r="Y123" s="757"/>
      <c r="Z123" s="757"/>
    </row>
    <row r="124">
      <c r="A124" s="757" t="str">
        <f>'Compiled Bev'!I2414</f>
        <v/>
      </c>
      <c r="B124" s="757" t="str">
        <f>IF(sum('Compiled Bev'!P2414+'Compiled Bev'!R2414)=0,"",IF(V124&gt;1,"",sum('Compiled Bev'!P2414+'Compiled Bev'!R2414)))</f>
        <v/>
      </c>
      <c r="C124" s="757" t="str">
        <f>'Compiled Bev'!K2414</f>
        <v/>
      </c>
      <c r="D124" s="757" t="str">
        <f>'Compiled Bev'!L2414</f>
        <v/>
      </c>
      <c r="E124" s="757" t="str">
        <f>'Compiled Bev'!M2414</f>
        <v/>
      </c>
      <c r="F124" s="757" t="str">
        <f>'Compiled Bev'!N2414</f>
        <v/>
      </c>
      <c r="G124" s="757" t="str">
        <f t="shared" si="1"/>
        <v/>
      </c>
      <c r="H124" s="757" t="str">
        <f>IF(V124&gt;1,'Compiled Bev'!P2414,"")</f>
        <v/>
      </c>
      <c r="I124" s="757" t="str">
        <f t="shared" si="2"/>
        <v/>
      </c>
      <c r="J124" s="757" t="str">
        <f>IF(V124&gt;1,'Compiled Bev'!R2414,"")</f>
        <v/>
      </c>
      <c r="K124" s="757" t="str">
        <f t="shared" si="3"/>
        <v/>
      </c>
      <c r="L124" s="757" t="str">
        <f>'Compiled Bev'!T2414</f>
        <v/>
      </c>
      <c r="M124" s="758"/>
      <c r="N124" s="759"/>
      <c r="O124" s="757"/>
      <c r="P124" s="757"/>
      <c r="Q124" s="757"/>
      <c r="R124" s="757"/>
      <c r="S124" s="757"/>
      <c r="T124" s="757"/>
      <c r="U124" s="757"/>
      <c r="V124" s="757">
        <f>COUNTA('Compiled Bev'!P2414,'Compiled Bev'!R2414)</f>
        <v>0</v>
      </c>
      <c r="W124" s="757"/>
      <c r="X124" s="757"/>
      <c r="Y124" s="757"/>
      <c r="Z124" s="757"/>
    </row>
    <row r="125">
      <c r="A125" s="757" t="str">
        <f>'Compiled Bev'!I2415</f>
        <v/>
      </c>
      <c r="B125" s="757" t="str">
        <f>IF(sum('Compiled Bev'!P2415+'Compiled Bev'!R2415)=0,"",IF(V125&gt;1,"",sum('Compiled Bev'!P2415+'Compiled Bev'!R2415)))</f>
        <v/>
      </c>
      <c r="C125" s="757" t="str">
        <f>'Compiled Bev'!K2415</f>
        <v/>
      </c>
      <c r="D125" s="757" t="str">
        <f>'Compiled Bev'!L2415</f>
        <v/>
      </c>
      <c r="E125" s="757" t="str">
        <f>'Compiled Bev'!M2415</f>
        <v/>
      </c>
      <c r="F125" s="757" t="str">
        <f>'Compiled Bev'!N2415</f>
        <v/>
      </c>
      <c r="G125" s="757" t="str">
        <f t="shared" si="1"/>
        <v/>
      </c>
      <c r="H125" s="757" t="str">
        <f>IF(V125&gt;1,'Compiled Bev'!P2415,"")</f>
        <v/>
      </c>
      <c r="I125" s="757" t="str">
        <f t="shared" si="2"/>
        <v/>
      </c>
      <c r="J125" s="757" t="str">
        <f>IF(V125&gt;1,'Compiled Bev'!R2415,"")</f>
        <v/>
      </c>
      <c r="K125" s="757" t="str">
        <f t="shared" si="3"/>
        <v/>
      </c>
      <c r="L125" s="757" t="str">
        <f>'Compiled Bev'!T2415</f>
        <v/>
      </c>
      <c r="M125" s="758"/>
      <c r="N125" s="759"/>
      <c r="O125" s="757"/>
      <c r="P125" s="757"/>
      <c r="Q125" s="757"/>
      <c r="R125" s="757"/>
      <c r="S125" s="757"/>
      <c r="T125" s="757"/>
      <c r="U125" s="757"/>
      <c r="V125" s="757">
        <f>COUNTA('Compiled Bev'!P2415,'Compiled Bev'!R2415)</f>
        <v>0</v>
      </c>
      <c r="W125" s="757"/>
      <c r="X125" s="757"/>
      <c r="Y125" s="757"/>
      <c r="Z125" s="757"/>
    </row>
    <row r="126">
      <c r="A126" s="757" t="str">
        <f>'Compiled Bev'!I2416</f>
        <v/>
      </c>
      <c r="B126" s="757" t="str">
        <f>IF(sum('Compiled Bev'!P2416+'Compiled Bev'!R2416)=0,"",IF(V126&gt;1,"",sum('Compiled Bev'!P2416+'Compiled Bev'!R2416)))</f>
        <v/>
      </c>
      <c r="C126" s="757" t="str">
        <f>'Compiled Bev'!K2416</f>
        <v/>
      </c>
      <c r="D126" s="757" t="str">
        <f>'Compiled Bev'!L2416</f>
        <v/>
      </c>
      <c r="E126" s="757" t="str">
        <f>'Compiled Bev'!M2416</f>
        <v/>
      </c>
      <c r="F126" s="757" t="str">
        <f>'Compiled Bev'!N2416</f>
        <v/>
      </c>
      <c r="G126" s="757" t="str">
        <f t="shared" si="1"/>
        <v/>
      </c>
      <c r="H126" s="757" t="str">
        <f>IF(V126&gt;1,'Compiled Bev'!P2416,"")</f>
        <v/>
      </c>
      <c r="I126" s="757" t="str">
        <f t="shared" si="2"/>
        <v/>
      </c>
      <c r="J126" s="757" t="str">
        <f>IF(V126&gt;1,'Compiled Bev'!R2416,"")</f>
        <v/>
      </c>
      <c r="K126" s="757" t="str">
        <f t="shared" si="3"/>
        <v/>
      </c>
      <c r="L126" s="757" t="str">
        <f>'Compiled Bev'!T2416</f>
        <v/>
      </c>
      <c r="M126" s="758"/>
      <c r="N126" s="759"/>
      <c r="O126" s="757"/>
      <c r="P126" s="757"/>
      <c r="Q126" s="757"/>
      <c r="R126" s="757"/>
      <c r="S126" s="757"/>
      <c r="T126" s="757"/>
      <c r="U126" s="757"/>
      <c r="V126" s="757">
        <f>COUNTA('Compiled Bev'!P2416,'Compiled Bev'!R2416)</f>
        <v>0</v>
      </c>
      <c r="W126" s="757"/>
      <c r="X126" s="757"/>
      <c r="Y126" s="757"/>
      <c r="Z126" s="757"/>
    </row>
    <row r="127">
      <c r="A127" s="757" t="str">
        <f>'Compiled Bev'!I2417</f>
        <v/>
      </c>
      <c r="B127" s="757" t="str">
        <f>IF(sum('Compiled Bev'!P2417+'Compiled Bev'!R2417)=0,"",IF(V127&gt;1,"",sum('Compiled Bev'!P2417+'Compiled Bev'!R2417)))</f>
        <v/>
      </c>
      <c r="C127" s="757" t="str">
        <f>'Compiled Bev'!K2417</f>
        <v/>
      </c>
      <c r="D127" s="757" t="str">
        <f>'Compiled Bev'!L2417</f>
        <v/>
      </c>
      <c r="E127" s="757" t="str">
        <f>'Compiled Bev'!M2417</f>
        <v/>
      </c>
      <c r="F127" s="757" t="str">
        <f>'Compiled Bev'!N2417</f>
        <v/>
      </c>
      <c r="G127" s="757" t="str">
        <f t="shared" si="1"/>
        <v/>
      </c>
      <c r="H127" s="757" t="str">
        <f>'Compiled Bev'!P2417</f>
        <v/>
      </c>
      <c r="I127" s="757" t="str">
        <f t="shared" si="2"/>
        <v/>
      </c>
      <c r="J127" s="757" t="str">
        <f>'Compiled Bev'!R2417</f>
        <v/>
      </c>
      <c r="K127" s="757" t="str">
        <f t="shared" si="3"/>
        <v/>
      </c>
      <c r="L127" s="757" t="str">
        <f>'Compiled Bev'!T2417</f>
        <v/>
      </c>
      <c r="M127" s="758"/>
      <c r="N127" s="759"/>
      <c r="O127" s="757"/>
      <c r="P127" s="757"/>
      <c r="Q127" s="757"/>
      <c r="R127" s="757"/>
      <c r="S127" s="757"/>
      <c r="T127" s="757"/>
      <c r="U127" s="757"/>
      <c r="V127" s="757">
        <f>COUNTA('Compiled Bev'!P2417,'Compiled Bev'!R2417)</f>
        <v>0</v>
      </c>
      <c r="W127" s="757"/>
      <c r="X127" s="757"/>
      <c r="Y127" s="757"/>
      <c r="Z127" s="757"/>
    </row>
    <row r="128">
      <c r="A128" s="757" t="str">
        <f>'Compiled Bev'!I2418</f>
        <v/>
      </c>
      <c r="B128" s="757" t="str">
        <f>IF(sum('Compiled Bev'!P2418+'Compiled Bev'!R2418)=0,"",IF(V128&gt;1,"",sum('Compiled Bev'!P2418+'Compiled Bev'!R2418)))</f>
        <v/>
      </c>
      <c r="C128" s="757" t="str">
        <f>'Compiled Bev'!K2418</f>
        <v/>
      </c>
      <c r="D128" s="757" t="str">
        <f>'Compiled Bev'!L2418</f>
        <v/>
      </c>
      <c r="E128" s="757" t="str">
        <f>'Compiled Bev'!M2418</f>
        <v/>
      </c>
      <c r="F128" s="757" t="str">
        <f>'Compiled Bev'!N2418</f>
        <v/>
      </c>
      <c r="G128" s="757" t="str">
        <f t="shared" si="1"/>
        <v/>
      </c>
      <c r="H128" s="757" t="str">
        <f>'Compiled Bev'!P2418</f>
        <v/>
      </c>
      <c r="I128" s="757" t="str">
        <f t="shared" si="2"/>
        <v/>
      </c>
      <c r="J128" s="757" t="str">
        <f>'Compiled Bev'!R2418</f>
        <v/>
      </c>
      <c r="K128" s="757" t="str">
        <f t="shared" si="3"/>
        <v/>
      </c>
      <c r="L128" s="757" t="str">
        <f>'Compiled Bev'!T2418</f>
        <v/>
      </c>
      <c r="M128" s="758"/>
      <c r="N128" s="759"/>
      <c r="O128" s="757"/>
      <c r="P128" s="757"/>
      <c r="Q128" s="757"/>
      <c r="R128" s="757"/>
      <c r="S128" s="757"/>
      <c r="T128" s="757"/>
      <c r="U128" s="757"/>
      <c r="V128" s="757">
        <f>COUNTA('Compiled Bev'!P2418,'Compiled Bev'!R2418)</f>
        <v>0</v>
      </c>
      <c r="W128" s="757"/>
      <c r="X128" s="757"/>
      <c r="Y128" s="757"/>
      <c r="Z128" s="757"/>
    </row>
    <row r="129">
      <c r="A129" s="757" t="str">
        <f>'Compiled Bev'!I2419</f>
        <v/>
      </c>
      <c r="B129" s="757" t="str">
        <f>IF(sum('Compiled Bev'!P2419+'Compiled Bev'!R2419)=0,"",IF(V129&gt;1,"",sum('Compiled Bev'!P2419+'Compiled Bev'!R2419)))</f>
        <v/>
      </c>
      <c r="C129" s="757" t="str">
        <f>'Compiled Bev'!K2419</f>
        <v/>
      </c>
      <c r="D129" s="757" t="str">
        <f>'Compiled Bev'!L2419</f>
        <v/>
      </c>
      <c r="E129" s="757" t="str">
        <f>'Compiled Bev'!M2419</f>
        <v/>
      </c>
      <c r="F129" s="757" t="str">
        <f>'Compiled Bev'!N2419</f>
        <v/>
      </c>
      <c r="G129" s="757" t="str">
        <f t="shared" si="1"/>
        <v/>
      </c>
      <c r="H129" s="757" t="str">
        <f>'Compiled Bev'!P2419</f>
        <v/>
      </c>
      <c r="I129" s="757" t="str">
        <f t="shared" si="2"/>
        <v/>
      </c>
      <c r="J129" s="757" t="str">
        <f>'Compiled Bev'!R2419</f>
        <v/>
      </c>
      <c r="K129" s="757" t="str">
        <f t="shared" si="3"/>
        <v/>
      </c>
      <c r="L129" s="757" t="str">
        <f>'Compiled Bev'!T2419</f>
        <v/>
      </c>
      <c r="M129" s="758"/>
      <c r="N129" s="759"/>
      <c r="O129" s="757"/>
      <c r="P129" s="757"/>
      <c r="Q129" s="757"/>
      <c r="R129" s="757"/>
      <c r="S129" s="757"/>
      <c r="T129" s="757"/>
      <c r="U129" s="757"/>
      <c r="V129" s="757">
        <f>COUNTA('Compiled Bev'!P2419,'Compiled Bev'!R2419)</f>
        <v>0</v>
      </c>
      <c r="W129" s="757"/>
      <c r="X129" s="757"/>
      <c r="Y129" s="757"/>
      <c r="Z129" s="757"/>
    </row>
    <row r="130">
      <c r="A130" s="757" t="str">
        <f>'Compiled Bev'!I2420</f>
        <v/>
      </c>
      <c r="B130" s="757" t="str">
        <f>IF(sum('Compiled Bev'!P2420+'Compiled Bev'!R2420)=0,"",IF(V130&gt;1,"",sum('Compiled Bev'!P2420+'Compiled Bev'!R2420)))</f>
        <v/>
      </c>
      <c r="C130" s="757" t="str">
        <f>'Compiled Bev'!K2420</f>
        <v/>
      </c>
      <c r="D130" s="757" t="str">
        <f>'Compiled Bev'!L2420</f>
        <v/>
      </c>
      <c r="E130" s="757" t="str">
        <f>'Compiled Bev'!M2420</f>
        <v/>
      </c>
      <c r="F130" s="757" t="str">
        <f>'Compiled Bev'!N2420</f>
        <v/>
      </c>
      <c r="G130" s="757" t="str">
        <f t="shared" si="1"/>
        <v/>
      </c>
      <c r="H130" s="757" t="str">
        <f>'Compiled Bev'!P2420</f>
        <v/>
      </c>
      <c r="I130" s="757" t="str">
        <f t="shared" si="2"/>
        <v/>
      </c>
      <c r="J130" s="757" t="str">
        <f>'Compiled Bev'!R2420</f>
        <v/>
      </c>
      <c r="K130" s="757" t="str">
        <f t="shared" si="3"/>
        <v/>
      </c>
      <c r="L130" s="757" t="str">
        <f>'Compiled Bev'!T2420</f>
        <v/>
      </c>
      <c r="M130" s="758"/>
      <c r="N130" s="759"/>
      <c r="O130" s="757"/>
      <c r="P130" s="757"/>
      <c r="Q130" s="757"/>
      <c r="R130" s="757"/>
      <c r="S130" s="757"/>
      <c r="T130" s="757"/>
      <c r="U130" s="757"/>
      <c r="V130" s="757">
        <f>COUNTA('Compiled Bev'!P2420,'Compiled Bev'!R2420)</f>
        <v>0</v>
      </c>
      <c r="W130" s="757"/>
      <c r="X130" s="757"/>
      <c r="Y130" s="757"/>
      <c r="Z130" s="757"/>
    </row>
    <row r="131">
      <c r="A131" s="757" t="str">
        <f>'Compiled Bev'!I2421</f>
        <v/>
      </c>
      <c r="B131" s="757" t="str">
        <f>IF(sum('Compiled Bev'!P2421+'Compiled Bev'!R2421)=0,"",IF(V131&gt;1,"",sum('Compiled Bev'!P2421+'Compiled Bev'!R2421)))</f>
        <v/>
      </c>
      <c r="C131" s="757" t="str">
        <f>'Compiled Bev'!K2421</f>
        <v/>
      </c>
      <c r="D131" s="757" t="str">
        <f>'Compiled Bev'!L2421</f>
        <v/>
      </c>
      <c r="E131" s="757" t="str">
        <f>'Compiled Bev'!M2421</f>
        <v/>
      </c>
      <c r="F131" s="757" t="str">
        <f>'Compiled Bev'!N2421</f>
        <v/>
      </c>
      <c r="G131" s="757" t="str">
        <f t="shared" si="1"/>
        <v/>
      </c>
      <c r="H131" s="757" t="str">
        <f>'Compiled Bev'!P2421</f>
        <v/>
      </c>
      <c r="I131" s="757" t="str">
        <f t="shared" si="2"/>
        <v/>
      </c>
      <c r="J131" s="757" t="str">
        <f>'Compiled Bev'!R2421</f>
        <v/>
      </c>
      <c r="K131" s="757" t="str">
        <f t="shared" si="3"/>
        <v/>
      </c>
      <c r="L131" s="757" t="str">
        <f>'Compiled Bev'!T2421</f>
        <v/>
      </c>
      <c r="M131" s="758"/>
      <c r="N131" s="759"/>
      <c r="O131" s="757"/>
      <c r="P131" s="757"/>
      <c r="Q131" s="757"/>
      <c r="R131" s="757"/>
      <c r="S131" s="757"/>
      <c r="T131" s="757"/>
      <c r="U131" s="757"/>
      <c r="V131" s="757">
        <f>COUNTA('Compiled Bev'!P2421,'Compiled Bev'!R2421)</f>
        <v>0</v>
      </c>
      <c r="W131" s="757"/>
      <c r="X131" s="757"/>
      <c r="Y131" s="757"/>
      <c r="Z131" s="757"/>
    </row>
    <row r="132">
      <c r="A132" s="757" t="str">
        <f>'Compiled Bev'!I2422</f>
        <v/>
      </c>
      <c r="B132" s="757" t="str">
        <f>IF(sum('Compiled Bev'!P2422+'Compiled Bev'!R2422)=0,"",IF(V132&gt;1,"",sum('Compiled Bev'!P2422+'Compiled Bev'!R2422)))</f>
        <v/>
      </c>
      <c r="C132" s="757" t="str">
        <f>'Compiled Bev'!K2422</f>
        <v/>
      </c>
      <c r="D132" s="757" t="str">
        <f>'Compiled Bev'!L2422</f>
        <v/>
      </c>
      <c r="E132" s="757" t="str">
        <f>'Compiled Bev'!M2422</f>
        <v/>
      </c>
      <c r="F132" s="757" t="str">
        <f>'Compiled Bev'!N2422</f>
        <v/>
      </c>
      <c r="G132" s="757" t="str">
        <f t="shared" si="1"/>
        <v/>
      </c>
      <c r="H132" s="757" t="str">
        <f>'Compiled Bev'!P2422</f>
        <v/>
      </c>
      <c r="I132" s="757" t="str">
        <f t="shared" si="2"/>
        <v/>
      </c>
      <c r="J132" s="757" t="str">
        <f>'Compiled Bev'!R2422</f>
        <v/>
      </c>
      <c r="K132" s="757" t="str">
        <f t="shared" si="3"/>
        <v/>
      </c>
      <c r="L132" s="757" t="str">
        <f>'Compiled Bev'!T2422</f>
        <v/>
      </c>
      <c r="M132" s="758"/>
      <c r="N132" s="759"/>
      <c r="O132" s="757"/>
      <c r="P132" s="757"/>
      <c r="Q132" s="757"/>
      <c r="R132" s="757"/>
      <c r="S132" s="757"/>
      <c r="T132" s="757"/>
      <c r="U132" s="757"/>
      <c r="V132" s="757">
        <f>COUNTA('Compiled Bev'!P2422,'Compiled Bev'!R2422)</f>
        <v>0</v>
      </c>
      <c r="W132" s="757"/>
      <c r="X132" s="757"/>
      <c r="Y132" s="757"/>
      <c r="Z132" s="757"/>
    </row>
    <row r="133">
      <c r="A133" s="757" t="str">
        <f>'Compiled Bev'!I2423</f>
        <v/>
      </c>
      <c r="B133" s="757" t="str">
        <f>IF(sum('Compiled Bev'!P2423+'Compiled Bev'!R2423)=0,"",IF(V133&gt;1,"",sum('Compiled Bev'!P2423+'Compiled Bev'!R2423)))</f>
        <v/>
      </c>
      <c r="C133" s="757" t="str">
        <f>'Compiled Bev'!K2423</f>
        <v/>
      </c>
      <c r="D133" s="757" t="str">
        <f>'Compiled Bev'!L2423</f>
        <v/>
      </c>
      <c r="E133" s="757" t="str">
        <f>'Compiled Bev'!M2423</f>
        <v/>
      </c>
      <c r="F133" s="757" t="str">
        <f>'Compiled Bev'!N2423</f>
        <v/>
      </c>
      <c r="G133" s="757" t="str">
        <f t="shared" si="1"/>
        <v/>
      </c>
      <c r="H133" s="757" t="str">
        <f>'Compiled Bev'!P2423</f>
        <v/>
      </c>
      <c r="I133" s="757" t="str">
        <f t="shared" si="2"/>
        <v/>
      </c>
      <c r="J133" s="757" t="str">
        <f>'Compiled Bev'!R2423</f>
        <v/>
      </c>
      <c r="K133" s="757" t="str">
        <f t="shared" si="3"/>
        <v/>
      </c>
      <c r="L133" s="757" t="str">
        <f>'Compiled Bev'!T2423</f>
        <v/>
      </c>
      <c r="M133" s="758"/>
      <c r="N133" s="759"/>
      <c r="O133" s="757"/>
      <c r="P133" s="757"/>
      <c r="Q133" s="757"/>
      <c r="R133" s="757"/>
      <c r="S133" s="757"/>
      <c r="T133" s="757"/>
      <c r="U133" s="757"/>
      <c r="V133" s="757">
        <f>COUNTA('Compiled Bev'!P2423,'Compiled Bev'!R2423)</f>
        <v>0</v>
      </c>
      <c r="W133" s="757"/>
      <c r="X133" s="757"/>
      <c r="Y133" s="757"/>
      <c r="Z133" s="757"/>
    </row>
    <row r="134">
      <c r="A134" s="757" t="str">
        <f>'Compiled Bev'!I2424</f>
        <v/>
      </c>
      <c r="B134" s="757" t="str">
        <f>IF(sum('Compiled Bev'!P2424+'Compiled Bev'!R2424)=0,"",IF(V134&gt;1,"",sum('Compiled Bev'!P2424+'Compiled Bev'!R2424)))</f>
        <v/>
      </c>
      <c r="C134" s="757" t="str">
        <f>'Compiled Bev'!K2424</f>
        <v/>
      </c>
      <c r="D134" s="757" t="str">
        <f>'Compiled Bev'!L2424</f>
        <v/>
      </c>
      <c r="E134" s="757" t="str">
        <f>'Compiled Bev'!M2424</f>
        <v/>
      </c>
      <c r="F134" s="757" t="str">
        <f>'Compiled Bev'!N2424</f>
        <v/>
      </c>
      <c r="G134" s="757" t="str">
        <f t="shared" si="1"/>
        <v/>
      </c>
      <c r="H134" s="757" t="str">
        <f>'Compiled Bev'!P2424</f>
        <v/>
      </c>
      <c r="I134" s="757" t="str">
        <f t="shared" si="2"/>
        <v/>
      </c>
      <c r="J134" s="757" t="str">
        <f>'Compiled Bev'!R2424</f>
        <v/>
      </c>
      <c r="K134" s="757" t="str">
        <f t="shared" si="3"/>
        <v/>
      </c>
      <c r="L134" s="757" t="str">
        <f>'Compiled Bev'!T2424</f>
        <v/>
      </c>
      <c r="M134" s="758"/>
      <c r="N134" s="759"/>
      <c r="O134" s="757"/>
      <c r="P134" s="757"/>
      <c r="Q134" s="757"/>
      <c r="R134" s="757"/>
      <c r="S134" s="757"/>
      <c r="T134" s="757"/>
      <c r="U134" s="757"/>
      <c r="V134" s="757">
        <f>COUNTA('Compiled Bev'!P2424,'Compiled Bev'!R2424)</f>
        <v>0</v>
      </c>
      <c r="W134" s="757"/>
      <c r="X134" s="757"/>
      <c r="Y134" s="757"/>
      <c r="Z134" s="757"/>
    </row>
    <row r="135">
      <c r="A135" s="757" t="str">
        <f>'Compiled Bev'!I2425</f>
        <v/>
      </c>
      <c r="B135" s="757" t="str">
        <f>IF(sum('Compiled Bev'!P2425+'Compiled Bev'!R2425)=0,"",IF(V135&gt;1,"",sum('Compiled Bev'!P2425+'Compiled Bev'!R2425)))</f>
        <v/>
      </c>
      <c r="C135" s="757" t="str">
        <f>'Compiled Bev'!K2425</f>
        <v/>
      </c>
      <c r="D135" s="757" t="str">
        <f>'Compiled Bev'!L2425</f>
        <v/>
      </c>
      <c r="E135" s="757" t="str">
        <f>'Compiled Bev'!M2425</f>
        <v/>
      </c>
      <c r="F135" s="757" t="str">
        <f>'Compiled Bev'!N2425</f>
        <v/>
      </c>
      <c r="G135" s="757" t="str">
        <f t="shared" si="1"/>
        <v/>
      </c>
      <c r="H135" s="757" t="str">
        <f>'Compiled Bev'!P2425</f>
        <v/>
      </c>
      <c r="I135" s="757" t="str">
        <f t="shared" si="2"/>
        <v/>
      </c>
      <c r="J135" s="757" t="str">
        <f>'Compiled Bev'!R2425</f>
        <v/>
      </c>
      <c r="K135" s="757" t="str">
        <f t="shared" si="3"/>
        <v/>
      </c>
      <c r="L135" s="757" t="str">
        <f>'Compiled Bev'!T2425</f>
        <v/>
      </c>
      <c r="M135" s="758"/>
      <c r="N135" s="759"/>
      <c r="O135" s="757"/>
      <c r="P135" s="757"/>
      <c r="Q135" s="757"/>
      <c r="R135" s="757"/>
      <c r="S135" s="757"/>
      <c r="T135" s="757"/>
      <c r="U135" s="757"/>
      <c r="V135" s="757">
        <f>COUNTA('Compiled Bev'!P2425,'Compiled Bev'!R2425)</f>
        <v>0</v>
      </c>
      <c r="W135" s="757"/>
      <c r="X135" s="757"/>
      <c r="Y135" s="757"/>
      <c r="Z135" s="757"/>
    </row>
    <row r="136">
      <c r="A136" s="757" t="str">
        <f>'Compiled Bev'!I2426</f>
        <v/>
      </c>
      <c r="B136" s="757" t="str">
        <f>IF(sum('Compiled Bev'!P2426+'Compiled Bev'!R2426)=0,"",IF(V136&gt;1,"",sum('Compiled Bev'!P2426+'Compiled Bev'!R2426)))</f>
        <v/>
      </c>
      <c r="C136" s="757" t="str">
        <f>'Compiled Bev'!K2426</f>
        <v/>
      </c>
      <c r="D136" s="757" t="str">
        <f>'Compiled Bev'!L2426</f>
        <v/>
      </c>
      <c r="E136" s="757" t="str">
        <f>'Compiled Bev'!M2426</f>
        <v/>
      </c>
      <c r="F136" s="757" t="str">
        <f>'Compiled Bev'!N2426</f>
        <v/>
      </c>
      <c r="G136" s="757" t="str">
        <f t="shared" si="1"/>
        <v/>
      </c>
      <c r="H136" s="757" t="str">
        <f>'Compiled Bev'!P2426</f>
        <v/>
      </c>
      <c r="I136" s="757" t="str">
        <f t="shared" si="2"/>
        <v/>
      </c>
      <c r="J136" s="757" t="str">
        <f>'Compiled Bev'!R2426</f>
        <v/>
      </c>
      <c r="K136" s="767"/>
      <c r="L136" s="757" t="str">
        <f>'Compiled Bev'!T2426</f>
        <v/>
      </c>
      <c r="M136" s="758"/>
      <c r="N136" s="759"/>
      <c r="O136" s="757"/>
      <c r="P136" s="757"/>
      <c r="Q136" s="757"/>
      <c r="R136" s="757"/>
      <c r="S136" s="757"/>
      <c r="T136" s="757"/>
      <c r="U136" s="757"/>
      <c r="V136" s="757">
        <f>COUNTA('Compiled Bev'!P2426,'Compiled Bev'!R2426)</f>
        <v>0</v>
      </c>
      <c r="W136" s="757"/>
      <c r="X136" s="757"/>
      <c r="Y136" s="757"/>
      <c r="Z136" s="757"/>
    </row>
    <row r="137">
      <c r="A137" s="757" t="str">
        <f>'Compiled Bev'!I2427</f>
        <v/>
      </c>
      <c r="B137" s="757" t="str">
        <f>IF(sum('Compiled Bev'!P2427+'Compiled Bev'!R2427)=0,"",IF(V137&gt;1,"",sum('Compiled Bev'!P2427+'Compiled Bev'!R2427)))</f>
        <v/>
      </c>
      <c r="C137" s="757" t="str">
        <f>'Compiled Bev'!K2427</f>
        <v/>
      </c>
      <c r="D137" s="757" t="str">
        <f>'Compiled Bev'!L2427</f>
        <v/>
      </c>
      <c r="E137" s="757" t="str">
        <f>'Compiled Bev'!M2427</f>
        <v/>
      </c>
      <c r="F137" s="757" t="str">
        <f>'Compiled Bev'!N2427</f>
        <v/>
      </c>
      <c r="G137" s="757" t="str">
        <f t="shared" si="1"/>
        <v/>
      </c>
      <c r="H137" s="757" t="str">
        <f>'Compiled Bev'!P2427</f>
        <v/>
      </c>
      <c r="I137" s="757" t="str">
        <f t="shared" si="2"/>
        <v/>
      </c>
      <c r="J137" s="757" t="str">
        <f>'Compiled Bev'!R2427</f>
        <v/>
      </c>
      <c r="K137" s="757" t="str">
        <f>'Compiled Bev'!S2427</f>
        <v/>
      </c>
      <c r="L137" s="757" t="str">
        <f>'Compiled Bev'!T2427</f>
        <v/>
      </c>
      <c r="M137" s="758"/>
      <c r="N137" s="759"/>
      <c r="O137" s="757"/>
      <c r="P137" s="757"/>
      <c r="Q137" s="757"/>
      <c r="R137" s="757"/>
      <c r="S137" s="757"/>
      <c r="T137" s="757"/>
      <c r="U137" s="757"/>
      <c r="V137" s="757">
        <f>COUNTA('Compiled Bev'!P2427,'Compiled Bev'!R2427)</f>
        <v>0</v>
      </c>
      <c r="W137" s="757"/>
      <c r="X137" s="757"/>
      <c r="Y137" s="757"/>
      <c r="Z137" s="757"/>
    </row>
    <row r="138">
      <c r="A138" s="757" t="str">
        <f>'Compiled Bev'!I2428</f>
        <v/>
      </c>
      <c r="B138" s="757" t="str">
        <f>IF(sum('Compiled Bev'!P2428+'Compiled Bev'!R2428)=0,"",IF(V138&gt;1,"",sum('Compiled Bev'!P2428+'Compiled Bev'!R2428)))</f>
        <v/>
      </c>
      <c r="C138" s="757" t="str">
        <f>'Compiled Bev'!K2428</f>
        <v/>
      </c>
      <c r="D138" s="757" t="str">
        <f>'Compiled Bev'!L2428</f>
        <v/>
      </c>
      <c r="E138" s="757" t="str">
        <f>'Compiled Bev'!M2428</f>
        <v/>
      </c>
      <c r="F138" s="757" t="str">
        <f>'Compiled Bev'!N2428</f>
        <v/>
      </c>
      <c r="G138" s="757" t="str">
        <f t="shared" si="1"/>
        <v/>
      </c>
      <c r="H138" s="757" t="str">
        <f>'Compiled Bev'!P2428</f>
        <v/>
      </c>
      <c r="I138" s="757" t="str">
        <f t="shared" si="2"/>
        <v/>
      </c>
      <c r="J138" s="757" t="str">
        <f>'Compiled Bev'!R2428</f>
        <v/>
      </c>
      <c r="K138" s="757" t="str">
        <f>'Compiled Bev'!S2428</f>
        <v/>
      </c>
      <c r="L138" s="757" t="str">
        <f>'Compiled Bev'!T2428</f>
        <v/>
      </c>
      <c r="M138" s="758"/>
      <c r="N138" s="759"/>
      <c r="O138" s="757"/>
      <c r="P138" s="757"/>
      <c r="Q138" s="757"/>
      <c r="R138" s="757"/>
      <c r="S138" s="757"/>
      <c r="T138" s="757"/>
      <c r="U138" s="757"/>
      <c r="V138" s="757">
        <f>COUNTA('Compiled Bev'!P2428,'Compiled Bev'!R2428)</f>
        <v>0</v>
      </c>
      <c r="W138" s="757"/>
      <c r="X138" s="757"/>
      <c r="Y138" s="757"/>
      <c r="Z138" s="757"/>
    </row>
    <row r="139">
      <c r="A139" s="757" t="str">
        <f>'Compiled Bev'!I2429</f>
        <v/>
      </c>
      <c r="B139" s="757" t="str">
        <f>IF(sum('Compiled Bev'!P2429+'Compiled Bev'!R2429)=0,"",IF(V139&gt;1,"",sum('Compiled Bev'!P2429+'Compiled Bev'!R2429)))</f>
        <v/>
      </c>
      <c r="C139" s="757" t="str">
        <f>'Compiled Bev'!K2429</f>
        <v/>
      </c>
      <c r="D139" s="757" t="str">
        <f>'Compiled Bev'!L2429</f>
        <v/>
      </c>
      <c r="E139" s="757" t="str">
        <f>'Compiled Bev'!M2429</f>
        <v/>
      </c>
      <c r="F139" s="757" t="str">
        <f>'Compiled Bev'!N2429</f>
        <v/>
      </c>
      <c r="G139" s="757" t="str">
        <f t="shared" si="1"/>
        <v/>
      </c>
      <c r="H139" s="757" t="str">
        <f>'Compiled Bev'!P2429</f>
        <v/>
      </c>
      <c r="I139" s="757" t="str">
        <f t="shared" si="2"/>
        <v/>
      </c>
      <c r="J139" s="757" t="str">
        <f>'Compiled Bev'!R2429</f>
        <v/>
      </c>
      <c r="K139" s="757" t="str">
        <f>'Compiled Bev'!S2429</f>
        <v/>
      </c>
      <c r="L139" s="757" t="str">
        <f>'Compiled Bev'!T2429</f>
        <v/>
      </c>
      <c r="M139" s="758"/>
      <c r="N139" s="759"/>
      <c r="O139" s="757"/>
      <c r="P139" s="757"/>
      <c r="Q139" s="757"/>
      <c r="R139" s="757"/>
      <c r="S139" s="757"/>
      <c r="T139" s="757"/>
      <c r="U139" s="757"/>
      <c r="V139" s="757">
        <f>COUNTA('Compiled Bev'!P2429,'Compiled Bev'!R2429)</f>
        <v>0</v>
      </c>
      <c r="W139" s="757"/>
      <c r="X139" s="757"/>
      <c r="Y139" s="757"/>
      <c r="Z139" s="757"/>
    </row>
    <row r="140">
      <c r="A140" s="757" t="str">
        <f>'Compiled Bev'!I2430</f>
        <v/>
      </c>
      <c r="B140" s="757" t="str">
        <f>IF(sum('Compiled Bev'!P2430+'Compiled Bev'!R2430)=0,"",IF(V140&gt;1,"",sum('Compiled Bev'!P2430+'Compiled Bev'!R2430)))</f>
        <v/>
      </c>
      <c r="C140" s="757" t="str">
        <f>'Compiled Bev'!K2430</f>
        <v/>
      </c>
      <c r="D140" s="757" t="str">
        <f>'Compiled Bev'!L2430</f>
        <v/>
      </c>
      <c r="E140" s="757" t="str">
        <f>'Compiled Bev'!M2430</f>
        <v/>
      </c>
      <c r="F140" s="757" t="str">
        <f>'Compiled Bev'!N2430</f>
        <v/>
      </c>
      <c r="G140" s="757" t="str">
        <f t="shared" si="1"/>
        <v/>
      </c>
      <c r="H140" s="757" t="str">
        <f>'Compiled Bev'!P2430</f>
        <v/>
      </c>
      <c r="I140" s="757" t="str">
        <f t="shared" si="2"/>
        <v/>
      </c>
      <c r="J140" s="757" t="str">
        <f>'Compiled Bev'!R2430</f>
        <v/>
      </c>
      <c r="K140" s="757" t="str">
        <f>'Compiled Bev'!S2430</f>
        <v/>
      </c>
      <c r="L140" s="757" t="str">
        <f>'Compiled Bev'!T2430</f>
        <v/>
      </c>
      <c r="M140" s="758"/>
      <c r="N140" s="759"/>
      <c r="O140" s="757"/>
      <c r="P140" s="757"/>
      <c r="Q140" s="757"/>
      <c r="R140" s="757"/>
      <c r="S140" s="757"/>
      <c r="T140" s="757"/>
      <c r="U140" s="757"/>
      <c r="V140" s="757">
        <f>COUNTA('Compiled Bev'!P2430,'Compiled Bev'!R2430)</f>
        <v>0</v>
      </c>
      <c r="W140" s="757"/>
      <c r="X140" s="757"/>
      <c r="Y140" s="757"/>
      <c r="Z140" s="757"/>
    </row>
    <row r="141">
      <c r="A141" s="757" t="str">
        <f>'Compiled Bev'!I2431</f>
        <v/>
      </c>
      <c r="B141" s="757" t="str">
        <f>IF(sum('Compiled Bev'!P2431+'Compiled Bev'!R2431)=0,"",IF(V141&gt;1,"",sum('Compiled Bev'!P2431+'Compiled Bev'!R2431)))</f>
        <v/>
      </c>
      <c r="C141" s="757" t="str">
        <f>'Compiled Bev'!K2431</f>
        <v/>
      </c>
      <c r="D141" s="757" t="str">
        <f>'Compiled Bev'!L2431</f>
        <v/>
      </c>
      <c r="E141" s="757" t="str">
        <f>'Compiled Bev'!M2431</f>
        <v/>
      </c>
      <c r="F141" s="757" t="str">
        <f>'Compiled Bev'!N2431</f>
        <v/>
      </c>
      <c r="G141" s="757" t="str">
        <f t="shared" si="1"/>
        <v/>
      </c>
      <c r="H141" s="757" t="str">
        <f>'Compiled Bev'!P2431</f>
        <v/>
      </c>
      <c r="I141" s="757" t="str">
        <f t="shared" si="2"/>
        <v/>
      </c>
      <c r="J141" s="757" t="str">
        <f>'Compiled Bev'!R2431</f>
        <v/>
      </c>
      <c r="K141" s="757" t="str">
        <f>'Compiled Bev'!S2431</f>
        <v/>
      </c>
      <c r="L141" s="757" t="str">
        <f>'Compiled Bev'!T2431</f>
        <v/>
      </c>
      <c r="M141" s="758"/>
      <c r="N141" s="759"/>
      <c r="O141" s="757"/>
      <c r="P141" s="757"/>
      <c r="Q141" s="757"/>
      <c r="R141" s="757"/>
      <c r="S141" s="757"/>
      <c r="T141" s="757"/>
      <c r="U141" s="757"/>
      <c r="V141" s="757">
        <f>COUNTA('Compiled Bev'!P2431,'Compiled Bev'!R2431)</f>
        <v>0</v>
      </c>
      <c r="W141" s="757"/>
      <c r="X141" s="757"/>
      <c r="Y141" s="757"/>
      <c r="Z141" s="757"/>
    </row>
    <row r="142">
      <c r="A142" s="757" t="str">
        <f>'Compiled Bev'!I2432</f>
        <v/>
      </c>
      <c r="B142" s="757" t="str">
        <f>IF(sum('Compiled Bev'!P2432+'Compiled Bev'!R2432)=0,"",IF(V142&gt;1,"",sum('Compiled Bev'!P2432+'Compiled Bev'!R2432)))</f>
        <v/>
      </c>
      <c r="C142" s="757" t="str">
        <f>'Compiled Bev'!K2432</f>
        <v/>
      </c>
      <c r="D142" s="757" t="str">
        <f>'Compiled Bev'!L2432</f>
        <v/>
      </c>
      <c r="E142" s="757" t="str">
        <f>'Compiled Bev'!M2432</f>
        <v/>
      </c>
      <c r="F142" s="757" t="str">
        <f>'Compiled Bev'!N2432</f>
        <v/>
      </c>
      <c r="G142" s="757" t="str">
        <f t="shared" si="1"/>
        <v/>
      </c>
      <c r="H142" s="757" t="str">
        <f>'Compiled Bev'!P2432</f>
        <v/>
      </c>
      <c r="I142" s="757" t="str">
        <f t="shared" si="2"/>
        <v/>
      </c>
      <c r="J142" s="757" t="str">
        <f>'Compiled Bev'!R2432</f>
        <v/>
      </c>
      <c r="K142" s="757" t="str">
        <f>'Compiled Bev'!S2432</f>
        <v/>
      </c>
      <c r="L142" s="757" t="str">
        <f>'Compiled Bev'!T2432</f>
        <v/>
      </c>
      <c r="M142" s="758"/>
      <c r="N142" s="759"/>
      <c r="O142" s="757"/>
      <c r="P142" s="757"/>
      <c r="Q142" s="757"/>
      <c r="R142" s="757"/>
      <c r="S142" s="757"/>
      <c r="T142" s="757"/>
      <c r="U142" s="757"/>
      <c r="V142" s="757">
        <f>COUNTA('Compiled Bev'!P2432,'Compiled Bev'!R2432)</f>
        <v>0</v>
      </c>
      <c r="W142" s="757"/>
      <c r="X142" s="757"/>
      <c r="Y142" s="757"/>
      <c r="Z142" s="757"/>
    </row>
    <row r="143">
      <c r="A143" s="757" t="str">
        <f>'Compiled Bev'!I2433</f>
        <v/>
      </c>
      <c r="B143" s="757" t="str">
        <f>IF(sum('Compiled Bev'!P2433+'Compiled Bev'!R2433)=0,"",IF(V143&gt;1,"",sum('Compiled Bev'!P2433+'Compiled Bev'!R2433)))</f>
        <v/>
      </c>
      <c r="C143" s="757" t="str">
        <f>'Compiled Bev'!K2433</f>
        <v/>
      </c>
      <c r="D143" s="757" t="str">
        <f>'Compiled Bev'!L2433</f>
        <v/>
      </c>
      <c r="E143" s="757" t="str">
        <f>'Compiled Bev'!M2433</f>
        <v/>
      </c>
      <c r="F143" s="757" t="str">
        <f>'Compiled Bev'!N2433</f>
        <v/>
      </c>
      <c r="G143" s="757" t="str">
        <f t="shared" si="1"/>
        <v/>
      </c>
      <c r="H143" s="757" t="str">
        <f>'Compiled Bev'!P2433</f>
        <v/>
      </c>
      <c r="I143" s="757" t="str">
        <f t="shared" si="2"/>
        <v/>
      </c>
      <c r="J143" s="757" t="str">
        <f>'Compiled Bev'!R2433</f>
        <v/>
      </c>
      <c r="K143" s="757" t="str">
        <f>'Compiled Bev'!S2433</f>
        <v/>
      </c>
      <c r="L143" s="757" t="str">
        <f>'Compiled Bev'!T2433</f>
        <v/>
      </c>
      <c r="M143" s="758"/>
      <c r="N143" s="759"/>
      <c r="O143" s="757"/>
      <c r="P143" s="757"/>
      <c r="Q143" s="757"/>
      <c r="R143" s="757"/>
      <c r="S143" s="757"/>
      <c r="T143" s="757"/>
      <c r="U143" s="757"/>
      <c r="V143" s="757">
        <f>COUNTA('Compiled Bev'!P2433,'Compiled Bev'!R2433)</f>
        <v>0</v>
      </c>
      <c r="W143" s="757"/>
      <c r="X143" s="757"/>
      <c r="Y143" s="757"/>
      <c r="Z143" s="757"/>
    </row>
    <row r="144">
      <c r="A144" s="757" t="str">
        <f>'Compiled Bev'!I2434</f>
        <v/>
      </c>
      <c r="B144" s="757" t="str">
        <f>IF(sum('Compiled Bev'!P2434+'Compiled Bev'!R2434)=0,"",IF(V144&gt;1,"",sum('Compiled Bev'!P2434+'Compiled Bev'!R2434)))</f>
        <v/>
      </c>
      <c r="C144" s="757" t="str">
        <f>'Compiled Bev'!K2434</f>
        <v/>
      </c>
      <c r="D144" s="757" t="str">
        <f>'Compiled Bev'!L2434</f>
        <v/>
      </c>
      <c r="E144" s="757" t="str">
        <f>'Compiled Bev'!M2434</f>
        <v/>
      </c>
      <c r="F144" s="757" t="str">
        <f>'Compiled Bev'!N2434</f>
        <v/>
      </c>
      <c r="G144" s="757" t="str">
        <f t="shared" si="1"/>
        <v/>
      </c>
      <c r="H144" s="757" t="str">
        <f>'Compiled Bev'!P2434</f>
        <v/>
      </c>
      <c r="I144" s="757" t="str">
        <f t="shared" si="2"/>
        <v/>
      </c>
      <c r="J144" s="757" t="str">
        <f>'Compiled Bev'!R2434</f>
        <v/>
      </c>
      <c r="K144" s="757" t="str">
        <f>'Compiled Bev'!S2434</f>
        <v/>
      </c>
      <c r="L144" s="757" t="str">
        <f>'Compiled Bev'!T2434</f>
        <v/>
      </c>
      <c r="M144" s="758"/>
      <c r="N144" s="759"/>
      <c r="O144" s="757"/>
      <c r="P144" s="757"/>
      <c r="Q144" s="757"/>
      <c r="R144" s="757"/>
      <c r="S144" s="757"/>
      <c r="T144" s="757"/>
      <c r="U144" s="757"/>
      <c r="V144" s="757">
        <f>COUNTA('Compiled Bev'!P2434,'Compiled Bev'!R2434)</f>
        <v>0</v>
      </c>
      <c r="W144" s="757"/>
      <c r="X144" s="757"/>
      <c r="Y144" s="757"/>
      <c r="Z144" s="757"/>
    </row>
    <row r="145">
      <c r="A145" s="757" t="str">
        <f>'Compiled Bev'!I2435</f>
        <v/>
      </c>
      <c r="B145" s="757" t="str">
        <f>IF(sum('Compiled Bev'!P2435+'Compiled Bev'!R2435)=0,"",IF(V145&gt;1,"",sum('Compiled Bev'!P2435+'Compiled Bev'!R2435)))</f>
        <v/>
      </c>
      <c r="C145" s="757" t="str">
        <f>'Compiled Bev'!K2435</f>
        <v/>
      </c>
      <c r="D145" s="757" t="str">
        <f>'Compiled Bev'!L2435</f>
        <v/>
      </c>
      <c r="E145" s="757" t="str">
        <f>'Compiled Bev'!M2435</f>
        <v/>
      </c>
      <c r="F145" s="757" t="str">
        <f>'Compiled Bev'!N2435</f>
        <v/>
      </c>
      <c r="G145" s="757" t="str">
        <f t="shared" si="1"/>
        <v/>
      </c>
      <c r="H145" s="757" t="str">
        <f>'Compiled Bev'!P2435</f>
        <v/>
      </c>
      <c r="I145" s="757" t="str">
        <f t="shared" si="2"/>
        <v/>
      </c>
      <c r="J145" s="757" t="str">
        <f>'Compiled Bev'!R2435</f>
        <v/>
      </c>
      <c r="K145" s="757" t="str">
        <f>'Compiled Bev'!S2435</f>
        <v/>
      </c>
      <c r="L145" s="757" t="str">
        <f>'Compiled Bev'!T2435</f>
        <v/>
      </c>
      <c r="M145" s="758"/>
      <c r="N145" s="759"/>
      <c r="O145" s="757"/>
      <c r="P145" s="757"/>
      <c r="Q145" s="757"/>
      <c r="R145" s="757"/>
      <c r="S145" s="757"/>
      <c r="T145" s="757"/>
      <c r="U145" s="757"/>
      <c r="V145" s="757">
        <f>COUNTA('Compiled Bev'!P2435,'Compiled Bev'!R2435)</f>
        <v>0</v>
      </c>
      <c r="W145" s="757"/>
      <c r="X145" s="757"/>
      <c r="Y145" s="757"/>
      <c r="Z145" s="757"/>
    </row>
    <row r="146">
      <c r="A146" s="757" t="str">
        <f>'Compiled Bev'!I2436</f>
        <v/>
      </c>
      <c r="B146" s="757" t="str">
        <f>IF(sum('Compiled Bev'!P2436+'Compiled Bev'!R2436)=0,"",IF(V146&gt;1,"",sum('Compiled Bev'!P2436+'Compiled Bev'!R2436)))</f>
        <v/>
      </c>
      <c r="C146" s="757" t="str">
        <f>'Compiled Bev'!K2436</f>
        <v/>
      </c>
      <c r="D146" s="757" t="str">
        <f>'Compiled Bev'!L2436</f>
        <v/>
      </c>
      <c r="E146" s="757" t="str">
        <f>'Compiled Bev'!M2436</f>
        <v/>
      </c>
      <c r="F146" s="757" t="str">
        <f>'Compiled Bev'!N2436</f>
        <v/>
      </c>
      <c r="G146" s="757" t="str">
        <f t="shared" si="1"/>
        <v/>
      </c>
      <c r="H146" s="757" t="str">
        <f>'Compiled Bev'!P2436</f>
        <v/>
      </c>
      <c r="I146" s="757" t="str">
        <f t="shared" si="2"/>
        <v/>
      </c>
      <c r="J146" s="757" t="str">
        <f>'Compiled Bev'!R2436</f>
        <v/>
      </c>
      <c r="K146" s="757" t="str">
        <f>'Compiled Bev'!S2436</f>
        <v/>
      </c>
      <c r="L146" s="757" t="str">
        <f>'Compiled Bev'!T2436</f>
        <v/>
      </c>
      <c r="M146" s="758"/>
      <c r="N146" s="759"/>
      <c r="O146" s="757"/>
      <c r="P146" s="757"/>
      <c r="Q146" s="757"/>
      <c r="R146" s="757"/>
      <c r="S146" s="757"/>
      <c r="T146" s="757"/>
      <c r="U146" s="757"/>
      <c r="V146" s="757">
        <f>COUNTA('Compiled Bev'!P2436,'Compiled Bev'!R2436)</f>
        <v>0</v>
      </c>
      <c r="W146" s="757"/>
      <c r="X146" s="757"/>
      <c r="Y146" s="757"/>
      <c r="Z146" s="757"/>
    </row>
    <row r="147">
      <c r="A147" s="757" t="str">
        <f>'Compiled Bev'!I2437</f>
        <v/>
      </c>
      <c r="B147" s="757" t="str">
        <f>IF(sum('Compiled Bev'!P2437+'Compiled Bev'!R2437)=0,"",IF(V147&gt;1,"",sum('Compiled Bev'!P2437+'Compiled Bev'!R2437)))</f>
        <v/>
      </c>
      <c r="C147" s="757" t="str">
        <f>'Compiled Bev'!K2437</f>
        <v/>
      </c>
      <c r="D147" s="757" t="str">
        <f>'Compiled Bev'!L2437</f>
        <v/>
      </c>
      <c r="E147" s="757" t="str">
        <f>'Compiled Bev'!M2437</f>
        <v/>
      </c>
      <c r="F147" s="757" t="str">
        <f>'Compiled Bev'!N2437</f>
        <v/>
      </c>
      <c r="G147" s="757" t="str">
        <f t="shared" si="1"/>
        <v/>
      </c>
      <c r="H147" s="757" t="str">
        <f>'Compiled Bev'!P2437</f>
        <v/>
      </c>
      <c r="I147" s="757" t="str">
        <f t="shared" si="2"/>
        <v/>
      </c>
      <c r="J147" s="757" t="str">
        <f>'Compiled Bev'!R2437</f>
        <v/>
      </c>
      <c r="K147" s="757" t="str">
        <f>'Compiled Bev'!S2437</f>
        <v/>
      </c>
      <c r="L147" s="757" t="str">
        <f>'Compiled Bev'!T2437</f>
        <v/>
      </c>
      <c r="M147" s="758"/>
      <c r="N147" s="759"/>
      <c r="O147" s="757"/>
      <c r="P147" s="757"/>
      <c r="Q147" s="757"/>
      <c r="R147" s="757"/>
      <c r="S147" s="757"/>
      <c r="T147" s="757"/>
      <c r="U147" s="757"/>
      <c r="V147" s="757">
        <f>COUNTA('Compiled Bev'!P2437,'Compiled Bev'!R2437)</f>
        <v>0</v>
      </c>
      <c r="W147" s="757"/>
      <c r="X147" s="757"/>
      <c r="Y147" s="757"/>
      <c r="Z147" s="757"/>
    </row>
    <row r="148">
      <c r="A148" s="757" t="str">
        <f>'Compiled Bev'!I2438</f>
        <v/>
      </c>
      <c r="B148" s="757" t="str">
        <f>IF(sum('Compiled Bev'!P2438+'Compiled Bev'!R2438)=0,"",IF(V148&gt;1,"",sum('Compiled Bev'!P2438+'Compiled Bev'!R2438)))</f>
        <v/>
      </c>
      <c r="C148" s="757" t="str">
        <f>'Compiled Bev'!K2438</f>
        <v/>
      </c>
      <c r="D148" s="757" t="str">
        <f>'Compiled Bev'!L2438</f>
        <v/>
      </c>
      <c r="E148" s="757" t="str">
        <f>'Compiled Bev'!M2438</f>
        <v/>
      </c>
      <c r="F148" s="757" t="str">
        <f>'Compiled Bev'!N2438</f>
        <v/>
      </c>
      <c r="G148" s="757" t="str">
        <f t="shared" si="1"/>
        <v/>
      </c>
      <c r="H148" s="757" t="str">
        <f>'Compiled Bev'!P2438</f>
        <v/>
      </c>
      <c r="I148" s="757" t="str">
        <f t="shared" si="2"/>
        <v/>
      </c>
      <c r="J148" s="757" t="str">
        <f>'Compiled Bev'!R2438</f>
        <v/>
      </c>
      <c r="K148" s="757" t="str">
        <f>'Compiled Bev'!S2438</f>
        <v/>
      </c>
      <c r="L148" s="757" t="str">
        <f>'Compiled Bev'!T2438</f>
        <v/>
      </c>
      <c r="M148" s="758"/>
      <c r="N148" s="759"/>
      <c r="O148" s="757"/>
      <c r="P148" s="757"/>
      <c r="Q148" s="757"/>
      <c r="R148" s="757"/>
      <c r="S148" s="757"/>
      <c r="T148" s="757"/>
      <c r="U148" s="757"/>
      <c r="V148" s="757">
        <f>COUNTA('Compiled Bev'!P2438,'Compiled Bev'!R2438)</f>
        <v>0</v>
      </c>
      <c r="W148" s="757"/>
      <c r="X148" s="757"/>
      <c r="Y148" s="757"/>
      <c r="Z148" s="757"/>
    </row>
    <row r="149">
      <c r="A149" s="757" t="str">
        <f>'Compiled Bev'!I2439</f>
        <v/>
      </c>
      <c r="B149" s="757" t="str">
        <f>IF(sum('Compiled Bev'!P2439+'Compiled Bev'!R2439)=0,"",IF(V149&gt;1,"",sum('Compiled Bev'!P2439+'Compiled Bev'!R2439)))</f>
        <v/>
      </c>
      <c r="C149" s="757" t="str">
        <f>'Compiled Bev'!K2439</f>
        <v/>
      </c>
      <c r="D149" s="757" t="str">
        <f>'Compiled Bev'!L2439</f>
        <v/>
      </c>
      <c r="E149" s="757" t="str">
        <f>'Compiled Bev'!M2439</f>
        <v/>
      </c>
      <c r="F149" s="757" t="str">
        <f>'Compiled Bev'!N2439</f>
        <v/>
      </c>
      <c r="G149" s="757" t="str">
        <f t="shared" si="1"/>
        <v/>
      </c>
      <c r="H149" s="757" t="str">
        <f>'Compiled Bev'!P2439</f>
        <v/>
      </c>
      <c r="I149" s="757" t="str">
        <f t="shared" si="2"/>
        <v/>
      </c>
      <c r="J149" s="757" t="str">
        <f>'Compiled Bev'!R2439</f>
        <v/>
      </c>
      <c r="K149" s="757" t="str">
        <f>'Compiled Bev'!S2439</f>
        <v/>
      </c>
      <c r="L149" s="757" t="str">
        <f>'Compiled Bev'!T2439</f>
        <v/>
      </c>
      <c r="M149" s="758"/>
      <c r="N149" s="759"/>
      <c r="O149" s="757"/>
      <c r="P149" s="757"/>
      <c r="Q149" s="757"/>
      <c r="R149" s="757"/>
      <c r="S149" s="757"/>
      <c r="T149" s="757"/>
      <c r="U149" s="757"/>
      <c r="V149" s="757">
        <f>COUNTA('Compiled Bev'!P2439,'Compiled Bev'!R2439)</f>
        <v>0</v>
      </c>
      <c r="W149" s="757"/>
      <c r="X149" s="757"/>
      <c r="Y149" s="757"/>
      <c r="Z149" s="757"/>
    </row>
    <row r="150">
      <c r="A150" s="757" t="str">
        <f>'Compiled Bev'!I2440</f>
        <v/>
      </c>
      <c r="B150" s="757" t="str">
        <f>IF(sum('Compiled Bev'!P2440+'Compiled Bev'!R2440)=0,"",IF(V150&gt;1,"",sum('Compiled Bev'!P2440+'Compiled Bev'!R2440)))</f>
        <v/>
      </c>
      <c r="C150" s="757" t="str">
        <f>'Compiled Bev'!K2440</f>
        <v/>
      </c>
      <c r="D150" s="757" t="str">
        <f>'Compiled Bev'!L2440</f>
        <v/>
      </c>
      <c r="E150" s="757" t="str">
        <f>'Compiled Bev'!M2440</f>
        <v/>
      </c>
      <c r="F150" s="757" t="str">
        <f>'Compiled Bev'!N2440</f>
        <v/>
      </c>
      <c r="G150" s="757" t="str">
        <f t="shared" si="1"/>
        <v/>
      </c>
      <c r="H150" s="757" t="str">
        <f>'Compiled Bev'!P2440</f>
        <v/>
      </c>
      <c r="I150" s="757" t="str">
        <f t="shared" si="2"/>
        <v/>
      </c>
      <c r="J150" s="757" t="str">
        <f>'Compiled Bev'!R2440</f>
        <v/>
      </c>
      <c r="K150" s="757" t="str">
        <f>'Compiled Bev'!S2440</f>
        <v/>
      </c>
      <c r="L150" s="757" t="str">
        <f>'Compiled Bev'!T2440</f>
        <v/>
      </c>
      <c r="M150" s="758"/>
      <c r="N150" s="759"/>
      <c r="O150" s="757"/>
      <c r="P150" s="757"/>
      <c r="Q150" s="757"/>
      <c r="R150" s="757"/>
      <c r="S150" s="757"/>
      <c r="T150" s="757"/>
      <c r="U150" s="757"/>
      <c r="V150" s="757">
        <f>COUNTA('Compiled Bev'!P2440,'Compiled Bev'!R2440)</f>
        <v>0</v>
      </c>
      <c r="W150" s="757"/>
      <c r="X150" s="757"/>
      <c r="Y150" s="757"/>
      <c r="Z150" s="757"/>
    </row>
    <row r="151">
      <c r="A151" s="757" t="str">
        <f>'Compiled Bev'!I2441</f>
        <v/>
      </c>
      <c r="B151" s="757" t="str">
        <f>IF(sum('Compiled Bev'!P2441+'Compiled Bev'!R2441)=0,"",IF(V151&gt;1,"",sum('Compiled Bev'!P2441+'Compiled Bev'!R2441)))</f>
        <v/>
      </c>
      <c r="C151" s="757" t="str">
        <f>'Compiled Bev'!K2441</f>
        <v/>
      </c>
      <c r="D151" s="757" t="str">
        <f>'Compiled Bev'!L2441</f>
        <v/>
      </c>
      <c r="E151" s="757" t="str">
        <f>'Compiled Bev'!M2441</f>
        <v/>
      </c>
      <c r="F151" s="757" t="str">
        <f>'Compiled Bev'!N2441</f>
        <v/>
      </c>
      <c r="G151" s="757" t="str">
        <f t="shared" si="1"/>
        <v/>
      </c>
      <c r="H151" s="757" t="str">
        <f>'Compiled Bev'!P2441</f>
        <v/>
      </c>
      <c r="I151" s="757" t="str">
        <f t="shared" si="2"/>
        <v/>
      </c>
      <c r="J151" s="757" t="str">
        <f>'Compiled Bev'!R2441</f>
        <v/>
      </c>
      <c r="K151" s="757" t="str">
        <f>'Compiled Bev'!S2441</f>
        <v/>
      </c>
      <c r="L151" s="757" t="str">
        <f>'Compiled Bev'!T2441</f>
        <v/>
      </c>
      <c r="M151" s="758"/>
      <c r="N151" s="759"/>
      <c r="O151" s="757"/>
      <c r="P151" s="757"/>
      <c r="Q151" s="757"/>
      <c r="R151" s="757"/>
      <c r="S151" s="757"/>
      <c r="T151" s="757"/>
      <c r="U151" s="757"/>
      <c r="V151" s="757">
        <f>COUNTA('Compiled Bev'!P2441,'Compiled Bev'!R2441)</f>
        <v>0</v>
      </c>
      <c r="W151" s="757"/>
      <c r="X151" s="757"/>
      <c r="Y151" s="757"/>
      <c r="Z151" s="757"/>
    </row>
    <row r="152">
      <c r="A152" s="757" t="str">
        <f>'Compiled Bev'!I2442</f>
        <v/>
      </c>
      <c r="B152" s="757" t="str">
        <f>IF(sum('Compiled Bev'!P2442+'Compiled Bev'!R2442)=0,"",IF(V152&gt;1,"",sum('Compiled Bev'!P2442+'Compiled Bev'!R2442)))</f>
        <v/>
      </c>
      <c r="C152" s="757" t="str">
        <f>'Compiled Bev'!K2442</f>
        <v/>
      </c>
      <c r="D152" s="757" t="str">
        <f>'Compiled Bev'!L2442</f>
        <v/>
      </c>
      <c r="E152" s="757" t="str">
        <f>'Compiled Bev'!M2442</f>
        <v/>
      </c>
      <c r="F152" s="757" t="str">
        <f>'Compiled Bev'!N2442</f>
        <v/>
      </c>
      <c r="G152" s="757" t="str">
        <f t="shared" si="1"/>
        <v/>
      </c>
      <c r="H152" s="757" t="str">
        <f>'Compiled Bev'!P2442</f>
        <v/>
      </c>
      <c r="I152" s="757" t="str">
        <f t="shared" si="2"/>
        <v/>
      </c>
      <c r="J152" s="757" t="str">
        <f>'Compiled Bev'!R2442</f>
        <v/>
      </c>
      <c r="K152" s="757" t="str">
        <f>'Compiled Bev'!S2442</f>
        <v/>
      </c>
      <c r="L152" s="757" t="str">
        <f>'Compiled Bev'!T2442</f>
        <v/>
      </c>
      <c r="M152" s="758"/>
      <c r="N152" s="759"/>
      <c r="O152" s="757"/>
      <c r="P152" s="757"/>
      <c r="Q152" s="757"/>
      <c r="R152" s="757"/>
      <c r="S152" s="757"/>
      <c r="T152" s="757"/>
      <c r="U152" s="757"/>
      <c r="V152" s="757">
        <f>COUNTA('Compiled Bev'!P2442,'Compiled Bev'!R2442)</f>
        <v>0</v>
      </c>
      <c r="W152" s="757"/>
      <c r="X152" s="757"/>
      <c r="Y152" s="757"/>
      <c r="Z152" s="757"/>
    </row>
    <row r="153">
      <c r="A153" s="757" t="str">
        <f>'Compiled Bev'!I2443</f>
        <v/>
      </c>
      <c r="B153" s="757" t="str">
        <f>IF(sum('Compiled Bev'!P2443+'Compiled Bev'!R2443)=0,"",IF(V153&gt;1,"",sum('Compiled Bev'!P2443+'Compiled Bev'!R2443)))</f>
        <v/>
      </c>
      <c r="C153" s="757" t="str">
        <f>'Compiled Bev'!K2443</f>
        <v/>
      </c>
      <c r="D153" s="757" t="str">
        <f>'Compiled Bev'!L2443</f>
        <v/>
      </c>
      <c r="E153" s="757" t="str">
        <f>'Compiled Bev'!M2443</f>
        <v/>
      </c>
      <c r="F153" s="757" t="str">
        <f>'Compiled Bev'!N2443</f>
        <v/>
      </c>
      <c r="G153" s="757" t="str">
        <f t="shared" si="1"/>
        <v/>
      </c>
      <c r="H153" s="757" t="str">
        <f>'Compiled Bev'!P2443</f>
        <v/>
      </c>
      <c r="I153" s="757" t="str">
        <f t="shared" si="2"/>
        <v/>
      </c>
      <c r="J153" s="757" t="str">
        <f>'Compiled Bev'!R2443</f>
        <v/>
      </c>
      <c r="K153" s="757" t="str">
        <f>'Compiled Bev'!S2443</f>
        <v/>
      </c>
      <c r="L153" s="757" t="str">
        <f>'Compiled Bev'!T2443</f>
        <v/>
      </c>
      <c r="M153" s="758"/>
      <c r="N153" s="759"/>
      <c r="O153" s="757"/>
      <c r="P153" s="757"/>
      <c r="Q153" s="757"/>
      <c r="R153" s="757"/>
      <c r="S153" s="757"/>
      <c r="T153" s="757"/>
      <c r="U153" s="757"/>
      <c r="V153" s="757">
        <f>COUNTA('Compiled Bev'!P2443,'Compiled Bev'!R2443)</f>
        <v>0</v>
      </c>
      <c r="W153" s="757"/>
      <c r="X153" s="757"/>
      <c r="Y153" s="757"/>
      <c r="Z153" s="757"/>
    </row>
    <row r="154">
      <c r="A154" s="757" t="str">
        <f>'Compiled Bev'!I2444</f>
        <v/>
      </c>
      <c r="B154" s="757" t="str">
        <f>IF(sum('Compiled Bev'!P2444+'Compiled Bev'!R2444)=0,"",IF(V154&gt;1,"",sum('Compiled Bev'!P2444+'Compiled Bev'!R2444)))</f>
        <v/>
      </c>
      <c r="C154" s="757" t="str">
        <f>'Compiled Bev'!K2444</f>
        <v/>
      </c>
      <c r="D154" s="757" t="str">
        <f>'Compiled Bev'!L2444</f>
        <v/>
      </c>
      <c r="E154" s="757" t="str">
        <f>'Compiled Bev'!M2444</f>
        <v/>
      </c>
      <c r="F154" s="757" t="str">
        <f>'Compiled Bev'!N2444</f>
        <v/>
      </c>
      <c r="G154" s="757" t="str">
        <f t="shared" si="1"/>
        <v/>
      </c>
      <c r="H154" s="757" t="str">
        <f>'Compiled Bev'!P2444</f>
        <v/>
      </c>
      <c r="I154" s="757" t="str">
        <f t="shared" si="2"/>
        <v/>
      </c>
      <c r="J154" s="757" t="str">
        <f>'Compiled Bev'!R2444</f>
        <v/>
      </c>
      <c r="K154" s="757" t="str">
        <f>'Compiled Bev'!S2444</f>
        <v/>
      </c>
      <c r="L154" s="757" t="str">
        <f>'Compiled Bev'!T2444</f>
        <v/>
      </c>
      <c r="M154" s="758"/>
      <c r="N154" s="759"/>
      <c r="O154" s="757"/>
      <c r="P154" s="757"/>
      <c r="Q154" s="757"/>
      <c r="R154" s="757"/>
      <c r="S154" s="757"/>
      <c r="T154" s="757"/>
      <c r="U154" s="757"/>
      <c r="V154" s="757">
        <f>COUNTA('Compiled Bev'!P2444,'Compiled Bev'!R2444)</f>
        <v>0</v>
      </c>
      <c r="W154" s="757"/>
      <c r="X154" s="757"/>
      <c r="Y154" s="757"/>
      <c r="Z154" s="757"/>
    </row>
    <row r="155">
      <c r="A155" s="757" t="str">
        <f>'Compiled Bev'!I2445</f>
        <v/>
      </c>
      <c r="B155" s="757" t="str">
        <f>IF(sum('Compiled Bev'!P2445+'Compiled Bev'!R2445)=0,"",IF(V155&gt;1,"",sum('Compiled Bev'!P2445+'Compiled Bev'!R2445)))</f>
        <v/>
      </c>
      <c r="C155" s="757" t="str">
        <f>'Compiled Bev'!K2445</f>
        <v/>
      </c>
      <c r="D155" s="757" t="str">
        <f>'Compiled Bev'!L2445</f>
        <v/>
      </c>
      <c r="E155" s="757" t="str">
        <f>'Compiled Bev'!M2445</f>
        <v/>
      </c>
      <c r="F155" s="757" t="str">
        <f>'Compiled Bev'!N2445</f>
        <v/>
      </c>
      <c r="G155" s="757" t="str">
        <f t="shared" si="1"/>
        <v/>
      </c>
      <c r="H155" s="757" t="str">
        <f>'Compiled Bev'!P2445</f>
        <v/>
      </c>
      <c r="I155" s="757" t="str">
        <f t="shared" si="2"/>
        <v/>
      </c>
      <c r="J155" s="757" t="str">
        <f>'Compiled Bev'!R2445</f>
        <v/>
      </c>
      <c r="K155" s="757" t="str">
        <f>'Compiled Bev'!S2445</f>
        <v/>
      </c>
      <c r="L155" s="757" t="str">
        <f>'Compiled Bev'!T2445</f>
        <v/>
      </c>
      <c r="M155" s="758"/>
      <c r="N155" s="759"/>
      <c r="O155" s="757"/>
      <c r="P155" s="757"/>
      <c r="Q155" s="757"/>
      <c r="R155" s="757"/>
      <c r="S155" s="757"/>
      <c r="T155" s="757"/>
      <c r="U155" s="757"/>
      <c r="V155" s="757">
        <f>COUNTA('Compiled Bev'!P2445,'Compiled Bev'!R2445)</f>
        <v>0</v>
      </c>
      <c r="W155" s="757"/>
      <c r="X155" s="757"/>
      <c r="Y155" s="757"/>
      <c r="Z155" s="757"/>
    </row>
    <row r="156">
      <c r="A156" s="757" t="str">
        <f>'Compiled Bev'!I2446</f>
        <v/>
      </c>
      <c r="B156" s="757" t="str">
        <f>IF(sum('Compiled Bev'!P2446+'Compiled Bev'!R2446)=0,"",IF(V156&gt;1,"",sum('Compiled Bev'!P2446+'Compiled Bev'!R2446)))</f>
        <v/>
      </c>
      <c r="C156" s="757" t="str">
        <f>'Compiled Bev'!K2446</f>
        <v/>
      </c>
      <c r="D156" s="757" t="str">
        <f>'Compiled Bev'!L2446</f>
        <v/>
      </c>
      <c r="E156" s="757" t="str">
        <f>'Compiled Bev'!M2446</f>
        <v/>
      </c>
      <c r="F156" s="757" t="str">
        <f>'Compiled Bev'!N2446</f>
        <v/>
      </c>
      <c r="G156" s="757" t="str">
        <f t="shared" si="1"/>
        <v/>
      </c>
      <c r="H156" s="757" t="str">
        <f>'Compiled Bev'!P2446</f>
        <v/>
      </c>
      <c r="I156" s="757" t="str">
        <f t="shared" si="2"/>
        <v/>
      </c>
      <c r="J156" s="757" t="str">
        <f>'Compiled Bev'!R2446</f>
        <v/>
      </c>
      <c r="K156" s="757" t="str">
        <f>'Compiled Bev'!S2446</f>
        <v/>
      </c>
      <c r="L156" s="757" t="str">
        <f>'Compiled Bev'!T2446</f>
        <v/>
      </c>
      <c r="M156" s="758"/>
      <c r="N156" s="759"/>
      <c r="O156" s="757"/>
      <c r="P156" s="757"/>
      <c r="Q156" s="757"/>
      <c r="R156" s="757"/>
      <c r="S156" s="757"/>
      <c r="T156" s="757"/>
      <c r="U156" s="757"/>
      <c r="V156" s="757">
        <f>COUNTA('Compiled Bev'!P2446,'Compiled Bev'!R2446)</f>
        <v>0</v>
      </c>
      <c r="W156" s="757"/>
      <c r="X156" s="757"/>
      <c r="Y156" s="757"/>
      <c r="Z156" s="757"/>
    </row>
    <row r="157">
      <c r="A157" s="757" t="str">
        <f>'Compiled Bev'!I2447</f>
        <v/>
      </c>
      <c r="B157" s="757" t="str">
        <f>IF(sum('Compiled Bev'!P2447+'Compiled Bev'!R2447)=0,"",IF(V157&gt;1,"",sum('Compiled Bev'!P2447+'Compiled Bev'!R2447)))</f>
        <v/>
      </c>
      <c r="C157" s="757" t="str">
        <f>'Compiled Bev'!K2447</f>
        <v/>
      </c>
      <c r="D157" s="757" t="str">
        <f>'Compiled Bev'!L2447</f>
        <v/>
      </c>
      <c r="E157" s="757" t="str">
        <f>'Compiled Bev'!M2447</f>
        <v/>
      </c>
      <c r="F157" s="757" t="str">
        <f>'Compiled Bev'!N2447</f>
        <v/>
      </c>
      <c r="G157" s="757" t="str">
        <f t="shared" si="1"/>
        <v/>
      </c>
      <c r="H157" s="757" t="str">
        <f>'Compiled Bev'!P2447</f>
        <v/>
      </c>
      <c r="I157" s="757" t="str">
        <f t="shared" si="2"/>
        <v/>
      </c>
      <c r="J157" s="757" t="str">
        <f>'Compiled Bev'!R2447</f>
        <v/>
      </c>
      <c r="K157" s="757" t="str">
        <f>'Compiled Bev'!S2447</f>
        <v/>
      </c>
      <c r="L157" s="757" t="str">
        <f>'Compiled Bev'!T2447</f>
        <v/>
      </c>
      <c r="M157" s="758"/>
      <c r="N157" s="759"/>
      <c r="O157" s="757"/>
      <c r="P157" s="757"/>
      <c r="Q157" s="757"/>
      <c r="R157" s="757"/>
      <c r="S157" s="757"/>
      <c r="T157" s="757"/>
      <c r="U157" s="757"/>
      <c r="V157" s="757">
        <f>COUNTA('Compiled Bev'!P2447,'Compiled Bev'!R2447)</f>
        <v>0</v>
      </c>
      <c r="W157" s="757"/>
      <c r="X157" s="757"/>
      <c r="Y157" s="757"/>
      <c r="Z157" s="757"/>
    </row>
    <row r="158">
      <c r="A158" s="757" t="str">
        <f>'Compiled Bev'!I2448</f>
        <v/>
      </c>
      <c r="B158" s="757" t="str">
        <f>IF(sum('Compiled Bev'!P2448+'Compiled Bev'!R2448)=0,"",IF(V158&gt;1,"",sum('Compiled Bev'!P2448+'Compiled Bev'!R2448)))</f>
        <v/>
      </c>
      <c r="C158" s="757" t="str">
        <f>'Compiled Bev'!K2448</f>
        <v/>
      </c>
      <c r="D158" s="757" t="str">
        <f>'Compiled Bev'!L2448</f>
        <v/>
      </c>
      <c r="E158" s="757" t="str">
        <f>'Compiled Bev'!M2448</f>
        <v/>
      </c>
      <c r="F158" s="757" t="str">
        <f>'Compiled Bev'!N2448</f>
        <v/>
      </c>
      <c r="G158" s="757" t="str">
        <f t="shared" si="1"/>
        <v/>
      </c>
      <c r="H158" s="757" t="str">
        <f>'Compiled Bev'!P2448</f>
        <v/>
      </c>
      <c r="I158" s="757" t="str">
        <f t="shared" si="2"/>
        <v/>
      </c>
      <c r="J158" s="757" t="str">
        <f>'Compiled Bev'!R2448</f>
        <v/>
      </c>
      <c r="K158" s="757" t="str">
        <f>'Compiled Bev'!S2448</f>
        <v/>
      </c>
      <c r="L158" s="757" t="str">
        <f>'Compiled Bev'!T2448</f>
        <v/>
      </c>
      <c r="M158" s="758"/>
      <c r="N158" s="759"/>
      <c r="O158" s="757"/>
      <c r="P158" s="757"/>
      <c r="Q158" s="757"/>
      <c r="R158" s="757"/>
      <c r="S158" s="757"/>
      <c r="T158" s="757"/>
      <c r="U158" s="757"/>
      <c r="V158" s="757">
        <f>COUNTA('Compiled Bev'!P2448,'Compiled Bev'!R2448)</f>
        <v>0</v>
      </c>
      <c r="W158" s="757"/>
      <c r="X158" s="757"/>
      <c r="Y158" s="757"/>
      <c r="Z158" s="757"/>
    </row>
    <row r="159">
      <c r="A159" s="757" t="str">
        <f>'Compiled Bev'!I2449</f>
        <v/>
      </c>
      <c r="B159" s="757" t="str">
        <f>IF(sum('Compiled Bev'!P2449+'Compiled Bev'!R2449)=0,"",IF(V159&gt;1,"",sum('Compiled Bev'!P2449+'Compiled Bev'!R2449)))</f>
        <v/>
      </c>
      <c r="C159" s="757" t="str">
        <f>'Compiled Bev'!K2449</f>
        <v/>
      </c>
      <c r="D159" s="757" t="str">
        <f>'Compiled Bev'!L2449</f>
        <v/>
      </c>
      <c r="E159" s="757" t="str">
        <f>'Compiled Bev'!M2449</f>
        <v/>
      </c>
      <c r="F159" s="757" t="str">
        <f>'Compiled Bev'!N2449</f>
        <v/>
      </c>
      <c r="G159" s="757" t="str">
        <f t="shared" si="1"/>
        <v/>
      </c>
      <c r="H159" s="757" t="str">
        <f>'Compiled Bev'!P2449</f>
        <v/>
      </c>
      <c r="I159" s="757" t="str">
        <f t="shared" si="2"/>
        <v/>
      </c>
      <c r="J159" s="757" t="str">
        <f>'Compiled Bev'!R2449</f>
        <v/>
      </c>
      <c r="K159" s="757" t="str">
        <f>'Compiled Bev'!S2449</f>
        <v/>
      </c>
      <c r="L159" s="757" t="str">
        <f>'Compiled Bev'!T2449</f>
        <v/>
      </c>
      <c r="M159" s="758"/>
      <c r="N159" s="759"/>
      <c r="O159" s="757"/>
      <c r="P159" s="757"/>
      <c r="Q159" s="757"/>
      <c r="R159" s="757"/>
      <c r="S159" s="757"/>
      <c r="T159" s="757"/>
      <c r="U159" s="757"/>
      <c r="V159" s="757">
        <f>COUNTA('Compiled Bev'!P2449,'Compiled Bev'!R2449)</f>
        <v>0</v>
      </c>
      <c r="W159" s="757"/>
      <c r="X159" s="757"/>
      <c r="Y159" s="757"/>
      <c r="Z159" s="757"/>
    </row>
    <row r="160">
      <c r="A160" s="757" t="str">
        <f>'Compiled Bev'!I2450</f>
        <v/>
      </c>
      <c r="B160" s="757" t="str">
        <f>IF(sum('Compiled Bev'!P2450+'Compiled Bev'!R2450)=0,"",IF(V160&gt;1,"",sum('Compiled Bev'!P2450+'Compiled Bev'!R2450)))</f>
        <v/>
      </c>
      <c r="C160" s="757" t="str">
        <f>'Compiled Bev'!K2450</f>
        <v/>
      </c>
      <c r="D160" s="757" t="str">
        <f>'Compiled Bev'!L2450</f>
        <v/>
      </c>
      <c r="E160" s="757" t="str">
        <f>'Compiled Bev'!M2450</f>
        <v/>
      </c>
      <c r="F160" s="757" t="str">
        <f>'Compiled Bev'!N2450</f>
        <v/>
      </c>
      <c r="G160" s="757" t="str">
        <f t="shared" si="1"/>
        <v/>
      </c>
      <c r="H160" s="757" t="str">
        <f>'Compiled Bev'!P2450</f>
        <v/>
      </c>
      <c r="I160" s="757" t="str">
        <f t="shared" si="2"/>
        <v/>
      </c>
      <c r="J160" s="757" t="str">
        <f>'Compiled Bev'!R2450</f>
        <v/>
      </c>
      <c r="K160" s="757" t="str">
        <f>'Compiled Bev'!S2450</f>
        <v/>
      </c>
      <c r="L160" s="757" t="str">
        <f>'Compiled Bev'!T2450</f>
        <v/>
      </c>
      <c r="M160" s="758"/>
      <c r="N160" s="759"/>
      <c r="O160" s="757"/>
      <c r="P160" s="757"/>
      <c r="Q160" s="757"/>
      <c r="R160" s="757"/>
      <c r="S160" s="757"/>
      <c r="T160" s="757"/>
      <c r="U160" s="757"/>
      <c r="V160" s="757">
        <f>COUNTA('Compiled Bev'!P2450,'Compiled Bev'!R2450)</f>
        <v>0</v>
      </c>
      <c r="W160" s="757"/>
      <c r="X160" s="757"/>
      <c r="Y160" s="757"/>
      <c r="Z160" s="757"/>
    </row>
    <row r="161">
      <c r="A161" s="757" t="str">
        <f>'Compiled Bev'!I2451</f>
        <v/>
      </c>
      <c r="B161" s="757" t="str">
        <f>IF(sum('Compiled Bev'!P2451+'Compiled Bev'!R2451)=0,"",IF(V161&gt;1,"",sum('Compiled Bev'!P2451+'Compiled Bev'!R2451)))</f>
        <v/>
      </c>
      <c r="C161" s="757" t="str">
        <f>'Compiled Bev'!K2451</f>
        <v/>
      </c>
      <c r="D161" s="757" t="str">
        <f>'Compiled Bev'!L2451</f>
        <v/>
      </c>
      <c r="E161" s="757" t="str">
        <f>'Compiled Bev'!M2451</f>
        <v/>
      </c>
      <c r="F161" s="757" t="str">
        <f>'Compiled Bev'!N2451</f>
        <v/>
      </c>
      <c r="G161" s="757" t="str">
        <f t="shared" si="1"/>
        <v/>
      </c>
      <c r="H161" s="757" t="str">
        <f>'Compiled Bev'!P2451</f>
        <v/>
      </c>
      <c r="I161" s="757" t="str">
        <f t="shared" si="2"/>
        <v/>
      </c>
      <c r="J161" s="757" t="str">
        <f>'Compiled Bev'!R2451</f>
        <v/>
      </c>
      <c r="K161" s="757" t="str">
        <f>'Compiled Bev'!S2451</f>
        <v/>
      </c>
      <c r="L161" s="757" t="str">
        <f>'Compiled Bev'!T2451</f>
        <v/>
      </c>
      <c r="M161" s="758"/>
      <c r="N161" s="759"/>
      <c r="O161" s="757"/>
      <c r="P161" s="757"/>
      <c r="Q161" s="757"/>
      <c r="R161" s="757"/>
      <c r="S161" s="757"/>
      <c r="T161" s="757"/>
      <c r="U161" s="757"/>
      <c r="V161" s="757">
        <f>COUNTA('Compiled Bev'!P2451,'Compiled Bev'!R2451)</f>
        <v>0</v>
      </c>
      <c r="W161" s="757"/>
      <c r="X161" s="757"/>
      <c r="Y161" s="757"/>
      <c r="Z161" s="757"/>
    </row>
    <row r="162">
      <c r="A162" s="757" t="str">
        <f>'Compiled Bev'!I2452</f>
        <v/>
      </c>
      <c r="B162" s="757" t="str">
        <f>IF(sum('Compiled Bev'!P2452+'Compiled Bev'!R2452)=0,"",IF(V162&gt;1,"",sum('Compiled Bev'!P2452+'Compiled Bev'!R2452)))</f>
        <v/>
      </c>
      <c r="C162" s="757" t="str">
        <f>'Compiled Bev'!K2452</f>
        <v/>
      </c>
      <c r="D162" s="757" t="str">
        <f>'Compiled Bev'!L2452</f>
        <v/>
      </c>
      <c r="E162" s="757" t="str">
        <f>'Compiled Bev'!M2452</f>
        <v/>
      </c>
      <c r="F162" s="757" t="str">
        <f>'Compiled Bev'!N2452</f>
        <v/>
      </c>
      <c r="G162" s="757" t="str">
        <f t="shared" si="1"/>
        <v/>
      </c>
      <c r="H162" s="757" t="str">
        <f>'Compiled Bev'!P2452</f>
        <v/>
      </c>
      <c r="I162" s="757" t="str">
        <f t="shared" si="2"/>
        <v/>
      </c>
      <c r="J162" s="757" t="str">
        <f>'Compiled Bev'!R2452</f>
        <v/>
      </c>
      <c r="K162" s="757" t="str">
        <f>'Compiled Bev'!S2452</f>
        <v/>
      </c>
      <c r="L162" s="757" t="str">
        <f>'Compiled Bev'!T2452</f>
        <v/>
      </c>
      <c r="M162" s="758"/>
      <c r="N162" s="759"/>
      <c r="O162" s="757"/>
      <c r="P162" s="757"/>
      <c r="Q162" s="757"/>
      <c r="R162" s="757"/>
      <c r="S162" s="757"/>
      <c r="T162" s="757"/>
      <c r="U162" s="757"/>
      <c r="V162" s="757">
        <f>COUNTA('Compiled Bev'!P2452,'Compiled Bev'!R2452)</f>
        <v>0</v>
      </c>
      <c r="W162" s="757"/>
      <c r="X162" s="757"/>
      <c r="Y162" s="757"/>
      <c r="Z162" s="757"/>
    </row>
    <row r="163">
      <c r="A163" s="757" t="str">
        <f>'Compiled Bev'!I2453</f>
        <v/>
      </c>
      <c r="B163" s="757" t="str">
        <f>IF(sum('Compiled Bev'!P2453+'Compiled Bev'!R2453)=0,"",IF(V163&gt;1,"",sum('Compiled Bev'!P2453+'Compiled Bev'!R2453)))</f>
        <v/>
      </c>
      <c r="C163" s="757" t="str">
        <f>'Compiled Bev'!K2453</f>
        <v/>
      </c>
      <c r="D163" s="757" t="str">
        <f>'Compiled Bev'!L2453</f>
        <v/>
      </c>
      <c r="E163" s="757" t="str">
        <f>'Compiled Bev'!M2453</f>
        <v/>
      </c>
      <c r="F163" s="757" t="str">
        <f>'Compiled Bev'!N2453</f>
        <v/>
      </c>
      <c r="G163" s="757" t="str">
        <f t="shared" si="1"/>
        <v/>
      </c>
      <c r="H163" s="757" t="str">
        <f>'Compiled Bev'!P2453</f>
        <v/>
      </c>
      <c r="I163" s="757" t="str">
        <f t="shared" si="2"/>
        <v/>
      </c>
      <c r="J163" s="757" t="str">
        <f>'Compiled Bev'!R2453</f>
        <v/>
      </c>
      <c r="K163" s="757" t="str">
        <f>'Compiled Bev'!S2453</f>
        <v/>
      </c>
      <c r="L163" s="757" t="str">
        <f>'Compiled Bev'!T2453</f>
        <v/>
      </c>
      <c r="M163" s="758"/>
      <c r="N163" s="759"/>
      <c r="O163" s="757"/>
      <c r="P163" s="757"/>
      <c r="Q163" s="757"/>
      <c r="R163" s="757"/>
      <c r="S163" s="757"/>
      <c r="T163" s="757"/>
      <c r="U163" s="757"/>
      <c r="V163" s="757">
        <f>COUNTA('Compiled Bev'!P2453,'Compiled Bev'!R2453)</f>
        <v>0</v>
      </c>
      <c r="W163" s="757"/>
      <c r="X163" s="757"/>
      <c r="Y163" s="757"/>
      <c r="Z163" s="757"/>
    </row>
    <row r="164">
      <c r="A164" s="757" t="str">
        <f>'Compiled Bev'!I2454</f>
        <v/>
      </c>
      <c r="B164" s="757" t="str">
        <f>IF(sum('Compiled Bev'!P2454+'Compiled Bev'!R2454)=0,"",IF(V164&gt;1,"",sum('Compiled Bev'!P2454+'Compiled Bev'!R2454)))</f>
        <v/>
      </c>
      <c r="C164" s="757" t="str">
        <f>'Compiled Bev'!K2454</f>
        <v/>
      </c>
      <c r="D164" s="757" t="str">
        <f>'Compiled Bev'!L2454</f>
        <v/>
      </c>
      <c r="E164" s="757" t="str">
        <f>'Compiled Bev'!M2454</f>
        <v/>
      </c>
      <c r="F164" s="757" t="str">
        <f>'Compiled Bev'!N2454</f>
        <v/>
      </c>
      <c r="G164" s="757" t="str">
        <f t="shared" si="1"/>
        <v/>
      </c>
      <c r="H164" s="757" t="str">
        <f>'Compiled Bev'!P2454</f>
        <v/>
      </c>
      <c r="I164" s="757" t="str">
        <f t="shared" si="2"/>
        <v/>
      </c>
      <c r="J164" s="757" t="str">
        <f>'Compiled Bev'!R2454</f>
        <v/>
      </c>
      <c r="K164" s="757" t="str">
        <f>'Compiled Bev'!S2454</f>
        <v/>
      </c>
      <c r="L164" s="757" t="str">
        <f>'Compiled Bev'!T2454</f>
        <v/>
      </c>
      <c r="M164" s="758"/>
      <c r="N164" s="759"/>
      <c r="O164" s="757"/>
      <c r="P164" s="757"/>
      <c r="Q164" s="757"/>
      <c r="R164" s="757"/>
      <c r="S164" s="757"/>
      <c r="T164" s="757"/>
      <c r="U164" s="757"/>
      <c r="V164" s="757">
        <f>COUNTA('Compiled Bev'!P2454,'Compiled Bev'!R2454)</f>
        <v>0</v>
      </c>
      <c r="W164" s="757"/>
      <c r="X164" s="757"/>
      <c r="Y164" s="757"/>
      <c r="Z164" s="757"/>
    </row>
    <row r="165">
      <c r="A165" s="757" t="str">
        <f>'Compiled Bev'!I2455</f>
        <v/>
      </c>
      <c r="B165" s="757" t="str">
        <f>IF(sum('Compiled Bev'!P2455+'Compiled Bev'!R2455)=0,"",IF(V165&gt;1,"",sum('Compiled Bev'!P2455+'Compiled Bev'!R2455)))</f>
        <v/>
      </c>
      <c r="C165" s="757" t="str">
        <f>'Compiled Bev'!K2455</f>
        <v/>
      </c>
      <c r="D165" s="757" t="str">
        <f>'Compiled Bev'!L2455</f>
        <v/>
      </c>
      <c r="E165" s="757" t="str">
        <f>'Compiled Bev'!M2455</f>
        <v/>
      </c>
      <c r="F165" s="757" t="str">
        <f>'Compiled Bev'!N2455</f>
        <v/>
      </c>
      <c r="G165" s="757" t="str">
        <f t="shared" si="1"/>
        <v/>
      </c>
      <c r="H165" s="757" t="str">
        <f>'Compiled Bev'!P2455</f>
        <v/>
      </c>
      <c r="I165" s="757" t="str">
        <f t="shared" si="2"/>
        <v/>
      </c>
      <c r="J165" s="757" t="str">
        <f>'Compiled Bev'!R2455</f>
        <v/>
      </c>
      <c r="K165" s="757" t="str">
        <f>'Compiled Bev'!S2455</f>
        <v/>
      </c>
      <c r="L165" s="757" t="str">
        <f>'Compiled Bev'!T2455</f>
        <v/>
      </c>
      <c r="M165" s="758"/>
      <c r="N165" s="759"/>
      <c r="O165" s="757"/>
      <c r="P165" s="757"/>
      <c r="Q165" s="757"/>
      <c r="R165" s="757"/>
      <c r="S165" s="757"/>
      <c r="T165" s="757"/>
      <c r="U165" s="757"/>
      <c r="V165" s="757">
        <f>COUNTA('Compiled Bev'!P2455,'Compiled Bev'!R2455)</f>
        <v>0</v>
      </c>
      <c r="W165" s="757"/>
      <c r="X165" s="757"/>
      <c r="Y165" s="757"/>
      <c r="Z165" s="757"/>
    </row>
    <row r="166">
      <c r="A166" s="757" t="str">
        <f>'Compiled Bev'!I2456</f>
        <v/>
      </c>
      <c r="B166" s="757" t="str">
        <f>IF(sum('Compiled Bev'!P2456+'Compiled Bev'!R2456)=0,"",IF(V166&gt;1,"",sum('Compiled Bev'!P2456+'Compiled Bev'!R2456)))</f>
        <v/>
      </c>
      <c r="C166" s="757" t="str">
        <f>'Compiled Bev'!K2456</f>
        <v/>
      </c>
      <c r="D166" s="757" t="str">
        <f>'Compiled Bev'!L2456</f>
        <v/>
      </c>
      <c r="E166" s="757" t="str">
        <f>'Compiled Bev'!M2456</f>
        <v/>
      </c>
      <c r="F166" s="757" t="str">
        <f>'Compiled Bev'!N2456</f>
        <v/>
      </c>
      <c r="G166" s="757" t="str">
        <f t="shared" si="1"/>
        <v/>
      </c>
      <c r="H166" s="757" t="str">
        <f>'Compiled Bev'!P2456</f>
        <v/>
      </c>
      <c r="I166" s="757" t="str">
        <f t="shared" si="2"/>
        <v/>
      </c>
      <c r="J166" s="757" t="str">
        <f>'Compiled Bev'!R2456</f>
        <v/>
      </c>
      <c r="K166" s="757" t="str">
        <f>'Compiled Bev'!S2456</f>
        <v/>
      </c>
      <c r="L166" s="757" t="str">
        <f>'Compiled Bev'!T2456</f>
        <v/>
      </c>
      <c r="M166" s="758"/>
      <c r="N166" s="759"/>
      <c r="O166" s="757"/>
      <c r="P166" s="757"/>
      <c r="Q166" s="757"/>
      <c r="R166" s="757"/>
      <c r="S166" s="757"/>
      <c r="T166" s="757"/>
      <c r="U166" s="757"/>
      <c r="V166" s="757">
        <f>COUNTA('Compiled Bev'!P2456,'Compiled Bev'!R2456)</f>
        <v>0</v>
      </c>
      <c r="W166" s="757"/>
      <c r="X166" s="757"/>
      <c r="Y166" s="757"/>
      <c r="Z166" s="757"/>
    </row>
    <row r="167">
      <c r="A167" s="757" t="str">
        <f>'Compiled Bev'!I2457</f>
        <v/>
      </c>
      <c r="B167" s="757" t="str">
        <f>IF(sum('Compiled Bev'!P2457+'Compiled Bev'!R2457)=0,"",IF(V167&gt;1,"",sum('Compiled Bev'!P2457+'Compiled Bev'!R2457)))</f>
        <v/>
      </c>
      <c r="C167" s="757" t="str">
        <f>'Compiled Bev'!K2457</f>
        <v/>
      </c>
      <c r="D167" s="757" t="str">
        <f>'Compiled Bev'!L2457</f>
        <v/>
      </c>
      <c r="E167" s="757" t="str">
        <f>'Compiled Bev'!M2457</f>
        <v/>
      </c>
      <c r="F167" s="757" t="str">
        <f>'Compiled Bev'!N2457</f>
        <v/>
      </c>
      <c r="G167" s="757" t="str">
        <f t="shared" si="1"/>
        <v/>
      </c>
      <c r="H167" s="757" t="str">
        <f>'Compiled Bev'!P2457</f>
        <v/>
      </c>
      <c r="I167" s="757" t="str">
        <f t="shared" si="2"/>
        <v/>
      </c>
      <c r="J167" s="757" t="str">
        <f>'Compiled Bev'!R2457</f>
        <v/>
      </c>
      <c r="K167" s="757" t="str">
        <f>'Compiled Bev'!S2457</f>
        <v/>
      </c>
      <c r="L167" s="757" t="str">
        <f>'Compiled Bev'!T2457</f>
        <v/>
      </c>
      <c r="M167" s="758"/>
      <c r="N167" s="759"/>
      <c r="O167" s="757"/>
      <c r="P167" s="757"/>
      <c r="Q167" s="757"/>
      <c r="R167" s="757"/>
      <c r="S167" s="757"/>
      <c r="T167" s="757"/>
      <c r="U167" s="757"/>
      <c r="V167" s="757">
        <f>COUNTA('Compiled Bev'!P2457,'Compiled Bev'!R2457)</f>
        <v>0</v>
      </c>
      <c r="W167" s="757"/>
      <c r="X167" s="757"/>
      <c r="Y167" s="757"/>
      <c r="Z167" s="757"/>
    </row>
    <row r="168">
      <c r="A168" s="757" t="str">
        <f>'Compiled Bev'!I2458</f>
        <v/>
      </c>
      <c r="B168" s="757" t="str">
        <f>IF(sum('Compiled Bev'!P2458+'Compiled Bev'!R2458)=0,"",IF(V168&gt;1,"",sum('Compiled Bev'!P2458+'Compiled Bev'!R2458)))</f>
        <v/>
      </c>
      <c r="C168" s="757" t="str">
        <f>'Compiled Bev'!K2458</f>
        <v/>
      </c>
      <c r="D168" s="757" t="str">
        <f>'Compiled Bev'!L2458</f>
        <v/>
      </c>
      <c r="E168" s="757" t="str">
        <f>'Compiled Bev'!M2458</f>
        <v/>
      </c>
      <c r="F168" s="757" t="str">
        <f>'Compiled Bev'!N2458</f>
        <v/>
      </c>
      <c r="G168" s="757" t="str">
        <f t="shared" si="1"/>
        <v/>
      </c>
      <c r="H168" s="757" t="str">
        <f>'Compiled Bev'!P2458</f>
        <v/>
      </c>
      <c r="I168" s="757" t="str">
        <f t="shared" si="2"/>
        <v/>
      </c>
      <c r="J168" s="757" t="str">
        <f>'Compiled Bev'!R2458</f>
        <v/>
      </c>
      <c r="K168" s="757" t="str">
        <f>'Compiled Bev'!S2458</f>
        <v/>
      </c>
      <c r="L168" s="757" t="str">
        <f>'Compiled Bev'!T2458</f>
        <v/>
      </c>
      <c r="M168" s="758"/>
      <c r="N168" s="759"/>
      <c r="O168" s="757"/>
      <c r="P168" s="757"/>
      <c r="Q168" s="757"/>
      <c r="R168" s="757"/>
      <c r="S168" s="757"/>
      <c r="T168" s="757"/>
      <c r="U168" s="757"/>
      <c r="V168" s="757">
        <f>COUNTA('Compiled Bev'!P2458,'Compiled Bev'!R2458)</f>
        <v>0</v>
      </c>
      <c r="W168" s="757"/>
      <c r="X168" s="757"/>
      <c r="Y168" s="757"/>
      <c r="Z168" s="757"/>
    </row>
    <row r="169">
      <c r="A169" s="757" t="str">
        <f>'Compiled Bev'!I2459</f>
        <v/>
      </c>
      <c r="B169" s="757" t="str">
        <f>IF(sum('Compiled Bev'!P2459+'Compiled Bev'!R2459)=0,"",IF(V169&gt;1,"",sum('Compiled Bev'!P2459+'Compiled Bev'!R2459)))</f>
        <v/>
      </c>
      <c r="C169" s="757" t="str">
        <f>'Compiled Bev'!K2459</f>
        <v/>
      </c>
      <c r="D169" s="757" t="str">
        <f>'Compiled Bev'!L2459</f>
        <v/>
      </c>
      <c r="E169" s="757" t="str">
        <f>'Compiled Bev'!M2459</f>
        <v/>
      </c>
      <c r="F169" s="757" t="str">
        <f>'Compiled Bev'!N2459</f>
        <v/>
      </c>
      <c r="G169" s="757" t="str">
        <f t="shared" si="1"/>
        <v/>
      </c>
      <c r="H169" s="757" t="str">
        <f>'Compiled Bev'!P2459</f>
        <v/>
      </c>
      <c r="I169" s="757" t="str">
        <f t="shared" si="2"/>
        <v/>
      </c>
      <c r="J169" s="757" t="str">
        <f>'Compiled Bev'!R2459</f>
        <v/>
      </c>
      <c r="K169" s="757" t="str">
        <f>'Compiled Bev'!S2459</f>
        <v/>
      </c>
      <c r="L169" s="757" t="str">
        <f>'Compiled Bev'!T2459</f>
        <v/>
      </c>
      <c r="M169" s="758"/>
      <c r="N169" s="759"/>
      <c r="O169" s="757"/>
      <c r="P169" s="757"/>
      <c r="Q169" s="757"/>
      <c r="R169" s="757"/>
      <c r="S169" s="757"/>
      <c r="T169" s="757"/>
      <c r="U169" s="757"/>
      <c r="V169" s="757">
        <f>COUNTA('Compiled Bev'!P2459,'Compiled Bev'!R2459)</f>
        <v>0</v>
      </c>
      <c r="W169" s="757"/>
      <c r="X169" s="757"/>
      <c r="Y169" s="757"/>
      <c r="Z169" s="757"/>
    </row>
    <row r="170">
      <c r="A170" s="757" t="str">
        <f>'Compiled Bev'!I2460</f>
        <v/>
      </c>
      <c r="B170" s="757" t="str">
        <f>IF(sum('Compiled Bev'!P2460+'Compiled Bev'!R2460)=0,"",IF(V170&gt;1,"",sum('Compiled Bev'!P2460+'Compiled Bev'!R2460)))</f>
        <v/>
      </c>
      <c r="C170" s="757" t="str">
        <f>'Compiled Bev'!K2460</f>
        <v/>
      </c>
      <c r="D170" s="757" t="str">
        <f>'Compiled Bev'!L2460</f>
        <v/>
      </c>
      <c r="E170" s="757" t="str">
        <f>'Compiled Bev'!M2460</f>
        <v/>
      </c>
      <c r="F170" s="757" t="str">
        <f>'Compiled Bev'!N2460</f>
        <v/>
      </c>
      <c r="G170" s="757" t="str">
        <f t="shared" si="1"/>
        <v/>
      </c>
      <c r="H170" s="757" t="str">
        <f>'Compiled Bev'!P2460</f>
        <v/>
      </c>
      <c r="I170" s="757" t="str">
        <f t="shared" si="2"/>
        <v/>
      </c>
      <c r="J170" s="757" t="str">
        <f>'Compiled Bev'!R2460</f>
        <v/>
      </c>
      <c r="K170" s="757" t="str">
        <f>'Compiled Bev'!S2460</f>
        <v/>
      </c>
      <c r="L170" s="757" t="str">
        <f>'Compiled Bev'!T2460</f>
        <v/>
      </c>
      <c r="M170" s="758"/>
      <c r="N170" s="759"/>
      <c r="O170" s="757"/>
      <c r="P170" s="757"/>
      <c r="Q170" s="757"/>
      <c r="R170" s="757"/>
      <c r="S170" s="757"/>
      <c r="T170" s="757"/>
      <c r="U170" s="757"/>
      <c r="V170" s="757">
        <f>COUNTA('Compiled Bev'!P2460,'Compiled Bev'!R2460)</f>
        <v>0</v>
      </c>
      <c r="W170" s="757"/>
      <c r="X170" s="757"/>
      <c r="Y170" s="757"/>
      <c r="Z170" s="757"/>
    </row>
    <row r="171">
      <c r="A171" s="757" t="str">
        <f>'Compiled Bev'!I2461</f>
        <v/>
      </c>
      <c r="B171" s="757" t="str">
        <f>IF(sum('Compiled Bev'!P2461+'Compiled Bev'!R2461)=0,"",IF(V171&gt;1,"",sum('Compiled Bev'!P2461+'Compiled Bev'!R2461)))</f>
        <v/>
      </c>
      <c r="C171" s="757" t="str">
        <f>'Compiled Bev'!K2461</f>
        <v/>
      </c>
      <c r="D171" s="757" t="str">
        <f>'Compiled Bev'!L2461</f>
        <v/>
      </c>
      <c r="E171" s="757" t="str">
        <f>'Compiled Bev'!M2461</f>
        <v/>
      </c>
      <c r="F171" s="757" t="str">
        <f>'Compiled Bev'!N2461</f>
        <v/>
      </c>
      <c r="G171" s="757" t="str">
        <f t="shared" si="1"/>
        <v/>
      </c>
      <c r="H171" s="757" t="str">
        <f>'Compiled Bev'!P2461</f>
        <v/>
      </c>
      <c r="I171" s="757" t="str">
        <f t="shared" si="2"/>
        <v/>
      </c>
      <c r="J171" s="757" t="str">
        <f>'Compiled Bev'!R2461</f>
        <v/>
      </c>
      <c r="K171" s="757" t="str">
        <f>'Compiled Bev'!S2461</f>
        <v/>
      </c>
      <c r="L171" s="757" t="str">
        <f>'Compiled Bev'!T2461</f>
        <v/>
      </c>
      <c r="M171" s="758"/>
      <c r="N171" s="759"/>
      <c r="O171" s="757"/>
      <c r="P171" s="757"/>
      <c r="Q171" s="757"/>
      <c r="R171" s="757"/>
      <c r="S171" s="757"/>
      <c r="T171" s="757"/>
      <c r="U171" s="757"/>
      <c r="V171" s="757">
        <f>COUNTA('Compiled Bev'!P2461,'Compiled Bev'!R2461)</f>
        <v>0</v>
      </c>
      <c r="W171" s="757"/>
      <c r="X171" s="757"/>
      <c r="Y171" s="757"/>
      <c r="Z171" s="757"/>
    </row>
    <row r="172">
      <c r="A172" s="757" t="str">
        <f>'Compiled Bev'!I2462</f>
        <v/>
      </c>
      <c r="B172" s="757" t="str">
        <f>IF(sum('Compiled Bev'!P2462+'Compiled Bev'!R2462)=0,"",IF(V172&gt;1,"",sum('Compiled Bev'!P2462+'Compiled Bev'!R2462)))</f>
        <v/>
      </c>
      <c r="C172" s="757" t="str">
        <f>'Compiled Bev'!K2462</f>
        <v/>
      </c>
      <c r="D172" s="757" t="str">
        <f>'Compiled Bev'!L2462</f>
        <v/>
      </c>
      <c r="E172" s="757" t="str">
        <f>'Compiled Bev'!M2462</f>
        <v/>
      </c>
      <c r="F172" s="757" t="str">
        <f>'Compiled Bev'!N2462</f>
        <v/>
      </c>
      <c r="G172" s="757" t="str">
        <f t="shared" si="1"/>
        <v/>
      </c>
      <c r="H172" s="757" t="str">
        <f>'Compiled Bev'!P2462</f>
        <v/>
      </c>
      <c r="I172" s="757" t="str">
        <f t="shared" si="2"/>
        <v/>
      </c>
      <c r="J172" s="757" t="str">
        <f>'Compiled Bev'!R2462</f>
        <v/>
      </c>
      <c r="K172" s="757" t="str">
        <f>'Compiled Bev'!S2462</f>
        <v/>
      </c>
      <c r="L172" s="757" t="str">
        <f>'Compiled Bev'!T2462</f>
        <v/>
      </c>
      <c r="M172" s="758"/>
      <c r="N172" s="759"/>
      <c r="O172" s="757"/>
      <c r="P172" s="757"/>
      <c r="Q172" s="757"/>
      <c r="R172" s="757"/>
      <c r="S172" s="757"/>
      <c r="T172" s="757"/>
      <c r="U172" s="757"/>
      <c r="V172" s="757">
        <f>COUNTA('Compiled Bev'!P2462,'Compiled Bev'!R2462)</f>
        <v>0</v>
      </c>
      <c r="W172" s="757"/>
      <c r="X172" s="757"/>
      <c r="Y172" s="757"/>
      <c r="Z172" s="757"/>
    </row>
    <row r="173">
      <c r="A173" s="757" t="str">
        <f>'Compiled Bev'!I2463</f>
        <v/>
      </c>
      <c r="B173" s="757" t="str">
        <f>IF(sum('Compiled Bev'!P2463+'Compiled Bev'!R2463)=0,"",IF(V173&gt;1,"",sum('Compiled Bev'!P2463+'Compiled Bev'!R2463)))</f>
        <v/>
      </c>
      <c r="C173" s="757" t="str">
        <f>'Compiled Bev'!K2463</f>
        <v/>
      </c>
      <c r="D173" s="757" t="str">
        <f>'Compiled Bev'!L2463</f>
        <v/>
      </c>
      <c r="E173" s="757" t="str">
        <f>'Compiled Bev'!M2463</f>
        <v/>
      </c>
      <c r="F173" s="757" t="str">
        <f>'Compiled Bev'!N2463</f>
        <v/>
      </c>
      <c r="G173" s="757" t="str">
        <f t="shared" si="1"/>
        <v/>
      </c>
      <c r="H173" s="757" t="str">
        <f>'Compiled Bev'!P2463</f>
        <v/>
      </c>
      <c r="I173" s="757" t="str">
        <f t="shared" si="2"/>
        <v/>
      </c>
      <c r="J173" s="757" t="str">
        <f>'Compiled Bev'!R2463</f>
        <v/>
      </c>
      <c r="K173" s="757" t="str">
        <f>'Compiled Bev'!S2463</f>
        <v/>
      </c>
      <c r="L173" s="757" t="str">
        <f>'Compiled Bev'!T2463</f>
        <v/>
      </c>
      <c r="M173" s="758"/>
      <c r="N173" s="759"/>
      <c r="O173" s="757"/>
      <c r="P173" s="757"/>
      <c r="Q173" s="757"/>
      <c r="R173" s="757"/>
      <c r="S173" s="757"/>
      <c r="T173" s="757"/>
      <c r="U173" s="757"/>
      <c r="V173" s="757">
        <f>COUNTA('Compiled Bev'!P2463,'Compiled Bev'!R2463)</f>
        <v>0</v>
      </c>
      <c r="W173" s="757"/>
      <c r="X173" s="757"/>
      <c r="Y173" s="757"/>
      <c r="Z173" s="757"/>
    </row>
    <row r="174">
      <c r="A174" s="757" t="str">
        <f>'Compiled Bev'!I2464</f>
        <v/>
      </c>
      <c r="B174" s="757" t="str">
        <f>IF(sum('Compiled Bev'!P2464+'Compiled Bev'!R2464)=0,"",IF(V174&gt;1,"",sum('Compiled Bev'!P2464+'Compiled Bev'!R2464)))</f>
        <v/>
      </c>
      <c r="C174" s="757" t="str">
        <f>'Compiled Bev'!K2464</f>
        <v/>
      </c>
      <c r="D174" s="757" t="str">
        <f>'Compiled Bev'!L2464</f>
        <v/>
      </c>
      <c r="E174" s="757" t="str">
        <f>'Compiled Bev'!M2464</f>
        <v/>
      </c>
      <c r="F174" s="757" t="str">
        <f>'Compiled Bev'!N2464</f>
        <v/>
      </c>
      <c r="G174" s="757" t="str">
        <f t="shared" si="1"/>
        <v/>
      </c>
      <c r="H174" s="757" t="str">
        <f>'Compiled Bev'!P2464</f>
        <v/>
      </c>
      <c r="I174" s="757" t="str">
        <f t="shared" si="2"/>
        <v/>
      </c>
      <c r="J174" s="757" t="str">
        <f>'Compiled Bev'!R2464</f>
        <v/>
      </c>
      <c r="K174" s="757" t="str">
        <f>'Compiled Bev'!S2464</f>
        <v/>
      </c>
      <c r="L174" s="757" t="str">
        <f>'Compiled Bev'!T2464</f>
        <v/>
      </c>
      <c r="M174" s="758"/>
      <c r="N174" s="759"/>
      <c r="O174" s="757"/>
      <c r="P174" s="757"/>
      <c r="Q174" s="757"/>
      <c r="R174" s="757"/>
      <c r="S174" s="757"/>
      <c r="T174" s="757"/>
      <c r="U174" s="757"/>
      <c r="V174" s="757">
        <f>COUNTA('Compiled Bev'!P2464,'Compiled Bev'!R2464)</f>
        <v>0</v>
      </c>
      <c r="W174" s="757"/>
      <c r="X174" s="757"/>
      <c r="Y174" s="757"/>
      <c r="Z174" s="757"/>
    </row>
    <row r="175">
      <c r="A175" s="757" t="str">
        <f>'Compiled Bev'!I2465</f>
        <v/>
      </c>
      <c r="B175" s="757" t="str">
        <f>IF(sum('Compiled Bev'!P2465+'Compiled Bev'!R2465)=0,"",IF(V175&gt;1,"",sum('Compiled Bev'!P2465+'Compiled Bev'!R2465)))</f>
        <v/>
      </c>
      <c r="C175" s="757" t="str">
        <f>'Compiled Bev'!K2465</f>
        <v/>
      </c>
      <c r="D175" s="757" t="str">
        <f>'Compiled Bev'!L2465</f>
        <v/>
      </c>
      <c r="E175" s="757" t="str">
        <f>'Compiled Bev'!M2465</f>
        <v/>
      </c>
      <c r="F175" s="757" t="str">
        <f>'Compiled Bev'!N2465</f>
        <v/>
      </c>
      <c r="G175" s="757" t="str">
        <f t="shared" si="1"/>
        <v/>
      </c>
      <c r="H175" s="757" t="str">
        <f>'Compiled Bev'!P2465</f>
        <v/>
      </c>
      <c r="I175" s="757" t="str">
        <f t="shared" si="2"/>
        <v/>
      </c>
      <c r="J175" s="757" t="str">
        <f>'Compiled Bev'!R2465</f>
        <v/>
      </c>
      <c r="K175" s="757" t="str">
        <f>'Compiled Bev'!S2465</f>
        <v/>
      </c>
      <c r="L175" s="757" t="str">
        <f>'Compiled Bev'!T2465</f>
        <v/>
      </c>
      <c r="M175" s="758"/>
      <c r="N175" s="759"/>
      <c r="O175" s="757"/>
      <c r="P175" s="757"/>
      <c r="Q175" s="757"/>
      <c r="R175" s="757"/>
      <c r="S175" s="757"/>
      <c r="T175" s="757"/>
      <c r="U175" s="757"/>
      <c r="V175" s="757">
        <f>COUNTA('Compiled Bev'!P2465,'Compiled Bev'!R2465)</f>
        <v>0</v>
      </c>
      <c r="W175" s="757"/>
      <c r="X175" s="757"/>
      <c r="Y175" s="757"/>
      <c r="Z175" s="757"/>
    </row>
    <row r="176">
      <c r="A176" s="757" t="str">
        <f>'Compiled Bev'!I2466</f>
        <v/>
      </c>
      <c r="B176" s="757" t="str">
        <f>IF(sum('Compiled Bev'!P2466+'Compiled Bev'!R2466)=0,"",IF(V176&gt;1,"",sum('Compiled Bev'!P2466+'Compiled Bev'!R2466)))</f>
        <v/>
      </c>
      <c r="C176" s="757" t="str">
        <f>'Compiled Bev'!K2466</f>
        <v/>
      </c>
      <c r="D176" s="757" t="str">
        <f>'Compiled Bev'!L2466</f>
        <v/>
      </c>
      <c r="E176" s="757" t="str">
        <f>'Compiled Bev'!M2466</f>
        <v/>
      </c>
      <c r="F176" s="757" t="str">
        <f>'Compiled Bev'!N2466</f>
        <v/>
      </c>
      <c r="G176" s="757" t="str">
        <f t="shared" si="1"/>
        <v/>
      </c>
      <c r="H176" s="757" t="str">
        <f>'Compiled Bev'!P2466</f>
        <v/>
      </c>
      <c r="I176" s="757" t="str">
        <f t="shared" si="2"/>
        <v/>
      </c>
      <c r="J176" s="757" t="str">
        <f>'Compiled Bev'!R2466</f>
        <v/>
      </c>
      <c r="K176" s="757" t="str">
        <f>'Compiled Bev'!S2466</f>
        <v/>
      </c>
      <c r="L176" s="757" t="str">
        <f>'Compiled Bev'!T2466</f>
        <v/>
      </c>
      <c r="M176" s="758"/>
      <c r="N176" s="759"/>
      <c r="O176" s="757"/>
      <c r="P176" s="757"/>
      <c r="Q176" s="757"/>
      <c r="R176" s="757"/>
      <c r="S176" s="757"/>
      <c r="T176" s="757"/>
      <c r="U176" s="757"/>
      <c r="V176" s="757">
        <f>COUNTA('Compiled Bev'!P2466,'Compiled Bev'!R2466)</f>
        <v>0</v>
      </c>
      <c r="W176" s="757"/>
      <c r="X176" s="757"/>
      <c r="Y176" s="757"/>
      <c r="Z176" s="757"/>
    </row>
    <row r="177">
      <c r="A177" s="757" t="str">
        <f>'Compiled Bev'!I2467</f>
        <v/>
      </c>
      <c r="B177" s="757" t="str">
        <f>IF(sum('Compiled Bev'!P2467+'Compiled Bev'!R2467)=0,"",IF(V177&gt;1,"",sum('Compiled Bev'!P2467+'Compiled Bev'!R2467)))</f>
        <v/>
      </c>
      <c r="C177" s="757" t="str">
        <f>'Compiled Bev'!K2467</f>
        <v/>
      </c>
      <c r="D177" s="757" t="str">
        <f>'Compiled Bev'!L2467</f>
        <v/>
      </c>
      <c r="E177" s="757" t="str">
        <f>'Compiled Bev'!M2467</f>
        <v/>
      </c>
      <c r="F177" s="757" t="str">
        <f>'Compiled Bev'!N2467</f>
        <v/>
      </c>
      <c r="G177" s="757" t="str">
        <f t="shared" si="1"/>
        <v/>
      </c>
      <c r="H177" s="757" t="str">
        <f>'Compiled Bev'!P2467</f>
        <v/>
      </c>
      <c r="I177" s="757" t="str">
        <f t="shared" si="2"/>
        <v/>
      </c>
      <c r="J177" s="757" t="str">
        <f>'Compiled Bev'!R2467</f>
        <v/>
      </c>
      <c r="K177" s="757" t="str">
        <f>'Compiled Bev'!S2467</f>
        <v/>
      </c>
      <c r="L177" s="757" t="str">
        <f>'Compiled Bev'!T2467</f>
        <v/>
      </c>
      <c r="M177" s="758"/>
      <c r="N177" s="759"/>
      <c r="O177" s="757"/>
      <c r="P177" s="757"/>
      <c r="Q177" s="757"/>
      <c r="R177" s="757"/>
      <c r="S177" s="757"/>
      <c r="T177" s="757"/>
      <c r="U177" s="757"/>
      <c r="V177" s="757">
        <f>COUNTA('Compiled Bev'!P2467,'Compiled Bev'!R2467)</f>
        <v>0</v>
      </c>
      <c r="W177" s="757"/>
      <c r="X177" s="757"/>
      <c r="Y177" s="757"/>
      <c r="Z177" s="757"/>
    </row>
    <row r="178">
      <c r="A178" s="757" t="str">
        <f>'Compiled Bev'!I2468</f>
        <v/>
      </c>
      <c r="B178" s="757" t="str">
        <f>IF(sum('Compiled Bev'!P2468+'Compiled Bev'!R2468)=0,"",IF(V178&gt;1,"",sum('Compiled Bev'!P2468+'Compiled Bev'!R2468)))</f>
        <v/>
      </c>
      <c r="C178" s="757" t="str">
        <f>'Compiled Bev'!K2468</f>
        <v/>
      </c>
      <c r="D178" s="757" t="str">
        <f>'Compiled Bev'!L2468</f>
        <v/>
      </c>
      <c r="E178" s="757" t="str">
        <f>'Compiled Bev'!M2468</f>
        <v/>
      </c>
      <c r="F178" s="757" t="str">
        <f>'Compiled Bev'!N2468</f>
        <v/>
      </c>
      <c r="G178" s="757" t="str">
        <f t="shared" si="1"/>
        <v/>
      </c>
      <c r="H178" s="757" t="str">
        <f>'Compiled Bev'!P2468</f>
        <v/>
      </c>
      <c r="I178" s="757" t="str">
        <f t="shared" si="2"/>
        <v/>
      </c>
      <c r="J178" s="757" t="str">
        <f>'Compiled Bev'!R2468</f>
        <v/>
      </c>
      <c r="K178" s="757" t="str">
        <f>'Compiled Bev'!S2468</f>
        <v/>
      </c>
      <c r="L178" s="757" t="str">
        <f>'Compiled Bev'!T2468</f>
        <v/>
      </c>
      <c r="M178" s="758"/>
      <c r="N178" s="759"/>
      <c r="O178" s="757"/>
      <c r="P178" s="757"/>
      <c r="Q178" s="757"/>
      <c r="R178" s="757"/>
      <c r="S178" s="757"/>
      <c r="T178" s="757"/>
      <c r="U178" s="757"/>
      <c r="V178" s="757">
        <f>COUNTA('Compiled Bev'!P2468,'Compiled Bev'!R2468)</f>
        <v>0</v>
      </c>
      <c r="W178" s="757"/>
      <c r="X178" s="757"/>
      <c r="Y178" s="757"/>
      <c r="Z178" s="757"/>
    </row>
    <row r="179">
      <c r="A179" s="757" t="str">
        <f>'Compiled Bev'!I2469</f>
        <v/>
      </c>
      <c r="B179" s="757" t="str">
        <f>IF(sum('Compiled Bev'!P2469+'Compiled Bev'!R2469)=0,"",IF(V179&gt;1,"",sum('Compiled Bev'!P2469+'Compiled Bev'!R2469)))</f>
        <v/>
      </c>
      <c r="C179" s="757" t="str">
        <f>'Compiled Bev'!K2469</f>
        <v/>
      </c>
      <c r="D179" s="757" t="str">
        <f>'Compiled Bev'!L2469</f>
        <v/>
      </c>
      <c r="E179" s="757" t="str">
        <f>'Compiled Bev'!M2469</f>
        <v/>
      </c>
      <c r="F179" s="757" t="str">
        <f>'Compiled Bev'!N2469</f>
        <v/>
      </c>
      <c r="G179" s="757" t="str">
        <f t="shared" si="1"/>
        <v/>
      </c>
      <c r="H179" s="757" t="str">
        <f>'Compiled Bev'!P2469</f>
        <v/>
      </c>
      <c r="I179" s="757" t="str">
        <f t="shared" si="2"/>
        <v/>
      </c>
      <c r="J179" s="757" t="str">
        <f>'Compiled Bev'!R2469</f>
        <v/>
      </c>
      <c r="K179" s="757" t="str">
        <f>'Compiled Bev'!S2469</f>
        <v/>
      </c>
      <c r="L179" s="757" t="str">
        <f>'Compiled Bev'!T2469</f>
        <v/>
      </c>
      <c r="M179" s="758"/>
      <c r="N179" s="759"/>
      <c r="O179" s="757"/>
      <c r="P179" s="757"/>
      <c r="Q179" s="757"/>
      <c r="R179" s="757"/>
      <c r="S179" s="757"/>
      <c r="T179" s="757"/>
      <c r="U179" s="757"/>
      <c r="V179" s="757">
        <f>COUNTA('Compiled Bev'!P2469,'Compiled Bev'!R2469)</f>
        <v>0</v>
      </c>
      <c r="W179" s="757"/>
      <c r="X179" s="757"/>
      <c r="Y179" s="757"/>
      <c r="Z179" s="757"/>
    </row>
    <row r="180">
      <c r="A180" s="757" t="str">
        <f>'Compiled Bev'!I2470</f>
        <v/>
      </c>
      <c r="B180" s="757" t="str">
        <f>IF(sum('Compiled Bev'!P2470+'Compiled Bev'!R2470)=0,"",IF(V180&gt;1,"",sum('Compiled Bev'!P2470+'Compiled Bev'!R2470)))</f>
        <v/>
      </c>
      <c r="C180" s="757" t="str">
        <f>'Compiled Bev'!K2470</f>
        <v/>
      </c>
      <c r="D180" s="757" t="str">
        <f>'Compiled Bev'!L2470</f>
        <v/>
      </c>
      <c r="E180" s="757" t="str">
        <f>'Compiled Bev'!M2470</f>
        <v/>
      </c>
      <c r="F180" s="757" t="str">
        <f>'Compiled Bev'!N2470</f>
        <v/>
      </c>
      <c r="G180" s="757" t="str">
        <f t="shared" si="1"/>
        <v/>
      </c>
      <c r="H180" s="757" t="str">
        <f>'Compiled Bev'!P2470</f>
        <v/>
      </c>
      <c r="I180" s="757" t="str">
        <f t="shared" si="2"/>
        <v/>
      </c>
      <c r="J180" s="757" t="str">
        <f>'Compiled Bev'!R2470</f>
        <v/>
      </c>
      <c r="K180" s="757" t="str">
        <f>'Compiled Bev'!S2470</f>
        <v/>
      </c>
      <c r="L180" s="757" t="str">
        <f>'Compiled Bev'!T2470</f>
        <v/>
      </c>
      <c r="M180" s="758"/>
      <c r="N180" s="759"/>
      <c r="O180" s="757"/>
      <c r="P180" s="757"/>
      <c r="Q180" s="757"/>
      <c r="R180" s="757"/>
      <c r="S180" s="757"/>
      <c r="T180" s="757"/>
      <c r="U180" s="757"/>
      <c r="V180" s="757">
        <f>COUNTA('Compiled Bev'!P2470,'Compiled Bev'!R2470)</f>
        <v>0</v>
      </c>
      <c r="W180" s="757"/>
      <c r="X180" s="757"/>
      <c r="Y180" s="757"/>
      <c r="Z180" s="757"/>
    </row>
    <row r="181">
      <c r="A181" s="757" t="str">
        <f>'Compiled Bev'!I2471</f>
        <v/>
      </c>
      <c r="B181" s="757" t="str">
        <f>IF(sum('Compiled Bev'!P2471+'Compiled Bev'!R2471)=0,"",IF(V181&gt;1,"",sum('Compiled Bev'!P2471+'Compiled Bev'!R2471)))</f>
        <v/>
      </c>
      <c r="C181" s="757" t="str">
        <f>'Compiled Bev'!K2471</f>
        <v/>
      </c>
      <c r="D181" s="757" t="str">
        <f>'Compiled Bev'!L2471</f>
        <v/>
      </c>
      <c r="E181" s="757" t="str">
        <f>'Compiled Bev'!M2471</f>
        <v/>
      </c>
      <c r="F181" s="757" t="str">
        <f>'Compiled Bev'!N2471</f>
        <v/>
      </c>
      <c r="G181" s="757" t="str">
        <f t="shared" si="1"/>
        <v/>
      </c>
      <c r="H181" s="757" t="str">
        <f>'Compiled Bev'!P2471</f>
        <v/>
      </c>
      <c r="I181" s="757" t="str">
        <f t="shared" si="2"/>
        <v/>
      </c>
      <c r="J181" s="757" t="str">
        <f>'Compiled Bev'!R2471</f>
        <v/>
      </c>
      <c r="K181" s="757" t="str">
        <f>'Compiled Bev'!S2471</f>
        <v/>
      </c>
      <c r="L181" s="757" t="str">
        <f>'Compiled Bev'!T2471</f>
        <v/>
      </c>
      <c r="M181" s="758"/>
      <c r="N181" s="759"/>
      <c r="O181" s="757"/>
      <c r="P181" s="757"/>
      <c r="Q181" s="757"/>
      <c r="R181" s="757"/>
      <c r="S181" s="757"/>
      <c r="T181" s="757"/>
      <c r="U181" s="757"/>
      <c r="V181" s="757">
        <f>COUNTA('Compiled Bev'!P2471,'Compiled Bev'!R2471)</f>
        <v>0</v>
      </c>
      <c r="W181" s="757"/>
      <c r="X181" s="757"/>
      <c r="Y181" s="757"/>
      <c r="Z181" s="757"/>
    </row>
    <row r="182">
      <c r="A182" s="757" t="str">
        <f>'Compiled Bev'!I2472</f>
        <v/>
      </c>
      <c r="B182" s="757" t="str">
        <f>IF(sum('Compiled Bev'!P2472+'Compiled Bev'!R2472)=0,"",IF(V182&gt;1,"",sum('Compiled Bev'!P2472+'Compiled Bev'!R2472)))</f>
        <v/>
      </c>
      <c r="C182" s="757" t="str">
        <f>'Compiled Bev'!K2472</f>
        <v/>
      </c>
      <c r="D182" s="757" t="str">
        <f>'Compiled Bev'!L2472</f>
        <v/>
      </c>
      <c r="E182" s="757" t="str">
        <f>'Compiled Bev'!M2472</f>
        <v/>
      </c>
      <c r="F182" s="757" t="str">
        <f>'Compiled Bev'!N2472</f>
        <v/>
      </c>
      <c r="G182" s="757" t="str">
        <f t="shared" si="1"/>
        <v/>
      </c>
      <c r="H182" s="757" t="str">
        <f>'Compiled Bev'!P2472</f>
        <v/>
      </c>
      <c r="I182" s="757" t="str">
        <f t="shared" si="2"/>
        <v/>
      </c>
      <c r="J182" s="757" t="str">
        <f>'Compiled Bev'!R2472</f>
        <v/>
      </c>
      <c r="K182" s="757" t="str">
        <f>'Compiled Bev'!S2472</f>
        <v/>
      </c>
      <c r="L182" s="757" t="str">
        <f>'Compiled Bev'!T2472</f>
        <v/>
      </c>
      <c r="M182" s="758"/>
      <c r="N182" s="759"/>
      <c r="O182" s="757"/>
      <c r="P182" s="757"/>
      <c r="Q182" s="757"/>
      <c r="R182" s="757"/>
      <c r="S182" s="757"/>
      <c r="T182" s="757"/>
      <c r="U182" s="757"/>
      <c r="V182" s="757">
        <f>COUNTA('Compiled Bev'!P2472,'Compiled Bev'!R2472)</f>
        <v>0</v>
      </c>
      <c r="W182" s="757"/>
      <c r="X182" s="757"/>
      <c r="Y182" s="757"/>
      <c r="Z182" s="757"/>
    </row>
    <row r="183">
      <c r="A183" s="757" t="str">
        <f>'Compiled Bev'!I2473</f>
        <v/>
      </c>
      <c r="B183" s="757" t="str">
        <f>IF(sum('Compiled Bev'!P2473+'Compiled Bev'!R2473)=0,"",IF(V183&gt;1,"",sum('Compiled Bev'!P2473+'Compiled Bev'!R2473)))</f>
        <v/>
      </c>
      <c r="C183" s="757" t="str">
        <f>'Compiled Bev'!K2473</f>
        <v/>
      </c>
      <c r="D183" s="757" t="str">
        <f>'Compiled Bev'!L2473</f>
        <v/>
      </c>
      <c r="E183" s="757" t="str">
        <f>'Compiled Bev'!M2473</f>
        <v/>
      </c>
      <c r="F183" s="757" t="str">
        <f>'Compiled Bev'!N2473</f>
        <v/>
      </c>
      <c r="G183" s="757" t="str">
        <f t="shared" si="1"/>
        <v/>
      </c>
      <c r="H183" s="757" t="str">
        <f>'Compiled Bev'!P2473</f>
        <v/>
      </c>
      <c r="I183" s="757" t="str">
        <f t="shared" si="2"/>
        <v/>
      </c>
      <c r="J183" s="757" t="str">
        <f>'Compiled Bev'!R2473</f>
        <v/>
      </c>
      <c r="K183" s="757" t="str">
        <f>'Compiled Bev'!S2473</f>
        <v/>
      </c>
      <c r="L183" s="757" t="str">
        <f>'Compiled Bev'!T2473</f>
        <v/>
      </c>
      <c r="M183" s="758"/>
      <c r="N183" s="759"/>
      <c r="O183" s="757"/>
      <c r="P183" s="757"/>
      <c r="Q183" s="757"/>
      <c r="R183" s="757"/>
      <c r="S183" s="757"/>
      <c r="T183" s="757"/>
      <c r="U183" s="757"/>
      <c r="V183" s="757">
        <f>COUNTA('Compiled Bev'!P2473,'Compiled Bev'!R2473)</f>
        <v>0</v>
      </c>
      <c r="W183" s="757"/>
      <c r="X183" s="757"/>
      <c r="Y183" s="757"/>
      <c r="Z183" s="757"/>
    </row>
    <row r="184">
      <c r="A184" s="757" t="str">
        <f>'Compiled Bev'!I2474</f>
        <v/>
      </c>
      <c r="B184" s="757" t="str">
        <f>IF(sum('Compiled Bev'!P2474+'Compiled Bev'!R2474)=0,"",IF(V184&gt;1,"",sum('Compiled Bev'!P2474+'Compiled Bev'!R2474)))</f>
        <v/>
      </c>
      <c r="C184" s="757" t="str">
        <f>'Compiled Bev'!K2474</f>
        <v/>
      </c>
      <c r="D184" s="757" t="str">
        <f>'Compiled Bev'!L2474</f>
        <v/>
      </c>
      <c r="E184" s="757" t="str">
        <f>'Compiled Bev'!M2474</f>
        <v/>
      </c>
      <c r="F184" s="757" t="str">
        <f>'Compiled Bev'!N2474</f>
        <v/>
      </c>
      <c r="G184" s="757" t="str">
        <f t="shared" si="1"/>
        <v/>
      </c>
      <c r="H184" s="757" t="str">
        <f>'Compiled Bev'!P2474</f>
        <v/>
      </c>
      <c r="I184" s="757" t="str">
        <f t="shared" si="2"/>
        <v/>
      </c>
      <c r="J184" s="757" t="str">
        <f>'Compiled Bev'!R2474</f>
        <v/>
      </c>
      <c r="K184" s="757" t="str">
        <f>'Compiled Bev'!S2474</f>
        <v/>
      </c>
      <c r="L184" s="757" t="str">
        <f>'Compiled Bev'!T2474</f>
        <v/>
      </c>
      <c r="M184" s="758"/>
      <c r="N184" s="759"/>
      <c r="O184" s="757"/>
      <c r="P184" s="757"/>
      <c r="Q184" s="757"/>
      <c r="R184" s="757"/>
      <c r="S184" s="757"/>
      <c r="T184" s="757"/>
      <c r="U184" s="757"/>
      <c r="V184" s="757">
        <f>COUNTA('Compiled Bev'!P2474,'Compiled Bev'!R2474)</f>
        <v>0</v>
      </c>
      <c r="W184" s="757"/>
      <c r="X184" s="757"/>
      <c r="Y184" s="757"/>
      <c r="Z184" s="757"/>
    </row>
    <row r="185">
      <c r="A185" s="757" t="str">
        <f>'Compiled Bev'!I2475</f>
        <v/>
      </c>
      <c r="B185" s="757" t="str">
        <f>IF(sum('Compiled Bev'!P2475+'Compiled Bev'!R2475)=0,"",IF(V185&gt;1,"",sum('Compiled Bev'!P2475+'Compiled Bev'!R2475)))</f>
        <v/>
      </c>
      <c r="C185" s="757" t="str">
        <f>'Compiled Bev'!K2475</f>
        <v/>
      </c>
      <c r="D185" s="757" t="str">
        <f>'Compiled Bev'!L2475</f>
        <v/>
      </c>
      <c r="E185" s="757" t="str">
        <f>'Compiled Bev'!M2475</f>
        <v/>
      </c>
      <c r="F185" s="757" t="str">
        <f>'Compiled Bev'!N2475</f>
        <v/>
      </c>
      <c r="G185" s="757" t="str">
        <f t="shared" si="1"/>
        <v/>
      </c>
      <c r="H185" s="757" t="str">
        <f>'Compiled Bev'!P2475</f>
        <v/>
      </c>
      <c r="I185" s="757" t="str">
        <f t="shared" si="2"/>
        <v/>
      </c>
      <c r="J185" s="757" t="str">
        <f>'Compiled Bev'!R2475</f>
        <v/>
      </c>
      <c r="K185" s="757" t="str">
        <f>'Compiled Bev'!S2475</f>
        <v/>
      </c>
      <c r="L185" s="757" t="str">
        <f>'Compiled Bev'!T2475</f>
        <v/>
      </c>
      <c r="M185" s="758"/>
      <c r="N185" s="759"/>
      <c r="O185" s="757"/>
      <c r="P185" s="757"/>
      <c r="Q185" s="757"/>
      <c r="R185" s="757"/>
      <c r="S185" s="757"/>
      <c r="T185" s="757"/>
      <c r="U185" s="757"/>
      <c r="V185" s="757">
        <f>COUNTA('Compiled Bev'!P2475,'Compiled Bev'!R2475)</f>
        <v>0</v>
      </c>
      <c r="W185" s="757"/>
      <c r="X185" s="757"/>
      <c r="Y185" s="757"/>
      <c r="Z185" s="757"/>
    </row>
    <row r="186">
      <c r="A186" s="757" t="str">
        <f>'Compiled Bev'!I2476</f>
        <v/>
      </c>
      <c r="B186" s="757" t="str">
        <f>IF(sum('Compiled Bev'!P2476+'Compiled Bev'!R2476)=0,"",IF(V186&gt;1,"",sum('Compiled Bev'!P2476+'Compiled Bev'!R2476)))</f>
        <v/>
      </c>
      <c r="C186" s="757" t="str">
        <f>'Compiled Bev'!K2476</f>
        <v/>
      </c>
      <c r="D186" s="757" t="str">
        <f>'Compiled Bev'!L2476</f>
        <v/>
      </c>
      <c r="E186" s="757" t="str">
        <f>'Compiled Bev'!M2476</f>
        <v/>
      </c>
      <c r="F186" s="757" t="str">
        <f>'Compiled Bev'!N2476</f>
        <v/>
      </c>
      <c r="G186" s="757" t="str">
        <f t="shared" si="1"/>
        <v/>
      </c>
      <c r="H186" s="757" t="str">
        <f>'Compiled Bev'!P2476</f>
        <v/>
      </c>
      <c r="I186" s="757" t="str">
        <f t="shared" si="2"/>
        <v/>
      </c>
      <c r="J186" s="757" t="str">
        <f>'Compiled Bev'!R2476</f>
        <v/>
      </c>
      <c r="K186" s="757" t="str">
        <f>'Compiled Bev'!S2476</f>
        <v/>
      </c>
      <c r="L186" s="757" t="str">
        <f>'Compiled Bev'!T2476</f>
        <v/>
      </c>
      <c r="M186" s="758"/>
      <c r="N186" s="759"/>
      <c r="O186" s="757"/>
      <c r="P186" s="757"/>
      <c r="Q186" s="757"/>
      <c r="R186" s="757"/>
      <c r="S186" s="757"/>
      <c r="T186" s="757"/>
      <c r="U186" s="757"/>
      <c r="V186" s="757">
        <f>COUNTA('Compiled Bev'!P2476,'Compiled Bev'!R2476)</f>
        <v>0</v>
      </c>
      <c r="W186" s="757"/>
      <c r="X186" s="757"/>
      <c r="Y186" s="757"/>
      <c r="Z186" s="757"/>
    </row>
    <row r="187">
      <c r="A187" s="757" t="str">
        <f>'Compiled Bev'!I2477</f>
        <v/>
      </c>
      <c r="B187" s="757" t="str">
        <f>IF(sum('Compiled Bev'!P2477+'Compiled Bev'!R2477)=0,"",IF(V187&gt;1,"",sum('Compiled Bev'!P2477+'Compiled Bev'!R2477)))</f>
        <v/>
      </c>
      <c r="C187" s="757" t="str">
        <f>'Compiled Bev'!K2477</f>
        <v/>
      </c>
      <c r="D187" s="757" t="str">
        <f>'Compiled Bev'!L2477</f>
        <v/>
      </c>
      <c r="E187" s="757" t="str">
        <f>'Compiled Bev'!M2477</f>
        <v/>
      </c>
      <c r="F187" s="757" t="str">
        <f>'Compiled Bev'!N2477</f>
        <v/>
      </c>
      <c r="G187" s="757" t="str">
        <f t="shared" si="1"/>
        <v/>
      </c>
      <c r="H187" s="757" t="str">
        <f>'Compiled Bev'!P2477</f>
        <v/>
      </c>
      <c r="I187" s="757" t="str">
        <f t="shared" si="2"/>
        <v/>
      </c>
      <c r="J187" s="757" t="str">
        <f>'Compiled Bev'!R2477</f>
        <v/>
      </c>
      <c r="K187" s="757" t="str">
        <f>'Compiled Bev'!S2477</f>
        <v/>
      </c>
      <c r="L187" s="757" t="str">
        <f>'Compiled Bev'!T2477</f>
        <v/>
      </c>
      <c r="M187" s="758"/>
      <c r="N187" s="759"/>
      <c r="O187" s="757"/>
      <c r="P187" s="757"/>
      <c r="Q187" s="757"/>
      <c r="R187" s="757"/>
      <c r="S187" s="757"/>
      <c r="T187" s="757"/>
      <c r="U187" s="757"/>
      <c r="V187" s="757">
        <f>COUNTA('Compiled Bev'!P2477,'Compiled Bev'!R2477)</f>
        <v>0</v>
      </c>
      <c r="W187" s="757"/>
      <c r="X187" s="757"/>
      <c r="Y187" s="757"/>
      <c r="Z187" s="757"/>
    </row>
    <row r="188">
      <c r="A188" s="757" t="str">
        <f>'Compiled Bev'!I2478</f>
        <v/>
      </c>
      <c r="B188" s="757" t="str">
        <f>IF(sum('Compiled Bev'!P2478+'Compiled Bev'!R2478)=0,"",IF(V188&gt;1,"",sum('Compiled Bev'!P2478+'Compiled Bev'!R2478)))</f>
        <v/>
      </c>
      <c r="C188" s="757" t="str">
        <f>'Compiled Bev'!K2478</f>
        <v/>
      </c>
      <c r="D188" s="757" t="str">
        <f>'Compiled Bev'!L2478</f>
        <v/>
      </c>
      <c r="E188" s="757" t="str">
        <f>'Compiled Bev'!M2478</f>
        <v/>
      </c>
      <c r="F188" s="757" t="str">
        <f>'Compiled Bev'!N2478</f>
        <v/>
      </c>
      <c r="G188" s="757" t="str">
        <f t="shared" si="1"/>
        <v/>
      </c>
      <c r="H188" s="757" t="str">
        <f>'Compiled Bev'!P2478</f>
        <v/>
      </c>
      <c r="I188" s="757" t="str">
        <f t="shared" si="2"/>
        <v/>
      </c>
      <c r="J188" s="757" t="str">
        <f>'Compiled Bev'!R2478</f>
        <v/>
      </c>
      <c r="K188" s="757" t="str">
        <f>'Compiled Bev'!S2478</f>
        <v/>
      </c>
      <c r="L188" s="757" t="str">
        <f>'Compiled Bev'!T2478</f>
        <v/>
      </c>
      <c r="M188" s="758"/>
      <c r="N188" s="759"/>
      <c r="O188" s="757"/>
      <c r="P188" s="757"/>
      <c r="Q188" s="757"/>
      <c r="R188" s="757"/>
      <c r="S188" s="757"/>
      <c r="T188" s="757"/>
      <c r="U188" s="757"/>
      <c r="V188" s="757">
        <f>COUNTA('Compiled Bev'!P2478,'Compiled Bev'!R2478)</f>
        <v>0</v>
      </c>
      <c r="W188" s="757"/>
      <c r="X188" s="757"/>
      <c r="Y188" s="757"/>
      <c r="Z188" s="757"/>
    </row>
    <row r="189">
      <c r="A189" s="757" t="str">
        <f>'Compiled Bev'!I2479</f>
        <v/>
      </c>
      <c r="B189" s="757" t="str">
        <f>IF(sum('Compiled Bev'!P2479+'Compiled Bev'!R2479)=0,"",IF(V189&gt;1,"",sum('Compiled Bev'!P2479+'Compiled Bev'!R2479)))</f>
        <v/>
      </c>
      <c r="C189" s="757" t="str">
        <f>'Compiled Bev'!K2479</f>
        <v/>
      </c>
      <c r="D189" s="757" t="str">
        <f>'Compiled Bev'!L2479</f>
        <v/>
      </c>
      <c r="E189" s="757" t="str">
        <f>'Compiled Bev'!M2479</f>
        <v/>
      </c>
      <c r="F189" s="757" t="str">
        <f>'Compiled Bev'!N2479</f>
        <v/>
      </c>
      <c r="G189" s="757" t="str">
        <f t="shared" si="1"/>
        <v/>
      </c>
      <c r="H189" s="757" t="str">
        <f>'Compiled Bev'!P2479</f>
        <v/>
      </c>
      <c r="I189" s="757" t="str">
        <f t="shared" si="2"/>
        <v/>
      </c>
      <c r="J189" s="757" t="str">
        <f>'Compiled Bev'!R2479</f>
        <v/>
      </c>
      <c r="K189" s="757" t="str">
        <f>'Compiled Bev'!S2479</f>
        <v/>
      </c>
      <c r="L189" s="757" t="str">
        <f>'Compiled Bev'!T2479</f>
        <v/>
      </c>
      <c r="M189" s="758"/>
      <c r="N189" s="759"/>
      <c r="O189" s="757"/>
      <c r="P189" s="757"/>
      <c r="Q189" s="757"/>
      <c r="R189" s="757"/>
      <c r="S189" s="757"/>
      <c r="T189" s="757"/>
      <c r="U189" s="757"/>
      <c r="V189" s="757">
        <f>COUNTA('Compiled Bev'!P2479,'Compiled Bev'!R2479)</f>
        <v>0</v>
      </c>
      <c r="W189" s="757"/>
      <c r="X189" s="757"/>
      <c r="Y189" s="757"/>
      <c r="Z189" s="757"/>
    </row>
    <row r="190">
      <c r="A190" s="757" t="str">
        <f>'Compiled Bev'!I2480</f>
        <v/>
      </c>
      <c r="B190" s="757" t="str">
        <f>IF(sum('Compiled Bev'!P2480+'Compiled Bev'!R2480)=0,"",IF(V190&gt;1,"",sum('Compiled Bev'!P2480+'Compiled Bev'!R2480)))</f>
        <v/>
      </c>
      <c r="C190" s="757" t="str">
        <f>'Compiled Bev'!K2480</f>
        <v/>
      </c>
      <c r="D190" s="757" t="str">
        <f>'Compiled Bev'!L2480</f>
        <v/>
      </c>
      <c r="E190" s="757" t="str">
        <f>'Compiled Bev'!M2480</f>
        <v/>
      </c>
      <c r="F190" s="757" t="str">
        <f>'Compiled Bev'!N2480</f>
        <v/>
      </c>
      <c r="G190" s="757" t="str">
        <f t="shared" si="1"/>
        <v/>
      </c>
      <c r="H190" s="757" t="str">
        <f>'Compiled Bev'!P2480</f>
        <v/>
      </c>
      <c r="I190" s="757" t="str">
        <f t="shared" si="2"/>
        <v/>
      </c>
      <c r="J190" s="757" t="str">
        <f>'Compiled Bev'!R2480</f>
        <v/>
      </c>
      <c r="K190" s="757" t="str">
        <f>'Compiled Bev'!S2480</f>
        <v/>
      </c>
      <c r="L190" s="757" t="str">
        <f>'Compiled Bev'!T2480</f>
        <v/>
      </c>
      <c r="M190" s="758"/>
      <c r="N190" s="759"/>
      <c r="O190" s="757"/>
      <c r="P190" s="757"/>
      <c r="Q190" s="757"/>
      <c r="R190" s="757"/>
      <c r="S190" s="757"/>
      <c r="T190" s="757"/>
      <c r="U190" s="757"/>
      <c r="V190" s="757">
        <f>COUNTA('Compiled Bev'!P2480,'Compiled Bev'!R2480)</f>
        <v>0</v>
      </c>
      <c r="W190" s="757"/>
      <c r="X190" s="757"/>
      <c r="Y190" s="757"/>
      <c r="Z190" s="757"/>
    </row>
    <row r="191">
      <c r="A191" s="757" t="str">
        <f>'Compiled Bev'!I2481</f>
        <v/>
      </c>
      <c r="B191" s="757" t="str">
        <f>IF(sum('Compiled Bev'!P2481+'Compiled Bev'!R2481)=0,"",IF(V191&gt;1,"",sum('Compiled Bev'!P2481+'Compiled Bev'!R2481)))</f>
        <v/>
      </c>
      <c r="C191" s="757" t="str">
        <f>'Compiled Bev'!K2481</f>
        <v/>
      </c>
      <c r="D191" s="757" t="str">
        <f>'Compiled Bev'!L2481</f>
        <v/>
      </c>
      <c r="E191" s="757" t="str">
        <f>'Compiled Bev'!M2481</f>
        <v/>
      </c>
      <c r="F191" s="757" t="str">
        <f>'Compiled Bev'!N2481</f>
        <v/>
      </c>
      <c r="G191" s="757" t="str">
        <f t="shared" si="1"/>
        <v/>
      </c>
      <c r="H191" s="757" t="str">
        <f>'Compiled Bev'!P2481</f>
        <v/>
      </c>
      <c r="I191" s="757" t="str">
        <f t="shared" si="2"/>
        <v/>
      </c>
      <c r="J191" s="757" t="str">
        <f>'Compiled Bev'!R2481</f>
        <v/>
      </c>
      <c r="K191" s="757" t="str">
        <f>'Compiled Bev'!S2481</f>
        <v/>
      </c>
      <c r="L191" s="757" t="str">
        <f>'Compiled Bev'!T2481</f>
        <v/>
      </c>
      <c r="M191" s="758"/>
      <c r="N191" s="759"/>
      <c r="O191" s="757"/>
      <c r="P191" s="757"/>
      <c r="Q191" s="757"/>
      <c r="R191" s="757"/>
      <c r="S191" s="757"/>
      <c r="T191" s="757"/>
      <c r="U191" s="757"/>
      <c r="V191" s="757">
        <f>COUNTA('Compiled Bev'!P2481,'Compiled Bev'!R2481)</f>
        <v>0</v>
      </c>
      <c r="W191" s="757"/>
      <c r="X191" s="757"/>
      <c r="Y191" s="757"/>
      <c r="Z191" s="757"/>
    </row>
    <row r="192">
      <c r="A192" s="757" t="str">
        <f>'Compiled Bev'!I2482</f>
        <v/>
      </c>
      <c r="B192" s="757" t="str">
        <f>IF(sum('Compiled Bev'!P2482+'Compiled Bev'!R2482)=0,"",IF(V192&gt;1,"",sum('Compiled Bev'!P2482+'Compiled Bev'!R2482)))</f>
        <v/>
      </c>
      <c r="C192" s="757" t="str">
        <f>'Compiled Bev'!K2482</f>
        <v/>
      </c>
      <c r="D192" s="757" t="str">
        <f>'Compiled Bev'!L2482</f>
        <v/>
      </c>
      <c r="E192" s="757" t="str">
        <f>'Compiled Bev'!M2482</f>
        <v/>
      </c>
      <c r="F192" s="757" t="str">
        <f>'Compiled Bev'!N2482</f>
        <v/>
      </c>
      <c r="G192" s="757" t="str">
        <f t="shared" si="1"/>
        <v/>
      </c>
      <c r="H192" s="757" t="str">
        <f>'Compiled Bev'!P2482</f>
        <v/>
      </c>
      <c r="I192" s="757" t="str">
        <f t="shared" si="2"/>
        <v/>
      </c>
      <c r="J192" s="757" t="str">
        <f>'Compiled Bev'!R2482</f>
        <v/>
      </c>
      <c r="K192" s="757" t="str">
        <f>'Compiled Bev'!S2482</f>
        <v/>
      </c>
      <c r="L192" s="757" t="str">
        <f>'Compiled Bev'!T2482</f>
        <v/>
      </c>
      <c r="M192" s="758"/>
      <c r="N192" s="759"/>
      <c r="O192" s="757"/>
      <c r="P192" s="757"/>
      <c r="Q192" s="757"/>
      <c r="R192" s="757"/>
      <c r="S192" s="757"/>
      <c r="T192" s="757"/>
      <c r="U192" s="757"/>
      <c r="V192" s="757">
        <f>COUNTA('Compiled Bev'!P2482,'Compiled Bev'!R2482)</f>
        <v>0</v>
      </c>
      <c r="W192" s="757"/>
      <c r="X192" s="757"/>
      <c r="Y192" s="757"/>
      <c r="Z192" s="757"/>
    </row>
    <row r="193">
      <c r="A193" s="757" t="str">
        <f>'Compiled Bev'!I2483</f>
        <v/>
      </c>
      <c r="B193" s="757" t="str">
        <f>IF(sum('Compiled Bev'!P2483+'Compiled Bev'!R2483)=0,"",IF(V193&gt;1,"",sum('Compiled Bev'!P2483+'Compiled Bev'!R2483)))</f>
        <v/>
      </c>
      <c r="C193" s="757" t="str">
        <f>'Compiled Bev'!K2483</f>
        <v/>
      </c>
      <c r="D193" s="757" t="str">
        <f>'Compiled Bev'!L2483</f>
        <v/>
      </c>
      <c r="E193" s="757" t="str">
        <f>'Compiled Bev'!M2483</f>
        <v/>
      </c>
      <c r="F193" s="757" t="str">
        <f>'Compiled Bev'!N2483</f>
        <v/>
      </c>
      <c r="G193" s="757" t="str">
        <f t="shared" si="1"/>
        <v/>
      </c>
      <c r="H193" s="757" t="str">
        <f>'Compiled Bev'!P2483</f>
        <v/>
      </c>
      <c r="I193" s="757" t="str">
        <f t="shared" si="2"/>
        <v/>
      </c>
      <c r="J193" s="757" t="str">
        <f>'Compiled Bev'!R2483</f>
        <v/>
      </c>
      <c r="K193" s="757" t="str">
        <f>'Compiled Bev'!S2483</f>
        <v/>
      </c>
      <c r="L193" s="757" t="str">
        <f>'Compiled Bev'!T2483</f>
        <v/>
      </c>
      <c r="M193" s="758"/>
      <c r="N193" s="759"/>
      <c r="O193" s="757"/>
      <c r="P193" s="757"/>
      <c r="Q193" s="757"/>
      <c r="R193" s="757"/>
      <c r="S193" s="757"/>
      <c r="T193" s="757"/>
      <c r="U193" s="757"/>
      <c r="V193" s="757">
        <f>COUNTA('Compiled Bev'!P2483,'Compiled Bev'!R2483)</f>
        <v>0</v>
      </c>
      <c r="W193" s="757"/>
      <c r="X193" s="757"/>
      <c r="Y193" s="757"/>
      <c r="Z193" s="757"/>
    </row>
    <row r="194">
      <c r="A194" s="757" t="str">
        <f>'Compiled Bev'!I2484</f>
        <v/>
      </c>
      <c r="B194" s="757" t="str">
        <f>IF(sum('Compiled Bev'!P2484+'Compiled Bev'!R2484)=0,"",IF(V194&gt;1,"",sum('Compiled Bev'!P2484+'Compiled Bev'!R2484)))</f>
        <v/>
      </c>
      <c r="C194" s="757" t="str">
        <f>'Compiled Bev'!K2484</f>
        <v/>
      </c>
      <c r="D194" s="757" t="str">
        <f>'Compiled Bev'!L2484</f>
        <v/>
      </c>
      <c r="E194" s="757" t="str">
        <f>'Compiled Bev'!M2484</f>
        <v/>
      </c>
      <c r="F194" s="757" t="str">
        <f>'Compiled Bev'!N2484</f>
        <v/>
      </c>
      <c r="G194" s="757" t="str">
        <f t="shared" si="1"/>
        <v/>
      </c>
      <c r="H194" s="757" t="str">
        <f>'Compiled Bev'!P2484</f>
        <v/>
      </c>
      <c r="I194" s="757" t="str">
        <f t="shared" si="2"/>
        <v/>
      </c>
      <c r="J194" s="757" t="str">
        <f>'Compiled Bev'!R2484</f>
        <v/>
      </c>
      <c r="K194" s="757" t="str">
        <f>'Compiled Bev'!S2484</f>
        <v/>
      </c>
      <c r="L194" s="757" t="str">
        <f>'Compiled Bev'!T2484</f>
        <v/>
      </c>
      <c r="M194" s="758"/>
      <c r="N194" s="759"/>
      <c r="O194" s="757"/>
      <c r="P194" s="757"/>
      <c r="Q194" s="757"/>
      <c r="R194" s="757"/>
      <c r="S194" s="757"/>
      <c r="T194" s="757"/>
      <c r="U194" s="757"/>
      <c r="V194" s="757">
        <f>COUNTA('Compiled Bev'!P2484,'Compiled Bev'!R2484)</f>
        <v>0</v>
      </c>
      <c r="W194" s="757"/>
      <c r="X194" s="757"/>
      <c r="Y194" s="757"/>
      <c r="Z194" s="757"/>
    </row>
    <row r="195">
      <c r="A195" s="757" t="str">
        <f>'Compiled Bev'!I2485</f>
        <v/>
      </c>
      <c r="B195" s="757" t="str">
        <f>IF(sum('Compiled Bev'!P2485+'Compiled Bev'!R2485)=0,"",IF(V195&gt;1,"",sum('Compiled Bev'!P2485+'Compiled Bev'!R2485)))</f>
        <v/>
      </c>
      <c r="C195" s="757" t="str">
        <f>'Compiled Bev'!K2485</f>
        <v/>
      </c>
      <c r="D195" s="757" t="str">
        <f>'Compiled Bev'!L2485</f>
        <v/>
      </c>
      <c r="E195" s="757" t="str">
        <f>'Compiled Bev'!M2485</f>
        <v/>
      </c>
      <c r="F195" s="757" t="str">
        <f>'Compiled Bev'!N2485</f>
        <v/>
      </c>
      <c r="G195" s="757" t="str">
        <f t="shared" si="1"/>
        <v/>
      </c>
      <c r="H195" s="757" t="str">
        <f>'Compiled Bev'!P2485</f>
        <v/>
      </c>
      <c r="I195" s="757" t="str">
        <f t="shared" si="2"/>
        <v/>
      </c>
      <c r="J195" s="757" t="str">
        <f>'Compiled Bev'!R2485</f>
        <v/>
      </c>
      <c r="K195" s="757" t="str">
        <f>'Compiled Bev'!S2485</f>
        <v/>
      </c>
      <c r="L195" s="757" t="str">
        <f>'Compiled Bev'!T2485</f>
        <v/>
      </c>
      <c r="M195" s="758"/>
      <c r="N195" s="759"/>
      <c r="O195" s="757"/>
      <c r="P195" s="757"/>
      <c r="Q195" s="757"/>
      <c r="R195" s="757"/>
      <c r="S195" s="757"/>
      <c r="T195" s="757"/>
      <c r="U195" s="757"/>
      <c r="V195" s="757">
        <f>COUNTA('Compiled Bev'!P2485,'Compiled Bev'!R2485)</f>
        <v>0</v>
      </c>
      <c r="W195" s="757"/>
      <c r="X195" s="757"/>
      <c r="Y195" s="757"/>
      <c r="Z195" s="757"/>
    </row>
    <row r="196">
      <c r="A196" s="757" t="str">
        <f>'Compiled Bev'!I2486</f>
        <v/>
      </c>
      <c r="B196" s="757" t="str">
        <f>IF(sum('Compiled Bev'!P2486+'Compiled Bev'!R2486)=0,"",IF(V196&gt;1,"",sum('Compiled Bev'!P2486+'Compiled Bev'!R2486)))</f>
        <v/>
      </c>
      <c r="C196" s="757" t="str">
        <f>'Compiled Bev'!K2486</f>
        <v/>
      </c>
      <c r="D196" s="757" t="str">
        <f>'Compiled Bev'!L2486</f>
        <v/>
      </c>
      <c r="E196" s="757" t="str">
        <f>'Compiled Bev'!M2486</f>
        <v/>
      </c>
      <c r="F196" s="757" t="str">
        <f>'Compiled Bev'!N2486</f>
        <v/>
      </c>
      <c r="G196" s="757" t="str">
        <f t="shared" si="1"/>
        <v/>
      </c>
      <c r="H196" s="757" t="str">
        <f>'Compiled Bev'!P2486</f>
        <v/>
      </c>
      <c r="I196" s="757" t="str">
        <f t="shared" si="2"/>
        <v/>
      </c>
      <c r="J196" s="757" t="str">
        <f>'Compiled Bev'!R2486</f>
        <v/>
      </c>
      <c r="K196" s="757" t="str">
        <f>'Compiled Bev'!S2486</f>
        <v/>
      </c>
      <c r="L196" s="757" t="str">
        <f>'Compiled Bev'!T2486</f>
        <v/>
      </c>
      <c r="M196" s="758"/>
      <c r="N196" s="759"/>
      <c r="O196" s="757"/>
      <c r="P196" s="757"/>
      <c r="Q196" s="757"/>
      <c r="R196" s="757"/>
      <c r="S196" s="757"/>
      <c r="T196" s="757"/>
      <c r="U196" s="757"/>
      <c r="V196" s="757">
        <f>COUNTA('Compiled Bev'!P2486,'Compiled Bev'!R2486)</f>
        <v>0</v>
      </c>
      <c r="W196" s="757"/>
      <c r="X196" s="757"/>
      <c r="Y196" s="757"/>
      <c r="Z196" s="757"/>
    </row>
    <row r="197">
      <c r="A197" s="757" t="str">
        <f>'Compiled Bev'!I2487</f>
        <v/>
      </c>
      <c r="B197" s="757" t="str">
        <f>IF(sum('Compiled Bev'!P2487+'Compiled Bev'!R2487)=0,"",IF(V197&gt;1,"",sum('Compiled Bev'!P2487+'Compiled Bev'!R2487)))</f>
        <v/>
      </c>
      <c r="C197" s="757" t="str">
        <f>'Compiled Bev'!K2487</f>
        <v/>
      </c>
      <c r="D197" s="757" t="str">
        <f>'Compiled Bev'!L2487</f>
        <v/>
      </c>
      <c r="E197" s="757" t="str">
        <f>'Compiled Bev'!M2487</f>
        <v/>
      </c>
      <c r="F197" s="757" t="str">
        <f>'Compiled Bev'!N2487</f>
        <v/>
      </c>
      <c r="G197" s="757" t="str">
        <f t="shared" si="1"/>
        <v/>
      </c>
      <c r="H197" s="757" t="str">
        <f>'Compiled Bev'!P2487</f>
        <v/>
      </c>
      <c r="I197" s="757" t="str">
        <f t="shared" si="2"/>
        <v/>
      </c>
      <c r="J197" s="757" t="str">
        <f>'Compiled Bev'!R2487</f>
        <v/>
      </c>
      <c r="K197" s="757" t="str">
        <f>'Compiled Bev'!S2487</f>
        <v/>
      </c>
      <c r="L197" s="757" t="str">
        <f>'Compiled Bev'!T2487</f>
        <v/>
      </c>
      <c r="M197" s="758"/>
      <c r="N197" s="759"/>
      <c r="O197" s="757"/>
      <c r="P197" s="757"/>
      <c r="Q197" s="757"/>
      <c r="R197" s="757"/>
      <c r="S197" s="757"/>
      <c r="T197" s="757"/>
      <c r="U197" s="757"/>
      <c r="V197" s="757">
        <f>COUNTA('Compiled Bev'!P2487,'Compiled Bev'!R2487)</f>
        <v>0</v>
      </c>
      <c r="W197" s="757"/>
      <c r="X197" s="757"/>
      <c r="Y197" s="757"/>
      <c r="Z197" s="757"/>
    </row>
    <row r="198">
      <c r="A198" s="757" t="str">
        <f>'Compiled Bev'!I2488</f>
        <v/>
      </c>
      <c r="B198" s="757" t="str">
        <f>IF(sum('Compiled Bev'!P2488+'Compiled Bev'!R2488)=0,"",IF(V198&gt;1,"",sum('Compiled Bev'!P2488+'Compiled Bev'!R2488)))</f>
        <v/>
      </c>
      <c r="C198" s="757" t="str">
        <f>'Compiled Bev'!K2488</f>
        <v/>
      </c>
      <c r="D198" s="757" t="str">
        <f>'Compiled Bev'!L2488</f>
        <v/>
      </c>
      <c r="E198" s="757" t="str">
        <f>'Compiled Bev'!M2488</f>
        <v/>
      </c>
      <c r="F198" s="757" t="str">
        <f>'Compiled Bev'!N2488</f>
        <v/>
      </c>
      <c r="G198" s="757" t="str">
        <f t="shared" si="1"/>
        <v/>
      </c>
      <c r="H198" s="757" t="str">
        <f>'Compiled Bev'!P2488</f>
        <v/>
      </c>
      <c r="I198" s="757" t="str">
        <f t="shared" si="2"/>
        <v/>
      </c>
      <c r="J198" s="757" t="str">
        <f>'Compiled Bev'!R2488</f>
        <v/>
      </c>
      <c r="K198" s="757" t="str">
        <f>'Compiled Bev'!S2488</f>
        <v/>
      </c>
      <c r="L198" s="757" t="str">
        <f>'Compiled Bev'!T2488</f>
        <v/>
      </c>
      <c r="M198" s="758"/>
      <c r="N198" s="759"/>
      <c r="O198" s="757"/>
      <c r="P198" s="757"/>
      <c r="Q198" s="757"/>
      <c r="R198" s="757"/>
      <c r="S198" s="757"/>
      <c r="T198" s="757"/>
      <c r="U198" s="757"/>
      <c r="V198" s="757">
        <f>COUNTA('Compiled Bev'!P2488,'Compiled Bev'!R2488)</f>
        <v>0</v>
      </c>
      <c r="W198" s="757"/>
      <c r="X198" s="757"/>
      <c r="Y198" s="757"/>
      <c r="Z198" s="757"/>
    </row>
    <row r="199">
      <c r="A199" s="757" t="str">
        <f>'Compiled Bev'!I2489</f>
        <v/>
      </c>
      <c r="B199" s="757" t="str">
        <f>IF(sum('Compiled Bev'!P2489+'Compiled Bev'!R2489)=0,"",IF(V199&gt;1,"",sum('Compiled Bev'!P2489+'Compiled Bev'!R2489)))</f>
        <v/>
      </c>
      <c r="C199" s="757" t="str">
        <f>'Compiled Bev'!K2489</f>
        <v/>
      </c>
      <c r="D199" s="757" t="str">
        <f>'Compiled Bev'!L2489</f>
        <v/>
      </c>
      <c r="E199" s="757" t="str">
        <f>'Compiled Bev'!M2489</f>
        <v/>
      </c>
      <c r="F199" s="757" t="str">
        <f>'Compiled Bev'!N2489</f>
        <v/>
      </c>
      <c r="G199" s="757" t="str">
        <f t="shared" si="1"/>
        <v/>
      </c>
      <c r="H199" s="757" t="str">
        <f>'Compiled Bev'!P2489</f>
        <v/>
      </c>
      <c r="I199" s="757" t="str">
        <f t="shared" si="2"/>
        <v/>
      </c>
      <c r="J199" s="757" t="str">
        <f>'Compiled Bev'!R2489</f>
        <v/>
      </c>
      <c r="K199" s="757" t="str">
        <f>'Compiled Bev'!S2489</f>
        <v/>
      </c>
      <c r="L199" s="757" t="str">
        <f>'Compiled Bev'!T2489</f>
        <v/>
      </c>
      <c r="M199" s="758"/>
      <c r="N199" s="759"/>
      <c r="O199" s="757"/>
      <c r="P199" s="757"/>
      <c r="Q199" s="757"/>
      <c r="R199" s="757"/>
      <c r="S199" s="757"/>
      <c r="T199" s="757"/>
      <c r="U199" s="757"/>
      <c r="V199" s="757">
        <f>COUNTA('Compiled Bev'!P2489,'Compiled Bev'!R2489)</f>
        <v>0</v>
      </c>
      <c r="W199" s="757"/>
      <c r="X199" s="757"/>
      <c r="Y199" s="757"/>
      <c r="Z199" s="757"/>
    </row>
    <row r="200">
      <c r="A200" s="757" t="str">
        <f>'Compiled Bev'!I2490</f>
        <v/>
      </c>
      <c r="B200" s="757" t="str">
        <f>IF(sum('Compiled Bev'!P2490+'Compiled Bev'!R2490)=0,"",IF(V200&gt;1,"",sum('Compiled Bev'!P2490+'Compiled Bev'!R2490)))</f>
        <v/>
      </c>
      <c r="C200" s="757" t="str">
        <f>'Compiled Bev'!K2490</f>
        <v/>
      </c>
      <c r="D200" s="757" t="str">
        <f>'Compiled Bev'!L2490</f>
        <v/>
      </c>
      <c r="E200" s="757" t="str">
        <f>'Compiled Bev'!M2490</f>
        <v/>
      </c>
      <c r="F200" s="757" t="str">
        <f>'Compiled Bev'!N2490</f>
        <v/>
      </c>
      <c r="G200" s="757" t="str">
        <f t="shared" si="1"/>
        <v/>
      </c>
      <c r="H200" s="757" t="str">
        <f>'Compiled Bev'!P2490</f>
        <v/>
      </c>
      <c r="I200" s="757" t="str">
        <f t="shared" si="2"/>
        <v/>
      </c>
      <c r="J200" s="757" t="str">
        <f>'Compiled Bev'!R2490</f>
        <v/>
      </c>
      <c r="K200" s="757" t="str">
        <f>'Compiled Bev'!S2490</f>
        <v/>
      </c>
      <c r="L200" s="757" t="str">
        <f>'Compiled Bev'!T2490</f>
        <v/>
      </c>
      <c r="M200" s="758"/>
      <c r="N200" s="759"/>
      <c r="O200" s="757"/>
      <c r="P200" s="757"/>
      <c r="Q200" s="757"/>
      <c r="R200" s="757"/>
      <c r="S200" s="757"/>
      <c r="T200" s="757"/>
      <c r="U200" s="757"/>
      <c r="V200" s="757">
        <f>COUNTA('Compiled Bev'!P2490,'Compiled Bev'!R2490)</f>
        <v>0</v>
      </c>
      <c r="W200" s="757"/>
      <c r="X200" s="757"/>
      <c r="Y200" s="757"/>
      <c r="Z200" s="757"/>
    </row>
    <row r="201">
      <c r="A201" s="757" t="str">
        <f>'Compiled Bev'!I2491</f>
        <v/>
      </c>
      <c r="B201" s="757" t="str">
        <f>IF(sum('Compiled Bev'!P2491+'Compiled Bev'!R2491)=0,"",IF(V201&gt;1,"",sum('Compiled Bev'!P2491+'Compiled Bev'!R2491)))</f>
        <v/>
      </c>
      <c r="C201" s="757" t="str">
        <f>'Compiled Bev'!K2491</f>
        <v/>
      </c>
      <c r="D201" s="757" t="str">
        <f>'Compiled Bev'!L2491</f>
        <v/>
      </c>
      <c r="E201" s="757" t="str">
        <f>'Compiled Bev'!M2491</f>
        <v/>
      </c>
      <c r="F201" s="757" t="str">
        <f>'Compiled Bev'!N2491</f>
        <v/>
      </c>
      <c r="G201" s="757" t="str">
        <f t="shared" si="1"/>
        <v/>
      </c>
      <c r="H201" s="757" t="str">
        <f>'Compiled Bev'!P2491</f>
        <v/>
      </c>
      <c r="I201" s="757" t="str">
        <f t="shared" si="2"/>
        <v/>
      </c>
      <c r="J201" s="757" t="str">
        <f>'Compiled Bev'!R2491</f>
        <v/>
      </c>
      <c r="K201" s="757" t="str">
        <f>'Compiled Bev'!S2491</f>
        <v/>
      </c>
      <c r="L201" s="757" t="str">
        <f>'Compiled Bev'!T2491</f>
        <v/>
      </c>
      <c r="M201" s="758"/>
      <c r="N201" s="759"/>
      <c r="O201" s="757"/>
      <c r="P201" s="757"/>
      <c r="Q201" s="757"/>
      <c r="R201" s="757"/>
      <c r="S201" s="757"/>
      <c r="T201" s="757"/>
      <c r="U201" s="757"/>
      <c r="V201" s="757">
        <f>COUNTA('Compiled Bev'!P2491,'Compiled Bev'!R2491)</f>
        <v>0</v>
      </c>
      <c r="W201" s="757"/>
      <c r="X201" s="757"/>
      <c r="Y201" s="757"/>
      <c r="Z201" s="757"/>
    </row>
    <row r="202">
      <c r="A202" s="757" t="str">
        <f>'Compiled Bev'!I2492</f>
        <v/>
      </c>
      <c r="B202" s="757" t="str">
        <f>IF(sum('Compiled Bev'!P2492+'Compiled Bev'!R2492)=0,"",IF(V202&gt;1,"",sum('Compiled Bev'!P2492+'Compiled Bev'!R2492)))</f>
        <v/>
      </c>
      <c r="C202" s="757" t="str">
        <f>'Compiled Bev'!K2492</f>
        <v/>
      </c>
      <c r="D202" s="757" t="str">
        <f>'Compiled Bev'!L2492</f>
        <v/>
      </c>
      <c r="E202" s="757" t="str">
        <f>'Compiled Bev'!M2492</f>
        <v/>
      </c>
      <c r="F202" s="757" t="str">
        <f>'Compiled Bev'!N2492</f>
        <v/>
      </c>
      <c r="G202" s="757" t="str">
        <f t="shared" si="1"/>
        <v/>
      </c>
      <c r="H202" s="757" t="str">
        <f>'Compiled Bev'!P2492</f>
        <v/>
      </c>
      <c r="I202" s="757" t="str">
        <f t="shared" si="2"/>
        <v/>
      </c>
      <c r="J202" s="757" t="str">
        <f>'Compiled Bev'!R2492</f>
        <v/>
      </c>
      <c r="K202" s="757" t="str">
        <f>'Compiled Bev'!S2492</f>
        <v/>
      </c>
      <c r="L202" s="757" t="str">
        <f>'Compiled Bev'!T2492</f>
        <v/>
      </c>
      <c r="M202" s="758"/>
      <c r="N202" s="759"/>
      <c r="O202" s="757"/>
      <c r="P202" s="757"/>
      <c r="Q202" s="757"/>
      <c r="R202" s="757"/>
      <c r="S202" s="757"/>
      <c r="T202" s="757"/>
      <c r="U202" s="757"/>
      <c r="V202" s="757">
        <f>COUNTA('Compiled Bev'!P2492,'Compiled Bev'!R2492)</f>
        <v>0</v>
      </c>
      <c r="W202" s="757"/>
      <c r="X202" s="757"/>
      <c r="Y202" s="757"/>
      <c r="Z202" s="757"/>
    </row>
    <row r="203">
      <c r="A203" s="757" t="str">
        <f>'Compiled Bev'!I2493</f>
        <v/>
      </c>
      <c r="B203" s="757" t="str">
        <f>IF(sum('Compiled Bev'!P2493+'Compiled Bev'!R2493)=0,"",IF(V203&gt;1,"",sum('Compiled Bev'!P2493+'Compiled Bev'!R2493)))</f>
        <v/>
      </c>
      <c r="C203" s="757" t="str">
        <f>'Compiled Bev'!K2493</f>
        <v/>
      </c>
      <c r="D203" s="757" t="str">
        <f>'Compiled Bev'!L2493</f>
        <v/>
      </c>
      <c r="E203" s="757" t="str">
        <f>'Compiled Bev'!M2493</f>
        <v/>
      </c>
      <c r="F203" s="757" t="str">
        <f>'Compiled Bev'!N2493</f>
        <v/>
      </c>
      <c r="G203" s="757" t="str">
        <f t="shared" si="1"/>
        <v/>
      </c>
      <c r="H203" s="757" t="str">
        <f>'Compiled Bev'!P2493</f>
        <v/>
      </c>
      <c r="I203" s="757" t="str">
        <f t="shared" si="2"/>
        <v/>
      </c>
      <c r="J203" s="757" t="str">
        <f>'Compiled Bev'!R2493</f>
        <v/>
      </c>
      <c r="K203" s="757" t="str">
        <f>'Compiled Bev'!S2493</f>
        <v/>
      </c>
      <c r="L203" s="757" t="str">
        <f>'Compiled Bev'!T2493</f>
        <v/>
      </c>
      <c r="M203" s="758"/>
      <c r="N203" s="759"/>
      <c r="O203" s="757"/>
      <c r="P203" s="757"/>
      <c r="Q203" s="757"/>
      <c r="R203" s="757"/>
      <c r="S203" s="757"/>
      <c r="T203" s="757"/>
      <c r="U203" s="757"/>
      <c r="V203" s="757">
        <f>COUNTA('Compiled Bev'!P2493,'Compiled Bev'!R2493)</f>
        <v>0</v>
      </c>
      <c r="W203" s="757"/>
      <c r="X203" s="757"/>
      <c r="Y203" s="757"/>
      <c r="Z203" s="757"/>
    </row>
    <row r="204">
      <c r="A204" s="757" t="str">
        <f>'Compiled Bev'!I2494</f>
        <v/>
      </c>
      <c r="B204" s="757" t="str">
        <f>IF(sum('Compiled Bev'!P2494+'Compiled Bev'!R2494)=0,"",IF(V204&gt;1,"",sum('Compiled Bev'!P2494+'Compiled Bev'!R2494)))</f>
        <v/>
      </c>
      <c r="C204" s="757" t="str">
        <f>'Compiled Bev'!K2494</f>
        <v/>
      </c>
      <c r="D204" s="757" t="str">
        <f>'Compiled Bev'!L2494</f>
        <v/>
      </c>
      <c r="E204" s="757" t="str">
        <f>'Compiled Bev'!M2494</f>
        <v/>
      </c>
      <c r="F204" s="757" t="str">
        <f>'Compiled Bev'!N2494</f>
        <v/>
      </c>
      <c r="G204" s="757" t="str">
        <f t="shared" si="1"/>
        <v/>
      </c>
      <c r="H204" s="757" t="str">
        <f>'Compiled Bev'!P2494</f>
        <v/>
      </c>
      <c r="I204" s="757" t="str">
        <f t="shared" si="2"/>
        <v/>
      </c>
      <c r="J204" s="757" t="str">
        <f>'Compiled Bev'!R2494</f>
        <v/>
      </c>
      <c r="K204" s="757" t="str">
        <f>'Compiled Bev'!S2494</f>
        <v/>
      </c>
      <c r="L204" s="757" t="str">
        <f>'Compiled Bev'!T2494</f>
        <v/>
      </c>
      <c r="M204" s="758"/>
      <c r="N204" s="759"/>
      <c r="O204" s="757"/>
      <c r="P204" s="757"/>
      <c r="Q204" s="757"/>
      <c r="R204" s="757"/>
      <c r="S204" s="757"/>
      <c r="T204" s="757"/>
      <c r="U204" s="757"/>
      <c r="V204" s="757">
        <f>COUNTA('Compiled Bev'!P2494,'Compiled Bev'!R2494)</f>
        <v>0</v>
      </c>
      <c r="W204" s="757"/>
      <c r="X204" s="757"/>
      <c r="Y204" s="757"/>
      <c r="Z204" s="757"/>
    </row>
    <row r="205">
      <c r="A205" s="757" t="str">
        <f>'Compiled Bev'!I2495</f>
        <v/>
      </c>
      <c r="B205" s="757" t="str">
        <f>IF(sum('Compiled Bev'!P2495+'Compiled Bev'!R2495)=0,"",IF(V205&gt;1,"",sum('Compiled Bev'!P2495+'Compiled Bev'!R2495)))</f>
        <v/>
      </c>
      <c r="C205" s="757" t="str">
        <f>'Compiled Bev'!K2495</f>
        <v/>
      </c>
      <c r="D205" s="757" t="str">
        <f>'Compiled Bev'!L2495</f>
        <v/>
      </c>
      <c r="E205" s="757" t="str">
        <f>'Compiled Bev'!M2495</f>
        <v/>
      </c>
      <c r="F205" s="757" t="str">
        <f>'Compiled Bev'!N2495</f>
        <v/>
      </c>
      <c r="G205" s="757" t="str">
        <f t="shared" si="1"/>
        <v/>
      </c>
      <c r="H205" s="757" t="str">
        <f>'Compiled Bev'!P2495</f>
        <v/>
      </c>
      <c r="I205" s="757" t="str">
        <f t="shared" si="2"/>
        <v/>
      </c>
      <c r="J205" s="757" t="str">
        <f>'Compiled Bev'!R2495</f>
        <v/>
      </c>
      <c r="K205" s="757" t="str">
        <f>'Compiled Bev'!S2495</f>
        <v/>
      </c>
      <c r="L205" s="757" t="str">
        <f>'Compiled Bev'!T2495</f>
        <v/>
      </c>
      <c r="M205" s="758"/>
      <c r="N205" s="759"/>
      <c r="O205" s="757"/>
      <c r="P205" s="757"/>
      <c r="Q205" s="757"/>
      <c r="R205" s="757"/>
      <c r="S205" s="757"/>
      <c r="T205" s="757"/>
      <c r="U205" s="757"/>
      <c r="V205" s="757">
        <f>COUNTA('Compiled Bev'!P2495,'Compiled Bev'!R2495)</f>
        <v>0</v>
      </c>
      <c r="W205" s="757"/>
      <c r="X205" s="757"/>
      <c r="Y205" s="757"/>
      <c r="Z205" s="757"/>
    </row>
    <row r="206">
      <c r="A206" s="757" t="str">
        <f>'Compiled Bev'!I2496</f>
        <v/>
      </c>
      <c r="B206" s="757" t="str">
        <f>IF(sum('Compiled Bev'!P2496+'Compiled Bev'!R2496)=0,"",IF(V206&gt;1,"",sum('Compiled Bev'!P2496+'Compiled Bev'!R2496)))</f>
        <v/>
      </c>
      <c r="C206" s="757" t="str">
        <f>'Compiled Bev'!K2496</f>
        <v/>
      </c>
      <c r="D206" s="757" t="str">
        <f>'Compiled Bev'!L2496</f>
        <v/>
      </c>
      <c r="E206" s="757" t="str">
        <f>'Compiled Bev'!M2496</f>
        <v/>
      </c>
      <c r="F206" s="757" t="str">
        <f>'Compiled Bev'!N2496</f>
        <v/>
      </c>
      <c r="G206" s="757" t="str">
        <f t="shared" si="1"/>
        <v/>
      </c>
      <c r="H206" s="757" t="str">
        <f>'Compiled Bev'!P2496</f>
        <v/>
      </c>
      <c r="I206" s="757" t="str">
        <f t="shared" si="2"/>
        <v/>
      </c>
      <c r="J206" s="757" t="str">
        <f>'Compiled Bev'!R2496</f>
        <v/>
      </c>
      <c r="K206" s="757" t="str">
        <f>'Compiled Bev'!S2496</f>
        <v/>
      </c>
      <c r="L206" s="757" t="str">
        <f>'Compiled Bev'!T2496</f>
        <v/>
      </c>
      <c r="M206" s="758"/>
      <c r="N206" s="759"/>
      <c r="O206" s="757"/>
      <c r="P206" s="757"/>
      <c r="Q206" s="757"/>
      <c r="R206" s="757"/>
      <c r="S206" s="757"/>
      <c r="T206" s="757"/>
      <c r="U206" s="757"/>
      <c r="V206" s="757">
        <f>COUNTA('Compiled Bev'!P2496,'Compiled Bev'!R2496)</f>
        <v>0</v>
      </c>
      <c r="W206" s="757"/>
      <c r="X206" s="757"/>
      <c r="Y206" s="757"/>
      <c r="Z206" s="757"/>
    </row>
    <row r="207">
      <c r="A207" s="757" t="str">
        <f>'Compiled Bev'!I2497</f>
        <v/>
      </c>
      <c r="B207" s="757" t="str">
        <f>IF(sum('Compiled Bev'!P2497+'Compiled Bev'!R2497)=0,"",IF(V207&gt;1,"",sum('Compiled Bev'!P2497+'Compiled Bev'!R2497)))</f>
        <v/>
      </c>
      <c r="C207" s="757" t="str">
        <f>'Compiled Bev'!K2497</f>
        <v/>
      </c>
      <c r="D207" s="757" t="str">
        <f>'Compiled Bev'!L2497</f>
        <v/>
      </c>
      <c r="E207" s="757" t="str">
        <f>'Compiled Bev'!M2497</f>
        <v/>
      </c>
      <c r="F207" s="757" t="str">
        <f>'Compiled Bev'!N2497</f>
        <v/>
      </c>
      <c r="G207" s="757" t="str">
        <f t="shared" si="1"/>
        <v/>
      </c>
      <c r="H207" s="757" t="str">
        <f>'Compiled Bev'!P2497</f>
        <v/>
      </c>
      <c r="I207" s="757" t="str">
        <f t="shared" si="2"/>
        <v/>
      </c>
      <c r="J207" s="757" t="str">
        <f>'Compiled Bev'!R2497</f>
        <v/>
      </c>
      <c r="K207" s="757" t="str">
        <f>'Compiled Bev'!S2497</f>
        <v/>
      </c>
      <c r="L207" s="757" t="str">
        <f>'Compiled Bev'!T2497</f>
        <v/>
      </c>
      <c r="M207" s="758"/>
      <c r="N207" s="759"/>
      <c r="O207" s="757"/>
      <c r="P207" s="757"/>
      <c r="Q207" s="757"/>
      <c r="R207" s="757"/>
      <c r="S207" s="757"/>
      <c r="T207" s="757"/>
      <c r="U207" s="757"/>
      <c r="V207" s="757">
        <f>COUNTA('Compiled Bev'!P2497,'Compiled Bev'!R2497)</f>
        <v>0</v>
      </c>
      <c r="W207" s="757"/>
      <c r="X207" s="757"/>
      <c r="Y207" s="757"/>
      <c r="Z207" s="757"/>
    </row>
    <row r="208">
      <c r="A208" s="757" t="str">
        <f>'Compiled Bev'!I2498</f>
        <v/>
      </c>
      <c r="B208" s="757" t="str">
        <f>IF(sum('Compiled Bev'!P2498+'Compiled Bev'!R2498)=0,"",IF(V208&gt;1,"",sum('Compiled Bev'!P2498+'Compiled Bev'!R2498)))</f>
        <v/>
      </c>
      <c r="C208" s="757" t="str">
        <f>'Compiled Bev'!K2498</f>
        <v/>
      </c>
      <c r="D208" s="757" t="str">
        <f>'Compiled Bev'!L2498</f>
        <v/>
      </c>
      <c r="E208" s="757" t="str">
        <f>'Compiled Bev'!M2498</f>
        <v/>
      </c>
      <c r="F208" s="757" t="str">
        <f>'Compiled Bev'!N2498</f>
        <v/>
      </c>
      <c r="G208" s="757" t="str">
        <f t="shared" si="1"/>
        <v/>
      </c>
      <c r="H208" s="757" t="str">
        <f>'Compiled Bev'!P2498</f>
        <v/>
      </c>
      <c r="I208" s="757" t="str">
        <f t="shared" si="2"/>
        <v/>
      </c>
      <c r="J208" s="757" t="str">
        <f>'Compiled Bev'!R2498</f>
        <v/>
      </c>
      <c r="K208" s="757" t="str">
        <f>'Compiled Bev'!S2498</f>
        <v/>
      </c>
      <c r="L208" s="757" t="str">
        <f>'Compiled Bev'!T2498</f>
        <v/>
      </c>
      <c r="M208" s="758"/>
      <c r="N208" s="759"/>
      <c r="O208" s="757"/>
      <c r="P208" s="757"/>
      <c r="Q208" s="757"/>
      <c r="R208" s="757"/>
      <c r="S208" s="757"/>
      <c r="T208" s="757"/>
      <c r="U208" s="757"/>
      <c r="V208" s="757">
        <f>COUNTA('Compiled Bev'!P2498,'Compiled Bev'!R2498)</f>
        <v>0</v>
      </c>
      <c r="W208" s="757"/>
      <c r="X208" s="757"/>
      <c r="Y208" s="757"/>
      <c r="Z208" s="757"/>
    </row>
    <row r="209">
      <c r="A209" s="757" t="str">
        <f>'Compiled Bev'!I2499</f>
        <v/>
      </c>
      <c r="B209" s="757" t="str">
        <f>IF(sum('Compiled Bev'!P2499+'Compiled Bev'!R2499)=0,"",IF(V209&gt;1,"",sum('Compiled Bev'!P2499+'Compiled Bev'!R2499)))</f>
        <v/>
      </c>
      <c r="C209" s="757" t="str">
        <f>'Compiled Bev'!K2499</f>
        <v/>
      </c>
      <c r="D209" s="757" t="str">
        <f>'Compiled Bev'!L2499</f>
        <v/>
      </c>
      <c r="E209" s="757" t="str">
        <f>'Compiled Bev'!M2499</f>
        <v/>
      </c>
      <c r="F209" s="757" t="str">
        <f>'Compiled Bev'!N2499</f>
        <v/>
      </c>
      <c r="G209" s="757" t="str">
        <f t="shared" si="1"/>
        <v/>
      </c>
      <c r="H209" s="757" t="str">
        <f>'Compiled Bev'!P2499</f>
        <v/>
      </c>
      <c r="I209" s="757" t="str">
        <f t="shared" si="2"/>
        <v/>
      </c>
      <c r="J209" s="757" t="str">
        <f>'Compiled Bev'!R2499</f>
        <v/>
      </c>
      <c r="K209" s="757" t="str">
        <f>'Compiled Bev'!S2499</f>
        <v/>
      </c>
      <c r="L209" s="757" t="str">
        <f>'Compiled Bev'!T2499</f>
        <v/>
      </c>
      <c r="M209" s="758"/>
      <c r="N209" s="759"/>
      <c r="O209" s="757"/>
      <c r="P209" s="757"/>
      <c r="Q209" s="757"/>
      <c r="R209" s="757"/>
      <c r="S209" s="757"/>
      <c r="T209" s="757"/>
      <c r="U209" s="757"/>
      <c r="V209" s="757">
        <f>COUNTA('Compiled Bev'!P2499,'Compiled Bev'!R2499)</f>
        <v>0</v>
      </c>
      <c r="W209" s="757"/>
      <c r="X209" s="757"/>
      <c r="Y209" s="757"/>
      <c r="Z209" s="757"/>
    </row>
    <row r="210">
      <c r="A210" s="757" t="str">
        <f>'Compiled Bev'!I2500</f>
        <v/>
      </c>
      <c r="B210" s="757" t="str">
        <f>IF(sum('Compiled Bev'!P2500+'Compiled Bev'!R2500)=0,"",IF(V210&gt;1,"",sum('Compiled Bev'!P2500+'Compiled Bev'!R2500)))</f>
        <v/>
      </c>
      <c r="C210" s="757" t="str">
        <f>'Compiled Bev'!K2500</f>
        <v/>
      </c>
      <c r="D210" s="757" t="str">
        <f>'Compiled Bev'!L2500</f>
        <v/>
      </c>
      <c r="E210" s="757" t="str">
        <f>'Compiled Bev'!M2500</f>
        <v/>
      </c>
      <c r="F210" s="757" t="str">
        <f>'Compiled Bev'!N2500</f>
        <v/>
      </c>
      <c r="G210" s="757" t="str">
        <f t="shared" si="1"/>
        <v/>
      </c>
      <c r="H210" s="757" t="str">
        <f>'Compiled Bev'!P2500</f>
        <v/>
      </c>
      <c r="I210" s="757" t="str">
        <f t="shared" si="2"/>
        <v/>
      </c>
      <c r="J210" s="757" t="str">
        <f>'Compiled Bev'!R2500</f>
        <v/>
      </c>
      <c r="K210" s="757" t="str">
        <f>'Compiled Bev'!S2500</f>
        <v/>
      </c>
      <c r="L210" s="757" t="str">
        <f>'Compiled Bev'!T2500</f>
        <v/>
      </c>
      <c r="M210" s="758"/>
      <c r="N210" s="759"/>
      <c r="O210" s="757"/>
      <c r="P210" s="757"/>
      <c r="Q210" s="757"/>
      <c r="R210" s="757"/>
      <c r="S210" s="757"/>
      <c r="T210" s="757"/>
      <c r="U210" s="757"/>
      <c r="V210" s="757">
        <f>COUNTA('Compiled Bev'!P2500,'Compiled Bev'!R2500)</f>
        <v>0</v>
      </c>
      <c r="W210" s="757"/>
      <c r="X210" s="757"/>
      <c r="Y210" s="757"/>
      <c r="Z210" s="757"/>
    </row>
    <row r="211">
      <c r="A211" s="757" t="str">
        <f>'Compiled Bev'!I2501</f>
        <v/>
      </c>
      <c r="B211" s="757" t="str">
        <f>IF(sum('Compiled Bev'!P2501+'Compiled Bev'!R2501)=0,"",IF(V211&gt;1,"",sum('Compiled Bev'!P2501+'Compiled Bev'!R2501)))</f>
        <v/>
      </c>
      <c r="C211" s="757" t="str">
        <f>'Compiled Bev'!K2501</f>
        <v/>
      </c>
      <c r="D211" s="757" t="str">
        <f>'Compiled Bev'!L2501</f>
        <v/>
      </c>
      <c r="E211" s="757" t="str">
        <f>'Compiled Bev'!M2501</f>
        <v/>
      </c>
      <c r="F211" s="757" t="str">
        <f>'Compiled Bev'!N2501</f>
        <v/>
      </c>
      <c r="G211" s="757" t="str">
        <f t="shared" si="1"/>
        <v/>
      </c>
      <c r="H211" s="757" t="str">
        <f>'Compiled Bev'!P2501</f>
        <v/>
      </c>
      <c r="I211" s="757" t="str">
        <f t="shared" si="2"/>
        <v/>
      </c>
      <c r="J211" s="757" t="str">
        <f>'Compiled Bev'!R2501</f>
        <v/>
      </c>
      <c r="K211" s="757" t="str">
        <f>'Compiled Bev'!S2501</f>
        <v/>
      </c>
      <c r="L211" s="757" t="str">
        <f>'Compiled Bev'!T2501</f>
        <v/>
      </c>
      <c r="M211" s="758"/>
      <c r="N211" s="759"/>
      <c r="O211" s="757"/>
      <c r="P211" s="757"/>
      <c r="Q211" s="757"/>
      <c r="R211" s="757"/>
      <c r="S211" s="757"/>
      <c r="T211" s="757"/>
      <c r="U211" s="757"/>
      <c r="V211" s="757">
        <f>COUNTA('Compiled Bev'!P2501,'Compiled Bev'!R2501)</f>
        <v>0</v>
      </c>
      <c r="W211" s="757"/>
      <c r="X211" s="757"/>
      <c r="Y211" s="757"/>
      <c r="Z211" s="757"/>
    </row>
    <row r="212">
      <c r="A212" s="757" t="str">
        <f>'Compiled Bev'!I2502</f>
        <v/>
      </c>
      <c r="B212" s="757" t="str">
        <f>IF(sum('Compiled Bev'!P2502+'Compiled Bev'!R2502)=0,"",IF(V212&gt;1,"",sum('Compiled Bev'!P2502+'Compiled Bev'!R2502)))</f>
        <v/>
      </c>
      <c r="C212" s="757" t="str">
        <f>'Compiled Bev'!K2502</f>
        <v/>
      </c>
      <c r="D212" s="757" t="str">
        <f>'Compiled Bev'!L2502</f>
        <v/>
      </c>
      <c r="E212" s="757" t="str">
        <f>'Compiled Bev'!M2502</f>
        <v/>
      </c>
      <c r="F212" s="757" t="str">
        <f>'Compiled Bev'!N2502</f>
        <v/>
      </c>
      <c r="G212" s="757" t="str">
        <f t="shared" si="1"/>
        <v/>
      </c>
      <c r="H212" s="757" t="str">
        <f>'Compiled Bev'!P2502</f>
        <v/>
      </c>
      <c r="I212" s="757" t="str">
        <f t="shared" si="2"/>
        <v/>
      </c>
      <c r="J212" s="757" t="str">
        <f>'Compiled Bev'!R2502</f>
        <v/>
      </c>
      <c r="K212" s="757" t="str">
        <f>'Compiled Bev'!S2502</f>
        <v/>
      </c>
      <c r="L212" s="757" t="str">
        <f>'Compiled Bev'!T2502</f>
        <v/>
      </c>
      <c r="M212" s="758"/>
      <c r="N212" s="759"/>
      <c r="O212" s="757"/>
      <c r="P212" s="757"/>
      <c r="Q212" s="757"/>
      <c r="R212" s="757"/>
      <c r="S212" s="757"/>
      <c r="T212" s="757"/>
      <c r="U212" s="757"/>
      <c r="V212" s="757">
        <f>COUNTA('Compiled Bev'!P2502,'Compiled Bev'!R2502)</f>
        <v>0</v>
      </c>
      <c r="W212" s="757"/>
      <c r="X212" s="757"/>
      <c r="Y212" s="757"/>
      <c r="Z212" s="757"/>
    </row>
    <row r="213">
      <c r="A213" s="757" t="str">
        <f>'Compiled Bev'!I2503</f>
        <v/>
      </c>
      <c r="B213" s="757" t="str">
        <f>IF(sum('Compiled Bev'!P2503+'Compiled Bev'!R2503)=0,"",IF(V213&gt;1,"",sum('Compiled Bev'!P2503+'Compiled Bev'!R2503)))</f>
        <v/>
      </c>
      <c r="C213" s="757" t="str">
        <f>'Compiled Bev'!K2503</f>
        <v/>
      </c>
      <c r="D213" s="757" t="str">
        <f>'Compiled Bev'!L2503</f>
        <v/>
      </c>
      <c r="E213" s="757" t="str">
        <f>'Compiled Bev'!M2503</f>
        <v/>
      </c>
      <c r="F213" s="757" t="str">
        <f>'Compiled Bev'!N2503</f>
        <v/>
      </c>
      <c r="G213" s="757" t="str">
        <f t="shared" si="1"/>
        <v/>
      </c>
      <c r="H213" s="757" t="str">
        <f>'Compiled Bev'!P2503</f>
        <v/>
      </c>
      <c r="I213" s="757" t="str">
        <f t="shared" si="2"/>
        <v/>
      </c>
      <c r="J213" s="757" t="str">
        <f>'Compiled Bev'!R2503</f>
        <v/>
      </c>
      <c r="K213" s="757" t="str">
        <f>'Compiled Bev'!S2503</f>
        <v/>
      </c>
      <c r="L213" s="757" t="str">
        <f>'Compiled Bev'!T2503</f>
        <v/>
      </c>
      <c r="M213" s="758"/>
      <c r="N213" s="759"/>
      <c r="O213" s="757"/>
      <c r="P213" s="757"/>
      <c r="Q213" s="757"/>
      <c r="R213" s="757"/>
      <c r="S213" s="757"/>
      <c r="T213" s="757"/>
      <c r="U213" s="757"/>
      <c r="V213" s="757">
        <f>COUNTA('Compiled Bev'!P2503,'Compiled Bev'!R2503)</f>
        <v>0</v>
      </c>
      <c r="W213" s="757"/>
      <c r="X213" s="757"/>
      <c r="Y213" s="757"/>
      <c r="Z213" s="757"/>
    </row>
    <row r="214">
      <c r="A214" s="757" t="str">
        <f>'Compiled Bev'!I2504</f>
        <v/>
      </c>
      <c r="B214" s="757" t="str">
        <f>IF(sum('Compiled Bev'!P2504+'Compiled Bev'!R2504)=0,"",IF(V214&gt;1,"",sum('Compiled Bev'!P2504+'Compiled Bev'!R2504)))</f>
        <v/>
      </c>
      <c r="C214" s="757" t="str">
        <f>'Compiled Bev'!K2504</f>
        <v/>
      </c>
      <c r="D214" s="757" t="str">
        <f>'Compiled Bev'!L2504</f>
        <v/>
      </c>
      <c r="E214" s="757" t="str">
        <f>'Compiled Bev'!M2504</f>
        <v/>
      </c>
      <c r="F214" s="757" t="str">
        <f>'Compiled Bev'!N2504</f>
        <v/>
      </c>
      <c r="G214" s="757" t="str">
        <f t="shared" si="1"/>
        <v/>
      </c>
      <c r="H214" s="757" t="str">
        <f>'Compiled Bev'!P2504</f>
        <v/>
      </c>
      <c r="I214" s="757" t="str">
        <f t="shared" si="2"/>
        <v/>
      </c>
      <c r="J214" s="757" t="str">
        <f>'Compiled Bev'!R2504</f>
        <v/>
      </c>
      <c r="K214" s="757" t="str">
        <f>'Compiled Bev'!S2504</f>
        <v/>
      </c>
      <c r="L214" s="757" t="str">
        <f>'Compiled Bev'!T2504</f>
        <v/>
      </c>
      <c r="M214" s="758"/>
      <c r="N214" s="759"/>
      <c r="O214" s="757"/>
      <c r="P214" s="757"/>
      <c r="Q214" s="757"/>
      <c r="R214" s="757"/>
      <c r="S214" s="757"/>
      <c r="T214" s="757"/>
      <c r="U214" s="757"/>
      <c r="V214" s="757">
        <f>COUNTA('Compiled Bev'!P2504,'Compiled Bev'!R2504)</f>
        <v>0</v>
      </c>
      <c r="W214" s="757"/>
      <c r="X214" s="757"/>
      <c r="Y214" s="757"/>
      <c r="Z214" s="757"/>
    </row>
    <row r="215">
      <c r="A215" s="757" t="str">
        <f>'Compiled Bev'!I2505</f>
        <v/>
      </c>
      <c r="B215" s="757" t="str">
        <f>IF(sum('Compiled Bev'!P2505+'Compiled Bev'!R2505)=0,"",IF(V215&gt;1,"",sum('Compiled Bev'!P2505+'Compiled Bev'!R2505)))</f>
        <v/>
      </c>
      <c r="C215" s="757" t="str">
        <f>'Compiled Bev'!K2505</f>
        <v/>
      </c>
      <c r="D215" s="757" t="str">
        <f>'Compiled Bev'!L2505</f>
        <v/>
      </c>
      <c r="E215" s="757" t="str">
        <f>'Compiled Bev'!M2505</f>
        <v/>
      </c>
      <c r="F215" s="757" t="str">
        <f>'Compiled Bev'!N2505</f>
        <v/>
      </c>
      <c r="G215" s="757" t="str">
        <f t="shared" si="1"/>
        <v/>
      </c>
      <c r="H215" s="757" t="str">
        <f>'Compiled Bev'!P2505</f>
        <v/>
      </c>
      <c r="I215" s="757" t="str">
        <f t="shared" si="2"/>
        <v/>
      </c>
      <c r="J215" s="757" t="str">
        <f>'Compiled Bev'!R2505</f>
        <v/>
      </c>
      <c r="K215" s="757" t="str">
        <f>'Compiled Bev'!S2505</f>
        <v/>
      </c>
      <c r="L215" s="757" t="str">
        <f>'Compiled Bev'!T2505</f>
        <v/>
      </c>
      <c r="M215" s="758"/>
      <c r="N215" s="759"/>
      <c r="O215" s="757"/>
      <c r="P215" s="757"/>
      <c r="Q215" s="757"/>
      <c r="R215" s="757"/>
      <c r="S215" s="757"/>
      <c r="T215" s="757"/>
      <c r="U215" s="757"/>
      <c r="V215" s="757">
        <f>COUNTA('Compiled Bev'!P2505,'Compiled Bev'!R2505)</f>
        <v>0</v>
      </c>
      <c r="W215" s="757"/>
      <c r="X215" s="757"/>
      <c r="Y215" s="757"/>
      <c r="Z215" s="757"/>
    </row>
    <row r="216">
      <c r="A216" s="757" t="str">
        <f>'Compiled Bev'!I2506</f>
        <v/>
      </c>
      <c r="B216" s="757" t="str">
        <f>IF(sum('Compiled Bev'!P2506+'Compiled Bev'!R2506)=0,"",IF(V216&gt;1,"",sum('Compiled Bev'!P2506+'Compiled Bev'!R2506)))</f>
        <v/>
      </c>
      <c r="C216" s="757" t="str">
        <f>'Compiled Bev'!K2506</f>
        <v/>
      </c>
      <c r="D216" s="757" t="str">
        <f>'Compiled Bev'!L2506</f>
        <v/>
      </c>
      <c r="E216" s="757" t="str">
        <f>'Compiled Bev'!M2506</f>
        <v/>
      </c>
      <c r="F216" s="757" t="str">
        <f>'Compiled Bev'!N2506</f>
        <v/>
      </c>
      <c r="G216" s="757" t="str">
        <f t="shared" si="1"/>
        <v/>
      </c>
      <c r="H216" s="757" t="str">
        <f>'Compiled Bev'!P2506</f>
        <v/>
      </c>
      <c r="I216" s="757" t="str">
        <f t="shared" si="2"/>
        <v/>
      </c>
      <c r="J216" s="757" t="str">
        <f>'Compiled Bev'!R2506</f>
        <v/>
      </c>
      <c r="K216" s="757" t="str">
        <f>'Compiled Bev'!S2506</f>
        <v/>
      </c>
      <c r="L216" s="757" t="str">
        <f>'Compiled Bev'!T2506</f>
        <v/>
      </c>
      <c r="M216" s="758"/>
      <c r="N216" s="759"/>
      <c r="O216" s="757"/>
      <c r="P216" s="757"/>
      <c r="Q216" s="757"/>
      <c r="R216" s="757"/>
      <c r="S216" s="757"/>
      <c r="T216" s="757"/>
      <c r="U216" s="757"/>
      <c r="V216" s="757">
        <f>COUNTA('Compiled Bev'!P2506,'Compiled Bev'!R2506)</f>
        <v>0</v>
      </c>
      <c r="W216" s="757"/>
      <c r="X216" s="757"/>
      <c r="Y216" s="757"/>
      <c r="Z216" s="757"/>
    </row>
    <row r="217">
      <c r="A217" s="757" t="str">
        <f>'Compiled Bev'!I2507</f>
        <v/>
      </c>
      <c r="B217" s="757" t="str">
        <f>IF(sum('Compiled Bev'!P2507+'Compiled Bev'!R2507)=0,"",IF(V217&gt;1,"",sum('Compiled Bev'!P2507+'Compiled Bev'!R2507)))</f>
        <v/>
      </c>
      <c r="C217" s="757" t="str">
        <f>'Compiled Bev'!K2507</f>
        <v/>
      </c>
      <c r="D217" s="757" t="str">
        <f>'Compiled Bev'!L2507</f>
        <v/>
      </c>
      <c r="E217" s="757" t="str">
        <f>'Compiled Bev'!M2507</f>
        <v/>
      </c>
      <c r="F217" s="757" t="str">
        <f>'Compiled Bev'!N2507</f>
        <v/>
      </c>
      <c r="G217" s="757" t="str">
        <f t="shared" si="1"/>
        <v/>
      </c>
      <c r="H217" s="757" t="str">
        <f>'Compiled Bev'!P2507</f>
        <v/>
      </c>
      <c r="I217" s="757" t="str">
        <f t="shared" si="2"/>
        <v/>
      </c>
      <c r="J217" s="757" t="str">
        <f>'Compiled Bev'!R2507</f>
        <v/>
      </c>
      <c r="K217" s="757" t="str">
        <f>'Compiled Bev'!S2507</f>
        <v/>
      </c>
      <c r="L217" s="757" t="str">
        <f>'Compiled Bev'!T2507</f>
        <v/>
      </c>
      <c r="M217" s="758"/>
      <c r="N217" s="759"/>
      <c r="O217" s="757"/>
      <c r="P217" s="757"/>
      <c r="Q217" s="757"/>
      <c r="R217" s="757"/>
      <c r="S217" s="757"/>
      <c r="T217" s="757"/>
      <c r="U217" s="757"/>
      <c r="V217" s="757">
        <f>COUNTA('Compiled Bev'!P2507,'Compiled Bev'!R2507)</f>
        <v>0</v>
      </c>
      <c r="W217" s="757"/>
      <c r="X217" s="757"/>
      <c r="Y217" s="757"/>
      <c r="Z217" s="757"/>
    </row>
    <row r="218">
      <c r="A218" s="757" t="str">
        <f>'Compiled Bev'!I2508</f>
        <v/>
      </c>
      <c r="B218" s="757" t="str">
        <f>IF(sum('Compiled Bev'!P2508+'Compiled Bev'!R2508)=0,"",IF(V218&gt;1,"",sum('Compiled Bev'!P2508+'Compiled Bev'!R2508)))</f>
        <v/>
      </c>
      <c r="C218" s="757" t="str">
        <f>'Compiled Bev'!K2508</f>
        <v/>
      </c>
      <c r="D218" s="757" t="str">
        <f>'Compiled Bev'!L2508</f>
        <v/>
      </c>
      <c r="E218" s="757" t="str">
        <f>'Compiled Bev'!M2508</f>
        <v/>
      </c>
      <c r="F218" s="757" t="str">
        <f>'Compiled Bev'!N2508</f>
        <v/>
      </c>
      <c r="G218" s="757" t="str">
        <f t="shared" si="1"/>
        <v/>
      </c>
      <c r="H218" s="757" t="str">
        <f>'Compiled Bev'!P2508</f>
        <v/>
      </c>
      <c r="I218" s="757" t="str">
        <f t="shared" si="2"/>
        <v/>
      </c>
      <c r="J218" s="757" t="str">
        <f>'Compiled Bev'!R2508</f>
        <v/>
      </c>
      <c r="K218" s="757" t="str">
        <f>'Compiled Bev'!S2508</f>
        <v/>
      </c>
      <c r="L218" s="757" t="str">
        <f>'Compiled Bev'!T2508</f>
        <v/>
      </c>
      <c r="M218" s="758"/>
      <c r="N218" s="759"/>
      <c r="O218" s="757"/>
      <c r="P218" s="757"/>
      <c r="Q218" s="757"/>
      <c r="R218" s="757"/>
      <c r="S218" s="757"/>
      <c r="T218" s="757"/>
      <c r="U218" s="757"/>
      <c r="V218" s="757">
        <f>COUNTA('Compiled Bev'!P2508,'Compiled Bev'!R2508)</f>
        <v>0</v>
      </c>
      <c r="W218" s="757"/>
      <c r="X218" s="757"/>
      <c r="Y218" s="757"/>
      <c r="Z218" s="757"/>
    </row>
    <row r="219">
      <c r="A219" s="757" t="str">
        <f>'Compiled Bev'!I2509</f>
        <v/>
      </c>
      <c r="B219" s="757" t="str">
        <f>IF(sum('Compiled Bev'!P2509+'Compiled Bev'!R2509)=0,"",IF(V219&gt;1,"",sum('Compiled Bev'!P2509+'Compiled Bev'!R2509)))</f>
        <v/>
      </c>
      <c r="C219" s="757" t="str">
        <f>'Compiled Bev'!K2509</f>
        <v/>
      </c>
      <c r="D219" s="757" t="str">
        <f>'Compiled Bev'!L2509</f>
        <v/>
      </c>
      <c r="E219" s="757" t="str">
        <f>'Compiled Bev'!M2509</f>
        <v/>
      </c>
      <c r="F219" s="757" t="str">
        <f>'Compiled Bev'!N2509</f>
        <v/>
      </c>
      <c r="G219" s="757" t="str">
        <f t="shared" si="1"/>
        <v/>
      </c>
      <c r="H219" s="757" t="str">
        <f>'Compiled Bev'!P2509</f>
        <v/>
      </c>
      <c r="I219" s="757" t="str">
        <f t="shared" si="2"/>
        <v/>
      </c>
      <c r="J219" s="757" t="str">
        <f>'Compiled Bev'!R2509</f>
        <v/>
      </c>
      <c r="K219" s="757" t="str">
        <f>'Compiled Bev'!S2509</f>
        <v/>
      </c>
      <c r="L219" s="757" t="str">
        <f>'Compiled Bev'!T2509</f>
        <v/>
      </c>
      <c r="M219" s="758"/>
      <c r="N219" s="759"/>
      <c r="O219" s="757"/>
      <c r="P219" s="757"/>
      <c r="Q219" s="757"/>
      <c r="R219" s="757"/>
      <c r="S219" s="757"/>
      <c r="T219" s="757"/>
      <c r="U219" s="757"/>
      <c r="V219" s="757">
        <f>COUNTA('Compiled Bev'!P2509,'Compiled Bev'!R2509)</f>
        <v>0</v>
      </c>
      <c r="W219" s="757"/>
      <c r="X219" s="757"/>
      <c r="Y219" s="757"/>
      <c r="Z219" s="757"/>
    </row>
    <row r="220">
      <c r="A220" s="757" t="str">
        <f>'Compiled Bev'!I2510</f>
        <v/>
      </c>
      <c r="B220" s="757" t="str">
        <f>IF(sum('Compiled Bev'!P2510+'Compiled Bev'!R2510)=0,"",IF(V220&gt;1,"",sum('Compiled Bev'!P2510+'Compiled Bev'!R2510)))</f>
        <v/>
      </c>
      <c r="C220" s="757" t="str">
        <f>'Compiled Bev'!K2510</f>
        <v/>
      </c>
      <c r="D220" s="757" t="str">
        <f>'Compiled Bev'!L2510</f>
        <v/>
      </c>
      <c r="E220" s="757" t="str">
        <f>'Compiled Bev'!M2510</f>
        <v/>
      </c>
      <c r="F220" s="757" t="str">
        <f>'Compiled Bev'!N2510</f>
        <v/>
      </c>
      <c r="G220" s="757" t="str">
        <f t="shared" si="1"/>
        <v/>
      </c>
      <c r="H220" s="757" t="str">
        <f>'Compiled Bev'!P2510</f>
        <v/>
      </c>
      <c r="I220" s="757" t="str">
        <f t="shared" si="2"/>
        <v/>
      </c>
      <c r="J220" s="757" t="str">
        <f>'Compiled Bev'!R2510</f>
        <v/>
      </c>
      <c r="K220" s="757" t="str">
        <f>'Compiled Bev'!S2510</f>
        <v/>
      </c>
      <c r="L220" s="757" t="str">
        <f>'Compiled Bev'!T2510</f>
        <v/>
      </c>
      <c r="M220" s="758"/>
      <c r="N220" s="759"/>
      <c r="O220" s="757"/>
      <c r="P220" s="757"/>
      <c r="Q220" s="757"/>
      <c r="R220" s="757"/>
      <c r="S220" s="757"/>
      <c r="T220" s="757"/>
      <c r="U220" s="757"/>
      <c r="V220" s="757">
        <f>COUNTA('Compiled Bev'!P2510,'Compiled Bev'!R2510)</f>
        <v>0</v>
      </c>
      <c r="W220" s="757"/>
      <c r="X220" s="757"/>
      <c r="Y220" s="757"/>
      <c r="Z220" s="757"/>
    </row>
    <row r="221">
      <c r="A221" s="757" t="str">
        <f>'Compiled Bev'!I2511</f>
        <v/>
      </c>
      <c r="B221" s="757" t="str">
        <f>IF(sum('Compiled Bev'!P2511+'Compiled Bev'!R2511)=0,"",IF(V221&gt;1,"",sum('Compiled Bev'!P2511+'Compiled Bev'!R2511)))</f>
        <v/>
      </c>
      <c r="C221" s="757" t="str">
        <f>'Compiled Bev'!K2511</f>
        <v/>
      </c>
      <c r="D221" s="757" t="str">
        <f>'Compiled Bev'!L2511</f>
        <v/>
      </c>
      <c r="E221" s="757" t="str">
        <f>'Compiled Bev'!M2511</f>
        <v/>
      </c>
      <c r="F221" s="757" t="str">
        <f>'Compiled Bev'!N2511</f>
        <v/>
      </c>
      <c r="G221" s="757" t="str">
        <f t="shared" si="1"/>
        <v/>
      </c>
      <c r="H221" s="757" t="str">
        <f>'Compiled Bev'!P2511</f>
        <v/>
      </c>
      <c r="I221" s="757" t="str">
        <f t="shared" si="2"/>
        <v/>
      </c>
      <c r="J221" s="757" t="str">
        <f>'Compiled Bev'!R2511</f>
        <v/>
      </c>
      <c r="K221" s="757" t="str">
        <f>'Compiled Bev'!S2511</f>
        <v/>
      </c>
      <c r="L221" s="757" t="str">
        <f>'Compiled Bev'!T2511</f>
        <v/>
      </c>
      <c r="M221" s="758"/>
      <c r="N221" s="759"/>
      <c r="O221" s="757"/>
      <c r="P221" s="757"/>
      <c r="Q221" s="757"/>
      <c r="R221" s="757"/>
      <c r="S221" s="757"/>
      <c r="T221" s="757"/>
      <c r="U221" s="757"/>
      <c r="V221" s="757">
        <f>COUNTA('Compiled Bev'!P2511,'Compiled Bev'!R2511)</f>
        <v>0</v>
      </c>
      <c r="W221" s="757"/>
      <c r="X221" s="757"/>
      <c r="Y221" s="757"/>
      <c r="Z221" s="757"/>
    </row>
    <row r="222">
      <c r="A222" s="757" t="str">
        <f>'Compiled Bev'!I2512</f>
        <v/>
      </c>
      <c r="B222" s="757" t="str">
        <f>IF(sum('Compiled Bev'!P2512+'Compiled Bev'!R2512)=0,"",IF(V222&gt;1,"",sum('Compiled Bev'!P2512+'Compiled Bev'!R2512)))</f>
        <v/>
      </c>
      <c r="C222" s="757" t="str">
        <f>'Compiled Bev'!K2512</f>
        <v/>
      </c>
      <c r="D222" s="757" t="str">
        <f>'Compiled Bev'!L2512</f>
        <v/>
      </c>
      <c r="E222" s="757" t="str">
        <f>'Compiled Bev'!M2512</f>
        <v/>
      </c>
      <c r="F222" s="757" t="str">
        <f>'Compiled Bev'!N2512</f>
        <v/>
      </c>
      <c r="G222" s="757" t="str">
        <f t="shared" si="1"/>
        <v/>
      </c>
      <c r="H222" s="757" t="str">
        <f>'Compiled Bev'!P2512</f>
        <v/>
      </c>
      <c r="I222" s="757" t="str">
        <f t="shared" si="2"/>
        <v/>
      </c>
      <c r="J222" s="757" t="str">
        <f>'Compiled Bev'!R2512</f>
        <v/>
      </c>
      <c r="K222" s="757" t="str">
        <f>'Compiled Bev'!S2512</f>
        <v/>
      </c>
      <c r="L222" s="757" t="str">
        <f>'Compiled Bev'!T2512</f>
        <v/>
      </c>
      <c r="M222" s="758"/>
      <c r="N222" s="759"/>
      <c r="O222" s="757"/>
      <c r="P222" s="757"/>
      <c r="Q222" s="757"/>
      <c r="R222" s="757"/>
      <c r="S222" s="757"/>
      <c r="T222" s="757"/>
      <c r="U222" s="757"/>
      <c r="V222" s="757">
        <f>COUNTA('Compiled Bev'!P2512,'Compiled Bev'!R2512)</f>
        <v>0</v>
      </c>
      <c r="W222" s="757"/>
      <c r="X222" s="757"/>
      <c r="Y222" s="757"/>
      <c r="Z222" s="757"/>
    </row>
    <row r="223">
      <c r="A223" s="757" t="str">
        <f>'Compiled Bev'!I2513</f>
        <v/>
      </c>
      <c r="B223" s="757" t="str">
        <f>IF(sum('Compiled Bev'!P2513+'Compiled Bev'!R2513)=0,"",IF(V223&gt;1,"",sum('Compiled Bev'!P2513+'Compiled Bev'!R2513)))</f>
        <v/>
      </c>
      <c r="C223" s="757" t="str">
        <f>'Compiled Bev'!K2513</f>
        <v/>
      </c>
      <c r="D223" s="757" t="str">
        <f>'Compiled Bev'!L2513</f>
        <v/>
      </c>
      <c r="E223" s="757" t="str">
        <f>'Compiled Bev'!M2513</f>
        <v/>
      </c>
      <c r="F223" s="757" t="str">
        <f>'Compiled Bev'!N2513</f>
        <v/>
      </c>
      <c r="G223" s="757" t="str">
        <f t="shared" si="1"/>
        <v/>
      </c>
      <c r="H223" s="757" t="str">
        <f>'Compiled Bev'!P2513</f>
        <v/>
      </c>
      <c r="I223" s="757" t="str">
        <f t="shared" si="2"/>
        <v/>
      </c>
      <c r="J223" s="757" t="str">
        <f>'Compiled Bev'!R2513</f>
        <v/>
      </c>
      <c r="K223" s="757" t="str">
        <f>'Compiled Bev'!S2513</f>
        <v/>
      </c>
      <c r="L223" s="757" t="str">
        <f>'Compiled Bev'!T2513</f>
        <v/>
      </c>
      <c r="M223" s="758"/>
      <c r="N223" s="759"/>
      <c r="O223" s="757"/>
      <c r="P223" s="757"/>
      <c r="Q223" s="757"/>
      <c r="R223" s="757"/>
      <c r="S223" s="757"/>
      <c r="T223" s="757"/>
      <c r="U223" s="757"/>
      <c r="V223" s="757">
        <f>COUNTA('Compiled Bev'!P2513,'Compiled Bev'!R2513)</f>
        <v>0</v>
      </c>
      <c r="W223" s="757"/>
      <c r="X223" s="757"/>
      <c r="Y223" s="757"/>
      <c r="Z223" s="757"/>
    </row>
    <row r="224">
      <c r="A224" s="757" t="str">
        <f>'Compiled Bev'!I2514</f>
        <v/>
      </c>
      <c r="B224" s="757" t="str">
        <f>IF(sum('Compiled Bev'!P2514+'Compiled Bev'!R2514)=0,"",IF(V224&gt;1,"",sum('Compiled Bev'!P2514+'Compiled Bev'!R2514)))</f>
        <v/>
      </c>
      <c r="C224" s="757" t="str">
        <f>'Compiled Bev'!K2514</f>
        <v/>
      </c>
      <c r="D224" s="757" t="str">
        <f>'Compiled Bev'!L2514</f>
        <v/>
      </c>
      <c r="E224" s="757" t="str">
        <f>'Compiled Bev'!M2514</f>
        <v/>
      </c>
      <c r="F224" s="757" t="str">
        <f>'Compiled Bev'!N2514</f>
        <v/>
      </c>
      <c r="G224" s="757" t="str">
        <f t="shared" si="1"/>
        <v/>
      </c>
      <c r="H224" s="757" t="str">
        <f>'Compiled Bev'!P2514</f>
        <v/>
      </c>
      <c r="I224" s="757" t="str">
        <f t="shared" si="2"/>
        <v/>
      </c>
      <c r="J224" s="757" t="str">
        <f>'Compiled Bev'!R2514</f>
        <v/>
      </c>
      <c r="K224" s="757" t="str">
        <f>'Compiled Bev'!S2514</f>
        <v/>
      </c>
      <c r="L224" s="757" t="str">
        <f>'Compiled Bev'!T2514</f>
        <v/>
      </c>
      <c r="M224" s="758"/>
      <c r="N224" s="759"/>
      <c r="O224" s="757"/>
      <c r="P224" s="757"/>
      <c r="Q224" s="757"/>
      <c r="R224" s="757"/>
      <c r="S224" s="757"/>
      <c r="T224" s="757"/>
      <c r="U224" s="757"/>
      <c r="V224" s="757">
        <f>COUNTA('Compiled Bev'!P2514,'Compiled Bev'!R2514)</f>
        <v>0</v>
      </c>
      <c r="W224" s="757"/>
      <c r="X224" s="757"/>
      <c r="Y224" s="757"/>
      <c r="Z224" s="757"/>
    </row>
    <row r="225">
      <c r="A225" s="757" t="str">
        <f>'Compiled Bev'!I2515</f>
        <v/>
      </c>
      <c r="B225" s="757" t="str">
        <f>IF(sum('Compiled Bev'!P2515+'Compiled Bev'!R2515)=0,"",IF(V225&gt;1,"",sum('Compiled Bev'!P2515+'Compiled Bev'!R2515)))</f>
        <v/>
      </c>
      <c r="C225" s="757" t="str">
        <f>'Compiled Bev'!K2515</f>
        <v/>
      </c>
      <c r="D225" s="757" t="str">
        <f>'Compiled Bev'!L2515</f>
        <v/>
      </c>
      <c r="E225" s="757" t="str">
        <f>'Compiled Bev'!M2515</f>
        <v/>
      </c>
      <c r="F225" s="757" t="str">
        <f>'Compiled Bev'!N2515</f>
        <v/>
      </c>
      <c r="G225" s="757" t="str">
        <f t="shared" si="1"/>
        <v/>
      </c>
      <c r="H225" s="757" t="str">
        <f>'Compiled Bev'!P2515</f>
        <v/>
      </c>
      <c r="I225" s="757" t="str">
        <f t="shared" si="2"/>
        <v/>
      </c>
      <c r="J225" s="757" t="str">
        <f>'Compiled Bev'!R2515</f>
        <v/>
      </c>
      <c r="K225" s="757" t="str">
        <f>'Compiled Bev'!S2515</f>
        <v/>
      </c>
      <c r="L225" s="757" t="str">
        <f>'Compiled Bev'!T2515</f>
        <v/>
      </c>
      <c r="M225" s="758"/>
      <c r="N225" s="759"/>
      <c r="O225" s="757"/>
      <c r="P225" s="757"/>
      <c r="Q225" s="757"/>
      <c r="R225" s="757"/>
      <c r="S225" s="757"/>
      <c r="T225" s="757"/>
      <c r="U225" s="757"/>
      <c r="V225" s="757">
        <f>COUNTA('Compiled Bev'!P2515,'Compiled Bev'!R2515)</f>
        <v>0</v>
      </c>
      <c r="W225" s="757"/>
      <c r="X225" s="757"/>
      <c r="Y225" s="757"/>
      <c r="Z225" s="757"/>
    </row>
    <row r="226">
      <c r="A226" s="757" t="str">
        <f>'Compiled Bev'!I2516</f>
        <v/>
      </c>
      <c r="B226" s="757" t="str">
        <f>IF(sum('Compiled Bev'!P2516+'Compiled Bev'!R2516)=0,"",IF(V226&gt;1,"",sum('Compiled Bev'!P2516+'Compiled Bev'!R2516)))</f>
        <v/>
      </c>
      <c r="C226" s="757" t="str">
        <f>'Compiled Bev'!K2516</f>
        <v/>
      </c>
      <c r="D226" s="757" t="str">
        <f>'Compiled Bev'!L2516</f>
        <v/>
      </c>
      <c r="E226" s="757" t="str">
        <f>'Compiled Bev'!M2516</f>
        <v/>
      </c>
      <c r="F226" s="757" t="str">
        <f>'Compiled Bev'!N2516</f>
        <v/>
      </c>
      <c r="G226" s="757" t="str">
        <f t="shared" si="1"/>
        <v/>
      </c>
      <c r="H226" s="757" t="str">
        <f>'Compiled Bev'!P2516</f>
        <v/>
      </c>
      <c r="I226" s="757" t="str">
        <f t="shared" si="2"/>
        <v/>
      </c>
      <c r="J226" s="757" t="str">
        <f>'Compiled Bev'!R2516</f>
        <v/>
      </c>
      <c r="K226" s="757" t="str">
        <f>'Compiled Bev'!S2516</f>
        <v/>
      </c>
      <c r="L226" s="757" t="str">
        <f>'Compiled Bev'!T2516</f>
        <v/>
      </c>
      <c r="M226" s="758"/>
      <c r="N226" s="759"/>
      <c r="O226" s="757"/>
      <c r="P226" s="757"/>
      <c r="Q226" s="757"/>
      <c r="R226" s="757"/>
      <c r="S226" s="757"/>
      <c r="T226" s="757"/>
      <c r="U226" s="757"/>
      <c r="V226" s="757">
        <f>COUNTA('Compiled Bev'!P2516,'Compiled Bev'!R2516)</f>
        <v>0</v>
      </c>
      <c r="W226" s="757"/>
      <c r="X226" s="757"/>
      <c r="Y226" s="757"/>
      <c r="Z226" s="757"/>
    </row>
    <row r="227">
      <c r="A227" s="757" t="str">
        <f>'Compiled Bev'!I2517</f>
        <v/>
      </c>
      <c r="B227" s="757" t="str">
        <f>IF(sum('Compiled Bev'!P2517+'Compiled Bev'!R2517)=0,"",IF(V227&gt;1,"",sum('Compiled Bev'!P2517+'Compiled Bev'!R2517)))</f>
        <v/>
      </c>
      <c r="C227" s="757" t="str">
        <f>'Compiled Bev'!K2517</f>
        <v/>
      </c>
      <c r="D227" s="757" t="str">
        <f>'Compiled Bev'!L2517</f>
        <v/>
      </c>
      <c r="E227" s="757" t="str">
        <f>'Compiled Bev'!M2517</f>
        <v/>
      </c>
      <c r="F227" s="757" t="str">
        <f>'Compiled Bev'!N2517</f>
        <v/>
      </c>
      <c r="G227" s="757" t="str">
        <f t="shared" si="1"/>
        <v/>
      </c>
      <c r="H227" s="757" t="str">
        <f>'Compiled Bev'!P2517</f>
        <v/>
      </c>
      <c r="I227" s="757" t="str">
        <f t="shared" si="2"/>
        <v/>
      </c>
      <c r="J227" s="757" t="str">
        <f>'Compiled Bev'!R2517</f>
        <v/>
      </c>
      <c r="K227" s="757" t="str">
        <f>'Compiled Bev'!S2517</f>
        <v/>
      </c>
      <c r="L227" s="757" t="str">
        <f>'Compiled Bev'!T2517</f>
        <v/>
      </c>
      <c r="M227" s="758"/>
      <c r="N227" s="759"/>
      <c r="O227" s="757"/>
      <c r="P227" s="757"/>
      <c r="Q227" s="757"/>
      <c r="R227" s="757"/>
      <c r="S227" s="757"/>
      <c r="T227" s="757"/>
      <c r="U227" s="757"/>
      <c r="V227" s="757">
        <f>COUNTA('Compiled Bev'!P2517,'Compiled Bev'!R2517)</f>
        <v>0</v>
      </c>
      <c r="W227" s="757"/>
      <c r="X227" s="757"/>
      <c r="Y227" s="757"/>
      <c r="Z227" s="757"/>
    </row>
    <row r="228">
      <c r="A228" s="757" t="str">
        <f>'Compiled Bev'!I2518</f>
        <v/>
      </c>
      <c r="B228" s="757" t="str">
        <f>IF(sum('Compiled Bev'!P2518+'Compiled Bev'!R2518)=0,"",IF(V228&gt;1,"",sum('Compiled Bev'!P2518+'Compiled Bev'!R2518)))</f>
        <v/>
      </c>
      <c r="C228" s="757" t="str">
        <f>'Compiled Bev'!K2518</f>
        <v/>
      </c>
      <c r="D228" s="757" t="str">
        <f>'Compiled Bev'!L2518</f>
        <v/>
      </c>
      <c r="E228" s="757" t="str">
        <f>'Compiled Bev'!M2518</f>
        <v/>
      </c>
      <c r="F228" s="757" t="str">
        <f>'Compiled Bev'!N2518</f>
        <v/>
      </c>
      <c r="G228" s="757" t="str">
        <f t="shared" si="1"/>
        <v/>
      </c>
      <c r="H228" s="757" t="str">
        <f>'Compiled Bev'!P2518</f>
        <v/>
      </c>
      <c r="I228" s="757" t="str">
        <f t="shared" si="2"/>
        <v/>
      </c>
      <c r="J228" s="757" t="str">
        <f>'Compiled Bev'!R2518</f>
        <v/>
      </c>
      <c r="K228" s="757" t="str">
        <f>'Compiled Bev'!S2518</f>
        <v/>
      </c>
      <c r="L228" s="757" t="str">
        <f>'Compiled Bev'!T2518</f>
        <v/>
      </c>
      <c r="M228" s="758"/>
      <c r="N228" s="759"/>
      <c r="O228" s="757"/>
      <c r="P228" s="757"/>
      <c r="Q228" s="757"/>
      <c r="R228" s="757"/>
      <c r="S228" s="757"/>
      <c r="T228" s="757"/>
      <c r="U228" s="757"/>
      <c r="V228" s="757">
        <f>COUNTA('Compiled Bev'!P2518,'Compiled Bev'!R2518)</f>
        <v>0</v>
      </c>
      <c r="W228" s="757"/>
      <c r="X228" s="757"/>
      <c r="Y228" s="757"/>
      <c r="Z228" s="757"/>
    </row>
    <row r="229">
      <c r="A229" s="757" t="str">
        <f>'Compiled Bev'!I2519</f>
        <v/>
      </c>
      <c r="B229" s="757" t="str">
        <f>IF(sum('Compiled Bev'!P2519+'Compiled Bev'!R2519)=0,"",IF(V229&gt;1,"",sum('Compiled Bev'!P2519+'Compiled Bev'!R2519)))</f>
        <v/>
      </c>
      <c r="C229" s="757" t="str">
        <f>'Compiled Bev'!K2519</f>
        <v/>
      </c>
      <c r="D229" s="757" t="str">
        <f>'Compiled Bev'!L2519</f>
        <v/>
      </c>
      <c r="E229" s="757" t="str">
        <f>'Compiled Bev'!M2519</f>
        <v/>
      </c>
      <c r="F229" s="757" t="str">
        <f>'Compiled Bev'!N2519</f>
        <v/>
      </c>
      <c r="G229" s="757" t="str">
        <f t="shared" si="1"/>
        <v/>
      </c>
      <c r="H229" s="757" t="str">
        <f>'Compiled Bev'!P2519</f>
        <v/>
      </c>
      <c r="I229" s="757" t="str">
        <f t="shared" si="2"/>
        <v/>
      </c>
      <c r="J229" s="757" t="str">
        <f>'Compiled Bev'!R2519</f>
        <v/>
      </c>
      <c r="K229" s="757" t="str">
        <f>'Compiled Bev'!S2519</f>
        <v/>
      </c>
      <c r="L229" s="757" t="str">
        <f>'Compiled Bev'!T2519</f>
        <v/>
      </c>
      <c r="M229" s="758"/>
      <c r="N229" s="759"/>
      <c r="O229" s="757"/>
      <c r="P229" s="757"/>
      <c r="Q229" s="757"/>
      <c r="R229" s="757"/>
      <c r="S229" s="757"/>
      <c r="T229" s="757"/>
      <c r="U229" s="757"/>
      <c r="V229" s="757">
        <f>COUNTA('Compiled Bev'!P2519,'Compiled Bev'!R2519)</f>
        <v>0</v>
      </c>
      <c r="W229" s="757"/>
      <c r="X229" s="757"/>
      <c r="Y229" s="757"/>
      <c r="Z229" s="757"/>
    </row>
    <row r="230">
      <c r="A230" s="757" t="str">
        <f>'Compiled Bev'!I2520</f>
        <v/>
      </c>
      <c r="B230" s="757" t="str">
        <f>IF(sum('Compiled Bev'!P2520+'Compiled Bev'!R2520)=0,"",IF(V230&gt;1,"",sum('Compiled Bev'!P2520+'Compiled Bev'!R2520)))</f>
        <v/>
      </c>
      <c r="C230" s="757" t="str">
        <f>'Compiled Bev'!K2520</f>
        <v/>
      </c>
      <c r="D230" s="757" t="str">
        <f>'Compiled Bev'!L2520</f>
        <v/>
      </c>
      <c r="E230" s="757" t="str">
        <f>'Compiled Bev'!M2520</f>
        <v/>
      </c>
      <c r="F230" s="757" t="str">
        <f>'Compiled Bev'!N2520</f>
        <v/>
      </c>
      <c r="G230" s="757" t="str">
        <f t="shared" si="1"/>
        <v/>
      </c>
      <c r="H230" s="757" t="str">
        <f>'Compiled Bev'!P2520</f>
        <v/>
      </c>
      <c r="I230" s="757" t="str">
        <f t="shared" si="2"/>
        <v/>
      </c>
      <c r="J230" s="757" t="str">
        <f>'Compiled Bev'!R2520</f>
        <v/>
      </c>
      <c r="K230" s="757" t="str">
        <f>'Compiled Bev'!S2520</f>
        <v/>
      </c>
      <c r="L230" s="757" t="str">
        <f>'Compiled Bev'!T2520</f>
        <v/>
      </c>
      <c r="M230" s="758"/>
      <c r="N230" s="759"/>
      <c r="O230" s="757"/>
      <c r="P230" s="757"/>
      <c r="Q230" s="757"/>
      <c r="R230" s="757"/>
      <c r="S230" s="757"/>
      <c r="T230" s="757"/>
      <c r="U230" s="757"/>
      <c r="V230" s="757">
        <f>COUNTA('Compiled Bev'!P2520,'Compiled Bev'!R2520)</f>
        <v>0</v>
      </c>
      <c r="W230" s="757"/>
      <c r="X230" s="757"/>
      <c r="Y230" s="757"/>
      <c r="Z230" s="757"/>
    </row>
    <row r="231">
      <c r="A231" s="757" t="str">
        <f>'Compiled Bev'!I2521</f>
        <v/>
      </c>
      <c r="B231" s="757" t="str">
        <f>IF(sum('Compiled Bev'!P2521+'Compiled Bev'!R2521)=0,"",IF(V231&gt;1,"",sum('Compiled Bev'!P2521+'Compiled Bev'!R2521)))</f>
        <v/>
      </c>
      <c r="C231" s="757" t="str">
        <f>'Compiled Bev'!K2521</f>
        <v/>
      </c>
      <c r="D231" s="757" t="str">
        <f>'Compiled Bev'!L2521</f>
        <v/>
      </c>
      <c r="E231" s="757" t="str">
        <f>'Compiled Bev'!M2521</f>
        <v/>
      </c>
      <c r="F231" s="757" t="str">
        <f>'Compiled Bev'!N2521</f>
        <v/>
      </c>
      <c r="G231" s="757" t="str">
        <f t="shared" si="1"/>
        <v/>
      </c>
      <c r="H231" s="757" t="str">
        <f>'Compiled Bev'!P2521</f>
        <v/>
      </c>
      <c r="I231" s="757" t="str">
        <f t="shared" si="2"/>
        <v/>
      </c>
      <c r="J231" s="757" t="str">
        <f>'Compiled Bev'!R2521</f>
        <v/>
      </c>
      <c r="K231" s="757" t="str">
        <f>'Compiled Bev'!S2521</f>
        <v/>
      </c>
      <c r="L231" s="757" t="str">
        <f>'Compiled Bev'!T2521</f>
        <v/>
      </c>
      <c r="M231" s="758"/>
      <c r="N231" s="759"/>
      <c r="O231" s="757"/>
      <c r="P231" s="757"/>
      <c r="Q231" s="757"/>
      <c r="R231" s="757"/>
      <c r="S231" s="757"/>
      <c r="T231" s="757"/>
      <c r="U231" s="757"/>
      <c r="V231" s="757">
        <f>COUNTA('Compiled Bev'!P2521,'Compiled Bev'!R2521)</f>
        <v>0</v>
      </c>
      <c r="W231" s="757"/>
      <c r="X231" s="757"/>
      <c r="Y231" s="757"/>
      <c r="Z231" s="757"/>
    </row>
    <row r="232">
      <c r="A232" s="757" t="str">
        <f>'Compiled Bev'!I2522</f>
        <v/>
      </c>
      <c r="B232" s="757" t="str">
        <f>IF(sum('Compiled Bev'!P2522+'Compiled Bev'!R2522)=0,"",IF(V232&gt;1,"",sum('Compiled Bev'!P2522+'Compiled Bev'!R2522)))</f>
        <v/>
      </c>
      <c r="C232" s="757" t="str">
        <f>'Compiled Bev'!K2522</f>
        <v/>
      </c>
      <c r="D232" s="757" t="str">
        <f>'Compiled Bev'!L2522</f>
        <v/>
      </c>
      <c r="E232" s="757" t="str">
        <f>'Compiled Bev'!M2522</f>
        <v/>
      </c>
      <c r="F232" s="757" t="str">
        <f>'Compiled Bev'!N2522</f>
        <v/>
      </c>
      <c r="G232" s="757" t="str">
        <f t="shared" si="1"/>
        <v/>
      </c>
      <c r="H232" s="757" t="str">
        <f>'Compiled Bev'!P2522</f>
        <v/>
      </c>
      <c r="I232" s="757" t="str">
        <f t="shared" si="2"/>
        <v/>
      </c>
      <c r="J232" s="757" t="str">
        <f>'Compiled Bev'!R2522</f>
        <v/>
      </c>
      <c r="K232" s="757" t="str">
        <f>'Compiled Bev'!S2522</f>
        <v/>
      </c>
      <c r="L232" s="757" t="str">
        <f>'Compiled Bev'!T2522</f>
        <v/>
      </c>
      <c r="M232" s="758"/>
      <c r="N232" s="759"/>
      <c r="O232" s="757"/>
      <c r="P232" s="757"/>
      <c r="Q232" s="757"/>
      <c r="R232" s="757"/>
      <c r="S232" s="757"/>
      <c r="T232" s="757"/>
      <c r="U232" s="757"/>
      <c r="V232" s="757">
        <f>COUNTA('Compiled Bev'!P2522,'Compiled Bev'!R2522)</f>
        <v>0</v>
      </c>
      <c r="W232" s="757"/>
      <c r="X232" s="757"/>
      <c r="Y232" s="757"/>
      <c r="Z232" s="757"/>
    </row>
    <row r="233">
      <c r="A233" s="757" t="str">
        <f>'Compiled Bev'!I2523</f>
        <v/>
      </c>
      <c r="B233" s="757" t="str">
        <f>IF(sum('Compiled Bev'!P2523+'Compiled Bev'!R2523)=0,"",IF(V233&gt;1,"",sum('Compiled Bev'!P2523+'Compiled Bev'!R2523)))</f>
        <v/>
      </c>
      <c r="C233" s="757" t="str">
        <f>'Compiled Bev'!K2523</f>
        <v/>
      </c>
      <c r="D233" s="757" t="str">
        <f>'Compiled Bev'!L2523</f>
        <v/>
      </c>
      <c r="E233" s="757" t="str">
        <f>'Compiled Bev'!M2523</f>
        <v/>
      </c>
      <c r="F233" s="757" t="str">
        <f>'Compiled Bev'!N2523</f>
        <v/>
      </c>
      <c r="G233" s="757" t="str">
        <f t="shared" si="1"/>
        <v/>
      </c>
      <c r="H233" s="757" t="str">
        <f>'Compiled Bev'!P2523</f>
        <v/>
      </c>
      <c r="I233" s="757" t="str">
        <f t="shared" si="2"/>
        <v/>
      </c>
      <c r="J233" s="757" t="str">
        <f>'Compiled Bev'!R2523</f>
        <v/>
      </c>
      <c r="K233" s="757" t="str">
        <f>'Compiled Bev'!S2523</f>
        <v/>
      </c>
      <c r="L233" s="757" t="str">
        <f>'Compiled Bev'!T2523</f>
        <v/>
      </c>
      <c r="M233" s="758"/>
      <c r="N233" s="759"/>
      <c r="O233" s="757"/>
      <c r="P233" s="757"/>
      <c r="Q233" s="757"/>
      <c r="R233" s="757"/>
      <c r="S233" s="757"/>
      <c r="T233" s="757"/>
      <c r="U233" s="757"/>
      <c r="V233" s="757">
        <f>COUNTA('Compiled Bev'!P2523,'Compiled Bev'!R2523)</f>
        <v>0</v>
      </c>
      <c r="W233" s="757"/>
      <c r="X233" s="757"/>
      <c r="Y233" s="757"/>
      <c r="Z233" s="757"/>
    </row>
    <row r="234">
      <c r="A234" s="757" t="str">
        <f>'Compiled Bev'!I2524</f>
        <v/>
      </c>
      <c r="B234" s="757" t="str">
        <f>IF(sum('Compiled Bev'!P2524+'Compiled Bev'!R2524)=0,"",IF(V234&gt;1,"",sum('Compiled Bev'!P2524+'Compiled Bev'!R2524)))</f>
        <v/>
      </c>
      <c r="C234" s="757" t="str">
        <f>'Compiled Bev'!K2524</f>
        <v/>
      </c>
      <c r="D234" s="757" t="str">
        <f>'Compiled Bev'!L2524</f>
        <v/>
      </c>
      <c r="E234" s="757" t="str">
        <f>'Compiled Bev'!M2524</f>
        <v/>
      </c>
      <c r="F234" s="757" t="str">
        <f>'Compiled Bev'!N2524</f>
        <v/>
      </c>
      <c r="G234" s="757" t="str">
        <f t="shared" si="1"/>
        <v/>
      </c>
      <c r="H234" s="757" t="str">
        <f>'Compiled Bev'!P2524</f>
        <v/>
      </c>
      <c r="I234" s="757" t="str">
        <f t="shared" si="2"/>
        <v/>
      </c>
      <c r="J234" s="757" t="str">
        <f>'Compiled Bev'!R2524</f>
        <v/>
      </c>
      <c r="K234" s="757" t="str">
        <f>'Compiled Bev'!S2524</f>
        <v/>
      </c>
      <c r="L234" s="757" t="str">
        <f>'Compiled Bev'!T2524</f>
        <v/>
      </c>
      <c r="M234" s="758"/>
      <c r="N234" s="759"/>
      <c r="O234" s="757"/>
      <c r="P234" s="757"/>
      <c r="Q234" s="757"/>
      <c r="R234" s="757"/>
      <c r="S234" s="757"/>
      <c r="T234" s="757"/>
      <c r="U234" s="757"/>
      <c r="V234" s="757">
        <f>COUNTA('Compiled Bev'!P2524,'Compiled Bev'!R2524)</f>
        <v>0</v>
      </c>
      <c r="W234" s="757"/>
      <c r="X234" s="757"/>
      <c r="Y234" s="757"/>
      <c r="Z234" s="757"/>
    </row>
    <row r="235">
      <c r="A235" s="757" t="str">
        <f>'Compiled Bev'!I2525</f>
        <v/>
      </c>
      <c r="B235" s="757" t="str">
        <f>IF(sum('Compiled Bev'!P2525+'Compiled Bev'!R2525)=0,"",IF(V235&gt;1,"",sum('Compiled Bev'!P2525+'Compiled Bev'!R2525)))</f>
        <v/>
      </c>
      <c r="C235" s="757" t="str">
        <f>'Compiled Bev'!K2525</f>
        <v/>
      </c>
      <c r="D235" s="757" t="str">
        <f>'Compiled Bev'!L2525</f>
        <v/>
      </c>
      <c r="E235" s="757" t="str">
        <f>'Compiled Bev'!M2525</f>
        <v/>
      </c>
      <c r="F235" s="757" t="str">
        <f>'Compiled Bev'!N2525</f>
        <v/>
      </c>
      <c r="G235" s="757" t="str">
        <f t="shared" si="1"/>
        <v/>
      </c>
      <c r="H235" s="757" t="str">
        <f>'Compiled Bev'!P2525</f>
        <v/>
      </c>
      <c r="I235" s="757" t="str">
        <f t="shared" si="2"/>
        <v/>
      </c>
      <c r="J235" s="757" t="str">
        <f>'Compiled Bev'!R2525</f>
        <v/>
      </c>
      <c r="K235" s="757" t="str">
        <f>'Compiled Bev'!S2525</f>
        <v/>
      </c>
      <c r="L235" s="757" t="str">
        <f>'Compiled Bev'!T2525</f>
        <v/>
      </c>
      <c r="M235" s="758"/>
      <c r="N235" s="759"/>
      <c r="O235" s="757"/>
      <c r="P235" s="757"/>
      <c r="Q235" s="757"/>
      <c r="R235" s="757"/>
      <c r="S235" s="757"/>
      <c r="T235" s="757"/>
      <c r="U235" s="757"/>
      <c r="V235" s="757">
        <f>COUNTA('Compiled Bev'!P2525,'Compiled Bev'!R2525)</f>
        <v>0</v>
      </c>
      <c r="W235" s="757"/>
      <c r="X235" s="757"/>
      <c r="Y235" s="757"/>
      <c r="Z235" s="757"/>
    </row>
    <row r="236">
      <c r="A236" s="757" t="str">
        <f>'Compiled Bev'!I2526</f>
        <v/>
      </c>
      <c r="B236" s="757" t="str">
        <f>IF(sum('Compiled Bev'!P2526+'Compiled Bev'!R2526)=0,"",IF(V236&gt;1,"",sum('Compiled Bev'!P2526+'Compiled Bev'!R2526)))</f>
        <v/>
      </c>
      <c r="C236" s="757" t="str">
        <f>'Compiled Bev'!K2526</f>
        <v/>
      </c>
      <c r="D236" s="757" t="str">
        <f>'Compiled Bev'!L2526</f>
        <v/>
      </c>
      <c r="E236" s="757" t="str">
        <f>'Compiled Bev'!M2526</f>
        <v/>
      </c>
      <c r="F236" s="757" t="str">
        <f>'Compiled Bev'!N2526</f>
        <v/>
      </c>
      <c r="G236" s="757" t="str">
        <f t="shared" si="1"/>
        <v/>
      </c>
      <c r="H236" s="757" t="str">
        <f>'Compiled Bev'!P2526</f>
        <v/>
      </c>
      <c r="I236" s="757" t="str">
        <f t="shared" si="2"/>
        <v/>
      </c>
      <c r="J236" s="757" t="str">
        <f>'Compiled Bev'!R2526</f>
        <v/>
      </c>
      <c r="K236" s="757" t="str">
        <f>'Compiled Bev'!S2526</f>
        <v/>
      </c>
      <c r="L236" s="757" t="str">
        <f>'Compiled Bev'!T2526</f>
        <v/>
      </c>
      <c r="M236" s="758"/>
      <c r="N236" s="759"/>
      <c r="O236" s="757"/>
      <c r="P236" s="757"/>
      <c r="Q236" s="757"/>
      <c r="R236" s="757"/>
      <c r="S236" s="757"/>
      <c r="T236" s="757"/>
      <c r="U236" s="757"/>
      <c r="V236" s="757">
        <f>COUNTA('Compiled Bev'!P2526,'Compiled Bev'!R2526)</f>
        <v>0</v>
      </c>
      <c r="W236" s="757"/>
      <c r="X236" s="757"/>
      <c r="Y236" s="757"/>
      <c r="Z236" s="757"/>
    </row>
    <row r="237">
      <c r="A237" s="757" t="str">
        <f>'Compiled Bev'!I2527</f>
        <v/>
      </c>
      <c r="B237" s="757" t="str">
        <f>IF(sum('Compiled Bev'!P2527+'Compiled Bev'!R2527)=0,"",IF(V237&gt;1,"",sum('Compiled Bev'!P2527+'Compiled Bev'!R2527)))</f>
        <v/>
      </c>
      <c r="C237" s="757" t="str">
        <f>'Compiled Bev'!K2527</f>
        <v/>
      </c>
      <c r="D237" s="757" t="str">
        <f>'Compiled Bev'!L2527</f>
        <v/>
      </c>
      <c r="E237" s="757" t="str">
        <f>'Compiled Bev'!M2527</f>
        <v/>
      </c>
      <c r="F237" s="757" t="str">
        <f>'Compiled Bev'!N2527</f>
        <v/>
      </c>
      <c r="G237" s="757" t="str">
        <f t="shared" si="1"/>
        <v/>
      </c>
      <c r="H237" s="757" t="str">
        <f>'Compiled Bev'!P2527</f>
        <v/>
      </c>
      <c r="I237" s="757" t="str">
        <f t="shared" si="2"/>
        <v/>
      </c>
      <c r="J237" s="757" t="str">
        <f>'Compiled Bev'!R2527</f>
        <v/>
      </c>
      <c r="K237" s="757" t="str">
        <f>'Compiled Bev'!S2527</f>
        <v/>
      </c>
      <c r="L237" s="757" t="str">
        <f>'Compiled Bev'!T2527</f>
        <v/>
      </c>
      <c r="M237" s="758"/>
      <c r="N237" s="759"/>
      <c r="O237" s="757"/>
      <c r="P237" s="757"/>
      <c r="Q237" s="757"/>
      <c r="R237" s="757"/>
      <c r="S237" s="757"/>
      <c r="T237" s="757"/>
      <c r="U237" s="757"/>
      <c r="V237" s="757">
        <f>COUNTA('Compiled Bev'!P2527,'Compiled Bev'!R2527)</f>
        <v>0</v>
      </c>
      <c r="W237" s="757"/>
      <c r="X237" s="757"/>
      <c r="Y237" s="757"/>
      <c r="Z237" s="757"/>
    </row>
    <row r="238">
      <c r="A238" s="757" t="str">
        <f>'Compiled Bev'!I2528</f>
        <v/>
      </c>
      <c r="B238" s="757" t="str">
        <f>IF(sum('Compiled Bev'!P2528+'Compiled Bev'!R2528)=0,"",IF(V238&gt;1,"",sum('Compiled Bev'!P2528+'Compiled Bev'!R2528)))</f>
        <v/>
      </c>
      <c r="C238" s="757" t="str">
        <f>'Compiled Bev'!K2528</f>
        <v/>
      </c>
      <c r="D238" s="757" t="str">
        <f>'Compiled Bev'!L2528</f>
        <v/>
      </c>
      <c r="E238" s="757" t="str">
        <f>'Compiled Bev'!M2528</f>
        <v/>
      </c>
      <c r="F238" s="757" t="str">
        <f>'Compiled Bev'!N2528</f>
        <v/>
      </c>
      <c r="G238" s="757" t="str">
        <f t="shared" si="1"/>
        <v/>
      </c>
      <c r="H238" s="757" t="str">
        <f>'Compiled Bev'!P2528</f>
        <v/>
      </c>
      <c r="I238" s="757" t="str">
        <f t="shared" si="2"/>
        <v/>
      </c>
      <c r="J238" s="757" t="str">
        <f>'Compiled Bev'!R2528</f>
        <v/>
      </c>
      <c r="K238" s="757" t="str">
        <f>'Compiled Bev'!S2528</f>
        <v/>
      </c>
      <c r="L238" s="757" t="str">
        <f>'Compiled Bev'!T2528</f>
        <v/>
      </c>
      <c r="M238" s="758"/>
      <c r="N238" s="759"/>
      <c r="O238" s="757"/>
      <c r="P238" s="757"/>
      <c r="Q238" s="757"/>
      <c r="R238" s="757"/>
      <c r="S238" s="757"/>
      <c r="T238" s="757"/>
      <c r="U238" s="757"/>
      <c r="V238" s="757">
        <f>COUNTA('Compiled Bev'!P2528,'Compiled Bev'!R2528)</f>
        <v>0</v>
      </c>
      <c r="W238" s="757"/>
      <c r="X238" s="757"/>
      <c r="Y238" s="757"/>
      <c r="Z238" s="757"/>
    </row>
    <row r="239">
      <c r="A239" s="757" t="str">
        <f>'Compiled Bev'!I2529</f>
        <v/>
      </c>
      <c r="B239" s="757" t="str">
        <f>IF(sum('Compiled Bev'!P2529+'Compiled Bev'!R2529)=0,"",IF(V239&gt;1,"",sum('Compiled Bev'!P2529+'Compiled Bev'!R2529)))</f>
        <v/>
      </c>
      <c r="C239" s="757" t="str">
        <f>'Compiled Bev'!K2529</f>
        <v/>
      </c>
      <c r="D239" s="757" t="str">
        <f>'Compiled Bev'!L2529</f>
        <v/>
      </c>
      <c r="E239" s="757" t="str">
        <f>'Compiled Bev'!M2529</f>
        <v/>
      </c>
      <c r="F239" s="757" t="str">
        <f>'Compiled Bev'!N2529</f>
        <v/>
      </c>
      <c r="G239" s="757" t="str">
        <f t="shared" si="1"/>
        <v/>
      </c>
      <c r="H239" s="757" t="str">
        <f>'Compiled Bev'!P2529</f>
        <v/>
      </c>
      <c r="I239" s="757" t="str">
        <f t="shared" si="2"/>
        <v/>
      </c>
      <c r="J239" s="757" t="str">
        <f>'Compiled Bev'!R2529</f>
        <v/>
      </c>
      <c r="K239" s="757" t="str">
        <f>'Compiled Bev'!S2529</f>
        <v/>
      </c>
      <c r="L239" s="757" t="str">
        <f>'Compiled Bev'!T2529</f>
        <v/>
      </c>
      <c r="M239" s="758"/>
      <c r="N239" s="759"/>
      <c r="O239" s="757"/>
      <c r="P239" s="757"/>
      <c r="Q239" s="757"/>
      <c r="R239" s="757"/>
      <c r="S239" s="757"/>
      <c r="T239" s="757"/>
      <c r="U239" s="757"/>
      <c r="V239" s="757">
        <f>COUNTA('Compiled Bev'!P2529,'Compiled Bev'!R2529)</f>
        <v>0</v>
      </c>
      <c r="W239" s="757"/>
      <c r="X239" s="757"/>
      <c r="Y239" s="757"/>
      <c r="Z239" s="757"/>
    </row>
    <row r="240">
      <c r="A240" s="757" t="str">
        <f>'Compiled Bev'!I2530</f>
        <v/>
      </c>
      <c r="B240" s="757" t="str">
        <f>IF(sum('Compiled Bev'!P2530+'Compiled Bev'!R2530)=0,"",IF(V240&gt;1,"",sum('Compiled Bev'!P2530+'Compiled Bev'!R2530)))</f>
        <v/>
      </c>
      <c r="C240" s="757" t="str">
        <f>'Compiled Bev'!K2530</f>
        <v/>
      </c>
      <c r="D240" s="757" t="str">
        <f>'Compiled Bev'!L2530</f>
        <v/>
      </c>
      <c r="E240" s="757" t="str">
        <f>'Compiled Bev'!M2530</f>
        <v/>
      </c>
      <c r="F240" s="757" t="str">
        <f>'Compiled Bev'!N2530</f>
        <v/>
      </c>
      <c r="G240" s="757" t="str">
        <f t="shared" si="1"/>
        <v/>
      </c>
      <c r="H240" s="757" t="str">
        <f>'Compiled Bev'!P2530</f>
        <v/>
      </c>
      <c r="I240" s="757" t="str">
        <f t="shared" si="2"/>
        <v/>
      </c>
      <c r="J240" s="757" t="str">
        <f>'Compiled Bev'!R2530</f>
        <v/>
      </c>
      <c r="K240" s="757" t="str">
        <f>'Compiled Bev'!S2530</f>
        <v/>
      </c>
      <c r="L240" s="757" t="str">
        <f>'Compiled Bev'!T2530</f>
        <v/>
      </c>
      <c r="M240" s="758"/>
      <c r="N240" s="759"/>
      <c r="O240" s="757"/>
      <c r="P240" s="757"/>
      <c r="Q240" s="757"/>
      <c r="R240" s="757"/>
      <c r="S240" s="757"/>
      <c r="T240" s="757"/>
      <c r="U240" s="757"/>
      <c r="V240" s="757">
        <f>COUNTA('Compiled Bev'!P2530,'Compiled Bev'!R2530)</f>
        <v>0</v>
      </c>
      <c r="W240" s="757"/>
      <c r="X240" s="757"/>
      <c r="Y240" s="757"/>
      <c r="Z240" s="757"/>
    </row>
    <row r="241">
      <c r="A241" s="757" t="str">
        <f>'Compiled Bev'!I2531</f>
        <v/>
      </c>
      <c r="B241" s="757" t="str">
        <f>IF(sum('Compiled Bev'!P2531+'Compiled Bev'!R2531)=0,"",IF(V241&gt;1,"",sum('Compiled Bev'!P2531+'Compiled Bev'!R2531)))</f>
        <v/>
      </c>
      <c r="C241" s="757" t="str">
        <f>'Compiled Bev'!K2531</f>
        <v/>
      </c>
      <c r="D241" s="757" t="str">
        <f>'Compiled Bev'!L2531</f>
        <v/>
      </c>
      <c r="E241" s="757" t="str">
        <f>'Compiled Bev'!M2531</f>
        <v/>
      </c>
      <c r="F241" s="757" t="str">
        <f>'Compiled Bev'!N2531</f>
        <v/>
      </c>
      <c r="G241" s="757" t="str">
        <f t="shared" si="1"/>
        <v/>
      </c>
      <c r="H241" s="757" t="str">
        <f>'Compiled Bev'!P2531</f>
        <v/>
      </c>
      <c r="I241" s="757" t="str">
        <f t="shared" si="2"/>
        <v/>
      </c>
      <c r="J241" s="757" t="str">
        <f>'Compiled Bev'!R2531</f>
        <v/>
      </c>
      <c r="K241" s="757" t="str">
        <f>'Compiled Bev'!S2531</f>
        <v/>
      </c>
      <c r="L241" s="757" t="str">
        <f>'Compiled Bev'!T2531</f>
        <v/>
      </c>
      <c r="M241" s="758"/>
      <c r="N241" s="759"/>
      <c r="O241" s="757"/>
      <c r="P241" s="757"/>
      <c r="Q241" s="757"/>
      <c r="R241" s="757"/>
      <c r="S241" s="757"/>
      <c r="T241" s="757"/>
      <c r="U241" s="757"/>
      <c r="V241" s="757">
        <f>COUNTA('Compiled Bev'!P2531,'Compiled Bev'!R2531)</f>
        <v>0</v>
      </c>
      <c r="W241" s="757"/>
      <c r="X241" s="757"/>
      <c r="Y241" s="757"/>
      <c r="Z241" s="757"/>
    </row>
    <row r="242">
      <c r="A242" s="757" t="str">
        <f>'Compiled Bev'!I2532</f>
        <v/>
      </c>
      <c r="B242" s="757" t="str">
        <f>IF(sum('Compiled Bev'!P2532+'Compiled Bev'!R2532)=0,"",IF(V242&gt;1,"",sum('Compiled Bev'!P2532+'Compiled Bev'!R2532)))</f>
        <v/>
      </c>
      <c r="C242" s="757" t="str">
        <f>'Compiled Bev'!K2532</f>
        <v/>
      </c>
      <c r="D242" s="757" t="str">
        <f>'Compiled Bev'!L2532</f>
        <v/>
      </c>
      <c r="E242" s="757" t="str">
        <f>'Compiled Bev'!M2532</f>
        <v/>
      </c>
      <c r="F242" s="757" t="str">
        <f>'Compiled Bev'!N2532</f>
        <v/>
      </c>
      <c r="G242" s="757" t="str">
        <f t="shared" si="1"/>
        <v/>
      </c>
      <c r="H242" s="757" t="str">
        <f>'Compiled Bev'!P2532</f>
        <v/>
      </c>
      <c r="I242" s="757" t="str">
        <f t="shared" si="2"/>
        <v/>
      </c>
      <c r="J242" s="757" t="str">
        <f>'Compiled Bev'!R2532</f>
        <v/>
      </c>
      <c r="K242" s="757" t="str">
        <f>'Compiled Bev'!S2532</f>
        <v/>
      </c>
      <c r="L242" s="757" t="str">
        <f>'Compiled Bev'!T2532</f>
        <v/>
      </c>
      <c r="M242" s="758"/>
      <c r="N242" s="759"/>
      <c r="O242" s="757"/>
      <c r="P242" s="757"/>
      <c r="Q242" s="757"/>
      <c r="R242" s="757"/>
      <c r="S242" s="757"/>
      <c r="T242" s="757"/>
      <c r="U242" s="757"/>
      <c r="V242" s="757">
        <f>COUNTA('Compiled Bev'!P2532,'Compiled Bev'!R2532)</f>
        <v>0</v>
      </c>
      <c r="W242" s="757"/>
      <c r="X242" s="757"/>
      <c r="Y242" s="757"/>
      <c r="Z242" s="757"/>
    </row>
    <row r="243">
      <c r="A243" s="757" t="str">
        <f>'Compiled Bev'!I2533</f>
        <v/>
      </c>
      <c r="B243" s="757" t="str">
        <f>IF(sum('Compiled Bev'!P2533+'Compiled Bev'!R2533)=0,"",IF(V243&gt;1,"",sum('Compiled Bev'!P2533+'Compiled Bev'!R2533)))</f>
        <v/>
      </c>
      <c r="C243" s="757" t="str">
        <f>'Compiled Bev'!K2533</f>
        <v/>
      </c>
      <c r="D243" s="757" t="str">
        <f>'Compiled Bev'!L2533</f>
        <v/>
      </c>
      <c r="E243" s="757" t="str">
        <f>'Compiled Bev'!M2533</f>
        <v/>
      </c>
      <c r="F243" s="757" t="str">
        <f>'Compiled Bev'!N2533</f>
        <v/>
      </c>
      <c r="G243" s="757" t="str">
        <f t="shared" si="1"/>
        <v/>
      </c>
      <c r="H243" s="757" t="str">
        <f>'Compiled Bev'!P2533</f>
        <v/>
      </c>
      <c r="I243" s="757" t="str">
        <f t="shared" si="2"/>
        <v/>
      </c>
      <c r="J243" s="757" t="str">
        <f>'Compiled Bev'!R2533</f>
        <v/>
      </c>
      <c r="K243" s="757" t="str">
        <f>'Compiled Bev'!S2533</f>
        <v/>
      </c>
      <c r="L243" s="757" t="str">
        <f>'Compiled Bev'!T2533</f>
        <v/>
      </c>
      <c r="M243" s="758"/>
      <c r="N243" s="759"/>
      <c r="O243" s="757"/>
      <c r="P243" s="757"/>
      <c r="Q243" s="757"/>
      <c r="R243" s="757"/>
      <c r="S243" s="757"/>
      <c r="T243" s="757"/>
      <c r="U243" s="757"/>
      <c r="V243" s="757">
        <f>COUNTA('Compiled Bev'!P2533,'Compiled Bev'!R2533)</f>
        <v>0</v>
      </c>
      <c r="W243" s="757"/>
      <c r="X243" s="757"/>
      <c r="Y243" s="757"/>
      <c r="Z243" s="757"/>
    </row>
    <row r="244">
      <c r="A244" s="757" t="str">
        <f>'Compiled Bev'!I2534</f>
        <v/>
      </c>
      <c r="B244" s="757" t="str">
        <f>IF(sum('Compiled Bev'!P2534+'Compiled Bev'!R2534)=0,"",IF(V244&gt;1,"",sum('Compiled Bev'!P2534+'Compiled Bev'!R2534)))</f>
        <v/>
      </c>
      <c r="C244" s="757" t="str">
        <f>'Compiled Bev'!K2534</f>
        <v/>
      </c>
      <c r="D244" s="757" t="str">
        <f>'Compiled Bev'!L2534</f>
        <v/>
      </c>
      <c r="E244" s="757" t="str">
        <f>'Compiled Bev'!M2534</f>
        <v/>
      </c>
      <c r="F244" s="757" t="str">
        <f>'Compiled Bev'!N2534</f>
        <v/>
      </c>
      <c r="G244" s="757" t="str">
        <f t="shared" si="1"/>
        <v/>
      </c>
      <c r="H244" s="757" t="str">
        <f>'Compiled Bev'!P2534</f>
        <v/>
      </c>
      <c r="I244" s="757" t="str">
        <f t="shared" si="2"/>
        <v/>
      </c>
      <c r="J244" s="757" t="str">
        <f>'Compiled Bev'!R2534</f>
        <v/>
      </c>
      <c r="K244" s="757" t="str">
        <f>'Compiled Bev'!S2534</f>
        <v/>
      </c>
      <c r="L244" s="757" t="str">
        <f>'Compiled Bev'!T2534</f>
        <v/>
      </c>
      <c r="M244" s="758"/>
      <c r="N244" s="759"/>
      <c r="O244" s="757"/>
      <c r="P244" s="757"/>
      <c r="Q244" s="757"/>
      <c r="R244" s="757"/>
      <c r="S244" s="757"/>
      <c r="T244" s="757"/>
      <c r="U244" s="757"/>
      <c r="V244" s="757">
        <f>COUNTA('Compiled Bev'!P2534,'Compiled Bev'!R2534)</f>
        <v>0</v>
      </c>
      <c r="W244" s="757"/>
      <c r="X244" s="757"/>
      <c r="Y244" s="757"/>
      <c r="Z244" s="757"/>
    </row>
    <row r="245">
      <c r="A245" s="757" t="str">
        <f>'Compiled Bev'!I2535</f>
        <v/>
      </c>
      <c r="B245" s="757" t="str">
        <f>IF(sum('Compiled Bev'!P2535+'Compiled Bev'!R2535)=0,"",IF(V245&gt;1,"",sum('Compiled Bev'!P2535+'Compiled Bev'!R2535)))</f>
        <v/>
      </c>
      <c r="C245" s="757" t="str">
        <f>'Compiled Bev'!K2535</f>
        <v/>
      </c>
      <c r="D245" s="757" t="str">
        <f>'Compiled Bev'!L2535</f>
        <v/>
      </c>
      <c r="E245" s="757" t="str">
        <f>'Compiled Bev'!M2535</f>
        <v/>
      </c>
      <c r="F245" s="757" t="str">
        <f>'Compiled Bev'!N2535</f>
        <v/>
      </c>
      <c r="G245" s="757" t="str">
        <f t="shared" si="1"/>
        <v/>
      </c>
      <c r="H245" s="757" t="str">
        <f>'Compiled Bev'!P2535</f>
        <v/>
      </c>
      <c r="I245" s="757" t="str">
        <f t="shared" si="2"/>
        <v/>
      </c>
      <c r="J245" s="757" t="str">
        <f>'Compiled Bev'!R2535</f>
        <v/>
      </c>
      <c r="K245" s="757" t="str">
        <f>'Compiled Bev'!S2535</f>
        <v/>
      </c>
      <c r="L245" s="757" t="str">
        <f>'Compiled Bev'!T2535</f>
        <v/>
      </c>
      <c r="M245" s="758"/>
      <c r="N245" s="759"/>
      <c r="O245" s="757"/>
      <c r="P245" s="757"/>
      <c r="Q245" s="757"/>
      <c r="R245" s="757"/>
      <c r="S245" s="757"/>
      <c r="T245" s="757"/>
      <c r="U245" s="757"/>
      <c r="V245" s="757">
        <f>COUNTA('Compiled Bev'!P2535,'Compiled Bev'!R2535)</f>
        <v>0</v>
      </c>
      <c r="W245" s="757"/>
      <c r="X245" s="757"/>
      <c r="Y245" s="757"/>
      <c r="Z245" s="757"/>
    </row>
    <row r="246">
      <c r="A246" s="757" t="str">
        <f>'Compiled Bev'!I2536</f>
        <v/>
      </c>
      <c r="B246" s="757" t="str">
        <f>IF(sum('Compiled Bev'!P2536+'Compiled Bev'!R2536)=0,"",IF(V246&gt;1,"",sum('Compiled Bev'!P2536+'Compiled Bev'!R2536)))</f>
        <v/>
      </c>
      <c r="C246" s="757" t="str">
        <f>'Compiled Bev'!K2536</f>
        <v/>
      </c>
      <c r="D246" s="757" t="str">
        <f>'Compiled Bev'!L2536</f>
        <v/>
      </c>
      <c r="E246" s="757" t="str">
        <f>'Compiled Bev'!M2536</f>
        <v/>
      </c>
      <c r="F246" s="757" t="str">
        <f>'Compiled Bev'!N2536</f>
        <v/>
      </c>
      <c r="G246" s="757" t="str">
        <f t="shared" si="1"/>
        <v/>
      </c>
      <c r="H246" s="757" t="str">
        <f>'Compiled Bev'!P2536</f>
        <v/>
      </c>
      <c r="I246" s="757" t="str">
        <f t="shared" si="2"/>
        <v/>
      </c>
      <c r="J246" s="757" t="str">
        <f>'Compiled Bev'!R2536</f>
        <v/>
      </c>
      <c r="K246" s="757" t="str">
        <f>'Compiled Bev'!S2536</f>
        <v/>
      </c>
      <c r="L246" s="757" t="str">
        <f>'Compiled Bev'!T2536</f>
        <v/>
      </c>
      <c r="M246" s="758"/>
      <c r="N246" s="759"/>
      <c r="O246" s="757"/>
      <c r="P246" s="757"/>
      <c r="Q246" s="757"/>
      <c r="R246" s="757"/>
      <c r="S246" s="757"/>
      <c r="T246" s="757"/>
      <c r="U246" s="757"/>
      <c r="V246" s="757">
        <f>COUNTA('Compiled Bev'!P2536,'Compiled Bev'!R2536)</f>
        <v>0</v>
      </c>
      <c r="W246" s="757"/>
      <c r="X246" s="757"/>
      <c r="Y246" s="757"/>
      <c r="Z246" s="757"/>
    </row>
    <row r="247">
      <c r="A247" s="757" t="str">
        <f>'Compiled Bev'!I2537</f>
        <v/>
      </c>
      <c r="B247" s="757" t="str">
        <f>IF(sum('Compiled Bev'!P2537+'Compiled Bev'!R2537)=0,"",IF(V247&gt;1,"",sum('Compiled Bev'!P2537+'Compiled Bev'!R2537)))</f>
        <v/>
      </c>
      <c r="C247" s="757" t="str">
        <f>'Compiled Bev'!K2537</f>
        <v/>
      </c>
      <c r="D247" s="757" t="str">
        <f>'Compiled Bev'!L2537</f>
        <v/>
      </c>
      <c r="E247" s="757" t="str">
        <f>'Compiled Bev'!M2537</f>
        <v/>
      </c>
      <c r="F247" s="757" t="str">
        <f>'Compiled Bev'!N2537</f>
        <v/>
      </c>
      <c r="G247" s="757" t="str">
        <f t="shared" si="1"/>
        <v/>
      </c>
      <c r="H247" s="757" t="str">
        <f>'Compiled Bev'!P2537</f>
        <v/>
      </c>
      <c r="I247" s="757" t="str">
        <f t="shared" si="2"/>
        <v/>
      </c>
      <c r="J247" s="757" t="str">
        <f>'Compiled Bev'!R2537</f>
        <v/>
      </c>
      <c r="K247" s="757" t="str">
        <f>'Compiled Bev'!S2537</f>
        <v/>
      </c>
      <c r="L247" s="757" t="str">
        <f>'Compiled Bev'!T2537</f>
        <v/>
      </c>
      <c r="M247" s="758"/>
      <c r="N247" s="759"/>
      <c r="O247" s="757"/>
      <c r="P247" s="757"/>
      <c r="Q247" s="757"/>
      <c r="R247" s="757"/>
      <c r="S247" s="757"/>
      <c r="T247" s="757"/>
      <c r="U247" s="757"/>
      <c r="V247" s="757">
        <f>COUNTA('Compiled Bev'!P2537,'Compiled Bev'!R2537)</f>
        <v>0</v>
      </c>
      <c r="W247" s="757"/>
      <c r="X247" s="757"/>
      <c r="Y247" s="757"/>
      <c r="Z247" s="757"/>
    </row>
    <row r="248">
      <c r="A248" s="757" t="str">
        <f>'Compiled Bev'!I2538</f>
        <v/>
      </c>
      <c r="B248" s="757" t="str">
        <f>IF(sum('Compiled Bev'!P2538+'Compiled Bev'!R2538)=0,"",IF(V248&gt;1,"",sum('Compiled Bev'!P2538+'Compiled Bev'!R2538)))</f>
        <v/>
      </c>
      <c r="C248" s="757" t="str">
        <f>'Compiled Bev'!K2538</f>
        <v/>
      </c>
      <c r="D248" s="757" t="str">
        <f>'Compiled Bev'!L2538</f>
        <v/>
      </c>
      <c r="E248" s="757" t="str">
        <f>'Compiled Bev'!M2538</f>
        <v/>
      </c>
      <c r="F248" s="757" t="str">
        <f>'Compiled Bev'!N2538</f>
        <v/>
      </c>
      <c r="G248" s="757" t="str">
        <f t="shared" si="1"/>
        <v/>
      </c>
      <c r="H248" s="757" t="str">
        <f>'Compiled Bev'!P2538</f>
        <v/>
      </c>
      <c r="I248" s="757" t="str">
        <f t="shared" si="2"/>
        <v/>
      </c>
      <c r="J248" s="757" t="str">
        <f>'Compiled Bev'!R2538</f>
        <v/>
      </c>
      <c r="K248" s="757" t="str">
        <f>'Compiled Bev'!S2538</f>
        <v/>
      </c>
      <c r="L248" s="757" t="str">
        <f>'Compiled Bev'!T2538</f>
        <v/>
      </c>
      <c r="M248" s="758"/>
      <c r="N248" s="759"/>
      <c r="O248" s="757"/>
      <c r="P248" s="757"/>
      <c r="Q248" s="757"/>
      <c r="R248" s="757"/>
      <c r="S248" s="757"/>
      <c r="T248" s="757"/>
      <c r="U248" s="757"/>
      <c r="V248" s="757">
        <f>COUNTA('Compiled Bev'!P2538,'Compiled Bev'!R2538)</f>
        <v>0</v>
      </c>
      <c r="W248" s="757"/>
      <c r="X248" s="757"/>
      <c r="Y248" s="757"/>
      <c r="Z248" s="757"/>
    </row>
    <row r="249">
      <c r="A249" s="757" t="str">
        <f>'Compiled Bev'!I2539</f>
        <v/>
      </c>
      <c r="B249" s="757" t="str">
        <f>IF(sum('Compiled Bev'!P2539+'Compiled Bev'!R2539)=0,"",IF(V249&gt;1,"",sum('Compiled Bev'!P2539+'Compiled Bev'!R2539)))</f>
        <v/>
      </c>
      <c r="C249" s="757" t="str">
        <f>'Compiled Bev'!K2539</f>
        <v/>
      </c>
      <c r="D249" s="757" t="str">
        <f>'Compiled Bev'!L2539</f>
        <v/>
      </c>
      <c r="E249" s="757" t="str">
        <f>'Compiled Bev'!M2539</f>
        <v/>
      </c>
      <c r="F249" s="757" t="str">
        <f>'Compiled Bev'!N2539</f>
        <v/>
      </c>
      <c r="G249" s="757" t="str">
        <f t="shared" si="1"/>
        <v/>
      </c>
      <c r="H249" s="757" t="str">
        <f>'Compiled Bev'!P2539</f>
        <v/>
      </c>
      <c r="I249" s="757" t="str">
        <f t="shared" si="2"/>
        <v/>
      </c>
      <c r="J249" s="757" t="str">
        <f>'Compiled Bev'!R2539</f>
        <v/>
      </c>
      <c r="K249" s="757" t="str">
        <f>'Compiled Bev'!S2539</f>
        <v/>
      </c>
      <c r="L249" s="757" t="str">
        <f>'Compiled Bev'!T2539</f>
        <v/>
      </c>
      <c r="M249" s="758"/>
      <c r="N249" s="759"/>
      <c r="O249" s="757"/>
      <c r="P249" s="757"/>
      <c r="Q249" s="757"/>
      <c r="R249" s="757"/>
      <c r="S249" s="757"/>
      <c r="T249" s="757"/>
      <c r="U249" s="757"/>
      <c r="V249" s="757">
        <f>COUNTA('Compiled Bev'!P2539,'Compiled Bev'!R2539)</f>
        <v>0</v>
      </c>
      <c r="W249" s="757"/>
      <c r="X249" s="757"/>
      <c r="Y249" s="757"/>
      <c r="Z249" s="757"/>
    </row>
    <row r="250">
      <c r="A250" s="757" t="str">
        <f>'Compiled Bev'!I2540</f>
        <v/>
      </c>
      <c r="B250" s="757" t="str">
        <f>IF(sum('Compiled Bev'!P2540+'Compiled Bev'!R2540)=0,"",IF(V250&gt;1,"",sum('Compiled Bev'!P2540+'Compiled Bev'!R2540)))</f>
        <v/>
      </c>
      <c r="C250" s="757" t="str">
        <f>'Compiled Bev'!K2540</f>
        <v/>
      </c>
      <c r="D250" s="757" t="str">
        <f>'Compiled Bev'!L2540</f>
        <v/>
      </c>
      <c r="E250" s="757" t="str">
        <f>'Compiled Bev'!M2540</f>
        <v/>
      </c>
      <c r="F250" s="757" t="str">
        <f>'Compiled Bev'!N2540</f>
        <v/>
      </c>
      <c r="G250" s="757" t="str">
        <f t="shared" si="1"/>
        <v/>
      </c>
      <c r="H250" s="757" t="str">
        <f>'Compiled Bev'!P2540</f>
        <v/>
      </c>
      <c r="I250" s="757" t="str">
        <f t="shared" si="2"/>
        <v/>
      </c>
      <c r="J250" s="757" t="str">
        <f>'Compiled Bev'!R2540</f>
        <v/>
      </c>
      <c r="K250" s="757" t="str">
        <f>'Compiled Bev'!S2540</f>
        <v/>
      </c>
      <c r="L250" s="757" t="str">
        <f>'Compiled Bev'!T2540</f>
        <v/>
      </c>
      <c r="M250" s="758"/>
      <c r="N250" s="759"/>
      <c r="O250" s="757"/>
      <c r="P250" s="757"/>
      <c r="Q250" s="757"/>
      <c r="R250" s="757"/>
      <c r="S250" s="757"/>
      <c r="T250" s="757"/>
      <c r="U250" s="757"/>
      <c r="V250" s="757">
        <f>COUNTA('Compiled Bev'!P2540,'Compiled Bev'!R2540)</f>
        <v>0</v>
      </c>
      <c r="W250" s="757"/>
      <c r="X250" s="757"/>
      <c r="Y250" s="757"/>
      <c r="Z250" s="757"/>
    </row>
    <row r="251">
      <c r="A251" s="757" t="str">
        <f>'Compiled Bev'!I2541</f>
        <v/>
      </c>
      <c r="B251" s="757" t="str">
        <f>IF(sum('Compiled Bev'!P2541+'Compiled Bev'!R2541)=0,"",IF(V251&gt;1,"",sum('Compiled Bev'!P2541+'Compiled Bev'!R2541)))</f>
        <v/>
      </c>
      <c r="C251" s="757" t="str">
        <f>'Compiled Bev'!K2541</f>
        <v/>
      </c>
      <c r="D251" s="757" t="str">
        <f>'Compiled Bev'!L2541</f>
        <v/>
      </c>
      <c r="E251" s="757" t="str">
        <f>'Compiled Bev'!M2541</f>
        <v/>
      </c>
      <c r="F251" s="757" t="str">
        <f>'Compiled Bev'!N2541</f>
        <v/>
      </c>
      <c r="G251" s="757" t="str">
        <f t="shared" si="1"/>
        <v/>
      </c>
      <c r="H251" s="757" t="str">
        <f>'Compiled Bev'!P2541</f>
        <v/>
      </c>
      <c r="I251" s="757" t="str">
        <f t="shared" si="2"/>
        <v/>
      </c>
      <c r="J251" s="757" t="str">
        <f>'Compiled Bev'!R2541</f>
        <v/>
      </c>
      <c r="K251" s="757" t="str">
        <f>'Compiled Bev'!S2541</f>
        <v/>
      </c>
      <c r="L251" s="757" t="str">
        <f>'Compiled Bev'!T2541</f>
        <v/>
      </c>
      <c r="M251" s="758"/>
      <c r="N251" s="759"/>
      <c r="O251" s="757"/>
      <c r="P251" s="757"/>
      <c r="Q251" s="757"/>
      <c r="R251" s="757"/>
      <c r="S251" s="757"/>
      <c r="T251" s="757"/>
      <c r="U251" s="757"/>
      <c r="V251" s="757">
        <f>COUNTA('Compiled Bev'!P2541,'Compiled Bev'!R2541)</f>
        <v>0</v>
      </c>
      <c r="W251" s="757"/>
      <c r="X251" s="757"/>
      <c r="Y251" s="757"/>
      <c r="Z251" s="757"/>
    </row>
    <row r="252">
      <c r="A252" s="757" t="str">
        <f>'Compiled Bev'!I2542</f>
        <v/>
      </c>
      <c r="B252" s="757" t="str">
        <f>IF(sum('Compiled Bev'!P2542+'Compiled Bev'!R2542)=0,"",IF(V252&gt;1,"",sum('Compiled Bev'!P2542+'Compiled Bev'!R2542)))</f>
        <v/>
      </c>
      <c r="C252" s="757" t="str">
        <f>'Compiled Bev'!K2542</f>
        <v/>
      </c>
      <c r="D252" s="757" t="str">
        <f>'Compiled Bev'!L2542</f>
        <v/>
      </c>
      <c r="E252" s="757" t="str">
        <f>'Compiled Bev'!M2542</f>
        <v/>
      </c>
      <c r="F252" s="757" t="str">
        <f>'Compiled Bev'!N2542</f>
        <v/>
      </c>
      <c r="G252" s="757" t="str">
        <f t="shared" si="1"/>
        <v/>
      </c>
      <c r="H252" s="757" t="str">
        <f>'Compiled Bev'!P2542</f>
        <v/>
      </c>
      <c r="I252" s="757" t="str">
        <f t="shared" si="2"/>
        <v/>
      </c>
      <c r="J252" s="757" t="str">
        <f>'Compiled Bev'!R2542</f>
        <v/>
      </c>
      <c r="K252" s="757" t="str">
        <f>'Compiled Bev'!S2542</f>
        <v/>
      </c>
      <c r="L252" s="757" t="str">
        <f>'Compiled Bev'!T2542</f>
        <v/>
      </c>
      <c r="M252" s="758"/>
      <c r="N252" s="759"/>
      <c r="O252" s="757"/>
      <c r="P252" s="757"/>
      <c r="Q252" s="757"/>
      <c r="R252" s="757"/>
      <c r="S252" s="757"/>
      <c r="T252" s="757"/>
      <c r="U252" s="757"/>
      <c r="V252" s="757">
        <f>COUNTA('Compiled Bev'!P2542,'Compiled Bev'!R2542)</f>
        <v>0</v>
      </c>
      <c r="W252" s="757"/>
      <c r="X252" s="757"/>
      <c r="Y252" s="757"/>
      <c r="Z252" s="757"/>
    </row>
    <row r="253">
      <c r="A253" s="757" t="str">
        <f>'Compiled Bev'!I2543</f>
        <v/>
      </c>
      <c r="B253" s="757" t="str">
        <f>IF(sum('Compiled Bev'!P2543+'Compiled Bev'!R2543)=0,"",IF(V253&gt;1,"",sum('Compiled Bev'!P2543+'Compiled Bev'!R2543)))</f>
        <v/>
      </c>
      <c r="C253" s="757" t="str">
        <f>'Compiled Bev'!K2543</f>
        <v/>
      </c>
      <c r="D253" s="757" t="str">
        <f>'Compiled Bev'!L2543</f>
        <v/>
      </c>
      <c r="E253" s="757" t="str">
        <f>'Compiled Bev'!M2543</f>
        <v/>
      </c>
      <c r="F253" s="757" t="str">
        <f>'Compiled Bev'!N2543</f>
        <v/>
      </c>
      <c r="G253" s="757" t="str">
        <f t="shared" si="1"/>
        <v/>
      </c>
      <c r="H253" s="757" t="str">
        <f>'Compiled Bev'!P2543</f>
        <v/>
      </c>
      <c r="I253" s="757" t="str">
        <f t="shared" si="2"/>
        <v/>
      </c>
      <c r="J253" s="757" t="str">
        <f>'Compiled Bev'!R2543</f>
        <v/>
      </c>
      <c r="K253" s="757" t="str">
        <f>'Compiled Bev'!S2543</f>
        <v/>
      </c>
      <c r="L253" s="757" t="str">
        <f>'Compiled Bev'!T2543</f>
        <v/>
      </c>
      <c r="M253" s="758"/>
      <c r="N253" s="759"/>
      <c r="O253" s="757"/>
      <c r="P253" s="757"/>
      <c r="Q253" s="757"/>
      <c r="R253" s="757"/>
      <c r="S253" s="757"/>
      <c r="T253" s="757"/>
      <c r="U253" s="757"/>
      <c r="V253" s="757">
        <f>COUNTA('Compiled Bev'!P2543,'Compiled Bev'!R2543)</f>
        <v>0</v>
      </c>
      <c r="W253" s="757"/>
      <c r="X253" s="757"/>
      <c r="Y253" s="757"/>
      <c r="Z253" s="757"/>
    </row>
    <row r="254">
      <c r="A254" s="757" t="str">
        <f>'Compiled Bev'!I2544</f>
        <v/>
      </c>
      <c r="B254" s="757" t="str">
        <f>IF(sum('Compiled Bev'!P2544+'Compiled Bev'!R2544)=0,"",IF(V254&gt;1,"",sum('Compiled Bev'!P2544+'Compiled Bev'!R2544)))</f>
        <v/>
      </c>
      <c r="C254" s="757" t="str">
        <f>'Compiled Bev'!K2544</f>
        <v/>
      </c>
      <c r="D254" s="757" t="str">
        <f>'Compiled Bev'!L2544</f>
        <v/>
      </c>
      <c r="E254" s="757" t="str">
        <f>'Compiled Bev'!M2544</f>
        <v/>
      </c>
      <c r="F254" s="757" t="str">
        <f>'Compiled Bev'!N2544</f>
        <v/>
      </c>
      <c r="G254" s="757" t="str">
        <f t="shared" si="1"/>
        <v/>
      </c>
      <c r="H254" s="757" t="str">
        <f>'Compiled Bev'!P2544</f>
        <v/>
      </c>
      <c r="I254" s="757" t="str">
        <f t="shared" si="2"/>
        <v/>
      </c>
      <c r="J254" s="757" t="str">
        <f>'Compiled Bev'!R2544</f>
        <v/>
      </c>
      <c r="K254" s="757" t="str">
        <f>'Compiled Bev'!S2544</f>
        <v/>
      </c>
      <c r="L254" s="757" t="str">
        <f>'Compiled Bev'!T2544</f>
        <v/>
      </c>
      <c r="M254" s="758"/>
      <c r="N254" s="759"/>
      <c r="O254" s="757"/>
      <c r="P254" s="757"/>
      <c r="Q254" s="757"/>
      <c r="R254" s="757"/>
      <c r="S254" s="757"/>
      <c r="T254" s="757"/>
      <c r="U254" s="757"/>
      <c r="V254" s="757">
        <f>COUNTA('Compiled Bev'!P2544,'Compiled Bev'!R2544)</f>
        <v>0</v>
      </c>
      <c r="W254" s="757"/>
      <c r="X254" s="757"/>
      <c r="Y254" s="757"/>
      <c r="Z254" s="757"/>
    </row>
    <row r="255">
      <c r="A255" s="757" t="str">
        <f>'Compiled Bev'!I2545</f>
        <v/>
      </c>
      <c r="B255" s="757" t="str">
        <f>IF(sum('Compiled Bev'!P2545+'Compiled Bev'!R2545)=0,"",IF(V255&gt;1,"",sum('Compiled Bev'!P2545+'Compiled Bev'!R2545)))</f>
        <v/>
      </c>
      <c r="C255" s="757" t="str">
        <f>'Compiled Bev'!K2545</f>
        <v/>
      </c>
      <c r="D255" s="757" t="str">
        <f>'Compiled Bev'!L2545</f>
        <v/>
      </c>
      <c r="E255" s="757" t="str">
        <f>'Compiled Bev'!M2545</f>
        <v/>
      </c>
      <c r="F255" s="757" t="str">
        <f>'Compiled Bev'!N2545</f>
        <v/>
      </c>
      <c r="G255" s="757" t="str">
        <f t="shared" si="1"/>
        <v/>
      </c>
      <c r="H255" s="757" t="str">
        <f>'Compiled Bev'!P2545</f>
        <v/>
      </c>
      <c r="I255" s="757" t="str">
        <f t="shared" si="2"/>
        <v/>
      </c>
      <c r="J255" s="757" t="str">
        <f>'Compiled Bev'!R2545</f>
        <v/>
      </c>
      <c r="K255" s="757" t="str">
        <f>'Compiled Bev'!S2545</f>
        <v/>
      </c>
      <c r="L255" s="757" t="str">
        <f>'Compiled Bev'!T2545</f>
        <v/>
      </c>
      <c r="M255" s="758"/>
      <c r="N255" s="759"/>
      <c r="O255" s="757"/>
      <c r="P255" s="757"/>
      <c r="Q255" s="757"/>
      <c r="R255" s="757"/>
      <c r="S255" s="757"/>
      <c r="T255" s="757"/>
      <c r="U255" s="757"/>
      <c r="V255" s="757">
        <f>COUNTA('Compiled Bev'!P2545,'Compiled Bev'!R2545)</f>
        <v>0</v>
      </c>
      <c r="W255" s="757"/>
      <c r="X255" s="757"/>
      <c r="Y255" s="757"/>
      <c r="Z255" s="757"/>
    </row>
    <row r="256">
      <c r="A256" s="757" t="str">
        <f>'Compiled Bev'!I2546</f>
        <v/>
      </c>
      <c r="B256" s="757" t="str">
        <f>IF(sum('Compiled Bev'!P2546+'Compiled Bev'!R2546)=0,"",IF(V256&gt;1,"",sum('Compiled Bev'!P2546+'Compiled Bev'!R2546)))</f>
        <v/>
      </c>
      <c r="C256" s="757" t="str">
        <f>'Compiled Bev'!K2546</f>
        <v/>
      </c>
      <c r="D256" s="757" t="str">
        <f>'Compiled Bev'!L2546</f>
        <v/>
      </c>
      <c r="E256" s="757" t="str">
        <f>'Compiled Bev'!M2546</f>
        <v/>
      </c>
      <c r="F256" s="757" t="str">
        <f>'Compiled Bev'!N2546</f>
        <v/>
      </c>
      <c r="G256" s="757" t="str">
        <f t="shared" si="1"/>
        <v/>
      </c>
      <c r="H256" s="757" t="str">
        <f>'Compiled Bev'!P2546</f>
        <v/>
      </c>
      <c r="I256" s="757" t="str">
        <f t="shared" si="2"/>
        <v/>
      </c>
      <c r="J256" s="757" t="str">
        <f>'Compiled Bev'!R2546</f>
        <v/>
      </c>
      <c r="K256" s="757" t="str">
        <f>'Compiled Bev'!S2546</f>
        <v/>
      </c>
      <c r="L256" s="757" t="str">
        <f>'Compiled Bev'!T2546</f>
        <v/>
      </c>
      <c r="M256" s="758"/>
      <c r="N256" s="759"/>
      <c r="O256" s="757"/>
      <c r="P256" s="757"/>
      <c r="Q256" s="757"/>
      <c r="R256" s="757"/>
      <c r="S256" s="757"/>
      <c r="T256" s="757"/>
      <c r="U256" s="757"/>
      <c r="V256" s="757">
        <f>COUNTA('Compiled Bev'!P2546,'Compiled Bev'!R2546)</f>
        <v>0</v>
      </c>
      <c r="W256" s="757"/>
      <c r="X256" s="757"/>
      <c r="Y256" s="757"/>
      <c r="Z256" s="757"/>
    </row>
    <row r="257">
      <c r="A257" s="757" t="str">
        <f>'Compiled Bev'!I2547</f>
        <v/>
      </c>
      <c r="B257" s="757" t="str">
        <f>IF(sum('Compiled Bev'!P2547+'Compiled Bev'!R2547)=0,"",IF(V257&gt;1,"",sum('Compiled Bev'!P2547+'Compiled Bev'!R2547)))</f>
        <v/>
      </c>
      <c r="C257" s="757" t="str">
        <f>'Compiled Bev'!K2547</f>
        <v/>
      </c>
      <c r="D257" s="757" t="str">
        <f>'Compiled Bev'!L2547</f>
        <v/>
      </c>
      <c r="E257" s="757" t="str">
        <f>'Compiled Bev'!M2547</f>
        <v/>
      </c>
      <c r="F257" s="757" t="str">
        <f>'Compiled Bev'!N2547</f>
        <v/>
      </c>
      <c r="G257" s="757" t="str">
        <f t="shared" si="1"/>
        <v/>
      </c>
      <c r="H257" s="757" t="str">
        <f>'Compiled Bev'!P2547</f>
        <v/>
      </c>
      <c r="I257" s="757" t="str">
        <f t="shared" si="2"/>
        <v/>
      </c>
      <c r="J257" s="757" t="str">
        <f>'Compiled Bev'!R2547</f>
        <v/>
      </c>
      <c r="K257" s="757" t="str">
        <f>'Compiled Bev'!S2547</f>
        <v/>
      </c>
      <c r="L257" s="757" t="str">
        <f>'Compiled Bev'!T2547</f>
        <v/>
      </c>
      <c r="M257" s="758"/>
      <c r="N257" s="759"/>
      <c r="O257" s="757"/>
      <c r="P257" s="757"/>
      <c r="Q257" s="757"/>
      <c r="R257" s="757"/>
      <c r="S257" s="757"/>
      <c r="T257" s="757"/>
      <c r="U257" s="757"/>
      <c r="V257" s="757">
        <f>COUNTA('Compiled Bev'!P2547,'Compiled Bev'!R2547)</f>
        <v>0</v>
      </c>
      <c r="W257" s="757"/>
      <c r="X257" s="757"/>
      <c r="Y257" s="757"/>
      <c r="Z257" s="757"/>
    </row>
    <row r="258">
      <c r="A258" s="757" t="str">
        <f>'Compiled Bev'!I2548</f>
        <v/>
      </c>
      <c r="B258" s="757" t="str">
        <f>IF(sum('Compiled Bev'!P2548+'Compiled Bev'!R2548)=0,"",IF(V258&gt;1,"",sum('Compiled Bev'!P2548+'Compiled Bev'!R2548)))</f>
        <v/>
      </c>
      <c r="C258" s="757" t="str">
        <f>'Compiled Bev'!K2548</f>
        <v/>
      </c>
      <c r="D258" s="757" t="str">
        <f>'Compiled Bev'!L2548</f>
        <v/>
      </c>
      <c r="E258" s="757" t="str">
        <f>'Compiled Bev'!M2548</f>
        <v/>
      </c>
      <c r="F258" s="757" t="str">
        <f>'Compiled Bev'!N2548</f>
        <v/>
      </c>
      <c r="G258" s="757" t="str">
        <f t="shared" si="1"/>
        <v/>
      </c>
      <c r="H258" s="757" t="str">
        <f>'Compiled Bev'!P2548</f>
        <v/>
      </c>
      <c r="I258" s="757" t="str">
        <f t="shared" si="2"/>
        <v/>
      </c>
      <c r="J258" s="757" t="str">
        <f>'Compiled Bev'!R2548</f>
        <v/>
      </c>
      <c r="K258" s="757" t="str">
        <f>'Compiled Bev'!S2548</f>
        <v/>
      </c>
      <c r="L258" s="757" t="str">
        <f>'Compiled Bev'!T2548</f>
        <v/>
      </c>
      <c r="M258" s="758"/>
      <c r="N258" s="759"/>
      <c r="O258" s="757"/>
      <c r="P258" s="757"/>
      <c r="Q258" s="757"/>
      <c r="R258" s="757"/>
      <c r="S258" s="757"/>
      <c r="T258" s="757"/>
      <c r="U258" s="757"/>
      <c r="V258" s="757">
        <f>COUNTA('Compiled Bev'!P2548,'Compiled Bev'!R2548)</f>
        <v>0</v>
      </c>
      <c r="W258" s="757"/>
      <c r="X258" s="757"/>
      <c r="Y258" s="757"/>
      <c r="Z258" s="757"/>
    </row>
    <row r="259">
      <c r="A259" s="757" t="str">
        <f>'Compiled Bev'!I2549</f>
        <v/>
      </c>
      <c r="B259" s="757" t="str">
        <f>IF(sum('Compiled Bev'!P2549+'Compiled Bev'!R2549)=0,"",IF(V259&gt;1,"",sum('Compiled Bev'!P2549+'Compiled Bev'!R2549)))</f>
        <v/>
      </c>
      <c r="C259" s="757" t="str">
        <f>'Compiled Bev'!K2549</f>
        <v/>
      </c>
      <c r="D259" s="757" t="str">
        <f>'Compiled Bev'!L2549</f>
        <v/>
      </c>
      <c r="E259" s="757" t="str">
        <f>'Compiled Bev'!M2549</f>
        <v/>
      </c>
      <c r="F259" s="757" t="str">
        <f>'Compiled Bev'!N2549</f>
        <v/>
      </c>
      <c r="G259" s="757" t="str">
        <f t="shared" si="1"/>
        <v/>
      </c>
      <c r="H259" s="757" t="str">
        <f>'Compiled Bev'!P2549</f>
        <v/>
      </c>
      <c r="I259" s="757" t="str">
        <f t="shared" si="2"/>
        <v/>
      </c>
      <c r="J259" s="757" t="str">
        <f>'Compiled Bev'!R2549</f>
        <v/>
      </c>
      <c r="K259" s="757" t="str">
        <f>'Compiled Bev'!S2549</f>
        <v/>
      </c>
      <c r="L259" s="757" t="str">
        <f>'Compiled Bev'!T2549</f>
        <v/>
      </c>
      <c r="M259" s="758"/>
      <c r="N259" s="759"/>
      <c r="O259" s="757"/>
      <c r="P259" s="757"/>
      <c r="Q259" s="757"/>
      <c r="R259" s="757"/>
      <c r="S259" s="757"/>
      <c r="T259" s="757"/>
      <c r="U259" s="757"/>
      <c r="V259" s="757">
        <f>COUNTA('Compiled Bev'!P2549,'Compiled Bev'!R2549)</f>
        <v>0</v>
      </c>
      <c r="W259" s="757"/>
      <c r="X259" s="757"/>
      <c r="Y259" s="757"/>
      <c r="Z259" s="757"/>
    </row>
    <row r="260">
      <c r="A260" s="757" t="str">
        <f>'Compiled Bev'!I2550</f>
        <v/>
      </c>
      <c r="B260" s="757" t="str">
        <f>IF(sum('Compiled Bev'!P2550+'Compiled Bev'!R2550)=0,"",IF(V260&gt;1,"",sum('Compiled Bev'!P2550+'Compiled Bev'!R2550)))</f>
        <v/>
      </c>
      <c r="C260" s="757" t="str">
        <f>'Compiled Bev'!K2550</f>
        <v/>
      </c>
      <c r="D260" s="757" t="str">
        <f>'Compiled Bev'!L2550</f>
        <v/>
      </c>
      <c r="E260" s="757" t="str">
        <f>'Compiled Bev'!M2550</f>
        <v/>
      </c>
      <c r="F260" s="757" t="str">
        <f>'Compiled Bev'!N2550</f>
        <v/>
      </c>
      <c r="G260" s="757" t="str">
        <f t="shared" si="1"/>
        <v/>
      </c>
      <c r="H260" s="757" t="str">
        <f>'Compiled Bev'!P2550</f>
        <v/>
      </c>
      <c r="I260" s="757" t="str">
        <f t="shared" si="2"/>
        <v/>
      </c>
      <c r="J260" s="757" t="str">
        <f>'Compiled Bev'!R2550</f>
        <v/>
      </c>
      <c r="K260" s="757" t="str">
        <f>'Compiled Bev'!S2550</f>
        <v/>
      </c>
      <c r="L260" s="757" t="str">
        <f>'Compiled Bev'!T2550</f>
        <v/>
      </c>
      <c r="M260" s="758"/>
      <c r="N260" s="759"/>
      <c r="O260" s="757"/>
      <c r="P260" s="757"/>
      <c r="Q260" s="757"/>
      <c r="R260" s="757"/>
      <c r="S260" s="757"/>
      <c r="T260" s="757"/>
      <c r="U260" s="757"/>
      <c r="V260" s="757">
        <f>COUNTA('Compiled Bev'!P2550,'Compiled Bev'!R2550)</f>
        <v>0</v>
      </c>
      <c r="W260" s="757"/>
      <c r="X260" s="757"/>
      <c r="Y260" s="757"/>
      <c r="Z260" s="757"/>
    </row>
    <row r="261">
      <c r="A261" s="757" t="str">
        <f>'Compiled Bev'!I2551</f>
        <v/>
      </c>
      <c r="B261" s="757" t="str">
        <f>IF(sum('Compiled Bev'!P2551+'Compiled Bev'!R2551)=0,"",IF(V261&gt;1,"",sum('Compiled Bev'!P2551+'Compiled Bev'!R2551)))</f>
        <v/>
      </c>
      <c r="C261" s="757" t="str">
        <f>'Compiled Bev'!K2551</f>
        <v/>
      </c>
      <c r="D261" s="757" t="str">
        <f>'Compiled Bev'!L2551</f>
        <v/>
      </c>
      <c r="E261" s="757" t="str">
        <f>'Compiled Bev'!M2551</f>
        <v/>
      </c>
      <c r="F261" s="757" t="str">
        <f>'Compiled Bev'!N2551</f>
        <v/>
      </c>
      <c r="G261" s="757" t="str">
        <f t="shared" si="1"/>
        <v/>
      </c>
      <c r="H261" s="757" t="str">
        <f>'Compiled Bev'!P2551</f>
        <v/>
      </c>
      <c r="I261" s="757" t="str">
        <f t="shared" si="2"/>
        <v/>
      </c>
      <c r="J261" s="757" t="str">
        <f>'Compiled Bev'!R2551</f>
        <v/>
      </c>
      <c r="K261" s="757" t="str">
        <f>'Compiled Bev'!S2551</f>
        <v/>
      </c>
      <c r="L261" s="757" t="str">
        <f>'Compiled Bev'!T2551</f>
        <v/>
      </c>
      <c r="M261" s="758"/>
      <c r="N261" s="759"/>
      <c r="O261" s="757"/>
      <c r="P261" s="757"/>
      <c r="Q261" s="757"/>
      <c r="R261" s="757"/>
      <c r="S261" s="757"/>
      <c r="T261" s="757"/>
      <c r="U261" s="757"/>
      <c r="V261" s="757">
        <f>COUNTA('Compiled Bev'!P2551,'Compiled Bev'!R2551)</f>
        <v>0</v>
      </c>
      <c r="W261" s="757"/>
      <c r="X261" s="757"/>
      <c r="Y261" s="757"/>
      <c r="Z261" s="757"/>
    </row>
    <row r="262">
      <c r="A262" s="757" t="str">
        <f>'Compiled Bev'!I2552</f>
        <v/>
      </c>
      <c r="B262" s="757" t="str">
        <f>IF(sum('Compiled Bev'!P2552+'Compiled Bev'!R2552)=0,"",IF(V262&gt;1,"",sum('Compiled Bev'!P2552+'Compiled Bev'!R2552)))</f>
        <v/>
      </c>
      <c r="C262" s="757" t="str">
        <f>'Compiled Bev'!K2552</f>
        <v/>
      </c>
      <c r="D262" s="757" t="str">
        <f>'Compiled Bev'!L2552</f>
        <v/>
      </c>
      <c r="E262" s="757" t="str">
        <f>'Compiled Bev'!M2552</f>
        <v/>
      </c>
      <c r="F262" s="757" t="str">
        <f>'Compiled Bev'!N2552</f>
        <v/>
      </c>
      <c r="G262" s="757" t="str">
        <f t="shared" si="1"/>
        <v/>
      </c>
      <c r="H262" s="757" t="str">
        <f>'Compiled Bev'!P2552</f>
        <v/>
      </c>
      <c r="I262" s="757" t="str">
        <f t="shared" si="2"/>
        <v/>
      </c>
      <c r="J262" s="757" t="str">
        <f>'Compiled Bev'!R2552</f>
        <v/>
      </c>
      <c r="K262" s="757" t="str">
        <f>'Compiled Bev'!S2552</f>
        <v/>
      </c>
      <c r="L262" s="757" t="str">
        <f>'Compiled Bev'!T2552</f>
        <v/>
      </c>
      <c r="M262" s="758"/>
      <c r="N262" s="759"/>
      <c r="O262" s="757"/>
      <c r="P262" s="757"/>
      <c r="Q262" s="757"/>
      <c r="R262" s="757"/>
      <c r="S262" s="757"/>
      <c r="T262" s="757"/>
      <c r="U262" s="757"/>
      <c r="V262" s="757">
        <f>COUNTA('Compiled Bev'!P2552,'Compiled Bev'!R2552)</f>
        <v>0</v>
      </c>
      <c r="W262" s="757"/>
      <c r="X262" s="757"/>
      <c r="Y262" s="757"/>
      <c r="Z262" s="757"/>
    </row>
    <row r="263">
      <c r="A263" s="757" t="str">
        <f>'Compiled Bev'!I2553</f>
        <v/>
      </c>
      <c r="B263" s="757" t="str">
        <f>IF(sum('Compiled Bev'!P2553+'Compiled Bev'!R2553)=0,"",IF(V263&gt;1,"",sum('Compiled Bev'!P2553+'Compiled Bev'!R2553)))</f>
        <v/>
      </c>
      <c r="C263" s="757" t="str">
        <f>'Compiled Bev'!K2553</f>
        <v/>
      </c>
      <c r="D263" s="757" t="str">
        <f>'Compiled Bev'!L2553</f>
        <v/>
      </c>
      <c r="E263" s="757" t="str">
        <f>'Compiled Bev'!M2553</f>
        <v/>
      </c>
      <c r="F263" s="757" t="str">
        <f>'Compiled Bev'!N2553</f>
        <v/>
      </c>
      <c r="G263" s="757" t="str">
        <f t="shared" si="1"/>
        <v/>
      </c>
      <c r="H263" s="757" t="str">
        <f>'Compiled Bev'!P2553</f>
        <v/>
      </c>
      <c r="I263" s="757" t="str">
        <f t="shared" si="2"/>
        <v/>
      </c>
      <c r="J263" s="757" t="str">
        <f>'Compiled Bev'!R2553</f>
        <v/>
      </c>
      <c r="K263" s="757" t="str">
        <f>'Compiled Bev'!S2553</f>
        <v/>
      </c>
      <c r="L263" s="757" t="str">
        <f>'Compiled Bev'!T2553</f>
        <v/>
      </c>
      <c r="M263" s="758"/>
      <c r="N263" s="759"/>
      <c r="O263" s="757"/>
      <c r="P263" s="757"/>
      <c r="Q263" s="757"/>
      <c r="R263" s="757"/>
      <c r="S263" s="757"/>
      <c r="T263" s="757"/>
      <c r="U263" s="757"/>
      <c r="V263" s="757">
        <f>COUNTA('Compiled Bev'!P2553,'Compiled Bev'!R2553)</f>
        <v>0</v>
      </c>
      <c r="W263" s="757"/>
      <c r="X263" s="757"/>
      <c r="Y263" s="757"/>
      <c r="Z263" s="757"/>
    </row>
    <row r="264">
      <c r="A264" s="757" t="str">
        <f>'Compiled Bev'!I2554</f>
        <v/>
      </c>
      <c r="B264" s="757" t="str">
        <f>IF(sum('Compiled Bev'!P2554+'Compiled Bev'!R2554)=0,"",IF(V264&gt;1,"",sum('Compiled Bev'!P2554+'Compiled Bev'!R2554)))</f>
        <v/>
      </c>
      <c r="C264" s="757" t="str">
        <f>'Compiled Bev'!K2554</f>
        <v/>
      </c>
      <c r="D264" s="757" t="str">
        <f>'Compiled Bev'!L2554</f>
        <v/>
      </c>
      <c r="E264" s="757" t="str">
        <f>'Compiled Bev'!M2554</f>
        <v/>
      </c>
      <c r="F264" s="757" t="str">
        <f>'Compiled Bev'!N2554</f>
        <v/>
      </c>
      <c r="G264" s="757" t="str">
        <f t="shared" si="1"/>
        <v/>
      </c>
      <c r="H264" s="757" t="str">
        <f>'Compiled Bev'!P2554</f>
        <v/>
      </c>
      <c r="I264" s="757" t="str">
        <f t="shared" si="2"/>
        <v/>
      </c>
      <c r="J264" s="757" t="str">
        <f>'Compiled Bev'!R2554</f>
        <v/>
      </c>
      <c r="K264" s="757" t="str">
        <f>'Compiled Bev'!S2554</f>
        <v/>
      </c>
      <c r="L264" s="757" t="str">
        <f>'Compiled Bev'!T2554</f>
        <v/>
      </c>
      <c r="M264" s="758"/>
      <c r="N264" s="759"/>
      <c r="O264" s="757"/>
      <c r="P264" s="757"/>
      <c r="Q264" s="757"/>
      <c r="R264" s="757"/>
      <c r="S264" s="757"/>
      <c r="T264" s="757"/>
      <c r="U264" s="757"/>
      <c r="V264" s="757">
        <f>COUNTA('Compiled Bev'!P2554,'Compiled Bev'!R2554)</f>
        <v>0</v>
      </c>
      <c r="W264" s="757"/>
      <c r="X264" s="757"/>
      <c r="Y264" s="757"/>
      <c r="Z264" s="757"/>
    </row>
    <row r="265">
      <c r="A265" s="757" t="str">
        <f>'Compiled Bev'!I2555</f>
        <v/>
      </c>
      <c r="B265" s="757" t="str">
        <f>IF(sum('Compiled Bev'!P2555+'Compiled Bev'!R2555)=0,"",IF(V265&gt;1,"",sum('Compiled Bev'!P2555+'Compiled Bev'!R2555)))</f>
        <v/>
      </c>
      <c r="C265" s="757" t="str">
        <f>'Compiled Bev'!K2555</f>
        <v/>
      </c>
      <c r="D265" s="757" t="str">
        <f>'Compiled Bev'!L2555</f>
        <v/>
      </c>
      <c r="E265" s="757" t="str">
        <f>'Compiled Bev'!M2555</f>
        <v/>
      </c>
      <c r="F265" s="757" t="str">
        <f>'Compiled Bev'!N2555</f>
        <v/>
      </c>
      <c r="G265" s="757" t="str">
        <f t="shared" si="1"/>
        <v/>
      </c>
      <c r="H265" s="757" t="str">
        <f>'Compiled Bev'!P2555</f>
        <v/>
      </c>
      <c r="I265" s="757" t="str">
        <f t="shared" si="2"/>
        <v/>
      </c>
      <c r="J265" s="757" t="str">
        <f>'Compiled Bev'!R2555</f>
        <v/>
      </c>
      <c r="K265" s="757" t="str">
        <f>'Compiled Bev'!S2555</f>
        <v/>
      </c>
      <c r="L265" s="757" t="str">
        <f>'Compiled Bev'!T2555</f>
        <v/>
      </c>
      <c r="M265" s="758"/>
      <c r="N265" s="759"/>
      <c r="O265" s="757"/>
      <c r="P265" s="757"/>
      <c r="Q265" s="757"/>
      <c r="R265" s="757"/>
      <c r="S265" s="757"/>
      <c r="T265" s="757"/>
      <c r="U265" s="757"/>
      <c r="V265" s="757">
        <f>COUNTA('Compiled Bev'!P2555,'Compiled Bev'!R2555)</f>
        <v>0</v>
      </c>
      <c r="W265" s="757"/>
      <c r="X265" s="757"/>
      <c r="Y265" s="757"/>
      <c r="Z265" s="757"/>
    </row>
    <row r="266">
      <c r="A266" s="757" t="str">
        <f>'Compiled Bev'!I2556</f>
        <v/>
      </c>
      <c r="B266" s="757" t="str">
        <f>IF(sum('Compiled Bev'!P2556+'Compiled Bev'!R2556)=0,"",IF(V266&gt;1,"",sum('Compiled Bev'!P2556+'Compiled Bev'!R2556)))</f>
        <v/>
      </c>
      <c r="C266" s="757" t="str">
        <f>'Compiled Bev'!K2556</f>
        <v/>
      </c>
      <c r="D266" s="757" t="str">
        <f>'Compiled Bev'!L2556</f>
        <v/>
      </c>
      <c r="E266" s="757" t="str">
        <f>'Compiled Bev'!M2556</f>
        <v/>
      </c>
      <c r="F266" s="757" t="str">
        <f>'Compiled Bev'!N2556</f>
        <v/>
      </c>
      <c r="G266" s="757" t="str">
        <f t="shared" si="1"/>
        <v/>
      </c>
      <c r="H266" s="757" t="str">
        <f>'Compiled Bev'!P2556</f>
        <v/>
      </c>
      <c r="I266" s="757" t="str">
        <f t="shared" si="2"/>
        <v/>
      </c>
      <c r="J266" s="757" t="str">
        <f>'Compiled Bev'!R2556</f>
        <v/>
      </c>
      <c r="K266" s="757" t="str">
        <f>'Compiled Bev'!S2556</f>
        <v/>
      </c>
      <c r="L266" s="757" t="str">
        <f>'Compiled Bev'!T2556</f>
        <v/>
      </c>
      <c r="M266" s="758"/>
      <c r="N266" s="759"/>
      <c r="O266" s="757"/>
      <c r="P266" s="757"/>
      <c r="Q266" s="757"/>
      <c r="R266" s="757"/>
      <c r="S266" s="757"/>
      <c r="T266" s="757"/>
      <c r="U266" s="757"/>
      <c r="V266" s="757">
        <f>COUNTA('Compiled Bev'!P2556,'Compiled Bev'!R2556)</f>
        <v>0</v>
      </c>
      <c r="W266" s="757"/>
      <c r="X266" s="757"/>
      <c r="Y266" s="757"/>
      <c r="Z266" s="757"/>
    </row>
    <row r="267">
      <c r="A267" s="757" t="str">
        <f>'Compiled Bev'!I2557</f>
        <v/>
      </c>
      <c r="B267" s="757" t="str">
        <f>IF(sum('Compiled Bev'!P2557+'Compiled Bev'!R2557)=0,"",IF(V267&gt;1,"",sum('Compiled Bev'!P2557+'Compiled Bev'!R2557)))</f>
        <v/>
      </c>
      <c r="C267" s="757" t="str">
        <f>'Compiled Bev'!K2557</f>
        <v/>
      </c>
      <c r="D267" s="757" t="str">
        <f>'Compiled Bev'!L2557</f>
        <v/>
      </c>
      <c r="E267" s="757" t="str">
        <f>'Compiled Bev'!M2557</f>
        <v/>
      </c>
      <c r="F267" s="757" t="str">
        <f>'Compiled Bev'!N2557</f>
        <v/>
      </c>
      <c r="G267" s="757" t="str">
        <f t="shared" si="1"/>
        <v/>
      </c>
      <c r="H267" s="757" t="str">
        <f>'Compiled Bev'!P2557</f>
        <v/>
      </c>
      <c r="I267" s="757" t="str">
        <f t="shared" si="2"/>
        <v/>
      </c>
      <c r="J267" s="757" t="str">
        <f>'Compiled Bev'!R2557</f>
        <v/>
      </c>
      <c r="K267" s="757" t="str">
        <f>'Compiled Bev'!S2557</f>
        <v/>
      </c>
      <c r="L267" s="757" t="str">
        <f>'Compiled Bev'!T2557</f>
        <v/>
      </c>
      <c r="M267" s="758"/>
      <c r="N267" s="759"/>
      <c r="O267" s="757"/>
      <c r="P267" s="757"/>
      <c r="Q267" s="757"/>
      <c r="R267" s="757"/>
      <c r="S267" s="757"/>
      <c r="T267" s="757"/>
      <c r="U267" s="757"/>
      <c r="V267" s="757">
        <f>COUNTA('Compiled Bev'!P2557,'Compiled Bev'!R2557)</f>
        <v>0</v>
      </c>
      <c r="W267" s="757"/>
      <c r="X267" s="757"/>
      <c r="Y267" s="757"/>
      <c r="Z267" s="757"/>
    </row>
    <row r="268">
      <c r="A268" s="757" t="str">
        <f>'Compiled Bev'!I2558</f>
        <v/>
      </c>
      <c r="B268" s="757" t="str">
        <f>IF(sum('Compiled Bev'!P2558+'Compiled Bev'!R2558)=0,"",IF(V268&gt;1,"",sum('Compiled Bev'!P2558+'Compiled Bev'!R2558)))</f>
        <v/>
      </c>
      <c r="C268" s="757" t="str">
        <f>'Compiled Bev'!K2558</f>
        <v/>
      </c>
      <c r="D268" s="757" t="str">
        <f>'Compiled Bev'!L2558</f>
        <v/>
      </c>
      <c r="E268" s="757" t="str">
        <f>'Compiled Bev'!M2558</f>
        <v/>
      </c>
      <c r="F268" s="757" t="str">
        <f>'Compiled Bev'!N2558</f>
        <v/>
      </c>
      <c r="G268" s="757" t="str">
        <f t="shared" si="1"/>
        <v/>
      </c>
      <c r="H268" s="757" t="str">
        <f>'Compiled Bev'!P2558</f>
        <v/>
      </c>
      <c r="I268" s="757" t="str">
        <f t="shared" si="2"/>
        <v/>
      </c>
      <c r="J268" s="757" t="str">
        <f>'Compiled Bev'!R2558</f>
        <v/>
      </c>
      <c r="K268" s="757" t="str">
        <f>'Compiled Bev'!S2558</f>
        <v/>
      </c>
      <c r="L268" s="757" t="str">
        <f>'Compiled Bev'!T2558</f>
        <v/>
      </c>
      <c r="M268" s="758"/>
      <c r="N268" s="759"/>
      <c r="O268" s="757"/>
      <c r="P268" s="757"/>
      <c r="Q268" s="757"/>
      <c r="R268" s="757"/>
      <c r="S268" s="757"/>
      <c r="T268" s="757"/>
      <c r="U268" s="757"/>
      <c r="V268" s="757">
        <f>COUNTA('Compiled Bev'!P2558,'Compiled Bev'!R2558)</f>
        <v>0</v>
      </c>
      <c r="W268" s="757"/>
      <c r="X268" s="757"/>
      <c r="Y268" s="757"/>
      <c r="Z268" s="757"/>
    </row>
    <row r="269">
      <c r="A269" s="757" t="str">
        <f>'Compiled Bev'!I2559</f>
        <v/>
      </c>
      <c r="B269" s="757" t="str">
        <f>IF(sum('Compiled Bev'!P2559+'Compiled Bev'!R2559)=0,"",IF(V269&gt;1,"",sum('Compiled Bev'!P2559+'Compiled Bev'!R2559)))</f>
        <v/>
      </c>
      <c r="C269" s="757" t="str">
        <f>'Compiled Bev'!K2559</f>
        <v/>
      </c>
      <c r="D269" s="757" t="str">
        <f>'Compiled Bev'!L2559</f>
        <v/>
      </c>
      <c r="E269" s="757" t="str">
        <f>'Compiled Bev'!M2559</f>
        <v/>
      </c>
      <c r="F269" s="757" t="str">
        <f>'Compiled Bev'!N2559</f>
        <v/>
      </c>
      <c r="G269" s="757" t="str">
        <f t="shared" si="1"/>
        <v/>
      </c>
      <c r="H269" s="757" t="str">
        <f>'Compiled Bev'!P2559</f>
        <v/>
      </c>
      <c r="I269" s="757" t="str">
        <f t="shared" si="2"/>
        <v/>
      </c>
      <c r="J269" s="757" t="str">
        <f>'Compiled Bev'!R2559</f>
        <v/>
      </c>
      <c r="K269" s="757" t="str">
        <f>'Compiled Bev'!S2559</f>
        <v/>
      </c>
      <c r="L269" s="757" t="str">
        <f>'Compiled Bev'!T2559</f>
        <v/>
      </c>
      <c r="M269" s="758"/>
      <c r="N269" s="759"/>
      <c r="O269" s="757"/>
      <c r="P269" s="757"/>
      <c r="Q269" s="757"/>
      <c r="R269" s="757"/>
      <c r="S269" s="757"/>
      <c r="T269" s="757"/>
      <c r="U269" s="757"/>
      <c r="V269" s="757">
        <f>COUNTA('Compiled Bev'!P2559,'Compiled Bev'!R2559)</f>
        <v>0</v>
      </c>
      <c r="W269" s="757"/>
      <c r="X269" s="757"/>
      <c r="Y269" s="757"/>
      <c r="Z269" s="757"/>
    </row>
    <row r="270">
      <c r="A270" s="757" t="str">
        <f>'Compiled Bev'!I2560</f>
        <v/>
      </c>
      <c r="B270" s="757" t="str">
        <f>IF(sum('Compiled Bev'!P2560+'Compiled Bev'!R2560)=0,"",IF(V270&gt;1,"",sum('Compiled Bev'!P2560+'Compiled Bev'!R2560)))</f>
        <v/>
      </c>
      <c r="C270" s="757" t="str">
        <f>'Compiled Bev'!K2560</f>
        <v/>
      </c>
      <c r="D270" s="757" t="str">
        <f>'Compiled Bev'!L2560</f>
        <v/>
      </c>
      <c r="E270" s="757" t="str">
        <f>'Compiled Bev'!M2560</f>
        <v/>
      </c>
      <c r="F270" s="757" t="str">
        <f>'Compiled Bev'!N2560</f>
        <v/>
      </c>
      <c r="G270" s="757" t="str">
        <f t="shared" si="1"/>
        <v/>
      </c>
      <c r="H270" s="757" t="str">
        <f>'Compiled Bev'!P2560</f>
        <v/>
      </c>
      <c r="I270" s="757" t="str">
        <f t="shared" si="2"/>
        <v/>
      </c>
      <c r="J270" s="757" t="str">
        <f>'Compiled Bev'!R2560</f>
        <v/>
      </c>
      <c r="K270" s="757" t="str">
        <f>'Compiled Bev'!S2560</f>
        <v/>
      </c>
      <c r="L270" s="757" t="str">
        <f>'Compiled Bev'!T2560</f>
        <v/>
      </c>
      <c r="M270" s="758"/>
      <c r="N270" s="759"/>
      <c r="O270" s="757"/>
      <c r="P270" s="757"/>
      <c r="Q270" s="757"/>
      <c r="R270" s="757"/>
      <c r="S270" s="757"/>
      <c r="T270" s="757"/>
      <c r="U270" s="757"/>
      <c r="V270" s="757">
        <f>COUNTA('Compiled Bev'!P2560,'Compiled Bev'!R2560)</f>
        <v>0</v>
      </c>
      <c r="W270" s="757"/>
      <c r="X270" s="757"/>
      <c r="Y270" s="757"/>
      <c r="Z270" s="757"/>
    </row>
    <row r="271">
      <c r="A271" s="757" t="str">
        <f>'Compiled Bev'!I2561</f>
        <v/>
      </c>
      <c r="B271" s="757" t="str">
        <f>IF(sum('Compiled Bev'!P2561+'Compiled Bev'!R2561)=0,"",IF(V271&gt;1,"",sum('Compiled Bev'!P2561+'Compiled Bev'!R2561)))</f>
        <v/>
      </c>
      <c r="C271" s="757" t="str">
        <f>'Compiled Bev'!K2561</f>
        <v/>
      </c>
      <c r="D271" s="757" t="str">
        <f>'Compiled Bev'!L2561</f>
        <v/>
      </c>
      <c r="E271" s="757" t="str">
        <f>'Compiled Bev'!M2561</f>
        <v/>
      </c>
      <c r="F271" s="757" t="str">
        <f>'Compiled Bev'!N2561</f>
        <v/>
      </c>
      <c r="G271" s="757" t="str">
        <f t="shared" si="1"/>
        <v/>
      </c>
      <c r="H271" s="757" t="str">
        <f>'Compiled Bev'!P2561</f>
        <v/>
      </c>
      <c r="I271" s="757" t="str">
        <f t="shared" si="2"/>
        <v/>
      </c>
      <c r="J271" s="757" t="str">
        <f>'Compiled Bev'!R2561</f>
        <v/>
      </c>
      <c r="K271" s="757" t="str">
        <f>'Compiled Bev'!S2561</f>
        <v/>
      </c>
      <c r="L271" s="757" t="str">
        <f>'Compiled Bev'!T2561</f>
        <v/>
      </c>
      <c r="M271" s="758"/>
      <c r="N271" s="759"/>
      <c r="O271" s="757"/>
      <c r="P271" s="757"/>
      <c r="Q271" s="757"/>
      <c r="R271" s="757"/>
      <c r="S271" s="757"/>
      <c r="T271" s="757"/>
      <c r="U271" s="757"/>
      <c r="V271" s="757">
        <f>COUNTA('Compiled Bev'!P2561,'Compiled Bev'!R2561)</f>
        <v>0</v>
      </c>
      <c r="W271" s="757"/>
      <c r="X271" s="757"/>
      <c r="Y271" s="757"/>
      <c r="Z271" s="757"/>
    </row>
    <row r="272">
      <c r="A272" s="757" t="str">
        <f>'Compiled Bev'!I2562</f>
        <v/>
      </c>
      <c r="B272" s="757" t="str">
        <f>IF(sum('Compiled Bev'!P2562+'Compiled Bev'!R2562)=0,"",IF(V272&gt;1,"",sum('Compiled Bev'!P2562+'Compiled Bev'!R2562)))</f>
        <v/>
      </c>
      <c r="C272" s="757" t="str">
        <f>'Compiled Bev'!K2562</f>
        <v/>
      </c>
      <c r="D272" s="757" t="str">
        <f>'Compiled Bev'!L2562</f>
        <v/>
      </c>
      <c r="E272" s="757" t="str">
        <f>'Compiled Bev'!M2562</f>
        <v/>
      </c>
      <c r="F272" s="757" t="str">
        <f>'Compiled Bev'!N2562</f>
        <v/>
      </c>
      <c r="G272" s="757" t="str">
        <f t="shared" si="1"/>
        <v/>
      </c>
      <c r="H272" s="757" t="str">
        <f>'Compiled Bev'!P2562</f>
        <v/>
      </c>
      <c r="I272" s="757" t="str">
        <f t="shared" si="2"/>
        <v/>
      </c>
      <c r="J272" s="757" t="str">
        <f>'Compiled Bev'!R2562</f>
        <v/>
      </c>
      <c r="K272" s="757" t="str">
        <f>'Compiled Bev'!S2562</f>
        <v/>
      </c>
      <c r="L272" s="757" t="str">
        <f>'Compiled Bev'!T2562</f>
        <v/>
      </c>
      <c r="M272" s="758"/>
      <c r="N272" s="759"/>
      <c r="O272" s="757"/>
      <c r="P272" s="757"/>
      <c r="Q272" s="757"/>
      <c r="R272" s="757"/>
      <c r="S272" s="757"/>
      <c r="T272" s="757"/>
      <c r="U272" s="757"/>
      <c r="V272" s="757">
        <f>COUNTA('Compiled Bev'!P2562,'Compiled Bev'!R2562)</f>
        <v>0</v>
      </c>
      <c r="W272" s="757"/>
      <c r="X272" s="757"/>
      <c r="Y272" s="757"/>
      <c r="Z272" s="757"/>
    </row>
    <row r="273">
      <c r="A273" s="757" t="str">
        <f>'Compiled Bev'!I2563</f>
        <v/>
      </c>
      <c r="B273" s="757" t="str">
        <f>IF(sum('Compiled Bev'!P2563+'Compiled Bev'!R2563)=0,"",IF(V273&gt;1,"",sum('Compiled Bev'!P2563+'Compiled Bev'!R2563)))</f>
        <v/>
      </c>
      <c r="C273" s="757" t="str">
        <f>'Compiled Bev'!K2563</f>
        <v/>
      </c>
      <c r="D273" s="757" t="str">
        <f>'Compiled Bev'!L2563</f>
        <v/>
      </c>
      <c r="E273" s="757" t="str">
        <f>'Compiled Bev'!M2563</f>
        <v/>
      </c>
      <c r="F273" s="757" t="str">
        <f>'Compiled Bev'!N2563</f>
        <v/>
      </c>
      <c r="G273" s="757" t="str">
        <f t="shared" si="1"/>
        <v/>
      </c>
      <c r="H273" s="757" t="str">
        <f>'Compiled Bev'!P2563</f>
        <v/>
      </c>
      <c r="I273" s="757" t="str">
        <f t="shared" si="2"/>
        <v/>
      </c>
      <c r="J273" s="757" t="str">
        <f>'Compiled Bev'!R2563</f>
        <v/>
      </c>
      <c r="K273" s="757" t="str">
        <f>'Compiled Bev'!S2563</f>
        <v/>
      </c>
      <c r="L273" s="757" t="str">
        <f>'Compiled Bev'!T2563</f>
        <v/>
      </c>
      <c r="M273" s="758"/>
      <c r="N273" s="759"/>
      <c r="O273" s="757"/>
      <c r="P273" s="757"/>
      <c r="Q273" s="757"/>
      <c r="R273" s="757"/>
      <c r="S273" s="757"/>
      <c r="T273" s="757"/>
      <c r="U273" s="757"/>
      <c r="V273" s="757">
        <f>COUNTA('Compiled Bev'!P2563,'Compiled Bev'!R2563)</f>
        <v>0</v>
      </c>
      <c r="W273" s="757"/>
      <c r="X273" s="757"/>
      <c r="Y273" s="757"/>
      <c r="Z273" s="757"/>
    </row>
    <row r="274">
      <c r="A274" s="757" t="str">
        <f>'Compiled Bev'!I2564</f>
        <v/>
      </c>
      <c r="B274" s="757" t="str">
        <f>IF(sum('Compiled Bev'!P2564+'Compiled Bev'!R2564)=0,"",IF(V274&gt;1,"",sum('Compiled Bev'!P2564+'Compiled Bev'!R2564)))</f>
        <v/>
      </c>
      <c r="C274" s="757" t="str">
        <f>'Compiled Bev'!K2564</f>
        <v/>
      </c>
      <c r="D274" s="757" t="str">
        <f>'Compiled Bev'!L2564</f>
        <v/>
      </c>
      <c r="E274" s="757" t="str">
        <f>'Compiled Bev'!M2564</f>
        <v/>
      </c>
      <c r="F274" s="757" t="str">
        <f>'Compiled Bev'!N2564</f>
        <v/>
      </c>
      <c r="G274" s="757" t="str">
        <f t="shared" si="1"/>
        <v/>
      </c>
      <c r="H274" s="757" t="str">
        <f>'Compiled Bev'!P2564</f>
        <v/>
      </c>
      <c r="I274" s="757" t="str">
        <f t="shared" si="2"/>
        <v/>
      </c>
      <c r="J274" s="757" t="str">
        <f>'Compiled Bev'!R2564</f>
        <v/>
      </c>
      <c r="K274" s="757" t="str">
        <f>'Compiled Bev'!S2564</f>
        <v/>
      </c>
      <c r="L274" s="757" t="str">
        <f>'Compiled Bev'!T2564</f>
        <v/>
      </c>
      <c r="M274" s="758"/>
      <c r="N274" s="759"/>
      <c r="O274" s="757"/>
      <c r="P274" s="757"/>
      <c r="Q274" s="757"/>
      <c r="R274" s="757"/>
      <c r="S274" s="757"/>
      <c r="T274" s="757"/>
      <c r="U274" s="757"/>
      <c r="V274" s="757">
        <f>COUNTA('Compiled Bev'!P2564,'Compiled Bev'!R2564)</f>
        <v>0</v>
      </c>
      <c r="W274" s="757"/>
      <c r="X274" s="757"/>
      <c r="Y274" s="757"/>
      <c r="Z274" s="757"/>
    </row>
    <row r="275">
      <c r="A275" s="757" t="str">
        <f>'Compiled Bev'!I2565</f>
        <v/>
      </c>
      <c r="B275" s="757" t="str">
        <f>IF(sum('Compiled Bev'!P2565+'Compiled Bev'!R2565)=0,"",IF(V275&gt;1,"",sum('Compiled Bev'!P2565+'Compiled Bev'!R2565)))</f>
        <v/>
      </c>
      <c r="C275" s="757" t="str">
        <f>'Compiled Bev'!K2565</f>
        <v/>
      </c>
      <c r="D275" s="757" t="str">
        <f>'Compiled Bev'!L2565</f>
        <v/>
      </c>
      <c r="E275" s="757" t="str">
        <f>'Compiled Bev'!M2565</f>
        <v/>
      </c>
      <c r="F275" s="757" t="str">
        <f>'Compiled Bev'!N2565</f>
        <v/>
      </c>
      <c r="G275" s="757" t="str">
        <f t="shared" si="1"/>
        <v/>
      </c>
      <c r="H275" s="757" t="str">
        <f>'Compiled Bev'!P2565</f>
        <v/>
      </c>
      <c r="I275" s="757" t="str">
        <f t="shared" si="2"/>
        <v/>
      </c>
      <c r="J275" s="757" t="str">
        <f>'Compiled Bev'!R2565</f>
        <v/>
      </c>
      <c r="K275" s="757" t="str">
        <f>'Compiled Bev'!S2565</f>
        <v/>
      </c>
      <c r="L275" s="757" t="str">
        <f>'Compiled Bev'!T2565</f>
        <v/>
      </c>
      <c r="M275" s="758"/>
      <c r="N275" s="759"/>
      <c r="O275" s="757"/>
      <c r="P275" s="757"/>
      <c r="Q275" s="757"/>
      <c r="R275" s="757"/>
      <c r="S275" s="757"/>
      <c r="T275" s="757"/>
      <c r="U275" s="757"/>
      <c r="V275" s="757">
        <f>COUNTA('Compiled Bev'!P2565,'Compiled Bev'!R2565)</f>
        <v>0</v>
      </c>
      <c r="W275" s="757"/>
      <c r="X275" s="757"/>
      <c r="Y275" s="757"/>
      <c r="Z275" s="757"/>
    </row>
    <row r="276">
      <c r="A276" s="757" t="str">
        <f>'Compiled Bev'!I2566</f>
        <v/>
      </c>
      <c r="B276" s="757" t="str">
        <f>IF(sum('Compiled Bev'!P2566+'Compiled Bev'!R2566)=0,"",IF(V276&gt;1,"",sum('Compiled Bev'!P2566+'Compiled Bev'!R2566)))</f>
        <v/>
      </c>
      <c r="C276" s="757" t="str">
        <f>'Compiled Bev'!K2566</f>
        <v/>
      </c>
      <c r="D276" s="757" t="str">
        <f>'Compiled Bev'!L2566</f>
        <v/>
      </c>
      <c r="E276" s="757" t="str">
        <f>'Compiled Bev'!M2566</f>
        <v/>
      </c>
      <c r="F276" s="757" t="str">
        <f>'Compiled Bev'!N2566</f>
        <v/>
      </c>
      <c r="G276" s="757" t="str">
        <f t="shared" si="1"/>
        <v/>
      </c>
      <c r="H276" s="757" t="str">
        <f>'Compiled Bev'!P2566</f>
        <v/>
      </c>
      <c r="I276" s="757" t="str">
        <f t="shared" si="2"/>
        <v/>
      </c>
      <c r="J276" s="757" t="str">
        <f>'Compiled Bev'!R2566</f>
        <v/>
      </c>
      <c r="K276" s="757" t="str">
        <f>'Compiled Bev'!S2566</f>
        <v/>
      </c>
      <c r="L276" s="757" t="str">
        <f>'Compiled Bev'!T2566</f>
        <v/>
      </c>
      <c r="M276" s="758"/>
      <c r="N276" s="759"/>
      <c r="O276" s="757"/>
      <c r="P276" s="757"/>
      <c r="Q276" s="757"/>
      <c r="R276" s="757"/>
      <c r="S276" s="757"/>
      <c r="T276" s="757"/>
      <c r="U276" s="757"/>
      <c r="V276" s="757">
        <f>COUNTA('Compiled Bev'!P2566,'Compiled Bev'!R2566)</f>
        <v>0</v>
      </c>
      <c r="W276" s="757"/>
      <c r="X276" s="757"/>
      <c r="Y276" s="757"/>
      <c r="Z276" s="757"/>
    </row>
    <row r="277">
      <c r="A277" s="757" t="str">
        <f>'Compiled Bev'!I2567</f>
        <v/>
      </c>
      <c r="B277" s="757" t="str">
        <f>IF(sum('Compiled Bev'!P2567+'Compiled Bev'!R2567)=0,"",IF(V277&gt;1,"",sum('Compiled Bev'!P2567+'Compiled Bev'!R2567)))</f>
        <v/>
      </c>
      <c r="C277" s="757" t="str">
        <f>'Compiled Bev'!K2567</f>
        <v/>
      </c>
      <c r="D277" s="757" t="str">
        <f>'Compiled Bev'!L2567</f>
        <v/>
      </c>
      <c r="E277" s="757" t="str">
        <f>'Compiled Bev'!M2567</f>
        <v/>
      </c>
      <c r="F277" s="757" t="str">
        <f>'Compiled Bev'!N2567</f>
        <v/>
      </c>
      <c r="G277" s="757" t="str">
        <f t="shared" si="1"/>
        <v/>
      </c>
      <c r="H277" s="757" t="str">
        <f>'Compiled Bev'!P2567</f>
        <v/>
      </c>
      <c r="I277" s="757" t="str">
        <f t="shared" si="2"/>
        <v/>
      </c>
      <c r="J277" s="757" t="str">
        <f>'Compiled Bev'!R2567</f>
        <v/>
      </c>
      <c r="K277" s="757" t="str">
        <f>'Compiled Bev'!S2567</f>
        <v/>
      </c>
      <c r="L277" s="757" t="str">
        <f>'Compiled Bev'!T2567</f>
        <v/>
      </c>
      <c r="M277" s="758"/>
      <c r="N277" s="759"/>
      <c r="O277" s="757"/>
      <c r="P277" s="757"/>
      <c r="Q277" s="757"/>
      <c r="R277" s="757"/>
      <c r="S277" s="757"/>
      <c r="T277" s="757"/>
      <c r="U277" s="757"/>
      <c r="V277" s="757">
        <f>COUNTA('Compiled Bev'!P2567,'Compiled Bev'!R2567)</f>
        <v>0</v>
      </c>
      <c r="W277" s="757"/>
      <c r="X277" s="757"/>
      <c r="Y277" s="757"/>
      <c r="Z277" s="757"/>
    </row>
    <row r="278">
      <c r="A278" s="757" t="str">
        <f>'Compiled Bev'!I2568</f>
        <v/>
      </c>
      <c r="B278" s="757" t="str">
        <f>IF(sum('Compiled Bev'!P2568+'Compiled Bev'!R2568)=0,"",IF(V278&gt;1,"",sum('Compiled Bev'!P2568+'Compiled Bev'!R2568)))</f>
        <v/>
      </c>
      <c r="C278" s="757" t="str">
        <f>'Compiled Bev'!K2568</f>
        <v/>
      </c>
      <c r="D278" s="757" t="str">
        <f>'Compiled Bev'!L2568</f>
        <v/>
      </c>
      <c r="E278" s="757" t="str">
        <f>'Compiled Bev'!M2568</f>
        <v/>
      </c>
      <c r="F278" s="757" t="str">
        <f>'Compiled Bev'!N2568</f>
        <v/>
      </c>
      <c r="G278" s="757" t="str">
        <f t="shared" si="1"/>
        <v/>
      </c>
      <c r="H278" s="757" t="str">
        <f>'Compiled Bev'!P2568</f>
        <v/>
      </c>
      <c r="I278" s="757" t="str">
        <f t="shared" si="2"/>
        <v/>
      </c>
      <c r="J278" s="757" t="str">
        <f>'Compiled Bev'!R2568</f>
        <v/>
      </c>
      <c r="K278" s="757" t="str">
        <f>'Compiled Bev'!S2568</f>
        <v/>
      </c>
      <c r="L278" s="757" t="str">
        <f>'Compiled Bev'!T2568</f>
        <v/>
      </c>
      <c r="M278" s="758"/>
      <c r="N278" s="759"/>
      <c r="O278" s="757"/>
      <c r="P278" s="757"/>
      <c r="Q278" s="757"/>
      <c r="R278" s="757"/>
      <c r="S278" s="757"/>
      <c r="T278" s="757"/>
      <c r="U278" s="757"/>
      <c r="V278" s="757">
        <f>COUNTA('Compiled Bev'!P2568,'Compiled Bev'!R2568)</f>
        <v>0</v>
      </c>
      <c r="W278" s="757"/>
      <c r="X278" s="757"/>
      <c r="Y278" s="757"/>
      <c r="Z278" s="757"/>
    </row>
    <row r="279">
      <c r="A279" s="757" t="str">
        <f>'Compiled Bev'!I2569</f>
        <v/>
      </c>
      <c r="B279" s="757" t="str">
        <f>IF(sum('Compiled Bev'!P2569+'Compiled Bev'!R2569)=0,"",IF(V279&gt;1,"",sum('Compiled Bev'!P2569+'Compiled Bev'!R2569)))</f>
        <v/>
      </c>
      <c r="C279" s="757" t="str">
        <f>'Compiled Bev'!K2569</f>
        <v/>
      </c>
      <c r="D279" s="757" t="str">
        <f>'Compiled Bev'!L2569</f>
        <v/>
      </c>
      <c r="E279" s="757" t="str">
        <f>'Compiled Bev'!M2569</f>
        <v/>
      </c>
      <c r="F279" s="757" t="str">
        <f>'Compiled Bev'!N2569</f>
        <v/>
      </c>
      <c r="G279" s="757" t="str">
        <f t="shared" si="1"/>
        <v/>
      </c>
      <c r="H279" s="757" t="str">
        <f>'Compiled Bev'!P2569</f>
        <v/>
      </c>
      <c r="I279" s="757" t="str">
        <f t="shared" si="2"/>
        <v/>
      </c>
      <c r="J279" s="757" t="str">
        <f>'Compiled Bev'!R2569</f>
        <v/>
      </c>
      <c r="K279" s="757" t="str">
        <f>'Compiled Bev'!S2569</f>
        <v/>
      </c>
      <c r="L279" s="757" t="str">
        <f>'Compiled Bev'!T2569</f>
        <v/>
      </c>
      <c r="M279" s="758"/>
      <c r="N279" s="759"/>
      <c r="O279" s="757"/>
      <c r="P279" s="757"/>
      <c r="Q279" s="757"/>
      <c r="R279" s="757"/>
      <c r="S279" s="757"/>
      <c r="T279" s="757"/>
      <c r="U279" s="757"/>
      <c r="V279" s="757">
        <f>COUNTA('Compiled Bev'!P2569,'Compiled Bev'!R2569)</f>
        <v>0</v>
      </c>
      <c r="W279" s="757"/>
      <c r="X279" s="757"/>
      <c r="Y279" s="757"/>
      <c r="Z279" s="757"/>
    </row>
    <row r="280">
      <c r="A280" s="757" t="str">
        <f>'Compiled Bev'!I2570</f>
        <v/>
      </c>
      <c r="B280" s="757" t="str">
        <f>IF(sum('Compiled Bev'!P2570+'Compiled Bev'!R2570)=0,"",IF(V280&gt;1,"",sum('Compiled Bev'!P2570+'Compiled Bev'!R2570)))</f>
        <v/>
      </c>
      <c r="C280" s="757" t="str">
        <f>'Compiled Bev'!K2570</f>
        <v/>
      </c>
      <c r="D280" s="757" t="str">
        <f>'Compiled Bev'!L2570</f>
        <v/>
      </c>
      <c r="E280" s="757" t="str">
        <f>'Compiled Bev'!M2570</f>
        <v/>
      </c>
      <c r="F280" s="757" t="str">
        <f>'Compiled Bev'!N2570</f>
        <v/>
      </c>
      <c r="G280" s="757" t="str">
        <f t="shared" si="1"/>
        <v/>
      </c>
      <c r="H280" s="757" t="str">
        <f>'Compiled Bev'!P2570</f>
        <v/>
      </c>
      <c r="I280" s="757" t="str">
        <f t="shared" si="2"/>
        <v/>
      </c>
      <c r="J280" s="757" t="str">
        <f>'Compiled Bev'!R2570</f>
        <v/>
      </c>
      <c r="K280" s="757" t="str">
        <f>'Compiled Bev'!S2570</f>
        <v/>
      </c>
      <c r="L280" s="757" t="str">
        <f>'Compiled Bev'!T2570</f>
        <v/>
      </c>
      <c r="M280" s="758"/>
      <c r="N280" s="759"/>
      <c r="O280" s="757"/>
      <c r="P280" s="757"/>
      <c r="Q280" s="757"/>
      <c r="R280" s="757"/>
      <c r="S280" s="757"/>
      <c r="T280" s="757"/>
      <c r="U280" s="757"/>
      <c r="V280" s="757">
        <f>COUNTA('Compiled Bev'!P2570,'Compiled Bev'!R2570)</f>
        <v>0</v>
      </c>
      <c r="W280" s="757"/>
      <c r="X280" s="757"/>
      <c r="Y280" s="757"/>
      <c r="Z280" s="757"/>
    </row>
    <row r="281">
      <c r="A281" s="757" t="str">
        <f>'Compiled Bev'!I2571</f>
        <v/>
      </c>
      <c r="B281" s="757" t="str">
        <f>IF(sum('Compiled Bev'!P2571+'Compiled Bev'!R2571)=0,"",IF(V281&gt;1,"",sum('Compiled Bev'!P2571+'Compiled Bev'!R2571)))</f>
        <v/>
      </c>
      <c r="C281" s="757" t="str">
        <f>'Compiled Bev'!K2571</f>
        <v/>
      </c>
      <c r="D281" s="757" t="str">
        <f>'Compiled Bev'!L2571</f>
        <v/>
      </c>
      <c r="E281" s="757" t="str">
        <f>'Compiled Bev'!M2571</f>
        <v/>
      </c>
      <c r="F281" s="757" t="str">
        <f>'Compiled Bev'!N2571</f>
        <v/>
      </c>
      <c r="G281" s="757" t="str">
        <f t="shared" si="1"/>
        <v/>
      </c>
      <c r="H281" s="757" t="str">
        <f>'Compiled Bev'!P2571</f>
        <v/>
      </c>
      <c r="I281" s="757" t="str">
        <f t="shared" si="2"/>
        <v/>
      </c>
      <c r="J281" s="757" t="str">
        <f>'Compiled Bev'!R2571</f>
        <v/>
      </c>
      <c r="K281" s="757" t="str">
        <f>'Compiled Bev'!S2571</f>
        <v/>
      </c>
      <c r="L281" s="757" t="str">
        <f>'Compiled Bev'!T2571</f>
        <v/>
      </c>
      <c r="M281" s="758"/>
      <c r="N281" s="759"/>
      <c r="O281" s="757"/>
      <c r="P281" s="757"/>
      <c r="Q281" s="757"/>
      <c r="R281" s="757"/>
      <c r="S281" s="757"/>
      <c r="T281" s="757"/>
      <c r="U281" s="757"/>
      <c r="V281" s="757">
        <f>COUNTA('Compiled Bev'!P2571,'Compiled Bev'!R2571)</f>
        <v>0</v>
      </c>
      <c r="W281" s="757"/>
      <c r="X281" s="757"/>
      <c r="Y281" s="757"/>
      <c r="Z281" s="757"/>
    </row>
    <row r="282">
      <c r="A282" s="757" t="str">
        <f>'Compiled Bev'!I2572</f>
        <v/>
      </c>
      <c r="B282" s="757" t="str">
        <f>IF(sum('Compiled Bev'!P2572+'Compiled Bev'!R2572)=0,"",IF(V282&gt;1,"",sum('Compiled Bev'!P2572+'Compiled Bev'!R2572)))</f>
        <v/>
      </c>
      <c r="C282" s="757" t="str">
        <f>'Compiled Bev'!K2572</f>
        <v/>
      </c>
      <c r="D282" s="757" t="str">
        <f>'Compiled Bev'!L2572</f>
        <v/>
      </c>
      <c r="E282" s="757" t="str">
        <f>'Compiled Bev'!M2572</f>
        <v/>
      </c>
      <c r="F282" s="757" t="str">
        <f>'Compiled Bev'!N2572</f>
        <v/>
      </c>
      <c r="G282" s="757" t="str">
        <f t="shared" si="1"/>
        <v/>
      </c>
      <c r="H282" s="757" t="str">
        <f>'Compiled Bev'!P2572</f>
        <v/>
      </c>
      <c r="I282" s="757" t="str">
        <f t="shared" si="2"/>
        <v/>
      </c>
      <c r="J282" s="757" t="str">
        <f>'Compiled Bev'!R2572</f>
        <v/>
      </c>
      <c r="K282" s="757" t="str">
        <f>'Compiled Bev'!S2572</f>
        <v/>
      </c>
      <c r="L282" s="757" t="str">
        <f>'Compiled Bev'!T2572</f>
        <v/>
      </c>
      <c r="M282" s="758"/>
      <c r="N282" s="759"/>
      <c r="O282" s="757"/>
      <c r="P282" s="757"/>
      <c r="Q282" s="757"/>
      <c r="R282" s="757"/>
      <c r="S282" s="757"/>
      <c r="T282" s="757"/>
      <c r="U282" s="757"/>
      <c r="V282" s="757">
        <f>COUNTA('Compiled Bev'!P2572,'Compiled Bev'!R2572)</f>
        <v>0</v>
      </c>
      <c r="W282" s="757"/>
      <c r="X282" s="757"/>
      <c r="Y282" s="757"/>
      <c r="Z282" s="757"/>
    </row>
    <row r="283">
      <c r="A283" s="757" t="str">
        <f>'Compiled Bev'!I2573</f>
        <v/>
      </c>
      <c r="B283" s="757" t="str">
        <f>IF(sum('Compiled Bev'!P2573+'Compiled Bev'!R2573)=0,"",IF(V283&gt;1,"",sum('Compiled Bev'!P2573+'Compiled Bev'!R2573)))</f>
        <v/>
      </c>
      <c r="C283" s="757" t="str">
        <f>'Compiled Bev'!K2573</f>
        <v/>
      </c>
      <c r="D283" s="757" t="str">
        <f>'Compiled Bev'!L2573</f>
        <v/>
      </c>
      <c r="E283" s="757" t="str">
        <f>'Compiled Bev'!M2573</f>
        <v/>
      </c>
      <c r="F283" s="757" t="str">
        <f>'Compiled Bev'!N2573</f>
        <v/>
      </c>
      <c r="G283" s="757" t="str">
        <f t="shared" si="1"/>
        <v/>
      </c>
      <c r="H283" s="757" t="str">
        <f>'Compiled Bev'!P2573</f>
        <v/>
      </c>
      <c r="I283" s="757" t="str">
        <f t="shared" si="2"/>
        <v/>
      </c>
      <c r="J283" s="757" t="str">
        <f>'Compiled Bev'!R2573</f>
        <v/>
      </c>
      <c r="K283" s="757" t="str">
        <f>'Compiled Bev'!S2573</f>
        <v/>
      </c>
      <c r="L283" s="757" t="str">
        <f>'Compiled Bev'!T2573</f>
        <v/>
      </c>
      <c r="M283" s="758"/>
      <c r="N283" s="759"/>
      <c r="O283" s="757"/>
      <c r="P283" s="757"/>
      <c r="Q283" s="757"/>
      <c r="R283" s="757"/>
      <c r="S283" s="757"/>
      <c r="T283" s="757"/>
      <c r="U283" s="757"/>
      <c r="V283" s="757">
        <f>COUNTA('Compiled Bev'!P2573,'Compiled Bev'!R2573)</f>
        <v>0</v>
      </c>
      <c r="W283" s="757"/>
      <c r="X283" s="757"/>
      <c r="Y283" s="757"/>
      <c r="Z283" s="757"/>
    </row>
    <row r="284">
      <c r="A284" s="757" t="str">
        <f>'Compiled Bev'!I2574</f>
        <v/>
      </c>
      <c r="B284" s="757" t="str">
        <f>IF(sum('Compiled Bev'!P2574+'Compiled Bev'!R2574)=0,"",IF(V284&gt;1,"",sum('Compiled Bev'!P2574+'Compiled Bev'!R2574)))</f>
        <v/>
      </c>
      <c r="C284" s="757" t="str">
        <f>'Compiled Bev'!K2574</f>
        <v/>
      </c>
      <c r="D284" s="757" t="str">
        <f>'Compiled Bev'!L2574</f>
        <v/>
      </c>
      <c r="E284" s="757" t="str">
        <f>'Compiled Bev'!M2574</f>
        <v/>
      </c>
      <c r="F284" s="757" t="str">
        <f>'Compiled Bev'!N2574</f>
        <v/>
      </c>
      <c r="G284" s="757" t="str">
        <f t="shared" si="1"/>
        <v/>
      </c>
      <c r="H284" s="757" t="str">
        <f>'Compiled Bev'!P2574</f>
        <v/>
      </c>
      <c r="I284" s="757" t="str">
        <f t="shared" si="2"/>
        <v/>
      </c>
      <c r="J284" s="757" t="str">
        <f>'Compiled Bev'!R2574</f>
        <v/>
      </c>
      <c r="K284" s="757" t="str">
        <f>'Compiled Bev'!S2574</f>
        <v/>
      </c>
      <c r="L284" s="757" t="str">
        <f>'Compiled Bev'!T2574</f>
        <v/>
      </c>
      <c r="M284" s="758"/>
      <c r="N284" s="759"/>
      <c r="O284" s="757"/>
      <c r="P284" s="757"/>
      <c r="Q284" s="757"/>
      <c r="R284" s="757"/>
      <c r="S284" s="757"/>
      <c r="T284" s="757"/>
      <c r="U284" s="757"/>
      <c r="V284" s="757">
        <f>COUNTA('Compiled Bev'!P2574,'Compiled Bev'!R2574)</f>
        <v>0</v>
      </c>
      <c r="W284" s="757"/>
      <c r="X284" s="757"/>
      <c r="Y284" s="757"/>
      <c r="Z284" s="757"/>
    </row>
    <row r="285">
      <c r="A285" s="757" t="str">
        <f>'Compiled Bev'!I2575</f>
        <v/>
      </c>
      <c r="B285" s="757" t="str">
        <f>IF(sum('Compiled Bev'!P2575+'Compiled Bev'!R2575)=0,"",IF(V285&gt;1,"",sum('Compiled Bev'!P2575+'Compiled Bev'!R2575)))</f>
        <v/>
      </c>
      <c r="C285" s="757" t="str">
        <f>'Compiled Bev'!K2575</f>
        <v/>
      </c>
      <c r="D285" s="757" t="str">
        <f>'Compiled Bev'!L2575</f>
        <v/>
      </c>
      <c r="E285" s="757" t="str">
        <f>'Compiled Bev'!M2575</f>
        <v/>
      </c>
      <c r="F285" s="757" t="str">
        <f>'Compiled Bev'!N2575</f>
        <v/>
      </c>
      <c r="G285" s="757" t="str">
        <f t="shared" si="1"/>
        <v/>
      </c>
      <c r="H285" s="757" t="str">
        <f>'Compiled Bev'!P2575</f>
        <v/>
      </c>
      <c r="I285" s="757" t="str">
        <f t="shared" si="2"/>
        <v/>
      </c>
      <c r="J285" s="757" t="str">
        <f>'Compiled Bev'!R2575</f>
        <v/>
      </c>
      <c r="K285" s="757" t="str">
        <f>'Compiled Bev'!S2575</f>
        <v/>
      </c>
      <c r="L285" s="757" t="str">
        <f>'Compiled Bev'!T2575</f>
        <v/>
      </c>
      <c r="M285" s="758"/>
      <c r="N285" s="759"/>
      <c r="O285" s="757"/>
      <c r="P285" s="757"/>
      <c r="Q285" s="757"/>
      <c r="R285" s="757"/>
      <c r="S285" s="757"/>
      <c r="T285" s="757"/>
      <c r="U285" s="757"/>
      <c r="V285" s="757">
        <f>COUNTA('Compiled Bev'!P2575,'Compiled Bev'!R2575)</f>
        <v>0</v>
      </c>
      <c r="W285" s="757"/>
      <c r="X285" s="757"/>
      <c r="Y285" s="757"/>
      <c r="Z285" s="757"/>
    </row>
    <row r="286">
      <c r="A286" s="757" t="str">
        <f>'Compiled Bev'!I2576</f>
        <v/>
      </c>
      <c r="B286" s="757" t="str">
        <f>IF(sum('Compiled Bev'!P2576+'Compiled Bev'!R2576)=0,"",IF(V286&gt;1,"",sum('Compiled Bev'!P2576+'Compiled Bev'!R2576)))</f>
        <v/>
      </c>
      <c r="C286" s="757" t="str">
        <f>'Compiled Bev'!K2576</f>
        <v/>
      </c>
      <c r="D286" s="757" t="str">
        <f>'Compiled Bev'!L2576</f>
        <v/>
      </c>
      <c r="E286" s="757" t="str">
        <f>'Compiled Bev'!M2576</f>
        <v/>
      </c>
      <c r="F286" s="757" t="str">
        <f>'Compiled Bev'!N2576</f>
        <v/>
      </c>
      <c r="G286" s="757" t="str">
        <f t="shared" si="1"/>
        <v/>
      </c>
      <c r="H286" s="757" t="str">
        <f>'Compiled Bev'!P2576</f>
        <v/>
      </c>
      <c r="I286" s="757" t="str">
        <f t="shared" si="2"/>
        <v/>
      </c>
      <c r="J286" s="757" t="str">
        <f>'Compiled Bev'!R2576</f>
        <v/>
      </c>
      <c r="K286" s="757" t="str">
        <f>'Compiled Bev'!S2576</f>
        <v/>
      </c>
      <c r="L286" s="757" t="str">
        <f>'Compiled Bev'!T2576</f>
        <v/>
      </c>
      <c r="M286" s="758"/>
      <c r="N286" s="759"/>
      <c r="O286" s="757"/>
      <c r="P286" s="757"/>
      <c r="Q286" s="757"/>
      <c r="R286" s="757"/>
      <c r="S286" s="757"/>
      <c r="T286" s="757"/>
      <c r="U286" s="757"/>
      <c r="V286" s="757">
        <f>COUNTA('Compiled Bev'!P2576,'Compiled Bev'!R2576)</f>
        <v>0</v>
      </c>
      <c r="W286" s="757"/>
      <c r="X286" s="757"/>
      <c r="Y286" s="757"/>
      <c r="Z286" s="757"/>
    </row>
    <row r="287">
      <c r="A287" s="757" t="str">
        <f>'Compiled Bev'!I2577</f>
        <v/>
      </c>
      <c r="B287" s="757" t="str">
        <f>IF(sum('Compiled Bev'!P2577+'Compiled Bev'!R2577)=0,"",IF(V287&gt;1,"",sum('Compiled Bev'!P2577+'Compiled Bev'!R2577)))</f>
        <v/>
      </c>
      <c r="C287" s="757" t="str">
        <f>'Compiled Bev'!K2577</f>
        <v/>
      </c>
      <c r="D287" s="757" t="str">
        <f>'Compiled Bev'!L2577</f>
        <v/>
      </c>
      <c r="E287" s="757" t="str">
        <f>'Compiled Bev'!M2577</f>
        <v/>
      </c>
      <c r="F287" s="757" t="str">
        <f>'Compiled Bev'!N2577</f>
        <v/>
      </c>
      <c r="G287" s="757" t="str">
        <f t="shared" si="1"/>
        <v/>
      </c>
      <c r="H287" s="757" t="str">
        <f>'Compiled Bev'!P2577</f>
        <v/>
      </c>
      <c r="I287" s="757" t="str">
        <f t="shared" si="2"/>
        <v/>
      </c>
      <c r="J287" s="757" t="str">
        <f>'Compiled Bev'!R2577</f>
        <v/>
      </c>
      <c r="K287" s="757" t="str">
        <f>'Compiled Bev'!S2577</f>
        <v/>
      </c>
      <c r="L287" s="757" t="str">
        <f>'Compiled Bev'!T2577</f>
        <v/>
      </c>
      <c r="M287" s="758"/>
      <c r="N287" s="759"/>
      <c r="O287" s="757"/>
      <c r="P287" s="757"/>
      <c r="Q287" s="757"/>
      <c r="R287" s="757"/>
      <c r="S287" s="757"/>
      <c r="T287" s="757"/>
      <c r="U287" s="757"/>
      <c r="V287" s="757">
        <f>COUNTA('Compiled Bev'!P2577,'Compiled Bev'!R2577)</f>
        <v>0</v>
      </c>
      <c r="W287" s="757"/>
      <c r="X287" s="757"/>
      <c r="Y287" s="757"/>
      <c r="Z287" s="757"/>
    </row>
    <row r="288">
      <c r="A288" s="757" t="str">
        <f>'Compiled Bev'!I2578</f>
        <v/>
      </c>
      <c r="B288" s="757" t="str">
        <f>IF(sum('Compiled Bev'!P2578+'Compiled Bev'!R2578)=0,"",IF(V288&gt;1,"",sum('Compiled Bev'!P2578+'Compiled Bev'!R2578)))</f>
        <v/>
      </c>
      <c r="C288" s="757" t="str">
        <f>'Compiled Bev'!K2578</f>
        <v/>
      </c>
      <c r="D288" s="757" t="str">
        <f>'Compiled Bev'!L2578</f>
        <v/>
      </c>
      <c r="E288" s="757" t="str">
        <f>'Compiled Bev'!M2578</f>
        <v/>
      </c>
      <c r="F288" s="757" t="str">
        <f>'Compiled Bev'!N2578</f>
        <v/>
      </c>
      <c r="G288" s="757" t="str">
        <f t="shared" si="1"/>
        <v/>
      </c>
      <c r="H288" s="757" t="str">
        <f>'Compiled Bev'!P2578</f>
        <v/>
      </c>
      <c r="I288" s="757" t="str">
        <f t="shared" si="2"/>
        <v/>
      </c>
      <c r="J288" s="757" t="str">
        <f>'Compiled Bev'!R2578</f>
        <v/>
      </c>
      <c r="K288" s="757" t="str">
        <f>'Compiled Bev'!S2578</f>
        <v/>
      </c>
      <c r="L288" s="757" t="str">
        <f>'Compiled Bev'!T2578</f>
        <v/>
      </c>
      <c r="M288" s="758"/>
      <c r="N288" s="759"/>
      <c r="O288" s="757"/>
      <c r="P288" s="757"/>
      <c r="Q288" s="757"/>
      <c r="R288" s="757"/>
      <c r="S288" s="757"/>
      <c r="T288" s="757"/>
      <c r="U288" s="757"/>
      <c r="V288" s="757">
        <f>COUNTA('Compiled Bev'!P2578,'Compiled Bev'!R2578)</f>
        <v>0</v>
      </c>
      <c r="W288" s="757"/>
      <c r="X288" s="757"/>
      <c r="Y288" s="757"/>
      <c r="Z288" s="757"/>
    </row>
    <row r="289">
      <c r="A289" s="757" t="str">
        <f>'Compiled Bev'!I2579</f>
        <v/>
      </c>
      <c r="B289" s="757" t="str">
        <f>IF(sum('Compiled Bev'!P2579+'Compiled Bev'!R2579)=0,"",IF(V289&gt;1,"",sum('Compiled Bev'!P2579+'Compiled Bev'!R2579)))</f>
        <v/>
      </c>
      <c r="C289" s="757" t="str">
        <f>'Compiled Bev'!K2579</f>
        <v/>
      </c>
      <c r="D289" s="757" t="str">
        <f>'Compiled Bev'!L2579</f>
        <v/>
      </c>
      <c r="E289" s="757" t="str">
        <f>'Compiled Bev'!M2579</f>
        <v/>
      </c>
      <c r="F289" s="757" t="str">
        <f>'Compiled Bev'!N2579</f>
        <v/>
      </c>
      <c r="G289" s="757" t="str">
        <f t="shared" si="1"/>
        <v/>
      </c>
      <c r="H289" s="757" t="str">
        <f>'Compiled Bev'!P2579</f>
        <v/>
      </c>
      <c r="I289" s="757" t="str">
        <f t="shared" si="2"/>
        <v/>
      </c>
      <c r="J289" s="757" t="str">
        <f>'Compiled Bev'!R2579</f>
        <v/>
      </c>
      <c r="K289" s="757" t="str">
        <f>'Compiled Bev'!S2579</f>
        <v/>
      </c>
      <c r="L289" s="757" t="str">
        <f>'Compiled Bev'!T2579</f>
        <v/>
      </c>
      <c r="M289" s="758"/>
      <c r="N289" s="759"/>
      <c r="O289" s="757"/>
      <c r="P289" s="757"/>
      <c r="Q289" s="757"/>
      <c r="R289" s="757"/>
      <c r="S289" s="757"/>
      <c r="T289" s="757"/>
      <c r="U289" s="757"/>
      <c r="V289" s="757">
        <f>COUNTA('Compiled Bev'!P2579,'Compiled Bev'!R2579)</f>
        <v>0</v>
      </c>
      <c r="W289" s="757"/>
      <c r="X289" s="757"/>
      <c r="Y289" s="757"/>
      <c r="Z289" s="757"/>
    </row>
    <row r="290">
      <c r="A290" s="757" t="str">
        <f>'Compiled Bev'!I2580</f>
        <v/>
      </c>
      <c r="B290" s="757" t="str">
        <f>IF(sum('Compiled Bev'!P2580+'Compiled Bev'!R2580)=0,"",IF(V290&gt;1,"",sum('Compiled Bev'!P2580+'Compiled Bev'!R2580)))</f>
        <v/>
      </c>
      <c r="C290" s="757" t="str">
        <f>'Compiled Bev'!K2580</f>
        <v/>
      </c>
      <c r="D290" s="757" t="str">
        <f>'Compiled Bev'!L2580</f>
        <v/>
      </c>
      <c r="E290" s="757" t="str">
        <f>'Compiled Bev'!M2580</f>
        <v/>
      </c>
      <c r="F290" s="757" t="str">
        <f>'Compiled Bev'!N2580</f>
        <v/>
      </c>
      <c r="G290" s="757" t="str">
        <f t="shared" si="1"/>
        <v/>
      </c>
      <c r="H290" s="757" t="str">
        <f>'Compiled Bev'!P2580</f>
        <v/>
      </c>
      <c r="I290" s="757" t="str">
        <f t="shared" si="2"/>
        <v/>
      </c>
      <c r="J290" s="757" t="str">
        <f>'Compiled Bev'!R2580</f>
        <v/>
      </c>
      <c r="K290" s="757" t="str">
        <f>'Compiled Bev'!S2580</f>
        <v/>
      </c>
      <c r="L290" s="757" t="str">
        <f>'Compiled Bev'!T2580</f>
        <v/>
      </c>
      <c r="M290" s="758"/>
      <c r="N290" s="759"/>
      <c r="O290" s="757"/>
      <c r="P290" s="757"/>
      <c r="Q290" s="757"/>
      <c r="R290" s="757"/>
      <c r="S290" s="757"/>
      <c r="T290" s="757"/>
      <c r="U290" s="757"/>
      <c r="V290" s="757">
        <f>COUNTA('Compiled Bev'!P2580,'Compiled Bev'!R2580)</f>
        <v>0</v>
      </c>
      <c r="W290" s="757"/>
      <c r="X290" s="757"/>
      <c r="Y290" s="757"/>
      <c r="Z290" s="757"/>
    </row>
    <row r="291">
      <c r="A291" s="757" t="str">
        <f>'Compiled Bev'!I2581</f>
        <v/>
      </c>
      <c r="B291" s="757" t="str">
        <f>IF(sum('Compiled Bev'!P2581+'Compiled Bev'!R2581)=0,"",IF(V291&gt;1,"",sum('Compiled Bev'!P2581+'Compiled Bev'!R2581)))</f>
        <v/>
      </c>
      <c r="C291" s="757" t="str">
        <f>'Compiled Bev'!K2581</f>
        <v/>
      </c>
      <c r="D291" s="757" t="str">
        <f>'Compiled Bev'!L2581</f>
        <v/>
      </c>
      <c r="E291" s="757" t="str">
        <f>'Compiled Bev'!M2581</f>
        <v/>
      </c>
      <c r="F291" s="757" t="str">
        <f>'Compiled Bev'!N2581</f>
        <v/>
      </c>
      <c r="G291" s="757" t="str">
        <f t="shared" si="1"/>
        <v/>
      </c>
      <c r="H291" s="757" t="str">
        <f>'Compiled Bev'!P2581</f>
        <v/>
      </c>
      <c r="I291" s="757" t="str">
        <f t="shared" si="2"/>
        <v/>
      </c>
      <c r="J291" s="757" t="str">
        <f>'Compiled Bev'!R2581</f>
        <v/>
      </c>
      <c r="K291" s="757" t="str">
        <f>'Compiled Bev'!S2581</f>
        <v/>
      </c>
      <c r="L291" s="757" t="str">
        <f>'Compiled Bev'!T2581</f>
        <v/>
      </c>
      <c r="M291" s="758"/>
      <c r="N291" s="759"/>
      <c r="O291" s="757"/>
      <c r="P291" s="757"/>
      <c r="Q291" s="757"/>
      <c r="R291" s="757"/>
      <c r="S291" s="757"/>
      <c r="T291" s="757"/>
      <c r="U291" s="757"/>
      <c r="V291" s="757">
        <f>COUNTA('Compiled Bev'!P2581,'Compiled Bev'!R2581)</f>
        <v>0</v>
      </c>
      <c r="W291" s="757"/>
      <c r="X291" s="757"/>
      <c r="Y291" s="757"/>
      <c r="Z291" s="757"/>
    </row>
    <row r="292">
      <c r="A292" s="757" t="str">
        <f>'Compiled Bev'!I2582</f>
        <v/>
      </c>
      <c r="B292" s="757" t="str">
        <f>IF(sum('Compiled Bev'!P2582+'Compiled Bev'!R2582)=0,"",IF(V292&gt;1,"",sum('Compiled Bev'!P2582+'Compiled Bev'!R2582)))</f>
        <v/>
      </c>
      <c r="C292" s="757" t="str">
        <f>'Compiled Bev'!K2582</f>
        <v/>
      </c>
      <c r="D292" s="757" t="str">
        <f>'Compiled Bev'!L2582</f>
        <v/>
      </c>
      <c r="E292" s="757" t="str">
        <f>'Compiled Bev'!M2582</f>
        <v/>
      </c>
      <c r="F292" s="757" t="str">
        <f>'Compiled Bev'!N2582</f>
        <v/>
      </c>
      <c r="G292" s="757" t="str">
        <f t="shared" si="1"/>
        <v/>
      </c>
      <c r="H292" s="757" t="str">
        <f>'Compiled Bev'!P2582</f>
        <v/>
      </c>
      <c r="I292" s="757" t="str">
        <f t="shared" si="2"/>
        <v/>
      </c>
      <c r="J292" s="757" t="str">
        <f>'Compiled Bev'!R2582</f>
        <v/>
      </c>
      <c r="K292" s="757" t="str">
        <f>'Compiled Bev'!S2582</f>
        <v/>
      </c>
      <c r="L292" s="757" t="str">
        <f>'Compiled Bev'!T2582</f>
        <v/>
      </c>
      <c r="M292" s="758"/>
      <c r="N292" s="759"/>
      <c r="O292" s="757"/>
      <c r="P292" s="757"/>
      <c r="Q292" s="757"/>
      <c r="R292" s="757"/>
      <c r="S292" s="757"/>
      <c r="T292" s="757"/>
      <c r="U292" s="757"/>
      <c r="V292" s="757">
        <f>COUNTA('Compiled Bev'!P2582,'Compiled Bev'!R2582)</f>
        <v>0</v>
      </c>
      <c r="W292" s="757"/>
      <c r="X292" s="757"/>
      <c r="Y292" s="757"/>
      <c r="Z292" s="757"/>
    </row>
    <row r="293">
      <c r="A293" s="757" t="str">
        <f>'Compiled Bev'!I2583</f>
        <v/>
      </c>
      <c r="B293" s="757" t="str">
        <f>IF(sum('Compiled Bev'!P2583+'Compiled Bev'!R2583)=0,"",IF(V293&gt;1,"",sum('Compiled Bev'!P2583+'Compiled Bev'!R2583)))</f>
        <v/>
      </c>
      <c r="C293" s="757" t="str">
        <f>'Compiled Bev'!K2583</f>
        <v/>
      </c>
      <c r="D293" s="757" t="str">
        <f>'Compiled Bev'!L2583</f>
        <v/>
      </c>
      <c r="E293" s="757" t="str">
        <f>'Compiled Bev'!M2583</f>
        <v/>
      </c>
      <c r="F293" s="757" t="str">
        <f>'Compiled Bev'!N2583</f>
        <v/>
      </c>
      <c r="G293" s="757" t="str">
        <f t="shared" si="1"/>
        <v/>
      </c>
      <c r="H293" s="757" t="str">
        <f>'Compiled Bev'!P2583</f>
        <v/>
      </c>
      <c r="I293" s="757" t="str">
        <f t="shared" si="2"/>
        <v/>
      </c>
      <c r="J293" s="757" t="str">
        <f>'Compiled Bev'!R2583</f>
        <v/>
      </c>
      <c r="K293" s="757" t="str">
        <f>'Compiled Bev'!S2583</f>
        <v/>
      </c>
      <c r="L293" s="757" t="str">
        <f>'Compiled Bev'!T2583</f>
        <v/>
      </c>
      <c r="M293" s="758"/>
      <c r="N293" s="759"/>
      <c r="O293" s="757"/>
      <c r="P293" s="757"/>
      <c r="Q293" s="757"/>
      <c r="R293" s="757"/>
      <c r="S293" s="757"/>
      <c r="T293" s="757"/>
      <c r="U293" s="757"/>
      <c r="V293" s="757">
        <f>COUNTA('Compiled Bev'!P2583,'Compiled Bev'!R2583)</f>
        <v>0</v>
      </c>
      <c r="W293" s="757"/>
      <c r="X293" s="757"/>
      <c r="Y293" s="757"/>
      <c r="Z293" s="757"/>
    </row>
    <row r="294">
      <c r="A294" s="757" t="str">
        <f>'Compiled Bev'!I2584</f>
        <v/>
      </c>
      <c r="B294" s="757" t="str">
        <f>IF(sum('Compiled Bev'!P2584+'Compiled Bev'!R2584)=0,"",IF(V294&gt;1,"",sum('Compiled Bev'!P2584+'Compiled Bev'!R2584)))</f>
        <v/>
      </c>
      <c r="C294" s="757" t="str">
        <f>'Compiled Bev'!K2584</f>
        <v/>
      </c>
      <c r="D294" s="757" t="str">
        <f>'Compiled Bev'!L2584</f>
        <v/>
      </c>
      <c r="E294" s="757" t="str">
        <f>'Compiled Bev'!M2584</f>
        <v/>
      </c>
      <c r="F294" s="757" t="str">
        <f>'Compiled Bev'!N2584</f>
        <v/>
      </c>
      <c r="G294" s="757" t="str">
        <f t="shared" si="1"/>
        <v/>
      </c>
      <c r="H294" s="757" t="str">
        <f>'Compiled Bev'!P2584</f>
        <v/>
      </c>
      <c r="I294" s="757" t="str">
        <f t="shared" si="2"/>
        <v/>
      </c>
      <c r="J294" s="757" t="str">
        <f>'Compiled Bev'!R2584</f>
        <v/>
      </c>
      <c r="K294" s="757" t="str">
        <f>'Compiled Bev'!S2584</f>
        <v/>
      </c>
      <c r="L294" s="757" t="str">
        <f>'Compiled Bev'!T2584</f>
        <v/>
      </c>
      <c r="M294" s="758"/>
      <c r="N294" s="759"/>
      <c r="O294" s="757"/>
      <c r="P294" s="757"/>
      <c r="Q294" s="757"/>
      <c r="R294" s="757"/>
      <c r="S294" s="757"/>
      <c r="T294" s="757"/>
      <c r="U294" s="757"/>
      <c r="V294" s="757">
        <f>COUNTA('Compiled Bev'!P2584,'Compiled Bev'!R2584)</f>
        <v>0</v>
      </c>
      <c r="W294" s="757"/>
      <c r="X294" s="757"/>
      <c r="Y294" s="757"/>
      <c r="Z294" s="757"/>
    </row>
    <row r="295">
      <c r="A295" s="757" t="str">
        <f>'Compiled Bev'!I2585</f>
        <v/>
      </c>
      <c r="B295" s="757" t="str">
        <f>IF(sum('Compiled Bev'!P2585+'Compiled Bev'!R2585)=0,"",IF(V295&gt;1,"",sum('Compiled Bev'!P2585+'Compiled Bev'!R2585)))</f>
        <v/>
      </c>
      <c r="C295" s="757" t="str">
        <f>'Compiled Bev'!K2585</f>
        <v/>
      </c>
      <c r="D295" s="757" t="str">
        <f>'Compiled Bev'!L2585</f>
        <v/>
      </c>
      <c r="E295" s="757" t="str">
        <f>'Compiled Bev'!M2585</f>
        <v/>
      </c>
      <c r="F295" s="757" t="str">
        <f>'Compiled Bev'!N2585</f>
        <v/>
      </c>
      <c r="G295" s="757" t="str">
        <f t="shared" si="1"/>
        <v/>
      </c>
      <c r="H295" s="757" t="str">
        <f>'Compiled Bev'!P2585</f>
        <v/>
      </c>
      <c r="I295" s="757" t="str">
        <f t="shared" si="2"/>
        <v/>
      </c>
      <c r="J295" s="757" t="str">
        <f>'Compiled Bev'!R2585</f>
        <v/>
      </c>
      <c r="K295" s="757" t="str">
        <f>'Compiled Bev'!S2585</f>
        <v/>
      </c>
      <c r="L295" s="757" t="str">
        <f>'Compiled Bev'!T2585</f>
        <v/>
      </c>
      <c r="M295" s="758"/>
      <c r="N295" s="759"/>
      <c r="O295" s="757"/>
      <c r="P295" s="757"/>
      <c r="Q295" s="757"/>
      <c r="R295" s="757"/>
      <c r="S295" s="757"/>
      <c r="T295" s="757"/>
      <c r="U295" s="757"/>
      <c r="V295" s="757">
        <f>COUNTA('Compiled Bev'!P2585,'Compiled Bev'!R2585)</f>
        <v>0</v>
      </c>
      <c r="W295" s="757"/>
      <c r="X295" s="757"/>
      <c r="Y295" s="757"/>
      <c r="Z295" s="757"/>
    </row>
    <row r="296">
      <c r="A296" s="757" t="str">
        <f>'Compiled Bev'!I2586</f>
        <v/>
      </c>
      <c r="B296" s="757" t="str">
        <f>IF(sum('Compiled Bev'!P2586+'Compiled Bev'!R2586)=0,"",IF(V296&gt;1,"",sum('Compiled Bev'!P2586+'Compiled Bev'!R2586)))</f>
        <v/>
      </c>
      <c r="C296" s="757" t="str">
        <f>'Compiled Bev'!K2586</f>
        <v/>
      </c>
      <c r="D296" s="757" t="str">
        <f>'Compiled Bev'!L2586</f>
        <v/>
      </c>
      <c r="E296" s="757" t="str">
        <f>'Compiled Bev'!M2586</f>
        <v/>
      </c>
      <c r="F296" s="757" t="str">
        <f>'Compiled Bev'!N2586</f>
        <v/>
      </c>
      <c r="G296" s="757" t="str">
        <f t="shared" si="1"/>
        <v/>
      </c>
      <c r="H296" s="757" t="str">
        <f>'Compiled Bev'!P2586</f>
        <v/>
      </c>
      <c r="I296" s="757" t="str">
        <f t="shared" si="2"/>
        <v/>
      </c>
      <c r="J296" s="757" t="str">
        <f>'Compiled Bev'!R2586</f>
        <v/>
      </c>
      <c r="K296" s="757" t="str">
        <f>'Compiled Bev'!S2586</f>
        <v/>
      </c>
      <c r="L296" s="757" t="str">
        <f>'Compiled Bev'!T2586</f>
        <v/>
      </c>
      <c r="M296" s="758"/>
      <c r="N296" s="759"/>
      <c r="O296" s="757"/>
      <c r="P296" s="757"/>
      <c r="Q296" s="757"/>
      <c r="R296" s="757"/>
      <c r="S296" s="757"/>
      <c r="T296" s="757"/>
      <c r="U296" s="757"/>
      <c r="V296" s="757">
        <f>COUNTA('Compiled Bev'!P2586,'Compiled Bev'!R2586)</f>
        <v>0</v>
      </c>
      <c r="W296" s="757"/>
      <c r="X296" s="757"/>
      <c r="Y296" s="757"/>
      <c r="Z296" s="757"/>
    </row>
    <row r="297">
      <c r="A297" s="757" t="str">
        <f>'Compiled Bev'!I2587</f>
        <v/>
      </c>
      <c r="B297" s="757" t="str">
        <f>IF(sum('Compiled Bev'!P2587+'Compiled Bev'!R2587)=0,"",IF(V297&gt;1,"",sum('Compiled Bev'!P2587+'Compiled Bev'!R2587)))</f>
        <v/>
      </c>
      <c r="C297" s="757" t="str">
        <f>'Compiled Bev'!K2587</f>
        <v/>
      </c>
      <c r="D297" s="757" t="str">
        <f>'Compiled Bev'!L2587</f>
        <v/>
      </c>
      <c r="E297" s="757" t="str">
        <f>'Compiled Bev'!M2587</f>
        <v/>
      </c>
      <c r="F297" s="757" t="str">
        <f>'Compiled Bev'!N2587</f>
        <v/>
      </c>
      <c r="G297" s="757" t="str">
        <f t="shared" si="1"/>
        <v/>
      </c>
      <c r="H297" s="757" t="str">
        <f>'Compiled Bev'!P2587</f>
        <v/>
      </c>
      <c r="I297" s="757" t="str">
        <f t="shared" si="2"/>
        <v/>
      </c>
      <c r="J297" s="757" t="str">
        <f>'Compiled Bev'!R2587</f>
        <v/>
      </c>
      <c r="K297" s="757" t="str">
        <f>'Compiled Bev'!S2587</f>
        <v/>
      </c>
      <c r="L297" s="757" t="str">
        <f>'Compiled Bev'!T2587</f>
        <v/>
      </c>
      <c r="M297" s="758"/>
      <c r="N297" s="759"/>
      <c r="O297" s="757"/>
      <c r="P297" s="757"/>
      <c r="Q297" s="757"/>
      <c r="R297" s="757"/>
      <c r="S297" s="757"/>
      <c r="T297" s="757"/>
      <c r="U297" s="757"/>
      <c r="V297" s="757">
        <f>COUNTA('Compiled Bev'!P2587,'Compiled Bev'!R2587)</f>
        <v>0</v>
      </c>
      <c r="W297" s="757"/>
      <c r="X297" s="757"/>
      <c r="Y297" s="757"/>
      <c r="Z297" s="757"/>
    </row>
    <row r="298">
      <c r="A298" s="757" t="str">
        <f>'Compiled Bev'!I2588</f>
        <v/>
      </c>
      <c r="B298" s="757" t="str">
        <f>IF(sum('Compiled Bev'!P2588+'Compiled Bev'!R2588)=0,"",IF(V298&gt;1,"",sum('Compiled Bev'!P2588+'Compiled Bev'!R2588)))</f>
        <v/>
      </c>
      <c r="C298" s="757" t="str">
        <f>'Compiled Bev'!K2588</f>
        <v/>
      </c>
      <c r="D298" s="757" t="str">
        <f>'Compiled Bev'!L2588</f>
        <v/>
      </c>
      <c r="E298" s="757" t="str">
        <f>'Compiled Bev'!M2588</f>
        <v/>
      </c>
      <c r="F298" s="757" t="str">
        <f>'Compiled Bev'!N2588</f>
        <v/>
      </c>
      <c r="G298" s="757" t="str">
        <f t="shared" si="1"/>
        <v/>
      </c>
      <c r="H298" s="757" t="str">
        <f>'Compiled Bev'!P2588</f>
        <v/>
      </c>
      <c r="I298" s="757" t="str">
        <f t="shared" si="2"/>
        <v/>
      </c>
      <c r="J298" s="757" t="str">
        <f>'Compiled Bev'!R2588</f>
        <v/>
      </c>
      <c r="K298" s="757" t="str">
        <f>'Compiled Bev'!S2588</f>
        <v/>
      </c>
      <c r="L298" s="757" t="str">
        <f>'Compiled Bev'!T2588</f>
        <v/>
      </c>
      <c r="M298" s="758"/>
      <c r="N298" s="759"/>
      <c r="O298" s="757"/>
      <c r="P298" s="757"/>
      <c r="Q298" s="757"/>
      <c r="R298" s="757"/>
      <c r="S298" s="757"/>
      <c r="T298" s="757"/>
      <c r="U298" s="757"/>
      <c r="V298" s="757">
        <f>COUNTA('Compiled Bev'!P2588,'Compiled Bev'!R2588)</f>
        <v>0</v>
      </c>
      <c r="W298" s="757"/>
      <c r="X298" s="757"/>
      <c r="Y298" s="757"/>
      <c r="Z298" s="757"/>
    </row>
    <row r="299">
      <c r="A299" s="757" t="str">
        <f>'Compiled Bev'!I2589</f>
        <v/>
      </c>
      <c r="B299" s="757" t="str">
        <f>IF(sum('Compiled Bev'!P2589+'Compiled Bev'!R2589)=0,"",IF(V299&gt;1,"",sum('Compiled Bev'!P2589+'Compiled Bev'!R2589)))</f>
        <v/>
      </c>
      <c r="C299" s="757" t="str">
        <f>'Compiled Bev'!K2589</f>
        <v/>
      </c>
      <c r="D299" s="757" t="str">
        <f>'Compiled Bev'!L2589</f>
        <v/>
      </c>
      <c r="E299" s="757" t="str">
        <f>'Compiled Bev'!M2589</f>
        <v/>
      </c>
      <c r="F299" s="757" t="str">
        <f>'Compiled Bev'!N2589</f>
        <v/>
      </c>
      <c r="G299" s="757" t="str">
        <f t="shared" si="1"/>
        <v/>
      </c>
      <c r="H299" s="757" t="str">
        <f>'Compiled Bev'!P2589</f>
        <v/>
      </c>
      <c r="I299" s="757" t="str">
        <f t="shared" si="2"/>
        <v/>
      </c>
      <c r="J299" s="757" t="str">
        <f>'Compiled Bev'!R2589</f>
        <v/>
      </c>
      <c r="K299" s="757" t="str">
        <f>'Compiled Bev'!S2589</f>
        <v/>
      </c>
      <c r="L299" s="757" t="str">
        <f>'Compiled Bev'!T2589</f>
        <v/>
      </c>
      <c r="M299" s="758"/>
      <c r="N299" s="759"/>
      <c r="O299" s="757"/>
      <c r="P299" s="757"/>
      <c r="Q299" s="757"/>
      <c r="R299" s="757"/>
      <c r="S299" s="757"/>
      <c r="T299" s="757"/>
      <c r="U299" s="757"/>
      <c r="V299" s="757">
        <f>COUNTA('Compiled Bev'!P2589,'Compiled Bev'!R2589)</f>
        <v>0</v>
      </c>
      <c r="W299" s="757"/>
      <c r="X299" s="757"/>
      <c r="Y299" s="757"/>
      <c r="Z299" s="757"/>
    </row>
    <row r="300">
      <c r="A300" s="757" t="str">
        <f>'Compiled Bev'!I2590</f>
        <v/>
      </c>
      <c r="B300" s="757" t="str">
        <f>IF(sum('Compiled Bev'!P2590+'Compiled Bev'!R2590)=0,"",IF(V300&gt;1,"",sum('Compiled Bev'!P2590+'Compiled Bev'!R2590)))</f>
        <v/>
      </c>
      <c r="C300" s="757" t="str">
        <f>'Compiled Bev'!K2590</f>
        <v/>
      </c>
      <c r="D300" s="757" t="str">
        <f>'Compiled Bev'!L2590</f>
        <v/>
      </c>
      <c r="E300" s="757" t="str">
        <f>'Compiled Bev'!M2590</f>
        <v/>
      </c>
      <c r="F300" s="757" t="str">
        <f>'Compiled Bev'!N2590</f>
        <v/>
      </c>
      <c r="G300" s="757" t="str">
        <f t="shared" si="1"/>
        <v/>
      </c>
      <c r="H300" s="757" t="str">
        <f>'Compiled Bev'!P2590</f>
        <v/>
      </c>
      <c r="I300" s="757" t="str">
        <f t="shared" si="2"/>
        <v/>
      </c>
      <c r="J300" s="757" t="str">
        <f>'Compiled Bev'!R2590</f>
        <v/>
      </c>
      <c r="K300" s="757" t="str">
        <f>'Compiled Bev'!S2590</f>
        <v/>
      </c>
      <c r="L300" s="757" t="str">
        <f>'Compiled Bev'!T2590</f>
        <v/>
      </c>
      <c r="M300" s="758"/>
      <c r="N300" s="759"/>
      <c r="O300" s="757"/>
      <c r="P300" s="757"/>
      <c r="Q300" s="757"/>
      <c r="R300" s="757"/>
      <c r="S300" s="757"/>
      <c r="T300" s="757"/>
      <c r="U300" s="757"/>
      <c r="V300" s="757">
        <f>COUNTA('Compiled Bev'!P2590,'Compiled Bev'!R2590)</f>
        <v>0</v>
      </c>
      <c r="W300" s="757"/>
      <c r="X300" s="757"/>
      <c r="Y300" s="757"/>
      <c r="Z300" s="757"/>
    </row>
    <row r="301">
      <c r="A301" s="757" t="str">
        <f>'Compiled Bev'!I2591</f>
        <v/>
      </c>
      <c r="B301" s="757" t="str">
        <f>IF(sum('Compiled Bev'!P2591+'Compiled Bev'!R2591)=0,"",IF(V301&gt;1,"",sum('Compiled Bev'!P2591+'Compiled Bev'!R2591)))</f>
        <v/>
      </c>
      <c r="C301" s="757" t="str">
        <f>'Compiled Bev'!K2591</f>
        <v/>
      </c>
      <c r="D301" s="757" t="str">
        <f>'Compiled Bev'!L2591</f>
        <v/>
      </c>
      <c r="E301" s="757" t="str">
        <f>'Compiled Bev'!M2591</f>
        <v/>
      </c>
      <c r="F301" s="757" t="str">
        <f>'Compiled Bev'!N2591</f>
        <v/>
      </c>
      <c r="G301" s="757" t="str">
        <f t="shared" si="1"/>
        <v/>
      </c>
      <c r="H301" s="757" t="str">
        <f>'Compiled Bev'!P2591</f>
        <v/>
      </c>
      <c r="I301" s="757" t="str">
        <f t="shared" si="2"/>
        <v/>
      </c>
      <c r="J301" s="757" t="str">
        <f>'Compiled Bev'!R2591</f>
        <v/>
      </c>
      <c r="K301" s="757" t="str">
        <f>'Compiled Bev'!S2591</f>
        <v/>
      </c>
      <c r="L301" s="757" t="str">
        <f>'Compiled Bev'!T2591</f>
        <v/>
      </c>
      <c r="M301" s="758"/>
      <c r="N301" s="759"/>
      <c r="O301" s="757"/>
      <c r="P301" s="757"/>
      <c r="Q301" s="757"/>
      <c r="R301" s="757"/>
      <c r="S301" s="757"/>
      <c r="T301" s="757"/>
      <c r="U301" s="757"/>
      <c r="V301" s="757">
        <f>COUNTA('Compiled Bev'!P2591,'Compiled Bev'!R2591)</f>
        <v>0</v>
      </c>
      <c r="W301" s="757"/>
      <c r="X301" s="757"/>
      <c r="Y301" s="757"/>
      <c r="Z301" s="757"/>
    </row>
    <row r="302">
      <c r="A302" s="757" t="str">
        <f>'Compiled Bev'!I2592</f>
        <v/>
      </c>
      <c r="B302" s="757" t="str">
        <f>IF(sum('Compiled Bev'!P2592+'Compiled Bev'!R2592)=0,"",IF(V302&gt;1,"",sum('Compiled Bev'!P2592+'Compiled Bev'!R2592)))</f>
        <v/>
      </c>
      <c r="C302" s="757" t="str">
        <f>'Compiled Bev'!K2592</f>
        <v/>
      </c>
      <c r="D302" s="757" t="str">
        <f>'Compiled Bev'!L2592</f>
        <v/>
      </c>
      <c r="E302" s="757" t="str">
        <f>'Compiled Bev'!M2592</f>
        <v/>
      </c>
      <c r="F302" s="757" t="str">
        <f>'Compiled Bev'!N2592</f>
        <v/>
      </c>
      <c r="G302" s="757" t="str">
        <f t="shared" si="1"/>
        <v/>
      </c>
      <c r="H302" s="757" t="str">
        <f>'Compiled Bev'!P2592</f>
        <v/>
      </c>
      <c r="I302" s="757" t="str">
        <f t="shared" si="2"/>
        <v/>
      </c>
      <c r="J302" s="757" t="str">
        <f>'Compiled Bev'!R2592</f>
        <v/>
      </c>
      <c r="K302" s="757" t="str">
        <f>'Compiled Bev'!S2592</f>
        <v/>
      </c>
      <c r="L302" s="757" t="str">
        <f>'Compiled Bev'!T2592</f>
        <v/>
      </c>
      <c r="M302" s="758"/>
      <c r="N302" s="759"/>
      <c r="O302" s="757"/>
      <c r="P302" s="757"/>
      <c r="Q302" s="757"/>
      <c r="R302" s="757"/>
      <c r="S302" s="757"/>
      <c r="T302" s="757"/>
      <c r="U302" s="757"/>
      <c r="V302" s="757">
        <f>COUNTA('Compiled Bev'!P2592,'Compiled Bev'!R2592)</f>
        <v>0</v>
      </c>
      <c r="W302" s="757"/>
      <c r="X302" s="757"/>
      <c r="Y302" s="757"/>
      <c r="Z302" s="757"/>
    </row>
    <row r="303">
      <c r="A303" s="757" t="str">
        <f>'Compiled Bev'!I2593</f>
        <v/>
      </c>
      <c r="B303" s="757" t="str">
        <f>IF(sum('Compiled Bev'!P2593+'Compiled Bev'!R2593)=0,"",IF(V303&gt;1,"",sum('Compiled Bev'!P2593+'Compiled Bev'!R2593)))</f>
        <v/>
      </c>
      <c r="C303" s="757" t="str">
        <f>'Compiled Bev'!K2593</f>
        <v/>
      </c>
      <c r="D303" s="757" t="str">
        <f>'Compiled Bev'!L2593</f>
        <v/>
      </c>
      <c r="E303" s="757" t="str">
        <f>'Compiled Bev'!M2593</f>
        <v/>
      </c>
      <c r="F303" s="757" t="str">
        <f>'Compiled Bev'!N2593</f>
        <v/>
      </c>
      <c r="G303" s="757" t="str">
        <f t="shared" si="1"/>
        <v/>
      </c>
      <c r="H303" s="757" t="str">
        <f>'Compiled Bev'!P2593</f>
        <v/>
      </c>
      <c r="I303" s="757" t="str">
        <f t="shared" si="2"/>
        <v/>
      </c>
      <c r="J303" s="757" t="str">
        <f>'Compiled Bev'!R2593</f>
        <v/>
      </c>
      <c r="K303" s="757" t="str">
        <f>'Compiled Bev'!S2593</f>
        <v/>
      </c>
      <c r="L303" s="757" t="str">
        <f>'Compiled Bev'!T2593</f>
        <v/>
      </c>
      <c r="M303" s="758"/>
      <c r="N303" s="759"/>
      <c r="O303" s="757"/>
      <c r="P303" s="757"/>
      <c r="Q303" s="757"/>
      <c r="R303" s="757"/>
      <c r="S303" s="757"/>
      <c r="T303" s="757"/>
      <c r="U303" s="757"/>
      <c r="V303" s="757">
        <f>COUNTA('Compiled Bev'!P2593,'Compiled Bev'!R2593)</f>
        <v>0</v>
      </c>
      <c r="W303" s="757"/>
      <c r="X303" s="757"/>
      <c r="Y303" s="757"/>
      <c r="Z303" s="757"/>
    </row>
    <row r="304">
      <c r="A304" s="757" t="str">
        <f>'Compiled Bev'!I2594</f>
        <v/>
      </c>
      <c r="B304" s="757" t="str">
        <f>IF(sum('Compiled Bev'!P2594+'Compiled Bev'!R2594)=0,"",IF(V304&gt;1,"",sum('Compiled Bev'!P2594+'Compiled Bev'!R2594)))</f>
        <v/>
      </c>
      <c r="C304" s="757" t="str">
        <f>'Compiled Bev'!K2594</f>
        <v/>
      </c>
      <c r="D304" s="757" t="str">
        <f>'Compiled Bev'!L2594</f>
        <v/>
      </c>
      <c r="E304" s="757" t="str">
        <f>'Compiled Bev'!M2594</f>
        <v/>
      </c>
      <c r="F304" s="757" t="str">
        <f>'Compiled Bev'!N2594</f>
        <v/>
      </c>
      <c r="G304" s="757" t="str">
        <f t="shared" si="1"/>
        <v/>
      </c>
      <c r="H304" s="757" t="str">
        <f>'Compiled Bev'!P2594</f>
        <v/>
      </c>
      <c r="I304" s="757" t="str">
        <f t="shared" si="2"/>
        <v/>
      </c>
      <c r="J304" s="757" t="str">
        <f>'Compiled Bev'!R2594</f>
        <v/>
      </c>
      <c r="K304" s="757" t="str">
        <f>'Compiled Bev'!S2594</f>
        <v/>
      </c>
      <c r="L304" s="757" t="str">
        <f>'Compiled Bev'!T2594</f>
        <v/>
      </c>
      <c r="M304" s="758"/>
      <c r="N304" s="759"/>
      <c r="O304" s="757"/>
      <c r="P304" s="757"/>
      <c r="Q304" s="757"/>
      <c r="R304" s="757"/>
      <c r="S304" s="757"/>
      <c r="T304" s="757"/>
      <c r="U304" s="757"/>
      <c r="V304" s="757">
        <f>COUNTA('Compiled Bev'!P2594,'Compiled Bev'!R2594)</f>
        <v>0</v>
      </c>
      <c r="W304" s="757"/>
      <c r="X304" s="757"/>
      <c r="Y304" s="757"/>
      <c r="Z304" s="757"/>
    </row>
    <row r="305">
      <c r="A305" s="757" t="str">
        <f>'Compiled Bev'!I2595</f>
        <v/>
      </c>
      <c r="B305" s="757" t="str">
        <f>IF(sum('Compiled Bev'!P2595+'Compiled Bev'!R2595)=0,"",IF(V305&gt;1,"",sum('Compiled Bev'!P2595+'Compiled Bev'!R2595)))</f>
        <v/>
      </c>
      <c r="C305" s="757" t="str">
        <f>'Compiled Bev'!K2595</f>
        <v/>
      </c>
      <c r="D305" s="757" t="str">
        <f>'Compiled Bev'!L2595</f>
        <v/>
      </c>
      <c r="E305" s="757" t="str">
        <f>'Compiled Bev'!M2595</f>
        <v/>
      </c>
      <c r="F305" s="757" t="str">
        <f>'Compiled Bev'!N2595</f>
        <v/>
      </c>
      <c r="G305" s="757" t="str">
        <f t="shared" si="1"/>
        <v/>
      </c>
      <c r="H305" s="757" t="str">
        <f>'Compiled Bev'!P2595</f>
        <v/>
      </c>
      <c r="I305" s="757" t="str">
        <f t="shared" si="2"/>
        <v/>
      </c>
      <c r="J305" s="757" t="str">
        <f>'Compiled Bev'!R2595</f>
        <v/>
      </c>
      <c r="K305" s="757" t="str">
        <f>'Compiled Bev'!S2595</f>
        <v/>
      </c>
      <c r="L305" s="757" t="str">
        <f>'Compiled Bev'!T2595</f>
        <v/>
      </c>
      <c r="M305" s="758"/>
      <c r="N305" s="759"/>
      <c r="O305" s="757"/>
      <c r="P305" s="757"/>
      <c r="Q305" s="757"/>
      <c r="R305" s="757"/>
      <c r="S305" s="757"/>
      <c r="T305" s="757"/>
      <c r="U305" s="757"/>
      <c r="V305" s="757">
        <f>COUNTA('Compiled Bev'!P2595,'Compiled Bev'!R2595)</f>
        <v>0</v>
      </c>
      <c r="W305" s="757"/>
      <c r="X305" s="757"/>
      <c r="Y305" s="757"/>
      <c r="Z305" s="757"/>
    </row>
    <row r="306">
      <c r="A306" s="757" t="str">
        <f>'Compiled Bev'!I2596</f>
        <v/>
      </c>
      <c r="B306" s="757" t="str">
        <f>IF(sum('Compiled Bev'!P2596+'Compiled Bev'!R2596)=0,"",IF(V306&gt;1,"",sum('Compiled Bev'!P2596+'Compiled Bev'!R2596)))</f>
        <v/>
      </c>
      <c r="C306" s="757" t="str">
        <f>'Compiled Bev'!K2596</f>
        <v/>
      </c>
      <c r="D306" s="757" t="str">
        <f>'Compiled Bev'!L2596</f>
        <v/>
      </c>
      <c r="E306" s="757" t="str">
        <f>'Compiled Bev'!M2596</f>
        <v/>
      </c>
      <c r="F306" s="757" t="str">
        <f>'Compiled Bev'!N2596</f>
        <v/>
      </c>
      <c r="G306" s="757" t="str">
        <f t="shared" si="1"/>
        <v/>
      </c>
      <c r="H306" s="757" t="str">
        <f>'Compiled Bev'!P2596</f>
        <v/>
      </c>
      <c r="I306" s="757" t="str">
        <f t="shared" si="2"/>
        <v/>
      </c>
      <c r="J306" s="757" t="str">
        <f>'Compiled Bev'!R2596</f>
        <v/>
      </c>
      <c r="K306" s="757" t="str">
        <f>'Compiled Bev'!S2596</f>
        <v/>
      </c>
      <c r="L306" s="757" t="str">
        <f>'Compiled Bev'!T2596</f>
        <v/>
      </c>
      <c r="M306" s="758"/>
      <c r="N306" s="759"/>
      <c r="O306" s="757"/>
      <c r="P306" s="757"/>
      <c r="Q306" s="757"/>
      <c r="R306" s="757"/>
      <c r="S306" s="757"/>
      <c r="T306" s="757"/>
      <c r="U306" s="757"/>
      <c r="V306" s="757">
        <f>COUNTA('Compiled Bev'!P2596,'Compiled Bev'!R2596)</f>
        <v>0</v>
      </c>
      <c r="W306" s="757"/>
      <c r="X306" s="757"/>
      <c r="Y306" s="757"/>
      <c r="Z306" s="757"/>
    </row>
    <row r="307">
      <c r="A307" s="757" t="str">
        <f>'Compiled Bev'!I2597</f>
        <v/>
      </c>
      <c r="B307" s="757" t="str">
        <f>IF(sum('Compiled Bev'!P2597+'Compiled Bev'!R2597)=0,"",IF(V307&gt;1,"",sum('Compiled Bev'!P2597+'Compiled Bev'!R2597)))</f>
        <v/>
      </c>
      <c r="C307" s="757" t="str">
        <f>'Compiled Bev'!K2597</f>
        <v/>
      </c>
      <c r="D307" s="757" t="str">
        <f>'Compiled Bev'!L2597</f>
        <v/>
      </c>
      <c r="E307" s="757" t="str">
        <f>'Compiled Bev'!M2597</f>
        <v/>
      </c>
      <c r="F307" s="757" t="str">
        <f>'Compiled Bev'!N2597</f>
        <v/>
      </c>
      <c r="G307" s="757" t="str">
        <f t="shared" si="1"/>
        <v/>
      </c>
      <c r="H307" s="757" t="str">
        <f>'Compiled Bev'!P2597</f>
        <v/>
      </c>
      <c r="I307" s="757" t="str">
        <f t="shared" si="2"/>
        <v/>
      </c>
      <c r="J307" s="757" t="str">
        <f>'Compiled Bev'!R2597</f>
        <v/>
      </c>
      <c r="K307" s="757" t="str">
        <f>'Compiled Bev'!S2597</f>
        <v/>
      </c>
      <c r="L307" s="757" t="str">
        <f>'Compiled Bev'!T2597</f>
        <v/>
      </c>
      <c r="M307" s="758"/>
      <c r="N307" s="759"/>
      <c r="O307" s="757"/>
      <c r="P307" s="757"/>
      <c r="Q307" s="757"/>
      <c r="R307" s="757"/>
      <c r="S307" s="757"/>
      <c r="T307" s="757"/>
      <c r="U307" s="757"/>
      <c r="V307" s="757">
        <f>COUNTA('Compiled Bev'!P2597,'Compiled Bev'!R2597)</f>
        <v>0</v>
      </c>
      <c r="W307" s="757"/>
      <c r="X307" s="757"/>
      <c r="Y307" s="757"/>
      <c r="Z307" s="757"/>
    </row>
    <row r="308">
      <c r="A308" s="757" t="str">
        <f>'Compiled Bev'!I2598</f>
        <v/>
      </c>
      <c r="B308" s="757" t="str">
        <f>IF(sum('Compiled Bev'!P2598+'Compiled Bev'!R2598)=0,"",IF(V308&gt;1,"",sum('Compiled Bev'!P2598+'Compiled Bev'!R2598)))</f>
        <v/>
      </c>
      <c r="C308" s="757" t="str">
        <f>'Compiled Bev'!K2598</f>
        <v/>
      </c>
      <c r="D308" s="757" t="str">
        <f>'Compiled Bev'!L2598</f>
        <v/>
      </c>
      <c r="E308" s="757" t="str">
        <f>'Compiled Bev'!M2598</f>
        <v/>
      </c>
      <c r="F308" s="757" t="str">
        <f>'Compiled Bev'!N2598</f>
        <v/>
      </c>
      <c r="G308" s="757" t="str">
        <f t="shared" si="1"/>
        <v/>
      </c>
      <c r="H308" s="757" t="str">
        <f>'Compiled Bev'!P2598</f>
        <v/>
      </c>
      <c r="I308" s="757" t="str">
        <f t="shared" si="2"/>
        <v/>
      </c>
      <c r="J308" s="757" t="str">
        <f>'Compiled Bev'!R2598</f>
        <v/>
      </c>
      <c r="K308" s="757" t="str">
        <f>'Compiled Bev'!S2598</f>
        <v/>
      </c>
      <c r="L308" s="757" t="str">
        <f>'Compiled Bev'!T2598</f>
        <v/>
      </c>
      <c r="M308" s="758"/>
      <c r="N308" s="759"/>
      <c r="O308" s="757"/>
      <c r="P308" s="757"/>
      <c r="Q308" s="757"/>
      <c r="R308" s="757"/>
      <c r="S308" s="757"/>
      <c r="T308" s="757"/>
      <c r="U308" s="757"/>
      <c r="V308" s="757">
        <f>COUNTA('Compiled Bev'!P2598,'Compiled Bev'!R2598)</f>
        <v>0</v>
      </c>
      <c r="W308" s="757"/>
      <c r="X308" s="757"/>
      <c r="Y308" s="757"/>
      <c r="Z308" s="757"/>
    </row>
    <row r="309">
      <c r="A309" s="757" t="str">
        <f>'Compiled Bev'!I2599</f>
        <v/>
      </c>
      <c r="B309" s="757" t="str">
        <f>IF(sum('Compiled Bev'!P2599+'Compiled Bev'!R2599)=0,"",IF(V309&gt;1,"",sum('Compiled Bev'!P2599+'Compiled Bev'!R2599)))</f>
        <v/>
      </c>
      <c r="C309" s="757" t="str">
        <f>'Compiled Bev'!K2599</f>
        <v/>
      </c>
      <c r="D309" s="757" t="str">
        <f>'Compiled Bev'!L2599</f>
        <v/>
      </c>
      <c r="E309" s="757" t="str">
        <f>'Compiled Bev'!M2599</f>
        <v/>
      </c>
      <c r="F309" s="757" t="str">
        <f>'Compiled Bev'!N2599</f>
        <v/>
      </c>
      <c r="G309" s="757" t="str">
        <f t="shared" si="1"/>
        <v/>
      </c>
      <c r="H309" s="757" t="str">
        <f>'Compiled Bev'!P2599</f>
        <v/>
      </c>
      <c r="I309" s="757" t="str">
        <f t="shared" si="2"/>
        <v/>
      </c>
      <c r="J309" s="757" t="str">
        <f>'Compiled Bev'!R2599</f>
        <v/>
      </c>
      <c r="K309" s="757" t="str">
        <f>'Compiled Bev'!S2599</f>
        <v/>
      </c>
      <c r="L309" s="757" t="str">
        <f>'Compiled Bev'!T2599</f>
        <v/>
      </c>
      <c r="M309" s="758"/>
      <c r="N309" s="759"/>
      <c r="O309" s="757"/>
      <c r="P309" s="757"/>
      <c r="Q309" s="757"/>
      <c r="R309" s="757"/>
      <c r="S309" s="757"/>
      <c r="T309" s="757"/>
      <c r="U309" s="757"/>
      <c r="V309" s="757">
        <f>COUNTA('Compiled Bev'!P2599,'Compiled Bev'!R2599)</f>
        <v>0</v>
      </c>
      <c r="W309" s="757"/>
      <c r="X309" s="757"/>
      <c r="Y309" s="757"/>
      <c r="Z309" s="757"/>
    </row>
    <row r="310">
      <c r="A310" s="757" t="str">
        <f>'Compiled Bev'!I2600</f>
        <v/>
      </c>
      <c r="B310" s="757" t="str">
        <f>IF(sum('Compiled Bev'!P2600+'Compiled Bev'!R2600)=0,"",IF(V310&gt;1,"",sum('Compiled Bev'!P2600+'Compiled Bev'!R2600)))</f>
        <v/>
      </c>
      <c r="C310" s="757" t="str">
        <f>'Compiled Bev'!K2600</f>
        <v/>
      </c>
      <c r="D310" s="757" t="str">
        <f>'Compiled Bev'!L2600</f>
        <v/>
      </c>
      <c r="E310" s="757" t="str">
        <f>'Compiled Bev'!M2600</f>
        <v/>
      </c>
      <c r="F310" s="757" t="str">
        <f>'Compiled Bev'!N2600</f>
        <v/>
      </c>
      <c r="G310" s="757" t="str">
        <f t="shared" si="1"/>
        <v/>
      </c>
      <c r="H310" s="757" t="str">
        <f>'Compiled Bev'!P2600</f>
        <v/>
      </c>
      <c r="I310" s="757" t="str">
        <f t="shared" si="2"/>
        <v/>
      </c>
      <c r="J310" s="757" t="str">
        <f>'Compiled Bev'!R2600</f>
        <v/>
      </c>
      <c r="K310" s="757" t="str">
        <f>'Compiled Bev'!S2600</f>
        <v/>
      </c>
      <c r="L310" s="757" t="str">
        <f>'Compiled Bev'!T2600</f>
        <v/>
      </c>
      <c r="M310" s="758"/>
      <c r="N310" s="759"/>
      <c r="O310" s="757"/>
      <c r="P310" s="757"/>
      <c r="Q310" s="757"/>
      <c r="R310" s="757"/>
      <c r="S310" s="757"/>
      <c r="T310" s="757"/>
      <c r="U310" s="757"/>
      <c r="V310" s="757">
        <f>COUNTA('Compiled Bev'!P2600,'Compiled Bev'!R2600)</f>
        <v>0</v>
      </c>
      <c r="W310" s="757"/>
      <c r="X310" s="757"/>
      <c r="Y310" s="757"/>
      <c r="Z310" s="757"/>
    </row>
    <row r="311">
      <c r="A311" s="757" t="str">
        <f>'Compiled Bev'!I2601</f>
        <v/>
      </c>
      <c r="B311" s="757" t="str">
        <f>IF(sum('Compiled Bev'!P2601+'Compiled Bev'!R2601)=0,"",IF(V311&gt;1,"",sum('Compiled Bev'!P2601+'Compiled Bev'!R2601)))</f>
        <v/>
      </c>
      <c r="C311" s="757" t="str">
        <f>'Compiled Bev'!K2601</f>
        <v/>
      </c>
      <c r="D311" s="757" t="str">
        <f>'Compiled Bev'!L2601</f>
        <v/>
      </c>
      <c r="E311" s="757" t="str">
        <f>'Compiled Bev'!M2601</f>
        <v/>
      </c>
      <c r="F311" s="757" t="str">
        <f>'Compiled Bev'!N2601</f>
        <v/>
      </c>
      <c r="G311" s="757" t="str">
        <f t="shared" si="1"/>
        <v/>
      </c>
      <c r="H311" s="757" t="str">
        <f>'Compiled Bev'!P2601</f>
        <v/>
      </c>
      <c r="I311" s="757" t="str">
        <f t="shared" si="2"/>
        <v/>
      </c>
      <c r="J311" s="757" t="str">
        <f>'Compiled Bev'!R2601</f>
        <v/>
      </c>
      <c r="K311" s="757" t="str">
        <f>'Compiled Bev'!S2601</f>
        <v/>
      </c>
      <c r="L311" s="757" t="str">
        <f>'Compiled Bev'!T2601</f>
        <v/>
      </c>
      <c r="M311" s="758"/>
      <c r="N311" s="759"/>
      <c r="O311" s="757"/>
      <c r="P311" s="757"/>
      <c r="Q311" s="757"/>
      <c r="R311" s="757"/>
      <c r="S311" s="757"/>
      <c r="T311" s="757"/>
      <c r="U311" s="757"/>
      <c r="V311" s="757">
        <f>COUNTA('Compiled Bev'!P2601,'Compiled Bev'!R2601)</f>
        <v>0</v>
      </c>
      <c r="W311" s="757"/>
      <c r="X311" s="757"/>
      <c r="Y311" s="757"/>
      <c r="Z311" s="757"/>
    </row>
    <row r="312">
      <c r="A312" s="757" t="str">
        <f>'Compiled Bev'!I2602</f>
        <v/>
      </c>
      <c r="B312" s="757" t="str">
        <f>IF(sum('Compiled Bev'!P2602+'Compiled Bev'!R2602)=0,"",IF(V312&gt;1,"",sum('Compiled Bev'!P2602+'Compiled Bev'!R2602)))</f>
        <v/>
      </c>
      <c r="C312" s="757" t="str">
        <f>'Compiled Bev'!K2602</f>
        <v/>
      </c>
      <c r="D312" s="757" t="str">
        <f>'Compiled Bev'!L2602</f>
        <v/>
      </c>
      <c r="E312" s="757" t="str">
        <f>'Compiled Bev'!M2602</f>
        <v/>
      </c>
      <c r="F312" s="757" t="str">
        <f>'Compiled Bev'!N2602</f>
        <v/>
      </c>
      <c r="G312" s="757" t="str">
        <f t="shared" si="1"/>
        <v/>
      </c>
      <c r="H312" s="757" t="str">
        <f>'Compiled Bev'!P2602</f>
        <v/>
      </c>
      <c r="I312" s="757" t="str">
        <f t="shared" si="2"/>
        <v/>
      </c>
      <c r="J312" s="757" t="str">
        <f>'Compiled Bev'!R2602</f>
        <v/>
      </c>
      <c r="K312" s="757" t="str">
        <f>'Compiled Bev'!S2602</f>
        <v/>
      </c>
      <c r="L312" s="757" t="str">
        <f>'Compiled Bev'!T2602</f>
        <v/>
      </c>
      <c r="M312" s="758"/>
      <c r="N312" s="759"/>
      <c r="O312" s="757"/>
      <c r="P312" s="757"/>
      <c r="Q312" s="757"/>
      <c r="R312" s="757"/>
      <c r="S312" s="757"/>
      <c r="T312" s="757"/>
      <c r="U312" s="757"/>
      <c r="V312" s="757">
        <f>COUNTA('Compiled Bev'!P2602,'Compiled Bev'!R2602)</f>
        <v>0</v>
      </c>
      <c r="W312" s="757"/>
      <c r="X312" s="757"/>
      <c r="Y312" s="757"/>
      <c r="Z312" s="757"/>
    </row>
    <row r="313">
      <c r="A313" s="757" t="str">
        <f>'Compiled Bev'!I2603</f>
        <v/>
      </c>
      <c r="B313" s="757" t="str">
        <f>IF(sum('Compiled Bev'!P2603+'Compiled Bev'!R2603)=0,"",IF(V313&gt;1,"",sum('Compiled Bev'!P2603+'Compiled Bev'!R2603)))</f>
        <v/>
      </c>
      <c r="C313" s="757" t="str">
        <f>'Compiled Bev'!K2603</f>
        <v/>
      </c>
      <c r="D313" s="757" t="str">
        <f>'Compiled Bev'!L2603</f>
        <v/>
      </c>
      <c r="E313" s="757" t="str">
        <f>'Compiled Bev'!M2603</f>
        <v/>
      </c>
      <c r="F313" s="757" t="str">
        <f>'Compiled Bev'!N2603</f>
        <v/>
      </c>
      <c r="G313" s="757" t="str">
        <f t="shared" si="1"/>
        <v/>
      </c>
      <c r="H313" s="757" t="str">
        <f>'Compiled Bev'!P2603</f>
        <v/>
      </c>
      <c r="I313" s="757" t="str">
        <f t="shared" si="2"/>
        <v/>
      </c>
      <c r="J313" s="757" t="str">
        <f>'Compiled Bev'!R2603</f>
        <v/>
      </c>
      <c r="K313" s="757" t="str">
        <f>'Compiled Bev'!S2603</f>
        <v/>
      </c>
      <c r="L313" s="757" t="str">
        <f>'Compiled Bev'!T2603</f>
        <v/>
      </c>
      <c r="M313" s="758"/>
      <c r="N313" s="759"/>
      <c r="O313" s="757"/>
      <c r="P313" s="757"/>
      <c r="Q313" s="757"/>
      <c r="R313" s="757"/>
      <c r="S313" s="757"/>
      <c r="T313" s="757"/>
      <c r="U313" s="757"/>
      <c r="V313" s="757">
        <f>COUNTA('Compiled Bev'!P2603,'Compiled Bev'!R2603)</f>
        <v>0</v>
      </c>
      <c r="W313" s="757"/>
      <c r="X313" s="757"/>
      <c r="Y313" s="757"/>
      <c r="Z313" s="757"/>
    </row>
    <row r="314">
      <c r="A314" s="757" t="str">
        <f>'Compiled Bev'!I2604</f>
        <v/>
      </c>
      <c r="B314" s="757" t="str">
        <f>IF(sum('Compiled Bev'!P2604+'Compiled Bev'!R2604)=0,"",IF(V314&gt;1,"",sum('Compiled Bev'!P2604+'Compiled Bev'!R2604)))</f>
        <v/>
      </c>
      <c r="C314" s="757" t="str">
        <f>'Compiled Bev'!K2604</f>
        <v/>
      </c>
      <c r="D314" s="757" t="str">
        <f>'Compiled Bev'!L2604</f>
        <v/>
      </c>
      <c r="E314" s="757" t="str">
        <f>'Compiled Bev'!M2604</f>
        <v/>
      </c>
      <c r="F314" s="757" t="str">
        <f>'Compiled Bev'!N2604</f>
        <v/>
      </c>
      <c r="G314" s="757" t="str">
        <f t="shared" si="1"/>
        <v/>
      </c>
      <c r="H314" s="757" t="str">
        <f>'Compiled Bev'!P2604</f>
        <v/>
      </c>
      <c r="I314" s="757" t="str">
        <f t="shared" si="2"/>
        <v/>
      </c>
      <c r="J314" s="757" t="str">
        <f>'Compiled Bev'!R2604</f>
        <v/>
      </c>
      <c r="K314" s="757" t="str">
        <f>'Compiled Bev'!S2604</f>
        <v/>
      </c>
      <c r="L314" s="757" t="str">
        <f>'Compiled Bev'!T2604</f>
        <v/>
      </c>
      <c r="M314" s="758"/>
      <c r="N314" s="759"/>
      <c r="O314" s="757"/>
      <c r="P314" s="757"/>
      <c r="Q314" s="757"/>
      <c r="R314" s="757"/>
      <c r="S314" s="757"/>
      <c r="T314" s="757"/>
      <c r="U314" s="757"/>
      <c r="V314" s="757">
        <f>COUNTA('Compiled Bev'!P2604,'Compiled Bev'!R2604)</f>
        <v>0</v>
      </c>
      <c r="W314" s="757"/>
      <c r="X314" s="757"/>
      <c r="Y314" s="757"/>
      <c r="Z314" s="757"/>
    </row>
    <row r="315">
      <c r="A315" s="757" t="str">
        <f>'Compiled Bev'!I2605</f>
        <v/>
      </c>
      <c r="B315" s="757" t="str">
        <f>IF(sum('Compiled Bev'!P2605+'Compiled Bev'!R2605)=0,"",IF(V315&gt;1,"",sum('Compiled Bev'!P2605+'Compiled Bev'!R2605)))</f>
        <v/>
      </c>
      <c r="C315" s="757" t="str">
        <f>'Compiled Bev'!K2605</f>
        <v/>
      </c>
      <c r="D315" s="757" t="str">
        <f>'Compiled Bev'!L2605</f>
        <v/>
      </c>
      <c r="E315" s="757" t="str">
        <f>'Compiled Bev'!M2605</f>
        <v/>
      </c>
      <c r="F315" s="757" t="str">
        <f>'Compiled Bev'!N2605</f>
        <v/>
      </c>
      <c r="G315" s="757" t="str">
        <f t="shared" si="1"/>
        <v/>
      </c>
      <c r="H315" s="757" t="str">
        <f>'Compiled Bev'!P2605</f>
        <v/>
      </c>
      <c r="I315" s="757" t="str">
        <f t="shared" si="2"/>
        <v/>
      </c>
      <c r="J315" s="757" t="str">
        <f>'Compiled Bev'!R2605</f>
        <v/>
      </c>
      <c r="K315" s="757" t="str">
        <f>'Compiled Bev'!S2605</f>
        <v/>
      </c>
      <c r="L315" s="757" t="str">
        <f>'Compiled Bev'!T2605</f>
        <v/>
      </c>
      <c r="M315" s="758"/>
      <c r="N315" s="759"/>
      <c r="O315" s="757"/>
      <c r="P315" s="757"/>
      <c r="Q315" s="757"/>
      <c r="R315" s="757"/>
      <c r="S315" s="757"/>
      <c r="T315" s="757"/>
      <c r="U315" s="757"/>
      <c r="V315" s="757">
        <f>COUNTA('Compiled Bev'!P2605,'Compiled Bev'!R2605)</f>
        <v>0</v>
      </c>
      <c r="W315" s="757"/>
      <c r="X315" s="757"/>
      <c r="Y315" s="757"/>
      <c r="Z315" s="757"/>
    </row>
    <row r="316">
      <c r="A316" s="757" t="str">
        <f>'Compiled Bev'!I2606</f>
        <v/>
      </c>
      <c r="B316" s="757" t="str">
        <f>IF(sum('Compiled Bev'!P2606+'Compiled Bev'!R2606)=0,"",IF(V316&gt;1,"",sum('Compiled Bev'!P2606+'Compiled Bev'!R2606)))</f>
        <v/>
      </c>
      <c r="C316" s="757" t="str">
        <f>'Compiled Bev'!K2606</f>
        <v/>
      </c>
      <c r="D316" s="757" t="str">
        <f>'Compiled Bev'!L2606</f>
        <v/>
      </c>
      <c r="E316" s="757" t="str">
        <f>'Compiled Bev'!M2606</f>
        <v/>
      </c>
      <c r="F316" s="757" t="str">
        <f>'Compiled Bev'!N2606</f>
        <v/>
      </c>
      <c r="G316" s="757" t="str">
        <f t="shared" si="1"/>
        <v/>
      </c>
      <c r="H316" s="757" t="str">
        <f>'Compiled Bev'!P2606</f>
        <v/>
      </c>
      <c r="I316" s="757" t="str">
        <f t="shared" si="2"/>
        <v/>
      </c>
      <c r="J316" s="757" t="str">
        <f>'Compiled Bev'!R2606</f>
        <v/>
      </c>
      <c r="K316" s="757" t="str">
        <f>'Compiled Bev'!S2606</f>
        <v/>
      </c>
      <c r="L316" s="757" t="str">
        <f>'Compiled Bev'!T2606</f>
        <v/>
      </c>
      <c r="M316" s="758"/>
      <c r="N316" s="759"/>
      <c r="O316" s="757"/>
      <c r="P316" s="757"/>
      <c r="Q316" s="757"/>
      <c r="R316" s="757"/>
      <c r="S316" s="757"/>
      <c r="T316" s="757"/>
      <c r="U316" s="757"/>
      <c r="V316" s="757">
        <f>COUNTA('Compiled Bev'!P2606,'Compiled Bev'!R2606)</f>
        <v>0</v>
      </c>
      <c r="W316" s="757"/>
      <c r="X316" s="757"/>
      <c r="Y316" s="757"/>
      <c r="Z316" s="757"/>
    </row>
    <row r="317">
      <c r="A317" s="757" t="str">
        <f>'Compiled Bev'!I2607</f>
        <v/>
      </c>
      <c r="B317" s="757" t="str">
        <f>IF(sum('Compiled Bev'!P2607+'Compiled Bev'!R2607)=0,"",IF(V317&gt;1,"",sum('Compiled Bev'!P2607+'Compiled Bev'!R2607)))</f>
        <v/>
      </c>
      <c r="C317" s="757" t="str">
        <f>'Compiled Bev'!K2607</f>
        <v/>
      </c>
      <c r="D317" s="757" t="str">
        <f>'Compiled Bev'!L2607</f>
        <v/>
      </c>
      <c r="E317" s="757" t="str">
        <f>'Compiled Bev'!M2607</f>
        <v/>
      </c>
      <c r="F317" s="757" t="str">
        <f>'Compiled Bev'!N2607</f>
        <v/>
      </c>
      <c r="G317" s="757" t="str">
        <f t="shared" si="1"/>
        <v/>
      </c>
      <c r="H317" s="757" t="str">
        <f>'Compiled Bev'!P2607</f>
        <v/>
      </c>
      <c r="I317" s="757" t="str">
        <f t="shared" si="2"/>
        <v/>
      </c>
      <c r="J317" s="757" t="str">
        <f>'Compiled Bev'!R2607</f>
        <v/>
      </c>
      <c r="K317" s="757" t="str">
        <f>'Compiled Bev'!S2607</f>
        <v/>
      </c>
      <c r="L317" s="757" t="str">
        <f>'Compiled Bev'!T2607</f>
        <v/>
      </c>
      <c r="M317" s="758"/>
      <c r="N317" s="759"/>
      <c r="O317" s="757"/>
      <c r="P317" s="757"/>
      <c r="Q317" s="757"/>
      <c r="R317" s="757"/>
      <c r="S317" s="757"/>
      <c r="T317" s="757"/>
      <c r="U317" s="757"/>
      <c r="V317" s="757">
        <f>COUNTA('Compiled Bev'!P2607,'Compiled Bev'!R2607)</f>
        <v>0</v>
      </c>
      <c r="W317" s="757"/>
      <c r="X317" s="757"/>
      <c r="Y317" s="757"/>
      <c r="Z317" s="757"/>
    </row>
    <row r="318">
      <c r="A318" s="757" t="str">
        <f>'Compiled Bev'!I2608</f>
        <v/>
      </c>
      <c r="B318" s="757" t="str">
        <f>IF(sum('Compiled Bev'!P2608+'Compiled Bev'!R2608)=0,"",IF(V318&gt;1,"",sum('Compiled Bev'!P2608+'Compiled Bev'!R2608)))</f>
        <v/>
      </c>
      <c r="C318" s="757" t="str">
        <f>'Compiled Bev'!K2608</f>
        <v/>
      </c>
      <c r="D318" s="757" t="str">
        <f>'Compiled Bev'!L2608</f>
        <v/>
      </c>
      <c r="E318" s="757" t="str">
        <f>'Compiled Bev'!M2608</f>
        <v/>
      </c>
      <c r="F318" s="757" t="str">
        <f>'Compiled Bev'!N2608</f>
        <v/>
      </c>
      <c r="G318" s="757" t="str">
        <f t="shared" si="1"/>
        <v/>
      </c>
      <c r="H318" s="757" t="str">
        <f>'Compiled Bev'!P2608</f>
        <v/>
      </c>
      <c r="I318" s="757" t="str">
        <f t="shared" si="2"/>
        <v/>
      </c>
      <c r="J318" s="757" t="str">
        <f>'Compiled Bev'!R2608</f>
        <v/>
      </c>
      <c r="K318" s="757" t="str">
        <f>'Compiled Bev'!S2608</f>
        <v/>
      </c>
      <c r="L318" s="757" t="str">
        <f>'Compiled Bev'!T2608</f>
        <v/>
      </c>
      <c r="M318" s="758"/>
      <c r="N318" s="759"/>
      <c r="O318" s="757"/>
      <c r="P318" s="757"/>
      <c r="Q318" s="757"/>
      <c r="R318" s="757"/>
      <c r="S318" s="757"/>
      <c r="T318" s="757"/>
      <c r="U318" s="757"/>
      <c r="V318" s="757">
        <f>COUNTA('Compiled Bev'!P2608,'Compiled Bev'!R2608)</f>
        <v>0</v>
      </c>
      <c r="W318" s="757"/>
      <c r="X318" s="757"/>
      <c r="Y318" s="757"/>
      <c r="Z318" s="757"/>
    </row>
    <row r="319">
      <c r="A319" s="757" t="str">
        <f>'Compiled Bev'!I2609</f>
        <v/>
      </c>
      <c r="B319" s="757" t="str">
        <f>IF(sum('Compiled Bev'!P2609+'Compiled Bev'!R2609)=0,"",IF(V319&gt;1,"",sum('Compiled Bev'!P2609+'Compiled Bev'!R2609)))</f>
        <v/>
      </c>
      <c r="C319" s="757" t="str">
        <f>'Compiled Bev'!K2609</f>
        <v/>
      </c>
      <c r="D319" s="757" t="str">
        <f>'Compiled Bev'!L2609</f>
        <v/>
      </c>
      <c r="E319" s="757" t="str">
        <f>'Compiled Bev'!M2609</f>
        <v/>
      </c>
      <c r="F319" s="757" t="str">
        <f>'Compiled Bev'!N2609</f>
        <v/>
      </c>
      <c r="G319" s="757" t="str">
        <f t="shared" si="1"/>
        <v/>
      </c>
      <c r="H319" s="757" t="str">
        <f>'Compiled Bev'!P2609</f>
        <v/>
      </c>
      <c r="I319" s="757" t="str">
        <f t="shared" si="2"/>
        <v/>
      </c>
      <c r="J319" s="757" t="str">
        <f>'Compiled Bev'!R2609</f>
        <v/>
      </c>
      <c r="K319" s="757" t="str">
        <f>'Compiled Bev'!S2609</f>
        <v/>
      </c>
      <c r="L319" s="757" t="str">
        <f>'Compiled Bev'!T2609</f>
        <v/>
      </c>
      <c r="M319" s="758"/>
      <c r="N319" s="759"/>
      <c r="O319" s="757"/>
      <c r="P319" s="757"/>
      <c r="Q319" s="757"/>
      <c r="R319" s="757"/>
      <c r="S319" s="757"/>
      <c r="T319" s="757"/>
      <c r="U319" s="757"/>
      <c r="V319" s="757">
        <f>COUNTA('Compiled Bev'!P2609,'Compiled Bev'!R2609)</f>
        <v>0</v>
      </c>
      <c r="W319" s="757"/>
      <c r="X319" s="757"/>
      <c r="Y319" s="757"/>
      <c r="Z319" s="757"/>
    </row>
    <row r="320">
      <c r="A320" s="757" t="str">
        <f>'Compiled Bev'!I2610</f>
        <v/>
      </c>
      <c r="B320" s="757" t="str">
        <f>IF(sum('Compiled Bev'!P2610+'Compiled Bev'!R2610)=0,"",IF(V320&gt;1,"",sum('Compiled Bev'!P2610+'Compiled Bev'!R2610)))</f>
        <v/>
      </c>
      <c r="C320" s="757" t="str">
        <f>'Compiled Bev'!K2610</f>
        <v/>
      </c>
      <c r="D320" s="757" t="str">
        <f>'Compiled Bev'!L2610</f>
        <v/>
      </c>
      <c r="E320" s="757" t="str">
        <f>'Compiled Bev'!M2610</f>
        <v/>
      </c>
      <c r="F320" s="757" t="str">
        <f>'Compiled Bev'!N2610</f>
        <v/>
      </c>
      <c r="G320" s="757" t="str">
        <f t="shared" si="1"/>
        <v/>
      </c>
      <c r="H320" s="757" t="str">
        <f>'Compiled Bev'!P2610</f>
        <v/>
      </c>
      <c r="I320" s="757" t="str">
        <f t="shared" si="2"/>
        <v/>
      </c>
      <c r="J320" s="757" t="str">
        <f>'Compiled Bev'!R2610</f>
        <v/>
      </c>
      <c r="K320" s="757" t="str">
        <f>'Compiled Bev'!S2610</f>
        <v/>
      </c>
      <c r="L320" s="757" t="str">
        <f>'Compiled Bev'!T2610</f>
        <v/>
      </c>
      <c r="M320" s="758"/>
      <c r="N320" s="759"/>
      <c r="O320" s="757"/>
      <c r="P320" s="757"/>
      <c r="Q320" s="757"/>
      <c r="R320" s="757"/>
      <c r="S320" s="757"/>
      <c r="T320" s="757"/>
      <c r="U320" s="757"/>
      <c r="V320" s="757">
        <f>COUNTA('Compiled Bev'!P2610,'Compiled Bev'!R2610)</f>
        <v>0</v>
      </c>
      <c r="W320" s="757"/>
      <c r="X320" s="757"/>
      <c r="Y320" s="757"/>
      <c r="Z320" s="757"/>
    </row>
    <row r="321">
      <c r="A321" s="757" t="str">
        <f>'Compiled Bev'!I2611</f>
        <v/>
      </c>
      <c r="B321" s="757" t="str">
        <f>IF(sum('Compiled Bev'!P2611+'Compiled Bev'!R2611)=0,"",IF(V321&gt;1,"",sum('Compiled Bev'!P2611+'Compiled Bev'!R2611)))</f>
        <v/>
      </c>
      <c r="C321" s="757" t="str">
        <f>'Compiled Bev'!K2611</f>
        <v/>
      </c>
      <c r="D321" s="757" t="str">
        <f>'Compiled Bev'!L2611</f>
        <v/>
      </c>
      <c r="E321" s="757" t="str">
        <f>'Compiled Bev'!M2611</f>
        <v/>
      </c>
      <c r="F321" s="757" t="str">
        <f>'Compiled Bev'!N2611</f>
        <v/>
      </c>
      <c r="G321" s="757" t="str">
        <f t="shared" si="1"/>
        <v/>
      </c>
      <c r="H321" s="757" t="str">
        <f>'Compiled Bev'!P2611</f>
        <v/>
      </c>
      <c r="I321" s="757" t="str">
        <f t="shared" si="2"/>
        <v/>
      </c>
      <c r="J321" s="757" t="str">
        <f>'Compiled Bev'!R2611</f>
        <v/>
      </c>
      <c r="K321" s="757" t="str">
        <f>'Compiled Bev'!S2611</f>
        <v/>
      </c>
      <c r="L321" s="757" t="str">
        <f>'Compiled Bev'!T2611</f>
        <v/>
      </c>
      <c r="M321" s="758"/>
      <c r="N321" s="759"/>
      <c r="O321" s="757"/>
      <c r="P321" s="757"/>
      <c r="Q321" s="757"/>
      <c r="R321" s="757"/>
      <c r="S321" s="757"/>
      <c r="T321" s="757"/>
      <c r="U321" s="757"/>
      <c r="V321" s="757">
        <f>COUNTA('Compiled Bev'!P2611,'Compiled Bev'!R2611)</f>
        <v>0</v>
      </c>
      <c r="W321" s="757"/>
      <c r="X321" s="757"/>
      <c r="Y321" s="757"/>
      <c r="Z321" s="757"/>
    </row>
    <row r="322">
      <c r="A322" s="757" t="str">
        <f>'Compiled Bev'!I2612</f>
        <v/>
      </c>
      <c r="B322" s="757" t="str">
        <f>IF(sum('Compiled Bev'!P2612+'Compiled Bev'!R2612)=0,"",IF(V322&gt;1,"",sum('Compiled Bev'!P2612+'Compiled Bev'!R2612)))</f>
        <v/>
      </c>
      <c r="C322" s="757" t="str">
        <f>'Compiled Bev'!K2612</f>
        <v/>
      </c>
      <c r="D322" s="757" t="str">
        <f>'Compiled Bev'!L2612</f>
        <v/>
      </c>
      <c r="E322" s="757" t="str">
        <f>'Compiled Bev'!M2612</f>
        <v/>
      </c>
      <c r="F322" s="757" t="str">
        <f>'Compiled Bev'!N2612</f>
        <v/>
      </c>
      <c r="G322" s="757" t="str">
        <f t="shared" si="1"/>
        <v/>
      </c>
      <c r="H322" s="757" t="str">
        <f>'Compiled Bev'!P2612</f>
        <v/>
      </c>
      <c r="I322" s="757" t="str">
        <f t="shared" si="2"/>
        <v/>
      </c>
      <c r="J322" s="757" t="str">
        <f>'Compiled Bev'!R2612</f>
        <v/>
      </c>
      <c r="K322" s="757" t="str">
        <f>'Compiled Bev'!S2612</f>
        <v/>
      </c>
      <c r="L322" s="757" t="str">
        <f>'Compiled Bev'!T2612</f>
        <v/>
      </c>
      <c r="M322" s="758"/>
      <c r="N322" s="759"/>
      <c r="O322" s="757"/>
      <c r="P322" s="757"/>
      <c r="Q322" s="757"/>
      <c r="R322" s="757"/>
      <c r="S322" s="757"/>
      <c r="T322" s="757"/>
      <c r="U322" s="757"/>
      <c r="V322" s="757">
        <f>COUNTA('Compiled Bev'!P2612,'Compiled Bev'!R2612)</f>
        <v>0</v>
      </c>
      <c r="W322" s="757"/>
      <c r="X322" s="757"/>
      <c r="Y322" s="757"/>
      <c r="Z322" s="757"/>
    </row>
    <row r="323">
      <c r="A323" s="757" t="str">
        <f>'Compiled Bev'!I2613</f>
        <v/>
      </c>
      <c r="B323" s="757" t="str">
        <f>IF(sum('Compiled Bev'!P2613+'Compiled Bev'!R2613)=0,"",IF(V323&gt;1,"",sum('Compiled Bev'!P2613+'Compiled Bev'!R2613)))</f>
        <v/>
      </c>
      <c r="C323" s="757" t="str">
        <f>'Compiled Bev'!K2613</f>
        <v/>
      </c>
      <c r="D323" s="757" t="str">
        <f>'Compiled Bev'!L2613</f>
        <v/>
      </c>
      <c r="E323" s="757" t="str">
        <f>'Compiled Bev'!M2613</f>
        <v/>
      </c>
      <c r="F323" s="757" t="str">
        <f>'Compiled Bev'!N2613</f>
        <v/>
      </c>
      <c r="G323" s="757" t="str">
        <f t="shared" si="1"/>
        <v/>
      </c>
      <c r="H323" s="757" t="str">
        <f>'Compiled Bev'!P2613</f>
        <v/>
      </c>
      <c r="I323" s="757" t="str">
        <f t="shared" si="2"/>
        <v/>
      </c>
      <c r="J323" s="757" t="str">
        <f>'Compiled Bev'!R2613</f>
        <v/>
      </c>
      <c r="K323" s="757" t="str">
        <f>'Compiled Bev'!S2613</f>
        <v/>
      </c>
      <c r="L323" s="757" t="str">
        <f>'Compiled Bev'!T2613</f>
        <v/>
      </c>
      <c r="M323" s="758"/>
      <c r="N323" s="759"/>
      <c r="O323" s="757"/>
      <c r="P323" s="757"/>
      <c r="Q323" s="757"/>
      <c r="R323" s="757"/>
      <c r="S323" s="757"/>
      <c r="T323" s="757"/>
      <c r="U323" s="757"/>
      <c r="V323" s="757">
        <f>COUNTA('Compiled Bev'!P2613,'Compiled Bev'!R2613)</f>
        <v>0</v>
      </c>
      <c r="W323" s="757"/>
      <c r="X323" s="757"/>
      <c r="Y323" s="757"/>
      <c r="Z323" s="757"/>
    </row>
    <row r="324">
      <c r="A324" s="757" t="str">
        <f>'Compiled Bev'!I2614</f>
        <v/>
      </c>
      <c r="B324" s="757" t="str">
        <f>IF(sum('Compiled Bev'!P2614+'Compiled Bev'!R2614)=0,"",IF(V324&gt;1,"",sum('Compiled Bev'!P2614+'Compiled Bev'!R2614)))</f>
        <v/>
      </c>
      <c r="C324" s="757" t="str">
        <f>'Compiled Bev'!K2614</f>
        <v/>
      </c>
      <c r="D324" s="757" t="str">
        <f>'Compiled Bev'!L2614</f>
        <v/>
      </c>
      <c r="E324" s="757" t="str">
        <f>'Compiled Bev'!M2614</f>
        <v/>
      </c>
      <c r="F324" s="757" t="str">
        <f>'Compiled Bev'!N2614</f>
        <v/>
      </c>
      <c r="G324" s="757" t="str">
        <f t="shared" si="1"/>
        <v/>
      </c>
      <c r="H324" s="757" t="str">
        <f>'Compiled Bev'!P2614</f>
        <v/>
      </c>
      <c r="I324" s="757" t="str">
        <f t="shared" si="2"/>
        <v/>
      </c>
      <c r="J324" s="757" t="str">
        <f>'Compiled Bev'!R2614</f>
        <v/>
      </c>
      <c r="K324" s="757" t="str">
        <f>'Compiled Bev'!S2614</f>
        <v/>
      </c>
      <c r="L324" s="757" t="str">
        <f>'Compiled Bev'!T2614</f>
        <v/>
      </c>
      <c r="M324" s="758"/>
      <c r="N324" s="759"/>
      <c r="O324" s="757"/>
      <c r="P324" s="757"/>
      <c r="Q324" s="757"/>
      <c r="R324" s="757"/>
      <c r="S324" s="757"/>
      <c r="T324" s="757"/>
      <c r="U324" s="757"/>
      <c r="V324" s="757">
        <f>COUNTA('Compiled Bev'!P2614,'Compiled Bev'!R2614)</f>
        <v>0</v>
      </c>
      <c r="W324" s="757"/>
      <c r="X324" s="757"/>
      <c r="Y324" s="757"/>
      <c r="Z324" s="757"/>
    </row>
    <row r="325">
      <c r="A325" s="757" t="str">
        <f>'Compiled Bev'!I2615</f>
        <v/>
      </c>
      <c r="B325" s="757" t="str">
        <f>IF(sum('Compiled Bev'!P2615+'Compiled Bev'!R2615)=0,"",IF(V325&gt;1,"",sum('Compiled Bev'!P2615+'Compiled Bev'!R2615)))</f>
        <v/>
      </c>
      <c r="C325" s="757" t="str">
        <f>'Compiled Bev'!K2615</f>
        <v/>
      </c>
      <c r="D325" s="757" t="str">
        <f>'Compiled Bev'!L2615</f>
        <v/>
      </c>
      <c r="E325" s="757" t="str">
        <f>'Compiled Bev'!M2615</f>
        <v/>
      </c>
      <c r="F325" s="757" t="str">
        <f>'Compiled Bev'!N2615</f>
        <v/>
      </c>
      <c r="G325" s="757" t="str">
        <f t="shared" si="1"/>
        <v/>
      </c>
      <c r="H325" s="757" t="str">
        <f>'Compiled Bev'!P2615</f>
        <v/>
      </c>
      <c r="I325" s="757" t="str">
        <f t="shared" si="2"/>
        <v/>
      </c>
      <c r="J325" s="757" t="str">
        <f>'Compiled Bev'!R2615</f>
        <v/>
      </c>
      <c r="K325" s="757" t="str">
        <f>'Compiled Bev'!S2615</f>
        <v/>
      </c>
      <c r="L325" s="757" t="str">
        <f>'Compiled Bev'!T2615</f>
        <v/>
      </c>
      <c r="M325" s="758"/>
      <c r="N325" s="759"/>
      <c r="O325" s="757"/>
      <c r="P325" s="757"/>
      <c r="Q325" s="757"/>
      <c r="R325" s="757"/>
      <c r="S325" s="757"/>
      <c r="T325" s="757"/>
      <c r="U325" s="757"/>
      <c r="V325" s="757">
        <f>COUNTA('Compiled Bev'!P2615,'Compiled Bev'!R2615)</f>
        <v>0</v>
      </c>
      <c r="W325" s="757"/>
      <c r="X325" s="757"/>
      <c r="Y325" s="757"/>
      <c r="Z325" s="757"/>
    </row>
    <row r="326">
      <c r="A326" s="757" t="str">
        <f>'Compiled Bev'!I2616</f>
        <v/>
      </c>
      <c r="B326" s="757" t="str">
        <f>IF(sum('Compiled Bev'!P2616+'Compiled Bev'!R2616)=0,"",IF(V326&gt;1,"",sum('Compiled Bev'!P2616+'Compiled Bev'!R2616)))</f>
        <v/>
      </c>
      <c r="C326" s="757" t="str">
        <f>'Compiled Bev'!K2616</f>
        <v/>
      </c>
      <c r="D326" s="757" t="str">
        <f>'Compiled Bev'!L2616</f>
        <v/>
      </c>
      <c r="E326" s="757" t="str">
        <f>'Compiled Bev'!M2616</f>
        <v/>
      </c>
      <c r="F326" s="757" t="str">
        <f>'Compiled Bev'!N2616</f>
        <v/>
      </c>
      <c r="G326" s="757" t="str">
        <f t="shared" si="1"/>
        <v/>
      </c>
      <c r="H326" s="757" t="str">
        <f>'Compiled Bev'!P2616</f>
        <v/>
      </c>
      <c r="I326" s="757" t="str">
        <f t="shared" si="2"/>
        <v/>
      </c>
      <c r="J326" s="757" t="str">
        <f>'Compiled Bev'!R2616</f>
        <v/>
      </c>
      <c r="K326" s="757" t="str">
        <f>'Compiled Bev'!S2616</f>
        <v/>
      </c>
      <c r="L326" s="757" t="str">
        <f>'Compiled Bev'!T2616</f>
        <v/>
      </c>
      <c r="M326" s="758"/>
      <c r="N326" s="759"/>
      <c r="O326" s="757"/>
      <c r="P326" s="757"/>
      <c r="Q326" s="757"/>
      <c r="R326" s="757"/>
      <c r="S326" s="757"/>
      <c r="T326" s="757"/>
      <c r="U326" s="757"/>
      <c r="V326" s="757">
        <f>COUNTA('Compiled Bev'!P2616,'Compiled Bev'!R2616)</f>
        <v>0</v>
      </c>
      <c r="W326" s="757"/>
      <c r="X326" s="757"/>
      <c r="Y326" s="757"/>
      <c r="Z326" s="757"/>
    </row>
    <row r="327">
      <c r="A327" s="757" t="str">
        <f>'Compiled Bev'!I2617</f>
        <v/>
      </c>
      <c r="B327" s="757" t="str">
        <f>IF(sum('Compiled Bev'!P2617+'Compiled Bev'!R2617)=0,"",IF(V327&gt;1,"",sum('Compiled Bev'!P2617+'Compiled Bev'!R2617)))</f>
        <v/>
      </c>
      <c r="C327" s="757" t="str">
        <f>'Compiled Bev'!K2617</f>
        <v/>
      </c>
      <c r="D327" s="757" t="str">
        <f>'Compiled Bev'!L2617</f>
        <v/>
      </c>
      <c r="E327" s="757" t="str">
        <f>'Compiled Bev'!M2617</f>
        <v/>
      </c>
      <c r="F327" s="757" t="str">
        <f>'Compiled Bev'!N2617</f>
        <v/>
      </c>
      <c r="G327" s="757" t="str">
        <f t="shared" si="1"/>
        <v/>
      </c>
      <c r="H327" s="757" t="str">
        <f>'Compiled Bev'!P2617</f>
        <v/>
      </c>
      <c r="I327" s="757" t="str">
        <f t="shared" si="2"/>
        <v/>
      </c>
      <c r="J327" s="757" t="str">
        <f>'Compiled Bev'!R2617</f>
        <v/>
      </c>
      <c r="K327" s="757" t="str">
        <f>'Compiled Bev'!S2617</f>
        <v/>
      </c>
      <c r="L327" s="757" t="str">
        <f>'Compiled Bev'!T2617</f>
        <v/>
      </c>
      <c r="M327" s="758"/>
      <c r="N327" s="759"/>
      <c r="O327" s="757"/>
      <c r="P327" s="757"/>
      <c r="Q327" s="757"/>
      <c r="R327" s="757"/>
      <c r="S327" s="757"/>
      <c r="T327" s="757"/>
      <c r="U327" s="757"/>
      <c r="V327" s="757">
        <f>COUNTA('Compiled Bev'!P2617,'Compiled Bev'!R2617)</f>
        <v>0</v>
      </c>
      <c r="W327" s="757"/>
      <c r="X327" s="757"/>
      <c r="Y327" s="757"/>
      <c r="Z327" s="757"/>
    </row>
    <row r="328">
      <c r="A328" s="757" t="str">
        <f>'Compiled Bev'!I2618</f>
        <v/>
      </c>
      <c r="B328" s="757" t="str">
        <f>IF(sum('Compiled Bev'!P2618+'Compiled Bev'!R2618)=0,"",IF(V328&gt;1,"",sum('Compiled Bev'!P2618+'Compiled Bev'!R2618)))</f>
        <v/>
      </c>
      <c r="C328" s="757" t="str">
        <f>'Compiled Bev'!K2618</f>
        <v/>
      </c>
      <c r="D328" s="757" t="str">
        <f>'Compiled Bev'!L2618</f>
        <v/>
      </c>
      <c r="E328" s="757" t="str">
        <f>'Compiled Bev'!M2618</f>
        <v/>
      </c>
      <c r="F328" s="757" t="str">
        <f>'Compiled Bev'!N2618</f>
        <v/>
      </c>
      <c r="G328" s="757" t="str">
        <f t="shared" si="1"/>
        <v/>
      </c>
      <c r="H328" s="757" t="str">
        <f>'Compiled Bev'!P2618</f>
        <v/>
      </c>
      <c r="I328" s="757" t="str">
        <f t="shared" si="2"/>
        <v/>
      </c>
      <c r="J328" s="757" t="str">
        <f>'Compiled Bev'!R2618</f>
        <v/>
      </c>
      <c r="K328" s="757" t="str">
        <f>'Compiled Bev'!S2618</f>
        <v/>
      </c>
      <c r="L328" s="757" t="str">
        <f>'Compiled Bev'!T2618</f>
        <v/>
      </c>
      <c r="M328" s="758"/>
      <c r="N328" s="759"/>
      <c r="O328" s="757"/>
      <c r="P328" s="757"/>
      <c r="Q328" s="757"/>
      <c r="R328" s="757"/>
      <c r="S328" s="757"/>
      <c r="T328" s="757"/>
      <c r="U328" s="757"/>
      <c r="V328" s="757">
        <f>COUNTA('Compiled Bev'!P2618,'Compiled Bev'!R2618)</f>
        <v>0</v>
      </c>
      <c r="W328" s="757"/>
      <c r="X328" s="757"/>
      <c r="Y328" s="757"/>
      <c r="Z328" s="757"/>
    </row>
    <row r="329">
      <c r="A329" s="757" t="str">
        <f>'Compiled Bev'!I2619</f>
        <v/>
      </c>
      <c r="B329" s="757" t="str">
        <f>IF(sum('Compiled Bev'!P2619+'Compiled Bev'!R2619)=0,"",IF(V329&gt;1,"",sum('Compiled Bev'!P2619+'Compiled Bev'!R2619)))</f>
        <v/>
      </c>
      <c r="C329" s="757" t="str">
        <f>'Compiled Bev'!K2619</f>
        <v/>
      </c>
      <c r="D329" s="757" t="str">
        <f>'Compiled Bev'!L2619</f>
        <v/>
      </c>
      <c r="E329" s="757" t="str">
        <f>'Compiled Bev'!M2619</f>
        <v/>
      </c>
      <c r="F329" s="757" t="str">
        <f>'Compiled Bev'!N2619</f>
        <v/>
      </c>
      <c r="G329" s="757" t="str">
        <f t="shared" si="1"/>
        <v/>
      </c>
      <c r="H329" s="757" t="str">
        <f>'Compiled Bev'!P2619</f>
        <v/>
      </c>
      <c r="I329" s="757" t="str">
        <f t="shared" si="2"/>
        <v/>
      </c>
      <c r="J329" s="757" t="str">
        <f>'Compiled Bev'!R2619</f>
        <v/>
      </c>
      <c r="K329" s="757" t="str">
        <f>'Compiled Bev'!S2619</f>
        <v/>
      </c>
      <c r="L329" s="757" t="str">
        <f>'Compiled Bev'!T2619</f>
        <v/>
      </c>
      <c r="M329" s="758"/>
      <c r="N329" s="759"/>
      <c r="O329" s="757"/>
      <c r="P329" s="757"/>
      <c r="Q329" s="757"/>
      <c r="R329" s="757"/>
      <c r="S329" s="757"/>
      <c r="T329" s="757"/>
      <c r="U329" s="757"/>
      <c r="V329" s="757">
        <f>COUNTA('Compiled Bev'!P2619,'Compiled Bev'!R2619)</f>
        <v>0</v>
      </c>
      <c r="W329" s="757"/>
      <c r="X329" s="757"/>
      <c r="Y329" s="757"/>
      <c r="Z329" s="757"/>
    </row>
    <row r="330">
      <c r="A330" s="757" t="str">
        <f>'Compiled Bev'!I2620</f>
        <v/>
      </c>
      <c r="B330" s="757" t="str">
        <f>IF(sum('Compiled Bev'!P2620+'Compiled Bev'!R2620)=0,"",IF(V330&gt;1,"",sum('Compiled Bev'!P2620+'Compiled Bev'!R2620)))</f>
        <v/>
      </c>
      <c r="C330" s="757" t="str">
        <f>'Compiled Bev'!K2620</f>
        <v/>
      </c>
      <c r="D330" s="757" t="str">
        <f>'Compiled Bev'!L2620</f>
        <v/>
      </c>
      <c r="E330" s="757" t="str">
        <f>'Compiled Bev'!M2620</f>
        <v/>
      </c>
      <c r="F330" s="757" t="str">
        <f>'Compiled Bev'!N2620</f>
        <v/>
      </c>
      <c r="G330" s="757" t="str">
        <f t="shared" si="1"/>
        <v/>
      </c>
      <c r="H330" s="757" t="str">
        <f>'Compiled Bev'!P2620</f>
        <v/>
      </c>
      <c r="I330" s="757" t="str">
        <f t="shared" si="2"/>
        <v/>
      </c>
      <c r="J330" s="757" t="str">
        <f>'Compiled Bev'!R2620</f>
        <v/>
      </c>
      <c r="K330" s="757" t="str">
        <f>'Compiled Bev'!S2620</f>
        <v/>
      </c>
      <c r="L330" s="757" t="str">
        <f>'Compiled Bev'!T2620</f>
        <v/>
      </c>
      <c r="M330" s="758"/>
      <c r="N330" s="759"/>
      <c r="O330" s="757"/>
      <c r="P330" s="757"/>
      <c r="Q330" s="757"/>
      <c r="R330" s="757"/>
      <c r="S330" s="757"/>
      <c r="T330" s="757"/>
      <c r="U330" s="757"/>
      <c r="V330" s="757">
        <f>COUNTA('Compiled Bev'!P2620,'Compiled Bev'!R2620)</f>
        <v>0</v>
      </c>
      <c r="W330" s="757"/>
      <c r="X330" s="757"/>
      <c r="Y330" s="757"/>
      <c r="Z330" s="757"/>
    </row>
    <row r="331">
      <c r="A331" s="757" t="str">
        <f>'Compiled Bev'!I2621</f>
        <v/>
      </c>
      <c r="B331" s="757" t="str">
        <f>IF(sum('Compiled Bev'!P2621+'Compiled Bev'!R2621)=0,"",IF(V331&gt;1,"",sum('Compiled Bev'!P2621+'Compiled Bev'!R2621)))</f>
        <v/>
      </c>
      <c r="C331" s="757" t="str">
        <f>'Compiled Bev'!K2621</f>
        <v/>
      </c>
      <c r="D331" s="757" t="str">
        <f>'Compiled Bev'!L2621</f>
        <v/>
      </c>
      <c r="E331" s="757" t="str">
        <f>'Compiled Bev'!M2621</f>
        <v/>
      </c>
      <c r="F331" s="757" t="str">
        <f>'Compiled Bev'!N2621</f>
        <v/>
      </c>
      <c r="G331" s="757" t="str">
        <f t="shared" si="1"/>
        <v/>
      </c>
      <c r="H331" s="757" t="str">
        <f>'Compiled Bev'!P2621</f>
        <v/>
      </c>
      <c r="I331" s="757" t="str">
        <f t="shared" si="2"/>
        <v/>
      </c>
      <c r="J331" s="757" t="str">
        <f>'Compiled Bev'!R2621</f>
        <v/>
      </c>
      <c r="K331" s="757" t="str">
        <f>'Compiled Bev'!S2621</f>
        <v/>
      </c>
      <c r="L331" s="757" t="str">
        <f>'Compiled Bev'!T2621</f>
        <v/>
      </c>
      <c r="M331" s="758"/>
      <c r="N331" s="759"/>
      <c r="O331" s="757"/>
      <c r="P331" s="757"/>
      <c r="Q331" s="757"/>
      <c r="R331" s="757"/>
      <c r="S331" s="757"/>
      <c r="T331" s="757"/>
      <c r="U331" s="757"/>
      <c r="V331" s="757">
        <f>COUNTA('Compiled Bev'!P2621,'Compiled Bev'!R2621)</f>
        <v>0</v>
      </c>
      <c r="W331" s="757"/>
      <c r="X331" s="757"/>
      <c r="Y331" s="757"/>
      <c r="Z331" s="757"/>
    </row>
    <row r="332">
      <c r="A332" s="757" t="str">
        <f>'Compiled Bev'!I2622</f>
        <v/>
      </c>
      <c r="B332" s="757" t="str">
        <f>IF(sum('Compiled Bev'!P2622+'Compiled Bev'!R2622)=0,"",IF(V332&gt;1,"",sum('Compiled Bev'!P2622+'Compiled Bev'!R2622)))</f>
        <v/>
      </c>
      <c r="C332" s="757" t="str">
        <f>'Compiled Bev'!K2622</f>
        <v/>
      </c>
      <c r="D332" s="757" t="str">
        <f>'Compiled Bev'!L2622</f>
        <v/>
      </c>
      <c r="E332" s="757" t="str">
        <f>'Compiled Bev'!M2622</f>
        <v/>
      </c>
      <c r="F332" s="757" t="str">
        <f>'Compiled Bev'!N2622</f>
        <v/>
      </c>
      <c r="G332" s="757" t="str">
        <f t="shared" si="1"/>
        <v/>
      </c>
      <c r="H332" s="757" t="str">
        <f>'Compiled Bev'!P2622</f>
        <v/>
      </c>
      <c r="I332" s="757" t="str">
        <f t="shared" si="2"/>
        <v/>
      </c>
      <c r="J332" s="757" t="str">
        <f>'Compiled Bev'!R2622</f>
        <v/>
      </c>
      <c r="K332" s="757" t="str">
        <f>'Compiled Bev'!S2622</f>
        <v/>
      </c>
      <c r="L332" s="757" t="str">
        <f>'Compiled Bev'!T2622</f>
        <v/>
      </c>
      <c r="M332" s="758"/>
      <c r="N332" s="759"/>
      <c r="O332" s="757"/>
      <c r="P332" s="757"/>
      <c r="Q332" s="757"/>
      <c r="R332" s="757"/>
      <c r="S332" s="757"/>
      <c r="T332" s="757"/>
      <c r="U332" s="757"/>
      <c r="V332" s="757">
        <f>COUNTA('Compiled Bev'!P2622,'Compiled Bev'!R2622)</f>
        <v>0</v>
      </c>
      <c r="W332" s="757"/>
      <c r="X332" s="757"/>
      <c r="Y332" s="757"/>
      <c r="Z332" s="757"/>
    </row>
    <row r="333">
      <c r="A333" s="757" t="str">
        <f>'Compiled Bev'!I2623</f>
        <v/>
      </c>
      <c r="B333" s="757" t="str">
        <f>IF(sum('Compiled Bev'!P2623+'Compiled Bev'!R2623)=0,"",IF(V333&gt;1,"",sum('Compiled Bev'!P2623+'Compiled Bev'!R2623)))</f>
        <v/>
      </c>
      <c r="C333" s="757" t="str">
        <f>'Compiled Bev'!K2623</f>
        <v/>
      </c>
      <c r="D333" s="757" t="str">
        <f>'Compiled Bev'!L2623</f>
        <v/>
      </c>
      <c r="E333" s="757" t="str">
        <f>'Compiled Bev'!M2623</f>
        <v/>
      </c>
      <c r="F333" s="757" t="str">
        <f>'Compiled Bev'!N2623</f>
        <v/>
      </c>
      <c r="G333" s="757" t="str">
        <f t="shared" si="1"/>
        <v/>
      </c>
      <c r="H333" s="757" t="str">
        <f>'Compiled Bev'!P2623</f>
        <v/>
      </c>
      <c r="I333" s="757" t="str">
        <f t="shared" si="2"/>
        <v/>
      </c>
      <c r="J333" s="757" t="str">
        <f>'Compiled Bev'!R2623</f>
        <v/>
      </c>
      <c r="K333" s="757" t="str">
        <f>'Compiled Bev'!S2623</f>
        <v/>
      </c>
      <c r="L333" s="757" t="str">
        <f>'Compiled Bev'!T2623</f>
        <v/>
      </c>
      <c r="M333" s="758"/>
      <c r="N333" s="759"/>
      <c r="O333" s="757"/>
      <c r="P333" s="757"/>
      <c r="Q333" s="757"/>
      <c r="R333" s="757"/>
      <c r="S333" s="757"/>
      <c r="T333" s="757"/>
      <c r="U333" s="757"/>
      <c r="V333" s="757">
        <f>COUNTA('Compiled Bev'!P2623,'Compiled Bev'!R2623)</f>
        <v>0</v>
      </c>
      <c r="W333" s="757"/>
      <c r="X333" s="757"/>
      <c r="Y333" s="757"/>
      <c r="Z333" s="757"/>
    </row>
    <row r="334">
      <c r="A334" s="757" t="str">
        <f>'Compiled Bev'!I2624</f>
        <v/>
      </c>
      <c r="B334" s="757" t="str">
        <f>IF(sum('Compiled Bev'!P2624+'Compiled Bev'!R2624)=0,"",IF(V334&gt;1,"",sum('Compiled Bev'!P2624+'Compiled Bev'!R2624)))</f>
        <v/>
      </c>
      <c r="C334" s="757" t="str">
        <f>'Compiled Bev'!K2624</f>
        <v/>
      </c>
      <c r="D334" s="757" t="str">
        <f>'Compiled Bev'!L2624</f>
        <v/>
      </c>
      <c r="E334" s="757" t="str">
        <f>'Compiled Bev'!M2624</f>
        <v/>
      </c>
      <c r="F334" s="757" t="str">
        <f>'Compiled Bev'!N2624</f>
        <v/>
      </c>
      <c r="G334" s="757" t="str">
        <f t="shared" si="1"/>
        <v/>
      </c>
      <c r="H334" s="757" t="str">
        <f>'Compiled Bev'!P2624</f>
        <v/>
      </c>
      <c r="I334" s="757" t="str">
        <f t="shared" si="2"/>
        <v/>
      </c>
      <c r="J334" s="757" t="str">
        <f>'Compiled Bev'!R2624</f>
        <v/>
      </c>
      <c r="K334" s="757" t="str">
        <f>'Compiled Bev'!S2624</f>
        <v/>
      </c>
      <c r="L334" s="757" t="str">
        <f>'Compiled Bev'!T2624</f>
        <v/>
      </c>
      <c r="M334" s="758"/>
      <c r="N334" s="759"/>
      <c r="O334" s="757"/>
      <c r="P334" s="757"/>
      <c r="Q334" s="757"/>
      <c r="R334" s="757"/>
      <c r="S334" s="757"/>
      <c r="T334" s="757"/>
      <c r="U334" s="757"/>
      <c r="V334" s="757">
        <f>COUNTA('Compiled Bev'!P2624,'Compiled Bev'!R2624)</f>
        <v>0</v>
      </c>
      <c r="W334" s="757"/>
      <c r="X334" s="757"/>
      <c r="Y334" s="757"/>
      <c r="Z334" s="757"/>
    </row>
    <row r="335">
      <c r="A335" s="757" t="str">
        <f>'Compiled Bev'!I2625</f>
        <v/>
      </c>
      <c r="B335" s="757" t="str">
        <f>IF(sum('Compiled Bev'!P2625+'Compiled Bev'!R2625)=0,"",IF(V335&gt;1,"",sum('Compiled Bev'!P2625+'Compiled Bev'!R2625)))</f>
        <v/>
      </c>
      <c r="C335" s="757" t="str">
        <f>'Compiled Bev'!K2625</f>
        <v/>
      </c>
      <c r="D335" s="757" t="str">
        <f>'Compiled Bev'!L2625</f>
        <v/>
      </c>
      <c r="E335" s="757" t="str">
        <f>'Compiled Bev'!M2625</f>
        <v/>
      </c>
      <c r="F335" s="757" t="str">
        <f>'Compiled Bev'!N2625</f>
        <v/>
      </c>
      <c r="G335" s="757" t="str">
        <f t="shared" si="1"/>
        <v/>
      </c>
      <c r="H335" s="757" t="str">
        <f>'Compiled Bev'!P2625</f>
        <v/>
      </c>
      <c r="I335" s="757" t="str">
        <f t="shared" si="2"/>
        <v/>
      </c>
      <c r="J335" s="757" t="str">
        <f>'Compiled Bev'!R2625</f>
        <v/>
      </c>
      <c r="K335" s="757" t="str">
        <f>'Compiled Bev'!S2625</f>
        <v/>
      </c>
      <c r="L335" s="757" t="str">
        <f>'Compiled Bev'!T2625</f>
        <v/>
      </c>
      <c r="M335" s="758"/>
      <c r="N335" s="759"/>
      <c r="O335" s="757"/>
      <c r="P335" s="757"/>
      <c r="Q335" s="757"/>
      <c r="R335" s="757"/>
      <c r="S335" s="757"/>
      <c r="T335" s="757"/>
      <c r="U335" s="757"/>
      <c r="V335" s="757">
        <f>COUNTA('Compiled Bev'!P2625,'Compiled Bev'!R2625)</f>
        <v>0</v>
      </c>
      <c r="W335" s="757"/>
      <c r="X335" s="757"/>
      <c r="Y335" s="757"/>
      <c r="Z335" s="757"/>
    </row>
    <row r="336">
      <c r="A336" s="757" t="str">
        <f>'Compiled Bev'!I2626</f>
        <v/>
      </c>
      <c r="B336" s="757" t="str">
        <f>IF(sum('Compiled Bev'!P2626+'Compiled Bev'!R2626)=0,"",IF(V336&gt;1,"",sum('Compiled Bev'!P2626+'Compiled Bev'!R2626)))</f>
        <v/>
      </c>
      <c r="C336" s="757" t="str">
        <f>'Compiled Bev'!K2626</f>
        <v/>
      </c>
      <c r="D336" s="757" t="str">
        <f>'Compiled Bev'!L2626</f>
        <v/>
      </c>
      <c r="E336" s="757" t="str">
        <f>'Compiled Bev'!M2626</f>
        <v/>
      </c>
      <c r="F336" s="757" t="str">
        <f>'Compiled Bev'!N2626</f>
        <v/>
      </c>
      <c r="G336" s="757" t="str">
        <f t="shared" si="1"/>
        <v/>
      </c>
      <c r="H336" s="757" t="str">
        <f>'Compiled Bev'!P2626</f>
        <v/>
      </c>
      <c r="I336" s="757" t="str">
        <f t="shared" si="2"/>
        <v/>
      </c>
      <c r="J336" s="757" t="str">
        <f>'Compiled Bev'!R2626</f>
        <v/>
      </c>
      <c r="K336" s="757" t="str">
        <f>'Compiled Bev'!S2626</f>
        <v/>
      </c>
      <c r="L336" s="757" t="str">
        <f>'Compiled Bev'!T2626</f>
        <v/>
      </c>
      <c r="M336" s="758"/>
      <c r="N336" s="759"/>
      <c r="O336" s="757"/>
      <c r="P336" s="757"/>
      <c r="Q336" s="757"/>
      <c r="R336" s="757"/>
      <c r="S336" s="757"/>
      <c r="T336" s="757"/>
      <c r="U336" s="757"/>
      <c r="V336" s="757">
        <f>COUNTA('Compiled Bev'!P2626,'Compiled Bev'!R2626)</f>
        <v>0</v>
      </c>
      <c r="W336" s="757"/>
      <c r="X336" s="757"/>
      <c r="Y336" s="757"/>
      <c r="Z336" s="757"/>
    </row>
    <row r="337">
      <c r="A337" s="757" t="str">
        <f>'Compiled Bev'!I2627</f>
        <v/>
      </c>
      <c r="B337" s="757" t="str">
        <f>IF(sum('Compiled Bev'!P2627+'Compiled Bev'!R2627)=0,"",IF(V337&gt;1,"",sum('Compiled Bev'!P2627+'Compiled Bev'!R2627)))</f>
        <v/>
      </c>
      <c r="C337" s="757" t="str">
        <f>'Compiled Bev'!K2627</f>
        <v/>
      </c>
      <c r="D337" s="757" t="str">
        <f>'Compiled Bev'!L2627</f>
        <v/>
      </c>
      <c r="E337" s="757" t="str">
        <f>'Compiled Bev'!M2627</f>
        <v/>
      </c>
      <c r="F337" s="757" t="str">
        <f>'Compiled Bev'!N2627</f>
        <v/>
      </c>
      <c r="G337" s="757" t="str">
        <f t="shared" si="1"/>
        <v/>
      </c>
      <c r="H337" s="757" t="str">
        <f>'Compiled Bev'!P2627</f>
        <v/>
      </c>
      <c r="I337" s="757" t="str">
        <f t="shared" si="2"/>
        <v/>
      </c>
      <c r="J337" s="757" t="str">
        <f>'Compiled Bev'!R2627</f>
        <v/>
      </c>
      <c r="K337" s="757" t="str">
        <f>'Compiled Bev'!S2627</f>
        <v/>
      </c>
      <c r="L337" s="757" t="str">
        <f>'Compiled Bev'!T2627</f>
        <v/>
      </c>
      <c r="M337" s="758"/>
      <c r="N337" s="759"/>
      <c r="O337" s="757"/>
      <c r="P337" s="757"/>
      <c r="Q337" s="757"/>
      <c r="R337" s="757"/>
      <c r="S337" s="757"/>
      <c r="T337" s="757"/>
      <c r="U337" s="757"/>
      <c r="V337" s="757">
        <f>COUNTA('Compiled Bev'!P2627,'Compiled Bev'!R2627)</f>
        <v>0</v>
      </c>
      <c r="W337" s="757"/>
      <c r="X337" s="757"/>
      <c r="Y337" s="757"/>
      <c r="Z337" s="757"/>
    </row>
    <row r="338">
      <c r="A338" s="757" t="str">
        <f>'Compiled Bev'!I2628</f>
        <v/>
      </c>
      <c r="B338" s="757" t="str">
        <f>IF(sum('Compiled Bev'!P2628+'Compiled Bev'!R2628)=0,"",IF(V338&gt;1,"",sum('Compiled Bev'!P2628+'Compiled Bev'!R2628)))</f>
        <v/>
      </c>
      <c r="C338" s="757" t="str">
        <f>'Compiled Bev'!K2628</f>
        <v/>
      </c>
      <c r="D338" s="757" t="str">
        <f>'Compiled Bev'!L2628</f>
        <v/>
      </c>
      <c r="E338" s="757" t="str">
        <f>'Compiled Bev'!M2628</f>
        <v/>
      </c>
      <c r="F338" s="757" t="str">
        <f>'Compiled Bev'!N2628</f>
        <v/>
      </c>
      <c r="G338" s="757" t="str">
        <f t="shared" si="1"/>
        <v/>
      </c>
      <c r="H338" s="757" t="str">
        <f>'Compiled Bev'!P2628</f>
        <v/>
      </c>
      <c r="I338" s="757" t="str">
        <f t="shared" si="2"/>
        <v/>
      </c>
      <c r="J338" s="757" t="str">
        <f>'Compiled Bev'!R2628</f>
        <v/>
      </c>
      <c r="K338" s="757" t="str">
        <f>'Compiled Bev'!S2628</f>
        <v/>
      </c>
      <c r="L338" s="757" t="str">
        <f>'Compiled Bev'!T2628</f>
        <v/>
      </c>
      <c r="M338" s="758"/>
      <c r="N338" s="759"/>
      <c r="O338" s="757"/>
      <c r="P338" s="757"/>
      <c r="Q338" s="757"/>
      <c r="R338" s="757"/>
      <c r="S338" s="757"/>
      <c r="T338" s="757"/>
      <c r="U338" s="757"/>
      <c r="V338" s="757">
        <f>COUNTA('Compiled Bev'!P2628,'Compiled Bev'!R2628)</f>
        <v>0</v>
      </c>
      <c r="W338" s="757"/>
      <c r="X338" s="757"/>
      <c r="Y338" s="757"/>
      <c r="Z338" s="757"/>
    </row>
    <row r="339">
      <c r="A339" s="757" t="str">
        <f>'Compiled Bev'!I2629</f>
        <v/>
      </c>
      <c r="B339" s="757" t="str">
        <f>IF(sum('Compiled Bev'!P2629+'Compiled Bev'!R2629)=0,"",IF(V339&gt;1,"",sum('Compiled Bev'!P2629+'Compiled Bev'!R2629)))</f>
        <v/>
      </c>
      <c r="C339" s="757" t="str">
        <f>'Compiled Bev'!K2629</f>
        <v/>
      </c>
      <c r="D339" s="757" t="str">
        <f>'Compiled Bev'!L2629</f>
        <v/>
      </c>
      <c r="E339" s="757" t="str">
        <f>'Compiled Bev'!M2629</f>
        <v/>
      </c>
      <c r="F339" s="757" t="str">
        <f>'Compiled Bev'!N2629</f>
        <v/>
      </c>
      <c r="G339" s="757" t="str">
        <f t="shared" si="1"/>
        <v/>
      </c>
      <c r="H339" s="757" t="str">
        <f>'Compiled Bev'!P2629</f>
        <v/>
      </c>
      <c r="I339" s="757" t="str">
        <f t="shared" si="2"/>
        <v/>
      </c>
      <c r="J339" s="757" t="str">
        <f>'Compiled Bev'!R2629</f>
        <v/>
      </c>
      <c r="K339" s="757" t="str">
        <f>'Compiled Bev'!S2629</f>
        <v/>
      </c>
      <c r="L339" s="757" t="str">
        <f>'Compiled Bev'!T2629</f>
        <v/>
      </c>
      <c r="M339" s="758"/>
      <c r="N339" s="759"/>
      <c r="O339" s="757"/>
      <c r="P339" s="757"/>
      <c r="Q339" s="757"/>
      <c r="R339" s="757"/>
      <c r="S339" s="757"/>
      <c r="T339" s="757"/>
      <c r="U339" s="757"/>
      <c r="V339" s="757">
        <f>COUNTA('Compiled Bev'!P2629,'Compiled Bev'!R2629)</f>
        <v>0</v>
      </c>
      <c r="W339" s="757"/>
      <c r="X339" s="757"/>
      <c r="Y339" s="757"/>
      <c r="Z339" s="757"/>
    </row>
    <row r="340">
      <c r="A340" s="757" t="str">
        <f>'Compiled Bev'!I2630</f>
        <v/>
      </c>
      <c r="B340" s="757" t="str">
        <f>IF(sum('Compiled Bev'!P2630+'Compiled Bev'!R2630)=0,"",IF(V340&gt;1,"",sum('Compiled Bev'!P2630+'Compiled Bev'!R2630)))</f>
        <v/>
      </c>
      <c r="C340" s="757" t="str">
        <f>'Compiled Bev'!K2630</f>
        <v/>
      </c>
      <c r="D340" s="757" t="str">
        <f>'Compiled Bev'!L2630</f>
        <v/>
      </c>
      <c r="E340" s="757" t="str">
        <f>'Compiled Bev'!M2630</f>
        <v/>
      </c>
      <c r="F340" s="757" t="str">
        <f>'Compiled Bev'!N2630</f>
        <v/>
      </c>
      <c r="G340" s="757" t="str">
        <f t="shared" si="1"/>
        <v/>
      </c>
      <c r="H340" s="757" t="str">
        <f>'Compiled Bev'!P2630</f>
        <v/>
      </c>
      <c r="I340" s="757" t="str">
        <f t="shared" si="2"/>
        <v/>
      </c>
      <c r="J340" s="757" t="str">
        <f>'Compiled Bev'!R2630</f>
        <v/>
      </c>
      <c r="K340" s="757" t="str">
        <f>'Compiled Bev'!S2630</f>
        <v/>
      </c>
      <c r="L340" s="757" t="str">
        <f>'Compiled Bev'!T2630</f>
        <v/>
      </c>
      <c r="M340" s="758"/>
      <c r="N340" s="759"/>
      <c r="O340" s="757"/>
      <c r="P340" s="757"/>
      <c r="Q340" s="757"/>
      <c r="R340" s="757"/>
      <c r="S340" s="757"/>
      <c r="T340" s="757"/>
      <c r="U340" s="757"/>
      <c r="V340" s="757">
        <f>COUNTA('Compiled Bev'!P2630,'Compiled Bev'!R2630)</f>
        <v>0</v>
      </c>
      <c r="W340" s="757"/>
      <c r="X340" s="757"/>
      <c r="Y340" s="757"/>
      <c r="Z340" s="757"/>
    </row>
    <row r="341">
      <c r="A341" s="757" t="str">
        <f>'Compiled Bev'!I2631</f>
        <v/>
      </c>
      <c r="B341" s="757" t="str">
        <f>IF(sum('Compiled Bev'!P2631+'Compiled Bev'!R2631)=0,"",IF(V341&gt;1,"",sum('Compiled Bev'!P2631+'Compiled Bev'!R2631)))</f>
        <v/>
      </c>
      <c r="C341" s="757" t="str">
        <f>'Compiled Bev'!K2631</f>
        <v/>
      </c>
      <c r="D341" s="757" t="str">
        <f>'Compiled Bev'!L2631</f>
        <v/>
      </c>
      <c r="E341" s="757" t="str">
        <f>'Compiled Bev'!M2631</f>
        <v/>
      </c>
      <c r="F341" s="757" t="str">
        <f>'Compiled Bev'!N2631</f>
        <v/>
      </c>
      <c r="G341" s="757" t="str">
        <f t="shared" si="1"/>
        <v/>
      </c>
      <c r="H341" s="757" t="str">
        <f>'Compiled Bev'!P2631</f>
        <v/>
      </c>
      <c r="I341" s="757" t="str">
        <f t="shared" si="2"/>
        <v/>
      </c>
      <c r="J341" s="757" t="str">
        <f>'Compiled Bev'!R2631</f>
        <v/>
      </c>
      <c r="K341" s="757" t="str">
        <f>'Compiled Bev'!S2631</f>
        <v/>
      </c>
      <c r="L341" s="757" t="str">
        <f>'Compiled Bev'!T2631</f>
        <v/>
      </c>
      <c r="M341" s="758"/>
      <c r="N341" s="759"/>
      <c r="O341" s="757"/>
      <c r="P341" s="757"/>
      <c r="Q341" s="757"/>
      <c r="R341" s="757"/>
      <c r="S341" s="757"/>
      <c r="T341" s="757"/>
      <c r="U341" s="757"/>
      <c r="V341" s="757">
        <f>COUNTA('Compiled Bev'!P2631,'Compiled Bev'!R2631)</f>
        <v>0</v>
      </c>
      <c r="W341" s="757"/>
      <c r="X341" s="757"/>
      <c r="Y341" s="757"/>
      <c r="Z341" s="757"/>
    </row>
    <row r="342">
      <c r="A342" s="757" t="str">
        <f>'Compiled Bev'!I2632</f>
        <v/>
      </c>
      <c r="B342" s="757" t="str">
        <f>IF(sum('Compiled Bev'!P2632+'Compiled Bev'!R2632)=0,"",IF(V342&gt;1,"",sum('Compiled Bev'!P2632+'Compiled Bev'!R2632)))</f>
        <v/>
      </c>
      <c r="C342" s="757" t="str">
        <f>'Compiled Bev'!K2632</f>
        <v/>
      </c>
      <c r="D342" s="757" t="str">
        <f>'Compiled Bev'!L2632</f>
        <v/>
      </c>
      <c r="E342" s="757" t="str">
        <f>'Compiled Bev'!M2632</f>
        <v/>
      </c>
      <c r="F342" s="757" t="str">
        <f>'Compiled Bev'!N2632</f>
        <v/>
      </c>
      <c r="G342" s="757" t="str">
        <f t="shared" si="1"/>
        <v/>
      </c>
      <c r="H342" s="757" t="str">
        <f>'Compiled Bev'!P2632</f>
        <v/>
      </c>
      <c r="I342" s="757" t="str">
        <f t="shared" si="2"/>
        <v/>
      </c>
      <c r="J342" s="757" t="str">
        <f>'Compiled Bev'!R2632</f>
        <v/>
      </c>
      <c r="K342" s="757" t="str">
        <f>'Compiled Bev'!S2632</f>
        <v/>
      </c>
      <c r="L342" s="757" t="str">
        <f>'Compiled Bev'!T2632</f>
        <v/>
      </c>
      <c r="M342" s="758"/>
      <c r="N342" s="759"/>
      <c r="O342" s="757"/>
      <c r="P342" s="757"/>
      <c r="Q342" s="757"/>
      <c r="R342" s="757"/>
      <c r="S342" s="757"/>
      <c r="T342" s="757"/>
      <c r="U342" s="757"/>
      <c r="V342" s="757">
        <f>COUNTA('Compiled Bev'!P2632,'Compiled Bev'!R2632)</f>
        <v>0</v>
      </c>
      <c r="W342" s="757"/>
      <c r="X342" s="757"/>
      <c r="Y342" s="757"/>
      <c r="Z342" s="757"/>
    </row>
    <row r="343">
      <c r="A343" s="757" t="str">
        <f>'Compiled Bev'!I2633</f>
        <v/>
      </c>
      <c r="B343" s="757" t="str">
        <f>IF(sum('Compiled Bev'!P2633+'Compiled Bev'!R2633)=0,"",IF(V343&gt;1,"",sum('Compiled Bev'!P2633+'Compiled Bev'!R2633)))</f>
        <v/>
      </c>
      <c r="C343" s="757" t="str">
        <f>'Compiled Bev'!K2633</f>
        <v/>
      </c>
      <c r="D343" s="757" t="str">
        <f>'Compiled Bev'!L2633</f>
        <v/>
      </c>
      <c r="E343" s="757" t="str">
        <f>'Compiled Bev'!M2633</f>
        <v/>
      </c>
      <c r="F343" s="757" t="str">
        <f>'Compiled Bev'!N2633</f>
        <v/>
      </c>
      <c r="G343" s="757" t="str">
        <f t="shared" si="1"/>
        <v/>
      </c>
      <c r="H343" s="757" t="str">
        <f>'Compiled Bev'!P2633</f>
        <v/>
      </c>
      <c r="I343" s="757" t="str">
        <f t="shared" si="2"/>
        <v/>
      </c>
      <c r="J343" s="757" t="str">
        <f>'Compiled Bev'!R2633</f>
        <v/>
      </c>
      <c r="K343" s="757" t="str">
        <f>'Compiled Bev'!S2633</f>
        <v/>
      </c>
      <c r="L343" s="757" t="str">
        <f>'Compiled Bev'!T2633</f>
        <v/>
      </c>
      <c r="M343" s="758"/>
      <c r="N343" s="759"/>
      <c r="O343" s="757"/>
      <c r="P343" s="757"/>
      <c r="Q343" s="757"/>
      <c r="R343" s="757"/>
      <c r="S343" s="757"/>
      <c r="T343" s="757"/>
      <c r="U343" s="757"/>
      <c r="V343" s="757">
        <f>COUNTA('Compiled Bev'!P2633,'Compiled Bev'!R2633)</f>
        <v>0</v>
      </c>
      <c r="W343" s="757"/>
      <c r="X343" s="757"/>
      <c r="Y343" s="757"/>
      <c r="Z343" s="757"/>
    </row>
    <row r="344">
      <c r="A344" s="757" t="str">
        <f>'Compiled Bev'!I2634</f>
        <v/>
      </c>
      <c r="B344" s="757" t="str">
        <f>IF(sum('Compiled Bev'!P2634+'Compiled Bev'!R2634)=0,"",IF(V344&gt;1,"",sum('Compiled Bev'!P2634+'Compiled Bev'!R2634)))</f>
        <v/>
      </c>
      <c r="C344" s="757" t="str">
        <f>'Compiled Bev'!K2634</f>
        <v/>
      </c>
      <c r="D344" s="757" t="str">
        <f>'Compiled Bev'!L2634</f>
        <v/>
      </c>
      <c r="E344" s="757" t="str">
        <f>'Compiled Bev'!M2634</f>
        <v/>
      </c>
      <c r="F344" s="757" t="str">
        <f>'Compiled Bev'!N2634</f>
        <v/>
      </c>
      <c r="G344" s="757" t="str">
        <f t="shared" si="1"/>
        <v/>
      </c>
      <c r="H344" s="757" t="str">
        <f>'Compiled Bev'!P2634</f>
        <v/>
      </c>
      <c r="I344" s="757" t="str">
        <f t="shared" si="2"/>
        <v/>
      </c>
      <c r="J344" s="757" t="str">
        <f>'Compiled Bev'!R2634</f>
        <v/>
      </c>
      <c r="K344" s="757" t="str">
        <f>'Compiled Bev'!S2634</f>
        <v/>
      </c>
      <c r="L344" s="757" t="str">
        <f>'Compiled Bev'!T2634</f>
        <v/>
      </c>
      <c r="M344" s="758"/>
      <c r="N344" s="759"/>
      <c r="O344" s="757"/>
      <c r="P344" s="757"/>
      <c r="Q344" s="757"/>
      <c r="R344" s="757"/>
      <c r="S344" s="757"/>
      <c r="T344" s="757"/>
      <c r="U344" s="757"/>
      <c r="V344" s="757">
        <f>COUNTA('Compiled Bev'!P2634,'Compiled Bev'!R2634)</f>
        <v>0</v>
      </c>
      <c r="W344" s="757"/>
      <c r="X344" s="757"/>
      <c r="Y344" s="757"/>
      <c r="Z344" s="757"/>
    </row>
    <row r="345">
      <c r="A345" s="757" t="str">
        <f>'Compiled Bev'!I2635</f>
        <v/>
      </c>
      <c r="B345" s="757" t="str">
        <f>IF(sum('Compiled Bev'!P2635+'Compiled Bev'!R2635)=0,"",IF(V345&gt;1,"",sum('Compiled Bev'!P2635+'Compiled Bev'!R2635)))</f>
        <v/>
      </c>
      <c r="C345" s="757" t="str">
        <f>'Compiled Bev'!K2635</f>
        <v/>
      </c>
      <c r="D345" s="757" t="str">
        <f>'Compiled Bev'!L2635</f>
        <v/>
      </c>
      <c r="E345" s="757" t="str">
        <f>'Compiled Bev'!M2635</f>
        <v/>
      </c>
      <c r="F345" s="757" t="str">
        <f>'Compiled Bev'!N2635</f>
        <v/>
      </c>
      <c r="G345" s="757" t="str">
        <f t="shared" si="1"/>
        <v/>
      </c>
      <c r="H345" s="757" t="str">
        <f>'Compiled Bev'!P2635</f>
        <v/>
      </c>
      <c r="I345" s="757" t="str">
        <f t="shared" si="2"/>
        <v/>
      </c>
      <c r="J345" s="757" t="str">
        <f>'Compiled Bev'!R2635</f>
        <v/>
      </c>
      <c r="K345" s="757" t="str">
        <f>'Compiled Bev'!S2635</f>
        <v/>
      </c>
      <c r="L345" s="757" t="str">
        <f>'Compiled Bev'!T2635</f>
        <v/>
      </c>
      <c r="M345" s="758"/>
      <c r="N345" s="759"/>
      <c r="O345" s="757"/>
      <c r="P345" s="757"/>
      <c r="Q345" s="757"/>
      <c r="R345" s="757"/>
      <c r="S345" s="757"/>
      <c r="T345" s="757"/>
      <c r="U345" s="757"/>
      <c r="V345" s="757">
        <f>COUNTA('Compiled Bev'!P2635,'Compiled Bev'!R2635)</f>
        <v>0</v>
      </c>
      <c r="W345" s="757"/>
      <c r="X345" s="757"/>
      <c r="Y345" s="757"/>
      <c r="Z345" s="757"/>
    </row>
    <row r="346">
      <c r="A346" s="757" t="str">
        <f>'Compiled Bev'!I2636</f>
        <v/>
      </c>
      <c r="B346" s="757" t="str">
        <f>IF(sum('Compiled Bev'!P2636+'Compiled Bev'!R2636)=0,"",IF(V346&gt;1,"",sum('Compiled Bev'!P2636+'Compiled Bev'!R2636)))</f>
        <v/>
      </c>
      <c r="C346" s="757" t="str">
        <f>'Compiled Bev'!K2636</f>
        <v/>
      </c>
      <c r="D346" s="757" t="str">
        <f>'Compiled Bev'!L2636</f>
        <v/>
      </c>
      <c r="E346" s="757" t="str">
        <f>'Compiled Bev'!M2636</f>
        <v/>
      </c>
      <c r="F346" s="757" t="str">
        <f>'Compiled Bev'!N2636</f>
        <v/>
      </c>
      <c r="G346" s="757" t="str">
        <f t="shared" si="1"/>
        <v/>
      </c>
      <c r="H346" s="757" t="str">
        <f>'Compiled Bev'!P2636</f>
        <v/>
      </c>
      <c r="I346" s="757" t="str">
        <f t="shared" si="2"/>
        <v/>
      </c>
      <c r="J346" s="757" t="str">
        <f>'Compiled Bev'!R2636</f>
        <v/>
      </c>
      <c r="K346" s="757" t="str">
        <f>'Compiled Bev'!S2636</f>
        <v/>
      </c>
      <c r="L346" s="757" t="str">
        <f>'Compiled Bev'!T2636</f>
        <v/>
      </c>
      <c r="M346" s="758"/>
      <c r="N346" s="759"/>
      <c r="O346" s="757"/>
      <c r="P346" s="757"/>
      <c r="Q346" s="757"/>
      <c r="R346" s="757"/>
      <c r="S346" s="757"/>
      <c r="T346" s="757"/>
      <c r="U346" s="757"/>
      <c r="V346" s="757">
        <f>COUNTA('Compiled Bev'!P2636,'Compiled Bev'!R2636)</f>
        <v>0</v>
      </c>
      <c r="W346" s="757"/>
      <c r="X346" s="757"/>
      <c r="Y346" s="757"/>
      <c r="Z346" s="757"/>
    </row>
    <row r="347">
      <c r="A347" s="757" t="str">
        <f>'Compiled Bev'!I2637</f>
        <v/>
      </c>
      <c r="B347" s="757" t="str">
        <f>IF(sum('Compiled Bev'!P2637+'Compiled Bev'!R2637)=0,"",IF(V347&gt;1,"",sum('Compiled Bev'!P2637+'Compiled Bev'!R2637)))</f>
        <v/>
      </c>
      <c r="C347" s="757" t="str">
        <f>'Compiled Bev'!K2637</f>
        <v/>
      </c>
      <c r="D347" s="757" t="str">
        <f>'Compiled Bev'!L2637</f>
        <v/>
      </c>
      <c r="E347" s="757" t="str">
        <f>'Compiled Bev'!M2637</f>
        <v/>
      </c>
      <c r="F347" s="757" t="str">
        <f>'Compiled Bev'!N2637</f>
        <v/>
      </c>
      <c r="G347" s="757" t="str">
        <f t="shared" si="1"/>
        <v/>
      </c>
      <c r="H347" s="757" t="str">
        <f>'Compiled Bev'!P2637</f>
        <v/>
      </c>
      <c r="I347" s="757" t="str">
        <f t="shared" si="2"/>
        <v/>
      </c>
      <c r="J347" s="757" t="str">
        <f>'Compiled Bev'!R2637</f>
        <v/>
      </c>
      <c r="K347" s="757" t="str">
        <f>'Compiled Bev'!S2637</f>
        <v/>
      </c>
      <c r="L347" s="757" t="str">
        <f>'Compiled Bev'!T2637</f>
        <v/>
      </c>
      <c r="M347" s="758"/>
      <c r="N347" s="759"/>
      <c r="O347" s="757"/>
      <c r="P347" s="757"/>
      <c r="Q347" s="757"/>
      <c r="R347" s="757"/>
      <c r="S347" s="757"/>
      <c r="T347" s="757"/>
      <c r="U347" s="757"/>
      <c r="V347" s="757">
        <f>COUNTA('Compiled Bev'!P2637,'Compiled Bev'!R2637)</f>
        <v>0</v>
      </c>
      <c r="W347" s="757"/>
      <c r="X347" s="757"/>
      <c r="Y347" s="757"/>
      <c r="Z347" s="757"/>
    </row>
    <row r="348">
      <c r="A348" s="757" t="str">
        <f>'Compiled Bev'!I2638</f>
        <v/>
      </c>
      <c r="B348" s="757" t="str">
        <f>IF(sum('Compiled Bev'!P2638+'Compiled Bev'!R2638)=0,"",IF(V348&gt;1,"",sum('Compiled Bev'!P2638+'Compiled Bev'!R2638)))</f>
        <v/>
      </c>
      <c r="C348" s="757" t="str">
        <f>'Compiled Bev'!K2638</f>
        <v/>
      </c>
      <c r="D348" s="757" t="str">
        <f>'Compiled Bev'!L2638</f>
        <v/>
      </c>
      <c r="E348" s="757" t="str">
        <f>'Compiled Bev'!M2638</f>
        <v/>
      </c>
      <c r="F348" s="757" t="str">
        <f>'Compiled Bev'!N2638</f>
        <v/>
      </c>
      <c r="G348" s="757" t="str">
        <f t="shared" si="1"/>
        <v/>
      </c>
      <c r="H348" s="757" t="str">
        <f>'Compiled Bev'!P2638</f>
        <v/>
      </c>
      <c r="I348" s="757" t="str">
        <f t="shared" si="2"/>
        <v/>
      </c>
      <c r="J348" s="757" t="str">
        <f>'Compiled Bev'!R2638</f>
        <v/>
      </c>
      <c r="K348" s="757" t="str">
        <f>'Compiled Bev'!S2638</f>
        <v/>
      </c>
      <c r="L348" s="757" t="str">
        <f>'Compiled Bev'!T2638</f>
        <v/>
      </c>
      <c r="M348" s="758"/>
      <c r="N348" s="759"/>
      <c r="O348" s="757"/>
      <c r="P348" s="757"/>
      <c r="Q348" s="757"/>
      <c r="R348" s="757"/>
      <c r="S348" s="757"/>
      <c r="T348" s="757"/>
      <c r="U348" s="757"/>
      <c r="V348" s="757">
        <f>COUNTA('Compiled Bev'!P2638,'Compiled Bev'!R2638)</f>
        <v>0</v>
      </c>
      <c r="W348" s="757"/>
      <c r="X348" s="757"/>
      <c r="Y348" s="757"/>
      <c r="Z348" s="757"/>
    </row>
    <row r="349">
      <c r="A349" s="757" t="str">
        <f>'Compiled Bev'!I2639</f>
        <v/>
      </c>
      <c r="B349" s="757" t="str">
        <f>IF(sum('Compiled Bev'!P2639+'Compiled Bev'!R2639)=0,"",IF(V349&gt;1,"",sum('Compiled Bev'!P2639+'Compiled Bev'!R2639)))</f>
        <v/>
      </c>
      <c r="C349" s="757" t="str">
        <f>'Compiled Bev'!K2639</f>
        <v/>
      </c>
      <c r="D349" s="757" t="str">
        <f>'Compiled Bev'!L2639</f>
        <v/>
      </c>
      <c r="E349" s="757" t="str">
        <f>'Compiled Bev'!M2639</f>
        <v/>
      </c>
      <c r="F349" s="757" t="str">
        <f>'Compiled Bev'!N2639</f>
        <v/>
      </c>
      <c r="G349" s="757" t="str">
        <f t="shared" si="1"/>
        <v/>
      </c>
      <c r="H349" s="757" t="str">
        <f>'Compiled Bev'!P2639</f>
        <v/>
      </c>
      <c r="I349" s="757" t="str">
        <f t="shared" si="2"/>
        <v/>
      </c>
      <c r="J349" s="757" t="str">
        <f>'Compiled Bev'!R2639</f>
        <v/>
      </c>
      <c r="K349" s="757" t="str">
        <f>'Compiled Bev'!S2639</f>
        <v/>
      </c>
      <c r="L349" s="757" t="str">
        <f>'Compiled Bev'!T2639</f>
        <v/>
      </c>
      <c r="M349" s="758"/>
      <c r="N349" s="759"/>
      <c r="O349" s="757"/>
      <c r="P349" s="757"/>
      <c r="Q349" s="757"/>
      <c r="R349" s="757"/>
      <c r="S349" s="757"/>
      <c r="T349" s="757"/>
      <c r="U349" s="757"/>
      <c r="V349" s="757">
        <f>COUNTA('Compiled Bev'!P2639,'Compiled Bev'!R2639)</f>
        <v>0</v>
      </c>
      <c r="W349" s="757"/>
      <c r="X349" s="757"/>
      <c r="Y349" s="757"/>
      <c r="Z349" s="757"/>
    </row>
    <row r="350">
      <c r="A350" s="757" t="str">
        <f>'Compiled Bev'!I2640</f>
        <v/>
      </c>
      <c r="B350" s="757" t="str">
        <f>IF(sum('Compiled Bev'!P2640+'Compiled Bev'!R2640)=0,"",IF(V350&gt;1,"",sum('Compiled Bev'!P2640+'Compiled Bev'!R2640)))</f>
        <v/>
      </c>
      <c r="C350" s="757" t="str">
        <f>'Compiled Bev'!K2640</f>
        <v/>
      </c>
      <c r="D350" s="757" t="str">
        <f>'Compiled Bev'!L2640</f>
        <v/>
      </c>
      <c r="E350" s="757" t="str">
        <f>'Compiled Bev'!M2640</f>
        <v/>
      </c>
      <c r="F350" s="757" t="str">
        <f>'Compiled Bev'!N2640</f>
        <v/>
      </c>
      <c r="G350" s="757" t="str">
        <f t="shared" si="1"/>
        <v/>
      </c>
      <c r="H350" s="757" t="str">
        <f>'Compiled Bev'!P2640</f>
        <v/>
      </c>
      <c r="I350" s="757" t="str">
        <f t="shared" si="2"/>
        <v/>
      </c>
      <c r="J350" s="757" t="str">
        <f>'Compiled Bev'!R2640</f>
        <v/>
      </c>
      <c r="K350" s="757" t="str">
        <f>'Compiled Bev'!S2640</f>
        <v/>
      </c>
      <c r="L350" s="757" t="str">
        <f>'Compiled Bev'!T2640</f>
        <v/>
      </c>
      <c r="M350" s="758"/>
      <c r="N350" s="759"/>
      <c r="O350" s="757"/>
      <c r="P350" s="757"/>
      <c r="Q350" s="757"/>
      <c r="R350" s="757"/>
      <c r="S350" s="757"/>
      <c r="T350" s="757"/>
      <c r="U350" s="757"/>
      <c r="V350" s="757">
        <f>COUNTA('Compiled Bev'!P2640,'Compiled Bev'!R2640)</f>
        <v>0</v>
      </c>
      <c r="W350" s="757"/>
      <c r="X350" s="757"/>
      <c r="Y350" s="757"/>
      <c r="Z350" s="757"/>
    </row>
    <row r="351">
      <c r="A351" s="757" t="str">
        <f>'Compiled Bev'!I2641</f>
        <v/>
      </c>
      <c r="B351" s="757" t="str">
        <f>IF(sum('Compiled Bev'!P2641+'Compiled Bev'!R2641)=0,"",IF(V351&gt;1,"",sum('Compiled Bev'!P2641+'Compiled Bev'!R2641)))</f>
        <v/>
      </c>
      <c r="C351" s="757" t="str">
        <f>'Compiled Bev'!K2641</f>
        <v/>
      </c>
      <c r="D351" s="757" t="str">
        <f>'Compiled Bev'!L2641</f>
        <v/>
      </c>
      <c r="E351" s="757" t="str">
        <f>'Compiled Bev'!M2641</f>
        <v/>
      </c>
      <c r="F351" s="757" t="str">
        <f>'Compiled Bev'!N2641</f>
        <v/>
      </c>
      <c r="G351" s="757" t="str">
        <f t="shared" si="1"/>
        <v/>
      </c>
      <c r="H351" s="757" t="str">
        <f>'Compiled Bev'!P2641</f>
        <v/>
      </c>
      <c r="I351" s="757" t="str">
        <f t="shared" si="2"/>
        <v/>
      </c>
      <c r="J351" s="757" t="str">
        <f>'Compiled Bev'!R2641</f>
        <v/>
      </c>
      <c r="K351" s="757" t="str">
        <f>'Compiled Bev'!S2641</f>
        <v/>
      </c>
      <c r="L351" s="757" t="str">
        <f>'Compiled Bev'!T2641</f>
        <v/>
      </c>
      <c r="M351" s="758"/>
      <c r="N351" s="759"/>
      <c r="O351" s="757"/>
      <c r="P351" s="757"/>
      <c r="Q351" s="757"/>
      <c r="R351" s="757"/>
      <c r="S351" s="757"/>
      <c r="T351" s="757"/>
      <c r="U351" s="757"/>
      <c r="V351" s="757">
        <f>COUNTA('Compiled Bev'!P2641,'Compiled Bev'!R2641)</f>
        <v>0</v>
      </c>
      <c r="W351" s="757"/>
      <c r="X351" s="757"/>
      <c r="Y351" s="757"/>
      <c r="Z351" s="757"/>
    </row>
    <row r="352">
      <c r="A352" s="757" t="str">
        <f>'Compiled Bev'!I2642</f>
        <v/>
      </c>
      <c r="B352" s="757" t="str">
        <f>IF(sum('Compiled Bev'!P2642+'Compiled Bev'!R2642)=0,"",IF(V352&gt;1,"",sum('Compiled Bev'!P2642+'Compiled Bev'!R2642)))</f>
        <v/>
      </c>
      <c r="C352" s="757" t="str">
        <f>'Compiled Bev'!K2642</f>
        <v/>
      </c>
      <c r="D352" s="757" t="str">
        <f>'Compiled Bev'!L2642</f>
        <v/>
      </c>
      <c r="E352" s="757" t="str">
        <f>'Compiled Bev'!M2642</f>
        <v/>
      </c>
      <c r="F352" s="757" t="str">
        <f>'Compiled Bev'!N2642</f>
        <v/>
      </c>
      <c r="G352" s="757" t="str">
        <f t="shared" si="1"/>
        <v/>
      </c>
      <c r="H352" s="757" t="str">
        <f>'Compiled Bev'!P2642</f>
        <v/>
      </c>
      <c r="I352" s="757" t="str">
        <f t="shared" si="2"/>
        <v/>
      </c>
      <c r="J352" s="757" t="str">
        <f>'Compiled Bev'!R2642</f>
        <v/>
      </c>
      <c r="K352" s="757" t="str">
        <f>'Compiled Bev'!S2642</f>
        <v/>
      </c>
      <c r="L352" s="757" t="str">
        <f>'Compiled Bev'!T2642</f>
        <v/>
      </c>
      <c r="M352" s="758"/>
      <c r="N352" s="759"/>
      <c r="O352" s="757"/>
      <c r="P352" s="757"/>
      <c r="Q352" s="757"/>
      <c r="R352" s="757"/>
      <c r="S352" s="757"/>
      <c r="T352" s="757"/>
      <c r="U352" s="757"/>
      <c r="V352" s="757">
        <f>COUNTA('Compiled Bev'!P2642,'Compiled Bev'!R2642)</f>
        <v>0</v>
      </c>
      <c r="W352" s="757"/>
      <c r="X352" s="757"/>
      <c r="Y352" s="757"/>
      <c r="Z352" s="757"/>
    </row>
    <row r="353">
      <c r="A353" s="757" t="str">
        <f>'Compiled Bev'!I2643</f>
        <v/>
      </c>
      <c r="B353" s="757" t="str">
        <f>IF(sum('Compiled Bev'!P2643+'Compiled Bev'!R2643)=0,"",IF(V353&gt;1,"",sum('Compiled Bev'!P2643+'Compiled Bev'!R2643)))</f>
        <v/>
      </c>
      <c r="C353" s="757" t="str">
        <f>'Compiled Bev'!K2643</f>
        <v/>
      </c>
      <c r="D353" s="757" t="str">
        <f>'Compiled Bev'!L2643</f>
        <v/>
      </c>
      <c r="E353" s="757" t="str">
        <f>'Compiled Bev'!M2643</f>
        <v/>
      </c>
      <c r="F353" s="757" t="str">
        <f>'Compiled Bev'!N2643</f>
        <v/>
      </c>
      <c r="G353" s="757" t="str">
        <f t="shared" si="1"/>
        <v/>
      </c>
      <c r="H353" s="757" t="str">
        <f>'Compiled Bev'!P2643</f>
        <v/>
      </c>
      <c r="I353" s="757" t="str">
        <f t="shared" si="2"/>
        <v/>
      </c>
      <c r="J353" s="757" t="str">
        <f>'Compiled Bev'!R2643</f>
        <v/>
      </c>
      <c r="K353" s="757" t="str">
        <f>'Compiled Bev'!S2643</f>
        <v/>
      </c>
      <c r="L353" s="757" t="str">
        <f>'Compiled Bev'!T2643</f>
        <v/>
      </c>
      <c r="M353" s="758"/>
      <c r="N353" s="759"/>
      <c r="O353" s="757"/>
      <c r="P353" s="757"/>
      <c r="Q353" s="757"/>
      <c r="R353" s="757"/>
      <c r="S353" s="757"/>
      <c r="T353" s="757"/>
      <c r="U353" s="757"/>
      <c r="V353" s="757">
        <f>COUNTA('Compiled Bev'!P2643,'Compiled Bev'!R2643)</f>
        <v>0</v>
      </c>
      <c r="W353" s="757"/>
      <c r="X353" s="757"/>
      <c r="Y353" s="757"/>
      <c r="Z353" s="757"/>
    </row>
    <row r="354">
      <c r="A354" s="757" t="str">
        <f>'Compiled Bev'!I2644</f>
        <v/>
      </c>
      <c r="B354" s="757" t="str">
        <f>IF(sum('Compiled Bev'!P2644+'Compiled Bev'!R2644)=0,"",IF(V354&gt;1,"",sum('Compiled Bev'!P2644+'Compiled Bev'!R2644)))</f>
        <v/>
      </c>
      <c r="C354" s="757" t="str">
        <f>'Compiled Bev'!K2644</f>
        <v/>
      </c>
      <c r="D354" s="757" t="str">
        <f>'Compiled Bev'!L2644</f>
        <v/>
      </c>
      <c r="E354" s="757" t="str">
        <f>'Compiled Bev'!M2644</f>
        <v/>
      </c>
      <c r="F354" s="757" t="str">
        <f>'Compiled Bev'!N2644</f>
        <v/>
      </c>
      <c r="G354" s="757" t="str">
        <f t="shared" si="1"/>
        <v/>
      </c>
      <c r="H354" s="757" t="str">
        <f>'Compiled Bev'!P2644</f>
        <v/>
      </c>
      <c r="I354" s="757" t="str">
        <f t="shared" si="2"/>
        <v/>
      </c>
      <c r="J354" s="757" t="str">
        <f>'Compiled Bev'!R2644</f>
        <v/>
      </c>
      <c r="K354" s="757" t="str">
        <f>'Compiled Bev'!S2644</f>
        <v/>
      </c>
      <c r="L354" s="757" t="str">
        <f>'Compiled Bev'!T2644</f>
        <v/>
      </c>
      <c r="M354" s="758"/>
      <c r="N354" s="759"/>
      <c r="O354" s="757"/>
      <c r="P354" s="757"/>
      <c r="Q354" s="757"/>
      <c r="R354" s="757"/>
      <c r="S354" s="757"/>
      <c r="T354" s="757"/>
      <c r="U354" s="757"/>
      <c r="V354" s="757">
        <f>COUNTA('Compiled Bev'!P2644,'Compiled Bev'!R2644)</f>
        <v>0</v>
      </c>
      <c r="W354" s="757"/>
      <c r="X354" s="757"/>
      <c r="Y354" s="757"/>
      <c r="Z354" s="757"/>
    </row>
    <row r="355">
      <c r="A355" s="757" t="str">
        <f>'Compiled Bev'!I2645</f>
        <v/>
      </c>
      <c r="B355" s="757" t="str">
        <f>IF(sum('Compiled Bev'!P2645+'Compiled Bev'!R2645)=0,"",IF(V355&gt;1,"",sum('Compiled Bev'!P2645+'Compiled Bev'!R2645)))</f>
        <v/>
      </c>
      <c r="C355" s="757" t="str">
        <f>'Compiled Bev'!K2645</f>
        <v/>
      </c>
      <c r="D355" s="757" t="str">
        <f>'Compiled Bev'!L2645</f>
        <v/>
      </c>
      <c r="E355" s="757" t="str">
        <f>'Compiled Bev'!M2645</f>
        <v/>
      </c>
      <c r="F355" s="757" t="str">
        <f>'Compiled Bev'!N2645</f>
        <v/>
      </c>
      <c r="G355" s="757" t="str">
        <f t="shared" si="1"/>
        <v/>
      </c>
      <c r="H355" s="757" t="str">
        <f>'Compiled Bev'!P2645</f>
        <v/>
      </c>
      <c r="I355" s="757" t="str">
        <f t="shared" si="2"/>
        <v/>
      </c>
      <c r="J355" s="757" t="str">
        <f>'Compiled Bev'!R2645</f>
        <v/>
      </c>
      <c r="K355" s="757" t="str">
        <f>'Compiled Bev'!S2645</f>
        <v/>
      </c>
      <c r="L355" s="757" t="str">
        <f>'Compiled Bev'!T2645</f>
        <v/>
      </c>
      <c r="M355" s="758"/>
      <c r="N355" s="759"/>
      <c r="O355" s="757"/>
      <c r="P355" s="757"/>
      <c r="Q355" s="757"/>
      <c r="R355" s="757"/>
      <c r="S355" s="757"/>
      <c r="T355" s="757"/>
      <c r="U355" s="757"/>
      <c r="V355" s="757">
        <f>COUNTA('Compiled Bev'!P2645,'Compiled Bev'!R2645)</f>
        <v>0</v>
      </c>
      <c r="W355" s="757"/>
      <c r="X355" s="757"/>
      <c r="Y355" s="757"/>
      <c r="Z355" s="757"/>
    </row>
    <row r="356">
      <c r="A356" s="757" t="str">
        <f>'Compiled Bev'!I2646</f>
        <v/>
      </c>
      <c r="B356" s="757" t="str">
        <f>IF(sum('Compiled Bev'!P2646+'Compiled Bev'!R2646)=0,"",IF(V356&gt;1,"",sum('Compiled Bev'!P2646+'Compiled Bev'!R2646)))</f>
        <v/>
      </c>
      <c r="C356" s="757" t="str">
        <f>'Compiled Bev'!K2646</f>
        <v/>
      </c>
      <c r="D356" s="757" t="str">
        <f>'Compiled Bev'!L2646</f>
        <v/>
      </c>
      <c r="E356" s="757" t="str">
        <f>'Compiled Bev'!M2646</f>
        <v/>
      </c>
      <c r="F356" s="757" t="str">
        <f>'Compiled Bev'!N2646</f>
        <v/>
      </c>
      <c r="G356" s="757" t="str">
        <f t="shared" si="1"/>
        <v/>
      </c>
      <c r="H356" s="757" t="str">
        <f>'Compiled Bev'!P2646</f>
        <v/>
      </c>
      <c r="I356" s="757" t="str">
        <f t="shared" si="2"/>
        <v/>
      </c>
      <c r="J356" s="757" t="str">
        <f>'Compiled Bev'!R2646</f>
        <v/>
      </c>
      <c r="K356" s="757" t="str">
        <f>'Compiled Bev'!S2646</f>
        <v/>
      </c>
      <c r="L356" s="757" t="str">
        <f>'Compiled Bev'!T2646</f>
        <v/>
      </c>
      <c r="M356" s="758"/>
      <c r="N356" s="759"/>
      <c r="O356" s="757"/>
      <c r="P356" s="757"/>
      <c r="Q356" s="757"/>
      <c r="R356" s="757"/>
      <c r="S356" s="757"/>
      <c r="T356" s="757"/>
      <c r="U356" s="757"/>
      <c r="V356" s="757">
        <f>COUNTA('Compiled Bev'!P2646,'Compiled Bev'!R2646)</f>
        <v>0</v>
      </c>
      <c r="W356" s="757"/>
      <c r="X356" s="757"/>
      <c r="Y356" s="757"/>
      <c r="Z356" s="757"/>
    </row>
    <row r="357">
      <c r="A357" s="757" t="str">
        <f>'Compiled Bev'!I2647</f>
        <v/>
      </c>
      <c r="B357" s="757" t="str">
        <f>IF(sum('Compiled Bev'!P2647+'Compiled Bev'!R2647)=0,"",IF(V357&gt;1,"",sum('Compiled Bev'!P2647+'Compiled Bev'!R2647)))</f>
        <v/>
      </c>
      <c r="C357" s="757" t="str">
        <f>'Compiled Bev'!K2647</f>
        <v/>
      </c>
      <c r="D357" s="757" t="str">
        <f>'Compiled Bev'!L2647</f>
        <v/>
      </c>
      <c r="E357" s="757" t="str">
        <f>'Compiled Bev'!M2647</f>
        <v/>
      </c>
      <c r="F357" s="757" t="str">
        <f>'Compiled Bev'!N2647</f>
        <v/>
      </c>
      <c r="G357" s="757" t="str">
        <f t="shared" si="1"/>
        <v/>
      </c>
      <c r="H357" s="757" t="str">
        <f>'Compiled Bev'!P2647</f>
        <v/>
      </c>
      <c r="I357" s="757" t="str">
        <f t="shared" si="2"/>
        <v/>
      </c>
      <c r="J357" s="757" t="str">
        <f>'Compiled Bev'!R2647</f>
        <v/>
      </c>
      <c r="K357" s="757" t="str">
        <f>'Compiled Bev'!S2647</f>
        <v/>
      </c>
      <c r="L357" s="757" t="str">
        <f>'Compiled Bev'!T2647</f>
        <v/>
      </c>
      <c r="M357" s="758"/>
      <c r="N357" s="759"/>
      <c r="O357" s="757"/>
      <c r="P357" s="757"/>
      <c r="Q357" s="757"/>
      <c r="R357" s="757"/>
      <c r="S357" s="757"/>
      <c r="T357" s="757"/>
      <c r="U357" s="757"/>
      <c r="V357" s="757">
        <f>COUNTA('Compiled Bev'!P2647,'Compiled Bev'!R2647)</f>
        <v>0</v>
      </c>
      <c r="W357" s="757"/>
      <c r="X357" s="757"/>
      <c r="Y357" s="757"/>
      <c r="Z357" s="757"/>
    </row>
    <row r="358">
      <c r="A358" s="757" t="str">
        <f>'Compiled Bev'!I2648</f>
        <v/>
      </c>
      <c r="B358" s="757" t="str">
        <f>IF(sum('Compiled Bev'!P2648+'Compiled Bev'!R2648)=0,"",IF(V358&gt;1,"",sum('Compiled Bev'!P2648+'Compiled Bev'!R2648)))</f>
        <v/>
      </c>
      <c r="C358" s="757" t="str">
        <f>'Compiled Bev'!K2648</f>
        <v/>
      </c>
      <c r="D358" s="757" t="str">
        <f>'Compiled Bev'!L2648</f>
        <v/>
      </c>
      <c r="E358" s="757" t="str">
        <f>'Compiled Bev'!M2648</f>
        <v/>
      </c>
      <c r="F358" s="757" t="str">
        <f>'Compiled Bev'!N2648</f>
        <v/>
      </c>
      <c r="G358" s="757" t="str">
        <f t="shared" si="1"/>
        <v/>
      </c>
      <c r="H358" s="757" t="str">
        <f>'Compiled Bev'!P2648</f>
        <v/>
      </c>
      <c r="I358" s="757" t="str">
        <f t="shared" si="2"/>
        <v/>
      </c>
      <c r="J358" s="757" t="str">
        <f>'Compiled Bev'!R2648</f>
        <v/>
      </c>
      <c r="K358" s="757" t="str">
        <f>'Compiled Bev'!S2648</f>
        <v/>
      </c>
      <c r="L358" s="757" t="str">
        <f>'Compiled Bev'!T2648</f>
        <v/>
      </c>
      <c r="M358" s="758"/>
      <c r="N358" s="759"/>
      <c r="O358" s="757"/>
      <c r="P358" s="757"/>
      <c r="Q358" s="757"/>
      <c r="R358" s="757"/>
      <c r="S358" s="757"/>
      <c r="T358" s="757"/>
      <c r="U358" s="757"/>
      <c r="V358" s="757">
        <f>COUNTA('Compiled Bev'!P2648,'Compiled Bev'!R2648)</f>
        <v>0</v>
      </c>
      <c r="W358" s="757"/>
      <c r="X358" s="757"/>
      <c r="Y358" s="757"/>
      <c r="Z358" s="757"/>
    </row>
    <row r="359">
      <c r="A359" s="757" t="str">
        <f>'Compiled Bev'!I2649</f>
        <v/>
      </c>
      <c r="B359" s="757" t="str">
        <f>IF(sum('Compiled Bev'!P2649+'Compiled Bev'!R2649)=0,"",IF(V359&gt;1,"",sum('Compiled Bev'!P2649+'Compiled Bev'!R2649)))</f>
        <v/>
      </c>
      <c r="C359" s="757" t="str">
        <f>'Compiled Bev'!K2649</f>
        <v/>
      </c>
      <c r="D359" s="757" t="str">
        <f>'Compiled Bev'!L2649</f>
        <v/>
      </c>
      <c r="E359" s="757" t="str">
        <f>'Compiled Bev'!M2649</f>
        <v/>
      </c>
      <c r="F359" s="757" t="str">
        <f>'Compiled Bev'!N2649</f>
        <v/>
      </c>
      <c r="G359" s="757" t="str">
        <f t="shared" si="1"/>
        <v/>
      </c>
      <c r="H359" s="757" t="str">
        <f>'Compiled Bev'!P2649</f>
        <v/>
      </c>
      <c r="I359" s="757" t="str">
        <f t="shared" si="2"/>
        <v/>
      </c>
      <c r="J359" s="757" t="str">
        <f>'Compiled Bev'!R2649</f>
        <v/>
      </c>
      <c r="K359" s="757" t="str">
        <f>'Compiled Bev'!S2649</f>
        <v/>
      </c>
      <c r="L359" s="757" t="str">
        <f>'Compiled Bev'!T2649</f>
        <v/>
      </c>
      <c r="M359" s="758"/>
      <c r="N359" s="759"/>
      <c r="O359" s="757"/>
      <c r="P359" s="757"/>
      <c r="Q359" s="757"/>
      <c r="R359" s="757"/>
      <c r="S359" s="757"/>
      <c r="T359" s="757"/>
      <c r="U359" s="757"/>
      <c r="V359" s="757">
        <f>COUNTA('Compiled Bev'!P2649,'Compiled Bev'!R2649)</f>
        <v>0</v>
      </c>
      <c r="W359" s="757"/>
      <c r="X359" s="757"/>
      <c r="Y359" s="757"/>
      <c r="Z359" s="757"/>
    </row>
    <row r="360">
      <c r="A360" s="757" t="str">
        <f>'Compiled Bev'!I2650</f>
        <v/>
      </c>
      <c r="B360" s="757" t="str">
        <f>IF(sum('Compiled Bev'!P2650+'Compiled Bev'!R2650)=0,"",IF(V360&gt;1,"",sum('Compiled Bev'!P2650+'Compiled Bev'!R2650)))</f>
        <v/>
      </c>
      <c r="C360" s="757" t="str">
        <f>'Compiled Bev'!K2650</f>
        <v/>
      </c>
      <c r="D360" s="757" t="str">
        <f>'Compiled Bev'!L2650</f>
        <v/>
      </c>
      <c r="E360" s="757" t="str">
        <f>'Compiled Bev'!M2650</f>
        <v/>
      </c>
      <c r="F360" s="757" t="str">
        <f>'Compiled Bev'!N2650</f>
        <v/>
      </c>
      <c r="G360" s="757" t="str">
        <f t="shared" si="1"/>
        <v/>
      </c>
      <c r="H360" s="757" t="str">
        <f>'Compiled Bev'!P2650</f>
        <v/>
      </c>
      <c r="I360" s="757" t="str">
        <f t="shared" si="2"/>
        <v/>
      </c>
      <c r="J360" s="757" t="str">
        <f>'Compiled Bev'!R2650</f>
        <v/>
      </c>
      <c r="K360" s="757" t="str">
        <f>'Compiled Bev'!S2650</f>
        <v/>
      </c>
      <c r="L360" s="757" t="str">
        <f>'Compiled Bev'!T2650</f>
        <v/>
      </c>
      <c r="M360" s="758"/>
      <c r="N360" s="759"/>
      <c r="O360" s="757"/>
      <c r="P360" s="757"/>
      <c r="Q360" s="757"/>
      <c r="R360" s="757"/>
      <c r="S360" s="757"/>
      <c r="T360" s="757"/>
      <c r="U360" s="757"/>
      <c r="V360" s="757">
        <f>COUNTA('Compiled Bev'!P2650,'Compiled Bev'!R2650)</f>
        <v>0</v>
      </c>
      <c r="W360" s="757"/>
      <c r="X360" s="757"/>
      <c r="Y360" s="757"/>
      <c r="Z360" s="757"/>
    </row>
    <row r="361">
      <c r="A361" s="757" t="str">
        <f>'Compiled Bev'!I2651</f>
        <v/>
      </c>
      <c r="B361" s="757" t="str">
        <f>IF(sum('Compiled Bev'!P2651+'Compiled Bev'!R2651)=0,"",IF(V361&gt;1,"",sum('Compiled Bev'!P2651+'Compiled Bev'!R2651)))</f>
        <v/>
      </c>
      <c r="C361" s="757" t="str">
        <f>'Compiled Bev'!K2651</f>
        <v/>
      </c>
      <c r="D361" s="757" t="str">
        <f>'Compiled Bev'!L2651</f>
        <v/>
      </c>
      <c r="E361" s="757" t="str">
        <f>'Compiled Bev'!M2651</f>
        <v/>
      </c>
      <c r="F361" s="757" t="str">
        <f>'Compiled Bev'!N2651</f>
        <v/>
      </c>
      <c r="G361" s="757" t="str">
        <f t="shared" si="1"/>
        <v/>
      </c>
      <c r="H361" s="757" t="str">
        <f>'Compiled Bev'!P2651</f>
        <v/>
      </c>
      <c r="I361" s="757" t="str">
        <f t="shared" si="2"/>
        <v/>
      </c>
      <c r="J361" s="757" t="str">
        <f>'Compiled Bev'!R2651</f>
        <v/>
      </c>
      <c r="K361" s="757" t="str">
        <f>'Compiled Bev'!S2651</f>
        <v/>
      </c>
      <c r="L361" s="757" t="str">
        <f>'Compiled Bev'!T2651</f>
        <v/>
      </c>
      <c r="M361" s="758"/>
      <c r="N361" s="759"/>
      <c r="O361" s="757"/>
      <c r="P361" s="757"/>
      <c r="Q361" s="757"/>
      <c r="R361" s="757"/>
      <c r="S361" s="757"/>
      <c r="T361" s="757"/>
      <c r="U361" s="757"/>
      <c r="V361" s="757">
        <f>COUNTA('Compiled Bev'!P2651,'Compiled Bev'!R2651)</f>
        <v>0</v>
      </c>
      <c r="W361" s="757"/>
      <c r="X361" s="757"/>
      <c r="Y361" s="757"/>
      <c r="Z361" s="757"/>
    </row>
    <row r="362">
      <c r="A362" s="757" t="str">
        <f>'Compiled Bev'!I2652</f>
        <v/>
      </c>
      <c r="B362" s="757" t="str">
        <f>IF(sum('Compiled Bev'!P2652+'Compiled Bev'!R2652)=0,"",IF(V362&gt;1,"",sum('Compiled Bev'!P2652+'Compiled Bev'!R2652)))</f>
        <v/>
      </c>
      <c r="C362" s="757" t="str">
        <f>'Compiled Bev'!K2652</f>
        <v/>
      </c>
      <c r="D362" s="757" t="str">
        <f>'Compiled Bev'!L2652</f>
        <v/>
      </c>
      <c r="E362" s="757" t="str">
        <f>'Compiled Bev'!M2652</f>
        <v/>
      </c>
      <c r="F362" s="757" t="str">
        <f>'Compiled Bev'!N2652</f>
        <v/>
      </c>
      <c r="G362" s="757" t="str">
        <f t="shared" si="1"/>
        <v/>
      </c>
      <c r="H362" s="757" t="str">
        <f>'Compiled Bev'!P2652</f>
        <v/>
      </c>
      <c r="I362" s="757" t="str">
        <f t="shared" si="2"/>
        <v/>
      </c>
      <c r="J362" s="757" t="str">
        <f>'Compiled Bev'!R2652</f>
        <v/>
      </c>
      <c r="K362" s="757" t="str">
        <f>'Compiled Bev'!S2652</f>
        <v/>
      </c>
      <c r="L362" s="757" t="str">
        <f>'Compiled Bev'!T2652</f>
        <v/>
      </c>
      <c r="M362" s="758"/>
      <c r="N362" s="759"/>
      <c r="O362" s="757"/>
      <c r="P362" s="757"/>
      <c r="Q362" s="757"/>
      <c r="R362" s="757"/>
      <c r="S362" s="757"/>
      <c r="T362" s="757"/>
      <c r="U362" s="757"/>
      <c r="V362" s="757">
        <f>COUNTA('Compiled Bev'!P2652,'Compiled Bev'!R2652)</f>
        <v>0</v>
      </c>
      <c r="W362" s="757"/>
      <c r="X362" s="757"/>
      <c r="Y362" s="757"/>
      <c r="Z362" s="757"/>
    </row>
    <row r="363">
      <c r="A363" s="757" t="str">
        <f>'Compiled Bev'!I2653</f>
        <v/>
      </c>
      <c r="B363" s="757" t="str">
        <f>IF(sum('Compiled Bev'!P2653+'Compiled Bev'!R2653)=0,"",IF(V363&gt;1,"",sum('Compiled Bev'!P2653+'Compiled Bev'!R2653)))</f>
        <v/>
      </c>
      <c r="C363" s="757" t="str">
        <f>'Compiled Bev'!K2653</f>
        <v/>
      </c>
      <c r="D363" s="757" t="str">
        <f>'Compiled Bev'!L2653</f>
        <v/>
      </c>
      <c r="E363" s="757" t="str">
        <f>'Compiled Bev'!M2653</f>
        <v/>
      </c>
      <c r="F363" s="757" t="str">
        <f>'Compiled Bev'!N2653</f>
        <v/>
      </c>
      <c r="G363" s="757" t="str">
        <f t="shared" si="1"/>
        <v/>
      </c>
      <c r="H363" s="757" t="str">
        <f>'Compiled Bev'!P2653</f>
        <v/>
      </c>
      <c r="I363" s="757" t="str">
        <f t="shared" si="2"/>
        <v/>
      </c>
      <c r="J363" s="757" t="str">
        <f>'Compiled Bev'!R2653</f>
        <v/>
      </c>
      <c r="K363" s="757" t="str">
        <f>'Compiled Bev'!S2653</f>
        <v/>
      </c>
      <c r="L363" s="757" t="str">
        <f>'Compiled Bev'!T2653</f>
        <v/>
      </c>
      <c r="M363" s="758"/>
      <c r="N363" s="759"/>
      <c r="O363" s="757"/>
      <c r="P363" s="757"/>
      <c r="Q363" s="757"/>
      <c r="R363" s="757"/>
      <c r="S363" s="757"/>
      <c r="T363" s="757"/>
      <c r="U363" s="757"/>
      <c r="V363" s="757">
        <f>COUNTA('Compiled Bev'!P2653,'Compiled Bev'!R2653)</f>
        <v>0</v>
      </c>
      <c r="W363" s="757"/>
      <c r="X363" s="757"/>
      <c r="Y363" s="757"/>
      <c r="Z363" s="757"/>
    </row>
    <row r="364">
      <c r="A364" s="757" t="str">
        <f>'Compiled Bev'!I2654</f>
        <v/>
      </c>
      <c r="B364" s="757" t="str">
        <f>IF(sum('Compiled Bev'!P2654+'Compiled Bev'!R2654)=0,"",IF(V364&gt;1,"",sum('Compiled Bev'!P2654+'Compiled Bev'!R2654)))</f>
        <v/>
      </c>
      <c r="C364" s="757" t="str">
        <f>'Compiled Bev'!K2654</f>
        <v/>
      </c>
      <c r="D364" s="757" t="str">
        <f>'Compiled Bev'!L2654</f>
        <v/>
      </c>
      <c r="E364" s="757" t="str">
        <f>'Compiled Bev'!M2654</f>
        <v/>
      </c>
      <c r="F364" s="757" t="str">
        <f>'Compiled Bev'!N2654</f>
        <v/>
      </c>
      <c r="G364" s="757" t="str">
        <f t="shared" si="1"/>
        <v/>
      </c>
      <c r="H364" s="757" t="str">
        <f>'Compiled Bev'!P2654</f>
        <v/>
      </c>
      <c r="I364" s="757" t="str">
        <f t="shared" si="2"/>
        <v/>
      </c>
      <c r="J364" s="757" t="str">
        <f>'Compiled Bev'!R2654</f>
        <v/>
      </c>
      <c r="K364" s="757" t="str">
        <f>'Compiled Bev'!S2654</f>
        <v/>
      </c>
      <c r="L364" s="757" t="str">
        <f>'Compiled Bev'!T2654</f>
        <v/>
      </c>
      <c r="M364" s="758"/>
      <c r="N364" s="759"/>
      <c r="O364" s="757"/>
      <c r="P364" s="757"/>
      <c r="Q364" s="757"/>
      <c r="R364" s="757"/>
      <c r="S364" s="757"/>
      <c r="T364" s="757"/>
      <c r="U364" s="757"/>
      <c r="V364" s="757">
        <f>COUNTA('Compiled Bev'!P2654,'Compiled Bev'!R2654)</f>
        <v>0</v>
      </c>
      <c r="W364" s="757"/>
      <c r="X364" s="757"/>
      <c r="Y364" s="757"/>
      <c r="Z364" s="757"/>
    </row>
    <row r="365">
      <c r="A365" s="757" t="str">
        <f>'Compiled Bev'!I2655</f>
        <v/>
      </c>
      <c r="B365" s="757" t="str">
        <f>IF(sum('Compiled Bev'!P2655+'Compiled Bev'!R2655)=0,"",IF(V365&gt;1,"",sum('Compiled Bev'!P2655+'Compiled Bev'!R2655)))</f>
        <v/>
      </c>
      <c r="C365" s="757" t="str">
        <f>'Compiled Bev'!K2655</f>
        <v/>
      </c>
      <c r="D365" s="757" t="str">
        <f>'Compiled Bev'!L2655</f>
        <v/>
      </c>
      <c r="E365" s="757" t="str">
        <f>'Compiled Bev'!M2655</f>
        <v/>
      </c>
      <c r="F365" s="757" t="str">
        <f>'Compiled Bev'!N2655</f>
        <v/>
      </c>
      <c r="G365" s="757" t="str">
        <f t="shared" si="1"/>
        <v/>
      </c>
      <c r="H365" s="757" t="str">
        <f>'Compiled Bev'!P2655</f>
        <v/>
      </c>
      <c r="I365" s="757" t="str">
        <f t="shared" si="2"/>
        <v/>
      </c>
      <c r="J365" s="757" t="str">
        <f>'Compiled Bev'!R2655</f>
        <v/>
      </c>
      <c r="K365" s="757" t="str">
        <f>'Compiled Bev'!S2655</f>
        <v/>
      </c>
      <c r="L365" s="757" t="str">
        <f>'Compiled Bev'!T2655</f>
        <v/>
      </c>
      <c r="M365" s="758"/>
      <c r="N365" s="759"/>
      <c r="O365" s="757"/>
      <c r="P365" s="757"/>
      <c r="Q365" s="757"/>
      <c r="R365" s="757"/>
      <c r="S365" s="757"/>
      <c r="T365" s="757"/>
      <c r="U365" s="757"/>
      <c r="V365" s="757">
        <f>COUNTA('Compiled Bev'!P2655,'Compiled Bev'!R2655)</f>
        <v>0</v>
      </c>
      <c r="W365" s="757"/>
      <c r="X365" s="757"/>
      <c r="Y365" s="757"/>
      <c r="Z365" s="757"/>
    </row>
    <row r="366">
      <c r="A366" s="757" t="str">
        <f>'Compiled Bev'!I2656</f>
        <v/>
      </c>
      <c r="B366" s="757" t="str">
        <f>IF(sum('Compiled Bev'!P2656+'Compiled Bev'!R2656)=0,"",IF(V366&gt;1,"",sum('Compiled Bev'!P2656+'Compiled Bev'!R2656)))</f>
        <v/>
      </c>
      <c r="C366" s="757" t="str">
        <f>'Compiled Bev'!K2656</f>
        <v/>
      </c>
      <c r="D366" s="757" t="str">
        <f>'Compiled Bev'!L2656</f>
        <v/>
      </c>
      <c r="E366" s="757" t="str">
        <f>'Compiled Bev'!M2656</f>
        <v/>
      </c>
      <c r="F366" s="757" t="str">
        <f>'Compiled Bev'!N2656</f>
        <v/>
      </c>
      <c r="G366" s="757" t="str">
        <f t="shared" si="1"/>
        <v/>
      </c>
      <c r="H366" s="757" t="str">
        <f>'Compiled Bev'!P2656</f>
        <v/>
      </c>
      <c r="I366" s="757" t="str">
        <f t="shared" si="2"/>
        <v/>
      </c>
      <c r="J366" s="757" t="str">
        <f>'Compiled Bev'!R2656</f>
        <v/>
      </c>
      <c r="K366" s="757" t="str">
        <f>'Compiled Bev'!S2656</f>
        <v/>
      </c>
      <c r="L366" s="757" t="str">
        <f>'Compiled Bev'!T2656</f>
        <v/>
      </c>
      <c r="M366" s="758"/>
      <c r="N366" s="759"/>
      <c r="O366" s="757"/>
      <c r="P366" s="757"/>
      <c r="Q366" s="757"/>
      <c r="R366" s="757"/>
      <c r="S366" s="757"/>
      <c r="T366" s="757"/>
      <c r="U366" s="757"/>
      <c r="V366" s="757">
        <f>COUNTA('Compiled Bev'!P2656,'Compiled Bev'!R2656)</f>
        <v>0</v>
      </c>
      <c r="W366" s="757"/>
      <c r="X366" s="757"/>
      <c r="Y366" s="757"/>
      <c r="Z366" s="757"/>
    </row>
    <row r="367">
      <c r="A367" s="757" t="str">
        <f>'Compiled Bev'!I2657</f>
        <v/>
      </c>
      <c r="B367" s="757" t="str">
        <f>IF(sum('Compiled Bev'!P2657+'Compiled Bev'!R2657)=0,"",IF(V367&gt;1,"",sum('Compiled Bev'!P2657+'Compiled Bev'!R2657)))</f>
        <v/>
      </c>
      <c r="C367" s="757" t="str">
        <f>'Compiled Bev'!K2657</f>
        <v/>
      </c>
      <c r="D367" s="757" t="str">
        <f>'Compiled Bev'!L2657</f>
        <v/>
      </c>
      <c r="E367" s="757" t="str">
        <f>'Compiled Bev'!M2657</f>
        <v/>
      </c>
      <c r="F367" s="757" t="str">
        <f>'Compiled Bev'!N2657</f>
        <v/>
      </c>
      <c r="G367" s="757" t="str">
        <f t="shared" si="1"/>
        <v/>
      </c>
      <c r="H367" s="757" t="str">
        <f>'Compiled Bev'!P2657</f>
        <v/>
      </c>
      <c r="I367" s="757" t="str">
        <f t="shared" si="2"/>
        <v/>
      </c>
      <c r="J367" s="757" t="str">
        <f>'Compiled Bev'!R2657</f>
        <v/>
      </c>
      <c r="K367" s="757" t="str">
        <f>'Compiled Bev'!S2657</f>
        <v/>
      </c>
      <c r="L367" s="757" t="str">
        <f>'Compiled Bev'!T2657</f>
        <v/>
      </c>
      <c r="M367" s="758"/>
      <c r="N367" s="759"/>
      <c r="O367" s="757"/>
      <c r="P367" s="757"/>
      <c r="Q367" s="757"/>
      <c r="R367" s="757"/>
      <c r="S367" s="757"/>
      <c r="T367" s="757"/>
      <c r="U367" s="757"/>
      <c r="V367" s="757">
        <f>COUNTA('Compiled Bev'!P2657,'Compiled Bev'!R2657)</f>
        <v>0</v>
      </c>
      <c r="W367" s="757"/>
      <c r="X367" s="757"/>
      <c r="Y367" s="757"/>
      <c r="Z367" s="757"/>
    </row>
    <row r="368">
      <c r="A368" s="757" t="str">
        <f>'Compiled Bev'!I2658</f>
        <v/>
      </c>
      <c r="B368" s="757" t="str">
        <f>IF(sum('Compiled Bev'!P2658+'Compiled Bev'!R2658)=0,"",IF(V368&gt;1,"",sum('Compiled Bev'!P2658+'Compiled Bev'!R2658)))</f>
        <v/>
      </c>
      <c r="C368" s="757" t="str">
        <f>'Compiled Bev'!K2658</f>
        <v/>
      </c>
      <c r="D368" s="757" t="str">
        <f>'Compiled Bev'!L2658</f>
        <v/>
      </c>
      <c r="E368" s="757" t="str">
        <f>'Compiled Bev'!M2658</f>
        <v/>
      </c>
      <c r="F368" s="757" t="str">
        <f>'Compiled Bev'!N2658</f>
        <v/>
      </c>
      <c r="G368" s="757" t="str">
        <f t="shared" si="1"/>
        <v/>
      </c>
      <c r="H368" s="757" t="str">
        <f>'Compiled Bev'!P2658</f>
        <v/>
      </c>
      <c r="I368" s="757" t="str">
        <f t="shared" si="2"/>
        <v/>
      </c>
      <c r="J368" s="757" t="str">
        <f>'Compiled Bev'!R2658</f>
        <v/>
      </c>
      <c r="K368" s="757" t="str">
        <f>'Compiled Bev'!S2658</f>
        <v/>
      </c>
      <c r="L368" s="757" t="str">
        <f>'Compiled Bev'!T2658</f>
        <v/>
      </c>
      <c r="M368" s="758"/>
      <c r="N368" s="759"/>
      <c r="O368" s="757"/>
      <c r="P368" s="757"/>
      <c r="Q368" s="757"/>
      <c r="R368" s="757"/>
      <c r="S368" s="757"/>
      <c r="T368" s="757"/>
      <c r="U368" s="757"/>
      <c r="V368" s="757">
        <f>COUNTA('Compiled Bev'!P2658,'Compiled Bev'!R2658)</f>
        <v>0</v>
      </c>
      <c r="W368" s="757"/>
      <c r="X368" s="757"/>
      <c r="Y368" s="757"/>
      <c r="Z368" s="757"/>
    </row>
    <row r="369">
      <c r="A369" s="757" t="str">
        <f>'Compiled Bev'!I2659</f>
        <v/>
      </c>
      <c r="B369" s="757" t="str">
        <f>IF(sum('Compiled Bev'!P2659+'Compiled Bev'!R2659)=0,"",IF(V369&gt;1,"",sum('Compiled Bev'!P2659+'Compiled Bev'!R2659)))</f>
        <v/>
      </c>
      <c r="C369" s="757" t="str">
        <f>'Compiled Bev'!K2659</f>
        <v/>
      </c>
      <c r="D369" s="757" t="str">
        <f>'Compiled Bev'!L2659</f>
        <v/>
      </c>
      <c r="E369" s="757" t="str">
        <f>'Compiled Bev'!M2659</f>
        <v/>
      </c>
      <c r="F369" s="757" t="str">
        <f>'Compiled Bev'!N2659</f>
        <v/>
      </c>
      <c r="G369" s="757" t="str">
        <f t="shared" si="1"/>
        <v/>
      </c>
      <c r="H369" s="757" t="str">
        <f>'Compiled Bev'!P2659</f>
        <v/>
      </c>
      <c r="I369" s="757" t="str">
        <f t="shared" si="2"/>
        <v/>
      </c>
      <c r="J369" s="757" t="str">
        <f>'Compiled Bev'!R2659</f>
        <v/>
      </c>
      <c r="K369" s="757" t="str">
        <f>'Compiled Bev'!S2659</f>
        <v/>
      </c>
      <c r="L369" s="757" t="str">
        <f>'Compiled Bev'!T2659</f>
        <v/>
      </c>
      <c r="M369" s="758"/>
      <c r="N369" s="759"/>
      <c r="O369" s="757"/>
      <c r="P369" s="757"/>
      <c r="Q369" s="757"/>
      <c r="R369" s="757"/>
      <c r="S369" s="757"/>
      <c r="T369" s="757"/>
      <c r="U369" s="757"/>
      <c r="V369" s="757">
        <f>COUNTA('Compiled Bev'!P2659,'Compiled Bev'!R2659)</f>
        <v>0</v>
      </c>
      <c r="W369" s="757"/>
      <c r="X369" s="757"/>
      <c r="Y369" s="757"/>
      <c r="Z369" s="757"/>
    </row>
    <row r="370">
      <c r="A370" s="757" t="str">
        <f>'Compiled Bev'!I2660</f>
        <v/>
      </c>
      <c r="B370" s="757" t="str">
        <f>IF(sum('Compiled Bev'!P2660+'Compiled Bev'!R2660)=0,"",IF(V370&gt;1,"",sum('Compiled Bev'!P2660+'Compiled Bev'!R2660)))</f>
        <v/>
      </c>
      <c r="C370" s="757" t="str">
        <f>'Compiled Bev'!K2660</f>
        <v/>
      </c>
      <c r="D370" s="757" t="str">
        <f>'Compiled Bev'!L2660</f>
        <v/>
      </c>
      <c r="E370" s="757" t="str">
        <f>'Compiled Bev'!M2660</f>
        <v/>
      </c>
      <c r="F370" s="757" t="str">
        <f>'Compiled Bev'!N2660</f>
        <v/>
      </c>
      <c r="G370" s="757" t="str">
        <f t="shared" si="1"/>
        <v/>
      </c>
      <c r="H370" s="757" t="str">
        <f>'Compiled Bev'!P2660</f>
        <v/>
      </c>
      <c r="I370" s="757" t="str">
        <f t="shared" si="2"/>
        <v/>
      </c>
      <c r="J370" s="757" t="str">
        <f>'Compiled Bev'!R2660</f>
        <v/>
      </c>
      <c r="K370" s="757" t="str">
        <f>'Compiled Bev'!S2660</f>
        <v/>
      </c>
      <c r="L370" s="757" t="str">
        <f>'Compiled Bev'!T2660</f>
        <v/>
      </c>
      <c r="M370" s="758"/>
      <c r="N370" s="759"/>
      <c r="O370" s="757"/>
      <c r="P370" s="757"/>
      <c r="Q370" s="757"/>
      <c r="R370" s="757"/>
      <c r="S370" s="757"/>
      <c r="T370" s="757"/>
      <c r="U370" s="757"/>
      <c r="V370" s="757">
        <f>COUNTA('Compiled Bev'!P2660,'Compiled Bev'!R2660)</f>
        <v>0</v>
      </c>
      <c r="W370" s="757"/>
      <c r="X370" s="757"/>
      <c r="Y370" s="757"/>
      <c r="Z370" s="757"/>
    </row>
    <row r="371">
      <c r="A371" s="757" t="str">
        <f>'Compiled Bev'!I2661</f>
        <v/>
      </c>
      <c r="B371" s="757" t="str">
        <f>IF(sum('Compiled Bev'!P2661+'Compiled Bev'!R2661)=0,"",IF(V371&gt;1,"",sum('Compiled Bev'!P2661+'Compiled Bev'!R2661)))</f>
        <v/>
      </c>
      <c r="C371" s="757" t="str">
        <f>'Compiled Bev'!K2661</f>
        <v/>
      </c>
      <c r="D371" s="757" t="str">
        <f>'Compiled Bev'!L2661</f>
        <v/>
      </c>
      <c r="E371" s="757" t="str">
        <f>'Compiled Bev'!M2661</f>
        <v/>
      </c>
      <c r="F371" s="757" t="str">
        <f>'Compiled Bev'!N2661</f>
        <v/>
      </c>
      <c r="G371" s="757" t="str">
        <f t="shared" si="1"/>
        <v/>
      </c>
      <c r="H371" s="757" t="str">
        <f>'Compiled Bev'!P2661</f>
        <v/>
      </c>
      <c r="I371" s="757" t="str">
        <f t="shared" si="2"/>
        <v/>
      </c>
      <c r="J371" s="757" t="str">
        <f>'Compiled Bev'!R2661</f>
        <v/>
      </c>
      <c r="K371" s="757" t="str">
        <f>'Compiled Bev'!S2661</f>
        <v/>
      </c>
      <c r="L371" s="757" t="str">
        <f>'Compiled Bev'!T2661</f>
        <v/>
      </c>
      <c r="M371" s="758"/>
      <c r="N371" s="759"/>
      <c r="O371" s="757"/>
      <c r="P371" s="757"/>
      <c r="Q371" s="757"/>
      <c r="R371" s="757"/>
      <c r="S371" s="757"/>
      <c r="T371" s="757"/>
      <c r="U371" s="757"/>
      <c r="V371" s="757">
        <f>COUNTA('Compiled Bev'!P2661,'Compiled Bev'!R2661)</f>
        <v>0</v>
      </c>
      <c r="W371" s="757"/>
      <c r="X371" s="757"/>
      <c r="Y371" s="757"/>
      <c r="Z371" s="757"/>
    </row>
    <row r="372">
      <c r="A372" s="757" t="str">
        <f>'Compiled Bev'!I2662</f>
        <v/>
      </c>
      <c r="B372" s="757" t="str">
        <f>IF(sum('Compiled Bev'!P2662+'Compiled Bev'!R2662)=0,"",IF(V372&gt;1,"",sum('Compiled Bev'!P2662+'Compiled Bev'!R2662)))</f>
        <v/>
      </c>
      <c r="C372" s="757" t="str">
        <f>'Compiled Bev'!K2662</f>
        <v/>
      </c>
      <c r="D372" s="757" t="str">
        <f>'Compiled Bev'!L2662</f>
        <v/>
      </c>
      <c r="E372" s="757" t="str">
        <f>'Compiled Bev'!M2662</f>
        <v/>
      </c>
      <c r="F372" s="757" t="str">
        <f>'Compiled Bev'!N2662</f>
        <v/>
      </c>
      <c r="G372" s="757" t="str">
        <f t="shared" si="1"/>
        <v/>
      </c>
      <c r="H372" s="757" t="str">
        <f>'Compiled Bev'!P2662</f>
        <v/>
      </c>
      <c r="I372" s="757" t="str">
        <f t="shared" si="2"/>
        <v/>
      </c>
      <c r="J372" s="757" t="str">
        <f>'Compiled Bev'!R2662</f>
        <v/>
      </c>
      <c r="K372" s="757" t="str">
        <f>'Compiled Bev'!S2662</f>
        <v/>
      </c>
      <c r="L372" s="757" t="str">
        <f>'Compiled Bev'!T2662</f>
        <v/>
      </c>
      <c r="M372" s="758"/>
      <c r="N372" s="759"/>
      <c r="O372" s="757"/>
      <c r="P372" s="757"/>
      <c r="Q372" s="757"/>
      <c r="R372" s="757"/>
      <c r="S372" s="757"/>
      <c r="T372" s="757"/>
      <c r="U372" s="757"/>
      <c r="V372" s="757">
        <f>COUNTA('Compiled Bev'!P2662,'Compiled Bev'!R2662)</f>
        <v>0</v>
      </c>
      <c r="W372" s="757"/>
      <c r="X372" s="757"/>
      <c r="Y372" s="757"/>
      <c r="Z372" s="757"/>
    </row>
    <row r="373">
      <c r="A373" s="757" t="str">
        <f>'Compiled Bev'!I2663</f>
        <v/>
      </c>
      <c r="B373" s="757" t="str">
        <f>IF(sum('Compiled Bev'!P2663+'Compiled Bev'!R2663)=0,"",IF(V373&gt;1,"",sum('Compiled Bev'!P2663+'Compiled Bev'!R2663)))</f>
        <v/>
      </c>
      <c r="C373" s="757" t="str">
        <f>'Compiled Bev'!K2663</f>
        <v/>
      </c>
      <c r="D373" s="757" t="str">
        <f>'Compiled Bev'!L2663</f>
        <v/>
      </c>
      <c r="E373" s="757" t="str">
        <f>'Compiled Bev'!M2663</f>
        <v/>
      </c>
      <c r="F373" s="757" t="str">
        <f>'Compiled Bev'!N2663</f>
        <v/>
      </c>
      <c r="G373" s="757" t="str">
        <f t="shared" si="1"/>
        <v/>
      </c>
      <c r="H373" s="757" t="str">
        <f>'Compiled Bev'!P2663</f>
        <v/>
      </c>
      <c r="I373" s="757" t="str">
        <f t="shared" si="2"/>
        <v/>
      </c>
      <c r="J373" s="757" t="str">
        <f>'Compiled Bev'!R2663</f>
        <v/>
      </c>
      <c r="K373" s="757" t="str">
        <f>'Compiled Bev'!S2663</f>
        <v/>
      </c>
      <c r="L373" s="757" t="str">
        <f>'Compiled Bev'!T2663</f>
        <v/>
      </c>
      <c r="M373" s="758"/>
      <c r="N373" s="759"/>
      <c r="O373" s="757"/>
      <c r="P373" s="757"/>
      <c r="Q373" s="757"/>
      <c r="R373" s="757"/>
      <c r="S373" s="757"/>
      <c r="T373" s="757"/>
      <c r="U373" s="757"/>
      <c r="V373" s="757">
        <f>COUNTA('Compiled Bev'!P2663,'Compiled Bev'!R2663)</f>
        <v>0</v>
      </c>
      <c r="W373" s="757"/>
      <c r="X373" s="757"/>
      <c r="Y373" s="757"/>
      <c r="Z373" s="757"/>
    </row>
    <row r="374">
      <c r="A374" s="757" t="str">
        <f>'Compiled Bev'!I2664</f>
        <v/>
      </c>
      <c r="B374" s="757" t="str">
        <f>IF(sum('Compiled Bev'!P2664+'Compiled Bev'!R2664)=0,"",IF(V374&gt;1,"",sum('Compiled Bev'!P2664+'Compiled Bev'!R2664)))</f>
        <v/>
      </c>
      <c r="C374" s="757" t="str">
        <f>'Compiled Bev'!K2664</f>
        <v/>
      </c>
      <c r="D374" s="757" t="str">
        <f>'Compiled Bev'!L2664</f>
        <v/>
      </c>
      <c r="E374" s="757" t="str">
        <f>'Compiled Bev'!M2664</f>
        <v/>
      </c>
      <c r="F374" s="757" t="str">
        <f>'Compiled Bev'!N2664</f>
        <v/>
      </c>
      <c r="G374" s="757" t="str">
        <f t="shared" si="1"/>
        <v/>
      </c>
      <c r="H374" s="757" t="str">
        <f>'Compiled Bev'!P2664</f>
        <v/>
      </c>
      <c r="I374" s="757" t="str">
        <f t="shared" si="2"/>
        <v/>
      </c>
      <c r="J374" s="757" t="str">
        <f>'Compiled Bev'!R2664</f>
        <v/>
      </c>
      <c r="K374" s="757" t="str">
        <f>'Compiled Bev'!S2664</f>
        <v/>
      </c>
      <c r="L374" s="757" t="str">
        <f>'Compiled Bev'!T2664</f>
        <v/>
      </c>
      <c r="M374" s="758"/>
      <c r="N374" s="759"/>
      <c r="O374" s="757"/>
      <c r="P374" s="757"/>
      <c r="Q374" s="757"/>
      <c r="R374" s="757"/>
      <c r="S374" s="757"/>
      <c r="T374" s="757"/>
      <c r="U374" s="757"/>
      <c r="V374" s="757">
        <f>COUNTA('Compiled Bev'!P2664,'Compiled Bev'!R2664)</f>
        <v>0</v>
      </c>
      <c r="W374" s="757"/>
      <c r="X374" s="757"/>
      <c r="Y374" s="757"/>
      <c r="Z374" s="757"/>
    </row>
    <row r="375">
      <c r="A375" s="757" t="str">
        <f>'Compiled Bev'!I2665</f>
        <v/>
      </c>
      <c r="B375" s="757" t="str">
        <f>IF(sum('Compiled Bev'!P2665+'Compiled Bev'!R2665)=0,"",IF(V375&gt;1,"",sum('Compiled Bev'!P2665+'Compiled Bev'!R2665)))</f>
        <v/>
      </c>
      <c r="C375" s="757" t="str">
        <f>'Compiled Bev'!K2665</f>
        <v/>
      </c>
      <c r="D375" s="757" t="str">
        <f>'Compiled Bev'!L2665</f>
        <v/>
      </c>
      <c r="E375" s="757" t="str">
        <f>'Compiled Bev'!M2665</f>
        <v/>
      </c>
      <c r="F375" s="757" t="str">
        <f>'Compiled Bev'!N2665</f>
        <v/>
      </c>
      <c r="G375" s="757" t="str">
        <f t="shared" si="1"/>
        <v/>
      </c>
      <c r="H375" s="757" t="str">
        <f>'Compiled Bev'!P2665</f>
        <v/>
      </c>
      <c r="I375" s="757" t="str">
        <f t="shared" si="2"/>
        <v/>
      </c>
      <c r="J375" s="757" t="str">
        <f>'Compiled Bev'!R2665</f>
        <v/>
      </c>
      <c r="K375" s="757" t="str">
        <f>'Compiled Bev'!S2665</f>
        <v/>
      </c>
      <c r="L375" s="757" t="str">
        <f>'Compiled Bev'!T2665</f>
        <v/>
      </c>
      <c r="M375" s="758"/>
      <c r="N375" s="759"/>
      <c r="O375" s="757"/>
      <c r="P375" s="757"/>
      <c r="Q375" s="757"/>
      <c r="R375" s="757"/>
      <c r="S375" s="757"/>
      <c r="T375" s="757"/>
      <c r="U375" s="757"/>
      <c r="V375" s="757">
        <f>COUNTA('Compiled Bev'!P2665,'Compiled Bev'!R2665)</f>
        <v>0</v>
      </c>
      <c r="W375" s="757"/>
      <c r="X375" s="757"/>
      <c r="Y375" s="757"/>
      <c r="Z375" s="757"/>
    </row>
    <row r="376">
      <c r="A376" s="757" t="str">
        <f>'Compiled Bev'!I2666</f>
        <v/>
      </c>
      <c r="B376" s="757" t="str">
        <f>IF(sum('Compiled Bev'!P2666+'Compiled Bev'!R2666)=0,"",IF(V376&gt;1,"",sum('Compiled Bev'!P2666+'Compiled Bev'!R2666)))</f>
        <v/>
      </c>
      <c r="C376" s="757" t="str">
        <f>'Compiled Bev'!K2666</f>
        <v/>
      </c>
      <c r="D376" s="757" t="str">
        <f>'Compiled Bev'!L2666</f>
        <v/>
      </c>
      <c r="E376" s="757" t="str">
        <f>'Compiled Bev'!M2666</f>
        <v/>
      </c>
      <c r="F376" s="757" t="str">
        <f>'Compiled Bev'!N2666</f>
        <v/>
      </c>
      <c r="G376" s="757" t="str">
        <f t="shared" si="1"/>
        <v/>
      </c>
      <c r="H376" s="757" t="str">
        <f>'Compiled Bev'!P2666</f>
        <v/>
      </c>
      <c r="I376" s="757" t="str">
        <f t="shared" si="2"/>
        <v/>
      </c>
      <c r="J376" s="757" t="str">
        <f>'Compiled Bev'!R2666</f>
        <v/>
      </c>
      <c r="K376" s="757" t="str">
        <f>'Compiled Bev'!S2666</f>
        <v/>
      </c>
      <c r="L376" s="757" t="str">
        <f>'Compiled Bev'!T2666</f>
        <v/>
      </c>
      <c r="M376" s="758"/>
      <c r="N376" s="759"/>
      <c r="O376" s="757"/>
      <c r="P376" s="757"/>
      <c r="Q376" s="757"/>
      <c r="R376" s="757"/>
      <c r="S376" s="757"/>
      <c r="T376" s="757"/>
      <c r="U376" s="757"/>
      <c r="V376" s="757">
        <f>COUNTA('Compiled Bev'!P2666,'Compiled Bev'!R2666)</f>
        <v>0</v>
      </c>
      <c r="W376" s="757"/>
      <c r="X376" s="757"/>
      <c r="Y376" s="757"/>
      <c r="Z376" s="757"/>
    </row>
    <row r="377">
      <c r="A377" s="757" t="str">
        <f>'Compiled Bev'!I2667</f>
        <v/>
      </c>
      <c r="B377" s="757" t="str">
        <f>IF(sum('Compiled Bev'!P2667+'Compiled Bev'!R2667)=0,"",IF(V377&gt;1,"",sum('Compiled Bev'!P2667+'Compiled Bev'!R2667)))</f>
        <v/>
      </c>
      <c r="C377" s="757" t="str">
        <f>'Compiled Bev'!K2667</f>
        <v/>
      </c>
      <c r="D377" s="757" t="str">
        <f>'Compiled Bev'!L2667</f>
        <v/>
      </c>
      <c r="E377" s="757" t="str">
        <f>'Compiled Bev'!M2667</f>
        <v/>
      </c>
      <c r="F377" s="757" t="str">
        <f>'Compiled Bev'!N2667</f>
        <v/>
      </c>
      <c r="G377" s="757" t="str">
        <f t="shared" si="1"/>
        <v/>
      </c>
      <c r="H377" s="757" t="str">
        <f>'Compiled Bev'!P2667</f>
        <v/>
      </c>
      <c r="I377" s="757" t="str">
        <f t="shared" si="2"/>
        <v/>
      </c>
      <c r="J377" s="757" t="str">
        <f>'Compiled Bev'!R2667</f>
        <v/>
      </c>
      <c r="K377" s="757" t="str">
        <f>'Compiled Bev'!S2667</f>
        <v/>
      </c>
      <c r="L377" s="757" t="str">
        <f>'Compiled Bev'!T2667</f>
        <v/>
      </c>
      <c r="M377" s="758"/>
      <c r="N377" s="759"/>
      <c r="O377" s="757"/>
      <c r="P377" s="757"/>
      <c r="Q377" s="757"/>
      <c r="R377" s="757"/>
      <c r="S377" s="757"/>
      <c r="T377" s="757"/>
      <c r="U377" s="757"/>
      <c r="V377" s="757">
        <f>COUNTA('Compiled Bev'!P2667,'Compiled Bev'!R2667)</f>
        <v>0</v>
      </c>
      <c r="W377" s="757"/>
      <c r="X377" s="757"/>
      <c r="Y377" s="757"/>
      <c r="Z377" s="757"/>
    </row>
    <row r="378">
      <c r="A378" s="757" t="str">
        <f>'Compiled Bev'!I2668</f>
        <v/>
      </c>
      <c r="B378" s="757" t="str">
        <f>IF(sum('Compiled Bev'!P2668+'Compiled Bev'!R2668)=0,"",IF(V378&gt;1,"",sum('Compiled Bev'!P2668+'Compiled Bev'!R2668)))</f>
        <v/>
      </c>
      <c r="C378" s="757" t="str">
        <f>'Compiled Bev'!K2668</f>
        <v/>
      </c>
      <c r="D378" s="757" t="str">
        <f>'Compiled Bev'!L2668</f>
        <v/>
      </c>
      <c r="E378" s="757" t="str">
        <f>'Compiled Bev'!M2668</f>
        <v/>
      </c>
      <c r="F378" s="757" t="str">
        <f>'Compiled Bev'!N2668</f>
        <v/>
      </c>
      <c r="G378" s="757" t="str">
        <f t="shared" si="1"/>
        <v/>
      </c>
      <c r="H378" s="757" t="str">
        <f>'Compiled Bev'!P2668</f>
        <v/>
      </c>
      <c r="I378" s="757" t="str">
        <f t="shared" si="2"/>
        <v/>
      </c>
      <c r="J378" s="757" t="str">
        <f>'Compiled Bev'!R2668</f>
        <v/>
      </c>
      <c r="K378" s="757" t="str">
        <f>'Compiled Bev'!S2668</f>
        <v/>
      </c>
      <c r="L378" s="757" t="str">
        <f>'Compiled Bev'!T2668</f>
        <v/>
      </c>
      <c r="M378" s="758"/>
      <c r="N378" s="759"/>
      <c r="O378" s="757"/>
      <c r="P378" s="757"/>
      <c r="Q378" s="757"/>
      <c r="R378" s="757"/>
      <c r="S378" s="757"/>
      <c r="T378" s="757"/>
      <c r="U378" s="757"/>
      <c r="V378" s="757">
        <f>COUNTA('Compiled Bev'!P2668,'Compiled Bev'!R2668)</f>
        <v>0</v>
      </c>
      <c r="W378" s="757"/>
      <c r="X378" s="757"/>
      <c r="Y378" s="757"/>
      <c r="Z378" s="757"/>
    </row>
    <row r="379">
      <c r="A379" s="757" t="str">
        <f>'Compiled Bev'!I2669</f>
        <v/>
      </c>
      <c r="B379" s="757" t="str">
        <f>IF(sum('Compiled Bev'!P2669+'Compiled Bev'!R2669)=0,"",IF(V379&gt;1,"",sum('Compiled Bev'!P2669+'Compiled Bev'!R2669)))</f>
        <v/>
      </c>
      <c r="C379" s="757" t="str">
        <f>'Compiled Bev'!K2669</f>
        <v/>
      </c>
      <c r="D379" s="757" t="str">
        <f>'Compiled Bev'!L2669</f>
        <v/>
      </c>
      <c r="E379" s="757" t="str">
        <f>'Compiled Bev'!M2669</f>
        <v/>
      </c>
      <c r="F379" s="757" t="str">
        <f>'Compiled Bev'!N2669</f>
        <v/>
      </c>
      <c r="G379" s="757" t="str">
        <f t="shared" si="1"/>
        <v/>
      </c>
      <c r="H379" s="757" t="str">
        <f>'Compiled Bev'!P2669</f>
        <v/>
      </c>
      <c r="I379" s="757" t="str">
        <f t="shared" si="2"/>
        <v/>
      </c>
      <c r="J379" s="757" t="str">
        <f>'Compiled Bev'!R2669</f>
        <v/>
      </c>
      <c r="K379" s="757" t="str">
        <f>'Compiled Bev'!S2669</f>
        <v/>
      </c>
      <c r="L379" s="757" t="str">
        <f>'Compiled Bev'!T2669</f>
        <v/>
      </c>
      <c r="M379" s="758"/>
      <c r="N379" s="759"/>
      <c r="O379" s="757"/>
      <c r="P379" s="757"/>
      <c r="Q379" s="757"/>
      <c r="R379" s="757"/>
      <c r="S379" s="757"/>
      <c r="T379" s="757"/>
      <c r="U379" s="757"/>
      <c r="V379" s="757">
        <f>COUNTA('Compiled Bev'!P2669,'Compiled Bev'!R2669)</f>
        <v>0</v>
      </c>
      <c r="W379" s="757"/>
      <c r="X379" s="757"/>
      <c r="Y379" s="757"/>
      <c r="Z379" s="757"/>
    </row>
    <row r="380">
      <c r="A380" s="757" t="str">
        <f>'Compiled Bev'!I2670</f>
        <v/>
      </c>
      <c r="B380" s="757" t="str">
        <f>IF(sum('Compiled Bev'!P2670+'Compiled Bev'!R2670)=0,"",IF(V380&gt;1,"",sum('Compiled Bev'!P2670+'Compiled Bev'!R2670)))</f>
        <v/>
      </c>
      <c r="C380" s="757" t="str">
        <f>'Compiled Bev'!K2670</f>
        <v/>
      </c>
      <c r="D380" s="757" t="str">
        <f>'Compiled Bev'!L2670</f>
        <v/>
      </c>
      <c r="E380" s="757" t="str">
        <f>'Compiled Bev'!M2670</f>
        <v/>
      </c>
      <c r="F380" s="757" t="str">
        <f>'Compiled Bev'!N2670</f>
        <v/>
      </c>
      <c r="G380" s="757" t="str">
        <f t="shared" si="1"/>
        <v/>
      </c>
      <c r="H380" s="757" t="str">
        <f>'Compiled Bev'!P2670</f>
        <v/>
      </c>
      <c r="I380" s="757" t="str">
        <f t="shared" si="2"/>
        <v/>
      </c>
      <c r="J380" s="757" t="str">
        <f>'Compiled Bev'!R2670</f>
        <v/>
      </c>
      <c r="K380" s="757" t="str">
        <f>'Compiled Bev'!S2670</f>
        <v/>
      </c>
      <c r="L380" s="757" t="str">
        <f>'Compiled Bev'!T2670</f>
        <v/>
      </c>
      <c r="M380" s="758"/>
      <c r="N380" s="759"/>
      <c r="O380" s="757"/>
      <c r="P380" s="757"/>
      <c r="Q380" s="757"/>
      <c r="R380" s="757"/>
      <c r="S380" s="757"/>
      <c r="T380" s="757"/>
      <c r="U380" s="757"/>
      <c r="V380" s="757">
        <f>COUNTA('Compiled Bev'!P2670,'Compiled Bev'!R2670)</f>
        <v>0</v>
      </c>
      <c r="W380" s="757"/>
      <c r="X380" s="757"/>
      <c r="Y380" s="757"/>
      <c r="Z380" s="757"/>
    </row>
    <row r="381">
      <c r="A381" s="757" t="str">
        <f>'Compiled Bev'!I2671</f>
        <v/>
      </c>
      <c r="B381" s="757" t="str">
        <f>IF(sum('Compiled Bev'!P2671+'Compiled Bev'!R2671)=0,"",IF(V381&gt;1,"",sum('Compiled Bev'!P2671+'Compiled Bev'!R2671)))</f>
        <v/>
      </c>
      <c r="C381" s="757" t="str">
        <f>'Compiled Bev'!K2671</f>
        <v/>
      </c>
      <c r="D381" s="757" t="str">
        <f>'Compiled Bev'!L2671</f>
        <v/>
      </c>
      <c r="E381" s="757" t="str">
        <f>'Compiled Bev'!M2671</f>
        <v/>
      </c>
      <c r="F381" s="757" t="str">
        <f>'Compiled Bev'!N2671</f>
        <v/>
      </c>
      <c r="G381" s="757" t="str">
        <f t="shared" si="1"/>
        <v/>
      </c>
      <c r="H381" s="757" t="str">
        <f>'Compiled Bev'!P2671</f>
        <v/>
      </c>
      <c r="I381" s="757" t="str">
        <f t="shared" si="2"/>
        <v/>
      </c>
      <c r="J381" s="757" t="str">
        <f>'Compiled Bev'!R2671</f>
        <v/>
      </c>
      <c r="K381" s="757" t="str">
        <f>'Compiled Bev'!S2671</f>
        <v/>
      </c>
      <c r="L381" s="757" t="str">
        <f>'Compiled Bev'!T2671</f>
        <v/>
      </c>
      <c r="M381" s="758"/>
      <c r="N381" s="759"/>
      <c r="O381" s="757"/>
      <c r="P381" s="757"/>
      <c r="Q381" s="757"/>
      <c r="R381" s="757"/>
      <c r="S381" s="757"/>
      <c r="T381" s="757"/>
      <c r="U381" s="757"/>
      <c r="V381" s="757">
        <f>COUNTA('Compiled Bev'!P2671,'Compiled Bev'!R2671)</f>
        <v>0</v>
      </c>
      <c r="W381" s="757"/>
      <c r="X381" s="757"/>
      <c r="Y381" s="757"/>
      <c r="Z381" s="757"/>
    </row>
    <row r="382">
      <c r="A382" s="757" t="str">
        <f>'Compiled Bev'!I2672</f>
        <v/>
      </c>
      <c r="B382" s="757" t="str">
        <f>IF(sum('Compiled Bev'!P2672+'Compiled Bev'!R2672)=0,"",IF(V382&gt;1,"",sum('Compiled Bev'!P2672+'Compiled Bev'!R2672)))</f>
        <v/>
      </c>
      <c r="C382" s="757" t="str">
        <f>'Compiled Bev'!K2672</f>
        <v/>
      </c>
      <c r="D382" s="757" t="str">
        <f>'Compiled Bev'!L2672</f>
        <v/>
      </c>
      <c r="E382" s="757" t="str">
        <f>'Compiled Bev'!M2672</f>
        <v/>
      </c>
      <c r="F382" s="757" t="str">
        <f>'Compiled Bev'!N2672</f>
        <v/>
      </c>
      <c r="G382" s="757" t="str">
        <f t="shared" si="1"/>
        <v/>
      </c>
      <c r="H382" s="757" t="str">
        <f>'Compiled Bev'!P2672</f>
        <v/>
      </c>
      <c r="I382" s="757" t="str">
        <f t="shared" si="2"/>
        <v/>
      </c>
      <c r="J382" s="757" t="str">
        <f>'Compiled Bev'!R2672</f>
        <v/>
      </c>
      <c r="K382" s="757" t="str">
        <f>'Compiled Bev'!S2672</f>
        <v/>
      </c>
      <c r="L382" s="757" t="str">
        <f>'Compiled Bev'!T2672</f>
        <v/>
      </c>
      <c r="M382" s="758"/>
      <c r="N382" s="759"/>
      <c r="O382" s="757"/>
      <c r="P382" s="757"/>
      <c r="Q382" s="757"/>
      <c r="R382" s="757"/>
      <c r="S382" s="757"/>
      <c r="T382" s="757"/>
      <c r="U382" s="757"/>
      <c r="V382" s="757">
        <f>COUNTA('Compiled Bev'!P2672,'Compiled Bev'!R2672)</f>
        <v>0</v>
      </c>
      <c r="W382" s="757"/>
      <c r="X382" s="757"/>
      <c r="Y382" s="757"/>
      <c r="Z382" s="757"/>
    </row>
    <row r="383">
      <c r="A383" s="757" t="str">
        <f>'Compiled Bev'!I2673</f>
        <v/>
      </c>
      <c r="B383" s="757" t="str">
        <f>IF(sum('Compiled Bev'!P2673+'Compiled Bev'!R2673)=0,"",IF(V383&gt;1,"",sum('Compiled Bev'!P2673+'Compiled Bev'!R2673)))</f>
        <v/>
      </c>
      <c r="C383" s="757" t="str">
        <f>'Compiled Bev'!K2673</f>
        <v/>
      </c>
      <c r="D383" s="757" t="str">
        <f>'Compiled Bev'!L2673</f>
        <v/>
      </c>
      <c r="E383" s="757" t="str">
        <f>'Compiled Bev'!M2673</f>
        <v/>
      </c>
      <c r="F383" s="757" t="str">
        <f>'Compiled Bev'!N2673</f>
        <v/>
      </c>
      <c r="G383" s="757" t="str">
        <f t="shared" si="1"/>
        <v/>
      </c>
      <c r="H383" s="757" t="str">
        <f>'Compiled Bev'!P2673</f>
        <v/>
      </c>
      <c r="I383" s="757" t="str">
        <f t="shared" si="2"/>
        <v/>
      </c>
      <c r="J383" s="757" t="str">
        <f>'Compiled Bev'!R2673</f>
        <v/>
      </c>
      <c r="K383" s="757" t="str">
        <f>'Compiled Bev'!S2673</f>
        <v/>
      </c>
      <c r="L383" s="757" t="str">
        <f>'Compiled Bev'!T2673</f>
        <v/>
      </c>
      <c r="M383" s="758"/>
      <c r="N383" s="759"/>
      <c r="O383" s="757"/>
      <c r="P383" s="757"/>
      <c r="Q383" s="757"/>
      <c r="R383" s="757"/>
      <c r="S383" s="757"/>
      <c r="T383" s="757"/>
      <c r="U383" s="757"/>
      <c r="V383" s="757">
        <f>COUNTA('Compiled Bev'!P2673,'Compiled Bev'!R2673)</f>
        <v>0</v>
      </c>
      <c r="W383" s="757"/>
      <c r="X383" s="757"/>
      <c r="Y383" s="757"/>
      <c r="Z383" s="757"/>
    </row>
    <row r="384">
      <c r="A384" s="757" t="str">
        <f>'Compiled Bev'!I2674</f>
        <v/>
      </c>
      <c r="B384" s="757" t="str">
        <f>IF(sum('Compiled Bev'!P2674+'Compiled Bev'!R2674)=0,"",IF(V384&gt;1,"",sum('Compiled Bev'!P2674+'Compiled Bev'!R2674)))</f>
        <v/>
      </c>
      <c r="C384" s="757" t="str">
        <f>'Compiled Bev'!K2674</f>
        <v/>
      </c>
      <c r="D384" s="757" t="str">
        <f>'Compiled Bev'!L2674</f>
        <v/>
      </c>
      <c r="E384" s="757" t="str">
        <f>'Compiled Bev'!M2674</f>
        <v/>
      </c>
      <c r="F384" s="757" t="str">
        <f>'Compiled Bev'!N2674</f>
        <v/>
      </c>
      <c r="G384" s="757" t="str">
        <f t="shared" si="1"/>
        <v/>
      </c>
      <c r="H384" s="757" t="str">
        <f>'Compiled Bev'!P2674</f>
        <v/>
      </c>
      <c r="I384" s="757" t="str">
        <f t="shared" si="2"/>
        <v/>
      </c>
      <c r="J384" s="757" t="str">
        <f>'Compiled Bev'!R2674</f>
        <v/>
      </c>
      <c r="K384" s="757" t="str">
        <f>'Compiled Bev'!S2674</f>
        <v/>
      </c>
      <c r="L384" s="757" t="str">
        <f>'Compiled Bev'!T2674</f>
        <v/>
      </c>
      <c r="M384" s="758"/>
      <c r="N384" s="759"/>
      <c r="O384" s="757"/>
      <c r="P384" s="757"/>
      <c r="Q384" s="757"/>
      <c r="R384" s="757"/>
      <c r="S384" s="757"/>
      <c r="T384" s="757"/>
      <c r="U384" s="757"/>
      <c r="V384" s="757">
        <f>COUNTA('Compiled Bev'!P2674,'Compiled Bev'!R2674)</f>
        <v>0</v>
      </c>
      <c r="W384" s="757"/>
      <c r="X384" s="757"/>
      <c r="Y384" s="757"/>
      <c r="Z384" s="757"/>
    </row>
    <row r="385">
      <c r="A385" s="757" t="str">
        <f>'Compiled Bev'!I2675</f>
        <v/>
      </c>
      <c r="B385" s="757" t="str">
        <f>IF(sum('Compiled Bev'!P2675+'Compiled Bev'!R2675)=0,"",IF(V385&gt;1,"",sum('Compiled Bev'!P2675+'Compiled Bev'!R2675)))</f>
        <v/>
      </c>
      <c r="C385" s="757" t="str">
        <f>'Compiled Bev'!K2675</f>
        <v/>
      </c>
      <c r="D385" s="757" t="str">
        <f>'Compiled Bev'!L2675</f>
        <v/>
      </c>
      <c r="E385" s="757" t="str">
        <f>'Compiled Bev'!M2675</f>
        <v/>
      </c>
      <c r="F385" s="757" t="str">
        <f>'Compiled Bev'!N2675</f>
        <v/>
      </c>
      <c r="G385" s="757" t="str">
        <f t="shared" si="1"/>
        <v/>
      </c>
      <c r="H385" s="757" t="str">
        <f>'Compiled Bev'!P2675</f>
        <v/>
      </c>
      <c r="I385" s="757" t="str">
        <f t="shared" si="2"/>
        <v/>
      </c>
      <c r="J385" s="757" t="str">
        <f>'Compiled Bev'!R2675</f>
        <v/>
      </c>
      <c r="K385" s="757" t="str">
        <f>'Compiled Bev'!S2675</f>
        <v/>
      </c>
      <c r="L385" s="757" t="str">
        <f>'Compiled Bev'!T2675</f>
        <v/>
      </c>
      <c r="M385" s="758"/>
      <c r="N385" s="759"/>
      <c r="O385" s="757"/>
      <c r="P385" s="757"/>
      <c r="Q385" s="757"/>
      <c r="R385" s="757"/>
      <c r="S385" s="757"/>
      <c r="T385" s="757"/>
      <c r="U385" s="757"/>
      <c r="V385" s="757">
        <f>COUNTA('Compiled Bev'!P2675,'Compiled Bev'!R2675)</f>
        <v>0</v>
      </c>
      <c r="W385" s="757"/>
      <c r="X385" s="757"/>
      <c r="Y385" s="757"/>
      <c r="Z385" s="757"/>
    </row>
    <row r="386">
      <c r="A386" s="757" t="str">
        <f>'Compiled Bev'!I2676</f>
        <v/>
      </c>
      <c r="B386" s="757" t="str">
        <f>IF(sum('Compiled Bev'!P2676+'Compiled Bev'!R2676)=0,"",IF(V386&gt;1,"",sum('Compiled Bev'!P2676+'Compiled Bev'!R2676)))</f>
        <v/>
      </c>
      <c r="C386" s="757" t="str">
        <f>'Compiled Bev'!K2676</f>
        <v/>
      </c>
      <c r="D386" s="757" t="str">
        <f>'Compiled Bev'!L2676</f>
        <v/>
      </c>
      <c r="E386" s="757" t="str">
        <f>'Compiled Bev'!M2676</f>
        <v/>
      </c>
      <c r="F386" s="757" t="str">
        <f>'Compiled Bev'!N2676</f>
        <v/>
      </c>
      <c r="G386" s="757" t="str">
        <f t="shared" si="1"/>
        <v/>
      </c>
      <c r="H386" s="757" t="str">
        <f>'Compiled Bev'!P2676</f>
        <v/>
      </c>
      <c r="I386" s="757" t="str">
        <f t="shared" si="2"/>
        <v/>
      </c>
      <c r="J386" s="757" t="str">
        <f>'Compiled Bev'!R2676</f>
        <v/>
      </c>
      <c r="K386" s="757" t="str">
        <f>'Compiled Bev'!S2676</f>
        <v/>
      </c>
      <c r="L386" s="757" t="str">
        <f>'Compiled Bev'!T2676</f>
        <v/>
      </c>
      <c r="M386" s="758"/>
      <c r="N386" s="759"/>
      <c r="O386" s="757"/>
      <c r="P386" s="757"/>
      <c r="Q386" s="757"/>
      <c r="R386" s="757"/>
      <c r="S386" s="757"/>
      <c r="T386" s="757"/>
      <c r="U386" s="757"/>
      <c r="V386" s="757">
        <f>COUNTA('Compiled Bev'!P2676,'Compiled Bev'!R2676)</f>
        <v>0</v>
      </c>
      <c r="W386" s="757"/>
      <c r="X386" s="757"/>
      <c r="Y386" s="757"/>
      <c r="Z386" s="757"/>
    </row>
    <row r="387">
      <c r="A387" s="757" t="str">
        <f>'Compiled Bev'!I2677</f>
        <v/>
      </c>
      <c r="B387" s="757" t="str">
        <f>IF(sum('Compiled Bev'!P2677+'Compiled Bev'!R2677)=0,"",IF(V387&gt;1,"",sum('Compiled Bev'!P2677+'Compiled Bev'!R2677)))</f>
        <v/>
      </c>
      <c r="C387" s="757" t="str">
        <f>'Compiled Bev'!K2677</f>
        <v/>
      </c>
      <c r="D387" s="757" t="str">
        <f>'Compiled Bev'!L2677</f>
        <v/>
      </c>
      <c r="E387" s="757" t="str">
        <f>'Compiled Bev'!M2677</f>
        <v/>
      </c>
      <c r="F387" s="757" t="str">
        <f>'Compiled Bev'!N2677</f>
        <v/>
      </c>
      <c r="G387" s="757" t="str">
        <f t="shared" si="1"/>
        <v/>
      </c>
      <c r="H387" s="757" t="str">
        <f>'Compiled Bev'!P2677</f>
        <v/>
      </c>
      <c r="I387" s="757" t="str">
        <f t="shared" si="2"/>
        <v/>
      </c>
      <c r="J387" s="757" t="str">
        <f>'Compiled Bev'!R2677</f>
        <v/>
      </c>
      <c r="K387" s="757" t="str">
        <f>'Compiled Bev'!S2677</f>
        <v/>
      </c>
      <c r="L387" s="757" t="str">
        <f>'Compiled Bev'!T2677</f>
        <v/>
      </c>
      <c r="M387" s="758"/>
      <c r="N387" s="759"/>
      <c r="O387" s="757"/>
      <c r="P387" s="757"/>
      <c r="Q387" s="757"/>
      <c r="R387" s="757"/>
      <c r="S387" s="757"/>
      <c r="T387" s="757"/>
      <c r="U387" s="757"/>
      <c r="V387" s="757">
        <f>COUNTA('Compiled Bev'!P2677,'Compiled Bev'!R2677)</f>
        <v>0</v>
      </c>
      <c r="W387" s="757"/>
      <c r="X387" s="757"/>
      <c r="Y387" s="757"/>
      <c r="Z387" s="757"/>
    </row>
    <row r="388">
      <c r="A388" s="757" t="str">
        <f>'Compiled Bev'!I2678</f>
        <v/>
      </c>
      <c r="B388" s="757" t="str">
        <f>IF(sum('Compiled Bev'!P2678+'Compiled Bev'!R2678)=0,"",IF(V388&gt;1,"",sum('Compiled Bev'!P2678+'Compiled Bev'!R2678)))</f>
        <v/>
      </c>
      <c r="C388" s="757" t="str">
        <f>'Compiled Bev'!K2678</f>
        <v/>
      </c>
      <c r="D388" s="757" t="str">
        <f>'Compiled Bev'!L2678</f>
        <v/>
      </c>
      <c r="E388" s="757" t="str">
        <f>'Compiled Bev'!M2678</f>
        <v/>
      </c>
      <c r="F388" s="757" t="str">
        <f>'Compiled Bev'!N2678</f>
        <v/>
      </c>
      <c r="G388" s="757" t="str">
        <f t="shared" si="1"/>
        <v/>
      </c>
      <c r="H388" s="757" t="str">
        <f>'Compiled Bev'!P2678</f>
        <v/>
      </c>
      <c r="I388" s="757" t="str">
        <f t="shared" si="2"/>
        <v/>
      </c>
      <c r="J388" s="757" t="str">
        <f>'Compiled Bev'!R2678</f>
        <v/>
      </c>
      <c r="K388" s="757" t="str">
        <f>'Compiled Bev'!S2678</f>
        <v/>
      </c>
      <c r="L388" s="757" t="str">
        <f>'Compiled Bev'!T2678</f>
        <v/>
      </c>
      <c r="M388" s="758"/>
      <c r="N388" s="759"/>
      <c r="O388" s="757"/>
      <c r="P388" s="757"/>
      <c r="Q388" s="757"/>
      <c r="R388" s="757"/>
      <c r="S388" s="757"/>
      <c r="T388" s="757"/>
      <c r="U388" s="757"/>
      <c r="V388" s="757">
        <f>COUNTA('Compiled Bev'!P2678,'Compiled Bev'!R2678)</f>
        <v>0</v>
      </c>
      <c r="W388" s="757"/>
      <c r="X388" s="757"/>
      <c r="Y388" s="757"/>
      <c r="Z388" s="757"/>
    </row>
    <row r="389">
      <c r="A389" s="757" t="str">
        <f>'Compiled Bev'!I2679</f>
        <v/>
      </c>
      <c r="B389" s="757" t="str">
        <f>IF(sum('Compiled Bev'!P2679+'Compiled Bev'!R2679)=0,"",IF(V389&gt;1,"",sum('Compiled Bev'!P2679+'Compiled Bev'!R2679)))</f>
        <v/>
      </c>
      <c r="C389" s="757" t="str">
        <f>'Compiled Bev'!K2679</f>
        <v/>
      </c>
      <c r="D389" s="757" t="str">
        <f>'Compiled Bev'!L2679</f>
        <v/>
      </c>
      <c r="E389" s="757" t="str">
        <f>'Compiled Bev'!M2679</f>
        <v/>
      </c>
      <c r="F389" s="757" t="str">
        <f>'Compiled Bev'!N2679</f>
        <v/>
      </c>
      <c r="G389" s="757" t="str">
        <f t="shared" si="1"/>
        <v/>
      </c>
      <c r="H389" s="757" t="str">
        <f>'Compiled Bev'!P2679</f>
        <v/>
      </c>
      <c r="I389" s="757" t="str">
        <f t="shared" si="2"/>
        <v/>
      </c>
      <c r="J389" s="757" t="str">
        <f>'Compiled Bev'!R2679</f>
        <v/>
      </c>
      <c r="K389" s="757" t="str">
        <f>'Compiled Bev'!S2679</f>
        <v/>
      </c>
      <c r="L389" s="757" t="str">
        <f>'Compiled Bev'!T2679</f>
        <v/>
      </c>
      <c r="M389" s="758"/>
      <c r="N389" s="759"/>
      <c r="O389" s="757"/>
      <c r="P389" s="757"/>
      <c r="Q389" s="757"/>
      <c r="R389" s="757"/>
      <c r="S389" s="757"/>
      <c r="T389" s="757"/>
      <c r="U389" s="757"/>
      <c r="V389" s="757">
        <f>COUNTA('Compiled Bev'!P2679,'Compiled Bev'!R2679)</f>
        <v>0</v>
      </c>
      <c r="W389" s="757"/>
      <c r="X389" s="757"/>
      <c r="Y389" s="757"/>
      <c r="Z389" s="757"/>
    </row>
    <row r="390">
      <c r="A390" s="757" t="str">
        <f>'Compiled Bev'!I2680</f>
        <v/>
      </c>
      <c r="B390" s="757" t="str">
        <f>IF(sum('Compiled Bev'!P2680+'Compiled Bev'!R2680)=0,"",IF(V390&gt;1,"",sum('Compiled Bev'!P2680+'Compiled Bev'!R2680)))</f>
        <v/>
      </c>
      <c r="C390" s="757" t="str">
        <f>'Compiled Bev'!K2680</f>
        <v/>
      </c>
      <c r="D390" s="757" t="str">
        <f>'Compiled Bev'!L2680</f>
        <v/>
      </c>
      <c r="E390" s="757" t="str">
        <f>'Compiled Bev'!M2680</f>
        <v/>
      </c>
      <c r="F390" s="757" t="str">
        <f>'Compiled Bev'!N2680</f>
        <v/>
      </c>
      <c r="G390" s="757" t="str">
        <f t="shared" si="1"/>
        <v/>
      </c>
      <c r="H390" s="757" t="str">
        <f>'Compiled Bev'!P2680</f>
        <v/>
      </c>
      <c r="I390" s="757" t="str">
        <f t="shared" si="2"/>
        <v/>
      </c>
      <c r="J390" s="757" t="str">
        <f>'Compiled Bev'!R2680</f>
        <v/>
      </c>
      <c r="K390" s="757" t="str">
        <f>'Compiled Bev'!S2680</f>
        <v/>
      </c>
      <c r="L390" s="757" t="str">
        <f>'Compiled Bev'!T2680</f>
        <v/>
      </c>
      <c r="M390" s="758"/>
      <c r="N390" s="759"/>
      <c r="O390" s="757"/>
      <c r="P390" s="757"/>
      <c r="Q390" s="757"/>
      <c r="R390" s="757"/>
      <c r="S390" s="757"/>
      <c r="T390" s="757"/>
      <c r="U390" s="757"/>
      <c r="V390" s="757">
        <f>COUNTA('Compiled Bev'!P2680,'Compiled Bev'!R2680)</f>
        <v>0</v>
      </c>
      <c r="W390" s="757"/>
      <c r="X390" s="757"/>
      <c r="Y390" s="757"/>
      <c r="Z390" s="757"/>
    </row>
    <row r="391">
      <c r="A391" s="757" t="str">
        <f>'Compiled Bev'!I2681</f>
        <v/>
      </c>
      <c r="B391" s="757" t="str">
        <f>IF(sum('Compiled Bev'!P2681+'Compiled Bev'!R2681)=0,"",IF(V391&gt;1,"",sum('Compiled Bev'!P2681+'Compiled Bev'!R2681)))</f>
        <v/>
      </c>
      <c r="C391" s="757" t="str">
        <f>'Compiled Bev'!K2681</f>
        <v/>
      </c>
      <c r="D391" s="757" t="str">
        <f>'Compiled Bev'!L2681</f>
        <v/>
      </c>
      <c r="E391" s="757" t="str">
        <f>'Compiled Bev'!M2681</f>
        <v/>
      </c>
      <c r="F391" s="757" t="str">
        <f>'Compiled Bev'!N2681</f>
        <v/>
      </c>
      <c r="G391" s="757" t="str">
        <f t="shared" si="1"/>
        <v/>
      </c>
      <c r="H391" s="757" t="str">
        <f>'Compiled Bev'!P2681</f>
        <v/>
      </c>
      <c r="I391" s="757" t="str">
        <f t="shared" si="2"/>
        <v/>
      </c>
      <c r="J391" s="757" t="str">
        <f>'Compiled Bev'!R2681</f>
        <v/>
      </c>
      <c r="K391" s="757" t="str">
        <f>'Compiled Bev'!S2681</f>
        <v/>
      </c>
      <c r="L391" s="757" t="str">
        <f>'Compiled Bev'!T2681</f>
        <v/>
      </c>
      <c r="M391" s="758"/>
      <c r="N391" s="759"/>
      <c r="O391" s="757"/>
      <c r="P391" s="757"/>
      <c r="Q391" s="757"/>
      <c r="R391" s="757"/>
      <c r="S391" s="757"/>
      <c r="T391" s="757"/>
      <c r="U391" s="757"/>
      <c r="V391" s="757">
        <f>COUNTA('Compiled Bev'!P2681,'Compiled Bev'!R2681)</f>
        <v>0</v>
      </c>
      <c r="W391" s="757"/>
      <c r="X391" s="757"/>
      <c r="Y391" s="757"/>
      <c r="Z391" s="757"/>
    </row>
    <row r="392">
      <c r="A392" s="757" t="str">
        <f>'Compiled Bev'!I2682</f>
        <v/>
      </c>
      <c r="B392" s="757" t="str">
        <f>IF(sum('Compiled Bev'!P2682+'Compiled Bev'!R2682)=0,"",IF(V392&gt;1,"",sum('Compiled Bev'!P2682+'Compiled Bev'!R2682)))</f>
        <v/>
      </c>
      <c r="C392" s="757" t="str">
        <f>'Compiled Bev'!K2682</f>
        <v/>
      </c>
      <c r="D392" s="757" t="str">
        <f>'Compiled Bev'!L2682</f>
        <v/>
      </c>
      <c r="E392" s="757" t="str">
        <f>'Compiled Bev'!M2682</f>
        <v/>
      </c>
      <c r="F392" s="757" t="str">
        <f>'Compiled Bev'!N2682</f>
        <v/>
      </c>
      <c r="G392" s="757" t="str">
        <f t="shared" si="1"/>
        <v/>
      </c>
      <c r="H392" s="757" t="str">
        <f>'Compiled Bev'!P2682</f>
        <v/>
      </c>
      <c r="I392" s="757" t="str">
        <f t="shared" si="2"/>
        <v/>
      </c>
      <c r="J392" s="757" t="str">
        <f>'Compiled Bev'!R2682</f>
        <v/>
      </c>
      <c r="K392" s="757" t="str">
        <f>'Compiled Bev'!S2682</f>
        <v/>
      </c>
      <c r="L392" s="757" t="str">
        <f>'Compiled Bev'!T2682</f>
        <v/>
      </c>
      <c r="M392" s="758"/>
      <c r="N392" s="759"/>
      <c r="O392" s="757"/>
      <c r="P392" s="757"/>
      <c r="Q392" s="757"/>
      <c r="R392" s="757"/>
      <c r="S392" s="757"/>
      <c r="T392" s="757"/>
      <c r="U392" s="757"/>
      <c r="V392" s="757">
        <f>COUNTA('Compiled Bev'!P2682,'Compiled Bev'!R2682)</f>
        <v>0</v>
      </c>
      <c r="W392" s="757"/>
      <c r="X392" s="757"/>
      <c r="Y392" s="757"/>
      <c r="Z392" s="757"/>
    </row>
    <row r="393">
      <c r="A393" s="757" t="str">
        <f>'Compiled Bev'!I2683</f>
        <v/>
      </c>
      <c r="B393" s="757" t="str">
        <f>IF(sum('Compiled Bev'!P2683+'Compiled Bev'!R2683)=0,"",IF(V393&gt;1,"",sum('Compiled Bev'!P2683+'Compiled Bev'!R2683)))</f>
        <v/>
      </c>
      <c r="C393" s="757" t="str">
        <f>'Compiled Bev'!K2683</f>
        <v/>
      </c>
      <c r="D393" s="757" t="str">
        <f>'Compiled Bev'!L2683</f>
        <v/>
      </c>
      <c r="E393" s="757" t="str">
        <f>'Compiled Bev'!M2683</f>
        <v/>
      </c>
      <c r="F393" s="757" t="str">
        <f>'Compiled Bev'!N2683</f>
        <v/>
      </c>
      <c r="G393" s="757" t="str">
        <f t="shared" si="1"/>
        <v/>
      </c>
      <c r="H393" s="757" t="str">
        <f>'Compiled Bev'!P2683</f>
        <v/>
      </c>
      <c r="I393" s="757" t="str">
        <f t="shared" si="2"/>
        <v/>
      </c>
      <c r="J393" s="757" t="str">
        <f>'Compiled Bev'!R2683</f>
        <v/>
      </c>
      <c r="K393" s="757" t="str">
        <f>'Compiled Bev'!S2683</f>
        <v/>
      </c>
      <c r="L393" s="757" t="str">
        <f>'Compiled Bev'!T2683</f>
        <v/>
      </c>
      <c r="M393" s="758"/>
      <c r="N393" s="759"/>
      <c r="O393" s="757"/>
      <c r="P393" s="757"/>
      <c r="Q393" s="757"/>
      <c r="R393" s="757"/>
      <c r="S393" s="757"/>
      <c r="T393" s="757"/>
      <c r="U393" s="757"/>
      <c r="V393" s="757">
        <f>COUNTA('Compiled Bev'!P2683,'Compiled Bev'!R2683)</f>
        <v>0</v>
      </c>
      <c r="W393" s="757"/>
      <c r="X393" s="757"/>
      <c r="Y393" s="757"/>
      <c r="Z393" s="757"/>
    </row>
    <row r="394">
      <c r="A394" s="757" t="str">
        <f>'Compiled Bev'!I2684</f>
        <v/>
      </c>
      <c r="B394" s="757" t="str">
        <f>IF(sum('Compiled Bev'!P2684+'Compiled Bev'!R2684)=0,"",IF(V394&gt;1,"",sum('Compiled Bev'!P2684+'Compiled Bev'!R2684)))</f>
        <v/>
      </c>
      <c r="C394" s="757" t="str">
        <f>'Compiled Bev'!K2684</f>
        <v/>
      </c>
      <c r="D394" s="757" t="str">
        <f>'Compiled Bev'!L2684</f>
        <v/>
      </c>
      <c r="E394" s="757" t="str">
        <f>'Compiled Bev'!M2684</f>
        <v/>
      </c>
      <c r="F394" s="757" t="str">
        <f>'Compiled Bev'!N2684</f>
        <v/>
      </c>
      <c r="G394" s="757" t="str">
        <f t="shared" si="1"/>
        <v/>
      </c>
      <c r="H394" s="757" t="str">
        <f>'Compiled Bev'!P2684</f>
        <v/>
      </c>
      <c r="I394" s="757" t="str">
        <f t="shared" si="2"/>
        <v/>
      </c>
      <c r="J394" s="757" t="str">
        <f>'Compiled Bev'!R2684</f>
        <v/>
      </c>
      <c r="K394" s="757" t="str">
        <f>'Compiled Bev'!S2684</f>
        <v/>
      </c>
      <c r="L394" s="757" t="str">
        <f>'Compiled Bev'!T2684</f>
        <v/>
      </c>
      <c r="M394" s="758"/>
      <c r="N394" s="759"/>
      <c r="O394" s="757"/>
      <c r="P394" s="757"/>
      <c r="Q394" s="757"/>
      <c r="R394" s="757"/>
      <c r="S394" s="757"/>
      <c r="T394" s="757"/>
      <c r="U394" s="757"/>
      <c r="V394" s="757">
        <f>COUNTA('Compiled Bev'!P2684,'Compiled Bev'!R2684)</f>
        <v>0</v>
      </c>
      <c r="W394" s="757"/>
      <c r="X394" s="757"/>
      <c r="Y394" s="757"/>
      <c r="Z394" s="757"/>
    </row>
    <row r="395">
      <c r="A395" s="757" t="str">
        <f>'Compiled Bev'!I2685</f>
        <v/>
      </c>
      <c r="B395" s="757" t="str">
        <f>IF(sum('Compiled Bev'!P2685+'Compiled Bev'!R2685)=0,"",IF(V395&gt;1,"",sum('Compiled Bev'!P2685+'Compiled Bev'!R2685)))</f>
        <v/>
      </c>
      <c r="C395" s="757" t="str">
        <f>'Compiled Bev'!K2685</f>
        <v/>
      </c>
      <c r="D395" s="757" t="str">
        <f>'Compiled Bev'!L2685</f>
        <v/>
      </c>
      <c r="E395" s="757" t="str">
        <f>'Compiled Bev'!M2685</f>
        <v/>
      </c>
      <c r="F395" s="757" t="str">
        <f>'Compiled Bev'!N2685</f>
        <v/>
      </c>
      <c r="G395" s="757" t="str">
        <f t="shared" si="1"/>
        <v/>
      </c>
      <c r="H395" s="757" t="str">
        <f>'Compiled Bev'!P2685</f>
        <v/>
      </c>
      <c r="I395" s="757" t="str">
        <f t="shared" si="2"/>
        <v/>
      </c>
      <c r="J395" s="757" t="str">
        <f>'Compiled Bev'!R2685</f>
        <v/>
      </c>
      <c r="K395" s="757" t="str">
        <f>'Compiled Bev'!S2685</f>
        <v/>
      </c>
      <c r="L395" s="757" t="str">
        <f>'Compiled Bev'!T2685</f>
        <v/>
      </c>
      <c r="M395" s="758"/>
      <c r="N395" s="759"/>
      <c r="O395" s="757"/>
      <c r="P395" s="757"/>
      <c r="Q395" s="757"/>
      <c r="R395" s="757"/>
      <c r="S395" s="757"/>
      <c r="T395" s="757"/>
      <c r="U395" s="757"/>
      <c r="V395" s="757">
        <f>COUNTA('Compiled Bev'!P2685,'Compiled Bev'!R2685)</f>
        <v>0</v>
      </c>
      <c r="W395" s="757"/>
      <c r="X395" s="757"/>
      <c r="Y395" s="757"/>
      <c r="Z395" s="757"/>
    </row>
    <row r="396">
      <c r="A396" s="757" t="str">
        <f>'Compiled Bev'!I2686</f>
        <v/>
      </c>
      <c r="B396" s="757" t="str">
        <f>IF(sum('Compiled Bev'!P2686+'Compiled Bev'!R2686)=0,"",IF(V396&gt;1,"",sum('Compiled Bev'!P2686+'Compiled Bev'!R2686)))</f>
        <v/>
      </c>
      <c r="C396" s="757" t="str">
        <f>'Compiled Bev'!K2686</f>
        <v/>
      </c>
      <c r="D396" s="757" t="str">
        <f>'Compiled Bev'!L2686</f>
        <v/>
      </c>
      <c r="E396" s="757" t="str">
        <f>'Compiled Bev'!M2686</f>
        <v/>
      </c>
      <c r="F396" s="757" t="str">
        <f>'Compiled Bev'!N2686</f>
        <v/>
      </c>
      <c r="G396" s="757" t="str">
        <f t="shared" si="1"/>
        <v/>
      </c>
      <c r="H396" s="757" t="str">
        <f>'Compiled Bev'!P2686</f>
        <v/>
      </c>
      <c r="I396" s="757" t="str">
        <f t="shared" si="2"/>
        <v/>
      </c>
      <c r="J396" s="757" t="str">
        <f>'Compiled Bev'!R2686</f>
        <v/>
      </c>
      <c r="K396" s="757" t="str">
        <f>'Compiled Bev'!S2686</f>
        <v/>
      </c>
      <c r="L396" s="757" t="str">
        <f>'Compiled Bev'!T2686</f>
        <v/>
      </c>
      <c r="M396" s="758"/>
      <c r="N396" s="759"/>
      <c r="O396" s="757"/>
      <c r="P396" s="757"/>
      <c r="Q396" s="757"/>
      <c r="R396" s="757"/>
      <c r="S396" s="757"/>
      <c r="T396" s="757"/>
      <c r="U396" s="757"/>
      <c r="V396" s="757">
        <f>COUNTA('Compiled Bev'!P2686,'Compiled Bev'!R2686)</f>
        <v>0</v>
      </c>
      <c r="W396" s="757"/>
      <c r="X396" s="757"/>
      <c r="Y396" s="757"/>
      <c r="Z396" s="757"/>
    </row>
    <row r="397">
      <c r="A397" s="757" t="str">
        <f>'Compiled Bev'!I2687</f>
        <v/>
      </c>
      <c r="B397" s="757" t="str">
        <f>IF(sum('Compiled Bev'!P2687+'Compiled Bev'!R2687)=0,"",IF(V397&gt;1,"",sum('Compiled Bev'!P2687+'Compiled Bev'!R2687)))</f>
        <v/>
      </c>
      <c r="C397" s="757" t="str">
        <f>'Compiled Bev'!K2687</f>
        <v/>
      </c>
      <c r="D397" s="757" t="str">
        <f>'Compiled Bev'!L2687</f>
        <v/>
      </c>
      <c r="E397" s="757" t="str">
        <f>'Compiled Bev'!M2687</f>
        <v/>
      </c>
      <c r="F397" s="757" t="str">
        <f>'Compiled Bev'!N2687</f>
        <v/>
      </c>
      <c r="G397" s="757" t="str">
        <f t="shared" si="1"/>
        <v/>
      </c>
      <c r="H397" s="757" t="str">
        <f>'Compiled Bev'!P2687</f>
        <v/>
      </c>
      <c r="I397" s="757" t="str">
        <f t="shared" si="2"/>
        <v/>
      </c>
      <c r="J397" s="757" t="str">
        <f>'Compiled Bev'!R2687</f>
        <v/>
      </c>
      <c r="K397" s="757" t="str">
        <f>'Compiled Bev'!S2687</f>
        <v/>
      </c>
      <c r="L397" s="757" t="str">
        <f>'Compiled Bev'!T2687</f>
        <v/>
      </c>
      <c r="M397" s="758"/>
      <c r="N397" s="759"/>
      <c r="O397" s="757"/>
      <c r="P397" s="757"/>
      <c r="Q397" s="757"/>
      <c r="R397" s="757"/>
      <c r="S397" s="757"/>
      <c r="T397" s="757"/>
      <c r="U397" s="757"/>
      <c r="V397" s="757">
        <f>COUNTA('Compiled Bev'!P2687,'Compiled Bev'!R2687)</f>
        <v>0</v>
      </c>
      <c r="W397" s="757"/>
      <c r="X397" s="757"/>
      <c r="Y397" s="757"/>
      <c r="Z397" s="757"/>
    </row>
    <row r="398">
      <c r="A398" s="757" t="str">
        <f>'Compiled Bev'!I2688</f>
        <v/>
      </c>
      <c r="B398" s="757" t="str">
        <f>IF(sum('Compiled Bev'!P2688+'Compiled Bev'!R2688)=0,"",IF(V398&gt;1,"",sum('Compiled Bev'!P2688+'Compiled Bev'!R2688)))</f>
        <v/>
      </c>
      <c r="C398" s="757" t="str">
        <f>'Compiled Bev'!K2688</f>
        <v/>
      </c>
      <c r="D398" s="757" t="str">
        <f>'Compiled Bev'!L2688</f>
        <v/>
      </c>
      <c r="E398" s="757" t="str">
        <f>'Compiled Bev'!M2688</f>
        <v/>
      </c>
      <c r="F398" s="757" t="str">
        <f>'Compiled Bev'!N2688</f>
        <v/>
      </c>
      <c r="G398" s="757" t="str">
        <f t="shared" si="1"/>
        <v/>
      </c>
      <c r="H398" s="757" t="str">
        <f>'Compiled Bev'!P2688</f>
        <v/>
      </c>
      <c r="I398" s="757" t="str">
        <f t="shared" si="2"/>
        <v/>
      </c>
      <c r="J398" s="757" t="str">
        <f>'Compiled Bev'!R2688</f>
        <v/>
      </c>
      <c r="K398" s="757" t="str">
        <f>'Compiled Bev'!S2688</f>
        <v/>
      </c>
      <c r="L398" s="757" t="str">
        <f>'Compiled Bev'!T2688</f>
        <v/>
      </c>
      <c r="M398" s="758"/>
      <c r="N398" s="759"/>
      <c r="O398" s="757"/>
      <c r="P398" s="757"/>
      <c r="Q398" s="757"/>
      <c r="R398" s="757"/>
      <c r="S398" s="757"/>
      <c r="T398" s="757"/>
      <c r="U398" s="757"/>
      <c r="V398" s="757">
        <f>COUNTA('Compiled Bev'!P2688,'Compiled Bev'!R2688)</f>
        <v>0</v>
      </c>
      <c r="W398" s="757"/>
      <c r="X398" s="757"/>
      <c r="Y398" s="757"/>
      <c r="Z398" s="757"/>
    </row>
    <row r="399">
      <c r="A399" s="757" t="str">
        <f>'Compiled Bev'!I2689</f>
        <v/>
      </c>
      <c r="B399" s="757" t="str">
        <f>IF(sum('Compiled Bev'!P2689+'Compiled Bev'!R2689)=0,"",IF(V399&gt;1,"",sum('Compiled Bev'!P2689+'Compiled Bev'!R2689)))</f>
        <v/>
      </c>
      <c r="C399" s="757" t="str">
        <f>'Compiled Bev'!K2689</f>
        <v/>
      </c>
      <c r="D399" s="757" t="str">
        <f>'Compiled Bev'!L2689</f>
        <v/>
      </c>
      <c r="E399" s="757" t="str">
        <f>'Compiled Bev'!M2689</f>
        <v/>
      </c>
      <c r="F399" s="757" t="str">
        <f>'Compiled Bev'!N2689</f>
        <v/>
      </c>
      <c r="G399" s="757" t="str">
        <f t="shared" si="1"/>
        <v/>
      </c>
      <c r="H399" s="757" t="str">
        <f>'Compiled Bev'!P2689</f>
        <v/>
      </c>
      <c r="I399" s="757" t="str">
        <f t="shared" si="2"/>
        <v/>
      </c>
      <c r="J399" s="757" t="str">
        <f>'Compiled Bev'!R2689</f>
        <v/>
      </c>
      <c r="K399" s="757" t="str">
        <f>'Compiled Bev'!S2689</f>
        <v/>
      </c>
      <c r="L399" s="757" t="str">
        <f>'Compiled Bev'!T2689</f>
        <v/>
      </c>
      <c r="M399" s="758"/>
      <c r="N399" s="759"/>
      <c r="O399" s="757"/>
      <c r="P399" s="757"/>
      <c r="Q399" s="757"/>
      <c r="R399" s="757"/>
      <c r="S399" s="757"/>
      <c r="T399" s="757"/>
      <c r="U399" s="757"/>
      <c r="V399" s="757">
        <f>COUNTA('Compiled Bev'!P2689,'Compiled Bev'!R2689)</f>
        <v>0</v>
      </c>
      <c r="W399" s="757"/>
      <c r="X399" s="757"/>
      <c r="Y399" s="757"/>
      <c r="Z399" s="757"/>
    </row>
    <row r="400">
      <c r="A400" s="757" t="str">
        <f>'Compiled Bev'!I2690</f>
        <v/>
      </c>
      <c r="B400" s="757" t="str">
        <f>IF(sum('Compiled Bev'!P2690+'Compiled Bev'!R2690)=0,"",IF(V400&gt;1,"",sum('Compiled Bev'!P2690+'Compiled Bev'!R2690)))</f>
        <v/>
      </c>
      <c r="C400" s="757" t="str">
        <f>'Compiled Bev'!K2690</f>
        <v/>
      </c>
      <c r="D400" s="757" t="str">
        <f>'Compiled Bev'!L2690</f>
        <v/>
      </c>
      <c r="E400" s="757" t="str">
        <f>'Compiled Bev'!M2690</f>
        <v/>
      </c>
      <c r="F400" s="757" t="str">
        <f>'Compiled Bev'!N2690</f>
        <v/>
      </c>
      <c r="G400" s="757" t="str">
        <f t="shared" si="1"/>
        <v/>
      </c>
      <c r="H400" s="757" t="str">
        <f>'Compiled Bev'!P2690</f>
        <v/>
      </c>
      <c r="I400" s="757" t="str">
        <f t="shared" si="2"/>
        <v/>
      </c>
      <c r="J400" s="757" t="str">
        <f>'Compiled Bev'!R2690</f>
        <v/>
      </c>
      <c r="K400" s="757" t="str">
        <f>'Compiled Bev'!S2690</f>
        <v/>
      </c>
      <c r="L400" s="757" t="str">
        <f>'Compiled Bev'!T2690</f>
        <v/>
      </c>
      <c r="M400" s="758"/>
      <c r="N400" s="759"/>
      <c r="O400" s="757"/>
      <c r="P400" s="757"/>
      <c r="Q400" s="757"/>
      <c r="R400" s="757"/>
      <c r="S400" s="757"/>
      <c r="T400" s="757"/>
      <c r="U400" s="757"/>
      <c r="V400" s="757">
        <f>COUNTA('Compiled Bev'!P2690,'Compiled Bev'!R2690)</f>
        <v>0</v>
      </c>
      <c r="W400" s="757"/>
      <c r="X400" s="757"/>
      <c r="Y400" s="757"/>
      <c r="Z400" s="757"/>
    </row>
    <row r="401">
      <c r="A401" s="757" t="str">
        <f>'Compiled Bev'!I2691</f>
        <v/>
      </c>
      <c r="B401" s="757" t="str">
        <f>IF(sum('Compiled Bev'!P2691+'Compiled Bev'!R2691)=0,"",IF(V401&gt;1,"",sum('Compiled Bev'!P2691+'Compiled Bev'!R2691)))</f>
        <v/>
      </c>
      <c r="C401" s="757" t="str">
        <f>'Compiled Bev'!K2691</f>
        <v/>
      </c>
      <c r="D401" s="757" t="str">
        <f>'Compiled Bev'!L2691</f>
        <v/>
      </c>
      <c r="E401" s="757" t="str">
        <f>'Compiled Bev'!M2691</f>
        <v/>
      </c>
      <c r="F401" s="757" t="str">
        <f>'Compiled Bev'!N2691</f>
        <v/>
      </c>
      <c r="G401" s="757" t="str">
        <f t="shared" si="1"/>
        <v/>
      </c>
      <c r="H401" s="757" t="str">
        <f>'Compiled Bev'!P2691</f>
        <v/>
      </c>
      <c r="I401" s="757" t="str">
        <f t="shared" si="2"/>
        <v/>
      </c>
      <c r="J401" s="757" t="str">
        <f>'Compiled Bev'!R2691</f>
        <v/>
      </c>
      <c r="K401" s="757" t="str">
        <f>'Compiled Bev'!S2691</f>
        <v/>
      </c>
      <c r="L401" s="757" t="str">
        <f>'Compiled Bev'!T2691</f>
        <v/>
      </c>
      <c r="M401" s="758"/>
      <c r="N401" s="759"/>
      <c r="O401" s="757"/>
      <c r="P401" s="757"/>
      <c r="Q401" s="757"/>
      <c r="R401" s="757"/>
      <c r="S401" s="757"/>
      <c r="T401" s="757"/>
      <c r="U401" s="757"/>
      <c r="V401" s="757">
        <f>COUNTA('Compiled Bev'!P2691,'Compiled Bev'!R2691)</f>
        <v>0</v>
      </c>
      <c r="W401" s="757"/>
      <c r="X401" s="757"/>
      <c r="Y401" s="757"/>
      <c r="Z401" s="757"/>
    </row>
    <row r="402">
      <c r="A402" s="757" t="str">
        <f>'Compiled Bev'!I2692</f>
        <v/>
      </c>
      <c r="B402" s="757" t="str">
        <f>IF(sum('Compiled Bev'!P2692+'Compiled Bev'!R2692)=0,"",IF(V402&gt;1,"",sum('Compiled Bev'!P2692+'Compiled Bev'!R2692)))</f>
        <v/>
      </c>
      <c r="C402" s="757" t="str">
        <f>'Compiled Bev'!K2692</f>
        <v/>
      </c>
      <c r="D402" s="757" t="str">
        <f>'Compiled Bev'!L2692</f>
        <v/>
      </c>
      <c r="E402" s="757" t="str">
        <f>'Compiled Bev'!M2692</f>
        <v/>
      </c>
      <c r="F402" s="757" t="str">
        <f>'Compiled Bev'!N2692</f>
        <v/>
      </c>
      <c r="G402" s="757" t="str">
        <f t="shared" si="1"/>
        <v/>
      </c>
      <c r="H402" s="757" t="str">
        <f>'Compiled Bev'!P2692</f>
        <v/>
      </c>
      <c r="I402" s="757" t="str">
        <f t="shared" si="2"/>
        <v/>
      </c>
      <c r="J402" s="757" t="str">
        <f>'Compiled Bev'!R2692</f>
        <v/>
      </c>
      <c r="K402" s="757" t="str">
        <f>'Compiled Bev'!S2692</f>
        <v/>
      </c>
      <c r="L402" s="757" t="str">
        <f>'Compiled Bev'!T2692</f>
        <v/>
      </c>
      <c r="M402" s="758"/>
      <c r="N402" s="759"/>
      <c r="O402" s="757"/>
      <c r="P402" s="757"/>
      <c r="Q402" s="757"/>
      <c r="R402" s="757"/>
      <c r="S402" s="757"/>
      <c r="T402" s="757"/>
      <c r="U402" s="757"/>
      <c r="V402" s="757">
        <f>COUNTA('Compiled Bev'!P2692,'Compiled Bev'!R2692)</f>
        <v>0</v>
      </c>
      <c r="W402" s="757"/>
      <c r="X402" s="757"/>
      <c r="Y402" s="757"/>
      <c r="Z402" s="757"/>
    </row>
    <row r="403">
      <c r="A403" s="757" t="str">
        <f>'Compiled Bev'!I2693</f>
        <v/>
      </c>
      <c r="B403" s="757" t="str">
        <f>IF(sum('Compiled Bev'!P2693+'Compiled Bev'!R2693)=0,"",IF(V403&gt;1,"",sum('Compiled Bev'!P2693+'Compiled Bev'!R2693)))</f>
        <v/>
      </c>
      <c r="C403" s="757" t="str">
        <f>'Compiled Bev'!K2693</f>
        <v/>
      </c>
      <c r="D403" s="757" t="str">
        <f>'Compiled Bev'!L2693</f>
        <v/>
      </c>
      <c r="E403" s="757" t="str">
        <f>'Compiled Bev'!M2693</f>
        <v/>
      </c>
      <c r="F403" s="757" t="str">
        <f>'Compiled Bev'!N2693</f>
        <v/>
      </c>
      <c r="G403" s="757" t="str">
        <f t="shared" si="1"/>
        <v/>
      </c>
      <c r="H403" s="757" t="str">
        <f>'Compiled Bev'!P2693</f>
        <v/>
      </c>
      <c r="I403" s="757" t="str">
        <f t="shared" si="2"/>
        <v/>
      </c>
      <c r="J403" s="757" t="str">
        <f>'Compiled Bev'!R2693</f>
        <v/>
      </c>
      <c r="K403" s="757" t="str">
        <f>'Compiled Bev'!S2693</f>
        <v/>
      </c>
      <c r="L403" s="757" t="str">
        <f>'Compiled Bev'!T2693</f>
        <v/>
      </c>
      <c r="M403" s="758"/>
      <c r="N403" s="759"/>
      <c r="O403" s="757"/>
      <c r="P403" s="757"/>
      <c r="Q403" s="757"/>
      <c r="R403" s="757"/>
      <c r="S403" s="757"/>
      <c r="T403" s="757"/>
      <c r="U403" s="757"/>
      <c r="V403" s="757">
        <f>COUNTA('Compiled Bev'!P2693,'Compiled Bev'!R2693)</f>
        <v>0</v>
      </c>
      <c r="W403" s="757"/>
      <c r="X403" s="757"/>
      <c r="Y403" s="757"/>
      <c r="Z403" s="757"/>
    </row>
    <row r="404">
      <c r="A404" s="757" t="str">
        <f>'Compiled Bev'!I2694</f>
        <v/>
      </c>
      <c r="B404" s="757" t="str">
        <f>IF(sum('Compiled Bev'!P2694+'Compiled Bev'!R2694)=0,"",IF(V404&gt;1,"",sum('Compiled Bev'!P2694+'Compiled Bev'!R2694)))</f>
        <v/>
      </c>
      <c r="C404" s="757" t="str">
        <f>'Compiled Bev'!K2694</f>
        <v/>
      </c>
      <c r="D404" s="757" t="str">
        <f>'Compiled Bev'!L2694</f>
        <v/>
      </c>
      <c r="E404" s="757" t="str">
        <f>'Compiled Bev'!M2694</f>
        <v/>
      </c>
      <c r="F404" s="757" t="str">
        <f>'Compiled Bev'!N2694</f>
        <v/>
      </c>
      <c r="G404" s="757" t="str">
        <f t="shared" si="1"/>
        <v/>
      </c>
      <c r="H404" s="757" t="str">
        <f>'Compiled Bev'!P2694</f>
        <v/>
      </c>
      <c r="I404" s="757" t="str">
        <f t="shared" si="2"/>
        <v/>
      </c>
      <c r="J404" s="757" t="str">
        <f>'Compiled Bev'!R2694</f>
        <v/>
      </c>
      <c r="K404" s="757" t="str">
        <f>'Compiled Bev'!S2694</f>
        <v/>
      </c>
      <c r="L404" s="757" t="str">
        <f>'Compiled Bev'!T2694</f>
        <v/>
      </c>
      <c r="M404" s="758"/>
      <c r="N404" s="759"/>
      <c r="O404" s="757"/>
      <c r="P404" s="757"/>
      <c r="Q404" s="757"/>
      <c r="R404" s="757"/>
      <c r="S404" s="757"/>
      <c r="T404" s="757"/>
      <c r="U404" s="757"/>
      <c r="V404" s="757">
        <f>COUNTA('Compiled Bev'!P2694,'Compiled Bev'!R2694)</f>
        <v>0</v>
      </c>
      <c r="W404" s="757"/>
      <c r="X404" s="757"/>
      <c r="Y404" s="757"/>
      <c r="Z404" s="757"/>
    </row>
    <row r="405">
      <c r="A405" s="757" t="str">
        <f>'Compiled Bev'!I2695</f>
        <v/>
      </c>
      <c r="B405" s="757" t="str">
        <f>IF(sum('Compiled Bev'!P2695+'Compiled Bev'!R2695)=0,"",IF(V405&gt;1,"",sum('Compiled Bev'!P2695+'Compiled Bev'!R2695)))</f>
        <v/>
      </c>
      <c r="C405" s="757" t="str">
        <f>'Compiled Bev'!K2695</f>
        <v/>
      </c>
      <c r="D405" s="757" t="str">
        <f>'Compiled Bev'!L2695</f>
        <v/>
      </c>
      <c r="E405" s="757" t="str">
        <f>'Compiled Bev'!M2695</f>
        <v/>
      </c>
      <c r="F405" s="757" t="str">
        <f>'Compiled Bev'!N2695</f>
        <v/>
      </c>
      <c r="G405" s="757" t="str">
        <f t="shared" si="1"/>
        <v/>
      </c>
      <c r="H405" s="757" t="str">
        <f>'Compiled Bev'!P2695</f>
        <v/>
      </c>
      <c r="I405" s="757" t="str">
        <f t="shared" si="2"/>
        <v/>
      </c>
      <c r="J405" s="757" t="str">
        <f>'Compiled Bev'!R2695</f>
        <v/>
      </c>
      <c r="K405" s="757" t="str">
        <f>'Compiled Bev'!S2695</f>
        <v/>
      </c>
      <c r="L405" s="757" t="str">
        <f>'Compiled Bev'!T2695</f>
        <v/>
      </c>
      <c r="M405" s="758"/>
      <c r="N405" s="759"/>
      <c r="O405" s="757"/>
      <c r="P405" s="757"/>
      <c r="Q405" s="757"/>
      <c r="R405" s="757"/>
      <c r="S405" s="757"/>
      <c r="T405" s="757"/>
      <c r="U405" s="757"/>
      <c r="V405" s="757">
        <f>COUNTA('Compiled Bev'!P2695,'Compiled Bev'!R2695)</f>
        <v>0</v>
      </c>
      <c r="W405" s="757"/>
      <c r="X405" s="757"/>
      <c r="Y405" s="757"/>
      <c r="Z405" s="757"/>
    </row>
    <row r="406">
      <c r="A406" s="757" t="str">
        <f>'Compiled Bev'!I2696</f>
        <v/>
      </c>
      <c r="B406" s="757" t="str">
        <f>IF(sum('Compiled Bev'!P2696+'Compiled Bev'!R2696)=0,"",IF(V406&gt;1,"",sum('Compiled Bev'!P2696+'Compiled Bev'!R2696)))</f>
        <v/>
      </c>
      <c r="C406" s="757" t="str">
        <f>'Compiled Bev'!K2696</f>
        <v/>
      </c>
      <c r="D406" s="757" t="str">
        <f>'Compiled Bev'!L2696</f>
        <v/>
      </c>
      <c r="E406" s="757" t="str">
        <f>'Compiled Bev'!M2696</f>
        <v/>
      </c>
      <c r="F406" s="757" t="str">
        <f>'Compiled Bev'!N2696</f>
        <v/>
      </c>
      <c r="G406" s="757" t="str">
        <f t="shared" si="1"/>
        <v/>
      </c>
      <c r="H406" s="757" t="str">
        <f>'Compiled Bev'!P2696</f>
        <v/>
      </c>
      <c r="I406" s="757" t="str">
        <f t="shared" si="2"/>
        <v/>
      </c>
      <c r="J406" s="757" t="str">
        <f>'Compiled Bev'!R2696</f>
        <v/>
      </c>
      <c r="K406" s="757" t="str">
        <f>'Compiled Bev'!S2696</f>
        <v/>
      </c>
      <c r="L406" s="757" t="str">
        <f>'Compiled Bev'!T2696</f>
        <v/>
      </c>
      <c r="M406" s="758"/>
      <c r="N406" s="759"/>
      <c r="O406" s="757"/>
      <c r="P406" s="757"/>
      <c r="Q406" s="757"/>
      <c r="R406" s="757"/>
      <c r="S406" s="757"/>
      <c r="T406" s="757"/>
      <c r="U406" s="757"/>
      <c r="V406" s="757">
        <f>COUNTA('Compiled Bev'!P2696,'Compiled Bev'!R2696)</f>
        <v>0</v>
      </c>
      <c r="W406" s="757"/>
      <c r="X406" s="757"/>
      <c r="Y406" s="757"/>
      <c r="Z406" s="757"/>
    </row>
    <row r="407">
      <c r="A407" s="757" t="str">
        <f>'Compiled Bev'!I2697</f>
        <v/>
      </c>
      <c r="B407" s="757" t="str">
        <f>IF(sum('Compiled Bev'!P2697+'Compiled Bev'!R2697)=0,"",IF(V407&gt;1,"",sum('Compiled Bev'!P2697+'Compiled Bev'!R2697)))</f>
        <v/>
      </c>
      <c r="C407" s="757" t="str">
        <f>'Compiled Bev'!K2697</f>
        <v/>
      </c>
      <c r="D407" s="757" t="str">
        <f>'Compiled Bev'!L2697</f>
        <v/>
      </c>
      <c r="E407" s="757" t="str">
        <f>'Compiled Bev'!M2697</f>
        <v/>
      </c>
      <c r="F407" s="757" t="str">
        <f>'Compiled Bev'!N2697</f>
        <v/>
      </c>
      <c r="G407" s="757" t="str">
        <f t="shared" si="1"/>
        <v/>
      </c>
      <c r="H407" s="757" t="str">
        <f>'Compiled Bev'!P2697</f>
        <v/>
      </c>
      <c r="I407" s="757" t="str">
        <f t="shared" si="2"/>
        <v/>
      </c>
      <c r="J407" s="757" t="str">
        <f>'Compiled Bev'!R2697</f>
        <v/>
      </c>
      <c r="K407" s="757" t="str">
        <f>'Compiled Bev'!S2697</f>
        <v/>
      </c>
      <c r="L407" s="757" t="str">
        <f>'Compiled Bev'!T2697</f>
        <v/>
      </c>
      <c r="M407" s="758"/>
      <c r="N407" s="759"/>
      <c r="O407" s="757"/>
      <c r="P407" s="757"/>
      <c r="Q407" s="757"/>
      <c r="R407" s="757"/>
      <c r="S407" s="757"/>
      <c r="T407" s="757"/>
      <c r="U407" s="757"/>
      <c r="V407" s="757">
        <f>COUNTA('Compiled Bev'!P2697,'Compiled Bev'!R2697)</f>
        <v>0</v>
      </c>
      <c r="W407" s="757"/>
      <c r="X407" s="757"/>
      <c r="Y407" s="757"/>
      <c r="Z407" s="757"/>
    </row>
    <row r="408">
      <c r="A408" s="757" t="str">
        <f>'Compiled Bev'!I2698</f>
        <v/>
      </c>
      <c r="B408" s="757" t="str">
        <f>IF(sum('Compiled Bev'!P2698+'Compiled Bev'!R2698)=0,"",IF(V408&gt;1,"",sum('Compiled Bev'!P2698+'Compiled Bev'!R2698)))</f>
        <v/>
      </c>
      <c r="C408" s="757" t="str">
        <f>'Compiled Bev'!K2698</f>
        <v/>
      </c>
      <c r="D408" s="757" t="str">
        <f>'Compiled Bev'!L2698</f>
        <v/>
      </c>
      <c r="E408" s="757" t="str">
        <f>'Compiled Bev'!M2698</f>
        <v/>
      </c>
      <c r="F408" s="757" t="str">
        <f>'Compiled Bev'!N2698</f>
        <v/>
      </c>
      <c r="G408" s="757" t="str">
        <f t="shared" si="1"/>
        <v/>
      </c>
      <c r="H408" s="757" t="str">
        <f>'Compiled Bev'!P2698</f>
        <v/>
      </c>
      <c r="I408" s="757" t="str">
        <f t="shared" si="2"/>
        <v/>
      </c>
      <c r="J408" s="757" t="str">
        <f>'Compiled Bev'!R2698</f>
        <v/>
      </c>
      <c r="K408" s="757" t="str">
        <f>'Compiled Bev'!S2698</f>
        <v/>
      </c>
      <c r="L408" s="757" t="str">
        <f>'Compiled Bev'!T2698</f>
        <v/>
      </c>
      <c r="M408" s="758"/>
      <c r="N408" s="759"/>
      <c r="O408" s="757"/>
      <c r="P408" s="757"/>
      <c r="Q408" s="757"/>
      <c r="R408" s="757"/>
      <c r="S408" s="757"/>
      <c r="T408" s="757"/>
      <c r="U408" s="757"/>
      <c r="V408" s="757">
        <f>COUNTA('Compiled Bev'!P2698,'Compiled Bev'!R2698)</f>
        <v>0</v>
      </c>
      <c r="W408" s="757"/>
      <c r="X408" s="757"/>
      <c r="Y408" s="757"/>
      <c r="Z408" s="757"/>
    </row>
    <row r="409">
      <c r="A409" s="757" t="str">
        <f>'Compiled Bev'!I2699</f>
        <v/>
      </c>
      <c r="B409" s="757" t="str">
        <f>IF(sum('Compiled Bev'!P2699+'Compiled Bev'!R2699)=0,"",IF(V409&gt;1,"",sum('Compiled Bev'!P2699+'Compiled Bev'!R2699)))</f>
        <v/>
      </c>
      <c r="C409" s="757" t="str">
        <f>'Compiled Bev'!K2699</f>
        <v/>
      </c>
      <c r="D409" s="757" t="str">
        <f>'Compiled Bev'!L2699</f>
        <v/>
      </c>
      <c r="E409" s="757" t="str">
        <f>'Compiled Bev'!M2699</f>
        <v/>
      </c>
      <c r="F409" s="757" t="str">
        <f>'Compiled Bev'!N2699</f>
        <v/>
      </c>
      <c r="G409" s="757" t="str">
        <f t="shared" si="1"/>
        <v/>
      </c>
      <c r="H409" s="757" t="str">
        <f>'Compiled Bev'!P2699</f>
        <v/>
      </c>
      <c r="I409" s="757" t="str">
        <f t="shared" si="2"/>
        <v/>
      </c>
      <c r="J409" s="757" t="str">
        <f>'Compiled Bev'!R2699</f>
        <v/>
      </c>
      <c r="K409" s="757" t="str">
        <f>'Compiled Bev'!S2699</f>
        <v/>
      </c>
      <c r="L409" s="757" t="str">
        <f>'Compiled Bev'!T2699</f>
        <v/>
      </c>
      <c r="M409" s="758"/>
      <c r="N409" s="759"/>
      <c r="O409" s="757"/>
      <c r="P409" s="757"/>
      <c r="Q409" s="757"/>
      <c r="R409" s="757"/>
      <c r="S409" s="757"/>
      <c r="T409" s="757"/>
      <c r="U409" s="757"/>
      <c r="V409" s="757">
        <f>COUNTA('Compiled Bev'!P2699,'Compiled Bev'!R2699)</f>
        <v>0</v>
      </c>
      <c r="W409" s="757"/>
      <c r="X409" s="757"/>
      <c r="Y409" s="757"/>
      <c r="Z409" s="757"/>
    </row>
    <row r="410">
      <c r="A410" s="757" t="str">
        <f>'Compiled Bev'!I2700</f>
        <v/>
      </c>
      <c r="B410" s="757" t="str">
        <f>IF(sum('Compiled Bev'!P2700+'Compiled Bev'!R2700)=0,"",IF(V410&gt;1,"",sum('Compiled Bev'!P2700+'Compiled Bev'!R2700)))</f>
        <v/>
      </c>
      <c r="C410" s="757" t="str">
        <f>'Compiled Bev'!K2700</f>
        <v/>
      </c>
      <c r="D410" s="757" t="str">
        <f>'Compiled Bev'!L2700</f>
        <v/>
      </c>
      <c r="E410" s="757" t="str">
        <f>'Compiled Bev'!M2700</f>
        <v/>
      </c>
      <c r="F410" s="757" t="str">
        <f>'Compiled Bev'!N2700</f>
        <v/>
      </c>
      <c r="G410" s="757" t="str">
        <f t="shared" si="1"/>
        <v/>
      </c>
      <c r="H410" s="757" t="str">
        <f>'Compiled Bev'!P2700</f>
        <v/>
      </c>
      <c r="I410" s="757" t="str">
        <f t="shared" si="2"/>
        <v/>
      </c>
      <c r="J410" s="757" t="str">
        <f>'Compiled Bev'!R2700</f>
        <v/>
      </c>
      <c r="K410" s="757" t="str">
        <f>'Compiled Bev'!S2700</f>
        <v/>
      </c>
      <c r="L410" s="757" t="str">
        <f>'Compiled Bev'!T2700</f>
        <v/>
      </c>
      <c r="M410" s="758"/>
      <c r="N410" s="759"/>
      <c r="O410" s="757"/>
      <c r="P410" s="757"/>
      <c r="Q410" s="757"/>
      <c r="R410" s="757"/>
      <c r="S410" s="757"/>
      <c r="T410" s="757"/>
      <c r="U410" s="757"/>
      <c r="V410" s="757">
        <f>COUNTA('Compiled Bev'!P2700,'Compiled Bev'!R2700)</f>
        <v>0</v>
      </c>
      <c r="W410" s="757"/>
      <c r="X410" s="757"/>
      <c r="Y410" s="757"/>
      <c r="Z410" s="757"/>
    </row>
    <row r="411">
      <c r="A411" s="757" t="str">
        <f>'Compiled Bev'!I2701</f>
        <v/>
      </c>
      <c r="B411" s="757" t="str">
        <f>IF(sum('Compiled Bev'!P2701+'Compiled Bev'!R2701)=0,"",IF(V411&gt;1,"",sum('Compiled Bev'!P2701+'Compiled Bev'!R2701)))</f>
        <v/>
      </c>
      <c r="C411" s="757" t="str">
        <f>'Compiled Bev'!K2701</f>
        <v/>
      </c>
      <c r="D411" s="757" t="str">
        <f>'Compiled Bev'!L2701</f>
        <v/>
      </c>
      <c r="E411" s="757" t="str">
        <f>'Compiled Bev'!M2701</f>
        <v/>
      </c>
      <c r="F411" s="757" t="str">
        <f>'Compiled Bev'!N2701</f>
        <v/>
      </c>
      <c r="G411" s="757" t="str">
        <f t="shared" si="1"/>
        <v/>
      </c>
      <c r="H411" s="757" t="str">
        <f>'Compiled Bev'!P2701</f>
        <v/>
      </c>
      <c r="I411" s="757" t="str">
        <f t="shared" si="2"/>
        <v/>
      </c>
      <c r="J411" s="757" t="str">
        <f>'Compiled Bev'!R2701</f>
        <v/>
      </c>
      <c r="K411" s="757" t="str">
        <f>'Compiled Bev'!S2701</f>
        <v/>
      </c>
      <c r="L411" s="757" t="str">
        <f>'Compiled Bev'!T2701</f>
        <v/>
      </c>
      <c r="M411" s="758"/>
      <c r="N411" s="759"/>
      <c r="O411" s="757"/>
      <c r="P411" s="757"/>
      <c r="Q411" s="757"/>
      <c r="R411" s="757"/>
      <c r="S411" s="757"/>
      <c r="T411" s="757"/>
      <c r="U411" s="757"/>
      <c r="V411" s="757">
        <f>COUNTA('Compiled Bev'!P2701,'Compiled Bev'!R2701)</f>
        <v>0</v>
      </c>
      <c r="W411" s="757"/>
      <c r="X411" s="757"/>
      <c r="Y411" s="757"/>
      <c r="Z411" s="757"/>
    </row>
    <row r="412">
      <c r="A412" s="757" t="str">
        <f>'Compiled Bev'!I2702</f>
        <v/>
      </c>
      <c r="B412" s="757" t="str">
        <f>IF(sum('Compiled Bev'!P2702+'Compiled Bev'!R2702)=0,"",IF(V412&gt;1,"",sum('Compiled Bev'!P2702+'Compiled Bev'!R2702)))</f>
        <v/>
      </c>
      <c r="C412" s="757" t="str">
        <f>'Compiled Bev'!K2702</f>
        <v/>
      </c>
      <c r="D412" s="757" t="str">
        <f>'Compiled Bev'!L2702</f>
        <v/>
      </c>
      <c r="E412" s="757" t="str">
        <f>'Compiled Bev'!M2702</f>
        <v/>
      </c>
      <c r="F412" s="757" t="str">
        <f>'Compiled Bev'!N2702</f>
        <v/>
      </c>
      <c r="G412" s="757" t="str">
        <f t="shared" si="1"/>
        <v/>
      </c>
      <c r="H412" s="757" t="str">
        <f>'Compiled Bev'!P2702</f>
        <v/>
      </c>
      <c r="I412" s="757" t="str">
        <f t="shared" si="2"/>
        <v/>
      </c>
      <c r="J412" s="757" t="str">
        <f>'Compiled Bev'!R2702</f>
        <v/>
      </c>
      <c r="K412" s="757" t="str">
        <f>'Compiled Bev'!S2702</f>
        <v/>
      </c>
      <c r="L412" s="757" t="str">
        <f>'Compiled Bev'!T2702</f>
        <v/>
      </c>
      <c r="M412" s="758"/>
      <c r="N412" s="759"/>
      <c r="O412" s="757"/>
      <c r="P412" s="757"/>
      <c r="Q412" s="757"/>
      <c r="R412" s="757"/>
      <c r="S412" s="757"/>
      <c r="T412" s="757"/>
      <c r="U412" s="757"/>
      <c r="V412" s="757">
        <f>COUNTA('Compiled Bev'!P2702,'Compiled Bev'!R2702)</f>
        <v>0</v>
      </c>
      <c r="W412" s="757"/>
      <c r="X412" s="757"/>
      <c r="Y412" s="757"/>
      <c r="Z412" s="757"/>
    </row>
    <row r="413">
      <c r="A413" s="757" t="str">
        <f>'Compiled Bev'!I2703</f>
        <v/>
      </c>
      <c r="B413" s="757" t="str">
        <f>IF(sum('Compiled Bev'!P2703+'Compiled Bev'!R2703)=0,"",IF(V413&gt;1,"",sum('Compiled Bev'!P2703+'Compiled Bev'!R2703)))</f>
        <v/>
      </c>
      <c r="C413" s="757" t="str">
        <f>'Compiled Bev'!K2703</f>
        <v/>
      </c>
      <c r="D413" s="757" t="str">
        <f>'Compiled Bev'!L2703</f>
        <v/>
      </c>
      <c r="E413" s="757" t="str">
        <f>'Compiled Bev'!M2703</f>
        <v/>
      </c>
      <c r="F413" s="757" t="str">
        <f>'Compiled Bev'!N2703</f>
        <v/>
      </c>
      <c r="G413" s="757" t="str">
        <f t="shared" si="1"/>
        <v/>
      </c>
      <c r="H413" s="757" t="str">
        <f>'Compiled Bev'!P2703</f>
        <v/>
      </c>
      <c r="I413" s="757" t="str">
        <f t="shared" si="2"/>
        <v/>
      </c>
      <c r="J413" s="757" t="str">
        <f>'Compiled Bev'!R2703</f>
        <v/>
      </c>
      <c r="K413" s="757" t="str">
        <f>'Compiled Bev'!S2703</f>
        <v/>
      </c>
      <c r="L413" s="757" t="str">
        <f>'Compiled Bev'!T2703</f>
        <v/>
      </c>
      <c r="M413" s="758"/>
      <c r="N413" s="759"/>
      <c r="O413" s="757"/>
      <c r="P413" s="757"/>
      <c r="Q413" s="757"/>
      <c r="R413" s="757"/>
      <c r="S413" s="757"/>
      <c r="T413" s="757"/>
      <c r="U413" s="757"/>
      <c r="V413" s="757">
        <f>COUNTA('Compiled Bev'!P2703,'Compiled Bev'!R2703)</f>
        <v>0</v>
      </c>
      <c r="W413" s="757"/>
      <c r="X413" s="757"/>
      <c r="Y413" s="757"/>
      <c r="Z413" s="757"/>
    </row>
    <row r="414">
      <c r="A414" s="757" t="str">
        <f>'Compiled Bev'!I2704</f>
        <v/>
      </c>
      <c r="B414" s="757" t="str">
        <f>IF(sum('Compiled Bev'!P2704+'Compiled Bev'!R2704)=0,"",IF(V414&gt;1,"",sum('Compiled Bev'!P2704+'Compiled Bev'!R2704)))</f>
        <v/>
      </c>
      <c r="C414" s="757" t="str">
        <f>'Compiled Bev'!K2704</f>
        <v/>
      </c>
      <c r="D414" s="757" t="str">
        <f>'Compiled Bev'!L2704</f>
        <v/>
      </c>
      <c r="E414" s="757" t="str">
        <f>'Compiled Bev'!M2704</f>
        <v/>
      </c>
      <c r="F414" s="757" t="str">
        <f>'Compiled Bev'!N2704</f>
        <v/>
      </c>
      <c r="G414" s="757" t="str">
        <f t="shared" si="1"/>
        <v/>
      </c>
      <c r="H414" s="757" t="str">
        <f>'Compiled Bev'!P2704</f>
        <v/>
      </c>
      <c r="I414" s="757" t="str">
        <f t="shared" si="2"/>
        <v/>
      </c>
      <c r="J414" s="757" t="str">
        <f>'Compiled Bev'!R2704</f>
        <v/>
      </c>
      <c r="K414" s="757" t="str">
        <f>'Compiled Bev'!S2704</f>
        <v/>
      </c>
      <c r="L414" s="757" t="str">
        <f>'Compiled Bev'!T2704</f>
        <v/>
      </c>
      <c r="M414" s="758"/>
      <c r="N414" s="759"/>
      <c r="O414" s="757"/>
      <c r="P414" s="757"/>
      <c r="Q414" s="757"/>
      <c r="R414" s="757"/>
      <c r="S414" s="757"/>
      <c r="T414" s="757"/>
      <c r="U414" s="757"/>
      <c r="V414" s="757">
        <f>COUNTA('Compiled Bev'!P2704,'Compiled Bev'!R2704)</f>
        <v>0</v>
      </c>
      <c r="W414" s="757"/>
      <c r="X414" s="757"/>
      <c r="Y414" s="757"/>
      <c r="Z414" s="757"/>
    </row>
    <row r="415">
      <c r="A415" s="757" t="str">
        <f>'Compiled Bev'!I2705</f>
        <v/>
      </c>
      <c r="B415" s="757" t="str">
        <f>IF(sum('Compiled Bev'!P2705+'Compiled Bev'!R2705)=0,"",IF(V415&gt;1,"",sum('Compiled Bev'!P2705+'Compiled Bev'!R2705)))</f>
        <v/>
      </c>
      <c r="C415" s="757" t="str">
        <f>'Compiled Bev'!K2705</f>
        <v/>
      </c>
      <c r="D415" s="757" t="str">
        <f>'Compiled Bev'!L2705</f>
        <v/>
      </c>
      <c r="E415" s="757" t="str">
        <f>'Compiled Bev'!M2705</f>
        <v/>
      </c>
      <c r="F415" s="757" t="str">
        <f>'Compiled Bev'!N2705</f>
        <v/>
      </c>
      <c r="G415" s="757" t="str">
        <f t="shared" si="1"/>
        <v/>
      </c>
      <c r="H415" s="757" t="str">
        <f>'Compiled Bev'!P2705</f>
        <v/>
      </c>
      <c r="I415" s="757" t="str">
        <f t="shared" si="2"/>
        <v/>
      </c>
      <c r="J415" s="757" t="str">
        <f>'Compiled Bev'!R2705</f>
        <v/>
      </c>
      <c r="K415" s="757" t="str">
        <f>'Compiled Bev'!S2705</f>
        <v/>
      </c>
      <c r="L415" s="757" t="str">
        <f>'Compiled Bev'!T2705</f>
        <v/>
      </c>
      <c r="M415" s="758"/>
      <c r="N415" s="759"/>
      <c r="O415" s="757"/>
      <c r="P415" s="757"/>
      <c r="Q415" s="757"/>
      <c r="R415" s="757"/>
      <c r="S415" s="757"/>
      <c r="T415" s="757"/>
      <c r="U415" s="757"/>
      <c r="V415" s="757">
        <f>COUNTA('Compiled Bev'!P2705,'Compiled Bev'!R2705)</f>
        <v>0</v>
      </c>
      <c r="W415" s="757"/>
      <c r="X415" s="757"/>
      <c r="Y415" s="757"/>
      <c r="Z415" s="757"/>
    </row>
    <row r="416">
      <c r="A416" s="757" t="str">
        <f>'Compiled Bev'!I2706</f>
        <v/>
      </c>
      <c r="B416" s="757" t="str">
        <f>IF(sum('Compiled Bev'!P2706+'Compiled Bev'!R2706)=0,"",IF(V416&gt;1,"",sum('Compiled Bev'!P2706+'Compiled Bev'!R2706)))</f>
        <v/>
      </c>
      <c r="C416" s="757" t="str">
        <f>'Compiled Bev'!K2706</f>
        <v/>
      </c>
      <c r="D416" s="757" t="str">
        <f>'Compiled Bev'!L2706</f>
        <v/>
      </c>
      <c r="E416" s="757" t="str">
        <f>'Compiled Bev'!M2706</f>
        <v/>
      </c>
      <c r="F416" s="757" t="str">
        <f>'Compiled Bev'!N2706</f>
        <v/>
      </c>
      <c r="G416" s="757" t="str">
        <f t="shared" si="1"/>
        <v/>
      </c>
      <c r="H416" s="757" t="str">
        <f>'Compiled Bev'!P2706</f>
        <v/>
      </c>
      <c r="I416" s="757" t="str">
        <f t="shared" si="2"/>
        <v/>
      </c>
      <c r="J416" s="757" t="str">
        <f>'Compiled Bev'!R2706</f>
        <v/>
      </c>
      <c r="K416" s="757" t="str">
        <f>'Compiled Bev'!S2706</f>
        <v/>
      </c>
      <c r="L416" s="757" t="str">
        <f>'Compiled Bev'!T2706</f>
        <v/>
      </c>
      <c r="M416" s="758"/>
      <c r="N416" s="759"/>
      <c r="O416" s="757"/>
      <c r="P416" s="757"/>
      <c r="Q416" s="757"/>
      <c r="R416" s="757"/>
      <c r="S416" s="757"/>
      <c r="T416" s="757"/>
      <c r="U416" s="757"/>
      <c r="V416" s="757">
        <f>COUNTA('Compiled Bev'!P2706,'Compiled Bev'!R2706)</f>
        <v>0</v>
      </c>
      <c r="W416" s="757"/>
      <c r="X416" s="757"/>
      <c r="Y416" s="757"/>
      <c r="Z416" s="757"/>
    </row>
    <row r="417">
      <c r="A417" s="757" t="str">
        <f>'Compiled Bev'!I2707</f>
        <v/>
      </c>
      <c r="B417" s="757" t="str">
        <f>IF(sum('Compiled Bev'!P2707+'Compiled Bev'!R2707)=0,"",IF(V417&gt;1,"",sum('Compiled Bev'!P2707+'Compiled Bev'!R2707)))</f>
        <v/>
      </c>
      <c r="C417" s="757" t="str">
        <f>'Compiled Bev'!K2707</f>
        <v/>
      </c>
      <c r="D417" s="757" t="str">
        <f>'Compiled Bev'!L2707</f>
        <v/>
      </c>
      <c r="E417" s="757" t="str">
        <f>'Compiled Bev'!M2707</f>
        <v/>
      </c>
      <c r="F417" s="757" t="str">
        <f>'Compiled Bev'!N2707</f>
        <v/>
      </c>
      <c r="G417" s="757" t="str">
        <f t="shared" si="1"/>
        <v/>
      </c>
      <c r="H417" s="757" t="str">
        <f>'Compiled Bev'!P2707</f>
        <v/>
      </c>
      <c r="I417" s="757" t="str">
        <f t="shared" si="2"/>
        <v/>
      </c>
      <c r="J417" s="757" t="str">
        <f>'Compiled Bev'!R2707</f>
        <v/>
      </c>
      <c r="K417" s="757" t="str">
        <f>'Compiled Bev'!S2707</f>
        <v/>
      </c>
      <c r="L417" s="757" t="str">
        <f>'Compiled Bev'!T2707</f>
        <v/>
      </c>
      <c r="M417" s="758"/>
      <c r="N417" s="759"/>
      <c r="O417" s="757"/>
      <c r="P417" s="757"/>
      <c r="Q417" s="757"/>
      <c r="R417" s="757"/>
      <c r="S417" s="757"/>
      <c r="T417" s="757"/>
      <c r="U417" s="757"/>
      <c r="V417" s="757">
        <f>COUNTA('Compiled Bev'!P2707,'Compiled Bev'!R2707)</f>
        <v>0</v>
      </c>
      <c r="W417" s="757"/>
      <c r="X417" s="757"/>
      <c r="Y417" s="757"/>
      <c r="Z417" s="757"/>
    </row>
    <row r="418">
      <c r="A418" s="757" t="str">
        <f>'Compiled Bev'!I2708</f>
        <v/>
      </c>
      <c r="B418" s="757" t="str">
        <f>IF(sum('Compiled Bev'!P2708+'Compiled Bev'!R2708)=0,"",IF(V418&gt;1,"",sum('Compiled Bev'!P2708+'Compiled Bev'!R2708)))</f>
        <v/>
      </c>
      <c r="C418" s="757" t="str">
        <f>'Compiled Bev'!K2708</f>
        <v/>
      </c>
      <c r="D418" s="757" t="str">
        <f>'Compiled Bev'!L2708</f>
        <v/>
      </c>
      <c r="E418" s="757" t="str">
        <f>'Compiled Bev'!M2708</f>
        <v/>
      </c>
      <c r="F418" s="757" t="str">
        <f>'Compiled Bev'!N2708</f>
        <v/>
      </c>
      <c r="G418" s="757" t="str">
        <f t="shared" si="1"/>
        <v/>
      </c>
      <c r="H418" s="757" t="str">
        <f>'Compiled Bev'!P2708</f>
        <v/>
      </c>
      <c r="I418" s="757" t="str">
        <f t="shared" si="2"/>
        <v/>
      </c>
      <c r="J418" s="757" t="str">
        <f>'Compiled Bev'!R2708</f>
        <v/>
      </c>
      <c r="K418" s="757" t="str">
        <f>'Compiled Bev'!S2708</f>
        <v/>
      </c>
      <c r="L418" s="757" t="str">
        <f>'Compiled Bev'!T2708</f>
        <v/>
      </c>
      <c r="M418" s="758"/>
      <c r="N418" s="759"/>
      <c r="O418" s="757"/>
      <c r="P418" s="757"/>
      <c r="Q418" s="757"/>
      <c r="R418" s="757"/>
      <c r="S418" s="757"/>
      <c r="T418" s="757"/>
      <c r="U418" s="757"/>
      <c r="V418" s="757">
        <f>COUNTA('Compiled Bev'!P2708,'Compiled Bev'!R2708)</f>
        <v>0</v>
      </c>
      <c r="W418" s="757"/>
      <c r="X418" s="757"/>
      <c r="Y418" s="757"/>
      <c r="Z418" s="757"/>
    </row>
    <row r="419">
      <c r="A419" s="757" t="str">
        <f>'Compiled Bev'!I2709</f>
        <v/>
      </c>
      <c r="B419" s="757" t="str">
        <f>IF(sum('Compiled Bev'!P2709+'Compiled Bev'!R2709)=0,"",IF(V419&gt;1,"",sum('Compiled Bev'!P2709+'Compiled Bev'!R2709)))</f>
        <v/>
      </c>
      <c r="C419" s="757" t="str">
        <f>'Compiled Bev'!K2709</f>
        <v/>
      </c>
      <c r="D419" s="757" t="str">
        <f>'Compiled Bev'!L2709</f>
        <v/>
      </c>
      <c r="E419" s="757" t="str">
        <f>'Compiled Bev'!M2709</f>
        <v/>
      </c>
      <c r="F419" s="757" t="str">
        <f>'Compiled Bev'!N2709</f>
        <v/>
      </c>
      <c r="G419" s="757" t="str">
        <f t="shared" si="1"/>
        <v/>
      </c>
      <c r="H419" s="757" t="str">
        <f>'Compiled Bev'!P2709</f>
        <v/>
      </c>
      <c r="I419" s="757" t="str">
        <f t="shared" si="2"/>
        <v/>
      </c>
      <c r="J419" s="757" t="str">
        <f>'Compiled Bev'!R2709</f>
        <v/>
      </c>
      <c r="K419" s="757" t="str">
        <f>'Compiled Bev'!S2709</f>
        <v/>
      </c>
      <c r="L419" s="757" t="str">
        <f>'Compiled Bev'!T2709</f>
        <v/>
      </c>
      <c r="M419" s="758"/>
      <c r="N419" s="759"/>
      <c r="O419" s="757"/>
      <c r="P419" s="757"/>
      <c r="Q419" s="757"/>
      <c r="R419" s="757"/>
      <c r="S419" s="757"/>
      <c r="T419" s="757"/>
      <c r="U419" s="757"/>
      <c r="V419" s="757">
        <f>COUNTA('Compiled Bev'!P2709,'Compiled Bev'!R2709)</f>
        <v>0</v>
      </c>
      <c r="W419" s="757"/>
      <c r="X419" s="757"/>
      <c r="Y419" s="757"/>
      <c r="Z419" s="757"/>
    </row>
    <row r="420">
      <c r="A420" s="757" t="str">
        <f>'Compiled Bev'!I2710</f>
        <v/>
      </c>
      <c r="B420" s="757" t="str">
        <f>IF(sum('Compiled Bev'!P2710+'Compiled Bev'!R2710)=0,"",IF(V420&gt;1,"",sum('Compiled Bev'!P2710+'Compiled Bev'!R2710)))</f>
        <v/>
      </c>
      <c r="C420" s="757" t="str">
        <f>'Compiled Bev'!K2710</f>
        <v/>
      </c>
      <c r="D420" s="757" t="str">
        <f>'Compiled Bev'!L2710</f>
        <v/>
      </c>
      <c r="E420" s="757" t="str">
        <f>'Compiled Bev'!M2710</f>
        <v/>
      </c>
      <c r="F420" s="757" t="str">
        <f>'Compiled Bev'!N2710</f>
        <v/>
      </c>
      <c r="G420" s="757" t="str">
        <f t="shared" si="1"/>
        <v/>
      </c>
      <c r="H420" s="757" t="str">
        <f>'Compiled Bev'!P2710</f>
        <v/>
      </c>
      <c r="I420" s="757" t="str">
        <f t="shared" si="2"/>
        <v/>
      </c>
      <c r="J420" s="757" t="str">
        <f>'Compiled Bev'!R2710</f>
        <v/>
      </c>
      <c r="K420" s="757" t="str">
        <f>'Compiled Bev'!S2710</f>
        <v/>
      </c>
      <c r="L420" s="757" t="str">
        <f>'Compiled Bev'!T2710</f>
        <v/>
      </c>
      <c r="M420" s="758"/>
      <c r="N420" s="759"/>
      <c r="O420" s="757"/>
      <c r="P420" s="757"/>
      <c r="Q420" s="757"/>
      <c r="R420" s="757"/>
      <c r="S420" s="757"/>
      <c r="T420" s="757"/>
      <c r="U420" s="757"/>
      <c r="V420" s="757">
        <f>COUNTA('Compiled Bev'!P2710,'Compiled Bev'!R2710)</f>
        <v>0</v>
      </c>
      <c r="W420" s="757"/>
      <c r="X420" s="757"/>
      <c r="Y420" s="757"/>
      <c r="Z420" s="757"/>
    </row>
    <row r="421">
      <c r="A421" s="757" t="str">
        <f>'Compiled Bev'!I2711</f>
        <v/>
      </c>
      <c r="B421" s="757" t="str">
        <f>IF(sum('Compiled Bev'!P2711+'Compiled Bev'!R2711)=0,"",IF(V421&gt;1,"",sum('Compiled Bev'!P2711+'Compiled Bev'!R2711)))</f>
        <v/>
      </c>
      <c r="C421" s="757" t="str">
        <f>'Compiled Bev'!K2711</f>
        <v/>
      </c>
      <c r="D421" s="757" t="str">
        <f>'Compiled Bev'!L2711</f>
        <v/>
      </c>
      <c r="E421" s="757" t="str">
        <f>'Compiled Bev'!M2711</f>
        <v/>
      </c>
      <c r="F421" s="757" t="str">
        <f>'Compiled Bev'!N2711</f>
        <v/>
      </c>
      <c r="G421" s="757" t="str">
        <f t="shared" si="1"/>
        <v/>
      </c>
      <c r="H421" s="757" t="str">
        <f>'Compiled Bev'!P2711</f>
        <v/>
      </c>
      <c r="I421" s="757" t="str">
        <f t="shared" si="2"/>
        <v/>
      </c>
      <c r="J421" s="757" t="str">
        <f>'Compiled Bev'!R2711</f>
        <v/>
      </c>
      <c r="K421" s="757" t="str">
        <f>'Compiled Bev'!S2711</f>
        <v/>
      </c>
      <c r="L421" s="757" t="str">
        <f>'Compiled Bev'!T2711</f>
        <v/>
      </c>
      <c r="M421" s="758"/>
      <c r="N421" s="759"/>
      <c r="O421" s="757"/>
      <c r="P421" s="757"/>
      <c r="Q421" s="757"/>
      <c r="R421" s="757"/>
      <c r="S421" s="757"/>
      <c r="T421" s="757"/>
      <c r="U421" s="757"/>
      <c r="V421" s="757">
        <f>COUNTA('Compiled Bev'!P2711,'Compiled Bev'!R2711)</f>
        <v>0</v>
      </c>
      <c r="W421" s="757"/>
      <c r="X421" s="757"/>
      <c r="Y421" s="757"/>
      <c r="Z421" s="757"/>
    </row>
    <row r="422">
      <c r="A422" s="757" t="str">
        <f>'Compiled Bev'!I2712</f>
        <v/>
      </c>
      <c r="B422" s="757" t="str">
        <f>IF(sum('Compiled Bev'!P2712+'Compiled Bev'!R2712)=0,"",IF(V422&gt;1,"",sum('Compiled Bev'!P2712+'Compiled Bev'!R2712)))</f>
        <v/>
      </c>
      <c r="C422" s="757" t="str">
        <f>'Compiled Bev'!K2712</f>
        <v/>
      </c>
      <c r="D422" s="757" t="str">
        <f>'Compiled Bev'!L2712</f>
        <v/>
      </c>
      <c r="E422" s="757" t="str">
        <f>'Compiled Bev'!M2712</f>
        <v/>
      </c>
      <c r="F422" s="757" t="str">
        <f>'Compiled Bev'!N2712</f>
        <v/>
      </c>
      <c r="G422" s="757" t="str">
        <f t="shared" si="1"/>
        <v/>
      </c>
      <c r="H422" s="757" t="str">
        <f>'Compiled Bev'!P2712</f>
        <v/>
      </c>
      <c r="I422" s="757" t="str">
        <f t="shared" si="2"/>
        <v/>
      </c>
      <c r="J422" s="757" t="str">
        <f>'Compiled Bev'!R2712</f>
        <v/>
      </c>
      <c r="K422" s="757" t="str">
        <f>'Compiled Bev'!S2712</f>
        <v/>
      </c>
      <c r="L422" s="757" t="str">
        <f>'Compiled Bev'!T2712</f>
        <v/>
      </c>
      <c r="M422" s="758"/>
      <c r="N422" s="759"/>
      <c r="O422" s="757"/>
      <c r="P422" s="757"/>
      <c r="Q422" s="757"/>
      <c r="R422" s="757"/>
      <c r="S422" s="757"/>
      <c r="T422" s="757"/>
      <c r="U422" s="757"/>
      <c r="V422" s="757">
        <f>COUNTA('Compiled Bev'!P2712,'Compiled Bev'!R2712)</f>
        <v>0</v>
      </c>
      <c r="W422" s="757"/>
      <c r="X422" s="757"/>
      <c r="Y422" s="757"/>
      <c r="Z422" s="757"/>
    </row>
    <row r="423">
      <c r="A423" s="757" t="str">
        <f>'Compiled Bev'!I2713</f>
        <v/>
      </c>
      <c r="B423" s="757" t="str">
        <f>IF(sum('Compiled Bev'!P2713+'Compiled Bev'!R2713)=0,"",IF(V423&gt;1,"",sum('Compiled Bev'!P2713+'Compiled Bev'!R2713)))</f>
        <v/>
      </c>
      <c r="C423" s="757" t="str">
        <f>'Compiled Bev'!K2713</f>
        <v/>
      </c>
      <c r="D423" s="757" t="str">
        <f>'Compiled Bev'!L2713</f>
        <v/>
      </c>
      <c r="E423" s="757" t="str">
        <f>'Compiled Bev'!M2713</f>
        <v/>
      </c>
      <c r="F423" s="757" t="str">
        <f>'Compiled Bev'!N2713</f>
        <v/>
      </c>
      <c r="G423" s="757" t="str">
        <f t="shared" si="1"/>
        <v/>
      </c>
      <c r="H423" s="757" t="str">
        <f>'Compiled Bev'!P2713</f>
        <v/>
      </c>
      <c r="I423" s="757" t="str">
        <f t="shared" si="2"/>
        <v/>
      </c>
      <c r="J423" s="757" t="str">
        <f>'Compiled Bev'!R2713</f>
        <v/>
      </c>
      <c r="K423" s="757" t="str">
        <f>'Compiled Bev'!S2713</f>
        <v/>
      </c>
      <c r="L423" s="757" t="str">
        <f>'Compiled Bev'!T2713</f>
        <v/>
      </c>
      <c r="M423" s="758"/>
      <c r="N423" s="759"/>
      <c r="O423" s="757"/>
      <c r="P423" s="757"/>
      <c r="Q423" s="757"/>
      <c r="R423" s="757"/>
      <c r="S423" s="757"/>
      <c r="T423" s="757"/>
      <c r="U423" s="757"/>
      <c r="V423" s="757">
        <f>COUNTA('Compiled Bev'!P2713,'Compiled Bev'!R2713)</f>
        <v>0</v>
      </c>
      <c r="W423" s="757"/>
      <c r="X423" s="757"/>
      <c r="Y423" s="757"/>
      <c r="Z423" s="757"/>
    </row>
    <row r="424">
      <c r="A424" s="757" t="str">
        <f>'Compiled Bev'!I2714</f>
        <v/>
      </c>
      <c r="B424" s="757" t="str">
        <f>IF(sum('Compiled Bev'!P2714+'Compiled Bev'!R2714)=0,"",IF(V424&gt;1,"",sum('Compiled Bev'!P2714+'Compiled Bev'!R2714)))</f>
        <v/>
      </c>
      <c r="C424" s="757" t="str">
        <f>'Compiled Bev'!K2714</f>
        <v/>
      </c>
      <c r="D424" s="757" t="str">
        <f>'Compiled Bev'!L2714</f>
        <v/>
      </c>
      <c r="E424" s="757" t="str">
        <f>'Compiled Bev'!M2714</f>
        <v/>
      </c>
      <c r="F424" s="757" t="str">
        <f>'Compiled Bev'!N2714</f>
        <v/>
      </c>
      <c r="G424" s="757" t="str">
        <f t="shared" si="1"/>
        <v/>
      </c>
      <c r="H424" s="757" t="str">
        <f>'Compiled Bev'!P2714</f>
        <v/>
      </c>
      <c r="I424" s="757" t="str">
        <f t="shared" si="2"/>
        <v/>
      </c>
      <c r="J424" s="757" t="str">
        <f>'Compiled Bev'!R2714</f>
        <v/>
      </c>
      <c r="K424" s="757" t="str">
        <f>'Compiled Bev'!S2714</f>
        <v/>
      </c>
      <c r="L424" s="757" t="str">
        <f>'Compiled Bev'!T2714</f>
        <v/>
      </c>
      <c r="M424" s="758"/>
      <c r="N424" s="759"/>
      <c r="O424" s="757"/>
      <c r="P424" s="757"/>
      <c r="Q424" s="757"/>
      <c r="R424" s="757"/>
      <c r="S424" s="757"/>
      <c r="T424" s="757"/>
      <c r="U424" s="757"/>
      <c r="V424" s="757">
        <f>COUNTA('Compiled Bev'!P2714,'Compiled Bev'!R2714)</f>
        <v>0</v>
      </c>
      <c r="W424" s="757"/>
      <c r="X424" s="757"/>
      <c r="Y424" s="757"/>
      <c r="Z424" s="757"/>
    </row>
    <row r="425">
      <c r="A425" s="757" t="str">
        <f>'Compiled Bev'!I2715</f>
        <v/>
      </c>
      <c r="B425" s="757" t="str">
        <f>IF(sum('Compiled Bev'!P2715+'Compiled Bev'!R2715)=0,"",IF(V425&gt;1,"",sum('Compiled Bev'!P2715+'Compiled Bev'!R2715)))</f>
        <v/>
      </c>
      <c r="C425" s="757" t="str">
        <f>'Compiled Bev'!K2715</f>
        <v/>
      </c>
      <c r="D425" s="757" t="str">
        <f>'Compiled Bev'!L2715</f>
        <v/>
      </c>
      <c r="E425" s="757" t="str">
        <f>'Compiled Bev'!M2715</f>
        <v/>
      </c>
      <c r="F425" s="757" t="str">
        <f>'Compiled Bev'!N2715</f>
        <v/>
      </c>
      <c r="G425" s="757" t="str">
        <f t="shared" si="1"/>
        <v/>
      </c>
      <c r="H425" s="757" t="str">
        <f>'Compiled Bev'!P2715</f>
        <v/>
      </c>
      <c r="I425" s="757" t="str">
        <f t="shared" si="2"/>
        <v/>
      </c>
      <c r="J425" s="757" t="str">
        <f>'Compiled Bev'!R2715</f>
        <v/>
      </c>
      <c r="K425" s="757" t="str">
        <f>'Compiled Bev'!S2715</f>
        <v/>
      </c>
      <c r="L425" s="757" t="str">
        <f>'Compiled Bev'!T2715</f>
        <v/>
      </c>
      <c r="M425" s="758"/>
      <c r="N425" s="759"/>
      <c r="O425" s="757"/>
      <c r="P425" s="757"/>
      <c r="Q425" s="757"/>
      <c r="R425" s="757"/>
      <c r="S425" s="757"/>
      <c r="T425" s="757"/>
      <c r="U425" s="757"/>
      <c r="V425" s="757">
        <f>COUNTA('Compiled Bev'!P2715,'Compiled Bev'!R2715)</f>
        <v>0</v>
      </c>
      <c r="W425" s="757"/>
      <c r="X425" s="757"/>
      <c r="Y425" s="757"/>
      <c r="Z425" s="757"/>
    </row>
    <row r="426">
      <c r="A426" s="757" t="str">
        <f>'Compiled Bev'!I2716</f>
        <v/>
      </c>
      <c r="B426" s="757" t="str">
        <f>IF(sum('Compiled Bev'!P2716+'Compiled Bev'!R2716)=0,"",IF(V426&gt;1,"",sum('Compiled Bev'!P2716+'Compiled Bev'!R2716)))</f>
        <v/>
      </c>
      <c r="C426" s="757" t="str">
        <f>'Compiled Bev'!K2716</f>
        <v/>
      </c>
      <c r="D426" s="757" t="str">
        <f>'Compiled Bev'!L2716</f>
        <v/>
      </c>
      <c r="E426" s="757" t="str">
        <f>'Compiled Bev'!M2716</f>
        <v/>
      </c>
      <c r="F426" s="757" t="str">
        <f>'Compiled Bev'!N2716</f>
        <v/>
      </c>
      <c r="G426" s="757" t="str">
        <f t="shared" si="1"/>
        <v/>
      </c>
      <c r="H426" s="757" t="str">
        <f>'Compiled Bev'!P2716</f>
        <v/>
      </c>
      <c r="I426" s="757" t="str">
        <f t="shared" si="2"/>
        <v/>
      </c>
      <c r="J426" s="757" t="str">
        <f>'Compiled Bev'!R2716</f>
        <v/>
      </c>
      <c r="K426" s="757" t="str">
        <f>'Compiled Bev'!S2716</f>
        <v/>
      </c>
      <c r="L426" s="757" t="str">
        <f>'Compiled Bev'!T2716</f>
        <v/>
      </c>
      <c r="M426" s="758"/>
      <c r="N426" s="759"/>
      <c r="O426" s="757"/>
      <c r="P426" s="757"/>
      <c r="Q426" s="757"/>
      <c r="R426" s="757"/>
      <c r="S426" s="757"/>
      <c r="T426" s="757"/>
      <c r="U426" s="757"/>
      <c r="V426" s="757">
        <f>COUNTA('Compiled Bev'!P2716,'Compiled Bev'!R2716)</f>
        <v>0</v>
      </c>
      <c r="W426" s="757"/>
      <c r="X426" s="757"/>
      <c r="Y426" s="757"/>
      <c r="Z426" s="757"/>
    </row>
    <row r="427">
      <c r="A427" s="757" t="str">
        <f>'Compiled Bev'!I2717</f>
        <v/>
      </c>
      <c r="B427" s="757" t="str">
        <f>IF(sum('Compiled Bev'!P2717+'Compiled Bev'!R2717)=0,"",IF(V427&gt;1,"",sum('Compiled Bev'!P2717+'Compiled Bev'!R2717)))</f>
        <v/>
      </c>
      <c r="C427" s="757" t="str">
        <f>'Compiled Bev'!K2717</f>
        <v/>
      </c>
      <c r="D427" s="757" t="str">
        <f>'Compiled Bev'!L2717</f>
        <v/>
      </c>
      <c r="E427" s="757" t="str">
        <f>'Compiled Bev'!M2717</f>
        <v/>
      </c>
      <c r="F427" s="757" t="str">
        <f>'Compiled Bev'!N2717</f>
        <v/>
      </c>
      <c r="G427" s="757" t="str">
        <f t="shared" si="1"/>
        <v/>
      </c>
      <c r="H427" s="757" t="str">
        <f>'Compiled Bev'!P2717</f>
        <v/>
      </c>
      <c r="I427" s="757" t="str">
        <f t="shared" si="2"/>
        <v/>
      </c>
      <c r="J427" s="757" t="str">
        <f>'Compiled Bev'!R2717</f>
        <v/>
      </c>
      <c r="K427" s="757" t="str">
        <f>'Compiled Bev'!S2717</f>
        <v/>
      </c>
      <c r="L427" s="757" t="str">
        <f>'Compiled Bev'!T2717</f>
        <v/>
      </c>
      <c r="M427" s="758"/>
      <c r="N427" s="759"/>
      <c r="O427" s="757"/>
      <c r="P427" s="757"/>
      <c r="Q427" s="757"/>
      <c r="R427" s="757"/>
      <c r="S427" s="757"/>
      <c r="T427" s="757"/>
      <c r="U427" s="757"/>
      <c r="V427" s="757">
        <f>COUNTA('Compiled Bev'!P2717,'Compiled Bev'!R2717)</f>
        <v>0</v>
      </c>
      <c r="W427" s="757"/>
      <c r="X427" s="757"/>
      <c r="Y427" s="757"/>
      <c r="Z427" s="757"/>
    </row>
    <row r="428">
      <c r="A428" s="757" t="str">
        <f>'Compiled Bev'!I2718</f>
        <v/>
      </c>
      <c r="B428" s="757" t="str">
        <f>IF(sum('Compiled Bev'!P2718+'Compiled Bev'!R2718)=0,"",IF(V428&gt;1,"",sum('Compiled Bev'!P2718+'Compiled Bev'!R2718)))</f>
        <v/>
      </c>
      <c r="C428" s="757" t="str">
        <f>'Compiled Bev'!K2718</f>
        <v/>
      </c>
      <c r="D428" s="757" t="str">
        <f>'Compiled Bev'!L2718</f>
        <v/>
      </c>
      <c r="E428" s="757" t="str">
        <f>'Compiled Bev'!M2718</f>
        <v/>
      </c>
      <c r="F428" s="757" t="str">
        <f>'Compiled Bev'!N2718</f>
        <v/>
      </c>
      <c r="G428" s="757" t="str">
        <f t="shared" si="1"/>
        <v/>
      </c>
      <c r="H428" s="757" t="str">
        <f>'Compiled Bev'!P2718</f>
        <v/>
      </c>
      <c r="I428" s="757" t="str">
        <f t="shared" si="2"/>
        <v/>
      </c>
      <c r="J428" s="757" t="str">
        <f>'Compiled Bev'!R2718</f>
        <v/>
      </c>
      <c r="K428" s="757" t="str">
        <f>'Compiled Bev'!S2718</f>
        <v/>
      </c>
      <c r="L428" s="757" t="str">
        <f>'Compiled Bev'!T2718</f>
        <v/>
      </c>
      <c r="M428" s="758"/>
      <c r="N428" s="759"/>
      <c r="O428" s="757"/>
      <c r="P428" s="757"/>
      <c r="Q428" s="757"/>
      <c r="R428" s="757"/>
      <c r="S428" s="757"/>
      <c r="T428" s="757"/>
      <c r="U428" s="757"/>
      <c r="V428" s="757">
        <f>COUNTA('Compiled Bev'!P2718,'Compiled Bev'!R2718)</f>
        <v>0</v>
      </c>
      <c r="W428" s="757"/>
      <c r="X428" s="757"/>
      <c r="Y428" s="757"/>
      <c r="Z428" s="757"/>
    </row>
    <row r="429">
      <c r="A429" s="757" t="str">
        <f>'Compiled Bev'!I2719</f>
        <v/>
      </c>
      <c r="B429" s="757" t="str">
        <f>IF(sum('Compiled Bev'!P2719+'Compiled Bev'!R2719)=0,"",IF(V429&gt;1,"",sum('Compiled Bev'!P2719+'Compiled Bev'!R2719)))</f>
        <v/>
      </c>
      <c r="C429" s="757" t="str">
        <f>'Compiled Bev'!K2719</f>
        <v/>
      </c>
      <c r="D429" s="757" t="str">
        <f>'Compiled Bev'!L2719</f>
        <v/>
      </c>
      <c r="E429" s="757" t="str">
        <f>'Compiled Bev'!M2719</f>
        <v/>
      </c>
      <c r="F429" s="757" t="str">
        <f>'Compiled Bev'!N2719</f>
        <v/>
      </c>
      <c r="G429" s="757" t="str">
        <f t="shared" si="1"/>
        <v/>
      </c>
      <c r="H429" s="757" t="str">
        <f>'Compiled Bev'!P2719</f>
        <v/>
      </c>
      <c r="I429" s="757" t="str">
        <f t="shared" si="2"/>
        <v/>
      </c>
      <c r="J429" s="757" t="str">
        <f>'Compiled Bev'!R2719</f>
        <v/>
      </c>
      <c r="K429" s="757" t="str">
        <f>'Compiled Bev'!S2719</f>
        <v/>
      </c>
      <c r="L429" s="757" t="str">
        <f>'Compiled Bev'!T2719</f>
        <v/>
      </c>
      <c r="M429" s="758"/>
      <c r="N429" s="759"/>
      <c r="O429" s="757"/>
      <c r="P429" s="757"/>
      <c r="Q429" s="757"/>
      <c r="R429" s="757"/>
      <c r="S429" s="757"/>
      <c r="T429" s="757"/>
      <c r="U429" s="757"/>
      <c r="V429" s="757">
        <f>COUNTA('Compiled Bev'!P2719,'Compiled Bev'!R2719)</f>
        <v>0</v>
      </c>
      <c r="W429" s="757"/>
      <c r="X429" s="757"/>
      <c r="Y429" s="757"/>
      <c r="Z429" s="757"/>
    </row>
    <row r="430">
      <c r="A430" s="757" t="str">
        <f>'Compiled Bev'!I2720</f>
        <v/>
      </c>
      <c r="B430" s="757" t="str">
        <f>IF(sum('Compiled Bev'!P2720+'Compiled Bev'!R2720)=0,"",IF(V430&gt;1,"",sum('Compiled Bev'!P2720+'Compiled Bev'!R2720)))</f>
        <v/>
      </c>
      <c r="C430" s="757" t="str">
        <f>'Compiled Bev'!K2720</f>
        <v/>
      </c>
      <c r="D430" s="757" t="str">
        <f>'Compiled Bev'!L2720</f>
        <v/>
      </c>
      <c r="E430" s="757" t="str">
        <f>'Compiled Bev'!M2720</f>
        <v/>
      </c>
      <c r="F430" s="757" t="str">
        <f>'Compiled Bev'!N2720</f>
        <v/>
      </c>
      <c r="G430" s="757" t="str">
        <f t="shared" si="1"/>
        <v/>
      </c>
      <c r="H430" s="757" t="str">
        <f>'Compiled Bev'!P2720</f>
        <v/>
      </c>
      <c r="I430" s="757" t="str">
        <f t="shared" si="2"/>
        <v/>
      </c>
      <c r="J430" s="757" t="str">
        <f>'Compiled Bev'!R2720</f>
        <v/>
      </c>
      <c r="K430" s="757" t="str">
        <f>'Compiled Bev'!S2720</f>
        <v/>
      </c>
      <c r="L430" s="757" t="str">
        <f>'Compiled Bev'!T2720</f>
        <v/>
      </c>
      <c r="M430" s="758"/>
      <c r="N430" s="759"/>
      <c r="O430" s="757"/>
      <c r="P430" s="757"/>
      <c r="Q430" s="757"/>
      <c r="R430" s="757"/>
      <c r="S430" s="757"/>
      <c r="T430" s="757"/>
      <c r="U430" s="757"/>
      <c r="V430" s="757">
        <f>COUNTA('Compiled Bev'!P2720,'Compiled Bev'!R2720)</f>
        <v>0</v>
      </c>
      <c r="W430" s="757"/>
      <c r="X430" s="757"/>
      <c r="Y430" s="757"/>
      <c r="Z430" s="757"/>
    </row>
    <row r="431">
      <c r="A431" s="757" t="str">
        <f>'Compiled Bev'!I2721</f>
        <v/>
      </c>
      <c r="B431" s="757" t="str">
        <f>IF(sum('Compiled Bev'!P2721+'Compiled Bev'!R2721)=0,"",IF(V431&gt;1,"",sum('Compiled Bev'!P2721+'Compiled Bev'!R2721)))</f>
        <v/>
      </c>
      <c r="C431" s="757" t="str">
        <f>'Compiled Bev'!K2721</f>
        <v/>
      </c>
      <c r="D431" s="757" t="str">
        <f>'Compiled Bev'!L2721</f>
        <v/>
      </c>
      <c r="E431" s="757" t="str">
        <f>'Compiled Bev'!M2721</f>
        <v/>
      </c>
      <c r="F431" s="757" t="str">
        <f>'Compiled Bev'!N2721</f>
        <v/>
      </c>
      <c r="G431" s="757" t="str">
        <f t="shared" si="1"/>
        <v/>
      </c>
      <c r="H431" s="757" t="str">
        <f>'Compiled Bev'!P2721</f>
        <v/>
      </c>
      <c r="I431" s="757" t="str">
        <f t="shared" si="2"/>
        <v/>
      </c>
      <c r="J431" s="757" t="str">
        <f>'Compiled Bev'!R2721</f>
        <v/>
      </c>
      <c r="K431" s="757" t="str">
        <f>'Compiled Bev'!S2721</f>
        <v/>
      </c>
      <c r="L431" s="757" t="str">
        <f>'Compiled Bev'!T2721</f>
        <v/>
      </c>
      <c r="M431" s="758"/>
      <c r="N431" s="759"/>
      <c r="O431" s="757"/>
      <c r="P431" s="757"/>
      <c r="Q431" s="757"/>
      <c r="R431" s="757"/>
      <c r="S431" s="757"/>
      <c r="T431" s="757"/>
      <c r="U431" s="757"/>
      <c r="V431" s="757">
        <f>COUNTA('Compiled Bev'!P2721,'Compiled Bev'!R2721)</f>
        <v>0</v>
      </c>
      <c r="W431" s="757"/>
      <c r="X431" s="757"/>
      <c r="Y431" s="757"/>
      <c r="Z431" s="757"/>
    </row>
    <row r="432">
      <c r="A432" s="757" t="str">
        <f>'Compiled Bev'!I2722</f>
        <v/>
      </c>
      <c r="B432" s="757" t="str">
        <f>IF(sum('Compiled Bev'!P2722+'Compiled Bev'!R2722)=0,"",IF(V432&gt;1,"",sum('Compiled Bev'!P2722+'Compiled Bev'!R2722)))</f>
        <v/>
      </c>
      <c r="C432" s="757" t="str">
        <f>'Compiled Bev'!K2722</f>
        <v/>
      </c>
      <c r="D432" s="757" t="str">
        <f>'Compiled Bev'!L2722</f>
        <v/>
      </c>
      <c r="E432" s="757" t="str">
        <f>'Compiled Bev'!M2722</f>
        <v/>
      </c>
      <c r="F432" s="757" t="str">
        <f>'Compiled Bev'!N2722</f>
        <v/>
      </c>
      <c r="G432" s="757" t="str">
        <f t="shared" si="1"/>
        <v/>
      </c>
      <c r="H432" s="757" t="str">
        <f>'Compiled Bev'!P2722</f>
        <v/>
      </c>
      <c r="I432" s="757" t="str">
        <f t="shared" si="2"/>
        <v/>
      </c>
      <c r="J432" s="757" t="str">
        <f>'Compiled Bev'!R2722</f>
        <v/>
      </c>
      <c r="K432" s="757" t="str">
        <f>'Compiled Bev'!S2722</f>
        <v/>
      </c>
      <c r="L432" s="757" t="str">
        <f>'Compiled Bev'!T2722</f>
        <v/>
      </c>
      <c r="M432" s="758"/>
      <c r="N432" s="759"/>
      <c r="O432" s="757"/>
      <c r="P432" s="757"/>
      <c r="Q432" s="757"/>
      <c r="R432" s="757"/>
      <c r="S432" s="757"/>
      <c r="T432" s="757"/>
      <c r="U432" s="757"/>
      <c r="V432" s="757">
        <f>COUNTA('Compiled Bev'!P2722,'Compiled Bev'!R2722)</f>
        <v>0</v>
      </c>
      <c r="W432" s="757"/>
      <c r="X432" s="757"/>
      <c r="Y432" s="757"/>
      <c r="Z432" s="757"/>
    </row>
    <row r="433">
      <c r="A433" s="757" t="str">
        <f>'Compiled Bev'!I2723</f>
        <v/>
      </c>
      <c r="B433" s="757" t="str">
        <f>IF(sum('Compiled Bev'!P2723+'Compiled Bev'!R2723)=0,"",IF(V433&gt;1,"",sum('Compiled Bev'!P2723+'Compiled Bev'!R2723)))</f>
        <v/>
      </c>
      <c r="C433" s="757" t="str">
        <f>'Compiled Bev'!K2723</f>
        <v/>
      </c>
      <c r="D433" s="757" t="str">
        <f>'Compiled Bev'!L2723</f>
        <v/>
      </c>
      <c r="E433" s="757" t="str">
        <f>'Compiled Bev'!M2723</f>
        <v/>
      </c>
      <c r="F433" s="757" t="str">
        <f>'Compiled Bev'!N2723</f>
        <v/>
      </c>
      <c r="G433" s="757" t="str">
        <f t="shared" si="1"/>
        <v/>
      </c>
      <c r="H433" s="757" t="str">
        <f>'Compiled Bev'!P2723</f>
        <v/>
      </c>
      <c r="I433" s="757" t="str">
        <f t="shared" si="2"/>
        <v/>
      </c>
      <c r="J433" s="757" t="str">
        <f>'Compiled Bev'!R2723</f>
        <v/>
      </c>
      <c r="K433" s="757" t="str">
        <f>'Compiled Bev'!S2723</f>
        <v/>
      </c>
      <c r="L433" s="757" t="str">
        <f>'Compiled Bev'!T2723</f>
        <v/>
      </c>
      <c r="M433" s="758"/>
      <c r="N433" s="759"/>
      <c r="O433" s="757"/>
      <c r="P433" s="757"/>
      <c r="Q433" s="757"/>
      <c r="R433" s="757"/>
      <c r="S433" s="757"/>
      <c r="T433" s="757"/>
      <c r="U433" s="757"/>
      <c r="V433" s="757">
        <f>COUNTA('Compiled Bev'!P2723,'Compiled Bev'!R2723)</f>
        <v>0</v>
      </c>
      <c r="W433" s="757"/>
      <c r="X433" s="757"/>
      <c r="Y433" s="757"/>
      <c r="Z433" s="757"/>
    </row>
    <row r="434">
      <c r="A434" s="757" t="str">
        <f>'Compiled Bev'!I2724</f>
        <v/>
      </c>
      <c r="B434" s="757" t="str">
        <f>IF(sum('Compiled Bev'!P2724+'Compiled Bev'!R2724)=0,"",IF(V434&gt;1,"",sum('Compiled Bev'!P2724+'Compiled Bev'!R2724)))</f>
        <v/>
      </c>
      <c r="C434" s="757" t="str">
        <f>'Compiled Bev'!K2724</f>
        <v/>
      </c>
      <c r="D434" s="757" t="str">
        <f>'Compiled Bev'!L2724</f>
        <v/>
      </c>
      <c r="E434" s="757" t="str">
        <f>'Compiled Bev'!M2724</f>
        <v/>
      </c>
      <c r="F434" s="757" t="str">
        <f>'Compiled Bev'!N2724</f>
        <v/>
      </c>
      <c r="G434" s="757" t="str">
        <f t="shared" si="1"/>
        <v/>
      </c>
      <c r="H434" s="757" t="str">
        <f>'Compiled Bev'!P2724</f>
        <v/>
      </c>
      <c r="I434" s="757" t="str">
        <f t="shared" si="2"/>
        <v/>
      </c>
      <c r="J434" s="757" t="str">
        <f>'Compiled Bev'!R2724</f>
        <v/>
      </c>
      <c r="K434" s="757" t="str">
        <f>'Compiled Bev'!S2724</f>
        <v/>
      </c>
      <c r="L434" s="757" t="str">
        <f>'Compiled Bev'!T2724</f>
        <v/>
      </c>
      <c r="M434" s="758"/>
      <c r="N434" s="759"/>
      <c r="O434" s="757"/>
      <c r="P434" s="757"/>
      <c r="Q434" s="757"/>
      <c r="R434" s="757"/>
      <c r="S434" s="757"/>
      <c r="T434" s="757"/>
      <c r="U434" s="757"/>
      <c r="V434" s="757">
        <f>COUNTA('Compiled Bev'!P2724,'Compiled Bev'!R2724)</f>
        <v>0</v>
      </c>
      <c r="W434" s="757"/>
      <c r="X434" s="757"/>
      <c r="Y434" s="757"/>
      <c r="Z434" s="757"/>
    </row>
    <row r="435">
      <c r="A435" s="757" t="str">
        <f>'Compiled Bev'!I2725</f>
        <v/>
      </c>
      <c r="B435" s="757" t="str">
        <f>IF(sum('Compiled Bev'!P2725+'Compiled Bev'!R2725)=0,"",IF(V435&gt;1,"",sum('Compiled Bev'!P2725+'Compiled Bev'!R2725)))</f>
        <v/>
      </c>
      <c r="C435" s="757" t="str">
        <f>'Compiled Bev'!K2725</f>
        <v/>
      </c>
      <c r="D435" s="757" t="str">
        <f>'Compiled Bev'!L2725</f>
        <v/>
      </c>
      <c r="E435" s="757" t="str">
        <f>'Compiled Bev'!M2725</f>
        <v/>
      </c>
      <c r="F435" s="757" t="str">
        <f>'Compiled Bev'!N2725</f>
        <v/>
      </c>
      <c r="G435" s="757" t="str">
        <f t="shared" si="1"/>
        <v/>
      </c>
      <c r="H435" s="757" t="str">
        <f>'Compiled Bev'!P2725</f>
        <v/>
      </c>
      <c r="I435" s="757" t="str">
        <f t="shared" si="2"/>
        <v/>
      </c>
      <c r="J435" s="757" t="str">
        <f>'Compiled Bev'!R2725</f>
        <v/>
      </c>
      <c r="K435" s="757" t="str">
        <f>'Compiled Bev'!S2725</f>
        <v/>
      </c>
      <c r="L435" s="757" t="str">
        <f>'Compiled Bev'!T2725</f>
        <v/>
      </c>
      <c r="M435" s="758"/>
      <c r="N435" s="759"/>
      <c r="O435" s="757"/>
      <c r="P435" s="757"/>
      <c r="Q435" s="757"/>
      <c r="R435" s="757"/>
      <c r="S435" s="757"/>
      <c r="T435" s="757"/>
      <c r="U435" s="757"/>
      <c r="V435" s="757">
        <f>COUNTA('Compiled Bev'!P2725,'Compiled Bev'!R2725)</f>
        <v>0</v>
      </c>
      <c r="W435" s="757"/>
      <c r="X435" s="757"/>
      <c r="Y435" s="757"/>
      <c r="Z435" s="757"/>
    </row>
    <row r="436">
      <c r="A436" s="757" t="str">
        <f>'Compiled Bev'!I2726</f>
        <v/>
      </c>
      <c r="B436" s="757" t="str">
        <f>IF(sum('Compiled Bev'!P2726+'Compiled Bev'!R2726)=0,"",IF(V436&gt;1,"",sum('Compiled Bev'!P2726+'Compiled Bev'!R2726)))</f>
        <v/>
      </c>
      <c r="C436" s="757" t="str">
        <f>'Compiled Bev'!K2726</f>
        <v/>
      </c>
      <c r="D436" s="757" t="str">
        <f>'Compiled Bev'!L2726</f>
        <v/>
      </c>
      <c r="E436" s="757" t="str">
        <f>'Compiled Bev'!M2726</f>
        <v/>
      </c>
      <c r="F436" s="757" t="str">
        <f>'Compiled Bev'!N2726</f>
        <v/>
      </c>
      <c r="G436" s="757" t="str">
        <f t="shared" si="1"/>
        <v/>
      </c>
      <c r="H436" s="757" t="str">
        <f>'Compiled Bev'!P2726</f>
        <v/>
      </c>
      <c r="I436" s="757" t="str">
        <f t="shared" si="2"/>
        <v/>
      </c>
      <c r="J436" s="757" t="str">
        <f>'Compiled Bev'!R2726</f>
        <v/>
      </c>
      <c r="K436" s="757" t="str">
        <f>'Compiled Bev'!S2726</f>
        <v/>
      </c>
      <c r="L436" s="757" t="str">
        <f>'Compiled Bev'!T2726</f>
        <v/>
      </c>
      <c r="M436" s="758"/>
      <c r="N436" s="759"/>
      <c r="O436" s="757"/>
      <c r="P436" s="757"/>
      <c r="Q436" s="757"/>
      <c r="R436" s="757"/>
      <c r="S436" s="757"/>
      <c r="T436" s="757"/>
      <c r="U436" s="757"/>
      <c r="V436" s="757">
        <f>COUNTA('Compiled Bev'!P2726,'Compiled Bev'!R2726)</f>
        <v>0</v>
      </c>
      <c r="W436" s="757"/>
      <c r="X436" s="757"/>
      <c r="Y436" s="757"/>
      <c r="Z436" s="757"/>
    </row>
    <row r="437">
      <c r="A437" s="757" t="str">
        <f>'Compiled Bev'!I2727</f>
        <v/>
      </c>
      <c r="B437" s="757" t="str">
        <f>IF(sum('Compiled Bev'!P2727+'Compiled Bev'!R2727)=0,"",IF(V437&gt;1,"",sum('Compiled Bev'!P2727+'Compiled Bev'!R2727)))</f>
        <v/>
      </c>
      <c r="C437" s="757" t="str">
        <f>'Compiled Bev'!K2727</f>
        <v/>
      </c>
      <c r="D437" s="757" t="str">
        <f>'Compiled Bev'!L2727</f>
        <v/>
      </c>
      <c r="E437" s="757" t="str">
        <f>'Compiled Bev'!M2727</f>
        <v/>
      </c>
      <c r="F437" s="757" t="str">
        <f>'Compiled Bev'!N2727</f>
        <v/>
      </c>
      <c r="G437" s="757" t="str">
        <f t="shared" si="1"/>
        <v/>
      </c>
      <c r="H437" s="757" t="str">
        <f>'Compiled Bev'!P2727</f>
        <v/>
      </c>
      <c r="I437" s="757" t="str">
        <f t="shared" si="2"/>
        <v/>
      </c>
      <c r="J437" s="757" t="str">
        <f>'Compiled Bev'!R2727</f>
        <v/>
      </c>
      <c r="K437" s="757" t="str">
        <f>'Compiled Bev'!S2727</f>
        <v/>
      </c>
      <c r="L437" s="757" t="str">
        <f>'Compiled Bev'!T2727</f>
        <v/>
      </c>
      <c r="M437" s="758"/>
      <c r="N437" s="759"/>
      <c r="O437" s="757"/>
      <c r="P437" s="757"/>
      <c r="Q437" s="757"/>
      <c r="R437" s="757"/>
      <c r="S437" s="757"/>
      <c r="T437" s="757"/>
      <c r="U437" s="757"/>
      <c r="V437" s="757">
        <f>COUNTA('Compiled Bev'!P2727,'Compiled Bev'!R2727)</f>
        <v>0</v>
      </c>
      <c r="W437" s="757"/>
      <c r="X437" s="757"/>
      <c r="Y437" s="757"/>
      <c r="Z437" s="757"/>
    </row>
    <row r="438">
      <c r="A438" s="757" t="str">
        <f>'Compiled Bev'!I2728</f>
        <v/>
      </c>
      <c r="B438" s="757" t="str">
        <f>IF(sum('Compiled Bev'!P2728+'Compiled Bev'!R2728)=0,"",IF(V438&gt;1,"",sum('Compiled Bev'!P2728+'Compiled Bev'!R2728)))</f>
        <v/>
      </c>
      <c r="C438" s="757" t="str">
        <f>'Compiled Bev'!K2728</f>
        <v/>
      </c>
      <c r="D438" s="757" t="str">
        <f>'Compiled Bev'!L2728</f>
        <v/>
      </c>
      <c r="E438" s="757" t="str">
        <f>'Compiled Bev'!M2728</f>
        <v/>
      </c>
      <c r="F438" s="757" t="str">
        <f>'Compiled Bev'!N2728</f>
        <v/>
      </c>
      <c r="G438" s="757" t="str">
        <f t="shared" si="1"/>
        <v/>
      </c>
      <c r="H438" s="757" t="str">
        <f>'Compiled Bev'!P2728</f>
        <v/>
      </c>
      <c r="I438" s="757" t="str">
        <f t="shared" si="2"/>
        <v/>
      </c>
      <c r="J438" s="757" t="str">
        <f>'Compiled Bev'!R2728</f>
        <v/>
      </c>
      <c r="K438" s="757" t="str">
        <f>'Compiled Bev'!S2728</f>
        <v/>
      </c>
      <c r="L438" s="757" t="str">
        <f>'Compiled Bev'!T2728</f>
        <v/>
      </c>
      <c r="M438" s="758"/>
      <c r="N438" s="759"/>
      <c r="O438" s="757"/>
      <c r="P438" s="757"/>
      <c r="Q438" s="757"/>
      <c r="R438" s="757"/>
      <c r="S438" s="757"/>
      <c r="T438" s="757"/>
      <c r="U438" s="757"/>
      <c r="V438" s="757">
        <f>COUNTA('Compiled Bev'!P2728,'Compiled Bev'!R2728)</f>
        <v>0</v>
      </c>
      <c r="W438" s="757"/>
      <c r="X438" s="757"/>
      <c r="Y438" s="757"/>
      <c r="Z438" s="757"/>
    </row>
    <row r="439">
      <c r="A439" s="757" t="str">
        <f>'Compiled Bev'!I2729</f>
        <v/>
      </c>
      <c r="B439" s="757" t="str">
        <f>IF(sum('Compiled Bev'!P2729+'Compiled Bev'!R2729)=0,"",IF(V439&gt;1,"",sum('Compiled Bev'!P2729+'Compiled Bev'!R2729)))</f>
        <v/>
      </c>
      <c r="C439" s="757" t="str">
        <f>'Compiled Bev'!K2729</f>
        <v/>
      </c>
      <c r="D439" s="757" t="str">
        <f>'Compiled Bev'!L2729</f>
        <v/>
      </c>
      <c r="E439" s="757" t="str">
        <f>'Compiled Bev'!M2729</f>
        <v/>
      </c>
      <c r="F439" s="757" t="str">
        <f>'Compiled Bev'!N2729</f>
        <v/>
      </c>
      <c r="G439" s="757" t="str">
        <f t="shared" si="1"/>
        <v/>
      </c>
      <c r="H439" s="757" t="str">
        <f>'Compiled Bev'!P2729</f>
        <v/>
      </c>
      <c r="I439" s="757" t="str">
        <f t="shared" si="2"/>
        <v/>
      </c>
      <c r="J439" s="757" t="str">
        <f>'Compiled Bev'!R2729</f>
        <v/>
      </c>
      <c r="K439" s="757" t="str">
        <f>'Compiled Bev'!S2729</f>
        <v/>
      </c>
      <c r="L439" s="757" t="str">
        <f>'Compiled Bev'!T2729</f>
        <v/>
      </c>
      <c r="M439" s="758"/>
      <c r="N439" s="759"/>
      <c r="O439" s="757"/>
      <c r="P439" s="757"/>
      <c r="Q439" s="757"/>
      <c r="R439" s="757"/>
      <c r="S439" s="757"/>
      <c r="T439" s="757"/>
      <c r="U439" s="757"/>
      <c r="V439" s="757">
        <f>COUNTA('Compiled Bev'!P2729,'Compiled Bev'!R2729)</f>
        <v>0</v>
      </c>
      <c r="W439" s="757"/>
      <c r="X439" s="757"/>
      <c r="Y439" s="757"/>
      <c r="Z439" s="757"/>
    </row>
    <row r="440">
      <c r="A440" s="757" t="str">
        <f>'Compiled Bev'!I2730</f>
        <v/>
      </c>
      <c r="B440" s="757" t="str">
        <f>IF(sum('Compiled Bev'!P2730+'Compiled Bev'!R2730)=0,"",IF(V440&gt;1,"",sum('Compiled Bev'!P2730+'Compiled Bev'!R2730)))</f>
        <v/>
      </c>
      <c r="C440" s="757" t="str">
        <f>'Compiled Bev'!K2730</f>
        <v/>
      </c>
      <c r="D440" s="757" t="str">
        <f>'Compiled Bev'!L2730</f>
        <v/>
      </c>
      <c r="E440" s="757" t="str">
        <f>'Compiled Bev'!M2730</f>
        <v/>
      </c>
      <c r="F440" s="757" t="str">
        <f>'Compiled Bev'!N2730</f>
        <v/>
      </c>
      <c r="G440" s="757" t="str">
        <f t="shared" si="1"/>
        <v/>
      </c>
      <c r="H440" s="757" t="str">
        <f>'Compiled Bev'!P2730</f>
        <v/>
      </c>
      <c r="I440" s="757" t="str">
        <f t="shared" si="2"/>
        <v/>
      </c>
      <c r="J440" s="757" t="str">
        <f>'Compiled Bev'!R2730</f>
        <v/>
      </c>
      <c r="K440" s="757" t="str">
        <f>'Compiled Bev'!S2730</f>
        <v/>
      </c>
      <c r="L440" s="757" t="str">
        <f>'Compiled Bev'!T2730</f>
        <v/>
      </c>
      <c r="M440" s="758"/>
      <c r="N440" s="759"/>
      <c r="O440" s="757"/>
      <c r="P440" s="757"/>
      <c r="Q440" s="757"/>
      <c r="R440" s="757"/>
      <c r="S440" s="757"/>
      <c r="T440" s="757"/>
      <c r="U440" s="757"/>
      <c r="V440" s="757">
        <f>COUNTA('Compiled Bev'!P2730,'Compiled Bev'!R2730)</f>
        <v>0</v>
      </c>
      <c r="W440" s="757"/>
      <c r="X440" s="757"/>
      <c r="Y440" s="757"/>
      <c r="Z440" s="757"/>
    </row>
    <row r="441">
      <c r="A441" s="757" t="str">
        <f>'Compiled Bev'!I2731</f>
        <v/>
      </c>
      <c r="B441" s="757" t="str">
        <f>IF(sum('Compiled Bev'!P2731+'Compiled Bev'!R2731)=0,"",IF(V441&gt;1,"",sum('Compiled Bev'!P2731+'Compiled Bev'!R2731)))</f>
        <v/>
      </c>
      <c r="C441" s="757" t="str">
        <f>'Compiled Bev'!K2731</f>
        <v/>
      </c>
      <c r="D441" s="757" t="str">
        <f>'Compiled Bev'!L2731</f>
        <v/>
      </c>
      <c r="E441" s="757" t="str">
        <f>'Compiled Bev'!M2731</f>
        <v/>
      </c>
      <c r="F441" s="757" t="str">
        <f>'Compiled Bev'!N2731</f>
        <v/>
      </c>
      <c r="G441" s="757" t="str">
        <f t="shared" si="1"/>
        <v/>
      </c>
      <c r="H441" s="757" t="str">
        <f>'Compiled Bev'!P2731</f>
        <v/>
      </c>
      <c r="I441" s="757" t="str">
        <f t="shared" si="2"/>
        <v/>
      </c>
      <c r="J441" s="757" t="str">
        <f>'Compiled Bev'!R2731</f>
        <v/>
      </c>
      <c r="K441" s="757" t="str">
        <f>'Compiled Bev'!S2731</f>
        <v/>
      </c>
      <c r="L441" s="757" t="str">
        <f>'Compiled Bev'!T2731</f>
        <v/>
      </c>
      <c r="M441" s="758"/>
      <c r="N441" s="759"/>
      <c r="O441" s="757"/>
      <c r="P441" s="757"/>
      <c r="Q441" s="757"/>
      <c r="R441" s="757"/>
      <c r="S441" s="757"/>
      <c r="T441" s="757"/>
      <c r="U441" s="757"/>
      <c r="V441" s="757">
        <f>COUNTA('Compiled Bev'!P2731,'Compiled Bev'!R2731)</f>
        <v>0</v>
      </c>
      <c r="W441" s="757"/>
      <c r="X441" s="757"/>
      <c r="Y441" s="757"/>
      <c r="Z441" s="757"/>
    </row>
    <row r="442">
      <c r="A442" s="757" t="str">
        <f>'Compiled Bev'!I2732</f>
        <v/>
      </c>
      <c r="B442" s="757" t="str">
        <f>IF(sum('Compiled Bev'!P2732+'Compiled Bev'!R2732)=0,"",IF(V442&gt;1,"",sum('Compiled Bev'!P2732+'Compiled Bev'!R2732)))</f>
        <v/>
      </c>
      <c r="C442" s="757" t="str">
        <f>'Compiled Bev'!K2732</f>
        <v/>
      </c>
      <c r="D442" s="757" t="str">
        <f>'Compiled Bev'!L2732</f>
        <v/>
      </c>
      <c r="E442" s="757" t="str">
        <f>'Compiled Bev'!M2732</f>
        <v/>
      </c>
      <c r="F442" s="757" t="str">
        <f>'Compiled Bev'!N2732</f>
        <v/>
      </c>
      <c r="G442" s="757" t="str">
        <f t="shared" si="1"/>
        <v/>
      </c>
      <c r="H442" s="757" t="str">
        <f>'Compiled Bev'!P2732</f>
        <v/>
      </c>
      <c r="I442" s="757" t="str">
        <f t="shared" si="2"/>
        <v/>
      </c>
      <c r="J442" s="757" t="str">
        <f>'Compiled Bev'!R2732</f>
        <v/>
      </c>
      <c r="K442" s="757" t="str">
        <f>'Compiled Bev'!S2732</f>
        <v/>
      </c>
      <c r="L442" s="757" t="str">
        <f>'Compiled Bev'!T2732</f>
        <v/>
      </c>
      <c r="M442" s="758"/>
      <c r="N442" s="759"/>
      <c r="O442" s="757"/>
      <c r="P442" s="757"/>
      <c r="Q442" s="757"/>
      <c r="R442" s="757"/>
      <c r="S442" s="757"/>
      <c r="T442" s="757"/>
      <c r="U442" s="757"/>
      <c r="V442" s="757">
        <f>COUNTA('Compiled Bev'!P2732,'Compiled Bev'!R2732)</f>
        <v>0</v>
      </c>
      <c r="W442" s="757"/>
      <c r="X442" s="757"/>
      <c r="Y442" s="757"/>
      <c r="Z442" s="757"/>
    </row>
    <row r="443">
      <c r="A443" s="757" t="str">
        <f>'Compiled Bev'!I2733</f>
        <v/>
      </c>
      <c r="B443" s="757" t="str">
        <f>IF(sum('Compiled Bev'!P2733+'Compiled Bev'!R2733)=0,"",IF(V443&gt;1,"",sum('Compiled Bev'!P2733+'Compiled Bev'!R2733)))</f>
        <v/>
      </c>
      <c r="C443" s="757" t="str">
        <f>'Compiled Bev'!K2733</f>
        <v/>
      </c>
      <c r="D443" s="757" t="str">
        <f>'Compiled Bev'!L2733</f>
        <v/>
      </c>
      <c r="E443" s="757" t="str">
        <f>'Compiled Bev'!M2733</f>
        <v/>
      </c>
      <c r="F443" s="757" t="str">
        <f>'Compiled Bev'!N2733</f>
        <v/>
      </c>
      <c r="G443" s="757" t="str">
        <f t="shared" si="1"/>
        <v/>
      </c>
      <c r="H443" s="757" t="str">
        <f>'Compiled Bev'!P2733</f>
        <v/>
      </c>
      <c r="I443" s="757" t="str">
        <f t="shared" si="2"/>
        <v/>
      </c>
      <c r="J443" s="757" t="str">
        <f>'Compiled Bev'!R2733</f>
        <v/>
      </c>
      <c r="K443" s="757" t="str">
        <f>'Compiled Bev'!S2733</f>
        <v/>
      </c>
      <c r="L443" s="757" t="str">
        <f>'Compiled Bev'!T2733</f>
        <v/>
      </c>
      <c r="M443" s="758"/>
      <c r="N443" s="759"/>
      <c r="O443" s="757"/>
      <c r="P443" s="757"/>
      <c r="Q443" s="757"/>
      <c r="R443" s="757"/>
      <c r="S443" s="757"/>
      <c r="T443" s="757"/>
      <c r="U443" s="757"/>
      <c r="V443" s="757">
        <f>COUNTA('Compiled Bev'!P2733,'Compiled Bev'!R2733)</f>
        <v>0</v>
      </c>
      <c r="W443" s="757"/>
      <c r="X443" s="757"/>
      <c r="Y443" s="757"/>
      <c r="Z443" s="757"/>
    </row>
    <row r="444">
      <c r="A444" s="757" t="str">
        <f>'Compiled Bev'!I2734</f>
        <v/>
      </c>
      <c r="B444" s="757" t="str">
        <f>IF(sum('Compiled Bev'!P2734+'Compiled Bev'!R2734)=0,"",IF(V444&gt;1,"",sum('Compiled Bev'!P2734+'Compiled Bev'!R2734)))</f>
        <v/>
      </c>
      <c r="C444" s="757" t="str">
        <f>'Compiled Bev'!K2734</f>
        <v/>
      </c>
      <c r="D444" s="757" t="str">
        <f>'Compiled Bev'!L2734</f>
        <v/>
      </c>
      <c r="E444" s="757" t="str">
        <f>'Compiled Bev'!M2734</f>
        <v/>
      </c>
      <c r="F444" s="757" t="str">
        <f>'Compiled Bev'!N2734</f>
        <v/>
      </c>
      <c r="G444" s="757" t="str">
        <f t="shared" si="1"/>
        <v/>
      </c>
      <c r="H444" s="757" t="str">
        <f>'Compiled Bev'!P2734</f>
        <v/>
      </c>
      <c r="I444" s="757" t="str">
        <f t="shared" si="2"/>
        <v/>
      </c>
      <c r="J444" s="757" t="str">
        <f>'Compiled Bev'!R2734</f>
        <v/>
      </c>
      <c r="K444" s="757" t="str">
        <f>'Compiled Bev'!S2734</f>
        <v/>
      </c>
      <c r="L444" s="757" t="str">
        <f>'Compiled Bev'!T2734</f>
        <v/>
      </c>
      <c r="M444" s="758"/>
      <c r="N444" s="759"/>
      <c r="O444" s="757"/>
      <c r="P444" s="757"/>
      <c r="Q444" s="757"/>
      <c r="R444" s="757"/>
      <c r="S444" s="757"/>
      <c r="T444" s="757"/>
      <c r="U444" s="757"/>
      <c r="V444" s="757">
        <f>COUNTA('Compiled Bev'!P2734,'Compiled Bev'!R2734)</f>
        <v>0</v>
      </c>
      <c r="W444" s="757"/>
      <c r="X444" s="757"/>
      <c r="Y444" s="757"/>
      <c r="Z444" s="757"/>
    </row>
    <row r="445">
      <c r="A445" s="757" t="str">
        <f>'Compiled Bev'!I2735</f>
        <v/>
      </c>
      <c r="B445" s="757" t="str">
        <f>IF(sum('Compiled Bev'!P2735+'Compiled Bev'!R2735)=0,"",IF(V445&gt;1,"",sum('Compiled Bev'!P2735+'Compiled Bev'!R2735)))</f>
        <v/>
      </c>
      <c r="C445" s="757" t="str">
        <f>'Compiled Bev'!K2735</f>
        <v/>
      </c>
      <c r="D445" s="757" t="str">
        <f>'Compiled Bev'!L2735</f>
        <v/>
      </c>
      <c r="E445" s="757" t="str">
        <f>'Compiled Bev'!M2735</f>
        <v/>
      </c>
      <c r="F445" s="757" t="str">
        <f>'Compiled Bev'!N2735</f>
        <v/>
      </c>
      <c r="G445" s="757" t="str">
        <f t="shared" si="1"/>
        <v/>
      </c>
      <c r="H445" s="757" t="str">
        <f>'Compiled Bev'!P2735</f>
        <v/>
      </c>
      <c r="I445" s="757" t="str">
        <f t="shared" si="2"/>
        <v/>
      </c>
      <c r="J445" s="757" t="str">
        <f>'Compiled Bev'!R2735</f>
        <v/>
      </c>
      <c r="K445" s="757" t="str">
        <f>'Compiled Bev'!S2735</f>
        <v/>
      </c>
      <c r="L445" s="757" t="str">
        <f>'Compiled Bev'!T2735</f>
        <v/>
      </c>
      <c r="M445" s="758"/>
      <c r="N445" s="759"/>
      <c r="O445" s="757"/>
      <c r="P445" s="757"/>
      <c r="Q445" s="757"/>
      <c r="R445" s="757"/>
      <c r="S445" s="757"/>
      <c r="T445" s="757"/>
      <c r="U445" s="757"/>
      <c r="V445" s="757">
        <f>COUNTA('Compiled Bev'!P2735,'Compiled Bev'!R2735)</f>
        <v>0</v>
      </c>
      <c r="W445" s="757"/>
      <c r="X445" s="757"/>
      <c r="Y445" s="757"/>
      <c r="Z445" s="757"/>
    </row>
    <row r="446">
      <c r="A446" s="757" t="str">
        <f>'Compiled Bev'!I2736</f>
        <v/>
      </c>
      <c r="B446" s="757" t="str">
        <f>IF(sum('Compiled Bev'!P2736+'Compiled Bev'!R2736)=0,"",IF(V446&gt;1,"",sum('Compiled Bev'!P2736+'Compiled Bev'!R2736)))</f>
        <v/>
      </c>
      <c r="C446" s="757" t="str">
        <f>'Compiled Bev'!K2736</f>
        <v/>
      </c>
      <c r="D446" s="757" t="str">
        <f>'Compiled Bev'!L2736</f>
        <v/>
      </c>
      <c r="E446" s="757" t="str">
        <f>'Compiled Bev'!M2736</f>
        <v/>
      </c>
      <c r="F446" s="757" t="str">
        <f>'Compiled Bev'!N2736</f>
        <v/>
      </c>
      <c r="G446" s="757" t="str">
        <f t="shared" si="1"/>
        <v/>
      </c>
      <c r="H446" s="757" t="str">
        <f>'Compiled Bev'!P2736</f>
        <v/>
      </c>
      <c r="I446" s="757" t="str">
        <f t="shared" si="2"/>
        <v/>
      </c>
      <c r="J446" s="757" t="str">
        <f>'Compiled Bev'!R2736</f>
        <v/>
      </c>
      <c r="K446" s="757" t="str">
        <f>'Compiled Bev'!S2736</f>
        <v/>
      </c>
      <c r="L446" s="757" t="str">
        <f>'Compiled Bev'!T2736</f>
        <v/>
      </c>
      <c r="M446" s="758"/>
      <c r="N446" s="759"/>
      <c r="O446" s="757"/>
      <c r="P446" s="757"/>
      <c r="Q446" s="757"/>
      <c r="R446" s="757"/>
      <c r="S446" s="757"/>
      <c r="T446" s="757"/>
      <c r="U446" s="757"/>
      <c r="V446" s="757">
        <f>COUNTA('Compiled Bev'!P2736,'Compiled Bev'!R2736)</f>
        <v>0</v>
      </c>
      <c r="W446" s="757"/>
      <c r="X446" s="757"/>
      <c r="Y446" s="757"/>
      <c r="Z446" s="757"/>
    </row>
    <row r="447">
      <c r="A447" s="757" t="str">
        <f>'Compiled Bev'!I2737</f>
        <v/>
      </c>
      <c r="B447" s="757" t="str">
        <f>IF(sum('Compiled Bev'!P2737+'Compiled Bev'!R2737)=0,"",IF(V447&gt;1,"",sum('Compiled Bev'!P2737+'Compiled Bev'!R2737)))</f>
        <v/>
      </c>
      <c r="C447" s="757" t="str">
        <f>'Compiled Bev'!K2737</f>
        <v/>
      </c>
      <c r="D447" s="757" t="str">
        <f>'Compiled Bev'!L2737</f>
        <v/>
      </c>
      <c r="E447" s="757" t="str">
        <f>'Compiled Bev'!M2737</f>
        <v/>
      </c>
      <c r="F447" s="757" t="str">
        <f>'Compiled Bev'!N2737</f>
        <v/>
      </c>
      <c r="G447" s="757" t="str">
        <f t="shared" si="1"/>
        <v/>
      </c>
      <c r="H447" s="757" t="str">
        <f>'Compiled Bev'!P2737</f>
        <v/>
      </c>
      <c r="I447" s="757" t="str">
        <f t="shared" si="2"/>
        <v/>
      </c>
      <c r="J447" s="757" t="str">
        <f>'Compiled Bev'!R2737</f>
        <v/>
      </c>
      <c r="K447" s="757" t="str">
        <f>'Compiled Bev'!S2737</f>
        <v/>
      </c>
      <c r="L447" s="757" t="str">
        <f>'Compiled Bev'!T2737</f>
        <v/>
      </c>
      <c r="M447" s="758"/>
      <c r="N447" s="759"/>
      <c r="O447" s="757"/>
      <c r="P447" s="757"/>
      <c r="Q447" s="757"/>
      <c r="R447" s="757"/>
      <c r="S447" s="757"/>
      <c r="T447" s="757"/>
      <c r="U447" s="757"/>
      <c r="V447" s="757">
        <f>COUNTA('Compiled Bev'!P2737,'Compiled Bev'!R2737)</f>
        <v>0</v>
      </c>
      <c r="W447" s="757"/>
      <c r="X447" s="757"/>
      <c r="Y447" s="757"/>
      <c r="Z447" s="757"/>
    </row>
    <row r="448">
      <c r="A448" s="757" t="str">
        <f>'Compiled Bev'!I2738</f>
        <v/>
      </c>
      <c r="B448" s="757" t="str">
        <f>IF(sum('Compiled Bev'!P2738+'Compiled Bev'!R2738)=0,"",IF(V448&gt;1,"",sum('Compiled Bev'!P2738+'Compiled Bev'!R2738)))</f>
        <v/>
      </c>
      <c r="C448" s="757" t="str">
        <f>'Compiled Bev'!K2738</f>
        <v/>
      </c>
      <c r="D448" s="757" t="str">
        <f>'Compiled Bev'!L2738</f>
        <v/>
      </c>
      <c r="E448" s="757" t="str">
        <f>'Compiled Bev'!M2738</f>
        <v/>
      </c>
      <c r="F448" s="757" t="str">
        <f>'Compiled Bev'!N2738</f>
        <v/>
      </c>
      <c r="G448" s="757" t="str">
        <f t="shared" si="1"/>
        <v/>
      </c>
      <c r="H448" s="757" t="str">
        <f>'Compiled Bev'!P2738</f>
        <v/>
      </c>
      <c r="I448" s="757" t="str">
        <f t="shared" si="2"/>
        <v/>
      </c>
      <c r="J448" s="757" t="str">
        <f>'Compiled Bev'!R2738</f>
        <v/>
      </c>
      <c r="K448" s="757" t="str">
        <f>'Compiled Bev'!S2738</f>
        <v/>
      </c>
      <c r="L448" s="757" t="str">
        <f>'Compiled Bev'!T2738</f>
        <v/>
      </c>
      <c r="M448" s="758"/>
      <c r="N448" s="759"/>
      <c r="O448" s="757"/>
      <c r="P448" s="757"/>
      <c r="Q448" s="757"/>
      <c r="R448" s="757"/>
      <c r="S448" s="757"/>
      <c r="T448" s="757"/>
      <c r="U448" s="757"/>
      <c r="V448" s="757">
        <f>COUNTA('Compiled Bev'!P2738,'Compiled Bev'!R2738)</f>
        <v>0</v>
      </c>
      <c r="W448" s="757"/>
      <c r="X448" s="757"/>
      <c r="Y448" s="757"/>
      <c r="Z448" s="757"/>
    </row>
    <row r="449">
      <c r="A449" s="757" t="str">
        <f>'Compiled Bev'!I2739</f>
        <v/>
      </c>
      <c r="B449" s="757" t="str">
        <f>IF(sum('Compiled Bev'!P2739+'Compiled Bev'!R2739)=0,"",IF(V449&gt;1,"",sum('Compiled Bev'!P2739+'Compiled Bev'!R2739)))</f>
        <v/>
      </c>
      <c r="C449" s="757" t="str">
        <f>'Compiled Bev'!K2739</f>
        <v/>
      </c>
      <c r="D449" s="757" t="str">
        <f>'Compiled Bev'!L2739</f>
        <v/>
      </c>
      <c r="E449" s="757" t="str">
        <f>'Compiled Bev'!M2739</f>
        <v/>
      </c>
      <c r="F449" s="757" t="str">
        <f>'Compiled Bev'!N2739</f>
        <v/>
      </c>
      <c r="G449" s="757" t="str">
        <f t="shared" si="1"/>
        <v/>
      </c>
      <c r="H449" s="757" t="str">
        <f>'Compiled Bev'!P2739</f>
        <v/>
      </c>
      <c r="I449" s="757" t="str">
        <f t="shared" si="2"/>
        <v/>
      </c>
      <c r="J449" s="757" t="str">
        <f>'Compiled Bev'!R2739</f>
        <v/>
      </c>
      <c r="K449" s="757" t="str">
        <f>'Compiled Bev'!S2739</f>
        <v/>
      </c>
      <c r="L449" s="757" t="str">
        <f>'Compiled Bev'!T2739</f>
        <v/>
      </c>
      <c r="M449" s="758"/>
      <c r="N449" s="759"/>
      <c r="O449" s="757"/>
      <c r="P449" s="757"/>
      <c r="Q449" s="757"/>
      <c r="R449" s="757"/>
      <c r="S449" s="757"/>
      <c r="T449" s="757"/>
      <c r="U449" s="757"/>
      <c r="V449" s="757">
        <f>COUNTA('Compiled Bev'!P2739,'Compiled Bev'!R2739)</f>
        <v>0</v>
      </c>
      <c r="W449" s="757"/>
      <c r="X449" s="757"/>
      <c r="Y449" s="757"/>
      <c r="Z449" s="757"/>
    </row>
    <row r="450">
      <c r="A450" s="757" t="str">
        <f>'Compiled Bev'!I2740</f>
        <v/>
      </c>
      <c r="B450" s="757" t="str">
        <f>IF(sum('Compiled Bev'!P2740+'Compiled Bev'!R2740)=0,"",IF(V450&gt;1,"",sum('Compiled Bev'!P2740+'Compiled Bev'!R2740)))</f>
        <v/>
      </c>
      <c r="C450" s="757" t="str">
        <f>'Compiled Bev'!K2740</f>
        <v/>
      </c>
      <c r="D450" s="757" t="str">
        <f>'Compiled Bev'!L2740</f>
        <v/>
      </c>
      <c r="E450" s="757" t="str">
        <f>'Compiled Bev'!M2740</f>
        <v/>
      </c>
      <c r="F450" s="757" t="str">
        <f>'Compiled Bev'!N2740</f>
        <v/>
      </c>
      <c r="G450" s="757" t="str">
        <f t="shared" si="1"/>
        <v/>
      </c>
      <c r="H450" s="757" t="str">
        <f>'Compiled Bev'!P2740</f>
        <v/>
      </c>
      <c r="I450" s="757" t="str">
        <f t="shared" si="2"/>
        <v/>
      </c>
      <c r="J450" s="757" t="str">
        <f>'Compiled Bev'!R2740</f>
        <v/>
      </c>
      <c r="K450" s="757" t="str">
        <f>'Compiled Bev'!S2740</f>
        <v/>
      </c>
      <c r="L450" s="757" t="str">
        <f>'Compiled Bev'!T2740</f>
        <v/>
      </c>
      <c r="M450" s="758"/>
      <c r="N450" s="759"/>
      <c r="O450" s="757"/>
      <c r="P450" s="757"/>
      <c r="Q450" s="757"/>
      <c r="R450" s="757"/>
      <c r="S450" s="757"/>
      <c r="T450" s="757"/>
      <c r="U450" s="757"/>
      <c r="V450" s="757">
        <f>COUNTA('Compiled Bev'!P2740,'Compiled Bev'!R2740)</f>
        <v>0</v>
      </c>
      <c r="W450" s="757"/>
      <c r="X450" s="757"/>
      <c r="Y450" s="757"/>
      <c r="Z450" s="757"/>
    </row>
    <row r="451">
      <c r="A451" s="757" t="str">
        <f>'Compiled Bev'!I2741</f>
        <v/>
      </c>
      <c r="B451" s="757" t="str">
        <f>IF(sum('Compiled Bev'!P2741+'Compiled Bev'!R2741)=0,"",IF(V451&gt;1,"",sum('Compiled Bev'!P2741+'Compiled Bev'!R2741)))</f>
        <v/>
      </c>
      <c r="C451" s="757" t="str">
        <f>'Compiled Bev'!K2741</f>
        <v/>
      </c>
      <c r="D451" s="757" t="str">
        <f>'Compiled Bev'!L2741</f>
        <v/>
      </c>
      <c r="E451" s="757" t="str">
        <f>'Compiled Bev'!M2741</f>
        <v/>
      </c>
      <c r="F451" s="757" t="str">
        <f>'Compiled Bev'!N2741</f>
        <v/>
      </c>
      <c r="G451" s="757" t="str">
        <f t="shared" si="1"/>
        <v/>
      </c>
      <c r="H451" s="757" t="str">
        <f>'Compiled Bev'!P2741</f>
        <v/>
      </c>
      <c r="I451" s="757" t="str">
        <f t="shared" si="2"/>
        <v/>
      </c>
      <c r="J451" s="757" t="str">
        <f>'Compiled Bev'!R2741</f>
        <v/>
      </c>
      <c r="K451" s="757" t="str">
        <f>'Compiled Bev'!S2741</f>
        <v/>
      </c>
      <c r="L451" s="757" t="str">
        <f>'Compiled Bev'!T2741</f>
        <v/>
      </c>
      <c r="M451" s="758"/>
      <c r="N451" s="759"/>
      <c r="O451" s="757"/>
      <c r="P451" s="757"/>
      <c r="Q451" s="757"/>
      <c r="R451" s="757"/>
      <c r="S451" s="757"/>
      <c r="T451" s="757"/>
      <c r="U451" s="757"/>
      <c r="V451" s="757">
        <f>COUNTA('Compiled Bev'!P2741,'Compiled Bev'!R2741)</f>
        <v>0</v>
      </c>
      <c r="W451" s="757"/>
      <c r="X451" s="757"/>
      <c r="Y451" s="757"/>
      <c r="Z451" s="757"/>
    </row>
    <row r="452">
      <c r="A452" s="757" t="str">
        <f>'Compiled Bev'!I2742</f>
        <v/>
      </c>
      <c r="B452" s="757" t="str">
        <f>IF(sum('Compiled Bev'!P2742+'Compiled Bev'!R2742)=0,"",IF(V452&gt;1,"",sum('Compiled Bev'!P2742+'Compiled Bev'!R2742)))</f>
        <v/>
      </c>
      <c r="C452" s="757" t="str">
        <f>'Compiled Bev'!K2742</f>
        <v/>
      </c>
      <c r="D452" s="757" t="str">
        <f>'Compiled Bev'!L2742</f>
        <v/>
      </c>
      <c r="E452" s="757" t="str">
        <f>'Compiled Bev'!M2742</f>
        <v/>
      </c>
      <c r="F452" s="757" t="str">
        <f>'Compiled Bev'!N2742</f>
        <v/>
      </c>
      <c r="G452" s="757" t="str">
        <f t="shared" si="1"/>
        <v/>
      </c>
      <c r="H452" s="757" t="str">
        <f>'Compiled Bev'!P2742</f>
        <v/>
      </c>
      <c r="I452" s="757" t="str">
        <f t="shared" si="2"/>
        <v/>
      </c>
      <c r="J452" s="757" t="str">
        <f>'Compiled Bev'!R2742</f>
        <v/>
      </c>
      <c r="K452" s="757" t="str">
        <f>'Compiled Bev'!S2742</f>
        <v/>
      </c>
      <c r="L452" s="757" t="str">
        <f>'Compiled Bev'!T2742</f>
        <v/>
      </c>
      <c r="M452" s="758"/>
      <c r="N452" s="759"/>
      <c r="O452" s="757"/>
      <c r="P452" s="757"/>
      <c r="Q452" s="757"/>
      <c r="R452" s="757"/>
      <c r="S452" s="757"/>
      <c r="T452" s="757"/>
      <c r="U452" s="757"/>
      <c r="V452" s="757">
        <f>COUNTA('Compiled Bev'!P2742,'Compiled Bev'!R2742)</f>
        <v>0</v>
      </c>
      <c r="W452" s="757"/>
      <c r="X452" s="757"/>
      <c r="Y452" s="757"/>
      <c r="Z452" s="757"/>
    </row>
    <row r="453">
      <c r="A453" s="757" t="str">
        <f>'Compiled Bev'!I2743</f>
        <v/>
      </c>
      <c r="B453" s="757" t="str">
        <f>IF(sum('Compiled Bev'!P2743+'Compiled Bev'!R2743)=0,"",IF(V453&gt;1,"",sum('Compiled Bev'!P2743+'Compiled Bev'!R2743)))</f>
        <v/>
      </c>
      <c r="C453" s="757" t="str">
        <f>'Compiled Bev'!K2743</f>
        <v/>
      </c>
      <c r="D453" s="757" t="str">
        <f>'Compiled Bev'!L2743</f>
        <v/>
      </c>
      <c r="E453" s="757" t="str">
        <f>'Compiled Bev'!M2743</f>
        <v/>
      </c>
      <c r="F453" s="757" t="str">
        <f>'Compiled Bev'!N2743</f>
        <v/>
      </c>
      <c r="G453" s="757" t="str">
        <f t="shared" si="1"/>
        <v/>
      </c>
      <c r="H453" s="757" t="str">
        <f>'Compiled Bev'!P2743</f>
        <v/>
      </c>
      <c r="I453" s="757" t="str">
        <f t="shared" si="2"/>
        <v/>
      </c>
      <c r="J453" s="757" t="str">
        <f>'Compiled Bev'!R2743</f>
        <v/>
      </c>
      <c r="K453" s="757" t="str">
        <f>'Compiled Bev'!S2743</f>
        <v/>
      </c>
      <c r="L453" s="757" t="str">
        <f>'Compiled Bev'!T2743</f>
        <v/>
      </c>
      <c r="M453" s="758"/>
      <c r="N453" s="759"/>
      <c r="O453" s="757"/>
      <c r="P453" s="757"/>
      <c r="Q453" s="757"/>
      <c r="R453" s="757"/>
      <c r="S453" s="757"/>
      <c r="T453" s="757"/>
      <c r="U453" s="757"/>
      <c r="V453" s="757">
        <f>COUNTA('Compiled Bev'!P2743,'Compiled Bev'!R2743)</f>
        <v>0</v>
      </c>
      <c r="W453" s="757"/>
      <c r="X453" s="757"/>
      <c r="Y453" s="757"/>
      <c r="Z453" s="757"/>
    </row>
    <row r="454">
      <c r="A454" s="757" t="str">
        <f>'Compiled Bev'!I2744</f>
        <v/>
      </c>
      <c r="B454" s="757" t="str">
        <f>IF(sum('Compiled Bev'!P2744+'Compiled Bev'!R2744)=0,"",IF(V454&gt;1,"",sum('Compiled Bev'!P2744+'Compiled Bev'!R2744)))</f>
        <v/>
      </c>
      <c r="C454" s="757" t="str">
        <f>'Compiled Bev'!K2744</f>
        <v/>
      </c>
      <c r="D454" s="757" t="str">
        <f>'Compiled Bev'!L2744</f>
        <v/>
      </c>
      <c r="E454" s="757" t="str">
        <f>'Compiled Bev'!M2744</f>
        <v/>
      </c>
      <c r="F454" s="757" t="str">
        <f>'Compiled Bev'!N2744</f>
        <v/>
      </c>
      <c r="G454" s="757" t="str">
        <f t="shared" si="1"/>
        <v/>
      </c>
      <c r="H454" s="757" t="str">
        <f>'Compiled Bev'!P2744</f>
        <v/>
      </c>
      <c r="I454" s="757" t="str">
        <f t="shared" si="2"/>
        <v/>
      </c>
      <c r="J454" s="757" t="str">
        <f>'Compiled Bev'!R2744</f>
        <v/>
      </c>
      <c r="K454" s="757" t="str">
        <f>'Compiled Bev'!S2744</f>
        <v/>
      </c>
      <c r="L454" s="757" t="str">
        <f>'Compiled Bev'!T2744</f>
        <v/>
      </c>
      <c r="M454" s="758"/>
      <c r="N454" s="759"/>
      <c r="O454" s="757"/>
      <c r="P454" s="757"/>
      <c r="Q454" s="757"/>
      <c r="R454" s="757"/>
      <c r="S454" s="757"/>
      <c r="T454" s="757"/>
      <c r="U454" s="757"/>
      <c r="V454" s="757">
        <f>COUNTA('Compiled Bev'!P2744,'Compiled Bev'!R2744)</f>
        <v>0</v>
      </c>
      <c r="W454" s="757"/>
      <c r="X454" s="757"/>
      <c r="Y454" s="757"/>
      <c r="Z454" s="757"/>
    </row>
    <row r="455">
      <c r="A455" s="757" t="str">
        <f>'Compiled Bev'!I2745</f>
        <v/>
      </c>
      <c r="B455" s="757" t="str">
        <f>IF(sum('Compiled Bev'!P2745+'Compiled Bev'!R2745)=0,"",IF(V455&gt;1,"",sum('Compiled Bev'!P2745+'Compiled Bev'!R2745)))</f>
        <v/>
      </c>
      <c r="C455" s="757" t="str">
        <f>'Compiled Bev'!K2745</f>
        <v/>
      </c>
      <c r="D455" s="757" t="str">
        <f>'Compiled Bev'!L2745</f>
        <v/>
      </c>
      <c r="E455" s="757" t="str">
        <f>'Compiled Bev'!M2745</f>
        <v/>
      </c>
      <c r="F455" s="757" t="str">
        <f>'Compiled Bev'!N2745</f>
        <v/>
      </c>
      <c r="G455" s="757" t="str">
        <f t="shared" si="1"/>
        <v/>
      </c>
      <c r="H455" s="757" t="str">
        <f>'Compiled Bev'!P2745</f>
        <v/>
      </c>
      <c r="I455" s="757" t="str">
        <f t="shared" si="2"/>
        <v/>
      </c>
      <c r="J455" s="757" t="str">
        <f>'Compiled Bev'!R2745</f>
        <v/>
      </c>
      <c r="K455" s="757" t="str">
        <f>'Compiled Bev'!S2745</f>
        <v/>
      </c>
      <c r="L455" s="757" t="str">
        <f>'Compiled Bev'!T2745</f>
        <v/>
      </c>
      <c r="M455" s="758"/>
      <c r="N455" s="759"/>
      <c r="O455" s="757"/>
      <c r="P455" s="757"/>
      <c r="Q455" s="757"/>
      <c r="R455" s="757"/>
      <c r="S455" s="757"/>
      <c r="T455" s="757"/>
      <c r="U455" s="757"/>
      <c r="V455" s="757">
        <f>COUNTA('Compiled Bev'!P2745,'Compiled Bev'!R2745)</f>
        <v>0</v>
      </c>
      <c r="W455" s="757"/>
      <c r="X455" s="757"/>
      <c r="Y455" s="757"/>
      <c r="Z455" s="757"/>
    </row>
    <row r="456">
      <c r="A456" s="757" t="str">
        <f>'Compiled Bev'!I2746</f>
        <v/>
      </c>
      <c r="B456" s="757" t="str">
        <f>IF(sum('Compiled Bev'!P2746+'Compiled Bev'!R2746)=0,"",IF(V456&gt;1,"",sum('Compiled Bev'!P2746+'Compiled Bev'!R2746)))</f>
        <v/>
      </c>
      <c r="C456" s="757" t="str">
        <f>'Compiled Bev'!K2746</f>
        <v/>
      </c>
      <c r="D456" s="757" t="str">
        <f>'Compiled Bev'!L2746</f>
        <v/>
      </c>
      <c r="E456" s="757" t="str">
        <f>'Compiled Bev'!M2746</f>
        <v/>
      </c>
      <c r="F456" s="757" t="str">
        <f>'Compiled Bev'!N2746</f>
        <v/>
      </c>
      <c r="G456" s="757" t="str">
        <f t="shared" si="1"/>
        <v/>
      </c>
      <c r="H456" s="757" t="str">
        <f>'Compiled Bev'!P2746</f>
        <v/>
      </c>
      <c r="I456" s="757" t="str">
        <f t="shared" si="2"/>
        <v/>
      </c>
      <c r="J456" s="757" t="str">
        <f>'Compiled Bev'!R2746</f>
        <v/>
      </c>
      <c r="K456" s="757" t="str">
        <f>'Compiled Bev'!S2746</f>
        <v/>
      </c>
      <c r="L456" s="757" t="str">
        <f>'Compiled Bev'!T2746</f>
        <v/>
      </c>
      <c r="M456" s="758"/>
      <c r="N456" s="759"/>
      <c r="O456" s="757"/>
      <c r="P456" s="757"/>
      <c r="Q456" s="757"/>
      <c r="R456" s="757"/>
      <c r="S456" s="757"/>
      <c r="T456" s="757"/>
      <c r="U456" s="757"/>
      <c r="V456" s="757">
        <f>COUNTA('Compiled Bev'!P2746,'Compiled Bev'!R2746)</f>
        <v>0</v>
      </c>
      <c r="W456" s="757"/>
      <c r="X456" s="757"/>
      <c r="Y456" s="757"/>
      <c r="Z456" s="757"/>
    </row>
    <row r="457">
      <c r="A457" s="757" t="str">
        <f>'Compiled Bev'!I2747</f>
        <v/>
      </c>
      <c r="B457" s="757" t="str">
        <f>IF(sum('Compiled Bev'!P2747+'Compiled Bev'!R2747)=0,"",IF(V457&gt;1,"",sum('Compiled Bev'!P2747+'Compiled Bev'!R2747)))</f>
        <v/>
      </c>
      <c r="C457" s="757" t="str">
        <f>'Compiled Bev'!K2747</f>
        <v/>
      </c>
      <c r="D457" s="757" t="str">
        <f>'Compiled Bev'!L2747</f>
        <v/>
      </c>
      <c r="E457" s="757" t="str">
        <f>'Compiled Bev'!M2747</f>
        <v/>
      </c>
      <c r="F457" s="757" t="str">
        <f>'Compiled Bev'!N2747</f>
        <v/>
      </c>
      <c r="G457" s="757" t="str">
        <f t="shared" si="1"/>
        <v/>
      </c>
      <c r="H457" s="757" t="str">
        <f>'Compiled Bev'!P2747</f>
        <v/>
      </c>
      <c r="I457" s="757" t="str">
        <f t="shared" si="2"/>
        <v/>
      </c>
      <c r="J457" s="757" t="str">
        <f>'Compiled Bev'!R2747</f>
        <v/>
      </c>
      <c r="K457" s="757" t="str">
        <f>'Compiled Bev'!S2747</f>
        <v/>
      </c>
      <c r="L457" s="757" t="str">
        <f>'Compiled Bev'!T2747</f>
        <v/>
      </c>
      <c r="M457" s="758"/>
      <c r="N457" s="759"/>
      <c r="O457" s="757"/>
      <c r="P457" s="757"/>
      <c r="Q457" s="757"/>
      <c r="R457" s="757"/>
      <c r="S457" s="757"/>
      <c r="T457" s="757"/>
      <c r="U457" s="757"/>
      <c r="V457" s="757">
        <f>COUNTA('Compiled Bev'!P2747,'Compiled Bev'!R2747)</f>
        <v>0</v>
      </c>
      <c r="W457" s="757"/>
      <c r="X457" s="757"/>
      <c r="Y457" s="757"/>
      <c r="Z457" s="757"/>
    </row>
    <row r="458">
      <c r="A458" s="757" t="str">
        <f>'Compiled Bev'!I2748</f>
        <v/>
      </c>
      <c r="B458" s="757" t="str">
        <f>IF(sum('Compiled Bev'!P2748+'Compiled Bev'!R2748)=0,"",IF(V458&gt;1,"",sum('Compiled Bev'!P2748+'Compiled Bev'!R2748)))</f>
        <v/>
      </c>
      <c r="C458" s="757" t="str">
        <f>'Compiled Bev'!K2748</f>
        <v/>
      </c>
      <c r="D458" s="757" t="str">
        <f>'Compiled Bev'!L2748</f>
        <v/>
      </c>
      <c r="E458" s="757" t="str">
        <f>'Compiled Bev'!M2748</f>
        <v/>
      </c>
      <c r="F458" s="757" t="str">
        <f>'Compiled Bev'!N2748</f>
        <v/>
      </c>
      <c r="G458" s="757" t="str">
        <f t="shared" si="1"/>
        <v/>
      </c>
      <c r="H458" s="757" t="str">
        <f>'Compiled Bev'!P2748</f>
        <v/>
      </c>
      <c r="I458" s="757" t="str">
        <f t="shared" si="2"/>
        <v/>
      </c>
      <c r="J458" s="757" t="str">
        <f>'Compiled Bev'!R2748</f>
        <v/>
      </c>
      <c r="K458" s="757" t="str">
        <f>'Compiled Bev'!S2748</f>
        <v/>
      </c>
      <c r="L458" s="757" t="str">
        <f>'Compiled Bev'!T2748</f>
        <v/>
      </c>
      <c r="M458" s="758"/>
      <c r="N458" s="759"/>
      <c r="O458" s="757"/>
      <c r="P458" s="757"/>
      <c r="Q458" s="757"/>
      <c r="R458" s="757"/>
      <c r="S458" s="757"/>
      <c r="T458" s="757"/>
      <c r="U458" s="757"/>
      <c r="V458" s="757">
        <f>COUNTA('Compiled Bev'!P2748,'Compiled Bev'!R2748)</f>
        <v>0</v>
      </c>
      <c r="W458" s="757"/>
      <c r="X458" s="757"/>
      <c r="Y458" s="757"/>
      <c r="Z458" s="757"/>
    </row>
    <row r="459">
      <c r="A459" s="757" t="str">
        <f>'Compiled Bev'!I2749</f>
        <v/>
      </c>
      <c r="B459" s="757" t="str">
        <f>IF(sum('Compiled Bev'!P2749+'Compiled Bev'!R2749)=0,"",IF(V459&gt;1,"",sum('Compiled Bev'!P2749+'Compiled Bev'!R2749)))</f>
        <v/>
      </c>
      <c r="C459" s="757" t="str">
        <f>'Compiled Bev'!K2749</f>
        <v/>
      </c>
      <c r="D459" s="757" t="str">
        <f>'Compiled Bev'!L2749</f>
        <v/>
      </c>
      <c r="E459" s="757" t="str">
        <f>'Compiled Bev'!M2749</f>
        <v/>
      </c>
      <c r="F459" s="757" t="str">
        <f>'Compiled Bev'!N2749</f>
        <v/>
      </c>
      <c r="G459" s="757" t="str">
        <f t="shared" si="1"/>
        <v/>
      </c>
      <c r="H459" s="757" t="str">
        <f>'Compiled Bev'!P2749</f>
        <v/>
      </c>
      <c r="I459" s="757" t="str">
        <f t="shared" si="2"/>
        <v/>
      </c>
      <c r="J459" s="757" t="str">
        <f>'Compiled Bev'!R2749</f>
        <v/>
      </c>
      <c r="K459" s="757" t="str">
        <f>'Compiled Bev'!S2749</f>
        <v/>
      </c>
      <c r="L459" s="757" t="str">
        <f>'Compiled Bev'!T2749</f>
        <v/>
      </c>
      <c r="M459" s="758"/>
      <c r="N459" s="759"/>
      <c r="O459" s="757"/>
      <c r="P459" s="757"/>
      <c r="Q459" s="757"/>
      <c r="R459" s="757"/>
      <c r="S459" s="757"/>
      <c r="T459" s="757"/>
      <c r="U459" s="757"/>
      <c r="V459" s="757">
        <f>COUNTA('Compiled Bev'!P2749,'Compiled Bev'!R2749)</f>
        <v>0</v>
      </c>
      <c r="W459" s="757"/>
      <c r="X459" s="757"/>
      <c r="Y459" s="757"/>
      <c r="Z459" s="757"/>
    </row>
    <row r="460">
      <c r="A460" s="757" t="str">
        <f>'Compiled Bev'!I2750</f>
        <v/>
      </c>
      <c r="B460" s="757" t="str">
        <f>IF(sum('Compiled Bev'!P2750+'Compiled Bev'!R2750)=0,"",IF(V460&gt;1,"",sum('Compiled Bev'!P2750+'Compiled Bev'!R2750)))</f>
        <v/>
      </c>
      <c r="C460" s="757" t="str">
        <f>'Compiled Bev'!K2750</f>
        <v/>
      </c>
      <c r="D460" s="757" t="str">
        <f>'Compiled Bev'!L2750</f>
        <v/>
      </c>
      <c r="E460" s="757" t="str">
        <f>'Compiled Bev'!M2750</f>
        <v/>
      </c>
      <c r="F460" s="757" t="str">
        <f>'Compiled Bev'!N2750</f>
        <v/>
      </c>
      <c r="G460" s="757" t="str">
        <f t="shared" si="1"/>
        <v/>
      </c>
      <c r="H460" s="757" t="str">
        <f>'Compiled Bev'!P2750</f>
        <v/>
      </c>
      <c r="I460" s="757" t="str">
        <f t="shared" si="2"/>
        <v/>
      </c>
      <c r="J460" s="757" t="str">
        <f>'Compiled Bev'!R2750</f>
        <v/>
      </c>
      <c r="K460" s="757" t="str">
        <f>'Compiled Bev'!S2750</f>
        <v/>
      </c>
      <c r="L460" s="757" t="str">
        <f>'Compiled Bev'!T2750</f>
        <v/>
      </c>
      <c r="M460" s="758"/>
      <c r="N460" s="759"/>
      <c r="O460" s="757"/>
      <c r="P460" s="757"/>
      <c r="Q460" s="757"/>
      <c r="R460" s="757"/>
      <c r="S460" s="757"/>
      <c r="T460" s="757"/>
      <c r="U460" s="757"/>
      <c r="V460" s="757">
        <f>COUNTA('Compiled Bev'!P2750,'Compiled Bev'!R2750)</f>
        <v>0</v>
      </c>
      <c r="W460" s="757"/>
      <c r="X460" s="757"/>
      <c r="Y460" s="757"/>
      <c r="Z460" s="757"/>
    </row>
    <row r="461">
      <c r="A461" s="757" t="str">
        <f>'Compiled Bev'!I2751</f>
        <v/>
      </c>
      <c r="B461" s="757" t="str">
        <f>IF(sum('Compiled Bev'!P2751+'Compiled Bev'!R2751)=0,"",IF(V461&gt;1,"",sum('Compiled Bev'!P2751+'Compiled Bev'!R2751)))</f>
        <v/>
      </c>
      <c r="C461" s="757" t="str">
        <f>'Compiled Bev'!K2751</f>
        <v/>
      </c>
      <c r="D461" s="757" t="str">
        <f>'Compiled Bev'!L2751</f>
        <v/>
      </c>
      <c r="E461" s="757" t="str">
        <f>'Compiled Bev'!M2751</f>
        <v/>
      </c>
      <c r="F461" s="757" t="str">
        <f>'Compiled Bev'!N2751</f>
        <v/>
      </c>
      <c r="G461" s="757" t="str">
        <f t="shared" si="1"/>
        <v/>
      </c>
      <c r="H461" s="757" t="str">
        <f>'Compiled Bev'!P2751</f>
        <v/>
      </c>
      <c r="I461" s="757" t="str">
        <f t="shared" si="2"/>
        <v/>
      </c>
      <c r="J461" s="757" t="str">
        <f>'Compiled Bev'!R2751</f>
        <v/>
      </c>
      <c r="K461" s="757" t="str">
        <f>'Compiled Bev'!S2751</f>
        <v/>
      </c>
      <c r="L461" s="757" t="str">
        <f>'Compiled Bev'!T2751</f>
        <v/>
      </c>
      <c r="M461" s="758"/>
      <c r="N461" s="759"/>
      <c r="O461" s="757"/>
      <c r="P461" s="757"/>
      <c r="Q461" s="757"/>
      <c r="R461" s="757"/>
      <c r="S461" s="757"/>
      <c r="T461" s="757"/>
      <c r="U461" s="757"/>
      <c r="V461" s="757">
        <f>COUNTA('Compiled Bev'!P2751,'Compiled Bev'!R2751)</f>
        <v>0</v>
      </c>
      <c r="W461" s="757"/>
      <c r="X461" s="757"/>
      <c r="Y461" s="757"/>
      <c r="Z461" s="757"/>
    </row>
    <row r="462">
      <c r="A462" s="757" t="str">
        <f>'Compiled Bev'!I2752</f>
        <v/>
      </c>
      <c r="B462" s="757" t="str">
        <f>IF(sum('Compiled Bev'!P2752+'Compiled Bev'!R2752)=0,"",IF(V462&gt;1,"",sum('Compiled Bev'!P2752+'Compiled Bev'!R2752)))</f>
        <v/>
      </c>
      <c r="C462" s="757" t="str">
        <f>'Compiled Bev'!K2752</f>
        <v/>
      </c>
      <c r="D462" s="757" t="str">
        <f>'Compiled Bev'!L2752</f>
        <v/>
      </c>
      <c r="E462" s="757" t="str">
        <f>'Compiled Bev'!M2752</f>
        <v/>
      </c>
      <c r="F462" s="757" t="str">
        <f>'Compiled Bev'!N2752</f>
        <v/>
      </c>
      <c r="G462" s="757" t="str">
        <f t="shared" si="1"/>
        <v/>
      </c>
      <c r="H462" s="757" t="str">
        <f>'Compiled Bev'!P2752</f>
        <v/>
      </c>
      <c r="I462" s="757" t="str">
        <f t="shared" si="2"/>
        <v/>
      </c>
      <c r="J462" s="757" t="str">
        <f>'Compiled Bev'!R2752</f>
        <v/>
      </c>
      <c r="K462" s="757" t="str">
        <f>'Compiled Bev'!S2752</f>
        <v/>
      </c>
      <c r="L462" s="757" t="str">
        <f>'Compiled Bev'!T2752</f>
        <v/>
      </c>
      <c r="M462" s="758"/>
      <c r="N462" s="759"/>
      <c r="O462" s="757"/>
      <c r="P462" s="757"/>
      <c r="Q462" s="757"/>
      <c r="R462" s="757"/>
      <c r="S462" s="757"/>
      <c r="T462" s="757"/>
      <c r="U462" s="757"/>
      <c r="V462" s="757">
        <f>COUNTA('Compiled Bev'!P2752,'Compiled Bev'!R2752)</f>
        <v>0</v>
      </c>
      <c r="W462" s="757"/>
      <c r="X462" s="757"/>
      <c r="Y462" s="757"/>
      <c r="Z462" s="757"/>
    </row>
    <row r="463">
      <c r="A463" s="757" t="str">
        <f>'Compiled Bev'!I2753</f>
        <v/>
      </c>
      <c r="B463" s="757" t="str">
        <f>IF(sum('Compiled Bev'!P2753+'Compiled Bev'!R2753)=0,"",IF(V463&gt;1,"",sum('Compiled Bev'!P2753+'Compiled Bev'!R2753)))</f>
        <v/>
      </c>
      <c r="C463" s="757" t="str">
        <f>'Compiled Bev'!K2753</f>
        <v/>
      </c>
      <c r="D463" s="757" t="str">
        <f>'Compiled Bev'!L2753</f>
        <v/>
      </c>
      <c r="E463" s="757" t="str">
        <f>'Compiled Bev'!M2753</f>
        <v/>
      </c>
      <c r="F463" s="757" t="str">
        <f>'Compiled Bev'!N2753</f>
        <v/>
      </c>
      <c r="G463" s="757" t="str">
        <f t="shared" si="1"/>
        <v/>
      </c>
      <c r="H463" s="757" t="str">
        <f>'Compiled Bev'!P2753</f>
        <v/>
      </c>
      <c r="I463" s="757" t="str">
        <f t="shared" si="2"/>
        <v/>
      </c>
      <c r="J463" s="757" t="str">
        <f>'Compiled Bev'!R2753</f>
        <v/>
      </c>
      <c r="K463" s="757" t="str">
        <f>'Compiled Bev'!S2753</f>
        <v/>
      </c>
      <c r="L463" s="757" t="str">
        <f>'Compiled Bev'!T2753</f>
        <v/>
      </c>
      <c r="M463" s="758"/>
      <c r="N463" s="759"/>
      <c r="O463" s="757"/>
      <c r="P463" s="757"/>
      <c r="Q463" s="757"/>
      <c r="R463" s="757"/>
      <c r="S463" s="757"/>
      <c r="T463" s="757"/>
      <c r="U463" s="757"/>
      <c r="V463" s="757">
        <f>COUNTA('Compiled Bev'!P2753,'Compiled Bev'!R2753)</f>
        <v>0</v>
      </c>
      <c r="W463" s="757"/>
      <c r="X463" s="757"/>
      <c r="Y463" s="757"/>
      <c r="Z463" s="757"/>
    </row>
    <row r="464">
      <c r="A464" s="757" t="str">
        <f>'Compiled Bev'!I2754</f>
        <v/>
      </c>
      <c r="B464" s="757" t="str">
        <f>IF(sum('Compiled Bev'!P2754+'Compiled Bev'!R2754)=0,"",IF(V464&gt;1,"",sum('Compiled Bev'!P2754+'Compiled Bev'!R2754)))</f>
        <v/>
      </c>
      <c r="C464" s="757" t="str">
        <f>'Compiled Bev'!K2754</f>
        <v/>
      </c>
      <c r="D464" s="757" t="str">
        <f>'Compiled Bev'!L2754</f>
        <v/>
      </c>
      <c r="E464" s="757" t="str">
        <f>'Compiled Bev'!M2754</f>
        <v/>
      </c>
      <c r="F464" s="757" t="str">
        <f>'Compiled Bev'!N2754</f>
        <v/>
      </c>
      <c r="G464" s="757" t="str">
        <f t="shared" si="1"/>
        <v/>
      </c>
      <c r="H464" s="757" t="str">
        <f>'Compiled Bev'!P2754</f>
        <v/>
      </c>
      <c r="I464" s="757" t="str">
        <f t="shared" si="2"/>
        <v/>
      </c>
      <c r="J464" s="757" t="str">
        <f>'Compiled Bev'!R2754</f>
        <v/>
      </c>
      <c r="K464" s="757" t="str">
        <f>'Compiled Bev'!S2754</f>
        <v/>
      </c>
      <c r="L464" s="757" t="str">
        <f>'Compiled Bev'!T2754</f>
        <v/>
      </c>
      <c r="M464" s="758"/>
      <c r="N464" s="759"/>
      <c r="O464" s="757"/>
      <c r="P464" s="757"/>
      <c r="Q464" s="757"/>
      <c r="R464" s="757"/>
      <c r="S464" s="757"/>
      <c r="T464" s="757"/>
      <c r="U464" s="757"/>
      <c r="V464" s="757">
        <f>COUNTA('Compiled Bev'!P2754,'Compiled Bev'!R2754)</f>
        <v>0</v>
      </c>
      <c r="W464" s="757"/>
      <c r="X464" s="757"/>
      <c r="Y464" s="757"/>
      <c r="Z464" s="757"/>
    </row>
    <row r="465">
      <c r="A465" s="757" t="str">
        <f>'Compiled Bev'!I2755</f>
        <v/>
      </c>
      <c r="B465" s="757" t="str">
        <f>IF(sum('Compiled Bev'!P2755+'Compiled Bev'!R2755)=0,"",IF(V465&gt;1,"",sum('Compiled Bev'!P2755+'Compiled Bev'!R2755)))</f>
        <v/>
      </c>
      <c r="C465" s="757" t="str">
        <f>'Compiled Bev'!K2755</f>
        <v/>
      </c>
      <c r="D465" s="757" t="str">
        <f>'Compiled Bev'!L2755</f>
        <v/>
      </c>
      <c r="E465" s="757" t="str">
        <f>'Compiled Bev'!M2755</f>
        <v/>
      </c>
      <c r="F465" s="757" t="str">
        <f>'Compiled Bev'!N2755</f>
        <v/>
      </c>
      <c r="G465" s="757" t="str">
        <f t="shared" si="1"/>
        <v/>
      </c>
      <c r="H465" s="757" t="str">
        <f>'Compiled Bev'!P2755</f>
        <v/>
      </c>
      <c r="I465" s="757" t="str">
        <f t="shared" si="2"/>
        <v/>
      </c>
      <c r="J465" s="757" t="str">
        <f>'Compiled Bev'!R2755</f>
        <v/>
      </c>
      <c r="K465" s="757" t="str">
        <f>'Compiled Bev'!S2755</f>
        <v/>
      </c>
      <c r="L465" s="757" t="str">
        <f>'Compiled Bev'!T2755</f>
        <v/>
      </c>
      <c r="M465" s="758"/>
      <c r="N465" s="759"/>
      <c r="O465" s="757"/>
      <c r="P465" s="757"/>
      <c r="Q465" s="757"/>
      <c r="R465" s="757"/>
      <c r="S465" s="757"/>
      <c r="T465" s="757"/>
      <c r="U465" s="757"/>
      <c r="V465" s="757">
        <f>COUNTA('Compiled Bev'!P2755,'Compiled Bev'!R2755)</f>
        <v>0</v>
      </c>
      <c r="W465" s="757"/>
      <c r="X465" s="757"/>
      <c r="Y465" s="757"/>
      <c r="Z465" s="757"/>
    </row>
    <row r="466">
      <c r="A466" s="757" t="str">
        <f>'Compiled Bev'!I2756</f>
        <v/>
      </c>
      <c r="B466" s="757" t="str">
        <f>IF(sum('Compiled Bev'!P2756+'Compiled Bev'!R2756)=0,"",IF(V466&gt;1,"",sum('Compiled Bev'!P2756+'Compiled Bev'!R2756)))</f>
        <v/>
      </c>
      <c r="C466" s="757" t="str">
        <f>'Compiled Bev'!K2756</f>
        <v/>
      </c>
      <c r="D466" s="757" t="str">
        <f>'Compiled Bev'!L2756</f>
        <v/>
      </c>
      <c r="E466" s="757" t="str">
        <f>'Compiled Bev'!M2756</f>
        <v/>
      </c>
      <c r="F466" s="757" t="str">
        <f>'Compiled Bev'!N2756</f>
        <v/>
      </c>
      <c r="G466" s="757" t="str">
        <f t="shared" si="1"/>
        <v/>
      </c>
      <c r="H466" s="757" t="str">
        <f>'Compiled Bev'!P2756</f>
        <v/>
      </c>
      <c r="I466" s="757" t="str">
        <f t="shared" si="2"/>
        <v/>
      </c>
      <c r="J466" s="757" t="str">
        <f>'Compiled Bev'!R2756</f>
        <v/>
      </c>
      <c r="K466" s="757" t="str">
        <f>'Compiled Bev'!S2756</f>
        <v/>
      </c>
      <c r="L466" s="757" t="str">
        <f>'Compiled Bev'!T2756</f>
        <v/>
      </c>
      <c r="M466" s="758"/>
      <c r="N466" s="759"/>
      <c r="O466" s="757"/>
      <c r="P466" s="757"/>
      <c r="Q466" s="757"/>
      <c r="R466" s="757"/>
      <c r="S466" s="757"/>
      <c r="T466" s="757"/>
      <c r="U466" s="757"/>
      <c r="V466" s="757">
        <f>COUNTA('Compiled Bev'!P2756,'Compiled Bev'!R2756)</f>
        <v>0</v>
      </c>
      <c r="W466" s="757"/>
      <c r="X466" s="757"/>
      <c r="Y466" s="757"/>
      <c r="Z466" s="757"/>
    </row>
    <row r="467">
      <c r="A467" s="757" t="str">
        <f>'Compiled Bev'!I2757</f>
        <v/>
      </c>
      <c r="B467" s="757" t="str">
        <f>IF(sum('Compiled Bev'!P2757+'Compiled Bev'!R2757)=0,"",IF(V467&gt;1,"",sum('Compiled Bev'!P2757+'Compiled Bev'!R2757)))</f>
        <v/>
      </c>
      <c r="C467" s="757" t="str">
        <f>'Compiled Bev'!K2757</f>
        <v/>
      </c>
      <c r="D467" s="757" t="str">
        <f>'Compiled Bev'!L2757</f>
        <v/>
      </c>
      <c r="E467" s="757" t="str">
        <f>'Compiled Bev'!M2757</f>
        <v/>
      </c>
      <c r="F467" s="757" t="str">
        <f>'Compiled Bev'!N2757</f>
        <v/>
      </c>
      <c r="G467" s="757" t="str">
        <f t="shared" si="1"/>
        <v/>
      </c>
      <c r="H467" s="757" t="str">
        <f>'Compiled Bev'!P2757</f>
        <v/>
      </c>
      <c r="I467" s="757" t="str">
        <f t="shared" si="2"/>
        <v/>
      </c>
      <c r="J467" s="757" t="str">
        <f>'Compiled Bev'!R2757</f>
        <v/>
      </c>
      <c r="K467" s="757" t="str">
        <f>'Compiled Bev'!S2757</f>
        <v/>
      </c>
      <c r="L467" s="757" t="str">
        <f>'Compiled Bev'!T2757</f>
        <v/>
      </c>
      <c r="M467" s="758"/>
      <c r="N467" s="759"/>
      <c r="O467" s="757"/>
      <c r="P467" s="757"/>
      <c r="Q467" s="757"/>
      <c r="R467" s="757"/>
      <c r="S467" s="757"/>
      <c r="T467" s="757"/>
      <c r="U467" s="757"/>
      <c r="V467" s="757">
        <f>COUNTA('Compiled Bev'!P2757,'Compiled Bev'!R2757)</f>
        <v>0</v>
      </c>
      <c r="W467" s="757"/>
      <c r="X467" s="757"/>
      <c r="Y467" s="757"/>
      <c r="Z467" s="757"/>
    </row>
    <row r="468">
      <c r="A468" s="757" t="str">
        <f>'Compiled Bev'!I2758</f>
        <v/>
      </c>
      <c r="B468" s="757" t="str">
        <f>IF(sum('Compiled Bev'!P2758+'Compiled Bev'!R2758)=0,"",IF(V468&gt;1,"",sum('Compiled Bev'!P2758+'Compiled Bev'!R2758)))</f>
        <v/>
      </c>
      <c r="C468" s="757" t="str">
        <f>'Compiled Bev'!K2758</f>
        <v/>
      </c>
      <c r="D468" s="757" t="str">
        <f>'Compiled Bev'!L2758</f>
        <v/>
      </c>
      <c r="E468" s="757" t="str">
        <f>'Compiled Bev'!M2758</f>
        <v/>
      </c>
      <c r="F468" s="757" t="str">
        <f>'Compiled Bev'!N2758</f>
        <v/>
      </c>
      <c r="G468" s="757" t="str">
        <f t="shared" si="1"/>
        <v/>
      </c>
      <c r="H468" s="757" t="str">
        <f>'Compiled Bev'!P2758</f>
        <v/>
      </c>
      <c r="I468" s="757" t="str">
        <f t="shared" si="2"/>
        <v/>
      </c>
      <c r="J468" s="757" t="str">
        <f>'Compiled Bev'!R2758</f>
        <v/>
      </c>
      <c r="K468" s="757" t="str">
        <f>'Compiled Bev'!S2758</f>
        <v/>
      </c>
      <c r="L468" s="757" t="str">
        <f>'Compiled Bev'!T2758</f>
        <v/>
      </c>
      <c r="M468" s="758"/>
      <c r="N468" s="759"/>
      <c r="O468" s="757"/>
      <c r="P468" s="757"/>
      <c r="Q468" s="757"/>
      <c r="R468" s="757"/>
      <c r="S468" s="757"/>
      <c r="T468" s="757"/>
      <c r="U468" s="757"/>
      <c r="V468" s="757">
        <f>COUNTA('Compiled Bev'!P2758,'Compiled Bev'!R2758)</f>
        <v>0</v>
      </c>
      <c r="W468" s="757"/>
      <c r="X468" s="757"/>
      <c r="Y468" s="757"/>
      <c r="Z468" s="757"/>
    </row>
    <row r="469">
      <c r="A469" s="757" t="str">
        <f>'Compiled Bev'!I2759</f>
        <v/>
      </c>
      <c r="B469" s="757" t="str">
        <f>IF(sum('Compiled Bev'!P2759+'Compiled Bev'!R2759)=0,"",IF(V469&gt;1,"",sum('Compiled Bev'!P2759+'Compiled Bev'!R2759)))</f>
        <v/>
      </c>
      <c r="C469" s="757" t="str">
        <f>'Compiled Bev'!K2759</f>
        <v/>
      </c>
      <c r="D469" s="757" t="str">
        <f>'Compiled Bev'!L2759</f>
        <v/>
      </c>
      <c r="E469" s="757" t="str">
        <f>'Compiled Bev'!M2759</f>
        <v/>
      </c>
      <c r="F469" s="757" t="str">
        <f>'Compiled Bev'!N2759</f>
        <v/>
      </c>
      <c r="G469" s="757" t="str">
        <f t="shared" si="1"/>
        <v/>
      </c>
      <c r="H469" s="757" t="str">
        <f>'Compiled Bev'!P2759</f>
        <v/>
      </c>
      <c r="I469" s="757" t="str">
        <f t="shared" si="2"/>
        <v/>
      </c>
      <c r="J469" s="757" t="str">
        <f>'Compiled Bev'!R2759</f>
        <v/>
      </c>
      <c r="K469" s="757" t="str">
        <f>'Compiled Bev'!S2759</f>
        <v/>
      </c>
      <c r="L469" s="757" t="str">
        <f>'Compiled Bev'!T2759</f>
        <v/>
      </c>
      <c r="M469" s="758"/>
      <c r="N469" s="759"/>
      <c r="O469" s="757"/>
      <c r="P469" s="757"/>
      <c r="Q469" s="757"/>
      <c r="R469" s="757"/>
      <c r="S469" s="757"/>
      <c r="T469" s="757"/>
      <c r="U469" s="757"/>
      <c r="V469" s="757">
        <f>COUNTA('Compiled Bev'!P2759,'Compiled Bev'!R2759)</f>
        <v>0</v>
      </c>
      <c r="W469" s="757"/>
      <c r="X469" s="757"/>
      <c r="Y469" s="757"/>
      <c r="Z469" s="757"/>
    </row>
    <row r="470">
      <c r="A470" s="757" t="str">
        <f>'Compiled Bev'!I2760</f>
        <v/>
      </c>
      <c r="B470" s="757" t="str">
        <f>IF(sum('Compiled Bev'!P2760+'Compiled Bev'!R2760)=0,"",IF(V470&gt;1,"",sum('Compiled Bev'!P2760+'Compiled Bev'!R2760)))</f>
        <v/>
      </c>
      <c r="C470" s="757" t="str">
        <f>'Compiled Bev'!K2760</f>
        <v/>
      </c>
      <c r="D470" s="757" t="str">
        <f>'Compiled Bev'!L2760</f>
        <v/>
      </c>
      <c r="E470" s="757" t="str">
        <f>'Compiled Bev'!M2760</f>
        <v/>
      </c>
      <c r="F470" s="757" t="str">
        <f>'Compiled Bev'!N2760</f>
        <v/>
      </c>
      <c r="G470" s="757" t="str">
        <f t="shared" si="1"/>
        <v/>
      </c>
      <c r="H470" s="757" t="str">
        <f>'Compiled Bev'!P2760</f>
        <v/>
      </c>
      <c r="I470" s="757" t="str">
        <f t="shared" si="2"/>
        <v/>
      </c>
      <c r="J470" s="757" t="str">
        <f>'Compiled Bev'!R2760</f>
        <v/>
      </c>
      <c r="K470" s="757" t="str">
        <f>'Compiled Bev'!S2760</f>
        <v/>
      </c>
      <c r="L470" s="757" t="str">
        <f>'Compiled Bev'!T2760</f>
        <v/>
      </c>
      <c r="M470" s="758"/>
      <c r="N470" s="759"/>
      <c r="O470" s="757"/>
      <c r="P470" s="757"/>
      <c r="Q470" s="757"/>
      <c r="R470" s="757"/>
      <c r="S470" s="757"/>
      <c r="T470" s="757"/>
      <c r="U470" s="757"/>
      <c r="V470" s="757">
        <f>COUNTA('Compiled Bev'!P2760,'Compiled Bev'!R2760)</f>
        <v>0</v>
      </c>
      <c r="W470" s="757"/>
      <c r="X470" s="757"/>
      <c r="Y470" s="757"/>
      <c r="Z470" s="757"/>
    </row>
    <row r="471">
      <c r="A471" s="757" t="str">
        <f>'Compiled Bev'!I2761</f>
        <v/>
      </c>
      <c r="B471" s="757" t="str">
        <f>IF(sum('Compiled Bev'!P2761+'Compiled Bev'!R2761)=0,"",IF(V471&gt;1,"",sum('Compiled Bev'!P2761+'Compiled Bev'!R2761)))</f>
        <v/>
      </c>
      <c r="C471" s="757" t="str">
        <f>'Compiled Bev'!K2761</f>
        <v/>
      </c>
      <c r="D471" s="757" t="str">
        <f>'Compiled Bev'!L2761</f>
        <v/>
      </c>
      <c r="E471" s="757" t="str">
        <f>'Compiled Bev'!M2761</f>
        <v/>
      </c>
      <c r="F471" s="757" t="str">
        <f>'Compiled Bev'!N2761</f>
        <v/>
      </c>
      <c r="G471" s="757" t="str">
        <f t="shared" si="1"/>
        <v/>
      </c>
      <c r="H471" s="757" t="str">
        <f>'Compiled Bev'!P2761</f>
        <v/>
      </c>
      <c r="I471" s="757" t="str">
        <f t="shared" si="2"/>
        <v/>
      </c>
      <c r="J471" s="757" t="str">
        <f>'Compiled Bev'!R2761</f>
        <v/>
      </c>
      <c r="K471" s="757" t="str">
        <f>'Compiled Bev'!S2761</f>
        <v/>
      </c>
      <c r="L471" s="757" t="str">
        <f>'Compiled Bev'!T2761</f>
        <v/>
      </c>
      <c r="M471" s="758"/>
      <c r="N471" s="759"/>
      <c r="O471" s="757"/>
      <c r="P471" s="757"/>
      <c r="Q471" s="757"/>
      <c r="R471" s="757"/>
      <c r="S471" s="757"/>
      <c r="T471" s="757"/>
      <c r="U471" s="757"/>
      <c r="V471" s="757">
        <f>COUNTA('Compiled Bev'!P2761,'Compiled Bev'!R2761)</f>
        <v>0</v>
      </c>
      <c r="W471" s="757"/>
      <c r="X471" s="757"/>
      <c r="Y471" s="757"/>
      <c r="Z471" s="757"/>
    </row>
    <row r="472">
      <c r="A472" s="757" t="str">
        <f>'Compiled Bev'!I2762</f>
        <v/>
      </c>
      <c r="B472" s="757" t="str">
        <f>IF(sum('Compiled Bev'!P2762+'Compiled Bev'!R2762)=0,"",IF(V472&gt;1,"",sum('Compiled Bev'!P2762+'Compiled Bev'!R2762)))</f>
        <v/>
      </c>
      <c r="C472" s="757" t="str">
        <f>'Compiled Bev'!K2762</f>
        <v/>
      </c>
      <c r="D472" s="757" t="str">
        <f>'Compiled Bev'!L2762</f>
        <v/>
      </c>
      <c r="E472" s="757" t="str">
        <f>'Compiled Bev'!M2762</f>
        <v/>
      </c>
      <c r="F472" s="757" t="str">
        <f>'Compiled Bev'!N2762</f>
        <v/>
      </c>
      <c r="G472" s="757" t="str">
        <f t="shared" si="1"/>
        <v/>
      </c>
      <c r="H472" s="757" t="str">
        <f>'Compiled Bev'!P2762</f>
        <v/>
      </c>
      <c r="I472" s="757" t="str">
        <f t="shared" si="2"/>
        <v/>
      </c>
      <c r="J472" s="757" t="str">
        <f>'Compiled Bev'!R2762</f>
        <v/>
      </c>
      <c r="K472" s="757" t="str">
        <f>'Compiled Bev'!S2762</f>
        <v/>
      </c>
      <c r="L472" s="757" t="str">
        <f>'Compiled Bev'!T2762</f>
        <v/>
      </c>
      <c r="M472" s="758"/>
      <c r="N472" s="759"/>
      <c r="O472" s="757"/>
      <c r="P472" s="757"/>
      <c r="Q472" s="757"/>
      <c r="R472" s="757"/>
      <c r="S472" s="757"/>
      <c r="T472" s="757"/>
      <c r="U472" s="757"/>
      <c r="V472" s="757">
        <f>COUNTA('Compiled Bev'!P2762,'Compiled Bev'!R2762)</f>
        <v>0</v>
      </c>
      <c r="W472" s="757"/>
      <c r="X472" s="757"/>
      <c r="Y472" s="757"/>
      <c r="Z472" s="757"/>
    </row>
    <row r="473">
      <c r="A473" s="757" t="str">
        <f>'Compiled Bev'!I2763</f>
        <v/>
      </c>
      <c r="B473" s="757" t="str">
        <f>IF(sum('Compiled Bev'!P2763+'Compiled Bev'!R2763)=0,"",IF(V473&gt;1,"",sum('Compiled Bev'!P2763+'Compiled Bev'!R2763)))</f>
        <v/>
      </c>
      <c r="C473" s="757" t="str">
        <f>'Compiled Bev'!K2763</f>
        <v/>
      </c>
      <c r="D473" s="757" t="str">
        <f>'Compiled Bev'!L2763</f>
        <v/>
      </c>
      <c r="E473" s="757" t="str">
        <f>'Compiled Bev'!M2763</f>
        <v/>
      </c>
      <c r="F473" s="757" t="str">
        <f>'Compiled Bev'!N2763</f>
        <v/>
      </c>
      <c r="G473" s="757" t="str">
        <f t="shared" si="1"/>
        <v/>
      </c>
      <c r="H473" s="757" t="str">
        <f>'Compiled Bev'!P2763</f>
        <v/>
      </c>
      <c r="I473" s="757" t="str">
        <f t="shared" si="2"/>
        <v/>
      </c>
      <c r="J473" s="757" t="str">
        <f>'Compiled Bev'!R2763</f>
        <v/>
      </c>
      <c r="K473" s="757" t="str">
        <f>'Compiled Bev'!S2763</f>
        <v/>
      </c>
      <c r="L473" s="757" t="str">
        <f>'Compiled Bev'!T2763</f>
        <v/>
      </c>
      <c r="M473" s="758"/>
      <c r="N473" s="759"/>
      <c r="O473" s="757"/>
      <c r="P473" s="757"/>
      <c r="Q473" s="757"/>
      <c r="R473" s="757"/>
      <c r="S473" s="757"/>
      <c r="T473" s="757"/>
      <c r="U473" s="757"/>
      <c r="V473" s="757">
        <f>COUNTA('Compiled Bev'!P2763,'Compiled Bev'!R2763)</f>
        <v>0</v>
      </c>
      <c r="W473" s="757"/>
      <c r="X473" s="757"/>
      <c r="Y473" s="757"/>
      <c r="Z473" s="757"/>
    </row>
    <row r="474">
      <c r="A474" s="757" t="str">
        <f>'Compiled Bev'!I2764</f>
        <v/>
      </c>
      <c r="B474" s="757" t="str">
        <f>IF(sum('Compiled Bev'!P2764+'Compiled Bev'!R2764)=0,"",IF(V474&gt;1,"",sum('Compiled Bev'!P2764+'Compiled Bev'!R2764)))</f>
        <v/>
      </c>
      <c r="C474" s="757" t="str">
        <f>'Compiled Bev'!K2764</f>
        <v/>
      </c>
      <c r="D474" s="757" t="str">
        <f>'Compiled Bev'!L2764</f>
        <v/>
      </c>
      <c r="E474" s="757" t="str">
        <f>'Compiled Bev'!M2764</f>
        <v/>
      </c>
      <c r="F474" s="757" t="str">
        <f>'Compiled Bev'!N2764</f>
        <v/>
      </c>
      <c r="G474" s="757" t="str">
        <f t="shared" si="1"/>
        <v/>
      </c>
      <c r="H474" s="757" t="str">
        <f>'Compiled Bev'!P2764</f>
        <v/>
      </c>
      <c r="I474" s="757" t="str">
        <f t="shared" si="2"/>
        <v/>
      </c>
      <c r="J474" s="757" t="str">
        <f>'Compiled Bev'!R2764</f>
        <v/>
      </c>
      <c r="K474" s="757" t="str">
        <f>'Compiled Bev'!S2764</f>
        <v/>
      </c>
      <c r="L474" s="757" t="str">
        <f>'Compiled Bev'!T2764</f>
        <v/>
      </c>
      <c r="M474" s="758"/>
      <c r="N474" s="759"/>
      <c r="O474" s="757"/>
      <c r="P474" s="757"/>
      <c r="Q474" s="757"/>
      <c r="R474" s="757"/>
      <c r="S474" s="757"/>
      <c r="T474" s="757"/>
      <c r="U474" s="757"/>
      <c r="V474" s="757">
        <f>COUNTA('Compiled Bev'!P2764,'Compiled Bev'!R2764)</f>
        <v>0</v>
      </c>
      <c r="W474" s="757"/>
      <c r="X474" s="757"/>
      <c r="Y474" s="757"/>
      <c r="Z474" s="757"/>
    </row>
    <row r="475">
      <c r="A475" s="757" t="str">
        <f>'Compiled Bev'!I2765</f>
        <v/>
      </c>
      <c r="B475" s="757" t="str">
        <f>IF(sum('Compiled Bev'!P2765+'Compiled Bev'!R2765)=0,"",IF(V475&gt;1,"",sum('Compiled Bev'!P2765+'Compiled Bev'!R2765)))</f>
        <v/>
      </c>
      <c r="C475" s="757" t="str">
        <f>'Compiled Bev'!K2765</f>
        <v/>
      </c>
      <c r="D475" s="757" t="str">
        <f>'Compiled Bev'!L2765</f>
        <v/>
      </c>
      <c r="E475" s="757" t="str">
        <f>'Compiled Bev'!M2765</f>
        <v/>
      </c>
      <c r="F475" s="757" t="str">
        <f>'Compiled Bev'!N2765</f>
        <v/>
      </c>
      <c r="G475" s="757" t="str">
        <f t="shared" si="1"/>
        <v/>
      </c>
      <c r="H475" s="757" t="str">
        <f>'Compiled Bev'!P2765</f>
        <v/>
      </c>
      <c r="I475" s="757" t="str">
        <f t="shared" si="2"/>
        <v/>
      </c>
      <c r="J475" s="757" t="str">
        <f>'Compiled Bev'!R2765</f>
        <v/>
      </c>
      <c r="K475" s="757" t="str">
        <f>'Compiled Bev'!S2765</f>
        <v/>
      </c>
      <c r="L475" s="757" t="str">
        <f>'Compiled Bev'!T2765</f>
        <v/>
      </c>
      <c r="M475" s="758"/>
      <c r="N475" s="759"/>
      <c r="O475" s="757"/>
      <c r="P475" s="757"/>
      <c r="Q475" s="757"/>
      <c r="R475" s="757"/>
      <c r="S475" s="757"/>
      <c r="T475" s="757"/>
      <c r="U475" s="757"/>
      <c r="V475" s="757">
        <f>COUNTA('Compiled Bev'!P2765,'Compiled Bev'!R2765)</f>
        <v>0</v>
      </c>
      <c r="W475" s="757"/>
      <c r="X475" s="757"/>
      <c r="Y475" s="757"/>
      <c r="Z475" s="757"/>
    </row>
    <row r="476">
      <c r="A476" s="757" t="str">
        <f>'Compiled Bev'!I2766</f>
        <v/>
      </c>
      <c r="B476" s="757" t="str">
        <f>IF(sum('Compiled Bev'!P2766+'Compiled Bev'!R2766)=0,"",IF(V476&gt;1,"",sum('Compiled Bev'!P2766+'Compiled Bev'!R2766)))</f>
        <v/>
      </c>
      <c r="C476" s="757" t="str">
        <f>'Compiled Bev'!K2766</f>
        <v/>
      </c>
      <c r="D476" s="757" t="str">
        <f>'Compiled Bev'!L2766</f>
        <v/>
      </c>
      <c r="E476" s="757" t="str">
        <f>'Compiled Bev'!M2766</f>
        <v/>
      </c>
      <c r="F476" s="757" t="str">
        <f>'Compiled Bev'!N2766</f>
        <v/>
      </c>
      <c r="G476" s="757" t="str">
        <f t="shared" si="1"/>
        <v/>
      </c>
      <c r="H476" s="757" t="str">
        <f>'Compiled Bev'!P2766</f>
        <v/>
      </c>
      <c r="I476" s="757" t="str">
        <f t="shared" si="2"/>
        <v/>
      </c>
      <c r="J476" s="757" t="str">
        <f>'Compiled Bev'!R2766</f>
        <v/>
      </c>
      <c r="K476" s="757" t="str">
        <f>'Compiled Bev'!S2766</f>
        <v/>
      </c>
      <c r="L476" s="757" t="str">
        <f>'Compiled Bev'!T2766</f>
        <v/>
      </c>
      <c r="M476" s="758"/>
      <c r="N476" s="759"/>
      <c r="O476" s="757"/>
      <c r="P476" s="757"/>
      <c r="Q476" s="757"/>
      <c r="R476" s="757"/>
      <c r="S476" s="757"/>
      <c r="T476" s="757"/>
      <c r="U476" s="757"/>
      <c r="V476" s="757">
        <f>COUNTA('Compiled Bev'!P2766,'Compiled Bev'!R2766)</f>
        <v>0</v>
      </c>
      <c r="W476" s="757"/>
      <c r="X476" s="757"/>
      <c r="Y476" s="757"/>
      <c r="Z476" s="757"/>
    </row>
    <row r="477">
      <c r="A477" s="757" t="str">
        <f>'Compiled Bev'!I2767</f>
        <v/>
      </c>
      <c r="B477" s="757" t="str">
        <f>IF(sum('Compiled Bev'!P2767+'Compiled Bev'!R2767)=0,"",IF(V477&gt;1,"",sum('Compiled Bev'!P2767+'Compiled Bev'!R2767)))</f>
        <v/>
      </c>
      <c r="C477" s="757" t="str">
        <f>'Compiled Bev'!K2767</f>
        <v/>
      </c>
      <c r="D477" s="757" t="str">
        <f>'Compiled Bev'!L2767</f>
        <v/>
      </c>
      <c r="E477" s="757" t="str">
        <f>'Compiled Bev'!M2767</f>
        <v/>
      </c>
      <c r="F477" s="757" t="str">
        <f>'Compiled Bev'!N2767</f>
        <v/>
      </c>
      <c r="G477" s="757" t="str">
        <f t="shared" si="1"/>
        <v/>
      </c>
      <c r="H477" s="757" t="str">
        <f>'Compiled Bev'!P2767</f>
        <v/>
      </c>
      <c r="I477" s="757" t="str">
        <f t="shared" si="2"/>
        <v/>
      </c>
      <c r="J477" s="757" t="str">
        <f>'Compiled Bev'!R2767</f>
        <v/>
      </c>
      <c r="K477" s="757" t="str">
        <f>'Compiled Bev'!S2767</f>
        <v/>
      </c>
      <c r="L477" s="757" t="str">
        <f>'Compiled Bev'!T2767</f>
        <v/>
      </c>
      <c r="M477" s="758"/>
      <c r="N477" s="759"/>
      <c r="O477" s="757"/>
      <c r="P477" s="757"/>
      <c r="Q477" s="757"/>
      <c r="R477" s="757"/>
      <c r="S477" s="757"/>
      <c r="T477" s="757"/>
      <c r="U477" s="757"/>
      <c r="V477" s="757">
        <f>COUNTA('Compiled Bev'!P2767,'Compiled Bev'!R2767)</f>
        <v>0</v>
      </c>
      <c r="W477" s="757"/>
      <c r="X477" s="757"/>
      <c r="Y477" s="757"/>
      <c r="Z477" s="757"/>
    </row>
    <row r="478">
      <c r="A478" s="757" t="str">
        <f>'Compiled Bev'!I2768</f>
        <v/>
      </c>
      <c r="B478" s="757" t="str">
        <f>IF(sum('Compiled Bev'!P2768+'Compiled Bev'!R2768)=0,"",IF(V478&gt;1,"",sum('Compiled Bev'!P2768+'Compiled Bev'!R2768)))</f>
        <v/>
      </c>
      <c r="C478" s="757" t="str">
        <f>'Compiled Bev'!K2768</f>
        <v/>
      </c>
      <c r="D478" s="757" t="str">
        <f>'Compiled Bev'!L2768</f>
        <v/>
      </c>
      <c r="E478" s="757" t="str">
        <f>'Compiled Bev'!M2768</f>
        <v/>
      </c>
      <c r="F478" s="757" t="str">
        <f>'Compiled Bev'!N2768</f>
        <v/>
      </c>
      <c r="G478" s="757" t="str">
        <f t="shared" si="1"/>
        <v/>
      </c>
      <c r="H478" s="757" t="str">
        <f>'Compiled Bev'!P2768</f>
        <v/>
      </c>
      <c r="I478" s="757" t="str">
        <f t="shared" si="2"/>
        <v/>
      </c>
      <c r="J478" s="757" t="str">
        <f>'Compiled Bev'!R2768</f>
        <v/>
      </c>
      <c r="K478" s="757" t="str">
        <f>'Compiled Bev'!S2768</f>
        <v/>
      </c>
      <c r="L478" s="757" t="str">
        <f>'Compiled Bev'!T2768</f>
        <v/>
      </c>
      <c r="M478" s="758"/>
      <c r="N478" s="759"/>
      <c r="O478" s="757"/>
      <c r="P478" s="757"/>
      <c r="Q478" s="757"/>
      <c r="R478" s="757"/>
      <c r="S478" s="757"/>
      <c r="T478" s="757"/>
      <c r="U478" s="757"/>
      <c r="V478" s="757">
        <f>COUNTA('Compiled Bev'!P2768,'Compiled Bev'!R2768)</f>
        <v>0</v>
      </c>
      <c r="W478" s="757"/>
      <c r="X478" s="757"/>
      <c r="Y478" s="757"/>
      <c r="Z478" s="757"/>
    </row>
    <row r="479">
      <c r="A479" s="757" t="str">
        <f>'Compiled Bev'!I2769</f>
        <v/>
      </c>
      <c r="B479" s="757" t="str">
        <f>IF(sum('Compiled Bev'!P2769+'Compiled Bev'!R2769)=0,"",IF(V479&gt;1,"",sum('Compiled Bev'!P2769+'Compiled Bev'!R2769)))</f>
        <v/>
      </c>
      <c r="C479" s="757" t="str">
        <f>'Compiled Bev'!K2769</f>
        <v/>
      </c>
      <c r="D479" s="757" t="str">
        <f>'Compiled Bev'!L2769</f>
        <v/>
      </c>
      <c r="E479" s="757" t="str">
        <f>'Compiled Bev'!M2769</f>
        <v/>
      </c>
      <c r="F479" s="757" t="str">
        <f>'Compiled Bev'!N2769</f>
        <v/>
      </c>
      <c r="G479" s="757" t="str">
        <f t="shared" si="1"/>
        <v/>
      </c>
      <c r="H479" s="757" t="str">
        <f>'Compiled Bev'!P2769</f>
        <v/>
      </c>
      <c r="I479" s="757" t="str">
        <f t="shared" si="2"/>
        <v/>
      </c>
      <c r="J479" s="757" t="str">
        <f>'Compiled Bev'!R2769</f>
        <v/>
      </c>
      <c r="K479" s="757" t="str">
        <f>'Compiled Bev'!S2769</f>
        <v/>
      </c>
      <c r="L479" s="757" t="str">
        <f>'Compiled Bev'!T2769</f>
        <v/>
      </c>
      <c r="M479" s="758"/>
      <c r="N479" s="759"/>
      <c r="O479" s="757"/>
      <c r="P479" s="757"/>
      <c r="Q479" s="757"/>
      <c r="R479" s="757"/>
      <c r="S479" s="757"/>
      <c r="T479" s="757"/>
      <c r="U479" s="757"/>
      <c r="V479" s="757">
        <f>COUNTA('Compiled Bev'!P2769,'Compiled Bev'!R2769)</f>
        <v>0</v>
      </c>
      <c r="W479" s="757"/>
      <c r="X479" s="757"/>
      <c r="Y479" s="757"/>
      <c r="Z479" s="757"/>
    </row>
    <row r="480">
      <c r="A480" s="757" t="str">
        <f>'Compiled Bev'!I2770</f>
        <v/>
      </c>
      <c r="B480" s="757" t="str">
        <f>IF(sum('Compiled Bev'!P2770+'Compiled Bev'!R2770)=0,"",IF(V480&gt;1,"",sum('Compiled Bev'!P2770+'Compiled Bev'!R2770)))</f>
        <v/>
      </c>
      <c r="C480" s="757" t="str">
        <f>'Compiled Bev'!K2770</f>
        <v/>
      </c>
      <c r="D480" s="757" t="str">
        <f>'Compiled Bev'!L2770</f>
        <v/>
      </c>
      <c r="E480" s="757" t="str">
        <f>'Compiled Bev'!M2770</f>
        <v/>
      </c>
      <c r="F480" s="757" t="str">
        <f>'Compiled Bev'!N2770</f>
        <v/>
      </c>
      <c r="G480" s="757" t="str">
        <f t="shared" si="1"/>
        <v/>
      </c>
      <c r="H480" s="757" t="str">
        <f>'Compiled Bev'!P2770</f>
        <v/>
      </c>
      <c r="I480" s="757" t="str">
        <f t="shared" si="2"/>
        <v/>
      </c>
      <c r="J480" s="757" t="str">
        <f>'Compiled Bev'!R2770</f>
        <v/>
      </c>
      <c r="K480" s="757" t="str">
        <f>'Compiled Bev'!S2770</f>
        <v/>
      </c>
      <c r="L480" s="757" t="str">
        <f>'Compiled Bev'!T2770</f>
        <v/>
      </c>
      <c r="M480" s="758"/>
      <c r="N480" s="759"/>
      <c r="O480" s="757"/>
      <c r="P480" s="757"/>
      <c r="Q480" s="757"/>
      <c r="R480" s="757"/>
      <c r="S480" s="757"/>
      <c r="T480" s="757"/>
      <c r="U480" s="757"/>
      <c r="V480" s="757">
        <f>COUNTA('Compiled Bev'!P2770,'Compiled Bev'!R2770)</f>
        <v>0</v>
      </c>
      <c r="W480" s="757"/>
      <c r="X480" s="757"/>
      <c r="Y480" s="757"/>
      <c r="Z480" s="757"/>
    </row>
    <row r="481">
      <c r="A481" s="757" t="str">
        <f>'Compiled Bev'!I2771</f>
        <v/>
      </c>
      <c r="B481" s="757" t="str">
        <f>IF(sum('Compiled Bev'!P2771+'Compiled Bev'!R2771)=0,"",IF(V481&gt;1,"",sum('Compiled Bev'!P2771+'Compiled Bev'!R2771)))</f>
        <v/>
      </c>
      <c r="C481" s="757" t="str">
        <f>'Compiled Bev'!K2771</f>
        <v/>
      </c>
      <c r="D481" s="757" t="str">
        <f>'Compiled Bev'!L2771</f>
        <v/>
      </c>
      <c r="E481" s="757" t="str">
        <f>'Compiled Bev'!M2771</f>
        <v/>
      </c>
      <c r="F481" s="757" t="str">
        <f>'Compiled Bev'!N2771</f>
        <v/>
      </c>
      <c r="G481" s="757" t="str">
        <f t="shared" si="1"/>
        <v/>
      </c>
      <c r="H481" s="757" t="str">
        <f>'Compiled Bev'!P2771</f>
        <v/>
      </c>
      <c r="I481" s="757" t="str">
        <f t="shared" si="2"/>
        <v/>
      </c>
      <c r="J481" s="757" t="str">
        <f>'Compiled Bev'!R2771</f>
        <v/>
      </c>
      <c r="K481" s="757" t="str">
        <f>'Compiled Bev'!S2771</f>
        <v/>
      </c>
      <c r="L481" s="757" t="str">
        <f>'Compiled Bev'!T2771</f>
        <v/>
      </c>
      <c r="M481" s="758"/>
      <c r="N481" s="759"/>
      <c r="O481" s="757"/>
      <c r="P481" s="757"/>
      <c r="Q481" s="757"/>
      <c r="R481" s="757"/>
      <c r="S481" s="757"/>
      <c r="T481" s="757"/>
      <c r="U481" s="757"/>
      <c r="V481" s="757">
        <f>COUNTA('Compiled Bev'!P2771,'Compiled Bev'!R2771)</f>
        <v>0</v>
      </c>
      <c r="W481" s="757"/>
      <c r="X481" s="757"/>
      <c r="Y481" s="757"/>
      <c r="Z481" s="757"/>
    </row>
    <row r="482">
      <c r="A482" s="757" t="str">
        <f>'Compiled Bev'!I2772</f>
        <v/>
      </c>
      <c r="B482" s="757" t="str">
        <f>IF(sum('Compiled Bev'!P2772+'Compiled Bev'!R2772)=0,"",IF(V482&gt;1,"",sum('Compiled Bev'!P2772+'Compiled Bev'!R2772)))</f>
        <v/>
      </c>
      <c r="C482" s="757" t="str">
        <f>'Compiled Bev'!K2772</f>
        <v/>
      </c>
      <c r="D482" s="757" t="str">
        <f>'Compiled Bev'!L2772</f>
        <v/>
      </c>
      <c r="E482" s="757" t="str">
        <f>'Compiled Bev'!M2772</f>
        <v/>
      </c>
      <c r="F482" s="757" t="str">
        <f>'Compiled Bev'!N2772</f>
        <v/>
      </c>
      <c r="G482" s="757" t="str">
        <f t="shared" si="1"/>
        <v/>
      </c>
      <c r="H482" s="757" t="str">
        <f>'Compiled Bev'!P2772</f>
        <v/>
      </c>
      <c r="I482" s="757" t="str">
        <f t="shared" si="2"/>
        <v/>
      </c>
      <c r="J482" s="757" t="str">
        <f>'Compiled Bev'!R2772</f>
        <v/>
      </c>
      <c r="K482" s="757" t="str">
        <f>'Compiled Bev'!S2772</f>
        <v/>
      </c>
      <c r="L482" s="757" t="str">
        <f>'Compiled Bev'!T2772</f>
        <v/>
      </c>
      <c r="M482" s="758"/>
      <c r="N482" s="759"/>
      <c r="O482" s="757"/>
      <c r="P482" s="757"/>
      <c r="Q482" s="757"/>
      <c r="R482" s="757"/>
      <c r="S482" s="757"/>
      <c r="T482" s="757"/>
      <c r="U482" s="757"/>
      <c r="V482" s="757">
        <f>COUNTA('Compiled Bev'!P2772,'Compiled Bev'!R2772)</f>
        <v>0</v>
      </c>
      <c r="W482" s="757"/>
      <c r="X482" s="757"/>
      <c r="Y482" s="757"/>
      <c r="Z482" s="757"/>
    </row>
    <row r="483">
      <c r="A483" s="757" t="str">
        <f>'Compiled Bev'!I2773</f>
        <v/>
      </c>
      <c r="B483" s="757" t="str">
        <f>IF(sum('Compiled Bev'!P2773+'Compiled Bev'!R2773)=0,"",IF(V483&gt;1,"",sum('Compiled Bev'!P2773+'Compiled Bev'!R2773)))</f>
        <v/>
      </c>
      <c r="C483" s="757" t="str">
        <f>'Compiled Bev'!K2773</f>
        <v/>
      </c>
      <c r="D483" s="757" t="str">
        <f>'Compiled Bev'!L2773</f>
        <v/>
      </c>
      <c r="E483" s="757" t="str">
        <f>'Compiled Bev'!M2773</f>
        <v/>
      </c>
      <c r="F483" s="757" t="str">
        <f>'Compiled Bev'!N2773</f>
        <v/>
      </c>
      <c r="G483" s="757" t="str">
        <f t="shared" si="1"/>
        <v/>
      </c>
      <c r="H483" s="757" t="str">
        <f>'Compiled Bev'!P2773</f>
        <v/>
      </c>
      <c r="I483" s="757" t="str">
        <f t="shared" si="2"/>
        <v/>
      </c>
      <c r="J483" s="757" t="str">
        <f>'Compiled Bev'!R2773</f>
        <v/>
      </c>
      <c r="K483" s="757" t="str">
        <f>'Compiled Bev'!S2773</f>
        <v/>
      </c>
      <c r="L483" s="757" t="str">
        <f>'Compiled Bev'!T2773</f>
        <v/>
      </c>
      <c r="M483" s="758"/>
      <c r="N483" s="759"/>
      <c r="O483" s="757"/>
      <c r="P483" s="757"/>
      <c r="Q483" s="757"/>
      <c r="R483" s="757"/>
      <c r="S483" s="757"/>
      <c r="T483" s="757"/>
      <c r="U483" s="757"/>
      <c r="V483" s="757">
        <f>COUNTA('Compiled Bev'!P2773,'Compiled Bev'!R2773)</f>
        <v>0</v>
      </c>
      <c r="W483" s="757"/>
      <c r="X483" s="757"/>
      <c r="Y483" s="757"/>
      <c r="Z483" s="757"/>
    </row>
    <row r="484">
      <c r="A484" s="757" t="str">
        <f>'Compiled Bev'!I2774</f>
        <v/>
      </c>
      <c r="B484" s="757" t="str">
        <f>IF(sum('Compiled Bev'!P2774+'Compiled Bev'!R2774)=0,"",IF(V484&gt;1,"",sum('Compiled Bev'!P2774+'Compiled Bev'!R2774)))</f>
        <v/>
      </c>
      <c r="C484" s="757" t="str">
        <f>'Compiled Bev'!K2774</f>
        <v/>
      </c>
      <c r="D484" s="757" t="str">
        <f>'Compiled Bev'!L2774</f>
        <v/>
      </c>
      <c r="E484" s="757" t="str">
        <f>'Compiled Bev'!M2774</f>
        <v/>
      </c>
      <c r="F484" s="757" t="str">
        <f>'Compiled Bev'!N2774</f>
        <v/>
      </c>
      <c r="G484" s="757" t="str">
        <f t="shared" si="1"/>
        <v/>
      </c>
      <c r="H484" s="757" t="str">
        <f>'Compiled Bev'!P2774</f>
        <v/>
      </c>
      <c r="I484" s="757" t="str">
        <f t="shared" si="2"/>
        <v/>
      </c>
      <c r="J484" s="757" t="str">
        <f>'Compiled Bev'!R2774</f>
        <v/>
      </c>
      <c r="K484" s="757" t="str">
        <f>'Compiled Bev'!S2774</f>
        <v/>
      </c>
      <c r="L484" s="757" t="str">
        <f>'Compiled Bev'!T2774</f>
        <v/>
      </c>
      <c r="M484" s="758"/>
      <c r="N484" s="759"/>
      <c r="O484" s="757"/>
      <c r="P484" s="757"/>
      <c r="Q484" s="757"/>
      <c r="R484" s="757"/>
      <c r="S484" s="757"/>
      <c r="T484" s="757"/>
      <c r="U484" s="757"/>
      <c r="V484" s="757">
        <f>COUNTA('Compiled Bev'!P2774,'Compiled Bev'!R2774)</f>
        <v>0</v>
      </c>
      <c r="W484" s="757"/>
      <c r="X484" s="757"/>
      <c r="Y484" s="757"/>
      <c r="Z484" s="757"/>
    </row>
    <row r="485">
      <c r="A485" s="757" t="str">
        <f>'Compiled Bev'!I2775</f>
        <v/>
      </c>
      <c r="B485" s="757" t="str">
        <f>IF(sum('Compiled Bev'!P2775+'Compiled Bev'!R2775)=0,"",IF(V485&gt;1,"",sum('Compiled Bev'!P2775+'Compiled Bev'!R2775)))</f>
        <v/>
      </c>
      <c r="C485" s="757" t="str">
        <f>'Compiled Bev'!K2775</f>
        <v/>
      </c>
      <c r="D485" s="757" t="str">
        <f>'Compiled Bev'!L2775</f>
        <v/>
      </c>
      <c r="E485" s="757" t="str">
        <f>'Compiled Bev'!M2775</f>
        <v/>
      </c>
      <c r="F485" s="757" t="str">
        <f>'Compiled Bev'!N2775</f>
        <v/>
      </c>
      <c r="G485" s="757" t="str">
        <f t="shared" si="1"/>
        <v/>
      </c>
      <c r="H485" s="757" t="str">
        <f>'Compiled Bev'!P2775</f>
        <v/>
      </c>
      <c r="I485" s="757" t="str">
        <f t="shared" si="2"/>
        <v/>
      </c>
      <c r="J485" s="757" t="str">
        <f>'Compiled Bev'!R2775</f>
        <v/>
      </c>
      <c r="K485" s="757" t="str">
        <f>'Compiled Bev'!S2775</f>
        <v/>
      </c>
      <c r="L485" s="757" t="str">
        <f>'Compiled Bev'!T2775</f>
        <v/>
      </c>
      <c r="M485" s="758"/>
      <c r="N485" s="759"/>
      <c r="O485" s="757"/>
      <c r="P485" s="757"/>
      <c r="Q485" s="757"/>
      <c r="R485" s="757"/>
      <c r="S485" s="757"/>
      <c r="T485" s="757"/>
      <c r="U485" s="757"/>
      <c r="V485" s="757">
        <f>COUNTA('Compiled Bev'!P2775,'Compiled Bev'!R2775)</f>
        <v>0</v>
      </c>
      <c r="W485" s="757"/>
      <c r="X485" s="757"/>
      <c r="Y485" s="757"/>
      <c r="Z485" s="757"/>
    </row>
    <row r="486">
      <c r="A486" s="757" t="str">
        <f>'Compiled Bev'!I2776</f>
        <v/>
      </c>
      <c r="B486" s="757" t="str">
        <f>IF(sum('Compiled Bev'!P2776+'Compiled Bev'!R2776)=0,"",IF(V486&gt;1,"",sum('Compiled Bev'!P2776+'Compiled Bev'!R2776)))</f>
        <v/>
      </c>
      <c r="C486" s="757" t="str">
        <f>'Compiled Bev'!K2776</f>
        <v/>
      </c>
      <c r="D486" s="757" t="str">
        <f>'Compiled Bev'!L2776</f>
        <v/>
      </c>
      <c r="E486" s="757" t="str">
        <f>'Compiled Bev'!M2776</f>
        <v/>
      </c>
      <c r="F486" s="757" t="str">
        <f>'Compiled Bev'!N2776</f>
        <v/>
      </c>
      <c r="G486" s="757" t="str">
        <f t="shared" si="1"/>
        <v/>
      </c>
      <c r="H486" s="757" t="str">
        <f>'Compiled Bev'!P2776</f>
        <v/>
      </c>
      <c r="I486" s="757" t="str">
        <f t="shared" si="2"/>
        <v/>
      </c>
      <c r="J486" s="757" t="str">
        <f>'Compiled Bev'!R2776</f>
        <v/>
      </c>
      <c r="K486" s="757" t="str">
        <f>'Compiled Bev'!S2776</f>
        <v/>
      </c>
      <c r="L486" s="757" t="str">
        <f>'Compiled Bev'!T2776</f>
        <v/>
      </c>
      <c r="M486" s="758"/>
      <c r="N486" s="759"/>
      <c r="O486" s="757"/>
      <c r="P486" s="757"/>
      <c r="Q486" s="757"/>
      <c r="R486" s="757"/>
      <c r="S486" s="757"/>
      <c r="T486" s="757"/>
      <c r="U486" s="757"/>
      <c r="V486" s="757">
        <f>COUNTA('Compiled Bev'!P2776,'Compiled Bev'!R2776)</f>
        <v>0</v>
      </c>
      <c r="W486" s="757"/>
      <c r="X486" s="757"/>
      <c r="Y486" s="757"/>
      <c r="Z486" s="757"/>
    </row>
    <row r="487">
      <c r="A487" s="757" t="str">
        <f>'Compiled Bev'!I2777</f>
        <v/>
      </c>
      <c r="B487" s="757" t="str">
        <f>IF(sum('Compiled Bev'!P2777+'Compiled Bev'!R2777)=0,"",IF(V487&gt;1,"",sum('Compiled Bev'!P2777+'Compiled Bev'!R2777)))</f>
        <v/>
      </c>
      <c r="C487" s="757" t="str">
        <f>'Compiled Bev'!K2777</f>
        <v/>
      </c>
      <c r="D487" s="757" t="str">
        <f>'Compiled Bev'!L2777</f>
        <v/>
      </c>
      <c r="E487" s="757" t="str">
        <f>'Compiled Bev'!M2777</f>
        <v/>
      </c>
      <c r="F487" s="757" t="str">
        <f>'Compiled Bev'!N2777</f>
        <v/>
      </c>
      <c r="G487" s="757" t="str">
        <f t="shared" si="1"/>
        <v/>
      </c>
      <c r="H487" s="757" t="str">
        <f>'Compiled Bev'!P2777</f>
        <v/>
      </c>
      <c r="I487" s="757" t="str">
        <f t="shared" si="2"/>
        <v/>
      </c>
      <c r="J487" s="757" t="str">
        <f>'Compiled Bev'!R2777</f>
        <v/>
      </c>
      <c r="K487" s="757" t="str">
        <f>'Compiled Bev'!S2777</f>
        <v/>
      </c>
      <c r="L487" s="757" t="str">
        <f>'Compiled Bev'!T2777</f>
        <v/>
      </c>
      <c r="M487" s="758"/>
      <c r="N487" s="759"/>
      <c r="O487" s="757"/>
      <c r="P487" s="757"/>
      <c r="Q487" s="757"/>
      <c r="R487" s="757"/>
      <c r="S487" s="757"/>
      <c r="T487" s="757"/>
      <c r="U487" s="757"/>
      <c r="V487" s="757">
        <f>COUNTA('Compiled Bev'!P2777,'Compiled Bev'!R2777)</f>
        <v>0</v>
      </c>
      <c r="W487" s="757"/>
      <c r="X487" s="757"/>
      <c r="Y487" s="757"/>
      <c r="Z487" s="757"/>
    </row>
    <row r="488">
      <c r="A488" s="757" t="str">
        <f>'Compiled Bev'!I2778</f>
        <v/>
      </c>
      <c r="B488" s="757" t="str">
        <f>IF(sum('Compiled Bev'!P2778+'Compiled Bev'!R2778)=0,"",IF(V488&gt;1,"",sum('Compiled Bev'!P2778+'Compiled Bev'!R2778)))</f>
        <v/>
      </c>
      <c r="C488" s="757" t="str">
        <f>'Compiled Bev'!K2778</f>
        <v/>
      </c>
      <c r="D488" s="757" t="str">
        <f>'Compiled Bev'!L2778</f>
        <v/>
      </c>
      <c r="E488" s="757" t="str">
        <f>'Compiled Bev'!M2778</f>
        <v/>
      </c>
      <c r="F488" s="757" t="str">
        <f>'Compiled Bev'!N2778</f>
        <v/>
      </c>
      <c r="G488" s="757" t="str">
        <f t="shared" si="1"/>
        <v/>
      </c>
      <c r="H488" s="757" t="str">
        <f>'Compiled Bev'!P2778</f>
        <v/>
      </c>
      <c r="I488" s="757" t="str">
        <f t="shared" si="2"/>
        <v/>
      </c>
      <c r="J488" s="757" t="str">
        <f>'Compiled Bev'!R2778</f>
        <v/>
      </c>
      <c r="K488" s="757" t="str">
        <f>'Compiled Bev'!S2778</f>
        <v/>
      </c>
      <c r="L488" s="757" t="str">
        <f>'Compiled Bev'!T2778</f>
        <v/>
      </c>
      <c r="M488" s="758"/>
      <c r="N488" s="759"/>
      <c r="O488" s="757"/>
      <c r="P488" s="757"/>
      <c r="Q488" s="757"/>
      <c r="R488" s="757"/>
      <c r="S488" s="757"/>
      <c r="T488" s="757"/>
      <c r="U488" s="757"/>
      <c r="V488" s="757">
        <f>COUNTA('Compiled Bev'!P2778,'Compiled Bev'!R2778)</f>
        <v>0</v>
      </c>
      <c r="W488" s="757"/>
      <c r="X488" s="757"/>
      <c r="Y488" s="757"/>
      <c r="Z488" s="757"/>
    </row>
    <row r="489">
      <c r="A489" s="757" t="str">
        <f>'Compiled Bev'!I2779</f>
        <v/>
      </c>
      <c r="B489" s="757" t="str">
        <f>IF(sum('Compiled Bev'!P2779+'Compiled Bev'!R2779)=0,"",IF(V489&gt;1,"",sum('Compiled Bev'!P2779+'Compiled Bev'!R2779)))</f>
        <v/>
      </c>
      <c r="C489" s="757" t="str">
        <f>'Compiled Bev'!K2779</f>
        <v/>
      </c>
      <c r="D489" s="757" t="str">
        <f>'Compiled Bev'!L2779</f>
        <v/>
      </c>
      <c r="E489" s="757" t="str">
        <f>'Compiled Bev'!M2779</f>
        <v/>
      </c>
      <c r="F489" s="757" t="str">
        <f>'Compiled Bev'!N2779</f>
        <v/>
      </c>
      <c r="G489" s="757" t="str">
        <f t="shared" si="1"/>
        <v/>
      </c>
      <c r="H489" s="757" t="str">
        <f>'Compiled Bev'!P2779</f>
        <v/>
      </c>
      <c r="I489" s="757" t="str">
        <f t="shared" si="2"/>
        <v/>
      </c>
      <c r="J489" s="757" t="str">
        <f>'Compiled Bev'!R2779</f>
        <v/>
      </c>
      <c r="K489" s="757" t="str">
        <f>'Compiled Bev'!S2779</f>
        <v/>
      </c>
      <c r="L489" s="757" t="str">
        <f>'Compiled Bev'!T2779</f>
        <v/>
      </c>
      <c r="M489" s="758"/>
      <c r="N489" s="759"/>
      <c r="O489" s="757"/>
      <c r="P489" s="757"/>
      <c r="Q489" s="757"/>
      <c r="R489" s="757"/>
      <c r="S489" s="757"/>
      <c r="T489" s="757"/>
      <c r="U489" s="757"/>
      <c r="V489" s="757">
        <f>COUNTA('Compiled Bev'!P2779,'Compiled Bev'!R2779)</f>
        <v>0</v>
      </c>
      <c r="W489" s="757"/>
      <c r="X489" s="757"/>
      <c r="Y489" s="757"/>
      <c r="Z489" s="757"/>
    </row>
    <row r="490">
      <c r="A490" s="757" t="str">
        <f>'Compiled Bev'!I2780</f>
        <v/>
      </c>
      <c r="B490" s="757" t="str">
        <f>IF(sum('Compiled Bev'!P2780+'Compiled Bev'!R2780)=0,"",IF(V490&gt;1,"",sum('Compiled Bev'!P2780+'Compiled Bev'!R2780)))</f>
        <v/>
      </c>
      <c r="C490" s="757" t="str">
        <f>'Compiled Bev'!K2780</f>
        <v/>
      </c>
      <c r="D490" s="757" t="str">
        <f>'Compiled Bev'!L2780</f>
        <v/>
      </c>
      <c r="E490" s="757" t="str">
        <f>'Compiled Bev'!M2780</f>
        <v/>
      </c>
      <c r="F490" s="757" t="str">
        <f>'Compiled Bev'!N2780</f>
        <v/>
      </c>
      <c r="G490" s="757" t="str">
        <f t="shared" si="1"/>
        <v/>
      </c>
      <c r="H490" s="757" t="str">
        <f>'Compiled Bev'!P2780</f>
        <v/>
      </c>
      <c r="I490" s="757" t="str">
        <f t="shared" si="2"/>
        <v/>
      </c>
      <c r="J490" s="757" t="str">
        <f>'Compiled Bev'!R2780</f>
        <v/>
      </c>
      <c r="K490" s="757" t="str">
        <f>'Compiled Bev'!S2780</f>
        <v/>
      </c>
      <c r="L490" s="757" t="str">
        <f>'Compiled Bev'!T2780</f>
        <v/>
      </c>
      <c r="M490" s="758"/>
      <c r="N490" s="759"/>
      <c r="O490" s="757"/>
      <c r="P490" s="757"/>
      <c r="Q490" s="757"/>
      <c r="R490" s="757"/>
      <c r="S490" s="757"/>
      <c r="T490" s="757"/>
      <c r="U490" s="757"/>
      <c r="V490" s="757">
        <f>COUNTA('Compiled Bev'!P2780,'Compiled Bev'!R2780)</f>
        <v>0</v>
      </c>
      <c r="W490" s="757"/>
      <c r="X490" s="757"/>
      <c r="Y490" s="757"/>
      <c r="Z490" s="757"/>
    </row>
    <row r="491">
      <c r="A491" s="757" t="str">
        <f>'Compiled Bev'!I2781</f>
        <v/>
      </c>
      <c r="B491" s="757" t="str">
        <f>IF(sum('Compiled Bev'!P2781+'Compiled Bev'!R2781)=0,"",IF(V491&gt;1,"",sum('Compiled Bev'!P2781+'Compiled Bev'!R2781)))</f>
        <v/>
      </c>
      <c r="C491" s="757" t="str">
        <f>'Compiled Bev'!K2781</f>
        <v/>
      </c>
      <c r="D491" s="757" t="str">
        <f>'Compiled Bev'!L2781</f>
        <v/>
      </c>
      <c r="E491" s="757" t="str">
        <f>'Compiled Bev'!M2781</f>
        <v/>
      </c>
      <c r="F491" s="757" t="str">
        <f>'Compiled Bev'!N2781</f>
        <v/>
      </c>
      <c r="G491" s="757" t="str">
        <f t="shared" si="1"/>
        <v/>
      </c>
      <c r="H491" s="757" t="str">
        <f>'Compiled Bev'!P2781</f>
        <v/>
      </c>
      <c r="I491" s="757" t="str">
        <f t="shared" si="2"/>
        <v/>
      </c>
      <c r="J491" s="757" t="str">
        <f>'Compiled Bev'!R2781</f>
        <v/>
      </c>
      <c r="K491" s="757" t="str">
        <f>'Compiled Bev'!S2781</f>
        <v/>
      </c>
      <c r="L491" s="757" t="str">
        <f>'Compiled Bev'!T2781</f>
        <v/>
      </c>
      <c r="M491" s="758"/>
      <c r="N491" s="759"/>
      <c r="O491" s="757"/>
      <c r="P491" s="757"/>
      <c r="Q491" s="757"/>
      <c r="R491" s="757"/>
      <c r="S491" s="757"/>
      <c r="T491" s="757"/>
      <c r="U491" s="757"/>
      <c r="V491" s="757">
        <f>COUNTA('Compiled Bev'!P2781,'Compiled Bev'!R2781)</f>
        <v>0</v>
      </c>
      <c r="W491" s="757"/>
      <c r="X491" s="757"/>
      <c r="Y491" s="757"/>
      <c r="Z491" s="757"/>
    </row>
    <row r="492">
      <c r="A492" s="757" t="str">
        <f>'Compiled Bev'!I2782</f>
        <v/>
      </c>
      <c r="B492" s="757" t="str">
        <f>IF(sum('Compiled Bev'!P2782+'Compiled Bev'!R2782)=0,"",IF(V492&gt;1,"",sum('Compiled Bev'!P2782+'Compiled Bev'!R2782)))</f>
        <v/>
      </c>
      <c r="C492" s="757" t="str">
        <f>'Compiled Bev'!K2782</f>
        <v/>
      </c>
      <c r="D492" s="757" t="str">
        <f>'Compiled Bev'!L2782</f>
        <v/>
      </c>
      <c r="E492" s="757" t="str">
        <f>'Compiled Bev'!M2782</f>
        <v/>
      </c>
      <c r="F492" s="757" t="str">
        <f>'Compiled Bev'!N2782</f>
        <v/>
      </c>
      <c r="G492" s="757" t="str">
        <f t="shared" si="1"/>
        <v/>
      </c>
      <c r="H492" s="757" t="str">
        <f>'Compiled Bev'!P2782</f>
        <v/>
      </c>
      <c r="I492" s="757" t="str">
        <f t="shared" si="2"/>
        <v/>
      </c>
      <c r="J492" s="757" t="str">
        <f>'Compiled Bev'!R2782</f>
        <v/>
      </c>
      <c r="K492" s="757" t="str">
        <f>'Compiled Bev'!S2782</f>
        <v/>
      </c>
      <c r="L492" s="757" t="str">
        <f>'Compiled Bev'!T2782</f>
        <v/>
      </c>
      <c r="M492" s="758"/>
      <c r="N492" s="759"/>
      <c r="O492" s="757"/>
      <c r="P492" s="757"/>
      <c r="Q492" s="757"/>
      <c r="R492" s="757"/>
      <c r="S492" s="757"/>
      <c r="T492" s="757"/>
      <c r="U492" s="757"/>
      <c r="V492" s="757">
        <f>COUNTA('Compiled Bev'!P2782,'Compiled Bev'!R2782)</f>
        <v>0</v>
      </c>
      <c r="W492" s="757"/>
      <c r="X492" s="757"/>
      <c r="Y492" s="757"/>
      <c r="Z492" s="757"/>
    </row>
    <row r="493">
      <c r="A493" s="757" t="str">
        <f>'Compiled Bev'!I2783</f>
        <v/>
      </c>
      <c r="B493" s="757" t="str">
        <f>IF(sum('Compiled Bev'!P2783+'Compiled Bev'!R2783)=0,"",IF(V493&gt;1,"",sum('Compiled Bev'!P2783+'Compiled Bev'!R2783)))</f>
        <v/>
      </c>
      <c r="C493" s="757" t="str">
        <f>'Compiled Bev'!K2783</f>
        <v/>
      </c>
      <c r="D493" s="757" t="str">
        <f>'Compiled Bev'!L2783</f>
        <v/>
      </c>
      <c r="E493" s="757" t="str">
        <f>'Compiled Bev'!M2783</f>
        <v/>
      </c>
      <c r="F493" s="757" t="str">
        <f>'Compiled Bev'!N2783</f>
        <v/>
      </c>
      <c r="G493" s="757" t="str">
        <f t="shared" si="1"/>
        <v/>
      </c>
      <c r="H493" s="757" t="str">
        <f>'Compiled Bev'!P2783</f>
        <v/>
      </c>
      <c r="I493" s="757" t="str">
        <f t="shared" si="2"/>
        <v/>
      </c>
      <c r="J493" s="757" t="str">
        <f>'Compiled Bev'!R2783</f>
        <v/>
      </c>
      <c r="K493" s="757" t="str">
        <f>'Compiled Bev'!S2783</f>
        <v/>
      </c>
      <c r="L493" s="757" t="str">
        <f>'Compiled Bev'!T2783</f>
        <v/>
      </c>
      <c r="M493" s="758"/>
      <c r="N493" s="759"/>
      <c r="O493" s="757"/>
      <c r="P493" s="757"/>
      <c r="Q493" s="757"/>
      <c r="R493" s="757"/>
      <c r="S493" s="757"/>
      <c r="T493" s="757"/>
      <c r="U493" s="757"/>
      <c r="V493" s="757">
        <f>COUNTA('Compiled Bev'!P2783,'Compiled Bev'!R2783)</f>
        <v>0</v>
      </c>
      <c r="W493" s="757"/>
      <c r="X493" s="757"/>
      <c r="Y493" s="757"/>
      <c r="Z493" s="757"/>
    </row>
    <row r="494">
      <c r="A494" s="757" t="str">
        <f>'Compiled Bev'!I2784</f>
        <v/>
      </c>
      <c r="B494" s="757" t="str">
        <f>IF(sum('Compiled Bev'!P2784+'Compiled Bev'!R2784)=0,"",IF(V494&gt;1,"",sum('Compiled Bev'!P2784+'Compiled Bev'!R2784)))</f>
        <v/>
      </c>
      <c r="C494" s="757" t="str">
        <f>'Compiled Bev'!K2784</f>
        <v/>
      </c>
      <c r="D494" s="757" t="str">
        <f>'Compiled Bev'!L2784</f>
        <v/>
      </c>
      <c r="E494" s="757" t="str">
        <f>'Compiled Bev'!M2784</f>
        <v/>
      </c>
      <c r="F494" s="757" t="str">
        <f>'Compiled Bev'!N2784</f>
        <v/>
      </c>
      <c r="G494" s="757" t="str">
        <f t="shared" si="1"/>
        <v/>
      </c>
      <c r="H494" s="757" t="str">
        <f>'Compiled Bev'!P2784</f>
        <v/>
      </c>
      <c r="I494" s="757" t="str">
        <f t="shared" si="2"/>
        <v/>
      </c>
      <c r="J494" s="757" t="str">
        <f>'Compiled Bev'!R2784</f>
        <v/>
      </c>
      <c r="K494" s="757" t="str">
        <f>'Compiled Bev'!S2784</f>
        <v/>
      </c>
      <c r="L494" s="757" t="str">
        <f>'Compiled Bev'!T2784</f>
        <v/>
      </c>
      <c r="M494" s="758"/>
      <c r="N494" s="759"/>
      <c r="O494" s="757"/>
      <c r="P494" s="757"/>
      <c r="Q494" s="757"/>
      <c r="R494" s="757"/>
      <c r="S494" s="757"/>
      <c r="T494" s="757"/>
      <c r="U494" s="757"/>
      <c r="V494" s="757">
        <f>COUNTA('Compiled Bev'!P2784,'Compiled Bev'!R2784)</f>
        <v>0</v>
      </c>
      <c r="W494" s="757"/>
      <c r="X494" s="757"/>
      <c r="Y494" s="757"/>
      <c r="Z494" s="757"/>
    </row>
    <row r="495">
      <c r="A495" s="757" t="str">
        <f>'Compiled Bev'!I2785</f>
        <v/>
      </c>
      <c r="B495" s="757" t="str">
        <f>IF(sum('Compiled Bev'!P2785+'Compiled Bev'!R2785)=0,"",IF(V495&gt;1,"",sum('Compiled Bev'!P2785+'Compiled Bev'!R2785)))</f>
        <v/>
      </c>
      <c r="C495" s="757" t="str">
        <f>'Compiled Bev'!K2785</f>
        <v/>
      </c>
      <c r="D495" s="757" t="str">
        <f>'Compiled Bev'!L2785</f>
        <v/>
      </c>
      <c r="E495" s="757" t="str">
        <f>'Compiled Bev'!M2785</f>
        <v/>
      </c>
      <c r="F495" s="757" t="str">
        <f>'Compiled Bev'!N2785</f>
        <v/>
      </c>
      <c r="G495" s="757" t="str">
        <f t="shared" si="1"/>
        <v/>
      </c>
      <c r="H495" s="757" t="str">
        <f>'Compiled Bev'!P2785</f>
        <v/>
      </c>
      <c r="I495" s="757" t="str">
        <f t="shared" si="2"/>
        <v/>
      </c>
      <c r="J495" s="757" t="str">
        <f>'Compiled Bev'!R2785</f>
        <v/>
      </c>
      <c r="K495" s="757" t="str">
        <f>'Compiled Bev'!S2785</f>
        <v/>
      </c>
      <c r="L495" s="757" t="str">
        <f>'Compiled Bev'!T2785</f>
        <v/>
      </c>
      <c r="M495" s="758"/>
      <c r="N495" s="759"/>
      <c r="O495" s="757"/>
      <c r="P495" s="757"/>
      <c r="Q495" s="757"/>
      <c r="R495" s="757"/>
      <c r="S495" s="757"/>
      <c r="T495" s="757"/>
      <c r="U495" s="757"/>
      <c r="V495" s="757">
        <f>COUNTA('Compiled Bev'!P2785,'Compiled Bev'!R2785)</f>
        <v>0</v>
      </c>
      <c r="W495" s="757"/>
      <c r="X495" s="757"/>
      <c r="Y495" s="757"/>
      <c r="Z495" s="757"/>
    </row>
    <row r="496">
      <c r="A496" s="757" t="str">
        <f>'Compiled Bev'!I2786</f>
        <v/>
      </c>
      <c r="B496" s="757" t="str">
        <f>IF(sum('Compiled Bev'!P2786+'Compiled Bev'!R2786)=0,"",IF(V496&gt;1,"",sum('Compiled Bev'!P2786+'Compiled Bev'!R2786)))</f>
        <v/>
      </c>
      <c r="C496" s="757" t="str">
        <f>'Compiled Bev'!K2786</f>
        <v/>
      </c>
      <c r="D496" s="757" t="str">
        <f>'Compiled Bev'!L2786</f>
        <v/>
      </c>
      <c r="E496" s="757" t="str">
        <f>'Compiled Bev'!M2786</f>
        <v/>
      </c>
      <c r="F496" s="757" t="str">
        <f>'Compiled Bev'!N2786</f>
        <v/>
      </c>
      <c r="G496" s="757" t="str">
        <f t="shared" si="1"/>
        <v/>
      </c>
      <c r="H496" s="757" t="str">
        <f>'Compiled Bev'!P2786</f>
        <v/>
      </c>
      <c r="I496" s="757" t="str">
        <f t="shared" si="2"/>
        <v/>
      </c>
      <c r="J496" s="757" t="str">
        <f>'Compiled Bev'!R2786</f>
        <v/>
      </c>
      <c r="K496" s="757" t="str">
        <f>'Compiled Bev'!S2786</f>
        <v/>
      </c>
      <c r="L496" s="757" t="str">
        <f>'Compiled Bev'!T2786</f>
        <v/>
      </c>
      <c r="M496" s="758"/>
      <c r="N496" s="759"/>
      <c r="O496" s="757"/>
      <c r="P496" s="757"/>
      <c r="Q496" s="757"/>
      <c r="R496" s="757"/>
      <c r="S496" s="757"/>
      <c r="T496" s="757"/>
      <c r="U496" s="757"/>
      <c r="V496" s="757">
        <f>COUNTA('Compiled Bev'!P2786,'Compiled Bev'!R2786)</f>
        <v>0</v>
      </c>
      <c r="W496" s="757"/>
      <c r="X496" s="757"/>
      <c r="Y496" s="757"/>
      <c r="Z496" s="757"/>
    </row>
    <row r="497">
      <c r="A497" s="757" t="str">
        <f>'Compiled Bev'!I2787</f>
        <v/>
      </c>
      <c r="B497" s="757" t="str">
        <f>IF(sum('Compiled Bev'!P2787+'Compiled Bev'!R2787)=0,"",IF(V497&gt;1,"",sum('Compiled Bev'!P2787+'Compiled Bev'!R2787)))</f>
        <v/>
      </c>
      <c r="C497" s="757" t="str">
        <f>'Compiled Bev'!K2787</f>
        <v/>
      </c>
      <c r="D497" s="757" t="str">
        <f>'Compiled Bev'!L2787</f>
        <v/>
      </c>
      <c r="E497" s="757" t="str">
        <f>'Compiled Bev'!M2787</f>
        <v/>
      </c>
      <c r="F497" s="757" t="str">
        <f>'Compiled Bev'!N2787</f>
        <v/>
      </c>
      <c r="G497" s="757" t="str">
        <f t="shared" si="1"/>
        <v/>
      </c>
      <c r="H497" s="757" t="str">
        <f>'Compiled Bev'!P2787</f>
        <v/>
      </c>
      <c r="I497" s="757" t="str">
        <f t="shared" si="2"/>
        <v/>
      </c>
      <c r="J497" s="757" t="str">
        <f>'Compiled Bev'!R2787</f>
        <v/>
      </c>
      <c r="K497" s="757" t="str">
        <f>'Compiled Bev'!S2787</f>
        <v/>
      </c>
      <c r="L497" s="757" t="str">
        <f>'Compiled Bev'!T2787</f>
        <v/>
      </c>
      <c r="M497" s="758"/>
      <c r="N497" s="759"/>
      <c r="O497" s="757"/>
      <c r="P497" s="757"/>
      <c r="Q497" s="757"/>
      <c r="R497" s="757"/>
      <c r="S497" s="757"/>
      <c r="T497" s="757"/>
      <c r="U497" s="757"/>
      <c r="V497" s="757">
        <f>COUNTA('Compiled Bev'!P2787,'Compiled Bev'!R2787)</f>
        <v>0</v>
      </c>
      <c r="W497" s="757"/>
      <c r="X497" s="757"/>
      <c r="Y497" s="757"/>
      <c r="Z497" s="757"/>
    </row>
    <row r="498">
      <c r="A498" s="757" t="str">
        <f>'Compiled Bev'!I2788</f>
        <v/>
      </c>
      <c r="B498" s="757" t="str">
        <f>IF(sum('Compiled Bev'!P2788+'Compiled Bev'!R2788)=0,"",IF(V498&gt;1,"",sum('Compiled Bev'!P2788+'Compiled Bev'!R2788)))</f>
        <v/>
      </c>
      <c r="C498" s="757" t="str">
        <f>'Compiled Bev'!K2788</f>
        <v/>
      </c>
      <c r="D498" s="757" t="str">
        <f>'Compiled Bev'!L2788</f>
        <v/>
      </c>
      <c r="E498" s="757" t="str">
        <f>'Compiled Bev'!M2788</f>
        <v/>
      </c>
      <c r="F498" s="757" t="str">
        <f>'Compiled Bev'!N2788</f>
        <v/>
      </c>
      <c r="G498" s="757" t="str">
        <f t="shared" si="1"/>
        <v/>
      </c>
      <c r="H498" s="757" t="str">
        <f>'Compiled Bev'!P2788</f>
        <v/>
      </c>
      <c r="I498" s="757" t="str">
        <f t="shared" si="2"/>
        <v/>
      </c>
      <c r="J498" s="757" t="str">
        <f>'Compiled Bev'!R2788</f>
        <v/>
      </c>
      <c r="K498" s="757" t="str">
        <f>'Compiled Bev'!S2788</f>
        <v/>
      </c>
      <c r="L498" s="757" t="str">
        <f>'Compiled Bev'!T2788</f>
        <v/>
      </c>
      <c r="M498" s="758"/>
      <c r="N498" s="759"/>
      <c r="O498" s="757"/>
      <c r="P498" s="757"/>
      <c r="Q498" s="757"/>
      <c r="R498" s="757"/>
      <c r="S498" s="757"/>
      <c r="T498" s="757"/>
      <c r="U498" s="757"/>
      <c r="V498" s="757">
        <f>COUNTA('Compiled Bev'!P2788,'Compiled Bev'!R2788)</f>
        <v>0</v>
      </c>
      <c r="W498" s="757"/>
      <c r="X498" s="757"/>
      <c r="Y498" s="757"/>
      <c r="Z498" s="757"/>
    </row>
    <row r="499">
      <c r="A499" s="757" t="str">
        <f>'Compiled Bev'!I2789</f>
        <v/>
      </c>
      <c r="B499" s="757" t="str">
        <f>IF(sum('Compiled Bev'!P2789+'Compiled Bev'!R2789)=0,"",IF(V499&gt;1,"",sum('Compiled Bev'!P2789+'Compiled Bev'!R2789)))</f>
        <v/>
      </c>
      <c r="C499" s="757" t="str">
        <f>'Compiled Bev'!K2789</f>
        <v/>
      </c>
      <c r="D499" s="757" t="str">
        <f>'Compiled Bev'!L2789</f>
        <v/>
      </c>
      <c r="E499" s="757" t="str">
        <f>'Compiled Bev'!M2789</f>
        <v/>
      </c>
      <c r="F499" s="757" t="str">
        <f>'Compiled Bev'!N2789</f>
        <v/>
      </c>
      <c r="G499" s="757" t="str">
        <f t="shared" si="1"/>
        <v/>
      </c>
      <c r="H499" s="757" t="str">
        <f>'Compiled Bev'!P2789</f>
        <v/>
      </c>
      <c r="I499" s="757" t="str">
        <f t="shared" si="2"/>
        <v/>
      </c>
      <c r="J499" s="757" t="str">
        <f>'Compiled Bev'!R2789</f>
        <v/>
      </c>
      <c r="K499" s="757" t="str">
        <f>'Compiled Bev'!S2789</f>
        <v/>
      </c>
      <c r="L499" s="757" t="str">
        <f>'Compiled Bev'!T2789</f>
        <v/>
      </c>
      <c r="M499" s="758"/>
      <c r="N499" s="759"/>
      <c r="O499" s="757"/>
      <c r="P499" s="757"/>
      <c r="Q499" s="757"/>
      <c r="R499" s="757"/>
      <c r="S499" s="757"/>
      <c r="T499" s="757"/>
      <c r="U499" s="757"/>
      <c r="V499" s="757">
        <f>COUNTA('Compiled Bev'!P2789,'Compiled Bev'!R2789)</f>
        <v>0</v>
      </c>
      <c r="W499" s="757"/>
      <c r="X499" s="757"/>
      <c r="Y499" s="757"/>
      <c r="Z499" s="757"/>
    </row>
    <row r="500">
      <c r="A500" s="757" t="str">
        <f>'Compiled Bev'!I2790</f>
        <v/>
      </c>
      <c r="B500" s="757" t="str">
        <f>IF(sum('Compiled Bev'!P2790+'Compiled Bev'!R2790)=0,"",IF(V500&gt;1,"",sum('Compiled Bev'!P2790+'Compiled Bev'!R2790)))</f>
        <v/>
      </c>
      <c r="C500" s="757" t="str">
        <f>'Compiled Bev'!K2790</f>
        <v/>
      </c>
      <c r="D500" s="757" t="str">
        <f>'Compiled Bev'!L2790</f>
        <v/>
      </c>
      <c r="E500" s="757" t="str">
        <f>'Compiled Bev'!M2790</f>
        <v/>
      </c>
      <c r="F500" s="757" t="str">
        <f>'Compiled Bev'!N2790</f>
        <v/>
      </c>
      <c r="G500" s="757" t="str">
        <f t="shared" si="1"/>
        <v/>
      </c>
      <c r="H500" s="757" t="str">
        <f>'Compiled Bev'!P2790</f>
        <v/>
      </c>
      <c r="I500" s="757" t="str">
        <f t="shared" si="2"/>
        <v/>
      </c>
      <c r="J500" s="757" t="str">
        <f>'Compiled Bev'!R2790</f>
        <v/>
      </c>
      <c r="K500" s="757" t="str">
        <f>'Compiled Bev'!S2790</f>
        <v/>
      </c>
      <c r="L500" s="757" t="str">
        <f>'Compiled Bev'!T2790</f>
        <v/>
      </c>
      <c r="M500" s="758"/>
      <c r="N500" s="759"/>
      <c r="O500" s="757"/>
      <c r="P500" s="757"/>
      <c r="Q500" s="757"/>
      <c r="R500" s="757"/>
      <c r="S500" s="757"/>
      <c r="T500" s="757"/>
      <c r="U500" s="757"/>
      <c r="V500" s="757">
        <f>COUNTA('Compiled Bev'!P2790,'Compiled Bev'!R2790)</f>
        <v>0</v>
      </c>
      <c r="W500" s="757"/>
      <c r="X500" s="757"/>
      <c r="Y500" s="757"/>
      <c r="Z500" s="757"/>
    </row>
    <row r="501">
      <c r="A501" s="757" t="str">
        <f>'Compiled Bev'!I2791</f>
        <v/>
      </c>
      <c r="B501" s="757" t="str">
        <f>IF(sum('Compiled Bev'!P2791+'Compiled Bev'!R2791)=0,"",IF(V501&gt;1,"",sum('Compiled Bev'!P2791+'Compiled Bev'!R2791)))</f>
        <v/>
      </c>
      <c r="C501" s="757" t="str">
        <f>'Compiled Bev'!K2791</f>
        <v/>
      </c>
      <c r="D501" s="757" t="str">
        <f>'Compiled Bev'!L2791</f>
        <v/>
      </c>
      <c r="E501" s="757" t="str">
        <f>'Compiled Bev'!M2791</f>
        <v/>
      </c>
      <c r="F501" s="757" t="str">
        <f>'Compiled Bev'!N2791</f>
        <v/>
      </c>
      <c r="G501" s="757" t="str">
        <f t="shared" si="1"/>
        <v/>
      </c>
      <c r="H501" s="757" t="str">
        <f>'Compiled Bev'!P2791</f>
        <v/>
      </c>
      <c r="I501" s="757" t="str">
        <f t="shared" si="2"/>
        <v/>
      </c>
      <c r="J501" s="757" t="str">
        <f>'Compiled Bev'!R2791</f>
        <v/>
      </c>
      <c r="K501" s="757" t="str">
        <f>'Compiled Bev'!S2791</f>
        <v/>
      </c>
      <c r="L501" s="757" t="str">
        <f>'Compiled Bev'!T2791</f>
        <v/>
      </c>
      <c r="M501" s="758"/>
      <c r="N501" s="759"/>
      <c r="O501" s="757"/>
      <c r="P501" s="757"/>
      <c r="Q501" s="757"/>
      <c r="R501" s="757"/>
      <c r="S501" s="757"/>
      <c r="T501" s="757"/>
      <c r="U501" s="757"/>
      <c r="V501" s="757">
        <f>COUNTA('Compiled Bev'!P2791,'Compiled Bev'!R2791)</f>
        <v>0</v>
      </c>
      <c r="W501" s="757"/>
      <c r="X501" s="757"/>
      <c r="Y501" s="757"/>
      <c r="Z501" s="757"/>
    </row>
    <row r="502">
      <c r="A502" s="757" t="str">
        <f>'Compiled Bev'!I2792</f>
        <v/>
      </c>
      <c r="B502" s="757" t="str">
        <f>IF(sum('Compiled Bev'!P2792+'Compiled Bev'!R2792)=0,"",IF(V502&gt;1,"",sum('Compiled Bev'!P2792+'Compiled Bev'!R2792)))</f>
        <v/>
      </c>
      <c r="C502" s="757" t="str">
        <f>'Compiled Bev'!K2792</f>
        <v/>
      </c>
      <c r="D502" s="757" t="str">
        <f>'Compiled Bev'!L2792</f>
        <v/>
      </c>
      <c r="E502" s="757" t="str">
        <f>'Compiled Bev'!M2792</f>
        <v/>
      </c>
      <c r="F502" s="757" t="str">
        <f>'Compiled Bev'!N2792</f>
        <v/>
      </c>
      <c r="G502" s="757" t="str">
        <f t="shared" si="1"/>
        <v/>
      </c>
      <c r="H502" s="757" t="str">
        <f>'Compiled Bev'!P2792</f>
        <v/>
      </c>
      <c r="I502" s="757" t="str">
        <f t="shared" si="2"/>
        <v/>
      </c>
      <c r="J502" s="757" t="str">
        <f>'Compiled Bev'!R2792</f>
        <v/>
      </c>
      <c r="K502" s="757" t="str">
        <f>'Compiled Bev'!S2792</f>
        <v/>
      </c>
      <c r="L502" s="757" t="str">
        <f>'Compiled Bev'!T2792</f>
        <v/>
      </c>
      <c r="M502" s="758"/>
      <c r="N502" s="759"/>
      <c r="O502" s="757"/>
      <c r="P502" s="757"/>
      <c r="Q502" s="757"/>
      <c r="R502" s="757"/>
      <c r="S502" s="757"/>
      <c r="T502" s="757"/>
      <c r="U502" s="757"/>
      <c r="V502" s="757">
        <f>COUNTA('Compiled Bev'!P2792,'Compiled Bev'!R2792)</f>
        <v>0</v>
      </c>
      <c r="W502" s="757"/>
      <c r="X502" s="757"/>
      <c r="Y502" s="757"/>
      <c r="Z502" s="757"/>
    </row>
    <row r="503">
      <c r="A503" s="757" t="str">
        <f>'Compiled Bev'!I2793</f>
        <v/>
      </c>
      <c r="B503" s="757" t="str">
        <f>IF(sum('Compiled Bev'!P2793+'Compiled Bev'!R2793)=0,"",IF(V503&gt;1,"",sum('Compiled Bev'!P2793+'Compiled Bev'!R2793)))</f>
        <v/>
      </c>
      <c r="C503" s="757" t="str">
        <f>'Compiled Bev'!K2793</f>
        <v/>
      </c>
      <c r="D503" s="757" t="str">
        <f>'Compiled Bev'!L2793</f>
        <v/>
      </c>
      <c r="E503" s="757" t="str">
        <f>'Compiled Bev'!M2793</f>
        <v/>
      </c>
      <c r="F503" s="757" t="str">
        <f>'Compiled Bev'!N2793</f>
        <v/>
      </c>
      <c r="G503" s="757" t="str">
        <f t="shared" si="1"/>
        <v/>
      </c>
      <c r="H503" s="757" t="str">
        <f>'Compiled Bev'!P2793</f>
        <v/>
      </c>
      <c r="I503" s="757" t="str">
        <f t="shared" si="2"/>
        <v/>
      </c>
      <c r="J503" s="757" t="str">
        <f>'Compiled Bev'!R2793</f>
        <v/>
      </c>
      <c r="K503" s="757" t="str">
        <f>'Compiled Bev'!S2793</f>
        <v/>
      </c>
      <c r="L503" s="757" t="str">
        <f>'Compiled Bev'!T2793</f>
        <v/>
      </c>
      <c r="M503" s="758"/>
      <c r="N503" s="759"/>
      <c r="O503" s="757"/>
      <c r="P503" s="757"/>
      <c r="Q503" s="757"/>
      <c r="R503" s="757"/>
      <c r="S503" s="757"/>
      <c r="T503" s="757"/>
      <c r="U503" s="757"/>
      <c r="V503" s="757">
        <f>COUNTA('Compiled Bev'!P2793,'Compiled Bev'!R2793)</f>
        <v>0</v>
      </c>
      <c r="W503" s="757"/>
      <c r="X503" s="757"/>
      <c r="Y503" s="757"/>
      <c r="Z503" s="757"/>
    </row>
    <row r="504">
      <c r="A504" s="757" t="str">
        <f>'Compiled Bev'!I2794</f>
        <v/>
      </c>
      <c r="B504" s="757" t="str">
        <f>IF(sum('Compiled Bev'!P2794+'Compiled Bev'!R2794)=0,"",IF(V504&gt;1,"",sum('Compiled Bev'!P2794+'Compiled Bev'!R2794)))</f>
        <v/>
      </c>
      <c r="C504" s="757" t="str">
        <f>'Compiled Bev'!K2794</f>
        <v/>
      </c>
      <c r="D504" s="757" t="str">
        <f>'Compiled Bev'!L2794</f>
        <v/>
      </c>
      <c r="E504" s="757" t="str">
        <f>'Compiled Bev'!M2794</f>
        <v/>
      </c>
      <c r="F504" s="757" t="str">
        <f>'Compiled Bev'!N2794</f>
        <v/>
      </c>
      <c r="G504" s="757" t="str">
        <f t="shared" si="1"/>
        <v/>
      </c>
      <c r="H504" s="757" t="str">
        <f>'Compiled Bev'!P2794</f>
        <v/>
      </c>
      <c r="I504" s="757" t="str">
        <f t="shared" si="2"/>
        <v/>
      </c>
      <c r="J504" s="757" t="str">
        <f>'Compiled Bev'!R2794</f>
        <v/>
      </c>
      <c r="K504" s="757" t="str">
        <f>'Compiled Bev'!S2794</f>
        <v/>
      </c>
      <c r="L504" s="757" t="str">
        <f>'Compiled Bev'!T2794</f>
        <v/>
      </c>
      <c r="M504" s="758"/>
      <c r="N504" s="759"/>
      <c r="O504" s="757"/>
      <c r="P504" s="757"/>
      <c r="Q504" s="757"/>
      <c r="R504" s="757"/>
      <c r="S504" s="757"/>
      <c r="T504" s="757"/>
      <c r="U504" s="757"/>
      <c r="V504" s="757">
        <f>COUNTA('Compiled Bev'!P2794,'Compiled Bev'!R2794)</f>
        <v>0</v>
      </c>
      <c r="W504" s="757"/>
      <c r="X504" s="757"/>
      <c r="Y504" s="757"/>
      <c r="Z504" s="757"/>
    </row>
    <row r="505">
      <c r="A505" s="757" t="str">
        <f>'Compiled Bev'!I2795</f>
        <v/>
      </c>
      <c r="B505" s="757" t="str">
        <f>IF(sum('Compiled Bev'!P2795+'Compiled Bev'!R2795)=0,"",IF(V505&gt;1,"",sum('Compiled Bev'!P2795+'Compiled Bev'!R2795)))</f>
        <v/>
      </c>
      <c r="C505" s="757" t="str">
        <f>'Compiled Bev'!K2795</f>
        <v/>
      </c>
      <c r="D505" s="757" t="str">
        <f>'Compiled Bev'!L2795</f>
        <v/>
      </c>
      <c r="E505" s="757" t="str">
        <f>'Compiled Bev'!M2795</f>
        <v/>
      </c>
      <c r="F505" s="757" t="str">
        <f>'Compiled Bev'!N2795</f>
        <v/>
      </c>
      <c r="G505" s="757" t="str">
        <f t="shared" si="1"/>
        <v/>
      </c>
      <c r="H505" s="757" t="str">
        <f>'Compiled Bev'!P2795</f>
        <v/>
      </c>
      <c r="I505" s="757" t="str">
        <f t="shared" si="2"/>
        <v/>
      </c>
      <c r="J505" s="757" t="str">
        <f>'Compiled Bev'!R2795</f>
        <v/>
      </c>
      <c r="K505" s="757" t="str">
        <f>'Compiled Bev'!S2795</f>
        <v/>
      </c>
      <c r="L505" s="757" t="str">
        <f>'Compiled Bev'!T2795</f>
        <v/>
      </c>
      <c r="M505" s="758"/>
      <c r="N505" s="759"/>
      <c r="O505" s="757"/>
      <c r="P505" s="757"/>
      <c r="Q505" s="757"/>
      <c r="R505" s="757"/>
      <c r="S505" s="757"/>
      <c r="T505" s="757"/>
      <c r="U505" s="757"/>
      <c r="V505" s="757">
        <f>COUNTA('Compiled Bev'!P2795,'Compiled Bev'!R2795)</f>
        <v>0</v>
      </c>
      <c r="W505" s="757"/>
      <c r="X505" s="757"/>
      <c r="Y505" s="757"/>
      <c r="Z505" s="757"/>
    </row>
    <row r="506">
      <c r="A506" s="757" t="str">
        <f>'Compiled Bev'!I2796</f>
        <v/>
      </c>
      <c r="B506" s="757" t="str">
        <f>IF(sum('Compiled Bev'!P2796+'Compiled Bev'!R2796)=0,"",IF(V506&gt;1,"",sum('Compiled Bev'!P2796+'Compiled Bev'!R2796)))</f>
        <v/>
      </c>
      <c r="C506" s="757" t="str">
        <f>'Compiled Bev'!K2796</f>
        <v/>
      </c>
      <c r="D506" s="757" t="str">
        <f>'Compiled Bev'!L2796</f>
        <v/>
      </c>
      <c r="E506" s="757" t="str">
        <f>'Compiled Bev'!M2796</f>
        <v/>
      </c>
      <c r="F506" s="757" t="str">
        <f>'Compiled Bev'!N2796</f>
        <v/>
      </c>
      <c r="G506" s="757" t="str">
        <f t="shared" si="1"/>
        <v/>
      </c>
      <c r="H506" s="757" t="str">
        <f>'Compiled Bev'!P2796</f>
        <v/>
      </c>
      <c r="I506" s="757" t="str">
        <f t="shared" si="2"/>
        <v/>
      </c>
      <c r="J506" s="757" t="str">
        <f>'Compiled Bev'!R2796</f>
        <v/>
      </c>
      <c r="K506" s="757" t="str">
        <f>'Compiled Bev'!S2796</f>
        <v/>
      </c>
      <c r="L506" s="757" t="str">
        <f>'Compiled Bev'!T2796</f>
        <v/>
      </c>
      <c r="M506" s="758"/>
      <c r="N506" s="759"/>
      <c r="O506" s="757"/>
      <c r="P506" s="757"/>
      <c r="Q506" s="757"/>
      <c r="R506" s="757"/>
      <c r="S506" s="757"/>
      <c r="T506" s="757"/>
      <c r="U506" s="757"/>
      <c r="V506" s="757">
        <f>COUNTA('Compiled Bev'!P2796,'Compiled Bev'!R2796)</f>
        <v>0</v>
      </c>
      <c r="W506" s="757"/>
      <c r="X506" s="757"/>
      <c r="Y506" s="757"/>
      <c r="Z506" s="757"/>
    </row>
    <row r="507">
      <c r="A507" s="757" t="str">
        <f>'Compiled Bev'!I2797</f>
        <v/>
      </c>
      <c r="B507" s="757" t="str">
        <f>IF(sum('Compiled Bev'!P2797+'Compiled Bev'!R2797)=0,"",IF(V507&gt;1,"",sum('Compiled Bev'!P2797+'Compiled Bev'!R2797)))</f>
        <v/>
      </c>
      <c r="C507" s="757" t="str">
        <f>'Compiled Bev'!K2797</f>
        <v/>
      </c>
      <c r="D507" s="757" t="str">
        <f>'Compiled Bev'!L2797</f>
        <v/>
      </c>
      <c r="E507" s="757" t="str">
        <f>'Compiled Bev'!M2797</f>
        <v/>
      </c>
      <c r="F507" s="757" t="str">
        <f>'Compiled Bev'!N2797</f>
        <v/>
      </c>
      <c r="G507" s="757" t="str">
        <f t="shared" si="1"/>
        <v/>
      </c>
      <c r="H507" s="757" t="str">
        <f>'Compiled Bev'!P2797</f>
        <v/>
      </c>
      <c r="I507" s="757" t="str">
        <f t="shared" si="2"/>
        <v/>
      </c>
      <c r="J507" s="757" t="str">
        <f>'Compiled Bev'!R2797</f>
        <v/>
      </c>
      <c r="K507" s="757" t="str">
        <f>'Compiled Bev'!S2797</f>
        <v/>
      </c>
      <c r="L507" s="757" t="str">
        <f>'Compiled Bev'!T2797</f>
        <v/>
      </c>
      <c r="M507" s="758"/>
      <c r="N507" s="759"/>
      <c r="O507" s="757"/>
      <c r="P507" s="757"/>
      <c r="Q507" s="757"/>
      <c r="R507" s="757"/>
      <c r="S507" s="757"/>
      <c r="T507" s="757"/>
      <c r="U507" s="757"/>
      <c r="V507" s="757">
        <f>COUNTA('Compiled Bev'!P2797,'Compiled Bev'!R2797)</f>
        <v>0</v>
      </c>
      <c r="W507" s="757"/>
      <c r="X507" s="757"/>
      <c r="Y507" s="757"/>
      <c r="Z507" s="757"/>
    </row>
    <row r="508">
      <c r="A508" s="757" t="str">
        <f>'Compiled Bev'!I2798</f>
        <v/>
      </c>
      <c r="B508" s="757" t="str">
        <f>IF(sum('Compiled Bev'!P2798+'Compiled Bev'!R2798)=0,"",IF(V508&gt;1,"",sum('Compiled Bev'!P2798+'Compiled Bev'!R2798)))</f>
        <v/>
      </c>
      <c r="C508" s="757" t="str">
        <f>'Compiled Bev'!K2798</f>
        <v/>
      </c>
      <c r="D508" s="757" t="str">
        <f>'Compiled Bev'!L2798</f>
        <v/>
      </c>
      <c r="E508" s="757" t="str">
        <f>'Compiled Bev'!M2798</f>
        <v/>
      </c>
      <c r="F508" s="757" t="str">
        <f>'Compiled Bev'!N2798</f>
        <v/>
      </c>
      <c r="G508" s="757" t="str">
        <f t="shared" si="1"/>
        <v/>
      </c>
      <c r="H508" s="757" t="str">
        <f>'Compiled Bev'!P2798</f>
        <v/>
      </c>
      <c r="I508" s="757" t="str">
        <f t="shared" si="2"/>
        <v/>
      </c>
      <c r="J508" s="757" t="str">
        <f>'Compiled Bev'!R2798</f>
        <v/>
      </c>
      <c r="K508" s="757" t="str">
        <f>'Compiled Bev'!S2798</f>
        <v/>
      </c>
      <c r="L508" s="757" t="str">
        <f>'Compiled Bev'!T2798</f>
        <v/>
      </c>
      <c r="M508" s="758"/>
      <c r="N508" s="759"/>
      <c r="O508" s="757"/>
      <c r="P508" s="757"/>
      <c r="Q508" s="757"/>
      <c r="R508" s="757"/>
      <c r="S508" s="757"/>
      <c r="T508" s="757"/>
      <c r="U508" s="757"/>
      <c r="V508" s="757">
        <f>COUNTA('Compiled Bev'!P2798,'Compiled Bev'!R2798)</f>
        <v>0</v>
      </c>
      <c r="W508" s="757"/>
      <c r="X508" s="757"/>
      <c r="Y508" s="757"/>
      <c r="Z508" s="757"/>
    </row>
    <row r="509">
      <c r="A509" s="757" t="str">
        <f>'Compiled Bev'!I2799</f>
        <v/>
      </c>
      <c r="B509" s="757" t="str">
        <f>IF(sum('Compiled Bev'!P2799+'Compiled Bev'!R2799)=0,"",IF(V509&gt;1,"",sum('Compiled Bev'!P2799+'Compiled Bev'!R2799)))</f>
        <v/>
      </c>
      <c r="C509" s="757" t="str">
        <f>'Compiled Bev'!K2799</f>
        <v/>
      </c>
      <c r="D509" s="757" t="str">
        <f>'Compiled Bev'!L2799</f>
        <v/>
      </c>
      <c r="E509" s="757" t="str">
        <f>'Compiled Bev'!M2799</f>
        <v/>
      </c>
      <c r="F509" s="757" t="str">
        <f>'Compiled Bev'!N2799</f>
        <v/>
      </c>
      <c r="G509" s="757" t="str">
        <f t="shared" si="1"/>
        <v/>
      </c>
      <c r="H509" s="757" t="str">
        <f>'Compiled Bev'!P2799</f>
        <v/>
      </c>
      <c r="I509" s="757" t="str">
        <f t="shared" si="2"/>
        <v/>
      </c>
      <c r="J509" s="757" t="str">
        <f>'Compiled Bev'!R2799</f>
        <v/>
      </c>
      <c r="K509" s="757" t="str">
        <f>'Compiled Bev'!S2799</f>
        <v/>
      </c>
      <c r="L509" s="757" t="str">
        <f>'Compiled Bev'!T2799</f>
        <v/>
      </c>
      <c r="M509" s="758"/>
      <c r="N509" s="759"/>
      <c r="O509" s="757"/>
      <c r="P509" s="757"/>
      <c r="Q509" s="757"/>
      <c r="R509" s="757"/>
      <c r="S509" s="757"/>
      <c r="T509" s="757"/>
      <c r="U509" s="757"/>
      <c r="V509" s="757">
        <f>COUNTA('Compiled Bev'!P2799,'Compiled Bev'!R2799)</f>
        <v>0</v>
      </c>
      <c r="W509" s="757"/>
      <c r="X509" s="757"/>
      <c r="Y509" s="757"/>
      <c r="Z509" s="757"/>
    </row>
    <row r="510">
      <c r="A510" s="757" t="str">
        <f>'Compiled Bev'!I2800</f>
        <v/>
      </c>
      <c r="B510" s="757" t="str">
        <f>IF(sum('Compiled Bev'!P2800+'Compiled Bev'!R2800)=0,"",IF(V510&gt;1,"",sum('Compiled Bev'!P2800+'Compiled Bev'!R2800)))</f>
        <v/>
      </c>
      <c r="C510" s="757" t="str">
        <f>'Compiled Bev'!K2800</f>
        <v/>
      </c>
      <c r="D510" s="757" t="str">
        <f>'Compiled Bev'!L2800</f>
        <v/>
      </c>
      <c r="E510" s="757" t="str">
        <f>'Compiled Bev'!M2800</f>
        <v/>
      </c>
      <c r="F510" s="757" t="str">
        <f>'Compiled Bev'!N2800</f>
        <v/>
      </c>
      <c r="G510" s="757" t="str">
        <f t="shared" si="1"/>
        <v/>
      </c>
      <c r="H510" s="757" t="str">
        <f>'Compiled Bev'!P2800</f>
        <v/>
      </c>
      <c r="I510" s="757" t="str">
        <f t="shared" si="2"/>
        <v/>
      </c>
      <c r="J510" s="757" t="str">
        <f>'Compiled Bev'!R2800</f>
        <v/>
      </c>
      <c r="K510" s="757" t="str">
        <f>'Compiled Bev'!S2800</f>
        <v/>
      </c>
      <c r="L510" s="757" t="str">
        <f>'Compiled Bev'!T2800</f>
        <v/>
      </c>
      <c r="M510" s="758"/>
      <c r="N510" s="759"/>
      <c r="O510" s="757"/>
      <c r="P510" s="757"/>
      <c r="Q510" s="757"/>
      <c r="R510" s="757"/>
      <c r="S510" s="757"/>
      <c r="T510" s="757"/>
      <c r="U510" s="757"/>
      <c r="V510" s="757">
        <f>COUNTA('Compiled Bev'!P2800,'Compiled Bev'!R2800)</f>
        <v>0</v>
      </c>
      <c r="W510" s="757"/>
      <c r="X510" s="757"/>
      <c r="Y510" s="757"/>
      <c r="Z510" s="757"/>
    </row>
    <row r="511">
      <c r="A511" s="757" t="str">
        <f>'Compiled Bev'!I2801</f>
        <v/>
      </c>
      <c r="B511" s="757" t="str">
        <f>IF(sum('Compiled Bev'!P2801+'Compiled Bev'!R2801)=0,"",IF(V511&gt;1,"",sum('Compiled Bev'!P2801+'Compiled Bev'!R2801)))</f>
        <v/>
      </c>
      <c r="C511" s="757" t="str">
        <f>'Compiled Bev'!K2801</f>
        <v/>
      </c>
      <c r="D511" s="757" t="str">
        <f>'Compiled Bev'!L2801</f>
        <v/>
      </c>
      <c r="E511" s="757" t="str">
        <f>'Compiled Bev'!M2801</f>
        <v/>
      </c>
      <c r="F511" s="757" t="str">
        <f>'Compiled Bev'!N2801</f>
        <v/>
      </c>
      <c r="G511" s="757" t="str">
        <f t="shared" si="1"/>
        <v/>
      </c>
      <c r="H511" s="757" t="str">
        <f>'Compiled Bev'!P2801</f>
        <v/>
      </c>
      <c r="I511" s="757" t="str">
        <f t="shared" si="2"/>
        <v/>
      </c>
      <c r="J511" s="757" t="str">
        <f>'Compiled Bev'!R2801</f>
        <v/>
      </c>
      <c r="K511" s="757" t="str">
        <f>'Compiled Bev'!S2801</f>
        <v/>
      </c>
      <c r="L511" s="757" t="str">
        <f>'Compiled Bev'!T2801</f>
        <v/>
      </c>
      <c r="M511" s="758"/>
      <c r="N511" s="759"/>
      <c r="O511" s="757"/>
      <c r="P511" s="757"/>
      <c r="Q511" s="757"/>
      <c r="R511" s="757"/>
      <c r="S511" s="757"/>
      <c r="T511" s="757"/>
      <c r="U511" s="757"/>
      <c r="V511" s="757">
        <f>COUNTA('Compiled Bev'!P2801,'Compiled Bev'!R2801)</f>
        <v>0</v>
      </c>
      <c r="W511" s="757"/>
      <c r="X511" s="757"/>
      <c r="Y511" s="757"/>
      <c r="Z511" s="757"/>
    </row>
    <row r="512">
      <c r="A512" s="757" t="str">
        <f>'Compiled Bev'!I2802</f>
        <v/>
      </c>
      <c r="B512" s="757" t="str">
        <f>IF(sum('Compiled Bev'!P2802+'Compiled Bev'!R2802)=0,"",IF(V512&gt;1,"",sum('Compiled Bev'!P2802+'Compiled Bev'!R2802)))</f>
        <v/>
      </c>
      <c r="C512" s="757" t="str">
        <f>'Compiled Bev'!K2802</f>
        <v/>
      </c>
      <c r="D512" s="757" t="str">
        <f>'Compiled Bev'!L2802</f>
        <v/>
      </c>
      <c r="E512" s="757" t="str">
        <f>'Compiled Bev'!M2802</f>
        <v/>
      </c>
      <c r="F512" s="757" t="str">
        <f>'Compiled Bev'!N2802</f>
        <v/>
      </c>
      <c r="G512" s="757" t="str">
        <f t="shared" si="1"/>
        <v/>
      </c>
      <c r="H512" s="757" t="str">
        <f>'Compiled Bev'!P2802</f>
        <v/>
      </c>
      <c r="I512" s="757" t="str">
        <f t="shared" si="2"/>
        <v/>
      </c>
      <c r="J512" s="757" t="str">
        <f>'Compiled Bev'!R2802</f>
        <v/>
      </c>
      <c r="K512" s="757" t="str">
        <f>'Compiled Bev'!S2802</f>
        <v/>
      </c>
      <c r="L512" s="757" t="str">
        <f>'Compiled Bev'!T2802</f>
        <v/>
      </c>
      <c r="M512" s="758"/>
      <c r="N512" s="759"/>
      <c r="O512" s="757"/>
      <c r="P512" s="757"/>
      <c r="Q512" s="757"/>
      <c r="R512" s="757"/>
      <c r="S512" s="757"/>
      <c r="T512" s="757"/>
      <c r="U512" s="757"/>
      <c r="V512" s="757">
        <f>COUNTA('Compiled Bev'!P2802,'Compiled Bev'!R2802)</f>
        <v>0</v>
      </c>
      <c r="W512" s="757"/>
      <c r="X512" s="757"/>
      <c r="Y512" s="757"/>
      <c r="Z512" s="757"/>
    </row>
    <row r="513">
      <c r="A513" s="757" t="str">
        <f>'Compiled Bev'!I2803</f>
        <v/>
      </c>
      <c r="B513" s="757" t="str">
        <f>IF(sum('Compiled Bev'!P2803+'Compiled Bev'!R2803)=0,"",IF(V513&gt;1,"",sum('Compiled Bev'!P2803+'Compiled Bev'!R2803)))</f>
        <v/>
      </c>
      <c r="C513" s="757" t="str">
        <f>'Compiled Bev'!K2803</f>
        <v/>
      </c>
      <c r="D513" s="757" t="str">
        <f>'Compiled Bev'!L2803</f>
        <v/>
      </c>
      <c r="E513" s="757" t="str">
        <f>'Compiled Bev'!M2803</f>
        <v/>
      </c>
      <c r="F513" s="757" t="str">
        <f>'Compiled Bev'!N2803</f>
        <v/>
      </c>
      <c r="G513" s="757" t="str">
        <f t="shared" si="1"/>
        <v/>
      </c>
      <c r="H513" s="757" t="str">
        <f>'Compiled Bev'!P2803</f>
        <v/>
      </c>
      <c r="I513" s="757" t="str">
        <f t="shared" si="2"/>
        <v/>
      </c>
      <c r="J513" s="757" t="str">
        <f>'Compiled Bev'!R2803</f>
        <v/>
      </c>
      <c r="K513" s="757" t="str">
        <f>'Compiled Bev'!S2803</f>
        <v/>
      </c>
      <c r="L513" s="757" t="str">
        <f>'Compiled Bev'!T2803</f>
        <v/>
      </c>
      <c r="M513" s="758"/>
      <c r="N513" s="759"/>
      <c r="O513" s="757"/>
      <c r="P513" s="757"/>
      <c r="Q513" s="757"/>
      <c r="R513" s="757"/>
      <c r="S513" s="757"/>
      <c r="T513" s="757"/>
      <c r="U513" s="757"/>
      <c r="V513" s="757">
        <f>COUNTA('Compiled Bev'!P2803,'Compiled Bev'!R2803)</f>
        <v>0</v>
      </c>
      <c r="W513" s="757"/>
      <c r="X513" s="757"/>
      <c r="Y513" s="757"/>
      <c r="Z513" s="757"/>
    </row>
    <row r="514">
      <c r="A514" s="757" t="str">
        <f>'Compiled Bev'!I2804</f>
        <v/>
      </c>
      <c r="B514" s="757" t="str">
        <f>IF(sum('Compiled Bev'!P2804+'Compiled Bev'!R2804)=0,"",IF(V514&gt;1,"",sum('Compiled Bev'!P2804+'Compiled Bev'!R2804)))</f>
        <v/>
      </c>
      <c r="C514" s="757" t="str">
        <f>'Compiled Bev'!K2804</f>
        <v/>
      </c>
      <c r="D514" s="757" t="str">
        <f>'Compiled Bev'!L2804</f>
        <v/>
      </c>
      <c r="E514" s="757" t="str">
        <f>'Compiled Bev'!M2804</f>
        <v/>
      </c>
      <c r="F514" s="757" t="str">
        <f>'Compiled Bev'!N2804</f>
        <v/>
      </c>
      <c r="G514" s="757" t="str">
        <f t="shared" si="1"/>
        <v/>
      </c>
      <c r="H514" s="757" t="str">
        <f>'Compiled Bev'!P2804</f>
        <v/>
      </c>
      <c r="I514" s="757" t="str">
        <f t="shared" si="2"/>
        <v/>
      </c>
      <c r="J514" s="757" t="str">
        <f>'Compiled Bev'!R2804</f>
        <v/>
      </c>
      <c r="K514" s="757" t="str">
        <f>'Compiled Bev'!S2804</f>
        <v/>
      </c>
      <c r="L514" s="757" t="str">
        <f>'Compiled Bev'!T2804</f>
        <v/>
      </c>
      <c r="M514" s="758"/>
      <c r="N514" s="759"/>
      <c r="O514" s="757"/>
      <c r="P514" s="757"/>
      <c r="Q514" s="757"/>
      <c r="R514" s="757"/>
      <c r="S514" s="757"/>
      <c r="T514" s="757"/>
      <c r="U514" s="757"/>
      <c r="V514" s="757">
        <f>COUNTA('Compiled Bev'!P2804,'Compiled Bev'!R2804)</f>
        <v>0</v>
      </c>
      <c r="W514" s="757"/>
      <c r="X514" s="757"/>
      <c r="Y514" s="757"/>
      <c r="Z514" s="757"/>
    </row>
    <row r="515">
      <c r="A515" s="757" t="str">
        <f>'Compiled Bev'!I2805</f>
        <v/>
      </c>
      <c r="B515" s="757" t="str">
        <f>IF(sum('Compiled Bev'!P2805+'Compiled Bev'!R2805)=0,"",IF(V515&gt;1,"",sum('Compiled Bev'!P2805+'Compiled Bev'!R2805)))</f>
        <v/>
      </c>
      <c r="C515" s="757" t="str">
        <f>'Compiled Bev'!K2805</f>
        <v/>
      </c>
      <c r="D515" s="757" t="str">
        <f>'Compiled Bev'!L2805</f>
        <v/>
      </c>
      <c r="E515" s="757" t="str">
        <f>'Compiled Bev'!M2805</f>
        <v/>
      </c>
      <c r="F515" s="757" t="str">
        <f>'Compiled Bev'!N2805</f>
        <v/>
      </c>
      <c r="G515" s="757" t="str">
        <f t="shared" si="1"/>
        <v/>
      </c>
      <c r="H515" s="757" t="str">
        <f>'Compiled Bev'!P2805</f>
        <v/>
      </c>
      <c r="I515" s="757" t="str">
        <f t="shared" si="2"/>
        <v/>
      </c>
      <c r="J515" s="757" t="str">
        <f>'Compiled Bev'!R2805</f>
        <v/>
      </c>
      <c r="K515" s="757" t="str">
        <f>'Compiled Bev'!S2805</f>
        <v/>
      </c>
      <c r="L515" s="757" t="str">
        <f>'Compiled Bev'!T2805</f>
        <v/>
      </c>
      <c r="M515" s="758"/>
      <c r="N515" s="759"/>
      <c r="O515" s="757"/>
      <c r="P515" s="757"/>
      <c r="Q515" s="757"/>
      <c r="R515" s="757"/>
      <c r="S515" s="757"/>
      <c r="T515" s="757"/>
      <c r="U515" s="757"/>
      <c r="V515" s="757">
        <f>COUNTA('Compiled Bev'!P2805,'Compiled Bev'!R2805)</f>
        <v>0</v>
      </c>
      <c r="W515" s="757"/>
      <c r="X515" s="757"/>
      <c r="Y515" s="757"/>
      <c r="Z515" s="757"/>
    </row>
    <row r="516">
      <c r="A516" s="757" t="str">
        <f>'Compiled Bev'!I2806</f>
        <v/>
      </c>
      <c r="B516" s="757" t="str">
        <f>IF(sum('Compiled Bev'!P2806+'Compiled Bev'!R2806)=0,"",IF(V516&gt;1,"",sum('Compiled Bev'!P2806+'Compiled Bev'!R2806)))</f>
        <v/>
      </c>
      <c r="C516" s="757" t="str">
        <f>'Compiled Bev'!K2806</f>
        <v/>
      </c>
      <c r="D516" s="757" t="str">
        <f>'Compiled Bev'!L2806</f>
        <v/>
      </c>
      <c r="E516" s="757" t="str">
        <f>'Compiled Bev'!M2806</f>
        <v/>
      </c>
      <c r="F516" s="757" t="str">
        <f>'Compiled Bev'!N2806</f>
        <v/>
      </c>
      <c r="G516" s="757" t="str">
        <f t="shared" si="1"/>
        <v/>
      </c>
      <c r="H516" s="757" t="str">
        <f>'Compiled Bev'!P2806</f>
        <v/>
      </c>
      <c r="I516" s="757" t="str">
        <f t="shared" si="2"/>
        <v/>
      </c>
      <c r="J516" s="757" t="str">
        <f>'Compiled Bev'!R2806</f>
        <v/>
      </c>
      <c r="K516" s="757" t="str">
        <f>'Compiled Bev'!S2806</f>
        <v/>
      </c>
      <c r="L516" s="757" t="str">
        <f>'Compiled Bev'!T2806</f>
        <v/>
      </c>
      <c r="M516" s="758"/>
      <c r="N516" s="759"/>
      <c r="O516" s="757"/>
      <c r="P516" s="757"/>
      <c r="Q516" s="757"/>
      <c r="R516" s="757"/>
      <c r="S516" s="757"/>
      <c r="T516" s="757"/>
      <c r="U516" s="757"/>
      <c r="V516" s="757">
        <f>COUNTA('Compiled Bev'!P2806,'Compiled Bev'!R2806)</f>
        <v>0</v>
      </c>
      <c r="W516" s="757"/>
      <c r="X516" s="757"/>
      <c r="Y516" s="757"/>
      <c r="Z516" s="757"/>
    </row>
    <row r="517">
      <c r="A517" s="757" t="str">
        <f>'Compiled Bev'!I2807</f>
        <v/>
      </c>
      <c r="B517" s="757" t="str">
        <f>IF(sum('Compiled Bev'!P2807+'Compiled Bev'!R2807)=0,"",IF(V517&gt;1,"",sum('Compiled Bev'!P2807+'Compiled Bev'!R2807)))</f>
        <v/>
      </c>
      <c r="C517" s="757" t="str">
        <f>'Compiled Bev'!K2807</f>
        <v/>
      </c>
      <c r="D517" s="757" t="str">
        <f>'Compiled Bev'!L2807</f>
        <v/>
      </c>
      <c r="E517" s="757" t="str">
        <f>'Compiled Bev'!M2807</f>
        <v/>
      </c>
      <c r="F517" s="757" t="str">
        <f>'Compiled Bev'!N2807</f>
        <v/>
      </c>
      <c r="G517" s="757" t="str">
        <f t="shared" si="1"/>
        <v/>
      </c>
      <c r="H517" s="757" t="str">
        <f>'Compiled Bev'!P2807</f>
        <v/>
      </c>
      <c r="I517" s="757" t="str">
        <f t="shared" si="2"/>
        <v/>
      </c>
      <c r="J517" s="757" t="str">
        <f>'Compiled Bev'!R2807</f>
        <v/>
      </c>
      <c r="K517" s="757" t="str">
        <f>'Compiled Bev'!S2807</f>
        <v/>
      </c>
      <c r="L517" s="757" t="str">
        <f>'Compiled Bev'!T2807</f>
        <v/>
      </c>
      <c r="M517" s="758"/>
      <c r="N517" s="759"/>
      <c r="O517" s="757"/>
      <c r="P517" s="757"/>
      <c r="Q517" s="757"/>
      <c r="R517" s="757"/>
      <c r="S517" s="757"/>
      <c r="T517" s="757"/>
      <c r="U517" s="757"/>
      <c r="V517" s="757">
        <f>COUNTA('Compiled Bev'!P2807,'Compiled Bev'!R2807)</f>
        <v>0</v>
      </c>
      <c r="W517" s="757"/>
      <c r="X517" s="757"/>
      <c r="Y517" s="757"/>
      <c r="Z517" s="757"/>
    </row>
    <row r="518">
      <c r="A518" s="757" t="str">
        <f>'Compiled Bev'!I2808</f>
        <v/>
      </c>
      <c r="B518" s="757" t="str">
        <f>IF(sum('Compiled Bev'!P2808+'Compiled Bev'!R2808)=0,"",IF(V518&gt;1,"",sum('Compiled Bev'!P2808+'Compiled Bev'!R2808)))</f>
        <v/>
      </c>
      <c r="C518" s="757" t="str">
        <f>'Compiled Bev'!K2808</f>
        <v/>
      </c>
      <c r="D518" s="757" t="str">
        <f>'Compiled Bev'!L2808</f>
        <v/>
      </c>
      <c r="E518" s="757" t="str">
        <f>'Compiled Bev'!M2808</f>
        <v/>
      </c>
      <c r="F518" s="757" t="str">
        <f>'Compiled Bev'!N2808</f>
        <v/>
      </c>
      <c r="G518" s="757" t="str">
        <f t="shared" si="1"/>
        <v/>
      </c>
      <c r="H518" s="757" t="str">
        <f>'Compiled Bev'!P2808</f>
        <v/>
      </c>
      <c r="I518" s="757" t="str">
        <f t="shared" si="2"/>
        <v/>
      </c>
      <c r="J518" s="757" t="str">
        <f>'Compiled Bev'!R2808</f>
        <v/>
      </c>
      <c r="K518" s="757" t="str">
        <f>'Compiled Bev'!S2808</f>
        <v/>
      </c>
      <c r="L518" s="757" t="str">
        <f>'Compiled Bev'!T2808</f>
        <v/>
      </c>
      <c r="M518" s="758"/>
      <c r="N518" s="759"/>
      <c r="O518" s="757"/>
      <c r="P518" s="757"/>
      <c r="Q518" s="757"/>
      <c r="R518" s="757"/>
      <c r="S518" s="757"/>
      <c r="T518" s="757"/>
      <c r="U518" s="757"/>
      <c r="V518" s="757">
        <f>COUNTA('Compiled Bev'!P2808,'Compiled Bev'!R2808)</f>
        <v>0</v>
      </c>
      <c r="W518" s="757"/>
      <c r="X518" s="757"/>
      <c r="Y518" s="757"/>
      <c r="Z518" s="757"/>
    </row>
    <row r="519">
      <c r="A519" s="757" t="str">
        <f>'Compiled Bev'!I2809</f>
        <v/>
      </c>
      <c r="B519" s="757" t="str">
        <f>IF(sum('Compiled Bev'!P2809+'Compiled Bev'!R2809)=0,"",IF(V519&gt;1,"",sum('Compiled Bev'!P2809+'Compiled Bev'!R2809)))</f>
        <v/>
      </c>
      <c r="C519" s="757" t="str">
        <f>'Compiled Bev'!K2809</f>
        <v/>
      </c>
      <c r="D519" s="757" t="str">
        <f>'Compiled Bev'!L2809</f>
        <v/>
      </c>
      <c r="E519" s="757" t="str">
        <f>'Compiled Bev'!M2809</f>
        <v/>
      </c>
      <c r="F519" s="757" t="str">
        <f>'Compiled Bev'!N2809</f>
        <v/>
      </c>
      <c r="G519" s="757" t="str">
        <f t="shared" si="1"/>
        <v/>
      </c>
      <c r="H519" s="757" t="str">
        <f>'Compiled Bev'!P2809</f>
        <v/>
      </c>
      <c r="I519" s="757" t="str">
        <f t="shared" si="2"/>
        <v/>
      </c>
      <c r="J519" s="757" t="str">
        <f>'Compiled Bev'!R2809</f>
        <v/>
      </c>
      <c r="K519" s="757" t="str">
        <f>'Compiled Bev'!S2809</f>
        <v/>
      </c>
      <c r="L519" s="757" t="str">
        <f>'Compiled Bev'!T2809</f>
        <v/>
      </c>
      <c r="M519" s="758"/>
      <c r="N519" s="759"/>
      <c r="O519" s="757"/>
      <c r="P519" s="757"/>
      <c r="Q519" s="757"/>
      <c r="R519" s="757"/>
      <c r="S519" s="757"/>
      <c r="T519" s="757"/>
      <c r="U519" s="757"/>
      <c r="V519" s="757">
        <f>COUNTA('Compiled Bev'!P2809,'Compiled Bev'!R2809)</f>
        <v>0</v>
      </c>
      <c r="W519" s="757"/>
      <c r="X519" s="757"/>
      <c r="Y519" s="757"/>
      <c r="Z519" s="757"/>
    </row>
    <row r="520">
      <c r="A520" s="757" t="str">
        <f>'Compiled Bev'!I2810</f>
        <v/>
      </c>
      <c r="B520" s="757" t="str">
        <f>IF(sum('Compiled Bev'!P2810+'Compiled Bev'!R2810)=0,"",IF(V520&gt;1,"",sum('Compiled Bev'!P2810+'Compiled Bev'!R2810)))</f>
        <v/>
      </c>
      <c r="C520" s="757" t="str">
        <f>'Compiled Bev'!K2810</f>
        <v/>
      </c>
      <c r="D520" s="757" t="str">
        <f>'Compiled Bev'!L2810</f>
        <v/>
      </c>
      <c r="E520" s="757" t="str">
        <f>'Compiled Bev'!M2810</f>
        <v/>
      </c>
      <c r="F520" s="757" t="str">
        <f>'Compiled Bev'!N2810</f>
        <v/>
      </c>
      <c r="G520" s="757" t="str">
        <f t="shared" si="1"/>
        <v/>
      </c>
      <c r="H520" s="757" t="str">
        <f>'Compiled Bev'!P2810</f>
        <v/>
      </c>
      <c r="I520" s="757" t="str">
        <f t="shared" si="2"/>
        <v/>
      </c>
      <c r="J520" s="757" t="str">
        <f>'Compiled Bev'!R2810</f>
        <v/>
      </c>
      <c r="K520" s="757" t="str">
        <f>'Compiled Bev'!S2810</f>
        <v/>
      </c>
      <c r="L520" s="757" t="str">
        <f>'Compiled Bev'!T2810</f>
        <v/>
      </c>
      <c r="M520" s="758"/>
      <c r="N520" s="759"/>
      <c r="O520" s="757"/>
      <c r="P520" s="757"/>
      <c r="Q520" s="757"/>
      <c r="R520" s="757"/>
      <c r="S520" s="757"/>
      <c r="T520" s="757"/>
      <c r="U520" s="757"/>
      <c r="V520" s="757">
        <f>COUNTA('Compiled Bev'!P2810,'Compiled Bev'!R2810)</f>
        <v>0</v>
      </c>
      <c r="W520" s="757"/>
      <c r="X520" s="757"/>
      <c r="Y520" s="757"/>
      <c r="Z520" s="757"/>
    </row>
    <row r="521">
      <c r="A521" s="757" t="str">
        <f>'Compiled Bev'!I2811</f>
        <v/>
      </c>
      <c r="B521" s="757" t="str">
        <f>IF(sum('Compiled Bev'!P2811+'Compiled Bev'!R2811)=0,"",IF(V521&gt;1,"",sum('Compiled Bev'!P2811+'Compiled Bev'!R2811)))</f>
        <v/>
      </c>
      <c r="C521" s="757" t="str">
        <f>'Compiled Bev'!K2811</f>
        <v/>
      </c>
      <c r="D521" s="757" t="str">
        <f>'Compiled Bev'!L2811</f>
        <v/>
      </c>
      <c r="E521" s="757" t="str">
        <f>'Compiled Bev'!M2811</f>
        <v/>
      </c>
      <c r="F521" s="757" t="str">
        <f>'Compiled Bev'!N2811</f>
        <v/>
      </c>
      <c r="G521" s="757" t="str">
        <f t="shared" si="1"/>
        <v/>
      </c>
      <c r="H521" s="757" t="str">
        <f>'Compiled Bev'!P2811</f>
        <v/>
      </c>
      <c r="I521" s="757" t="str">
        <f t="shared" si="2"/>
        <v/>
      </c>
      <c r="J521" s="757" t="str">
        <f>'Compiled Bev'!R2811</f>
        <v/>
      </c>
      <c r="K521" s="757" t="str">
        <f>'Compiled Bev'!S2811</f>
        <v/>
      </c>
      <c r="L521" s="757" t="str">
        <f>'Compiled Bev'!T2811</f>
        <v/>
      </c>
      <c r="M521" s="758"/>
      <c r="N521" s="759"/>
      <c r="O521" s="757"/>
      <c r="P521" s="757"/>
      <c r="Q521" s="757"/>
      <c r="R521" s="757"/>
      <c r="S521" s="757"/>
      <c r="T521" s="757"/>
      <c r="U521" s="757"/>
      <c r="V521" s="757">
        <f>COUNTA('Compiled Bev'!P2811,'Compiled Bev'!R2811)</f>
        <v>0</v>
      </c>
      <c r="W521" s="757"/>
      <c r="X521" s="757"/>
      <c r="Y521" s="757"/>
      <c r="Z521" s="757"/>
    </row>
    <row r="522">
      <c r="A522" s="757" t="str">
        <f>'Compiled Bev'!I2812</f>
        <v/>
      </c>
      <c r="B522" s="757" t="str">
        <f>IF(sum('Compiled Bev'!P2812+'Compiled Bev'!R2812)=0,"",IF(V522&gt;1,"",sum('Compiled Bev'!P2812+'Compiled Bev'!R2812)))</f>
        <v/>
      </c>
      <c r="C522" s="757" t="str">
        <f>'Compiled Bev'!K2812</f>
        <v/>
      </c>
      <c r="D522" s="757" t="str">
        <f>'Compiled Bev'!L2812</f>
        <v/>
      </c>
      <c r="E522" s="757" t="str">
        <f>'Compiled Bev'!M2812</f>
        <v/>
      </c>
      <c r="F522" s="757" t="str">
        <f>'Compiled Bev'!N2812</f>
        <v/>
      </c>
      <c r="G522" s="757" t="str">
        <f t="shared" si="1"/>
        <v/>
      </c>
      <c r="H522" s="757" t="str">
        <f>'Compiled Bev'!P2812</f>
        <v/>
      </c>
      <c r="I522" s="757" t="str">
        <f t="shared" si="2"/>
        <v/>
      </c>
      <c r="J522" s="757" t="str">
        <f>'Compiled Bev'!R2812</f>
        <v/>
      </c>
      <c r="K522" s="757" t="str">
        <f>'Compiled Bev'!S2812</f>
        <v/>
      </c>
      <c r="L522" s="757" t="str">
        <f>'Compiled Bev'!T2812</f>
        <v/>
      </c>
      <c r="M522" s="758"/>
      <c r="N522" s="759"/>
      <c r="O522" s="757"/>
      <c r="P522" s="757"/>
      <c r="Q522" s="757"/>
      <c r="R522" s="757"/>
      <c r="S522" s="757"/>
      <c r="T522" s="757"/>
      <c r="U522" s="757"/>
      <c r="V522" s="757">
        <f>COUNTA('Compiled Bev'!P2812,'Compiled Bev'!R2812)</f>
        <v>0</v>
      </c>
      <c r="W522" s="757"/>
      <c r="X522" s="757"/>
      <c r="Y522" s="757"/>
      <c r="Z522" s="757"/>
    </row>
    <row r="523">
      <c r="A523" s="757" t="str">
        <f>'Compiled Bev'!I2813</f>
        <v/>
      </c>
      <c r="B523" s="757" t="str">
        <f>IF(sum('Compiled Bev'!P2813+'Compiled Bev'!R2813)=0,"",IF(V523&gt;1,"",sum('Compiled Bev'!P2813+'Compiled Bev'!R2813)))</f>
        <v/>
      </c>
      <c r="C523" s="757" t="str">
        <f>'Compiled Bev'!K2813</f>
        <v/>
      </c>
      <c r="D523" s="757" t="str">
        <f>'Compiled Bev'!L2813</f>
        <v/>
      </c>
      <c r="E523" s="757" t="str">
        <f>'Compiled Bev'!M2813</f>
        <v/>
      </c>
      <c r="F523" s="757" t="str">
        <f>'Compiled Bev'!N2813</f>
        <v/>
      </c>
      <c r="G523" s="757" t="str">
        <f t="shared" si="1"/>
        <v/>
      </c>
      <c r="H523" s="757" t="str">
        <f>'Compiled Bev'!P2813</f>
        <v/>
      </c>
      <c r="I523" s="757" t="str">
        <f t="shared" si="2"/>
        <v/>
      </c>
      <c r="J523" s="757" t="str">
        <f>'Compiled Bev'!R2813</f>
        <v/>
      </c>
      <c r="K523" s="757" t="str">
        <f>'Compiled Bev'!S2813</f>
        <v/>
      </c>
      <c r="L523" s="757" t="str">
        <f>'Compiled Bev'!T2813</f>
        <v/>
      </c>
      <c r="M523" s="758"/>
      <c r="N523" s="759"/>
      <c r="O523" s="757"/>
      <c r="P523" s="757"/>
      <c r="Q523" s="757"/>
      <c r="R523" s="757"/>
      <c r="S523" s="757"/>
      <c r="T523" s="757"/>
      <c r="U523" s="757"/>
      <c r="V523" s="757">
        <f>COUNTA('Compiled Bev'!P2813,'Compiled Bev'!R2813)</f>
        <v>0</v>
      </c>
      <c r="W523" s="757"/>
      <c r="X523" s="757"/>
      <c r="Y523" s="757"/>
      <c r="Z523" s="757"/>
    </row>
    <row r="524">
      <c r="A524" s="757" t="str">
        <f>'Compiled Bev'!I2814</f>
        <v/>
      </c>
      <c r="B524" s="757" t="str">
        <f>IF(sum('Compiled Bev'!P2814+'Compiled Bev'!R2814)=0,"",IF(V524&gt;1,"",sum('Compiled Bev'!P2814+'Compiled Bev'!R2814)))</f>
        <v/>
      </c>
      <c r="C524" s="757" t="str">
        <f>'Compiled Bev'!K2814</f>
        <v/>
      </c>
      <c r="D524" s="757" t="str">
        <f>'Compiled Bev'!L2814</f>
        <v/>
      </c>
      <c r="E524" s="757" t="str">
        <f>'Compiled Bev'!M2814</f>
        <v/>
      </c>
      <c r="F524" s="757" t="str">
        <f>'Compiled Bev'!N2814</f>
        <v/>
      </c>
      <c r="G524" s="757" t="str">
        <f t="shared" si="1"/>
        <v/>
      </c>
      <c r="H524" s="757" t="str">
        <f>'Compiled Bev'!P2814</f>
        <v/>
      </c>
      <c r="I524" s="757" t="str">
        <f t="shared" si="2"/>
        <v/>
      </c>
      <c r="J524" s="757" t="str">
        <f>'Compiled Bev'!R2814</f>
        <v/>
      </c>
      <c r="K524" s="757" t="str">
        <f>'Compiled Bev'!S2814</f>
        <v/>
      </c>
      <c r="L524" s="757" t="str">
        <f>'Compiled Bev'!T2814</f>
        <v/>
      </c>
      <c r="M524" s="758"/>
      <c r="N524" s="759"/>
      <c r="O524" s="757"/>
      <c r="P524" s="757"/>
      <c r="Q524" s="757"/>
      <c r="R524" s="757"/>
      <c r="S524" s="757"/>
      <c r="T524" s="757"/>
      <c r="U524" s="757"/>
      <c r="V524" s="757">
        <f>COUNTA('Compiled Bev'!P2814,'Compiled Bev'!R2814)</f>
        <v>0</v>
      </c>
      <c r="W524" s="757"/>
      <c r="X524" s="757"/>
      <c r="Y524" s="757"/>
      <c r="Z524" s="757"/>
    </row>
    <row r="525">
      <c r="A525" s="757" t="str">
        <f>'Compiled Bev'!I2815</f>
        <v/>
      </c>
      <c r="B525" s="757" t="str">
        <f>IF(sum('Compiled Bev'!P2815+'Compiled Bev'!R2815)=0,"",IF(V525&gt;1,"",sum('Compiled Bev'!P2815+'Compiled Bev'!R2815)))</f>
        <v/>
      </c>
      <c r="C525" s="757" t="str">
        <f>'Compiled Bev'!K2815</f>
        <v/>
      </c>
      <c r="D525" s="757" t="str">
        <f>'Compiled Bev'!L2815</f>
        <v/>
      </c>
      <c r="E525" s="757" t="str">
        <f>'Compiled Bev'!M2815</f>
        <v/>
      </c>
      <c r="F525" s="757" t="str">
        <f>'Compiled Bev'!N2815</f>
        <v/>
      </c>
      <c r="G525" s="757" t="str">
        <f t="shared" si="1"/>
        <v/>
      </c>
      <c r="H525" s="757" t="str">
        <f>'Compiled Bev'!P2815</f>
        <v/>
      </c>
      <c r="I525" s="757" t="str">
        <f t="shared" si="2"/>
        <v/>
      </c>
      <c r="J525" s="757" t="str">
        <f>'Compiled Bev'!R2815</f>
        <v/>
      </c>
      <c r="K525" s="757" t="str">
        <f>'Compiled Bev'!S2815</f>
        <v/>
      </c>
      <c r="L525" s="757" t="str">
        <f>'Compiled Bev'!T2815</f>
        <v/>
      </c>
      <c r="M525" s="758"/>
      <c r="N525" s="759"/>
      <c r="O525" s="757"/>
      <c r="P525" s="757"/>
      <c r="Q525" s="757"/>
      <c r="R525" s="757"/>
      <c r="S525" s="757"/>
      <c r="T525" s="757"/>
      <c r="U525" s="757"/>
      <c r="V525" s="757">
        <f>COUNTA('Compiled Bev'!P2815,'Compiled Bev'!R2815)</f>
        <v>0</v>
      </c>
      <c r="W525" s="757"/>
      <c r="X525" s="757"/>
      <c r="Y525" s="757"/>
      <c r="Z525" s="757"/>
    </row>
    <row r="526">
      <c r="A526" s="757" t="str">
        <f>'Compiled Bev'!I2816</f>
        <v/>
      </c>
      <c r="B526" s="757" t="str">
        <f>IF(sum('Compiled Bev'!P2816+'Compiled Bev'!R2816)=0,"",IF(V526&gt;1,"",sum('Compiled Bev'!P2816+'Compiled Bev'!R2816)))</f>
        <v/>
      </c>
      <c r="C526" s="757" t="str">
        <f>'Compiled Bev'!K2816</f>
        <v/>
      </c>
      <c r="D526" s="757" t="str">
        <f>'Compiled Bev'!L2816</f>
        <v/>
      </c>
      <c r="E526" s="757" t="str">
        <f>'Compiled Bev'!M2816</f>
        <v/>
      </c>
      <c r="F526" s="757" t="str">
        <f>'Compiled Bev'!N2816</f>
        <v/>
      </c>
      <c r="G526" s="757" t="str">
        <f t="shared" si="1"/>
        <v/>
      </c>
      <c r="H526" s="757" t="str">
        <f>'Compiled Bev'!P2816</f>
        <v/>
      </c>
      <c r="I526" s="757" t="str">
        <f t="shared" si="2"/>
        <v/>
      </c>
      <c r="J526" s="757" t="str">
        <f>'Compiled Bev'!R2816</f>
        <v/>
      </c>
      <c r="K526" s="757" t="str">
        <f>'Compiled Bev'!S2816</f>
        <v/>
      </c>
      <c r="L526" s="757" t="str">
        <f>'Compiled Bev'!T2816</f>
        <v/>
      </c>
      <c r="M526" s="758"/>
      <c r="N526" s="759"/>
      <c r="O526" s="757"/>
      <c r="P526" s="757"/>
      <c r="Q526" s="757"/>
      <c r="R526" s="757"/>
      <c r="S526" s="757"/>
      <c r="T526" s="757"/>
      <c r="U526" s="757"/>
      <c r="V526" s="757">
        <f>COUNTA('Compiled Bev'!P2816,'Compiled Bev'!R2816)</f>
        <v>0</v>
      </c>
      <c r="W526" s="757"/>
      <c r="X526" s="757"/>
      <c r="Y526" s="757"/>
      <c r="Z526" s="757"/>
    </row>
    <row r="527">
      <c r="A527" s="757" t="str">
        <f>'Compiled Bev'!I2817</f>
        <v/>
      </c>
      <c r="B527" s="757" t="str">
        <f>IF(sum('Compiled Bev'!P2817+'Compiled Bev'!R2817)=0,"",IF(V527&gt;1,"",sum('Compiled Bev'!P2817+'Compiled Bev'!R2817)))</f>
        <v/>
      </c>
      <c r="C527" s="757" t="str">
        <f>'Compiled Bev'!K2817</f>
        <v/>
      </c>
      <c r="D527" s="757" t="str">
        <f>'Compiled Bev'!L2817</f>
        <v/>
      </c>
      <c r="E527" s="757" t="str">
        <f>'Compiled Bev'!M2817</f>
        <v/>
      </c>
      <c r="F527" s="757" t="str">
        <f>'Compiled Bev'!N2817</f>
        <v/>
      </c>
      <c r="G527" s="757" t="str">
        <f t="shared" si="1"/>
        <v/>
      </c>
      <c r="H527" s="757" t="str">
        <f>'Compiled Bev'!P2817</f>
        <v/>
      </c>
      <c r="I527" s="757" t="str">
        <f t="shared" si="2"/>
        <v/>
      </c>
      <c r="J527" s="757" t="str">
        <f>'Compiled Bev'!R2817</f>
        <v/>
      </c>
      <c r="K527" s="757" t="str">
        <f>'Compiled Bev'!S2817</f>
        <v/>
      </c>
      <c r="L527" s="757" t="str">
        <f>'Compiled Bev'!T2817</f>
        <v/>
      </c>
      <c r="M527" s="758"/>
      <c r="N527" s="759"/>
      <c r="O527" s="757"/>
      <c r="P527" s="757"/>
      <c r="Q527" s="757"/>
      <c r="R527" s="757"/>
      <c r="S527" s="757"/>
      <c r="T527" s="757"/>
      <c r="U527" s="757"/>
      <c r="V527" s="757">
        <f>COUNTA('Compiled Bev'!P2817,'Compiled Bev'!R2817)</f>
        <v>0</v>
      </c>
      <c r="W527" s="757"/>
      <c r="X527" s="757"/>
      <c r="Y527" s="757"/>
      <c r="Z527" s="757"/>
    </row>
    <row r="528">
      <c r="A528" s="757" t="str">
        <f>'Compiled Bev'!I2818</f>
        <v/>
      </c>
      <c r="B528" s="757" t="str">
        <f>IF(sum('Compiled Bev'!P2818+'Compiled Bev'!R2818)=0,"",IF(V528&gt;1,"",sum('Compiled Bev'!P2818+'Compiled Bev'!R2818)))</f>
        <v/>
      </c>
      <c r="C528" s="757" t="str">
        <f>'Compiled Bev'!K2818</f>
        <v/>
      </c>
      <c r="D528" s="757" t="str">
        <f>'Compiled Bev'!L2818</f>
        <v/>
      </c>
      <c r="E528" s="757" t="str">
        <f>'Compiled Bev'!M2818</f>
        <v/>
      </c>
      <c r="F528" s="757" t="str">
        <f>'Compiled Bev'!N2818</f>
        <v/>
      </c>
      <c r="G528" s="757" t="str">
        <f t="shared" si="1"/>
        <v/>
      </c>
      <c r="H528" s="757" t="str">
        <f>'Compiled Bev'!P2818</f>
        <v/>
      </c>
      <c r="I528" s="757" t="str">
        <f t="shared" si="2"/>
        <v/>
      </c>
      <c r="J528" s="757" t="str">
        <f>'Compiled Bev'!R2818</f>
        <v/>
      </c>
      <c r="K528" s="757" t="str">
        <f>'Compiled Bev'!S2818</f>
        <v/>
      </c>
      <c r="L528" s="757" t="str">
        <f>'Compiled Bev'!T2818</f>
        <v/>
      </c>
      <c r="M528" s="758"/>
      <c r="N528" s="759"/>
      <c r="O528" s="757"/>
      <c r="P528" s="757"/>
      <c r="Q528" s="757"/>
      <c r="R528" s="757"/>
      <c r="S528" s="757"/>
      <c r="T528" s="757"/>
      <c r="U528" s="757"/>
      <c r="V528" s="757">
        <f>COUNTA('Compiled Bev'!P2818,'Compiled Bev'!R2818)</f>
        <v>0</v>
      </c>
      <c r="W528" s="757"/>
      <c r="X528" s="757"/>
      <c r="Y528" s="757"/>
      <c r="Z528" s="757"/>
    </row>
    <row r="529">
      <c r="A529" s="757" t="str">
        <f>'Compiled Bev'!I2819</f>
        <v/>
      </c>
      <c r="B529" s="757" t="str">
        <f>IF(sum('Compiled Bev'!P2819+'Compiled Bev'!R2819)=0,"",IF(V529&gt;1,"",sum('Compiled Bev'!P2819+'Compiled Bev'!R2819)))</f>
        <v/>
      </c>
      <c r="C529" s="757" t="str">
        <f>'Compiled Bev'!K2819</f>
        <v/>
      </c>
      <c r="D529" s="757" t="str">
        <f>'Compiled Bev'!L2819</f>
        <v/>
      </c>
      <c r="E529" s="757" t="str">
        <f>'Compiled Bev'!M2819</f>
        <v/>
      </c>
      <c r="F529" s="757" t="str">
        <f>'Compiled Bev'!N2819</f>
        <v/>
      </c>
      <c r="G529" s="757" t="str">
        <f t="shared" si="1"/>
        <v/>
      </c>
      <c r="H529" s="757" t="str">
        <f>'Compiled Bev'!P2819</f>
        <v/>
      </c>
      <c r="I529" s="757" t="str">
        <f t="shared" si="2"/>
        <v/>
      </c>
      <c r="J529" s="757" t="str">
        <f>'Compiled Bev'!R2819</f>
        <v/>
      </c>
      <c r="K529" s="757" t="str">
        <f>'Compiled Bev'!S2819</f>
        <v/>
      </c>
      <c r="L529" s="757" t="str">
        <f>'Compiled Bev'!T2819</f>
        <v/>
      </c>
      <c r="M529" s="758"/>
      <c r="N529" s="759"/>
      <c r="O529" s="757"/>
      <c r="P529" s="757"/>
      <c r="Q529" s="757"/>
      <c r="R529" s="757"/>
      <c r="S529" s="757"/>
      <c r="T529" s="757"/>
      <c r="U529" s="757"/>
      <c r="V529" s="757">
        <f>COUNTA('Compiled Bev'!P2819,'Compiled Bev'!R2819)</f>
        <v>0</v>
      </c>
      <c r="W529" s="757"/>
      <c r="X529" s="757"/>
      <c r="Y529" s="757"/>
      <c r="Z529" s="757"/>
    </row>
    <row r="530">
      <c r="A530" s="757" t="str">
        <f>'Compiled Bev'!I2820</f>
        <v/>
      </c>
      <c r="B530" s="757" t="str">
        <f>IF(sum('Compiled Bev'!P2820+'Compiled Bev'!R2820)=0,"",IF(V530&gt;1,"",sum('Compiled Bev'!P2820+'Compiled Bev'!R2820)))</f>
        <v/>
      </c>
      <c r="C530" s="757" t="str">
        <f>'Compiled Bev'!K2820</f>
        <v/>
      </c>
      <c r="D530" s="757" t="str">
        <f>'Compiled Bev'!L2820</f>
        <v/>
      </c>
      <c r="E530" s="757" t="str">
        <f>'Compiled Bev'!M2820</f>
        <v/>
      </c>
      <c r="F530" s="757" t="str">
        <f>'Compiled Bev'!N2820</f>
        <v/>
      </c>
      <c r="G530" s="757" t="str">
        <f t="shared" si="1"/>
        <v/>
      </c>
      <c r="H530" s="757" t="str">
        <f>'Compiled Bev'!P2820</f>
        <v/>
      </c>
      <c r="I530" s="757" t="str">
        <f t="shared" si="2"/>
        <v/>
      </c>
      <c r="J530" s="757" t="str">
        <f>'Compiled Bev'!R2820</f>
        <v/>
      </c>
      <c r="K530" s="757" t="str">
        <f>'Compiled Bev'!S2820</f>
        <v/>
      </c>
      <c r="L530" s="757" t="str">
        <f>'Compiled Bev'!T2820</f>
        <v/>
      </c>
      <c r="M530" s="758"/>
      <c r="N530" s="759"/>
      <c r="O530" s="757"/>
      <c r="P530" s="757"/>
      <c r="Q530" s="757"/>
      <c r="R530" s="757"/>
      <c r="S530" s="757"/>
      <c r="T530" s="757"/>
      <c r="U530" s="757"/>
      <c r="V530" s="757">
        <f>COUNTA('Compiled Bev'!P2820,'Compiled Bev'!R2820)</f>
        <v>0</v>
      </c>
      <c r="W530" s="757"/>
      <c r="X530" s="757"/>
      <c r="Y530" s="757"/>
      <c r="Z530" s="757"/>
    </row>
    <row r="531">
      <c r="A531" s="757" t="str">
        <f>'Compiled Bev'!I2821</f>
        <v/>
      </c>
      <c r="B531" s="757" t="str">
        <f>IF(sum('Compiled Bev'!P2821+'Compiled Bev'!R2821)=0,"",IF(V531&gt;1,"",sum('Compiled Bev'!P2821+'Compiled Bev'!R2821)))</f>
        <v/>
      </c>
      <c r="C531" s="757" t="str">
        <f>'Compiled Bev'!K2821</f>
        <v/>
      </c>
      <c r="D531" s="757" t="str">
        <f>'Compiled Bev'!L2821</f>
        <v/>
      </c>
      <c r="E531" s="757" t="str">
        <f>'Compiled Bev'!M2821</f>
        <v/>
      </c>
      <c r="F531" s="757" t="str">
        <f>'Compiled Bev'!N2821</f>
        <v/>
      </c>
      <c r="G531" s="757" t="str">
        <f t="shared" si="1"/>
        <v/>
      </c>
      <c r="H531" s="757" t="str">
        <f>'Compiled Bev'!P2821</f>
        <v/>
      </c>
      <c r="I531" s="757" t="str">
        <f t="shared" si="2"/>
        <v/>
      </c>
      <c r="J531" s="757" t="str">
        <f>'Compiled Bev'!R2821</f>
        <v/>
      </c>
      <c r="K531" s="757" t="str">
        <f>'Compiled Bev'!S2821</f>
        <v/>
      </c>
      <c r="L531" s="757" t="str">
        <f>'Compiled Bev'!T2821</f>
        <v/>
      </c>
      <c r="M531" s="758"/>
      <c r="N531" s="759"/>
      <c r="O531" s="757"/>
      <c r="P531" s="757"/>
      <c r="Q531" s="757"/>
      <c r="R531" s="757"/>
      <c r="S531" s="757"/>
      <c r="T531" s="757"/>
      <c r="U531" s="757"/>
      <c r="V531" s="757">
        <f>COUNTA('Compiled Bev'!P2821,'Compiled Bev'!R2821)</f>
        <v>0</v>
      </c>
      <c r="W531" s="757"/>
      <c r="X531" s="757"/>
      <c r="Y531" s="757"/>
      <c r="Z531" s="757"/>
    </row>
    <row r="532">
      <c r="A532" s="757" t="str">
        <f>'Compiled Bev'!I2822</f>
        <v/>
      </c>
      <c r="B532" s="757" t="str">
        <f>IF(sum('Compiled Bev'!P2822+'Compiled Bev'!R2822)=0,"",IF(V532&gt;1,"",sum('Compiled Bev'!P2822+'Compiled Bev'!R2822)))</f>
        <v/>
      </c>
      <c r="C532" s="757" t="str">
        <f>'Compiled Bev'!K2822</f>
        <v/>
      </c>
      <c r="D532" s="757" t="str">
        <f>'Compiled Bev'!L2822</f>
        <v/>
      </c>
      <c r="E532" s="757" t="str">
        <f>'Compiled Bev'!M2822</f>
        <v/>
      </c>
      <c r="F532" s="757" t="str">
        <f>'Compiled Bev'!N2822</f>
        <v/>
      </c>
      <c r="G532" s="757" t="str">
        <f t="shared" si="1"/>
        <v/>
      </c>
      <c r="H532" s="757" t="str">
        <f>'Compiled Bev'!P2822</f>
        <v/>
      </c>
      <c r="I532" s="757" t="str">
        <f t="shared" si="2"/>
        <v/>
      </c>
      <c r="J532" s="757" t="str">
        <f>'Compiled Bev'!R2822</f>
        <v/>
      </c>
      <c r="K532" s="757" t="str">
        <f>'Compiled Bev'!S2822</f>
        <v/>
      </c>
      <c r="L532" s="757" t="str">
        <f>'Compiled Bev'!T2822</f>
        <v/>
      </c>
      <c r="M532" s="758"/>
      <c r="N532" s="759"/>
      <c r="O532" s="757"/>
      <c r="P532" s="757"/>
      <c r="Q532" s="757"/>
      <c r="R532" s="757"/>
      <c r="S532" s="757"/>
      <c r="T532" s="757"/>
      <c r="U532" s="757"/>
      <c r="V532" s="757">
        <f>COUNTA('Compiled Bev'!P2822,'Compiled Bev'!R2822)</f>
        <v>0</v>
      </c>
      <c r="W532" s="757"/>
      <c r="X532" s="757"/>
      <c r="Y532" s="757"/>
      <c r="Z532" s="757"/>
    </row>
    <row r="533">
      <c r="A533" s="757" t="str">
        <f>'Compiled Bev'!I2823</f>
        <v/>
      </c>
      <c r="B533" s="757" t="str">
        <f>IF(sum('Compiled Bev'!P2823+'Compiled Bev'!R2823)=0,"",IF(V533&gt;1,"",sum('Compiled Bev'!P2823+'Compiled Bev'!R2823)))</f>
        <v/>
      </c>
      <c r="C533" s="757" t="str">
        <f>'Compiled Bev'!K2823</f>
        <v/>
      </c>
      <c r="D533" s="757" t="str">
        <f>'Compiled Bev'!L2823</f>
        <v/>
      </c>
      <c r="E533" s="757" t="str">
        <f>'Compiled Bev'!M2823</f>
        <v/>
      </c>
      <c r="F533" s="757" t="str">
        <f>'Compiled Bev'!N2823</f>
        <v/>
      </c>
      <c r="G533" s="757" t="str">
        <f t="shared" si="1"/>
        <v/>
      </c>
      <c r="H533" s="757" t="str">
        <f>'Compiled Bev'!P2823</f>
        <v/>
      </c>
      <c r="I533" s="757" t="str">
        <f t="shared" si="2"/>
        <v/>
      </c>
      <c r="J533" s="757" t="str">
        <f>'Compiled Bev'!R2823</f>
        <v/>
      </c>
      <c r="K533" s="757" t="str">
        <f>'Compiled Bev'!S2823</f>
        <v/>
      </c>
      <c r="L533" s="757" t="str">
        <f>'Compiled Bev'!T2823</f>
        <v/>
      </c>
      <c r="M533" s="758"/>
      <c r="N533" s="759"/>
      <c r="O533" s="757"/>
      <c r="P533" s="757"/>
      <c r="Q533" s="757"/>
      <c r="R533" s="757"/>
      <c r="S533" s="757"/>
      <c r="T533" s="757"/>
      <c r="U533" s="757"/>
      <c r="V533" s="757">
        <f>COUNTA('Compiled Bev'!P2823,'Compiled Bev'!R2823)</f>
        <v>0</v>
      </c>
      <c r="W533" s="757"/>
      <c r="X533" s="757"/>
      <c r="Y533" s="757"/>
      <c r="Z533" s="757"/>
    </row>
    <row r="534">
      <c r="A534" s="757" t="str">
        <f>'Compiled Bev'!I2824</f>
        <v/>
      </c>
      <c r="B534" s="757" t="str">
        <f>IF(sum('Compiled Bev'!P2824+'Compiled Bev'!R2824)=0,"",IF(V534&gt;1,"",sum('Compiled Bev'!P2824+'Compiled Bev'!R2824)))</f>
        <v/>
      </c>
      <c r="C534" s="757" t="str">
        <f>'Compiled Bev'!K2824</f>
        <v/>
      </c>
      <c r="D534" s="757" t="str">
        <f>'Compiled Bev'!L2824</f>
        <v/>
      </c>
      <c r="E534" s="757" t="str">
        <f>'Compiled Bev'!M2824</f>
        <v/>
      </c>
      <c r="F534" s="757" t="str">
        <f>'Compiled Bev'!N2824</f>
        <v/>
      </c>
      <c r="G534" s="757" t="str">
        <f t="shared" si="1"/>
        <v/>
      </c>
      <c r="H534" s="757" t="str">
        <f>'Compiled Bev'!P2824</f>
        <v/>
      </c>
      <c r="I534" s="757" t="str">
        <f t="shared" si="2"/>
        <v/>
      </c>
      <c r="J534" s="757" t="str">
        <f>'Compiled Bev'!R2824</f>
        <v/>
      </c>
      <c r="K534" s="757" t="str">
        <f>'Compiled Bev'!S2824</f>
        <v/>
      </c>
      <c r="L534" s="757" t="str">
        <f>'Compiled Bev'!T2824</f>
        <v/>
      </c>
      <c r="M534" s="758"/>
      <c r="N534" s="759"/>
      <c r="O534" s="757"/>
      <c r="P534" s="757"/>
      <c r="Q534" s="757"/>
      <c r="R534" s="757"/>
      <c r="S534" s="757"/>
      <c r="T534" s="757"/>
      <c r="U534" s="757"/>
      <c r="V534" s="757">
        <f>COUNTA('Compiled Bev'!P2824,'Compiled Bev'!R2824)</f>
        <v>0</v>
      </c>
      <c r="W534" s="757"/>
      <c r="X534" s="757"/>
      <c r="Y534" s="757"/>
      <c r="Z534" s="757"/>
    </row>
    <row r="535">
      <c r="A535" s="757" t="str">
        <f>'Compiled Bev'!I2825</f>
        <v/>
      </c>
      <c r="B535" s="757" t="str">
        <f>IF(sum('Compiled Bev'!P2825+'Compiled Bev'!R2825)=0,"",IF(V535&gt;1,"",sum('Compiled Bev'!P2825+'Compiled Bev'!R2825)))</f>
        <v/>
      </c>
      <c r="C535" s="757" t="str">
        <f>'Compiled Bev'!K2825</f>
        <v/>
      </c>
      <c r="D535" s="757" t="str">
        <f>'Compiled Bev'!L2825</f>
        <v/>
      </c>
      <c r="E535" s="757" t="str">
        <f>'Compiled Bev'!M2825</f>
        <v/>
      </c>
      <c r="F535" s="757" t="str">
        <f>'Compiled Bev'!N2825</f>
        <v/>
      </c>
      <c r="G535" s="757" t="str">
        <f t="shared" si="1"/>
        <v/>
      </c>
      <c r="H535" s="757" t="str">
        <f>'Compiled Bev'!P2825</f>
        <v/>
      </c>
      <c r="I535" s="757" t="str">
        <f t="shared" si="2"/>
        <v/>
      </c>
      <c r="J535" s="757" t="str">
        <f>'Compiled Bev'!R2825</f>
        <v/>
      </c>
      <c r="K535" s="757" t="str">
        <f>'Compiled Bev'!S2825</f>
        <v/>
      </c>
      <c r="L535" s="757" t="str">
        <f>'Compiled Bev'!T2825</f>
        <v/>
      </c>
      <c r="M535" s="758"/>
      <c r="N535" s="759"/>
      <c r="O535" s="757"/>
      <c r="P535" s="757"/>
      <c r="Q535" s="757"/>
      <c r="R535" s="757"/>
      <c r="S535" s="757"/>
      <c r="T535" s="757"/>
      <c r="U535" s="757"/>
      <c r="V535" s="757">
        <f>COUNTA('Compiled Bev'!P2825,'Compiled Bev'!R2825)</f>
        <v>0</v>
      </c>
      <c r="W535" s="757"/>
      <c r="X535" s="757"/>
      <c r="Y535" s="757"/>
      <c r="Z535" s="757"/>
    </row>
    <row r="536">
      <c r="A536" s="757" t="str">
        <f>'Compiled Bev'!I2826</f>
        <v/>
      </c>
      <c r="B536" s="757" t="str">
        <f>IF(sum('Compiled Bev'!P2826+'Compiled Bev'!R2826)=0,"",IF(V536&gt;1,"",sum('Compiled Bev'!P2826+'Compiled Bev'!R2826)))</f>
        <v/>
      </c>
      <c r="C536" s="757" t="str">
        <f>'Compiled Bev'!K2826</f>
        <v/>
      </c>
      <c r="D536" s="757" t="str">
        <f>'Compiled Bev'!L2826</f>
        <v/>
      </c>
      <c r="E536" s="757" t="str">
        <f>'Compiled Bev'!M2826</f>
        <v/>
      </c>
      <c r="F536" s="757" t="str">
        <f>'Compiled Bev'!N2826</f>
        <v/>
      </c>
      <c r="G536" s="757" t="str">
        <f t="shared" si="1"/>
        <v/>
      </c>
      <c r="H536" s="757" t="str">
        <f>'Compiled Bev'!P2826</f>
        <v/>
      </c>
      <c r="I536" s="757" t="str">
        <f t="shared" si="2"/>
        <v/>
      </c>
      <c r="J536" s="757" t="str">
        <f>'Compiled Bev'!R2826</f>
        <v/>
      </c>
      <c r="K536" s="757" t="str">
        <f>'Compiled Bev'!S2826</f>
        <v/>
      </c>
      <c r="L536" s="757" t="str">
        <f>'Compiled Bev'!T2826</f>
        <v/>
      </c>
      <c r="M536" s="758"/>
      <c r="N536" s="759"/>
      <c r="O536" s="757"/>
      <c r="P536" s="757"/>
      <c r="Q536" s="757"/>
      <c r="R536" s="757"/>
      <c r="S536" s="757"/>
      <c r="T536" s="757"/>
      <c r="U536" s="757"/>
      <c r="V536" s="757">
        <f>COUNTA('Compiled Bev'!P2826,'Compiled Bev'!R2826)</f>
        <v>0</v>
      </c>
      <c r="W536" s="757"/>
      <c r="X536" s="757"/>
      <c r="Y536" s="757"/>
      <c r="Z536" s="757"/>
    </row>
    <row r="537">
      <c r="A537" s="757" t="str">
        <f>'Compiled Bev'!I2827</f>
        <v/>
      </c>
      <c r="B537" s="757" t="str">
        <f>IF(sum('Compiled Bev'!P2827+'Compiled Bev'!R2827)=0,"",IF(V537&gt;1,"",sum('Compiled Bev'!P2827+'Compiled Bev'!R2827)))</f>
        <v/>
      </c>
      <c r="C537" s="757" t="str">
        <f>'Compiled Bev'!K2827</f>
        <v/>
      </c>
      <c r="D537" s="757" t="str">
        <f>'Compiled Bev'!L2827</f>
        <v/>
      </c>
      <c r="E537" s="757" t="str">
        <f>'Compiled Bev'!M2827</f>
        <v/>
      </c>
      <c r="F537" s="757" t="str">
        <f>'Compiled Bev'!N2827</f>
        <v/>
      </c>
      <c r="G537" s="757" t="str">
        <f t="shared" si="1"/>
        <v/>
      </c>
      <c r="H537" s="757" t="str">
        <f>'Compiled Bev'!P2827</f>
        <v/>
      </c>
      <c r="I537" s="757" t="str">
        <f t="shared" si="2"/>
        <v/>
      </c>
      <c r="J537" s="757" t="str">
        <f>'Compiled Bev'!R2827</f>
        <v/>
      </c>
      <c r="K537" s="757" t="str">
        <f>'Compiled Bev'!S2827</f>
        <v/>
      </c>
      <c r="L537" s="757" t="str">
        <f>'Compiled Bev'!T2827</f>
        <v/>
      </c>
      <c r="M537" s="758"/>
      <c r="N537" s="759"/>
      <c r="O537" s="757"/>
      <c r="P537" s="757"/>
      <c r="Q537" s="757"/>
      <c r="R537" s="757"/>
      <c r="S537" s="757"/>
      <c r="T537" s="757"/>
      <c r="U537" s="757"/>
      <c r="V537" s="757">
        <f>COUNTA('Compiled Bev'!P2827,'Compiled Bev'!R2827)</f>
        <v>0</v>
      </c>
      <c r="W537" s="757"/>
      <c r="X537" s="757"/>
      <c r="Y537" s="757"/>
      <c r="Z537" s="757"/>
    </row>
    <row r="538">
      <c r="A538" s="757" t="str">
        <f>'Compiled Bev'!I2828</f>
        <v/>
      </c>
      <c r="B538" s="757" t="str">
        <f>IF(sum('Compiled Bev'!P2828+'Compiled Bev'!R2828)=0,"",IF(V538&gt;1,"",sum('Compiled Bev'!P2828+'Compiled Bev'!R2828)))</f>
        <v/>
      </c>
      <c r="C538" s="757" t="str">
        <f>'Compiled Bev'!K2828</f>
        <v/>
      </c>
      <c r="D538" s="757" t="str">
        <f>'Compiled Bev'!L2828</f>
        <v/>
      </c>
      <c r="E538" s="757" t="str">
        <f>'Compiled Bev'!M2828</f>
        <v/>
      </c>
      <c r="F538" s="757" t="str">
        <f>'Compiled Bev'!N2828</f>
        <v/>
      </c>
      <c r="G538" s="757" t="str">
        <f t="shared" si="1"/>
        <v/>
      </c>
      <c r="H538" s="757" t="str">
        <f>'Compiled Bev'!P2828</f>
        <v/>
      </c>
      <c r="I538" s="757" t="str">
        <f t="shared" si="2"/>
        <v/>
      </c>
      <c r="J538" s="757" t="str">
        <f>'Compiled Bev'!R2828</f>
        <v/>
      </c>
      <c r="K538" s="757" t="str">
        <f>'Compiled Bev'!S2828</f>
        <v/>
      </c>
      <c r="L538" s="757" t="str">
        <f>'Compiled Bev'!T2828</f>
        <v/>
      </c>
      <c r="M538" s="758"/>
      <c r="N538" s="759"/>
      <c r="O538" s="757"/>
      <c r="P538" s="757"/>
      <c r="Q538" s="757"/>
      <c r="R538" s="757"/>
      <c r="S538" s="757"/>
      <c r="T538" s="757"/>
      <c r="U538" s="757"/>
      <c r="V538" s="757">
        <f>COUNTA('Compiled Bev'!P2828,'Compiled Bev'!R2828)</f>
        <v>0</v>
      </c>
      <c r="W538" s="757"/>
      <c r="X538" s="757"/>
      <c r="Y538" s="757"/>
      <c r="Z538" s="757"/>
    </row>
    <row r="539">
      <c r="A539" s="757" t="str">
        <f>'Compiled Bev'!I2829</f>
        <v/>
      </c>
      <c r="B539" s="757" t="str">
        <f>IF(sum('Compiled Bev'!P2829+'Compiled Bev'!R2829)=0,"",IF(V539&gt;1,"",sum('Compiled Bev'!P2829+'Compiled Bev'!R2829)))</f>
        <v/>
      </c>
      <c r="C539" s="757" t="str">
        <f>'Compiled Bev'!K2829</f>
        <v/>
      </c>
      <c r="D539" s="757" t="str">
        <f>'Compiled Bev'!L2829</f>
        <v/>
      </c>
      <c r="E539" s="757" t="str">
        <f>'Compiled Bev'!M2829</f>
        <v/>
      </c>
      <c r="F539" s="757" t="str">
        <f>'Compiled Bev'!N2829</f>
        <v/>
      </c>
      <c r="G539" s="757" t="str">
        <f t="shared" si="1"/>
        <v/>
      </c>
      <c r="H539" s="757" t="str">
        <f>'Compiled Bev'!P2829</f>
        <v/>
      </c>
      <c r="I539" s="757" t="str">
        <f t="shared" si="2"/>
        <v/>
      </c>
      <c r="J539" s="757" t="str">
        <f>'Compiled Bev'!R2829</f>
        <v/>
      </c>
      <c r="K539" s="757" t="str">
        <f>'Compiled Bev'!S2829</f>
        <v/>
      </c>
      <c r="L539" s="757" t="str">
        <f>'Compiled Bev'!T2829</f>
        <v/>
      </c>
      <c r="M539" s="758"/>
      <c r="N539" s="759"/>
      <c r="O539" s="757"/>
      <c r="P539" s="757"/>
      <c r="Q539" s="757"/>
      <c r="R539" s="757"/>
      <c r="S539" s="757"/>
      <c r="T539" s="757"/>
      <c r="U539" s="757"/>
      <c r="V539" s="757">
        <f>COUNTA('Compiled Bev'!P2829,'Compiled Bev'!R2829)</f>
        <v>0</v>
      </c>
      <c r="W539" s="757"/>
      <c r="X539" s="757"/>
      <c r="Y539" s="757"/>
      <c r="Z539" s="757"/>
    </row>
    <row r="540">
      <c r="A540" s="757" t="str">
        <f>'Compiled Bev'!I2830</f>
        <v/>
      </c>
      <c r="B540" s="757" t="str">
        <f>IF(sum('Compiled Bev'!P2830+'Compiled Bev'!R2830)=0,"",IF(V540&gt;1,"",sum('Compiled Bev'!P2830+'Compiled Bev'!R2830)))</f>
        <v/>
      </c>
      <c r="C540" s="757" t="str">
        <f>'Compiled Bev'!K2830</f>
        <v/>
      </c>
      <c r="D540" s="757" t="str">
        <f>'Compiled Bev'!L2830</f>
        <v/>
      </c>
      <c r="E540" s="757" t="str">
        <f>'Compiled Bev'!M2830</f>
        <v/>
      </c>
      <c r="F540" s="757" t="str">
        <f>'Compiled Bev'!N2830</f>
        <v/>
      </c>
      <c r="G540" s="757" t="str">
        <f t="shared" si="1"/>
        <v/>
      </c>
      <c r="H540" s="757" t="str">
        <f>'Compiled Bev'!P2830</f>
        <v/>
      </c>
      <c r="I540" s="757" t="str">
        <f t="shared" si="2"/>
        <v/>
      </c>
      <c r="J540" s="757" t="str">
        <f>'Compiled Bev'!R2830</f>
        <v/>
      </c>
      <c r="K540" s="757" t="str">
        <f>'Compiled Bev'!S2830</f>
        <v/>
      </c>
      <c r="L540" s="757" t="str">
        <f>'Compiled Bev'!T2830</f>
        <v/>
      </c>
      <c r="M540" s="758"/>
      <c r="N540" s="759"/>
      <c r="O540" s="757"/>
      <c r="P540" s="757"/>
      <c r="Q540" s="757"/>
      <c r="R540" s="757"/>
      <c r="S540" s="757"/>
      <c r="T540" s="757"/>
      <c r="U540" s="757"/>
      <c r="V540" s="757">
        <f>COUNTA('Compiled Bev'!P2830,'Compiled Bev'!R2830)</f>
        <v>0</v>
      </c>
      <c r="W540" s="757"/>
      <c r="X540" s="757"/>
      <c r="Y540" s="757"/>
      <c r="Z540" s="757"/>
    </row>
    <row r="541">
      <c r="A541" s="757" t="str">
        <f>'Compiled Bev'!I2831</f>
        <v/>
      </c>
      <c r="B541" s="757" t="str">
        <f>IF(sum('Compiled Bev'!P2831+'Compiled Bev'!R2831)=0,"",IF(V541&gt;1,"",sum('Compiled Bev'!P2831+'Compiled Bev'!R2831)))</f>
        <v/>
      </c>
      <c r="C541" s="757" t="str">
        <f>'Compiled Bev'!K2831</f>
        <v/>
      </c>
      <c r="D541" s="757" t="str">
        <f>'Compiled Bev'!L2831</f>
        <v/>
      </c>
      <c r="E541" s="757" t="str">
        <f>'Compiled Bev'!M2831</f>
        <v/>
      </c>
      <c r="F541" s="757" t="str">
        <f>'Compiled Bev'!N2831</f>
        <v/>
      </c>
      <c r="G541" s="757" t="str">
        <f t="shared" si="1"/>
        <v/>
      </c>
      <c r="H541" s="757" t="str">
        <f>'Compiled Bev'!P2831</f>
        <v/>
      </c>
      <c r="I541" s="757" t="str">
        <f t="shared" si="2"/>
        <v/>
      </c>
      <c r="J541" s="757" t="str">
        <f>'Compiled Bev'!R2831</f>
        <v/>
      </c>
      <c r="K541" s="757" t="str">
        <f>'Compiled Bev'!S2831</f>
        <v/>
      </c>
      <c r="L541" s="757" t="str">
        <f>'Compiled Bev'!T2831</f>
        <v/>
      </c>
      <c r="M541" s="758"/>
      <c r="N541" s="759"/>
      <c r="O541" s="757"/>
      <c r="P541" s="757"/>
      <c r="Q541" s="757"/>
      <c r="R541" s="757"/>
      <c r="S541" s="757"/>
      <c r="T541" s="757"/>
      <c r="U541" s="757"/>
      <c r="V541" s="757">
        <f>COUNTA('Compiled Bev'!P2831,'Compiled Bev'!R2831)</f>
        <v>0</v>
      </c>
      <c r="W541" s="757"/>
      <c r="X541" s="757"/>
      <c r="Y541" s="757"/>
      <c r="Z541" s="757"/>
    </row>
    <row r="542">
      <c r="A542" s="757" t="str">
        <f>'Compiled Bev'!I2832</f>
        <v/>
      </c>
      <c r="B542" s="757" t="str">
        <f>IF(sum('Compiled Bev'!P2832+'Compiled Bev'!R2832)=0,"",IF(V542&gt;1,"",sum('Compiled Bev'!P2832+'Compiled Bev'!R2832)))</f>
        <v/>
      </c>
      <c r="C542" s="757" t="str">
        <f>'Compiled Bev'!K2832</f>
        <v/>
      </c>
      <c r="D542" s="757" t="str">
        <f>'Compiled Bev'!L2832</f>
        <v/>
      </c>
      <c r="E542" s="757" t="str">
        <f>'Compiled Bev'!M2832</f>
        <v/>
      </c>
      <c r="F542" s="757" t="str">
        <f>'Compiled Bev'!N2832</f>
        <v/>
      </c>
      <c r="G542" s="757" t="str">
        <f t="shared" si="1"/>
        <v/>
      </c>
      <c r="H542" s="757" t="str">
        <f>'Compiled Bev'!P2832</f>
        <v/>
      </c>
      <c r="I542" s="757" t="str">
        <f t="shared" si="2"/>
        <v/>
      </c>
      <c r="J542" s="757" t="str">
        <f>'Compiled Bev'!R2832</f>
        <v/>
      </c>
      <c r="K542" s="757" t="str">
        <f>'Compiled Bev'!S2832</f>
        <v/>
      </c>
      <c r="L542" s="757" t="str">
        <f>'Compiled Bev'!T2832</f>
        <v/>
      </c>
      <c r="M542" s="758"/>
      <c r="N542" s="759"/>
      <c r="O542" s="757"/>
      <c r="P542" s="757"/>
      <c r="Q542" s="757"/>
      <c r="R542" s="757"/>
      <c r="S542" s="757"/>
      <c r="T542" s="757"/>
      <c r="U542" s="757"/>
      <c r="V542" s="757">
        <f>COUNTA('Compiled Bev'!P2832,'Compiled Bev'!R2832)</f>
        <v>0</v>
      </c>
      <c r="W542" s="757"/>
      <c r="X542" s="757"/>
      <c r="Y542" s="757"/>
      <c r="Z542" s="757"/>
    </row>
    <row r="543">
      <c r="A543" s="757" t="str">
        <f>'Compiled Bev'!I2833</f>
        <v/>
      </c>
      <c r="B543" s="757" t="str">
        <f>IF(sum('Compiled Bev'!P2833+'Compiled Bev'!R2833)=0,"",IF(V543&gt;1,"",sum('Compiled Bev'!P2833+'Compiled Bev'!R2833)))</f>
        <v/>
      </c>
      <c r="C543" s="757" t="str">
        <f>'Compiled Bev'!K2833</f>
        <v/>
      </c>
      <c r="D543" s="757" t="str">
        <f>'Compiled Bev'!L2833</f>
        <v/>
      </c>
      <c r="E543" s="757" t="str">
        <f>'Compiled Bev'!M2833</f>
        <v/>
      </c>
      <c r="F543" s="757" t="str">
        <f>'Compiled Bev'!N2833</f>
        <v/>
      </c>
      <c r="G543" s="757" t="str">
        <f t="shared" si="1"/>
        <v/>
      </c>
      <c r="H543" s="757" t="str">
        <f>'Compiled Bev'!P2833</f>
        <v/>
      </c>
      <c r="I543" s="757" t="str">
        <f t="shared" si="2"/>
        <v/>
      </c>
      <c r="J543" s="757" t="str">
        <f>'Compiled Bev'!R2833</f>
        <v/>
      </c>
      <c r="K543" s="757" t="str">
        <f>'Compiled Bev'!S2833</f>
        <v/>
      </c>
      <c r="L543" s="757" t="str">
        <f>'Compiled Bev'!T2833</f>
        <v/>
      </c>
      <c r="M543" s="758"/>
      <c r="N543" s="759"/>
      <c r="O543" s="757"/>
      <c r="P543" s="757"/>
      <c r="Q543" s="757"/>
      <c r="R543" s="757"/>
      <c r="S543" s="757"/>
      <c r="T543" s="757"/>
      <c r="U543" s="757"/>
      <c r="V543" s="757">
        <f>COUNTA('Compiled Bev'!P2833,'Compiled Bev'!R2833)</f>
        <v>0</v>
      </c>
      <c r="W543" s="757"/>
      <c r="X543" s="757"/>
      <c r="Y543" s="757"/>
      <c r="Z543" s="757"/>
    </row>
    <row r="544">
      <c r="A544" s="757" t="str">
        <f>'Compiled Bev'!I2834</f>
        <v/>
      </c>
      <c r="B544" s="757" t="str">
        <f>IF(sum('Compiled Bev'!P2834+'Compiled Bev'!R2834)=0,"",IF(V544&gt;1,"",sum('Compiled Bev'!P2834+'Compiled Bev'!R2834)))</f>
        <v/>
      </c>
      <c r="C544" s="757" t="str">
        <f>'Compiled Bev'!K2834</f>
        <v/>
      </c>
      <c r="D544" s="757" t="str">
        <f>'Compiled Bev'!L2834</f>
        <v/>
      </c>
      <c r="E544" s="757" t="str">
        <f>'Compiled Bev'!M2834</f>
        <v/>
      </c>
      <c r="F544" s="757" t="str">
        <f>'Compiled Bev'!N2834</f>
        <v/>
      </c>
      <c r="G544" s="757" t="str">
        <f t="shared" si="1"/>
        <v/>
      </c>
      <c r="H544" s="757" t="str">
        <f>'Compiled Bev'!P2834</f>
        <v/>
      </c>
      <c r="I544" s="757" t="str">
        <f t="shared" si="2"/>
        <v/>
      </c>
      <c r="J544" s="757" t="str">
        <f>'Compiled Bev'!R2834</f>
        <v/>
      </c>
      <c r="K544" s="757" t="str">
        <f>'Compiled Bev'!S2834</f>
        <v/>
      </c>
      <c r="L544" s="757" t="str">
        <f>'Compiled Bev'!T2834</f>
        <v/>
      </c>
      <c r="M544" s="758"/>
      <c r="N544" s="759"/>
      <c r="O544" s="757"/>
      <c r="P544" s="757"/>
      <c r="Q544" s="757"/>
      <c r="R544" s="757"/>
      <c r="S544" s="757"/>
      <c r="T544" s="757"/>
      <c r="U544" s="757"/>
      <c r="V544" s="757">
        <f>COUNTA('Compiled Bev'!P2834,'Compiled Bev'!R2834)</f>
        <v>0</v>
      </c>
      <c r="W544" s="757"/>
      <c r="X544" s="757"/>
      <c r="Y544" s="757"/>
      <c r="Z544" s="757"/>
    </row>
    <row r="545">
      <c r="A545" s="757" t="str">
        <f>'Compiled Bev'!I2835</f>
        <v/>
      </c>
      <c r="B545" s="757" t="str">
        <f>IF(sum('Compiled Bev'!P2835+'Compiled Bev'!R2835)=0,"",IF(V545&gt;1,"",sum('Compiled Bev'!P2835+'Compiled Bev'!R2835)))</f>
        <v/>
      </c>
      <c r="C545" s="757" t="str">
        <f>'Compiled Bev'!K2835</f>
        <v/>
      </c>
      <c r="D545" s="757" t="str">
        <f>'Compiled Bev'!L2835</f>
        <v/>
      </c>
      <c r="E545" s="757" t="str">
        <f>'Compiled Bev'!M2835</f>
        <v/>
      </c>
      <c r="F545" s="757" t="str">
        <f>'Compiled Bev'!N2835</f>
        <v/>
      </c>
      <c r="G545" s="757" t="str">
        <f t="shared" si="1"/>
        <v/>
      </c>
      <c r="H545" s="757" t="str">
        <f>'Compiled Bev'!P2835</f>
        <v/>
      </c>
      <c r="I545" s="757" t="str">
        <f t="shared" si="2"/>
        <v/>
      </c>
      <c r="J545" s="757" t="str">
        <f>'Compiled Bev'!R2835</f>
        <v/>
      </c>
      <c r="K545" s="757" t="str">
        <f>'Compiled Bev'!S2835</f>
        <v/>
      </c>
      <c r="L545" s="757" t="str">
        <f>'Compiled Bev'!T2835</f>
        <v/>
      </c>
      <c r="M545" s="758"/>
      <c r="N545" s="759"/>
      <c r="O545" s="757"/>
      <c r="P545" s="757"/>
      <c r="Q545" s="757"/>
      <c r="R545" s="757"/>
      <c r="S545" s="757"/>
      <c r="T545" s="757"/>
      <c r="U545" s="757"/>
      <c r="V545" s="757">
        <f>COUNTA('Compiled Bev'!P2835,'Compiled Bev'!R2835)</f>
        <v>0</v>
      </c>
      <c r="W545" s="757"/>
      <c r="X545" s="757"/>
      <c r="Y545" s="757"/>
      <c r="Z545" s="757"/>
    </row>
    <row r="546">
      <c r="A546" s="757" t="str">
        <f>'Compiled Bev'!I2836</f>
        <v/>
      </c>
      <c r="B546" s="757" t="str">
        <f>IF(sum('Compiled Bev'!P2836+'Compiled Bev'!R2836)=0,"",IF(V546&gt;1,"",sum('Compiled Bev'!P2836+'Compiled Bev'!R2836)))</f>
        <v/>
      </c>
      <c r="C546" s="757" t="str">
        <f>'Compiled Bev'!K2836</f>
        <v/>
      </c>
      <c r="D546" s="757" t="str">
        <f>'Compiled Bev'!L2836</f>
        <v/>
      </c>
      <c r="E546" s="757" t="str">
        <f>'Compiled Bev'!M2836</f>
        <v/>
      </c>
      <c r="F546" s="757" t="str">
        <f>'Compiled Bev'!N2836</f>
        <v/>
      </c>
      <c r="G546" s="757" t="str">
        <f t="shared" si="1"/>
        <v/>
      </c>
      <c r="H546" s="757" t="str">
        <f>'Compiled Bev'!P2836</f>
        <v/>
      </c>
      <c r="I546" s="757" t="str">
        <f t="shared" si="2"/>
        <v/>
      </c>
      <c r="J546" s="757" t="str">
        <f>'Compiled Bev'!R2836</f>
        <v/>
      </c>
      <c r="K546" s="757" t="str">
        <f>'Compiled Bev'!S2836</f>
        <v/>
      </c>
      <c r="L546" s="757" t="str">
        <f>'Compiled Bev'!T2836</f>
        <v/>
      </c>
      <c r="M546" s="758"/>
      <c r="N546" s="759"/>
      <c r="O546" s="757"/>
      <c r="P546" s="757"/>
      <c r="Q546" s="757"/>
      <c r="R546" s="757"/>
      <c r="S546" s="757"/>
      <c r="T546" s="757"/>
      <c r="U546" s="757"/>
      <c r="V546" s="757">
        <f>COUNTA('Compiled Bev'!P2836,'Compiled Bev'!R2836)</f>
        <v>0</v>
      </c>
      <c r="W546" s="757"/>
      <c r="X546" s="757"/>
      <c r="Y546" s="757"/>
      <c r="Z546" s="757"/>
    </row>
    <row r="547">
      <c r="A547" s="757" t="str">
        <f>'Compiled Bev'!I2837</f>
        <v/>
      </c>
      <c r="B547" s="757" t="str">
        <f>IF(sum('Compiled Bev'!P2837+'Compiled Bev'!R2837)=0,"",IF(V547&gt;1,"",sum('Compiled Bev'!P2837+'Compiled Bev'!R2837)))</f>
        <v/>
      </c>
      <c r="C547" s="757" t="str">
        <f>'Compiled Bev'!K2837</f>
        <v/>
      </c>
      <c r="D547" s="757" t="str">
        <f>'Compiled Bev'!L2837</f>
        <v/>
      </c>
      <c r="E547" s="757" t="str">
        <f>'Compiled Bev'!M2837</f>
        <v/>
      </c>
      <c r="F547" s="757" t="str">
        <f>'Compiled Bev'!N2837</f>
        <v/>
      </c>
      <c r="G547" s="757" t="str">
        <f t="shared" si="1"/>
        <v/>
      </c>
      <c r="H547" s="757" t="str">
        <f>'Compiled Bev'!P2837</f>
        <v/>
      </c>
      <c r="I547" s="757" t="str">
        <f t="shared" si="2"/>
        <v/>
      </c>
      <c r="J547" s="757" t="str">
        <f>'Compiled Bev'!R2837</f>
        <v/>
      </c>
      <c r="K547" s="757" t="str">
        <f>'Compiled Bev'!S2837</f>
        <v/>
      </c>
      <c r="L547" s="757" t="str">
        <f>'Compiled Bev'!T2837</f>
        <v/>
      </c>
      <c r="M547" s="758"/>
      <c r="N547" s="759"/>
      <c r="O547" s="757"/>
      <c r="P547" s="757"/>
      <c r="Q547" s="757"/>
      <c r="R547" s="757"/>
      <c r="S547" s="757"/>
      <c r="T547" s="757"/>
      <c r="U547" s="757"/>
      <c r="V547" s="757">
        <f>COUNTA('Compiled Bev'!P2837,'Compiled Bev'!R2837)</f>
        <v>0</v>
      </c>
      <c r="W547" s="757"/>
      <c r="X547" s="757"/>
      <c r="Y547" s="757"/>
      <c r="Z547" s="757"/>
    </row>
    <row r="548">
      <c r="A548" s="757" t="str">
        <f>'Compiled Bev'!I2838</f>
        <v/>
      </c>
      <c r="B548" s="757" t="str">
        <f>IF(sum('Compiled Bev'!P2838+'Compiled Bev'!R2838)=0,"",IF(V548&gt;1,"",sum('Compiled Bev'!P2838+'Compiled Bev'!R2838)))</f>
        <v/>
      </c>
      <c r="C548" s="757" t="str">
        <f>'Compiled Bev'!K2838</f>
        <v/>
      </c>
      <c r="D548" s="757" t="str">
        <f>'Compiled Bev'!L2838</f>
        <v/>
      </c>
      <c r="E548" s="757" t="str">
        <f>'Compiled Bev'!M2838</f>
        <v/>
      </c>
      <c r="F548" s="757" t="str">
        <f>'Compiled Bev'!N2838</f>
        <v/>
      </c>
      <c r="G548" s="757" t="str">
        <f t="shared" si="1"/>
        <v/>
      </c>
      <c r="H548" s="757" t="str">
        <f>'Compiled Bev'!P2838</f>
        <v/>
      </c>
      <c r="I548" s="757" t="str">
        <f t="shared" si="2"/>
        <v/>
      </c>
      <c r="J548" s="757" t="str">
        <f>'Compiled Bev'!R2838</f>
        <v/>
      </c>
      <c r="K548" s="757" t="str">
        <f>'Compiled Bev'!S2838</f>
        <v/>
      </c>
      <c r="L548" s="757" t="str">
        <f>'Compiled Bev'!T2838</f>
        <v/>
      </c>
      <c r="M548" s="758"/>
      <c r="N548" s="759"/>
      <c r="O548" s="757"/>
      <c r="P548" s="757"/>
      <c r="Q548" s="757"/>
      <c r="R548" s="757"/>
      <c r="S548" s="757"/>
      <c r="T548" s="757"/>
      <c r="U548" s="757"/>
      <c r="V548" s="757">
        <f>COUNTA('Compiled Bev'!P2838,'Compiled Bev'!R2838)</f>
        <v>0</v>
      </c>
      <c r="W548" s="757"/>
      <c r="X548" s="757"/>
      <c r="Y548" s="757"/>
      <c r="Z548" s="757"/>
    </row>
    <row r="549">
      <c r="A549" s="757" t="str">
        <f>'Compiled Bev'!I2839</f>
        <v/>
      </c>
      <c r="B549" s="757" t="str">
        <f>IF(sum('Compiled Bev'!P2839+'Compiled Bev'!R2839)=0,"",IF(V549&gt;1,"",sum('Compiled Bev'!P2839+'Compiled Bev'!R2839)))</f>
        <v/>
      </c>
      <c r="C549" s="757" t="str">
        <f>'Compiled Bev'!K2839</f>
        <v/>
      </c>
      <c r="D549" s="757" t="str">
        <f>'Compiled Bev'!L2839</f>
        <v/>
      </c>
      <c r="E549" s="757" t="str">
        <f>'Compiled Bev'!M2839</f>
        <v/>
      </c>
      <c r="F549" s="757" t="str">
        <f>'Compiled Bev'!N2839</f>
        <v/>
      </c>
      <c r="G549" s="757" t="str">
        <f t="shared" si="1"/>
        <v/>
      </c>
      <c r="H549" s="757" t="str">
        <f>'Compiled Bev'!P2839</f>
        <v/>
      </c>
      <c r="I549" s="757" t="str">
        <f t="shared" si="2"/>
        <v/>
      </c>
      <c r="J549" s="757" t="str">
        <f>'Compiled Bev'!R2839</f>
        <v/>
      </c>
      <c r="K549" s="757" t="str">
        <f>'Compiled Bev'!S2839</f>
        <v/>
      </c>
      <c r="L549" s="757" t="str">
        <f>'Compiled Bev'!T2839</f>
        <v/>
      </c>
      <c r="M549" s="758"/>
      <c r="N549" s="759"/>
      <c r="O549" s="757"/>
      <c r="P549" s="757"/>
      <c r="Q549" s="757"/>
      <c r="R549" s="757"/>
      <c r="S549" s="757"/>
      <c r="T549" s="757"/>
      <c r="U549" s="757"/>
      <c r="V549" s="757">
        <f>COUNTA('Compiled Bev'!P2839,'Compiled Bev'!R2839)</f>
        <v>0</v>
      </c>
      <c r="W549" s="757"/>
      <c r="X549" s="757"/>
      <c r="Y549" s="757"/>
      <c r="Z549" s="757"/>
    </row>
    <row r="550">
      <c r="A550" s="757" t="str">
        <f>'Compiled Bev'!I2840</f>
        <v/>
      </c>
      <c r="B550" s="757" t="str">
        <f>IF(sum('Compiled Bev'!P2840+'Compiled Bev'!R2840)=0,"",IF(V550&gt;1,"",sum('Compiled Bev'!P2840+'Compiled Bev'!R2840)))</f>
        <v/>
      </c>
      <c r="C550" s="757" t="str">
        <f>'Compiled Bev'!K2840</f>
        <v/>
      </c>
      <c r="D550" s="757" t="str">
        <f>'Compiled Bev'!L2840</f>
        <v/>
      </c>
      <c r="E550" s="757" t="str">
        <f>'Compiled Bev'!M2840</f>
        <v/>
      </c>
      <c r="F550" s="757" t="str">
        <f>'Compiled Bev'!N2840</f>
        <v/>
      </c>
      <c r="G550" s="757" t="str">
        <f t="shared" si="1"/>
        <v/>
      </c>
      <c r="H550" s="757" t="str">
        <f>'Compiled Bev'!P2840</f>
        <v/>
      </c>
      <c r="I550" s="757" t="str">
        <f t="shared" si="2"/>
        <v/>
      </c>
      <c r="J550" s="757" t="str">
        <f>'Compiled Bev'!R2840</f>
        <v/>
      </c>
      <c r="K550" s="757" t="str">
        <f>'Compiled Bev'!S2840</f>
        <v/>
      </c>
      <c r="L550" s="757" t="str">
        <f>'Compiled Bev'!T2840</f>
        <v/>
      </c>
      <c r="M550" s="758"/>
      <c r="N550" s="759"/>
      <c r="O550" s="757"/>
      <c r="P550" s="757"/>
      <c r="Q550" s="757"/>
      <c r="R550" s="757"/>
      <c r="S550" s="757"/>
      <c r="T550" s="757"/>
      <c r="U550" s="757"/>
      <c r="V550" s="757">
        <f>COUNTA('Compiled Bev'!P2840,'Compiled Bev'!R2840)</f>
        <v>0</v>
      </c>
      <c r="W550" s="757"/>
      <c r="X550" s="757"/>
      <c r="Y550" s="757"/>
      <c r="Z550" s="757"/>
    </row>
    <row r="551">
      <c r="A551" s="757" t="str">
        <f>'Compiled Bev'!I2841</f>
        <v/>
      </c>
      <c r="B551" s="757" t="str">
        <f>IF(sum('Compiled Bev'!P2841+'Compiled Bev'!R2841)=0,"",IF(V551&gt;1,"",sum('Compiled Bev'!P2841+'Compiled Bev'!R2841)))</f>
        <v/>
      </c>
      <c r="C551" s="757" t="str">
        <f>'Compiled Bev'!K2841</f>
        <v/>
      </c>
      <c r="D551" s="757" t="str">
        <f>'Compiled Bev'!L2841</f>
        <v/>
      </c>
      <c r="E551" s="757" t="str">
        <f>'Compiled Bev'!M2841</f>
        <v/>
      </c>
      <c r="F551" s="757" t="str">
        <f>'Compiled Bev'!N2841</f>
        <v/>
      </c>
      <c r="G551" s="757" t="str">
        <f t="shared" si="1"/>
        <v/>
      </c>
      <c r="H551" s="757" t="str">
        <f>'Compiled Bev'!P2841</f>
        <v/>
      </c>
      <c r="I551" s="757" t="str">
        <f t="shared" si="2"/>
        <v/>
      </c>
      <c r="J551" s="757" t="str">
        <f>'Compiled Bev'!R2841</f>
        <v/>
      </c>
      <c r="K551" s="757" t="str">
        <f>'Compiled Bev'!S2841</f>
        <v/>
      </c>
      <c r="L551" s="757" t="str">
        <f>'Compiled Bev'!T2841</f>
        <v/>
      </c>
      <c r="M551" s="758"/>
      <c r="N551" s="759"/>
      <c r="O551" s="757"/>
      <c r="P551" s="757"/>
      <c r="Q551" s="757"/>
      <c r="R551" s="757"/>
      <c r="S551" s="757"/>
      <c r="T551" s="757"/>
      <c r="U551" s="757"/>
      <c r="V551" s="757">
        <f>COUNTA('Compiled Bev'!P2841,'Compiled Bev'!R2841)</f>
        <v>0</v>
      </c>
      <c r="W551" s="757"/>
      <c r="X551" s="757"/>
      <c r="Y551" s="757"/>
      <c r="Z551" s="757"/>
    </row>
    <row r="552">
      <c r="A552" s="757" t="str">
        <f>'Compiled Bev'!I2842</f>
        <v/>
      </c>
      <c r="B552" s="757" t="str">
        <f>IF(sum('Compiled Bev'!P2842+'Compiled Bev'!R2842)=0,"",IF(V552&gt;1,"",sum('Compiled Bev'!P2842+'Compiled Bev'!R2842)))</f>
        <v/>
      </c>
      <c r="C552" s="757" t="str">
        <f>'Compiled Bev'!K2842</f>
        <v/>
      </c>
      <c r="D552" s="757" t="str">
        <f>'Compiled Bev'!L2842</f>
        <v/>
      </c>
      <c r="E552" s="757" t="str">
        <f>'Compiled Bev'!M2842</f>
        <v/>
      </c>
      <c r="F552" s="757" t="str">
        <f>'Compiled Bev'!N2842</f>
        <v/>
      </c>
      <c r="G552" s="757" t="str">
        <f t="shared" si="1"/>
        <v/>
      </c>
      <c r="H552" s="757" t="str">
        <f>'Compiled Bev'!P2842</f>
        <v/>
      </c>
      <c r="I552" s="757" t="str">
        <f t="shared" si="2"/>
        <v/>
      </c>
      <c r="J552" s="757" t="str">
        <f>'Compiled Bev'!R2842</f>
        <v/>
      </c>
      <c r="K552" s="757" t="str">
        <f>'Compiled Bev'!S2842</f>
        <v/>
      </c>
      <c r="L552" s="757" t="str">
        <f>'Compiled Bev'!T2842</f>
        <v/>
      </c>
      <c r="M552" s="758"/>
      <c r="N552" s="759"/>
      <c r="O552" s="757"/>
      <c r="P552" s="757"/>
      <c r="Q552" s="757"/>
      <c r="R552" s="757"/>
      <c r="S552" s="757"/>
      <c r="T552" s="757"/>
      <c r="U552" s="757"/>
      <c r="V552" s="757">
        <f>COUNTA('Compiled Bev'!P2842,'Compiled Bev'!R2842)</f>
        <v>0</v>
      </c>
      <c r="W552" s="757"/>
      <c r="X552" s="757"/>
      <c r="Y552" s="757"/>
      <c r="Z552" s="757"/>
    </row>
    <row r="553">
      <c r="A553" s="757" t="str">
        <f>'Compiled Bev'!I2843</f>
        <v/>
      </c>
      <c r="B553" s="757" t="str">
        <f>IF(sum('Compiled Bev'!P2843+'Compiled Bev'!R2843)=0,"",IF(V553&gt;1,"",sum('Compiled Bev'!P2843+'Compiled Bev'!R2843)))</f>
        <v/>
      </c>
      <c r="C553" s="757" t="str">
        <f>'Compiled Bev'!K2843</f>
        <v/>
      </c>
      <c r="D553" s="757" t="str">
        <f>'Compiled Bev'!L2843</f>
        <v/>
      </c>
      <c r="E553" s="757" t="str">
        <f>'Compiled Bev'!M2843</f>
        <v/>
      </c>
      <c r="F553" s="757" t="str">
        <f>'Compiled Bev'!N2843</f>
        <v/>
      </c>
      <c r="G553" s="757" t="str">
        <f t="shared" si="1"/>
        <v/>
      </c>
      <c r="H553" s="757" t="str">
        <f>'Compiled Bev'!P2843</f>
        <v/>
      </c>
      <c r="I553" s="757" t="str">
        <f t="shared" si="2"/>
        <v/>
      </c>
      <c r="J553" s="757" t="str">
        <f>'Compiled Bev'!R2843</f>
        <v/>
      </c>
      <c r="K553" s="757" t="str">
        <f>'Compiled Bev'!S2843</f>
        <v/>
      </c>
      <c r="L553" s="757" t="str">
        <f>'Compiled Bev'!T2843</f>
        <v/>
      </c>
      <c r="M553" s="758"/>
      <c r="N553" s="759"/>
      <c r="O553" s="757"/>
      <c r="P553" s="757"/>
      <c r="Q553" s="757"/>
      <c r="R553" s="757"/>
      <c r="S553" s="757"/>
      <c r="T553" s="757"/>
      <c r="U553" s="757"/>
      <c r="V553" s="757">
        <f>COUNTA('Compiled Bev'!P2843,'Compiled Bev'!R2843)</f>
        <v>0</v>
      </c>
      <c r="W553" s="757"/>
      <c r="X553" s="757"/>
      <c r="Y553" s="757"/>
      <c r="Z553" s="757"/>
    </row>
    <row r="554">
      <c r="A554" s="757" t="str">
        <f>'Compiled Bev'!I2844</f>
        <v/>
      </c>
      <c r="B554" s="757" t="str">
        <f>IF(sum('Compiled Bev'!P2844+'Compiled Bev'!R2844)=0,"",IF(V554&gt;1,"",sum('Compiled Bev'!P2844+'Compiled Bev'!R2844)))</f>
        <v/>
      </c>
      <c r="C554" s="757" t="str">
        <f>'Compiled Bev'!K2844</f>
        <v/>
      </c>
      <c r="D554" s="757" t="str">
        <f>'Compiled Bev'!L2844</f>
        <v/>
      </c>
      <c r="E554" s="757" t="str">
        <f>'Compiled Bev'!M2844</f>
        <v/>
      </c>
      <c r="F554" s="757" t="str">
        <f>'Compiled Bev'!N2844</f>
        <v/>
      </c>
      <c r="G554" s="757" t="str">
        <f t="shared" si="1"/>
        <v/>
      </c>
      <c r="H554" s="757" t="str">
        <f>'Compiled Bev'!P2844</f>
        <v/>
      </c>
      <c r="I554" s="757" t="str">
        <f t="shared" si="2"/>
        <v/>
      </c>
      <c r="J554" s="757" t="str">
        <f>'Compiled Bev'!R2844</f>
        <v/>
      </c>
      <c r="K554" s="757" t="str">
        <f>'Compiled Bev'!S2844</f>
        <v/>
      </c>
      <c r="L554" s="757" t="str">
        <f>'Compiled Bev'!T2844</f>
        <v/>
      </c>
      <c r="M554" s="758"/>
      <c r="N554" s="759"/>
      <c r="O554" s="757"/>
      <c r="P554" s="757"/>
      <c r="Q554" s="757"/>
      <c r="R554" s="757"/>
      <c r="S554" s="757"/>
      <c r="T554" s="757"/>
      <c r="U554" s="757"/>
      <c r="V554" s="757">
        <f>COUNTA('Compiled Bev'!P2844,'Compiled Bev'!R2844)</f>
        <v>0</v>
      </c>
      <c r="W554" s="757"/>
      <c r="X554" s="757"/>
      <c r="Y554" s="757"/>
      <c r="Z554" s="757"/>
    </row>
    <row r="555">
      <c r="A555" s="757" t="str">
        <f>'Compiled Bev'!I2845</f>
        <v/>
      </c>
      <c r="B555" s="757" t="str">
        <f>IF(sum('Compiled Bev'!P2845+'Compiled Bev'!R2845)=0,"",IF(V555&gt;1,"",sum('Compiled Bev'!P2845+'Compiled Bev'!R2845)))</f>
        <v/>
      </c>
      <c r="C555" s="757" t="str">
        <f>'Compiled Bev'!K2845</f>
        <v/>
      </c>
      <c r="D555" s="757" t="str">
        <f>'Compiled Bev'!L2845</f>
        <v/>
      </c>
      <c r="E555" s="757" t="str">
        <f>'Compiled Bev'!M2845</f>
        <v/>
      </c>
      <c r="F555" s="757" t="str">
        <f>'Compiled Bev'!N2845</f>
        <v/>
      </c>
      <c r="G555" s="757" t="str">
        <f t="shared" si="1"/>
        <v/>
      </c>
      <c r="H555" s="757" t="str">
        <f>'Compiled Bev'!P2845</f>
        <v/>
      </c>
      <c r="I555" s="757" t="str">
        <f t="shared" si="2"/>
        <v/>
      </c>
      <c r="J555" s="757" t="str">
        <f>'Compiled Bev'!R2845</f>
        <v/>
      </c>
      <c r="K555" s="757" t="str">
        <f>'Compiled Bev'!S2845</f>
        <v/>
      </c>
      <c r="L555" s="757" t="str">
        <f>'Compiled Bev'!T2845</f>
        <v/>
      </c>
      <c r="M555" s="758"/>
      <c r="N555" s="759"/>
      <c r="O555" s="757"/>
      <c r="P555" s="757"/>
      <c r="Q555" s="757"/>
      <c r="R555" s="757"/>
      <c r="S555" s="757"/>
      <c r="T555" s="757"/>
      <c r="U555" s="757"/>
      <c r="V555" s="757">
        <f>COUNTA('Compiled Bev'!P2845,'Compiled Bev'!R2845)</f>
        <v>0</v>
      </c>
      <c r="W555" s="757"/>
      <c r="X555" s="757"/>
      <c r="Y555" s="757"/>
      <c r="Z555" s="757"/>
    </row>
    <row r="556">
      <c r="A556" s="757" t="str">
        <f>'Compiled Bev'!I2846</f>
        <v/>
      </c>
      <c r="B556" s="757" t="str">
        <f>IF(sum('Compiled Bev'!P2846+'Compiled Bev'!R2846)=0,"",IF(V556&gt;1,"",sum('Compiled Bev'!P2846+'Compiled Bev'!R2846)))</f>
        <v/>
      </c>
      <c r="C556" s="757" t="str">
        <f>'Compiled Bev'!K2846</f>
        <v/>
      </c>
      <c r="D556" s="757" t="str">
        <f>'Compiled Bev'!L2846</f>
        <v/>
      </c>
      <c r="E556" s="757" t="str">
        <f>'Compiled Bev'!M2846</f>
        <v/>
      </c>
      <c r="F556" s="757" t="str">
        <f>'Compiled Bev'!N2846</f>
        <v/>
      </c>
      <c r="G556" s="757" t="str">
        <f t="shared" si="1"/>
        <v/>
      </c>
      <c r="H556" s="757" t="str">
        <f>'Compiled Bev'!P2846</f>
        <v/>
      </c>
      <c r="I556" s="757" t="str">
        <f t="shared" si="2"/>
        <v/>
      </c>
      <c r="J556" s="757" t="str">
        <f>'Compiled Bev'!R2846</f>
        <v/>
      </c>
      <c r="K556" s="757" t="str">
        <f>'Compiled Bev'!S2846</f>
        <v/>
      </c>
      <c r="L556" s="757" t="str">
        <f>'Compiled Bev'!T2846</f>
        <v/>
      </c>
      <c r="M556" s="758"/>
      <c r="N556" s="759"/>
      <c r="O556" s="757"/>
      <c r="P556" s="757"/>
      <c r="Q556" s="757"/>
      <c r="R556" s="757"/>
      <c r="S556" s="757"/>
      <c r="T556" s="757"/>
      <c r="U556" s="757"/>
      <c r="V556" s="757">
        <f>COUNTA('Compiled Bev'!P2846,'Compiled Bev'!R2846)</f>
        <v>0</v>
      </c>
      <c r="W556" s="757"/>
      <c r="X556" s="757"/>
      <c r="Y556" s="757"/>
      <c r="Z556" s="757"/>
    </row>
    <row r="557">
      <c r="A557" s="757" t="str">
        <f>'Compiled Bev'!I2847</f>
        <v/>
      </c>
      <c r="B557" s="757" t="str">
        <f>IF(sum('Compiled Bev'!P2847+'Compiled Bev'!R2847)=0,"",IF(V557&gt;1,"",sum('Compiled Bev'!P2847+'Compiled Bev'!R2847)))</f>
        <v/>
      </c>
      <c r="C557" s="757" t="str">
        <f>'Compiled Bev'!K2847</f>
        <v/>
      </c>
      <c r="D557" s="757" t="str">
        <f>'Compiled Bev'!L2847</f>
        <v/>
      </c>
      <c r="E557" s="757" t="str">
        <f>'Compiled Bev'!M2847</f>
        <v/>
      </c>
      <c r="F557" s="757" t="str">
        <f>'Compiled Bev'!N2847</f>
        <v/>
      </c>
      <c r="G557" s="757" t="str">
        <f t="shared" si="1"/>
        <v/>
      </c>
      <c r="H557" s="757" t="str">
        <f>'Compiled Bev'!P2847</f>
        <v/>
      </c>
      <c r="I557" s="757" t="str">
        <f t="shared" si="2"/>
        <v/>
      </c>
      <c r="J557" s="757" t="str">
        <f>'Compiled Bev'!R2847</f>
        <v/>
      </c>
      <c r="K557" s="757" t="str">
        <f>'Compiled Bev'!S2847</f>
        <v/>
      </c>
      <c r="L557" s="757" t="str">
        <f>'Compiled Bev'!T2847</f>
        <v/>
      </c>
      <c r="M557" s="758"/>
      <c r="N557" s="759"/>
      <c r="O557" s="757"/>
      <c r="P557" s="757"/>
      <c r="Q557" s="757"/>
      <c r="R557" s="757"/>
      <c r="S557" s="757"/>
      <c r="T557" s="757"/>
      <c r="U557" s="757"/>
      <c r="V557" s="757">
        <f>COUNTA('Compiled Bev'!P2847,'Compiled Bev'!R2847)</f>
        <v>0</v>
      </c>
      <c r="W557" s="757"/>
      <c r="X557" s="757"/>
      <c r="Y557" s="757"/>
      <c r="Z557" s="757"/>
    </row>
    <row r="558">
      <c r="A558" s="757" t="str">
        <f>'Compiled Bev'!I2848</f>
        <v/>
      </c>
      <c r="B558" s="757" t="str">
        <f>IF(sum('Compiled Bev'!P2848+'Compiled Bev'!R2848)=0,"",IF(V558&gt;1,"",sum('Compiled Bev'!P2848+'Compiled Bev'!R2848)))</f>
        <v/>
      </c>
      <c r="C558" s="757" t="str">
        <f>'Compiled Bev'!K2848</f>
        <v/>
      </c>
      <c r="D558" s="757" t="str">
        <f>'Compiled Bev'!L2848</f>
        <v/>
      </c>
      <c r="E558" s="757" t="str">
        <f>'Compiled Bev'!M2848</f>
        <v/>
      </c>
      <c r="F558" s="757" t="str">
        <f>'Compiled Bev'!N2848</f>
        <v/>
      </c>
      <c r="G558" s="757" t="str">
        <f t="shared" si="1"/>
        <v/>
      </c>
      <c r="H558" s="757" t="str">
        <f>'Compiled Bev'!P2848</f>
        <v/>
      </c>
      <c r="I558" s="757" t="str">
        <f t="shared" si="2"/>
        <v/>
      </c>
      <c r="J558" s="757" t="str">
        <f>'Compiled Bev'!R2848</f>
        <v/>
      </c>
      <c r="K558" s="757" t="str">
        <f>'Compiled Bev'!S2848</f>
        <v/>
      </c>
      <c r="L558" s="757" t="str">
        <f>'Compiled Bev'!T2848</f>
        <v/>
      </c>
      <c r="M558" s="758"/>
      <c r="N558" s="759"/>
      <c r="O558" s="757"/>
      <c r="P558" s="757"/>
      <c r="Q558" s="757"/>
      <c r="R558" s="757"/>
      <c r="S558" s="757"/>
      <c r="T558" s="757"/>
      <c r="U558" s="757"/>
      <c r="V558" s="757">
        <f>COUNTA('Compiled Bev'!P2848,'Compiled Bev'!R2848)</f>
        <v>0</v>
      </c>
      <c r="W558" s="757"/>
      <c r="X558" s="757"/>
      <c r="Y558" s="757"/>
      <c r="Z558" s="757"/>
    </row>
    <row r="559">
      <c r="A559" s="757" t="str">
        <f>'Compiled Bev'!I2849</f>
        <v/>
      </c>
      <c r="B559" s="757" t="str">
        <f>IF(sum('Compiled Bev'!P2849+'Compiled Bev'!R2849)=0,"",IF(V559&gt;1,"",sum('Compiled Bev'!P2849+'Compiled Bev'!R2849)))</f>
        <v/>
      </c>
      <c r="C559" s="757" t="str">
        <f>'Compiled Bev'!K2849</f>
        <v/>
      </c>
      <c r="D559" s="757" t="str">
        <f>'Compiled Bev'!L2849</f>
        <v/>
      </c>
      <c r="E559" s="757" t="str">
        <f>'Compiled Bev'!M2849</f>
        <v/>
      </c>
      <c r="F559" s="757" t="str">
        <f>'Compiled Bev'!N2849</f>
        <v/>
      </c>
      <c r="G559" s="757" t="str">
        <f t="shared" si="1"/>
        <v/>
      </c>
      <c r="H559" s="757" t="str">
        <f>'Compiled Bev'!P2849</f>
        <v/>
      </c>
      <c r="I559" s="757" t="str">
        <f t="shared" si="2"/>
        <v/>
      </c>
      <c r="J559" s="757" t="str">
        <f>'Compiled Bev'!R2849</f>
        <v/>
      </c>
      <c r="K559" s="757" t="str">
        <f>'Compiled Bev'!S2849</f>
        <v/>
      </c>
      <c r="L559" s="757" t="str">
        <f>'Compiled Bev'!T2849</f>
        <v/>
      </c>
      <c r="M559" s="758"/>
      <c r="N559" s="759"/>
      <c r="O559" s="757"/>
      <c r="P559" s="757"/>
      <c r="Q559" s="757"/>
      <c r="R559" s="757"/>
      <c r="S559" s="757"/>
      <c r="T559" s="757"/>
      <c r="U559" s="757"/>
      <c r="V559" s="757">
        <f>COUNTA('Compiled Bev'!P2849,'Compiled Bev'!R2849)</f>
        <v>0</v>
      </c>
      <c r="W559" s="757"/>
      <c r="X559" s="757"/>
      <c r="Y559" s="757"/>
      <c r="Z559" s="757"/>
    </row>
    <row r="560">
      <c r="A560" s="757" t="str">
        <f>'Compiled Bev'!I2850</f>
        <v/>
      </c>
      <c r="B560" s="757" t="str">
        <f>IF(sum('Compiled Bev'!P2850+'Compiled Bev'!R2850)=0,"",IF(V560&gt;1,"",sum('Compiled Bev'!P2850+'Compiled Bev'!R2850)))</f>
        <v/>
      </c>
      <c r="C560" s="757" t="str">
        <f>'Compiled Bev'!K2850</f>
        <v/>
      </c>
      <c r="D560" s="757" t="str">
        <f>'Compiled Bev'!L2850</f>
        <v/>
      </c>
      <c r="E560" s="757" t="str">
        <f>'Compiled Bev'!M2850</f>
        <v/>
      </c>
      <c r="F560" s="757" t="str">
        <f>'Compiled Bev'!N2850</f>
        <v/>
      </c>
      <c r="G560" s="757" t="str">
        <f t="shared" si="1"/>
        <v/>
      </c>
      <c r="H560" s="757" t="str">
        <f>'Compiled Bev'!P2850</f>
        <v/>
      </c>
      <c r="I560" s="757" t="str">
        <f t="shared" si="2"/>
        <v/>
      </c>
      <c r="J560" s="757" t="str">
        <f>'Compiled Bev'!R2850</f>
        <v/>
      </c>
      <c r="K560" s="757" t="str">
        <f>'Compiled Bev'!S2850</f>
        <v/>
      </c>
      <c r="L560" s="757" t="str">
        <f>'Compiled Bev'!T2850</f>
        <v/>
      </c>
      <c r="M560" s="758"/>
      <c r="N560" s="759"/>
      <c r="O560" s="757"/>
      <c r="P560" s="757"/>
      <c r="Q560" s="757"/>
      <c r="R560" s="757"/>
      <c r="S560" s="757"/>
      <c r="T560" s="757"/>
      <c r="U560" s="757"/>
      <c r="V560" s="757">
        <f>COUNTA('Compiled Bev'!P2850,'Compiled Bev'!R2850)</f>
        <v>0</v>
      </c>
      <c r="W560" s="757"/>
      <c r="X560" s="757"/>
      <c r="Y560" s="757"/>
      <c r="Z560" s="757"/>
    </row>
    <row r="561">
      <c r="A561" s="757" t="str">
        <f>'Compiled Bev'!I2851</f>
        <v/>
      </c>
      <c r="B561" s="757" t="str">
        <f>IF(sum('Compiled Bev'!P2851+'Compiled Bev'!R2851)=0,"",IF(V561&gt;1,"",sum('Compiled Bev'!P2851+'Compiled Bev'!R2851)))</f>
        <v/>
      </c>
      <c r="C561" s="757" t="str">
        <f>'Compiled Bev'!K2851</f>
        <v/>
      </c>
      <c r="D561" s="757" t="str">
        <f>'Compiled Bev'!L2851</f>
        <v/>
      </c>
      <c r="E561" s="757" t="str">
        <f>'Compiled Bev'!M2851</f>
        <v/>
      </c>
      <c r="F561" s="757" t="str">
        <f>'Compiled Bev'!N2851</f>
        <v/>
      </c>
      <c r="G561" s="757" t="str">
        <f t="shared" si="1"/>
        <v/>
      </c>
      <c r="H561" s="757" t="str">
        <f>'Compiled Bev'!P2851</f>
        <v/>
      </c>
      <c r="I561" s="757" t="str">
        <f t="shared" si="2"/>
        <v/>
      </c>
      <c r="J561" s="757" t="str">
        <f>'Compiled Bev'!R2851</f>
        <v/>
      </c>
      <c r="K561" s="757" t="str">
        <f>'Compiled Bev'!S2851</f>
        <v/>
      </c>
      <c r="L561" s="757" t="str">
        <f>'Compiled Bev'!T2851</f>
        <v/>
      </c>
      <c r="M561" s="758"/>
      <c r="N561" s="759"/>
      <c r="O561" s="757"/>
      <c r="P561" s="757"/>
      <c r="Q561" s="757"/>
      <c r="R561" s="757"/>
      <c r="S561" s="757"/>
      <c r="T561" s="757"/>
      <c r="U561" s="757"/>
      <c r="V561" s="757">
        <f>COUNTA('Compiled Bev'!P2851,'Compiled Bev'!R2851)</f>
        <v>0</v>
      </c>
      <c r="W561" s="757"/>
      <c r="X561" s="757"/>
      <c r="Y561" s="757"/>
      <c r="Z561" s="757"/>
    </row>
    <row r="562">
      <c r="A562" s="757" t="str">
        <f>'Compiled Bev'!I2852</f>
        <v/>
      </c>
      <c r="B562" s="757" t="str">
        <f>IF(sum('Compiled Bev'!P2852+'Compiled Bev'!R2852)=0,"",IF(V562&gt;1,"",sum('Compiled Bev'!P2852+'Compiled Bev'!R2852)))</f>
        <v/>
      </c>
      <c r="C562" s="757" t="str">
        <f>'Compiled Bev'!K2852</f>
        <v/>
      </c>
      <c r="D562" s="757" t="str">
        <f>'Compiled Bev'!L2852</f>
        <v/>
      </c>
      <c r="E562" s="757" t="str">
        <f>'Compiled Bev'!M2852</f>
        <v/>
      </c>
      <c r="F562" s="757" t="str">
        <f>'Compiled Bev'!N2852</f>
        <v/>
      </c>
      <c r="G562" s="757" t="str">
        <f t="shared" si="1"/>
        <v/>
      </c>
      <c r="H562" s="757" t="str">
        <f>'Compiled Bev'!P2852</f>
        <v/>
      </c>
      <c r="I562" s="757" t="str">
        <f t="shared" si="2"/>
        <v/>
      </c>
      <c r="J562" s="757" t="str">
        <f>'Compiled Bev'!R2852</f>
        <v/>
      </c>
      <c r="K562" s="757" t="str">
        <f>'Compiled Bev'!S2852</f>
        <v/>
      </c>
      <c r="L562" s="757" t="str">
        <f>'Compiled Bev'!T2852</f>
        <v/>
      </c>
      <c r="M562" s="758"/>
      <c r="N562" s="759"/>
      <c r="O562" s="757"/>
      <c r="P562" s="757"/>
      <c r="Q562" s="757"/>
      <c r="R562" s="757"/>
      <c r="S562" s="757"/>
      <c r="T562" s="757"/>
      <c r="U562" s="757"/>
      <c r="V562" s="757">
        <f>COUNTA('Compiled Bev'!P2852,'Compiled Bev'!R2852)</f>
        <v>0</v>
      </c>
      <c r="W562" s="757"/>
      <c r="X562" s="757"/>
      <c r="Y562" s="757"/>
      <c r="Z562" s="757"/>
    </row>
    <row r="563">
      <c r="A563" s="757" t="str">
        <f>'Compiled Bev'!I2853</f>
        <v/>
      </c>
      <c r="B563" s="757" t="str">
        <f>IF(sum('Compiled Bev'!P2853+'Compiled Bev'!R2853)=0,"",IF(V563&gt;1,"",sum('Compiled Bev'!P2853+'Compiled Bev'!R2853)))</f>
        <v/>
      </c>
      <c r="C563" s="757" t="str">
        <f>'Compiled Bev'!K2853</f>
        <v/>
      </c>
      <c r="D563" s="757" t="str">
        <f>'Compiled Bev'!L2853</f>
        <v/>
      </c>
      <c r="E563" s="757" t="str">
        <f>'Compiled Bev'!M2853</f>
        <v/>
      </c>
      <c r="F563" s="757" t="str">
        <f>'Compiled Bev'!N2853</f>
        <v/>
      </c>
      <c r="G563" s="757" t="str">
        <f t="shared" si="1"/>
        <v/>
      </c>
      <c r="H563" s="757" t="str">
        <f>'Compiled Bev'!P2853</f>
        <v/>
      </c>
      <c r="I563" s="757" t="str">
        <f t="shared" si="2"/>
        <v/>
      </c>
      <c r="J563" s="757" t="str">
        <f>'Compiled Bev'!R2853</f>
        <v/>
      </c>
      <c r="K563" s="757" t="str">
        <f>'Compiled Bev'!S2853</f>
        <v/>
      </c>
      <c r="L563" s="757" t="str">
        <f>'Compiled Bev'!T2853</f>
        <v/>
      </c>
      <c r="M563" s="758"/>
      <c r="N563" s="759"/>
      <c r="O563" s="757"/>
      <c r="P563" s="757"/>
      <c r="Q563" s="757"/>
      <c r="R563" s="757"/>
      <c r="S563" s="757"/>
      <c r="T563" s="757"/>
      <c r="U563" s="757"/>
      <c r="V563" s="757">
        <f>COUNTA('Compiled Bev'!P2853,'Compiled Bev'!R2853)</f>
        <v>0</v>
      </c>
      <c r="W563" s="757"/>
      <c r="X563" s="757"/>
      <c r="Y563" s="757"/>
      <c r="Z563" s="757"/>
    </row>
    <row r="564">
      <c r="A564" s="757" t="str">
        <f>'Compiled Bev'!I2854</f>
        <v/>
      </c>
      <c r="B564" s="757" t="str">
        <f>IF(sum('Compiled Bev'!P2854+'Compiled Bev'!R2854)=0,"",IF(V564&gt;1,"",sum('Compiled Bev'!P2854+'Compiled Bev'!R2854)))</f>
        <v/>
      </c>
      <c r="C564" s="757" t="str">
        <f>'Compiled Bev'!K2854</f>
        <v/>
      </c>
      <c r="D564" s="757" t="str">
        <f>'Compiled Bev'!L2854</f>
        <v/>
      </c>
      <c r="E564" s="757" t="str">
        <f>'Compiled Bev'!M2854</f>
        <v/>
      </c>
      <c r="F564" s="757" t="str">
        <f>'Compiled Bev'!N2854</f>
        <v/>
      </c>
      <c r="G564" s="757" t="str">
        <f t="shared" si="1"/>
        <v/>
      </c>
      <c r="H564" s="757" t="str">
        <f>'Compiled Bev'!P2854</f>
        <v/>
      </c>
      <c r="I564" s="757" t="str">
        <f t="shared" si="2"/>
        <v/>
      </c>
      <c r="J564" s="757" t="str">
        <f>'Compiled Bev'!R2854</f>
        <v/>
      </c>
      <c r="K564" s="757" t="str">
        <f>'Compiled Bev'!S2854</f>
        <v/>
      </c>
      <c r="L564" s="757" t="str">
        <f>'Compiled Bev'!T2854</f>
        <v/>
      </c>
      <c r="M564" s="758"/>
      <c r="N564" s="759"/>
      <c r="O564" s="757"/>
      <c r="P564" s="757"/>
      <c r="Q564" s="757"/>
      <c r="R564" s="757"/>
      <c r="S564" s="757"/>
      <c r="T564" s="757"/>
      <c r="U564" s="757"/>
      <c r="V564" s="757">
        <f>COUNTA('Compiled Bev'!P2854,'Compiled Bev'!R2854)</f>
        <v>0</v>
      </c>
      <c r="W564" s="757"/>
      <c r="X564" s="757"/>
      <c r="Y564" s="757"/>
      <c r="Z564" s="757"/>
    </row>
    <row r="565">
      <c r="A565" s="757" t="str">
        <f>'Compiled Bev'!I2855</f>
        <v/>
      </c>
      <c r="B565" s="757" t="str">
        <f>IF(sum('Compiled Bev'!P2855+'Compiled Bev'!R2855)=0,"",IF(V565&gt;1,"",sum('Compiled Bev'!P2855+'Compiled Bev'!R2855)))</f>
        <v/>
      </c>
      <c r="C565" s="757" t="str">
        <f>'Compiled Bev'!K2855</f>
        <v/>
      </c>
      <c r="D565" s="757" t="str">
        <f>'Compiled Bev'!L2855</f>
        <v/>
      </c>
      <c r="E565" s="757" t="str">
        <f>'Compiled Bev'!M2855</f>
        <v/>
      </c>
      <c r="F565" s="757" t="str">
        <f>'Compiled Bev'!N2855</f>
        <v/>
      </c>
      <c r="G565" s="757" t="str">
        <f t="shared" si="1"/>
        <v/>
      </c>
      <c r="H565" s="757" t="str">
        <f>'Compiled Bev'!P2855</f>
        <v/>
      </c>
      <c r="I565" s="757" t="str">
        <f t="shared" si="2"/>
        <v/>
      </c>
      <c r="J565" s="757" t="str">
        <f>'Compiled Bev'!R2855</f>
        <v/>
      </c>
      <c r="K565" s="757" t="str">
        <f>'Compiled Bev'!S2855</f>
        <v/>
      </c>
      <c r="L565" s="757" t="str">
        <f>'Compiled Bev'!T2855</f>
        <v/>
      </c>
      <c r="M565" s="758"/>
      <c r="N565" s="759"/>
      <c r="O565" s="757"/>
      <c r="P565" s="757"/>
      <c r="Q565" s="757"/>
      <c r="R565" s="757"/>
      <c r="S565" s="757"/>
      <c r="T565" s="757"/>
      <c r="U565" s="757"/>
      <c r="V565" s="757">
        <f>COUNTA('Compiled Bev'!P2855,'Compiled Bev'!R2855)</f>
        <v>0</v>
      </c>
      <c r="W565" s="757"/>
      <c r="X565" s="757"/>
      <c r="Y565" s="757"/>
      <c r="Z565" s="757"/>
    </row>
    <row r="566">
      <c r="A566" s="757" t="str">
        <f>'Compiled Bev'!I2856</f>
        <v/>
      </c>
      <c r="B566" s="757" t="str">
        <f>IF(sum('Compiled Bev'!P2856+'Compiled Bev'!R2856)=0,"",IF(V566&gt;1,"",sum('Compiled Bev'!P2856+'Compiled Bev'!R2856)))</f>
        <v/>
      </c>
      <c r="C566" s="757" t="str">
        <f>'Compiled Bev'!K2856</f>
        <v/>
      </c>
      <c r="D566" s="757" t="str">
        <f>'Compiled Bev'!L2856</f>
        <v/>
      </c>
      <c r="E566" s="757" t="str">
        <f>'Compiled Bev'!M2856</f>
        <v/>
      </c>
      <c r="F566" s="757" t="str">
        <f>'Compiled Bev'!N2856</f>
        <v/>
      </c>
      <c r="G566" s="757" t="str">
        <f t="shared" si="1"/>
        <v/>
      </c>
      <c r="H566" s="757" t="str">
        <f>'Compiled Bev'!P2856</f>
        <v/>
      </c>
      <c r="I566" s="757" t="str">
        <f t="shared" si="2"/>
        <v/>
      </c>
      <c r="J566" s="757" t="str">
        <f>'Compiled Bev'!R2856</f>
        <v/>
      </c>
      <c r="K566" s="757" t="str">
        <f>'Compiled Bev'!S2856</f>
        <v/>
      </c>
      <c r="L566" s="757" t="str">
        <f>'Compiled Bev'!T2856</f>
        <v/>
      </c>
      <c r="M566" s="758"/>
      <c r="N566" s="759"/>
      <c r="O566" s="757"/>
      <c r="P566" s="757"/>
      <c r="Q566" s="757"/>
      <c r="R566" s="757"/>
      <c r="S566" s="757"/>
      <c r="T566" s="757"/>
      <c r="U566" s="757"/>
      <c r="V566" s="757">
        <f>COUNTA('Compiled Bev'!P2856,'Compiled Bev'!R2856)</f>
        <v>0</v>
      </c>
      <c r="W566" s="757"/>
      <c r="X566" s="757"/>
      <c r="Y566" s="757"/>
      <c r="Z566" s="757"/>
    </row>
    <row r="567">
      <c r="A567" s="757" t="str">
        <f>'Compiled Bev'!I2857</f>
        <v/>
      </c>
      <c r="B567" s="757" t="str">
        <f>IF(sum('Compiled Bev'!P2857+'Compiled Bev'!R2857)=0,"",IF(V567&gt;1,"",sum('Compiled Bev'!P2857+'Compiled Bev'!R2857)))</f>
        <v/>
      </c>
      <c r="C567" s="757" t="str">
        <f>'Compiled Bev'!K2857</f>
        <v/>
      </c>
      <c r="D567" s="757" t="str">
        <f>'Compiled Bev'!L2857</f>
        <v/>
      </c>
      <c r="E567" s="757" t="str">
        <f>'Compiled Bev'!M2857</f>
        <v/>
      </c>
      <c r="F567" s="757" t="str">
        <f>'Compiled Bev'!N2857</f>
        <v/>
      </c>
      <c r="G567" s="757" t="str">
        <f t="shared" si="1"/>
        <v/>
      </c>
      <c r="H567" s="757" t="str">
        <f>'Compiled Bev'!P2857</f>
        <v/>
      </c>
      <c r="I567" s="757" t="str">
        <f t="shared" si="2"/>
        <v/>
      </c>
      <c r="J567" s="757" t="str">
        <f>'Compiled Bev'!R2857</f>
        <v/>
      </c>
      <c r="K567" s="757" t="str">
        <f>'Compiled Bev'!S2857</f>
        <v/>
      </c>
      <c r="L567" s="757" t="str">
        <f>'Compiled Bev'!T2857</f>
        <v/>
      </c>
      <c r="M567" s="758"/>
      <c r="N567" s="759"/>
      <c r="O567" s="757"/>
      <c r="P567" s="757"/>
      <c r="Q567" s="757"/>
      <c r="R567" s="757"/>
      <c r="S567" s="757"/>
      <c r="T567" s="757"/>
      <c r="U567" s="757"/>
      <c r="V567" s="757">
        <f>COUNTA('Compiled Bev'!P2857,'Compiled Bev'!R2857)</f>
        <v>0</v>
      </c>
      <c r="W567" s="757"/>
      <c r="X567" s="757"/>
      <c r="Y567" s="757"/>
      <c r="Z567" s="757"/>
    </row>
    <row r="568">
      <c r="A568" s="757" t="str">
        <f>'Compiled Bev'!I2858</f>
        <v/>
      </c>
      <c r="B568" s="757" t="str">
        <f>IF(sum('Compiled Bev'!P2858+'Compiled Bev'!R2858)=0,"",IF(V568&gt;1,"",sum('Compiled Bev'!P2858+'Compiled Bev'!R2858)))</f>
        <v/>
      </c>
      <c r="C568" s="757" t="str">
        <f>'Compiled Bev'!K2858</f>
        <v/>
      </c>
      <c r="D568" s="757" t="str">
        <f>'Compiled Bev'!L2858</f>
        <v/>
      </c>
      <c r="E568" s="757" t="str">
        <f>'Compiled Bev'!M2858</f>
        <v/>
      </c>
      <c r="F568" s="757" t="str">
        <f>'Compiled Bev'!N2858</f>
        <v/>
      </c>
      <c r="G568" s="757" t="str">
        <f t="shared" si="1"/>
        <v/>
      </c>
      <c r="H568" s="757" t="str">
        <f>'Compiled Bev'!P2858</f>
        <v/>
      </c>
      <c r="I568" s="757" t="str">
        <f t="shared" si="2"/>
        <v/>
      </c>
      <c r="J568" s="757" t="str">
        <f>'Compiled Bev'!R2858</f>
        <v/>
      </c>
      <c r="K568" s="757" t="str">
        <f>'Compiled Bev'!S2858</f>
        <v/>
      </c>
      <c r="L568" s="757" t="str">
        <f>'Compiled Bev'!T2858</f>
        <v/>
      </c>
      <c r="M568" s="758"/>
      <c r="N568" s="759"/>
      <c r="O568" s="757"/>
      <c r="P568" s="757"/>
      <c r="Q568" s="757"/>
      <c r="R568" s="757"/>
      <c r="S568" s="757"/>
      <c r="T568" s="757"/>
      <c r="U568" s="757"/>
      <c r="V568" s="757">
        <f>COUNTA('Compiled Bev'!P2858,'Compiled Bev'!R2858)</f>
        <v>0</v>
      </c>
      <c r="W568" s="757"/>
      <c r="X568" s="757"/>
      <c r="Y568" s="757"/>
      <c r="Z568" s="757"/>
    </row>
    <row r="569">
      <c r="A569" s="757" t="str">
        <f>'Compiled Bev'!I2859</f>
        <v/>
      </c>
      <c r="B569" s="757" t="str">
        <f>IF(sum('Compiled Bev'!P2859+'Compiled Bev'!R2859)=0,"",IF(V569&gt;1,"",sum('Compiled Bev'!P2859+'Compiled Bev'!R2859)))</f>
        <v/>
      </c>
      <c r="C569" s="757" t="str">
        <f>'Compiled Bev'!K2859</f>
        <v/>
      </c>
      <c r="D569" s="757" t="str">
        <f>'Compiled Bev'!L2859</f>
        <v/>
      </c>
      <c r="E569" s="757" t="str">
        <f>'Compiled Bev'!M2859</f>
        <v/>
      </c>
      <c r="F569" s="757" t="str">
        <f>'Compiled Bev'!N2859</f>
        <v/>
      </c>
      <c r="G569" s="757" t="str">
        <f t="shared" si="1"/>
        <v/>
      </c>
      <c r="H569" s="757" t="str">
        <f>'Compiled Bev'!P2859</f>
        <v/>
      </c>
      <c r="I569" s="757" t="str">
        <f t="shared" si="2"/>
        <v/>
      </c>
      <c r="J569" s="757" t="str">
        <f>'Compiled Bev'!R2859</f>
        <v/>
      </c>
      <c r="K569" s="757" t="str">
        <f>'Compiled Bev'!S2859</f>
        <v/>
      </c>
      <c r="L569" s="757" t="str">
        <f>'Compiled Bev'!T2859</f>
        <v/>
      </c>
      <c r="M569" s="758"/>
      <c r="N569" s="759"/>
      <c r="O569" s="757"/>
      <c r="P569" s="757"/>
      <c r="Q569" s="757"/>
      <c r="R569" s="757"/>
      <c r="S569" s="757"/>
      <c r="T569" s="757"/>
      <c r="U569" s="757"/>
      <c r="V569" s="757">
        <f>COUNTA('Compiled Bev'!P2859,'Compiled Bev'!R2859)</f>
        <v>0</v>
      </c>
      <c r="W569" s="757"/>
      <c r="X569" s="757"/>
      <c r="Y569" s="757"/>
      <c r="Z569" s="757"/>
    </row>
    <row r="570">
      <c r="A570" s="757" t="str">
        <f>'Compiled Bev'!I2860</f>
        <v/>
      </c>
      <c r="B570" s="757" t="str">
        <f>IF(sum('Compiled Bev'!P2860+'Compiled Bev'!R2860)=0,"",IF(V570&gt;1,"",sum('Compiled Bev'!P2860+'Compiled Bev'!R2860)))</f>
        <v/>
      </c>
      <c r="C570" s="757" t="str">
        <f>'Compiled Bev'!K2860</f>
        <v/>
      </c>
      <c r="D570" s="757" t="str">
        <f>'Compiled Bev'!L2860</f>
        <v/>
      </c>
      <c r="E570" s="757" t="str">
        <f>'Compiled Bev'!M2860</f>
        <v/>
      </c>
      <c r="F570" s="757" t="str">
        <f>'Compiled Bev'!N2860</f>
        <v/>
      </c>
      <c r="G570" s="757" t="str">
        <f t="shared" si="1"/>
        <v/>
      </c>
      <c r="H570" s="757" t="str">
        <f>'Compiled Bev'!P2860</f>
        <v/>
      </c>
      <c r="I570" s="757" t="str">
        <f t="shared" si="2"/>
        <v/>
      </c>
      <c r="J570" s="757" t="str">
        <f>'Compiled Bev'!R2860</f>
        <v/>
      </c>
      <c r="K570" s="757" t="str">
        <f>'Compiled Bev'!S2860</f>
        <v/>
      </c>
      <c r="L570" s="757" t="str">
        <f>'Compiled Bev'!T2860</f>
        <v/>
      </c>
      <c r="M570" s="758"/>
      <c r="N570" s="759"/>
      <c r="O570" s="757"/>
      <c r="P570" s="757"/>
      <c r="Q570" s="757"/>
      <c r="R570" s="757"/>
      <c r="S570" s="757"/>
      <c r="T570" s="757"/>
      <c r="U570" s="757"/>
      <c r="V570" s="757">
        <f>COUNTA('Compiled Bev'!P2860,'Compiled Bev'!R2860)</f>
        <v>0</v>
      </c>
      <c r="W570" s="757"/>
      <c r="X570" s="757"/>
      <c r="Y570" s="757"/>
      <c r="Z570" s="757"/>
    </row>
    <row r="571">
      <c r="A571" s="757" t="str">
        <f>'Compiled Bev'!I2861</f>
        <v/>
      </c>
      <c r="B571" s="757" t="str">
        <f>IF(sum('Compiled Bev'!P2861+'Compiled Bev'!R2861)=0,"",IF(V571&gt;1,"",sum('Compiled Bev'!P2861+'Compiled Bev'!R2861)))</f>
        <v/>
      </c>
      <c r="C571" s="757" t="str">
        <f>'Compiled Bev'!K2861</f>
        <v/>
      </c>
      <c r="D571" s="757" t="str">
        <f>'Compiled Bev'!L2861</f>
        <v/>
      </c>
      <c r="E571" s="757" t="str">
        <f>'Compiled Bev'!M2861</f>
        <v/>
      </c>
      <c r="F571" s="757" t="str">
        <f>'Compiled Bev'!N2861</f>
        <v/>
      </c>
      <c r="G571" s="757" t="str">
        <f t="shared" si="1"/>
        <v/>
      </c>
      <c r="H571" s="757" t="str">
        <f>'Compiled Bev'!P2861</f>
        <v/>
      </c>
      <c r="I571" s="757" t="str">
        <f t="shared" si="2"/>
        <v/>
      </c>
      <c r="J571" s="757" t="str">
        <f>'Compiled Bev'!R2861</f>
        <v/>
      </c>
      <c r="K571" s="757" t="str">
        <f>'Compiled Bev'!S2861</f>
        <v/>
      </c>
      <c r="L571" s="757" t="str">
        <f>'Compiled Bev'!T2861</f>
        <v/>
      </c>
      <c r="M571" s="758"/>
      <c r="N571" s="759"/>
      <c r="O571" s="757"/>
      <c r="P571" s="757"/>
      <c r="Q571" s="757"/>
      <c r="R571" s="757"/>
      <c r="S571" s="757"/>
      <c r="T571" s="757"/>
      <c r="U571" s="757"/>
      <c r="V571" s="757">
        <f>COUNTA('Compiled Bev'!P2861,'Compiled Bev'!R2861)</f>
        <v>0</v>
      </c>
      <c r="W571" s="757"/>
      <c r="X571" s="757"/>
      <c r="Y571" s="757"/>
      <c r="Z571" s="757"/>
    </row>
    <row r="572">
      <c r="A572" s="757" t="str">
        <f>'Compiled Bev'!I2862</f>
        <v/>
      </c>
      <c r="B572" s="757" t="str">
        <f>IF(sum('Compiled Bev'!P2862+'Compiled Bev'!R2862)=0,"",IF(V572&gt;1,"",sum('Compiled Bev'!P2862+'Compiled Bev'!R2862)))</f>
        <v/>
      </c>
      <c r="C572" s="757" t="str">
        <f>'Compiled Bev'!K2862</f>
        <v/>
      </c>
      <c r="D572" s="757" t="str">
        <f>'Compiled Bev'!L2862</f>
        <v/>
      </c>
      <c r="E572" s="757" t="str">
        <f>'Compiled Bev'!M2862</f>
        <v/>
      </c>
      <c r="F572" s="757" t="str">
        <f>'Compiled Bev'!N2862</f>
        <v/>
      </c>
      <c r="G572" s="757" t="str">
        <f t="shared" si="1"/>
        <v/>
      </c>
      <c r="H572" s="757" t="str">
        <f>'Compiled Bev'!P2862</f>
        <v/>
      </c>
      <c r="I572" s="757" t="str">
        <f t="shared" si="2"/>
        <v/>
      </c>
      <c r="J572" s="757" t="str">
        <f>'Compiled Bev'!R2862</f>
        <v/>
      </c>
      <c r="K572" s="757" t="str">
        <f>'Compiled Bev'!S2862</f>
        <v/>
      </c>
      <c r="L572" s="757" t="str">
        <f>'Compiled Bev'!T2862</f>
        <v/>
      </c>
      <c r="M572" s="758"/>
      <c r="N572" s="759"/>
      <c r="O572" s="757"/>
      <c r="P572" s="757"/>
      <c r="Q572" s="757"/>
      <c r="R572" s="757"/>
      <c r="S572" s="757"/>
      <c r="T572" s="757"/>
      <c r="U572" s="757"/>
      <c r="V572" s="757">
        <f>COUNTA('Compiled Bev'!P2862,'Compiled Bev'!R2862)</f>
        <v>0</v>
      </c>
      <c r="W572" s="757"/>
      <c r="X572" s="757"/>
      <c r="Y572" s="757"/>
      <c r="Z572" s="757"/>
    </row>
    <row r="573">
      <c r="A573" s="757" t="str">
        <f>'Compiled Bev'!I2863</f>
        <v/>
      </c>
      <c r="B573" s="757" t="str">
        <f>IF(sum('Compiled Bev'!P2863+'Compiled Bev'!R2863)=0,"",IF(V573&gt;1,"",sum('Compiled Bev'!P2863+'Compiled Bev'!R2863)))</f>
        <v/>
      </c>
      <c r="C573" s="757" t="str">
        <f>'Compiled Bev'!K2863</f>
        <v/>
      </c>
      <c r="D573" s="757" t="str">
        <f>'Compiled Bev'!L2863</f>
        <v/>
      </c>
      <c r="E573" s="757" t="str">
        <f>'Compiled Bev'!M2863</f>
        <v/>
      </c>
      <c r="F573" s="757" t="str">
        <f>'Compiled Bev'!N2863</f>
        <v/>
      </c>
      <c r="G573" s="757" t="str">
        <f t="shared" si="1"/>
        <v/>
      </c>
      <c r="H573" s="757" t="str">
        <f>'Compiled Bev'!P2863</f>
        <v/>
      </c>
      <c r="I573" s="757" t="str">
        <f t="shared" si="2"/>
        <v/>
      </c>
      <c r="J573" s="757" t="str">
        <f>'Compiled Bev'!R2863</f>
        <v/>
      </c>
      <c r="K573" s="757" t="str">
        <f>'Compiled Bev'!S2863</f>
        <v/>
      </c>
      <c r="L573" s="757" t="str">
        <f>'Compiled Bev'!T2863</f>
        <v/>
      </c>
      <c r="M573" s="758"/>
      <c r="N573" s="759"/>
      <c r="O573" s="757"/>
      <c r="P573" s="757"/>
      <c r="Q573" s="757"/>
      <c r="R573" s="757"/>
      <c r="S573" s="757"/>
      <c r="T573" s="757"/>
      <c r="U573" s="757"/>
      <c r="V573" s="757">
        <f>COUNTA('Compiled Bev'!P2863,'Compiled Bev'!R2863)</f>
        <v>0</v>
      </c>
      <c r="W573" s="757"/>
      <c r="X573" s="757"/>
      <c r="Y573" s="757"/>
      <c r="Z573" s="757"/>
    </row>
    <row r="574">
      <c r="A574" s="757" t="str">
        <f>'Compiled Bev'!I2864</f>
        <v/>
      </c>
      <c r="B574" s="757" t="str">
        <f>IF(sum('Compiled Bev'!P2864+'Compiled Bev'!R2864)=0,"",IF(V574&gt;1,"",sum('Compiled Bev'!P2864+'Compiled Bev'!R2864)))</f>
        <v/>
      </c>
      <c r="C574" s="757" t="str">
        <f>'Compiled Bev'!K2864</f>
        <v/>
      </c>
      <c r="D574" s="757" t="str">
        <f>'Compiled Bev'!L2864</f>
        <v/>
      </c>
      <c r="E574" s="757" t="str">
        <f>'Compiled Bev'!M2864</f>
        <v/>
      </c>
      <c r="F574" s="757" t="str">
        <f>'Compiled Bev'!N2864</f>
        <v/>
      </c>
      <c r="G574" s="757" t="str">
        <f t="shared" si="1"/>
        <v/>
      </c>
      <c r="H574" s="757" t="str">
        <f>'Compiled Bev'!P2864</f>
        <v/>
      </c>
      <c r="I574" s="757" t="str">
        <f t="shared" si="2"/>
        <v/>
      </c>
      <c r="J574" s="757" t="str">
        <f>'Compiled Bev'!R2864</f>
        <v/>
      </c>
      <c r="K574" s="757" t="str">
        <f>'Compiled Bev'!S2864</f>
        <v/>
      </c>
      <c r="L574" s="757" t="str">
        <f>'Compiled Bev'!T2864</f>
        <v/>
      </c>
      <c r="M574" s="758"/>
      <c r="N574" s="759"/>
      <c r="O574" s="757"/>
      <c r="P574" s="757"/>
      <c r="Q574" s="757"/>
      <c r="R574" s="757"/>
      <c r="S574" s="757"/>
      <c r="T574" s="757"/>
      <c r="U574" s="757"/>
      <c r="V574" s="757">
        <f>COUNTA('Compiled Bev'!P2864,'Compiled Bev'!R2864)</f>
        <v>0</v>
      </c>
      <c r="W574" s="757"/>
      <c r="X574" s="757"/>
      <c r="Y574" s="757"/>
      <c r="Z574" s="757"/>
    </row>
    <row r="575">
      <c r="A575" s="757" t="str">
        <f>'Compiled Bev'!I2865</f>
        <v/>
      </c>
      <c r="B575" s="757" t="str">
        <f>IF(sum('Compiled Bev'!P2865+'Compiled Bev'!R2865)=0,"",IF(V575&gt;1,"",sum('Compiled Bev'!P2865+'Compiled Bev'!R2865)))</f>
        <v/>
      </c>
      <c r="C575" s="757" t="str">
        <f>'Compiled Bev'!K2865</f>
        <v/>
      </c>
      <c r="D575" s="757" t="str">
        <f>'Compiled Bev'!L2865</f>
        <v/>
      </c>
      <c r="E575" s="757" t="str">
        <f>'Compiled Bev'!M2865</f>
        <v/>
      </c>
      <c r="F575" s="757" t="str">
        <f>'Compiled Bev'!N2865</f>
        <v/>
      </c>
      <c r="G575" s="757" t="str">
        <f t="shared" si="1"/>
        <v/>
      </c>
      <c r="H575" s="757" t="str">
        <f>'Compiled Bev'!P2865</f>
        <v/>
      </c>
      <c r="I575" s="757" t="str">
        <f t="shared" si="2"/>
        <v/>
      </c>
      <c r="J575" s="757" t="str">
        <f>'Compiled Bev'!R2865</f>
        <v/>
      </c>
      <c r="K575" s="757" t="str">
        <f>'Compiled Bev'!S2865</f>
        <v/>
      </c>
      <c r="L575" s="757" t="str">
        <f>'Compiled Bev'!T2865</f>
        <v/>
      </c>
      <c r="M575" s="758"/>
      <c r="N575" s="759"/>
      <c r="O575" s="757"/>
      <c r="P575" s="757"/>
      <c r="Q575" s="757"/>
      <c r="R575" s="757"/>
      <c r="S575" s="757"/>
      <c r="T575" s="757"/>
      <c r="U575" s="757"/>
      <c r="V575" s="757">
        <f>COUNTA('Compiled Bev'!P2865,'Compiled Bev'!R2865)</f>
        <v>0</v>
      </c>
      <c r="W575" s="757"/>
      <c r="X575" s="757"/>
      <c r="Y575" s="757"/>
      <c r="Z575" s="757"/>
    </row>
    <row r="576">
      <c r="A576" s="757" t="str">
        <f>'Compiled Bev'!I2866</f>
        <v/>
      </c>
      <c r="B576" s="757" t="str">
        <f>IF(sum('Compiled Bev'!P2866+'Compiled Bev'!R2866)=0,"",IF(V576&gt;1,"",sum('Compiled Bev'!P2866+'Compiled Bev'!R2866)))</f>
        <v/>
      </c>
      <c r="C576" s="757" t="str">
        <f>'Compiled Bev'!K2866</f>
        <v/>
      </c>
      <c r="D576" s="757" t="str">
        <f>'Compiled Bev'!L2866</f>
        <v/>
      </c>
      <c r="E576" s="757" t="str">
        <f>'Compiled Bev'!M2866</f>
        <v/>
      </c>
      <c r="F576" s="757" t="str">
        <f>'Compiled Bev'!N2866</f>
        <v/>
      </c>
      <c r="G576" s="757" t="str">
        <f t="shared" si="1"/>
        <v/>
      </c>
      <c r="H576" s="757" t="str">
        <f>'Compiled Bev'!P2866</f>
        <v/>
      </c>
      <c r="I576" s="757" t="str">
        <f t="shared" si="2"/>
        <v/>
      </c>
      <c r="J576" s="757" t="str">
        <f>'Compiled Bev'!R2866</f>
        <v/>
      </c>
      <c r="K576" s="757" t="str">
        <f>'Compiled Bev'!S2866</f>
        <v/>
      </c>
      <c r="L576" s="757" t="str">
        <f>'Compiled Bev'!T2866</f>
        <v/>
      </c>
      <c r="M576" s="758"/>
      <c r="N576" s="759"/>
      <c r="O576" s="757"/>
      <c r="P576" s="757"/>
      <c r="Q576" s="757"/>
      <c r="R576" s="757"/>
      <c r="S576" s="757"/>
      <c r="T576" s="757"/>
      <c r="U576" s="757"/>
      <c r="V576" s="757">
        <f>COUNTA('Compiled Bev'!P2866,'Compiled Bev'!R2866)</f>
        <v>0</v>
      </c>
      <c r="W576" s="757"/>
      <c r="X576" s="757"/>
      <c r="Y576" s="757"/>
      <c r="Z576" s="757"/>
    </row>
    <row r="577">
      <c r="A577" s="757" t="str">
        <f>'Compiled Bev'!I2867</f>
        <v/>
      </c>
      <c r="B577" s="757" t="str">
        <f>IF(sum('Compiled Bev'!P2867+'Compiled Bev'!R2867)=0,"",IF(V577&gt;1,"",sum('Compiled Bev'!P2867+'Compiled Bev'!R2867)))</f>
        <v/>
      </c>
      <c r="C577" s="757" t="str">
        <f>'Compiled Bev'!K2867</f>
        <v/>
      </c>
      <c r="D577" s="757" t="str">
        <f>'Compiled Bev'!L2867</f>
        <v/>
      </c>
      <c r="E577" s="757" t="str">
        <f>'Compiled Bev'!M2867</f>
        <v/>
      </c>
      <c r="F577" s="757" t="str">
        <f>'Compiled Bev'!N2867</f>
        <v/>
      </c>
      <c r="G577" s="757" t="str">
        <f t="shared" si="1"/>
        <v/>
      </c>
      <c r="H577" s="757" t="str">
        <f>'Compiled Bev'!P2867</f>
        <v/>
      </c>
      <c r="I577" s="757" t="str">
        <f t="shared" si="2"/>
        <v/>
      </c>
      <c r="J577" s="757" t="str">
        <f>'Compiled Bev'!R2867</f>
        <v/>
      </c>
      <c r="K577" s="757" t="str">
        <f>'Compiled Bev'!S2867</f>
        <v/>
      </c>
      <c r="L577" s="757" t="str">
        <f>'Compiled Bev'!T2867</f>
        <v/>
      </c>
      <c r="M577" s="758"/>
      <c r="N577" s="759"/>
      <c r="O577" s="757"/>
      <c r="P577" s="757"/>
      <c r="Q577" s="757"/>
      <c r="R577" s="757"/>
      <c r="S577" s="757"/>
      <c r="T577" s="757"/>
      <c r="U577" s="757"/>
      <c r="V577" s="757">
        <f>COUNTA('Compiled Bev'!P2867,'Compiled Bev'!R2867)</f>
        <v>0</v>
      </c>
      <c r="W577" s="757"/>
      <c r="X577" s="757"/>
      <c r="Y577" s="757"/>
      <c r="Z577" s="757"/>
    </row>
    <row r="578">
      <c r="A578" s="757" t="str">
        <f>'Compiled Bev'!I2868</f>
        <v/>
      </c>
      <c r="B578" s="757" t="str">
        <f>IF(sum('Compiled Bev'!P2868+'Compiled Bev'!R2868)=0,"",IF(V578&gt;1,"",sum('Compiled Bev'!P2868+'Compiled Bev'!R2868)))</f>
        <v/>
      </c>
      <c r="C578" s="757" t="str">
        <f>'Compiled Bev'!K2868</f>
        <v/>
      </c>
      <c r="D578" s="757" t="str">
        <f>'Compiled Bev'!L2868</f>
        <v/>
      </c>
      <c r="E578" s="757" t="str">
        <f>'Compiled Bev'!M2868</f>
        <v/>
      </c>
      <c r="F578" s="757" t="str">
        <f>'Compiled Bev'!N2868</f>
        <v/>
      </c>
      <c r="G578" s="757" t="str">
        <f t="shared" si="1"/>
        <v/>
      </c>
      <c r="H578" s="757" t="str">
        <f>'Compiled Bev'!P2868</f>
        <v/>
      </c>
      <c r="I578" s="757" t="str">
        <f t="shared" si="2"/>
        <v/>
      </c>
      <c r="J578" s="757" t="str">
        <f>'Compiled Bev'!R2868</f>
        <v/>
      </c>
      <c r="K578" s="757" t="str">
        <f>'Compiled Bev'!S2868</f>
        <v/>
      </c>
      <c r="L578" s="757" t="str">
        <f>'Compiled Bev'!T2868</f>
        <v/>
      </c>
      <c r="M578" s="758"/>
      <c r="N578" s="759"/>
      <c r="O578" s="757"/>
      <c r="P578" s="757"/>
      <c r="Q578" s="757"/>
      <c r="R578" s="757"/>
      <c r="S578" s="757"/>
      <c r="T578" s="757"/>
      <c r="U578" s="757"/>
      <c r="V578" s="757">
        <f>COUNTA('Compiled Bev'!P2868,'Compiled Bev'!R2868)</f>
        <v>0</v>
      </c>
      <c r="W578" s="757"/>
      <c r="X578" s="757"/>
      <c r="Y578" s="757"/>
      <c r="Z578" s="757"/>
    </row>
    <row r="579">
      <c r="A579" s="757" t="str">
        <f>'Compiled Bev'!I2869</f>
        <v/>
      </c>
      <c r="B579" s="757" t="str">
        <f>IF(sum('Compiled Bev'!P2869+'Compiled Bev'!R2869)=0,"",IF(V579&gt;1,"",sum('Compiled Bev'!P2869+'Compiled Bev'!R2869)))</f>
        <v/>
      </c>
      <c r="C579" s="757" t="str">
        <f>'Compiled Bev'!K2869</f>
        <v/>
      </c>
      <c r="D579" s="757" t="str">
        <f>'Compiled Bev'!L2869</f>
        <v/>
      </c>
      <c r="E579" s="757" t="str">
        <f>'Compiled Bev'!M2869</f>
        <v/>
      </c>
      <c r="F579" s="757" t="str">
        <f>'Compiled Bev'!N2869</f>
        <v/>
      </c>
      <c r="G579" s="757" t="str">
        <f t="shared" si="1"/>
        <v/>
      </c>
      <c r="H579" s="757" t="str">
        <f>'Compiled Bev'!P2869</f>
        <v/>
      </c>
      <c r="I579" s="757" t="str">
        <f t="shared" si="2"/>
        <v/>
      </c>
      <c r="J579" s="757" t="str">
        <f>'Compiled Bev'!R2869</f>
        <v/>
      </c>
      <c r="K579" s="757" t="str">
        <f>'Compiled Bev'!S2869</f>
        <v/>
      </c>
      <c r="L579" s="757" t="str">
        <f>'Compiled Bev'!T2869</f>
        <v/>
      </c>
      <c r="M579" s="758"/>
      <c r="N579" s="759"/>
      <c r="O579" s="757"/>
      <c r="P579" s="757"/>
      <c r="Q579" s="757"/>
      <c r="R579" s="757"/>
      <c r="S579" s="757"/>
      <c r="T579" s="757"/>
      <c r="U579" s="757"/>
      <c r="V579" s="757">
        <f>COUNTA('Compiled Bev'!P2869,'Compiled Bev'!R2869)</f>
        <v>0</v>
      </c>
      <c r="W579" s="757"/>
      <c r="X579" s="757"/>
      <c r="Y579" s="757"/>
      <c r="Z579" s="757"/>
    </row>
    <row r="580">
      <c r="A580" s="757" t="str">
        <f>'Compiled Bev'!I2870</f>
        <v/>
      </c>
      <c r="B580" s="757" t="str">
        <f>IF(sum('Compiled Bev'!P2870+'Compiled Bev'!R2870)=0,"",IF(V580&gt;1,"",sum('Compiled Bev'!P2870+'Compiled Bev'!R2870)))</f>
        <v/>
      </c>
      <c r="C580" s="757" t="str">
        <f>'Compiled Bev'!K2870</f>
        <v/>
      </c>
      <c r="D580" s="757" t="str">
        <f>'Compiled Bev'!L2870</f>
        <v/>
      </c>
      <c r="E580" s="757" t="str">
        <f>'Compiled Bev'!M2870</f>
        <v/>
      </c>
      <c r="F580" s="757" t="str">
        <f>'Compiled Bev'!N2870</f>
        <v/>
      </c>
      <c r="G580" s="757" t="str">
        <f t="shared" si="1"/>
        <v/>
      </c>
      <c r="H580" s="757" t="str">
        <f>'Compiled Bev'!P2870</f>
        <v/>
      </c>
      <c r="I580" s="757" t="str">
        <f t="shared" si="2"/>
        <v/>
      </c>
      <c r="J580" s="757" t="str">
        <f>'Compiled Bev'!R2870</f>
        <v/>
      </c>
      <c r="K580" s="757" t="str">
        <f>'Compiled Bev'!S2870</f>
        <v/>
      </c>
      <c r="L580" s="757" t="str">
        <f>'Compiled Bev'!T2870</f>
        <v/>
      </c>
      <c r="M580" s="758"/>
      <c r="N580" s="759"/>
      <c r="O580" s="757"/>
      <c r="P580" s="757"/>
      <c r="Q580" s="757"/>
      <c r="R580" s="757"/>
      <c r="S580" s="757"/>
      <c r="T580" s="757"/>
      <c r="U580" s="757"/>
      <c r="V580" s="757">
        <f>COUNTA('Compiled Bev'!P2870,'Compiled Bev'!R2870)</f>
        <v>0</v>
      </c>
      <c r="W580" s="757"/>
      <c r="X580" s="757"/>
      <c r="Y580" s="757"/>
      <c r="Z580" s="757"/>
    </row>
    <row r="581">
      <c r="A581" s="757" t="str">
        <f>'Compiled Bev'!I2871</f>
        <v/>
      </c>
      <c r="B581" s="757" t="str">
        <f>IF(sum('Compiled Bev'!P2871+'Compiled Bev'!R2871)=0,"",IF(V581&gt;1,"",sum('Compiled Bev'!P2871+'Compiled Bev'!R2871)))</f>
        <v/>
      </c>
      <c r="C581" s="757" t="str">
        <f>'Compiled Bev'!K2871</f>
        <v/>
      </c>
      <c r="D581" s="757" t="str">
        <f>'Compiled Bev'!L2871</f>
        <v/>
      </c>
      <c r="E581" s="757" t="str">
        <f>'Compiled Bev'!M2871</f>
        <v/>
      </c>
      <c r="F581" s="757" t="str">
        <f>'Compiled Bev'!N2871</f>
        <v/>
      </c>
      <c r="G581" s="757" t="str">
        <f t="shared" si="1"/>
        <v/>
      </c>
      <c r="H581" s="757" t="str">
        <f>'Compiled Bev'!P2871</f>
        <v/>
      </c>
      <c r="I581" s="757" t="str">
        <f t="shared" si="2"/>
        <v/>
      </c>
      <c r="J581" s="757" t="str">
        <f>'Compiled Bev'!R2871</f>
        <v/>
      </c>
      <c r="K581" s="757" t="str">
        <f>'Compiled Bev'!S2871</f>
        <v/>
      </c>
      <c r="L581" s="757" t="str">
        <f>'Compiled Bev'!T2871</f>
        <v/>
      </c>
      <c r="M581" s="758"/>
      <c r="N581" s="759"/>
      <c r="O581" s="757"/>
      <c r="P581" s="757"/>
      <c r="Q581" s="757"/>
      <c r="R581" s="757"/>
      <c r="S581" s="757"/>
      <c r="T581" s="757"/>
      <c r="U581" s="757"/>
      <c r="V581" s="757">
        <f>COUNTA('Compiled Bev'!P2871,'Compiled Bev'!R2871)</f>
        <v>0</v>
      </c>
      <c r="W581" s="757"/>
      <c r="X581" s="757"/>
      <c r="Y581" s="757"/>
      <c r="Z581" s="757"/>
    </row>
    <row r="582">
      <c r="A582" s="757" t="str">
        <f>'Compiled Bev'!I2872</f>
        <v/>
      </c>
      <c r="B582" s="757" t="str">
        <f>IF(sum('Compiled Bev'!P2872+'Compiled Bev'!R2872)=0,"",IF(V582&gt;1,"",sum('Compiled Bev'!P2872+'Compiled Bev'!R2872)))</f>
        <v/>
      </c>
      <c r="C582" s="757" t="str">
        <f>'Compiled Bev'!K2872</f>
        <v/>
      </c>
      <c r="D582" s="757" t="str">
        <f>'Compiled Bev'!L2872</f>
        <v/>
      </c>
      <c r="E582" s="757" t="str">
        <f>'Compiled Bev'!M2872</f>
        <v/>
      </c>
      <c r="F582" s="757" t="str">
        <f>'Compiled Bev'!N2872</f>
        <v/>
      </c>
      <c r="G582" s="757" t="str">
        <f t="shared" si="1"/>
        <v/>
      </c>
      <c r="H582" s="757" t="str">
        <f>'Compiled Bev'!P2872</f>
        <v/>
      </c>
      <c r="I582" s="757" t="str">
        <f t="shared" si="2"/>
        <v/>
      </c>
      <c r="J582" s="757" t="str">
        <f>'Compiled Bev'!R2872</f>
        <v/>
      </c>
      <c r="K582" s="757" t="str">
        <f>'Compiled Bev'!S2872</f>
        <v/>
      </c>
      <c r="L582" s="757" t="str">
        <f>'Compiled Bev'!T2872</f>
        <v/>
      </c>
      <c r="M582" s="758"/>
      <c r="N582" s="759"/>
      <c r="O582" s="757"/>
      <c r="P582" s="757"/>
      <c r="Q582" s="757"/>
      <c r="R582" s="757"/>
      <c r="S582" s="757"/>
      <c r="T582" s="757"/>
      <c r="U582" s="757"/>
      <c r="V582" s="757">
        <f>COUNTA('Compiled Bev'!P2872,'Compiled Bev'!R2872)</f>
        <v>0</v>
      </c>
      <c r="W582" s="757"/>
      <c r="X582" s="757"/>
      <c r="Y582" s="757"/>
      <c r="Z582" s="757"/>
    </row>
    <row r="583">
      <c r="A583" s="757" t="str">
        <f>'Compiled Bev'!I2873</f>
        <v/>
      </c>
      <c r="B583" s="757" t="str">
        <f>IF(sum('Compiled Bev'!P2873+'Compiled Bev'!R2873)=0,"",IF(V583&gt;1,"",sum('Compiled Bev'!P2873+'Compiled Bev'!R2873)))</f>
        <v/>
      </c>
      <c r="C583" s="757" t="str">
        <f>'Compiled Bev'!K2873</f>
        <v/>
      </c>
      <c r="D583" s="757" t="str">
        <f>'Compiled Bev'!L2873</f>
        <v/>
      </c>
      <c r="E583" s="757" t="str">
        <f>'Compiled Bev'!M2873</f>
        <v/>
      </c>
      <c r="F583" s="757" t="str">
        <f>'Compiled Bev'!N2873</f>
        <v/>
      </c>
      <c r="G583" s="757" t="str">
        <f t="shared" si="1"/>
        <v/>
      </c>
      <c r="H583" s="757" t="str">
        <f>'Compiled Bev'!P2873</f>
        <v/>
      </c>
      <c r="I583" s="757" t="str">
        <f t="shared" si="2"/>
        <v/>
      </c>
      <c r="J583" s="757" t="str">
        <f>'Compiled Bev'!R2873</f>
        <v/>
      </c>
      <c r="K583" s="757" t="str">
        <f>'Compiled Bev'!S2873</f>
        <v/>
      </c>
      <c r="L583" s="757" t="str">
        <f>'Compiled Bev'!T2873</f>
        <v/>
      </c>
      <c r="M583" s="758"/>
      <c r="N583" s="759"/>
      <c r="O583" s="757"/>
      <c r="P583" s="757"/>
      <c r="Q583" s="757"/>
      <c r="R583" s="757"/>
      <c r="S583" s="757"/>
      <c r="T583" s="757"/>
      <c r="U583" s="757"/>
      <c r="V583" s="757">
        <f>COUNTA('Compiled Bev'!P2873,'Compiled Bev'!R2873)</f>
        <v>0</v>
      </c>
      <c r="W583" s="757"/>
      <c r="X583" s="757"/>
      <c r="Y583" s="757"/>
      <c r="Z583" s="757"/>
    </row>
    <row r="584">
      <c r="A584" s="757" t="str">
        <f>'Compiled Bev'!I2874</f>
        <v/>
      </c>
      <c r="B584" s="757" t="str">
        <f>IF(sum('Compiled Bev'!P2874+'Compiled Bev'!R2874)=0,"",IF(V584&gt;1,"",sum('Compiled Bev'!P2874+'Compiled Bev'!R2874)))</f>
        <v/>
      </c>
      <c r="C584" s="757" t="str">
        <f>'Compiled Bev'!K2874</f>
        <v/>
      </c>
      <c r="D584" s="757" t="str">
        <f>'Compiled Bev'!L2874</f>
        <v/>
      </c>
      <c r="E584" s="757" t="str">
        <f>'Compiled Bev'!M2874</f>
        <v/>
      </c>
      <c r="F584" s="757" t="str">
        <f>'Compiled Bev'!N2874</f>
        <v/>
      </c>
      <c r="G584" s="757" t="str">
        <f t="shared" si="1"/>
        <v/>
      </c>
      <c r="H584" s="757" t="str">
        <f>'Compiled Bev'!P2874</f>
        <v/>
      </c>
      <c r="I584" s="757" t="str">
        <f t="shared" si="2"/>
        <v/>
      </c>
      <c r="J584" s="757" t="str">
        <f>'Compiled Bev'!R2874</f>
        <v/>
      </c>
      <c r="K584" s="757" t="str">
        <f>'Compiled Bev'!S2874</f>
        <v/>
      </c>
      <c r="L584" s="757" t="str">
        <f>'Compiled Bev'!T2874</f>
        <v/>
      </c>
      <c r="M584" s="758"/>
      <c r="N584" s="759"/>
      <c r="O584" s="757"/>
      <c r="P584" s="757"/>
      <c r="Q584" s="757"/>
      <c r="R584" s="757"/>
      <c r="S584" s="757"/>
      <c r="T584" s="757"/>
      <c r="U584" s="757"/>
      <c r="V584" s="757">
        <f>COUNTA('Compiled Bev'!P2874,'Compiled Bev'!R2874)</f>
        <v>0</v>
      </c>
      <c r="W584" s="757"/>
      <c r="X584" s="757"/>
      <c r="Y584" s="757"/>
      <c r="Z584" s="757"/>
    </row>
    <row r="585">
      <c r="A585" s="757" t="str">
        <f>'Compiled Bev'!I2875</f>
        <v/>
      </c>
      <c r="B585" s="757" t="str">
        <f>IF(sum('Compiled Bev'!P2875+'Compiled Bev'!R2875)=0,"",IF(V585&gt;1,"",sum('Compiled Bev'!P2875+'Compiled Bev'!R2875)))</f>
        <v/>
      </c>
      <c r="C585" s="757" t="str">
        <f>'Compiled Bev'!K2875</f>
        <v/>
      </c>
      <c r="D585" s="757" t="str">
        <f>'Compiled Bev'!L2875</f>
        <v/>
      </c>
      <c r="E585" s="757" t="str">
        <f>'Compiled Bev'!M2875</f>
        <v/>
      </c>
      <c r="F585" s="757" t="str">
        <f>'Compiled Bev'!N2875</f>
        <v/>
      </c>
      <c r="G585" s="757" t="str">
        <f t="shared" si="1"/>
        <v/>
      </c>
      <c r="H585" s="757" t="str">
        <f>'Compiled Bev'!P2875</f>
        <v/>
      </c>
      <c r="I585" s="757" t="str">
        <f t="shared" si="2"/>
        <v/>
      </c>
      <c r="J585" s="757" t="str">
        <f>'Compiled Bev'!R2875</f>
        <v/>
      </c>
      <c r="K585" s="757" t="str">
        <f>'Compiled Bev'!S2875</f>
        <v/>
      </c>
      <c r="L585" s="757" t="str">
        <f>'Compiled Bev'!T2875</f>
        <v/>
      </c>
      <c r="M585" s="758"/>
      <c r="N585" s="759"/>
      <c r="O585" s="757"/>
      <c r="P585" s="757"/>
      <c r="Q585" s="757"/>
      <c r="R585" s="757"/>
      <c r="S585" s="757"/>
      <c r="T585" s="757"/>
      <c r="U585" s="757"/>
      <c r="V585" s="757">
        <f>COUNTA('Compiled Bev'!P2875,'Compiled Bev'!R2875)</f>
        <v>0</v>
      </c>
      <c r="W585" s="757"/>
      <c r="X585" s="757"/>
      <c r="Y585" s="757"/>
      <c r="Z585" s="757"/>
    </row>
    <row r="586">
      <c r="A586" s="757" t="str">
        <f>'Compiled Bev'!I2876</f>
        <v/>
      </c>
      <c r="B586" s="757" t="str">
        <f>IF(sum('Compiled Bev'!P2876+'Compiled Bev'!R2876)=0,"",IF(V586&gt;1,"",sum('Compiled Bev'!P2876+'Compiled Bev'!R2876)))</f>
        <v/>
      </c>
      <c r="C586" s="757" t="str">
        <f>'Compiled Bev'!K2876</f>
        <v/>
      </c>
      <c r="D586" s="757" t="str">
        <f>'Compiled Bev'!L2876</f>
        <v/>
      </c>
      <c r="E586" s="757" t="str">
        <f>'Compiled Bev'!M2876</f>
        <v/>
      </c>
      <c r="F586" s="757" t="str">
        <f>'Compiled Bev'!N2876</f>
        <v/>
      </c>
      <c r="G586" s="757" t="str">
        <f t="shared" si="1"/>
        <v/>
      </c>
      <c r="H586" s="757" t="str">
        <f>'Compiled Bev'!P2876</f>
        <v/>
      </c>
      <c r="I586" s="757" t="str">
        <f t="shared" si="2"/>
        <v/>
      </c>
      <c r="J586" s="757" t="str">
        <f>'Compiled Bev'!R2876</f>
        <v/>
      </c>
      <c r="K586" s="757" t="str">
        <f>'Compiled Bev'!S2876</f>
        <v/>
      </c>
      <c r="L586" s="757" t="str">
        <f>'Compiled Bev'!T2876</f>
        <v/>
      </c>
      <c r="M586" s="758"/>
      <c r="N586" s="759"/>
      <c r="O586" s="757"/>
      <c r="P586" s="757"/>
      <c r="Q586" s="757"/>
      <c r="R586" s="757"/>
      <c r="S586" s="757"/>
      <c r="T586" s="757"/>
      <c r="U586" s="757"/>
      <c r="V586" s="757">
        <f>COUNTA('Compiled Bev'!P2876,'Compiled Bev'!R2876)</f>
        <v>0</v>
      </c>
      <c r="W586" s="757"/>
      <c r="X586" s="757"/>
      <c r="Y586" s="757"/>
      <c r="Z586" s="757"/>
    </row>
    <row r="587">
      <c r="A587" s="757" t="str">
        <f>'Compiled Bev'!I2877</f>
        <v/>
      </c>
      <c r="B587" s="757" t="str">
        <f>IF(sum('Compiled Bev'!P2877+'Compiled Bev'!R2877)=0,"",IF(V587&gt;1,"",sum('Compiled Bev'!P2877+'Compiled Bev'!R2877)))</f>
        <v/>
      </c>
      <c r="C587" s="757" t="str">
        <f>'Compiled Bev'!K2877</f>
        <v/>
      </c>
      <c r="D587" s="757" t="str">
        <f>'Compiled Bev'!L2877</f>
        <v/>
      </c>
      <c r="E587" s="757" t="str">
        <f>'Compiled Bev'!M2877</f>
        <v/>
      </c>
      <c r="F587" s="757" t="str">
        <f>'Compiled Bev'!N2877</f>
        <v/>
      </c>
      <c r="G587" s="757" t="str">
        <f t="shared" si="1"/>
        <v/>
      </c>
      <c r="H587" s="757" t="str">
        <f>'Compiled Bev'!P2877</f>
        <v/>
      </c>
      <c r="I587" s="757" t="str">
        <f t="shared" si="2"/>
        <v/>
      </c>
      <c r="J587" s="757" t="str">
        <f>'Compiled Bev'!R2877</f>
        <v/>
      </c>
      <c r="K587" s="757" t="str">
        <f>'Compiled Bev'!S2877</f>
        <v/>
      </c>
      <c r="L587" s="757" t="str">
        <f>'Compiled Bev'!T2877</f>
        <v/>
      </c>
      <c r="M587" s="758"/>
      <c r="N587" s="759"/>
      <c r="O587" s="757"/>
      <c r="P587" s="757"/>
      <c r="Q587" s="757"/>
      <c r="R587" s="757"/>
      <c r="S587" s="757"/>
      <c r="T587" s="757"/>
      <c r="U587" s="757"/>
      <c r="V587" s="757">
        <f>COUNTA('Compiled Bev'!P2877,'Compiled Bev'!R2877)</f>
        <v>0</v>
      </c>
      <c r="W587" s="757"/>
      <c r="X587" s="757"/>
      <c r="Y587" s="757"/>
      <c r="Z587" s="757"/>
    </row>
    <row r="588">
      <c r="A588" s="757" t="str">
        <f>'Compiled Bev'!I2878</f>
        <v/>
      </c>
      <c r="B588" s="757" t="str">
        <f>IF(sum('Compiled Bev'!P2878+'Compiled Bev'!R2878)=0,"",IF(V588&gt;1,"",sum('Compiled Bev'!P2878+'Compiled Bev'!R2878)))</f>
        <v/>
      </c>
      <c r="C588" s="757" t="str">
        <f>'Compiled Bev'!K2878</f>
        <v/>
      </c>
      <c r="D588" s="757" t="str">
        <f>'Compiled Bev'!L2878</f>
        <v/>
      </c>
      <c r="E588" s="757" t="str">
        <f>'Compiled Bev'!M2878</f>
        <v/>
      </c>
      <c r="F588" s="757" t="str">
        <f>'Compiled Bev'!N2878</f>
        <v/>
      </c>
      <c r="G588" s="757" t="str">
        <f t="shared" si="1"/>
        <v/>
      </c>
      <c r="H588" s="757" t="str">
        <f>'Compiled Bev'!P2878</f>
        <v/>
      </c>
      <c r="I588" s="757" t="str">
        <f t="shared" si="2"/>
        <v/>
      </c>
      <c r="J588" s="757" t="str">
        <f>'Compiled Bev'!R2878</f>
        <v/>
      </c>
      <c r="K588" s="757" t="str">
        <f>'Compiled Bev'!S2878</f>
        <v/>
      </c>
      <c r="L588" s="757" t="str">
        <f>'Compiled Bev'!T2878</f>
        <v/>
      </c>
      <c r="M588" s="758"/>
      <c r="N588" s="759"/>
      <c r="O588" s="757"/>
      <c r="P588" s="757"/>
      <c r="Q588" s="757"/>
      <c r="R588" s="757"/>
      <c r="S588" s="757"/>
      <c r="T588" s="757"/>
      <c r="U588" s="757"/>
      <c r="V588" s="757">
        <f>COUNTA('Compiled Bev'!P2878,'Compiled Bev'!R2878)</f>
        <v>0</v>
      </c>
      <c r="W588" s="757"/>
      <c r="X588" s="757"/>
      <c r="Y588" s="757"/>
      <c r="Z588" s="757"/>
    </row>
    <row r="589">
      <c r="A589" s="757" t="str">
        <f>'Compiled Bev'!I2879</f>
        <v/>
      </c>
      <c r="B589" s="757" t="str">
        <f>IF(sum('Compiled Bev'!P2879+'Compiled Bev'!R2879)=0,"",IF(V589&gt;1,"",sum('Compiled Bev'!P2879+'Compiled Bev'!R2879)))</f>
        <v/>
      </c>
      <c r="C589" s="757" t="str">
        <f>'Compiled Bev'!K2879</f>
        <v/>
      </c>
      <c r="D589" s="757" t="str">
        <f>'Compiled Bev'!L2879</f>
        <v/>
      </c>
      <c r="E589" s="757" t="str">
        <f>'Compiled Bev'!M2879</f>
        <v/>
      </c>
      <c r="F589" s="757" t="str">
        <f>'Compiled Bev'!N2879</f>
        <v/>
      </c>
      <c r="G589" s="757" t="str">
        <f t="shared" si="1"/>
        <v/>
      </c>
      <c r="H589" s="757" t="str">
        <f>'Compiled Bev'!P2879</f>
        <v/>
      </c>
      <c r="I589" s="757" t="str">
        <f t="shared" si="2"/>
        <v/>
      </c>
      <c r="J589" s="757" t="str">
        <f>'Compiled Bev'!R2879</f>
        <v/>
      </c>
      <c r="K589" s="757" t="str">
        <f>'Compiled Bev'!S2879</f>
        <v/>
      </c>
      <c r="L589" s="757" t="str">
        <f>'Compiled Bev'!T2879</f>
        <v/>
      </c>
      <c r="M589" s="758"/>
      <c r="N589" s="759"/>
      <c r="O589" s="757"/>
      <c r="P589" s="757"/>
      <c r="Q589" s="757"/>
      <c r="R589" s="757"/>
      <c r="S589" s="757"/>
      <c r="T589" s="757"/>
      <c r="U589" s="757"/>
      <c r="V589" s="757">
        <f>COUNTA('Compiled Bev'!P2879,'Compiled Bev'!R2879)</f>
        <v>0</v>
      </c>
      <c r="W589" s="757"/>
      <c r="X589" s="757"/>
      <c r="Y589" s="757"/>
      <c r="Z589" s="757"/>
    </row>
    <row r="590">
      <c r="A590" s="757" t="str">
        <f>'Compiled Bev'!I2880</f>
        <v/>
      </c>
      <c r="B590" s="757" t="str">
        <f>IF(sum('Compiled Bev'!P2880+'Compiled Bev'!R2880)=0,"",IF(V590&gt;1,"",sum('Compiled Bev'!P2880+'Compiled Bev'!R2880)))</f>
        <v/>
      </c>
      <c r="C590" s="757" t="str">
        <f>'Compiled Bev'!K2880</f>
        <v/>
      </c>
      <c r="D590" s="757" t="str">
        <f>'Compiled Bev'!L2880</f>
        <v/>
      </c>
      <c r="E590" s="757" t="str">
        <f>'Compiled Bev'!M2880</f>
        <v/>
      </c>
      <c r="F590" s="757" t="str">
        <f>'Compiled Bev'!N2880</f>
        <v/>
      </c>
      <c r="G590" s="757" t="str">
        <f t="shared" si="1"/>
        <v/>
      </c>
      <c r="H590" s="757" t="str">
        <f>'Compiled Bev'!P2880</f>
        <v/>
      </c>
      <c r="I590" s="757" t="str">
        <f t="shared" si="2"/>
        <v/>
      </c>
      <c r="J590" s="757" t="str">
        <f>'Compiled Bev'!R2880</f>
        <v/>
      </c>
      <c r="K590" s="757" t="str">
        <f>'Compiled Bev'!S2880</f>
        <v/>
      </c>
      <c r="L590" s="757" t="str">
        <f>'Compiled Bev'!T2880</f>
        <v/>
      </c>
      <c r="M590" s="758"/>
      <c r="N590" s="759"/>
      <c r="O590" s="757"/>
      <c r="P590" s="757"/>
      <c r="Q590" s="757"/>
      <c r="R590" s="757"/>
      <c r="S590" s="757"/>
      <c r="T590" s="757"/>
      <c r="U590" s="757"/>
      <c r="V590" s="757">
        <f>COUNTA('Compiled Bev'!P2880,'Compiled Bev'!R2880)</f>
        <v>0</v>
      </c>
      <c r="W590" s="757"/>
      <c r="X590" s="757"/>
      <c r="Y590" s="757"/>
      <c r="Z590" s="757"/>
    </row>
    <row r="591">
      <c r="A591" s="757" t="str">
        <f>'Compiled Bev'!I2881</f>
        <v/>
      </c>
      <c r="B591" s="757" t="str">
        <f>IF(sum('Compiled Bev'!P2881+'Compiled Bev'!R2881)=0,"",IF(V591&gt;1,"",sum('Compiled Bev'!P2881+'Compiled Bev'!R2881)))</f>
        <v/>
      </c>
      <c r="C591" s="757" t="str">
        <f>'Compiled Bev'!K2881</f>
        <v/>
      </c>
      <c r="D591" s="757" t="str">
        <f>'Compiled Bev'!L2881</f>
        <v/>
      </c>
      <c r="E591" s="757" t="str">
        <f>'Compiled Bev'!M2881</f>
        <v/>
      </c>
      <c r="F591" s="757" t="str">
        <f>'Compiled Bev'!N2881</f>
        <v/>
      </c>
      <c r="G591" s="757" t="str">
        <f t="shared" si="1"/>
        <v/>
      </c>
      <c r="H591" s="757" t="str">
        <f>'Compiled Bev'!P2881</f>
        <v/>
      </c>
      <c r="I591" s="757" t="str">
        <f t="shared" si="2"/>
        <v/>
      </c>
      <c r="J591" s="757" t="str">
        <f>'Compiled Bev'!R2881</f>
        <v/>
      </c>
      <c r="K591" s="757" t="str">
        <f>'Compiled Bev'!S2881</f>
        <v/>
      </c>
      <c r="L591" s="757" t="str">
        <f>'Compiled Bev'!T2881</f>
        <v/>
      </c>
      <c r="M591" s="758"/>
      <c r="N591" s="759"/>
      <c r="O591" s="757"/>
      <c r="P591" s="757"/>
      <c r="Q591" s="757"/>
      <c r="R591" s="757"/>
      <c r="S591" s="757"/>
      <c r="T591" s="757"/>
      <c r="U591" s="757"/>
      <c r="V591" s="757">
        <f>COUNTA('Compiled Bev'!P2881,'Compiled Bev'!R2881)</f>
        <v>0</v>
      </c>
      <c r="W591" s="757"/>
      <c r="X591" s="757"/>
      <c r="Y591" s="757"/>
      <c r="Z591" s="757"/>
    </row>
    <row r="592">
      <c r="A592" s="757" t="str">
        <f>'Compiled Bev'!I2882</f>
        <v/>
      </c>
      <c r="B592" s="757" t="str">
        <f>IF(sum('Compiled Bev'!P2882+'Compiled Bev'!R2882)=0,"",IF(V592&gt;1,"",sum('Compiled Bev'!P2882+'Compiled Bev'!R2882)))</f>
        <v/>
      </c>
      <c r="C592" s="757" t="str">
        <f>'Compiled Bev'!K2882</f>
        <v/>
      </c>
      <c r="D592" s="757" t="str">
        <f>'Compiled Bev'!L2882</f>
        <v/>
      </c>
      <c r="E592" s="757" t="str">
        <f>'Compiled Bev'!M2882</f>
        <v/>
      </c>
      <c r="F592" s="757" t="str">
        <f>'Compiled Bev'!N2882</f>
        <v/>
      </c>
      <c r="G592" s="757" t="str">
        <f t="shared" si="1"/>
        <v/>
      </c>
      <c r="H592" s="757" t="str">
        <f>'Compiled Bev'!P2882</f>
        <v/>
      </c>
      <c r="I592" s="757" t="str">
        <f t="shared" si="2"/>
        <v/>
      </c>
      <c r="J592" s="757" t="str">
        <f>'Compiled Bev'!R2882</f>
        <v/>
      </c>
      <c r="K592" s="757" t="str">
        <f>'Compiled Bev'!S2882</f>
        <v/>
      </c>
      <c r="L592" s="757" t="str">
        <f>'Compiled Bev'!T2882</f>
        <v/>
      </c>
      <c r="M592" s="758"/>
      <c r="N592" s="759"/>
      <c r="O592" s="757"/>
      <c r="P592" s="757"/>
      <c r="Q592" s="757"/>
      <c r="R592" s="757"/>
      <c r="S592" s="757"/>
      <c r="T592" s="757"/>
      <c r="U592" s="757"/>
      <c r="V592" s="757">
        <f>COUNTA('Compiled Bev'!P2882,'Compiled Bev'!R2882)</f>
        <v>0</v>
      </c>
      <c r="W592" s="757"/>
      <c r="X592" s="757"/>
      <c r="Y592" s="757"/>
      <c r="Z592" s="757"/>
    </row>
    <row r="593">
      <c r="A593" s="757" t="str">
        <f>'Compiled Bev'!I2883</f>
        <v/>
      </c>
      <c r="B593" s="757" t="str">
        <f>IF(sum('Compiled Bev'!P2883+'Compiled Bev'!R2883)=0,"",IF(V593&gt;1,"",sum('Compiled Bev'!P2883+'Compiled Bev'!R2883)))</f>
        <v/>
      </c>
      <c r="C593" s="757" t="str">
        <f>'Compiled Bev'!K2883</f>
        <v/>
      </c>
      <c r="D593" s="757" t="str">
        <f>'Compiled Bev'!L2883</f>
        <v/>
      </c>
      <c r="E593" s="757" t="str">
        <f>'Compiled Bev'!M2883</f>
        <v/>
      </c>
      <c r="F593" s="757" t="str">
        <f>'Compiled Bev'!N2883</f>
        <v/>
      </c>
      <c r="G593" s="757" t="str">
        <f t="shared" si="1"/>
        <v/>
      </c>
      <c r="H593" s="757" t="str">
        <f>'Compiled Bev'!P2883</f>
        <v/>
      </c>
      <c r="I593" s="757" t="str">
        <f t="shared" si="2"/>
        <v/>
      </c>
      <c r="J593" s="757" t="str">
        <f>'Compiled Bev'!R2883</f>
        <v/>
      </c>
      <c r="K593" s="757" t="str">
        <f>'Compiled Bev'!S2883</f>
        <v/>
      </c>
      <c r="L593" s="757" t="str">
        <f>'Compiled Bev'!T2883</f>
        <v/>
      </c>
      <c r="M593" s="758"/>
      <c r="N593" s="759"/>
      <c r="O593" s="757"/>
      <c r="P593" s="757"/>
      <c r="Q593" s="757"/>
      <c r="R593" s="757"/>
      <c r="S593" s="757"/>
      <c r="T593" s="757"/>
      <c r="U593" s="757"/>
      <c r="V593" s="757">
        <f>COUNTA('Compiled Bev'!P2883,'Compiled Bev'!R2883)</f>
        <v>0</v>
      </c>
      <c r="W593" s="757"/>
      <c r="X593" s="757"/>
      <c r="Y593" s="757"/>
      <c r="Z593" s="757"/>
    </row>
    <row r="594">
      <c r="A594" s="757" t="str">
        <f>'Compiled Bev'!I2884</f>
        <v/>
      </c>
      <c r="B594" s="757" t="str">
        <f>IF(sum('Compiled Bev'!P2884+'Compiled Bev'!R2884)=0,"",IF(V594&gt;1,"",sum('Compiled Bev'!P2884+'Compiled Bev'!R2884)))</f>
        <v/>
      </c>
      <c r="C594" s="757" t="str">
        <f>'Compiled Bev'!K2884</f>
        <v/>
      </c>
      <c r="D594" s="757" t="str">
        <f>'Compiled Bev'!L2884</f>
        <v/>
      </c>
      <c r="E594" s="757" t="str">
        <f>'Compiled Bev'!M2884</f>
        <v/>
      </c>
      <c r="F594" s="757" t="str">
        <f>'Compiled Bev'!N2884</f>
        <v/>
      </c>
      <c r="G594" s="757" t="str">
        <f t="shared" si="1"/>
        <v/>
      </c>
      <c r="H594" s="757" t="str">
        <f>'Compiled Bev'!P2884</f>
        <v/>
      </c>
      <c r="I594" s="757" t="str">
        <f t="shared" si="2"/>
        <v/>
      </c>
      <c r="J594" s="757" t="str">
        <f>'Compiled Bev'!R2884</f>
        <v/>
      </c>
      <c r="K594" s="757" t="str">
        <f>'Compiled Bev'!S2884</f>
        <v/>
      </c>
      <c r="L594" s="757" t="str">
        <f>'Compiled Bev'!T2884</f>
        <v/>
      </c>
      <c r="M594" s="758"/>
      <c r="N594" s="759"/>
      <c r="O594" s="757"/>
      <c r="P594" s="757"/>
      <c r="Q594" s="757"/>
      <c r="R594" s="757"/>
      <c r="S594" s="757"/>
      <c r="T594" s="757"/>
      <c r="U594" s="757"/>
      <c r="V594" s="757">
        <f>COUNTA('Compiled Bev'!P2884,'Compiled Bev'!R2884)</f>
        <v>0</v>
      </c>
      <c r="W594" s="757"/>
      <c r="X594" s="757"/>
      <c r="Y594" s="757"/>
      <c r="Z594" s="757"/>
    </row>
    <row r="595">
      <c r="A595" s="757" t="str">
        <f>'Compiled Bev'!I2885</f>
        <v/>
      </c>
      <c r="B595" s="757" t="str">
        <f>IF(sum('Compiled Bev'!P2885+'Compiled Bev'!R2885)=0,"",IF(V595&gt;1,"",sum('Compiled Bev'!P2885+'Compiled Bev'!R2885)))</f>
        <v/>
      </c>
      <c r="C595" s="757" t="str">
        <f>'Compiled Bev'!K2885</f>
        <v/>
      </c>
      <c r="D595" s="757" t="str">
        <f>'Compiled Bev'!L2885</f>
        <v/>
      </c>
      <c r="E595" s="757" t="str">
        <f>'Compiled Bev'!M2885</f>
        <v/>
      </c>
      <c r="F595" s="757" t="str">
        <f>'Compiled Bev'!N2885</f>
        <v/>
      </c>
      <c r="G595" s="757" t="str">
        <f t="shared" si="1"/>
        <v/>
      </c>
      <c r="H595" s="757" t="str">
        <f>'Compiled Bev'!P2885</f>
        <v/>
      </c>
      <c r="I595" s="757" t="str">
        <f t="shared" si="2"/>
        <v/>
      </c>
      <c r="J595" s="757" t="str">
        <f>'Compiled Bev'!R2885</f>
        <v/>
      </c>
      <c r="K595" s="757" t="str">
        <f>'Compiled Bev'!S2885</f>
        <v/>
      </c>
      <c r="L595" s="757" t="str">
        <f>'Compiled Bev'!T2885</f>
        <v/>
      </c>
      <c r="M595" s="758"/>
      <c r="N595" s="759"/>
      <c r="O595" s="757"/>
      <c r="P595" s="757"/>
      <c r="Q595" s="757"/>
      <c r="R595" s="757"/>
      <c r="S595" s="757"/>
      <c r="T595" s="757"/>
      <c r="U595" s="757"/>
      <c r="V595" s="757">
        <f>COUNTA('Compiled Bev'!P2885,'Compiled Bev'!R2885)</f>
        <v>0</v>
      </c>
      <c r="W595" s="757"/>
      <c r="X595" s="757"/>
      <c r="Y595" s="757"/>
      <c r="Z595" s="757"/>
    </row>
    <row r="596">
      <c r="A596" s="757" t="str">
        <f>'Compiled Bev'!I2886</f>
        <v/>
      </c>
      <c r="B596" s="757" t="str">
        <f>IF(sum('Compiled Bev'!P2886+'Compiled Bev'!R2886)=0,"",IF(V596&gt;1,"",sum('Compiled Bev'!P2886+'Compiled Bev'!R2886)))</f>
        <v/>
      </c>
      <c r="C596" s="757" t="str">
        <f>'Compiled Bev'!K2886</f>
        <v/>
      </c>
      <c r="D596" s="757" t="str">
        <f>'Compiled Bev'!L2886</f>
        <v/>
      </c>
      <c r="E596" s="757" t="str">
        <f>'Compiled Bev'!M2886</f>
        <v/>
      </c>
      <c r="F596" s="757" t="str">
        <f>'Compiled Bev'!N2886</f>
        <v/>
      </c>
      <c r="G596" s="757" t="str">
        <f t="shared" si="1"/>
        <v/>
      </c>
      <c r="H596" s="757" t="str">
        <f>'Compiled Bev'!P2886</f>
        <v/>
      </c>
      <c r="I596" s="757" t="str">
        <f t="shared" si="2"/>
        <v/>
      </c>
      <c r="J596" s="757" t="str">
        <f>'Compiled Bev'!R2886</f>
        <v/>
      </c>
      <c r="K596" s="757" t="str">
        <f>'Compiled Bev'!S2886</f>
        <v/>
      </c>
      <c r="L596" s="757" t="str">
        <f>'Compiled Bev'!T2886</f>
        <v/>
      </c>
      <c r="M596" s="758"/>
      <c r="N596" s="759"/>
      <c r="O596" s="757"/>
      <c r="P596" s="757"/>
      <c r="Q596" s="757"/>
      <c r="R596" s="757"/>
      <c r="S596" s="757"/>
      <c r="T596" s="757"/>
      <c r="U596" s="757"/>
      <c r="V596" s="757">
        <f>COUNTA('Compiled Bev'!P2886,'Compiled Bev'!R2886)</f>
        <v>0</v>
      </c>
      <c r="W596" s="757"/>
      <c r="X596" s="757"/>
      <c r="Y596" s="757"/>
      <c r="Z596" s="757"/>
    </row>
    <row r="597">
      <c r="A597" s="757" t="str">
        <f>'Compiled Bev'!I2887</f>
        <v/>
      </c>
      <c r="B597" s="757" t="str">
        <f>IF(sum('Compiled Bev'!P2887+'Compiled Bev'!R2887)=0,"",IF(V597&gt;1,"",sum('Compiled Bev'!P2887+'Compiled Bev'!R2887)))</f>
        <v/>
      </c>
      <c r="C597" s="757" t="str">
        <f>'Compiled Bev'!K2887</f>
        <v/>
      </c>
      <c r="D597" s="757" t="str">
        <f>'Compiled Bev'!L2887</f>
        <v/>
      </c>
      <c r="E597" s="757" t="str">
        <f>'Compiled Bev'!M2887</f>
        <v/>
      </c>
      <c r="F597" s="757" t="str">
        <f>'Compiled Bev'!N2887</f>
        <v/>
      </c>
      <c r="G597" s="757" t="str">
        <f t="shared" si="1"/>
        <v/>
      </c>
      <c r="H597" s="757" t="str">
        <f>'Compiled Bev'!P2887</f>
        <v/>
      </c>
      <c r="I597" s="757" t="str">
        <f t="shared" si="2"/>
        <v/>
      </c>
      <c r="J597" s="757" t="str">
        <f>'Compiled Bev'!R2887</f>
        <v/>
      </c>
      <c r="K597" s="757" t="str">
        <f>'Compiled Bev'!S2887</f>
        <v/>
      </c>
      <c r="L597" s="757" t="str">
        <f>'Compiled Bev'!T2887</f>
        <v/>
      </c>
      <c r="M597" s="758"/>
      <c r="N597" s="759"/>
      <c r="O597" s="757"/>
      <c r="P597" s="757"/>
      <c r="Q597" s="757"/>
      <c r="R597" s="757"/>
      <c r="S597" s="757"/>
      <c r="T597" s="757"/>
      <c r="U597" s="757"/>
      <c r="V597" s="757">
        <f>COUNTA('Compiled Bev'!P2887,'Compiled Bev'!R2887)</f>
        <v>0</v>
      </c>
      <c r="W597" s="757"/>
      <c r="X597" s="757"/>
      <c r="Y597" s="757"/>
      <c r="Z597" s="757"/>
    </row>
    <row r="598">
      <c r="A598" s="757" t="str">
        <f>'Compiled Bev'!I2888</f>
        <v/>
      </c>
      <c r="B598" s="757" t="str">
        <f>IF(sum('Compiled Bev'!P2888+'Compiled Bev'!R2888)=0,"",IF(V598&gt;1,"",sum('Compiled Bev'!P2888+'Compiled Bev'!R2888)))</f>
        <v/>
      </c>
      <c r="C598" s="757" t="str">
        <f>'Compiled Bev'!K2888</f>
        <v/>
      </c>
      <c r="D598" s="757" t="str">
        <f>'Compiled Bev'!L2888</f>
        <v/>
      </c>
      <c r="E598" s="757" t="str">
        <f>'Compiled Bev'!M2888</f>
        <v/>
      </c>
      <c r="F598" s="757" t="str">
        <f>'Compiled Bev'!N2888</f>
        <v/>
      </c>
      <c r="G598" s="757" t="str">
        <f t="shared" si="1"/>
        <v/>
      </c>
      <c r="H598" s="757" t="str">
        <f>'Compiled Bev'!P2888</f>
        <v/>
      </c>
      <c r="I598" s="757" t="str">
        <f t="shared" si="2"/>
        <v/>
      </c>
      <c r="J598" s="757" t="str">
        <f>'Compiled Bev'!R2888</f>
        <v/>
      </c>
      <c r="K598" s="757" t="str">
        <f>'Compiled Bev'!S2888</f>
        <v/>
      </c>
      <c r="L598" s="757" t="str">
        <f>'Compiled Bev'!T2888</f>
        <v/>
      </c>
      <c r="M598" s="758"/>
      <c r="N598" s="759"/>
      <c r="O598" s="757"/>
      <c r="P598" s="757"/>
      <c r="Q598" s="757"/>
      <c r="R598" s="757"/>
      <c r="S598" s="757"/>
      <c r="T598" s="757"/>
      <c r="U598" s="757"/>
      <c r="V598" s="757">
        <f>COUNTA('Compiled Bev'!P2888,'Compiled Bev'!R2888)</f>
        <v>0</v>
      </c>
      <c r="W598" s="757"/>
      <c r="X598" s="757"/>
      <c r="Y598" s="757"/>
      <c r="Z598" s="757"/>
    </row>
    <row r="599">
      <c r="A599" s="757" t="str">
        <f>'Compiled Bev'!I2889</f>
        <v/>
      </c>
      <c r="B599" s="757" t="str">
        <f>IF(sum('Compiled Bev'!P2889+'Compiled Bev'!R2889)=0,"",IF(V599&gt;1,"",sum('Compiled Bev'!P2889+'Compiled Bev'!R2889)))</f>
        <v/>
      </c>
      <c r="C599" s="757" t="str">
        <f>'Compiled Bev'!K2889</f>
        <v/>
      </c>
      <c r="D599" s="757" t="str">
        <f>'Compiled Bev'!L2889</f>
        <v/>
      </c>
      <c r="E599" s="757" t="str">
        <f>'Compiled Bev'!M2889</f>
        <v/>
      </c>
      <c r="F599" s="757" t="str">
        <f>'Compiled Bev'!N2889</f>
        <v/>
      </c>
      <c r="G599" s="757" t="str">
        <f t="shared" si="1"/>
        <v/>
      </c>
      <c r="H599" s="757" t="str">
        <f>'Compiled Bev'!P2889</f>
        <v/>
      </c>
      <c r="I599" s="757" t="str">
        <f t="shared" si="2"/>
        <v/>
      </c>
      <c r="J599" s="757" t="str">
        <f>'Compiled Bev'!R2889</f>
        <v/>
      </c>
      <c r="K599" s="757" t="str">
        <f>'Compiled Bev'!S2889</f>
        <v/>
      </c>
      <c r="L599" s="757" t="str">
        <f>'Compiled Bev'!T2889</f>
        <v/>
      </c>
      <c r="M599" s="758"/>
      <c r="N599" s="759"/>
      <c r="O599" s="757"/>
      <c r="P599" s="757"/>
      <c r="Q599" s="757"/>
      <c r="R599" s="757"/>
      <c r="S599" s="757"/>
      <c r="T599" s="757"/>
      <c r="U599" s="757"/>
      <c r="V599" s="757">
        <f>COUNTA('Compiled Bev'!P2889,'Compiled Bev'!R2889)</f>
        <v>0</v>
      </c>
      <c r="W599" s="757"/>
      <c r="X599" s="757"/>
      <c r="Y599" s="757"/>
      <c r="Z599" s="757"/>
    </row>
    <row r="600">
      <c r="A600" s="757" t="str">
        <f>'Compiled Bev'!I2890</f>
        <v/>
      </c>
      <c r="B600" s="757" t="str">
        <f>IF(sum('Compiled Bev'!P2890+'Compiled Bev'!R2890)=0,"",IF(V600&gt;1,"",sum('Compiled Bev'!P2890+'Compiled Bev'!R2890)))</f>
        <v/>
      </c>
      <c r="C600" s="757" t="str">
        <f>'Compiled Bev'!K2890</f>
        <v/>
      </c>
      <c r="D600" s="757" t="str">
        <f>'Compiled Bev'!L2890</f>
        <v/>
      </c>
      <c r="E600" s="757" t="str">
        <f>'Compiled Bev'!M2890</f>
        <v/>
      </c>
      <c r="F600" s="757" t="str">
        <f>'Compiled Bev'!N2890</f>
        <v/>
      </c>
      <c r="G600" s="757" t="str">
        <f t="shared" si="1"/>
        <v/>
      </c>
      <c r="H600" s="757" t="str">
        <f>'Compiled Bev'!P2890</f>
        <v/>
      </c>
      <c r="I600" s="757" t="str">
        <f t="shared" si="2"/>
        <v/>
      </c>
      <c r="J600" s="757" t="str">
        <f>'Compiled Bev'!R2890</f>
        <v/>
      </c>
      <c r="K600" s="757" t="str">
        <f>'Compiled Bev'!S2890</f>
        <v/>
      </c>
      <c r="L600" s="757" t="str">
        <f>'Compiled Bev'!T2890</f>
        <v/>
      </c>
      <c r="M600" s="758"/>
      <c r="N600" s="759"/>
      <c r="O600" s="757"/>
      <c r="P600" s="757"/>
      <c r="Q600" s="757"/>
      <c r="R600" s="757"/>
      <c r="S600" s="757"/>
      <c r="T600" s="757"/>
      <c r="U600" s="757"/>
      <c r="V600" s="757">
        <f>COUNTA('Compiled Bev'!P2890,'Compiled Bev'!R2890)</f>
        <v>0</v>
      </c>
      <c r="W600" s="757"/>
      <c r="X600" s="757"/>
      <c r="Y600" s="757"/>
      <c r="Z600" s="757"/>
    </row>
    <row r="601">
      <c r="A601" s="757" t="str">
        <f>'Compiled Bev'!I2891</f>
        <v/>
      </c>
      <c r="B601" s="757" t="str">
        <f>IF(sum('Compiled Bev'!P2891+'Compiled Bev'!R2891)=0,"",IF(V601&gt;1,"",sum('Compiled Bev'!P2891+'Compiled Bev'!R2891)))</f>
        <v/>
      </c>
      <c r="C601" s="757" t="str">
        <f>'Compiled Bev'!K2891</f>
        <v/>
      </c>
      <c r="D601" s="757" t="str">
        <f>'Compiled Bev'!L2891</f>
        <v/>
      </c>
      <c r="E601" s="757" t="str">
        <f>'Compiled Bev'!M2891</f>
        <v/>
      </c>
      <c r="F601" s="757" t="str">
        <f>'Compiled Bev'!N2891</f>
        <v/>
      </c>
      <c r="G601" s="757" t="str">
        <f t="shared" si="1"/>
        <v/>
      </c>
      <c r="H601" s="757" t="str">
        <f>'Compiled Bev'!P2891</f>
        <v/>
      </c>
      <c r="I601" s="757" t="str">
        <f t="shared" si="2"/>
        <v/>
      </c>
      <c r="J601" s="757" t="str">
        <f>'Compiled Bev'!R2891</f>
        <v/>
      </c>
      <c r="K601" s="757" t="str">
        <f>'Compiled Bev'!S2891</f>
        <v/>
      </c>
      <c r="L601" s="757" t="str">
        <f>'Compiled Bev'!T2891</f>
        <v/>
      </c>
      <c r="M601" s="758"/>
      <c r="N601" s="759"/>
      <c r="O601" s="757"/>
      <c r="P601" s="757"/>
      <c r="Q601" s="757"/>
      <c r="R601" s="757"/>
      <c r="S601" s="757"/>
      <c r="T601" s="757"/>
      <c r="U601" s="757"/>
      <c r="V601" s="757">
        <f>COUNTA('Compiled Bev'!P2891,'Compiled Bev'!R2891)</f>
        <v>0</v>
      </c>
      <c r="W601" s="757"/>
      <c r="X601" s="757"/>
      <c r="Y601" s="757"/>
      <c r="Z601" s="757"/>
    </row>
    <row r="602">
      <c r="A602" s="757" t="str">
        <f>'Compiled Bev'!I2892</f>
        <v/>
      </c>
      <c r="B602" s="757" t="str">
        <f>IF(sum('Compiled Bev'!P2892+'Compiled Bev'!R2892)=0,"",IF(V602&gt;1,"",sum('Compiled Bev'!P2892+'Compiled Bev'!R2892)))</f>
        <v/>
      </c>
      <c r="C602" s="757" t="str">
        <f>'Compiled Bev'!K2892</f>
        <v/>
      </c>
      <c r="D602" s="757" t="str">
        <f>'Compiled Bev'!L2892</f>
        <v/>
      </c>
      <c r="E602" s="757" t="str">
        <f>'Compiled Bev'!M2892</f>
        <v/>
      </c>
      <c r="F602" s="757" t="str">
        <f>'Compiled Bev'!N2892</f>
        <v/>
      </c>
      <c r="G602" s="757" t="str">
        <f t="shared" si="1"/>
        <v/>
      </c>
      <c r="H602" s="757" t="str">
        <f>'Compiled Bev'!P2892</f>
        <v/>
      </c>
      <c r="I602" s="757" t="str">
        <f t="shared" si="2"/>
        <v/>
      </c>
      <c r="J602" s="757" t="str">
        <f>'Compiled Bev'!R2892</f>
        <v/>
      </c>
      <c r="K602" s="757" t="str">
        <f>'Compiled Bev'!S2892</f>
        <v/>
      </c>
      <c r="L602" s="757" t="str">
        <f>'Compiled Bev'!T2892</f>
        <v/>
      </c>
      <c r="M602" s="758"/>
      <c r="N602" s="759"/>
      <c r="O602" s="757"/>
      <c r="P602" s="757"/>
      <c r="Q602" s="757"/>
      <c r="R602" s="757"/>
      <c r="S602" s="757"/>
      <c r="T602" s="757"/>
      <c r="U602" s="757"/>
      <c r="V602" s="757">
        <f>COUNTA('Compiled Bev'!P2892,'Compiled Bev'!R2892)</f>
        <v>0</v>
      </c>
      <c r="W602" s="757"/>
      <c r="X602" s="757"/>
      <c r="Y602" s="757"/>
      <c r="Z602" s="757"/>
    </row>
    <row r="603">
      <c r="A603" s="757" t="str">
        <f>'Compiled Bev'!I2893</f>
        <v/>
      </c>
      <c r="B603" s="757" t="str">
        <f>IF(sum('Compiled Bev'!P2893+'Compiled Bev'!R2893)=0,"",IF(V603&gt;1,"",sum('Compiled Bev'!P2893+'Compiled Bev'!R2893)))</f>
        <v/>
      </c>
      <c r="C603" s="757" t="str">
        <f>'Compiled Bev'!K2893</f>
        <v/>
      </c>
      <c r="D603" s="757" t="str">
        <f>'Compiled Bev'!L2893</f>
        <v/>
      </c>
      <c r="E603" s="757" t="str">
        <f>'Compiled Bev'!M2893</f>
        <v/>
      </c>
      <c r="F603" s="757" t="str">
        <f>'Compiled Bev'!N2893</f>
        <v/>
      </c>
      <c r="G603" s="757" t="str">
        <f t="shared" si="1"/>
        <v/>
      </c>
      <c r="H603" s="757" t="str">
        <f>'Compiled Bev'!P2893</f>
        <v/>
      </c>
      <c r="I603" s="757" t="str">
        <f t="shared" si="2"/>
        <v/>
      </c>
      <c r="J603" s="757" t="str">
        <f>'Compiled Bev'!R2893</f>
        <v/>
      </c>
      <c r="K603" s="757" t="str">
        <f>'Compiled Bev'!S2893</f>
        <v/>
      </c>
      <c r="L603" s="757" t="str">
        <f>'Compiled Bev'!T2893</f>
        <v/>
      </c>
      <c r="M603" s="758"/>
      <c r="N603" s="759"/>
      <c r="O603" s="757"/>
      <c r="P603" s="757"/>
      <c r="Q603" s="757"/>
      <c r="R603" s="757"/>
      <c r="S603" s="757"/>
      <c r="T603" s="757"/>
      <c r="U603" s="757"/>
      <c r="V603" s="757">
        <f>COUNTA('Compiled Bev'!P2893,'Compiled Bev'!R2893)</f>
        <v>0</v>
      </c>
      <c r="W603" s="757"/>
      <c r="X603" s="757"/>
      <c r="Y603" s="757"/>
      <c r="Z603" s="757"/>
    </row>
    <row r="604">
      <c r="A604" s="757" t="str">
        <f>'Compiled Bev'!I2894</f>
        <v/>
      </c>
      <c r="B604" s="757" t="str">
        <f>IF(sum('Compiled Bev'!P2894+'Compiled Bev'!R2894)=0,"",IF(V604&gt;1,"",sum('Compiled Bev'!P2894+'Compiled Bev'!R2894)))</f>
        <v/>
      </c>
      <c r="C604" s="757" t="str">
        <f>'Compiled Bev'!K2894</f>
        <v/>
      </c>
      <c r="D604" s="757" t="str">
        <f>'Compiled Bev'!L2894</f>
        <v/>
      </c>
      <c r="E604" s="757" t="str">
        <f>'Compiled Bev'!M2894</f>
        <v/>
      </c>
      <c r="F604" s="757" t="str">
        <f>'Compiled Bev'!N2894</f>
        <v/>
      </c>
      <c r="G604" s="757" t="str">
        <f t="shared" si="1"/>
        <v/>
      </c>
      <c r="H604" s="757" t="str">
        <f>'Compiled Bev'!P2894</f>
        <v/>
      </c>
      <c r="I604" s="757" t="str">
        <f t="shared" si="2"/>
        <v/>
      </c>
      <c r="J604" s="757" t="str">
        <f>'Compiled Bev'!R2894</f>
        <v/>
      </c>
      <c r="K604" s="757" t="str">
        <f>'Compiled Bev'!S2894</f>
        <v/>
      </c>
      <c r="L604" s="757" t="str">
        <f>'Compiled Bev'!T2894</f>
        <v/>
      </c>
      <c r="M604" s="758"/>
      <c r="N604" s="759"/>
      <c r="O604" s="757"/>
      <c r="P604" s="757"/>
      <c r="Q604" s="757"/>
      <c r="R604" s="757"/>
      <c r="S604" s="757"/>
      <c r="T604" s="757"/>
      <c r="U604" s="757"/>
      <c r="V604" s="757">
        <f>COUNTA('Compiled Bev'!P2894,'Compiled Bev'!R2894)</f>
        <v>0</v>
      </c>
      <c r="W604" s="757"/>
      <c r="X604" s="757"/>
      <c r="Y604" s="757"/>
      <c r="Z604" s="757"/>
    </row>
    <row r="605">
      <c r="A605" s="757" t="str">
        <f>'Compiled Bev'!I2895</f>
        <v/>
      </c>
      <c r="B605" s="757" t="str">
        <f>IF(sum('Compiled Bev'!P2895+'Compiled Bev'!R2895)=0,"",IF(V605&gt;1,"",sum('Compiled Bev'!P2895+'Compiled Bev'!R2895)))</f>
        <v/>
      </c>
      <c r="C605" s="757" t="str">
        <f>'Compiled Bev'!K2895</f>
        <v/>
      </c>
      <c r="D605" s="757" t="str">
        <f>'Compiled Bev'!L2895</f>
        <v/>
      </c>
      <c r="E605" s="757" t="str">
        <f>'Compiled Bev'!M2895</f>
        <v/>
      </c>
      <c r="F605" s="757" t="str">
        <f>'Compiled Bev'!N2895</f>
        <v/>
      </c>
      <c r="G605" s="757" t="str">
        <f t="shared" si="1"/>
        <v/>
      </c>
      <c r="H605" s="757" t="str">
        <f>'Compiled Bev'!P2895</f>
        <v/>
      </c>
      <c r="I605" s="757" t="str">
        <f t="shared" si="2"/>
        <v/>
      </c>
      <c r="J605" s="757" t="str">
        <f>'Compiled Bev'!R2895</f>
        <v/>
      </c>
      <c r="K605" s="757" t="str">
        <f>'Compiled Bev'!S2895</f>
        <v/>
      </c>
      <c r="L605" s="757" t="str">
        <f>'Compiled Bev'!T2895</f>
        <v/>
      </c>
      <c r="M605" s="758"/>
      <c r="N605" s="759"/>
      <c r="O605" s="757"/>
      <c r="P605" s="757"/>
      <c r="Q605" s="757"/>
      <c r="R605" s="757"/>
      <c r="S605" s="757"/>
      <c r="T605" s="757"/>
      <c r="U605" s="757"/>
      <c r="V605" s="757">
        <f>COUNTA('Compiled Bev'!P2895,'Compiled Bev'!R2895)</f>
        <v>0</v>
      </c>
      <c r="W605" s="757"/>
      <c r="X605" s="757"/>
      <c r="Y605" s="757"/>
      <c r="Z605" s="757"/>
    </row>
    <row r="606">
      <c r="A606" s="757" t="str">
        <f>'Compiled Bev'!I2896</f>
        <v/>
      </c>
      <c r="B606" s="757" t="str">
        <f>IF(sum('Compiled Bev'!P2896+'Compiled Bev'!R2896)=0,"",IF(V606&gt;1,"",sum('Compiled Bev'!P2896+'Compiled Bev'!R2896)))</f>
        <v/>
      </c>
      <c r="C606" s="757" t="str">
        <f>'Compiled Bev'!K2896</f>
        <v/>
      </c>
      <c r="D606" s="757" t="str">
        <f>'Compiled Bev'!L2896</f>
        <v/>
      </c>
      <c r="E606" s="757" t="str">
        <f>'Compiled Bev'!M2896</f>
        <v/>
      </c>
      <c r="F606" s="757" t="str">
        <f>'Compiled Bev'!N2896</f>
        <v/>
      </c>
      <c r="G606" s="757" t="str">
        <f t="shared" si="1"/>
        <v/>
      </c>
      <c r="H606" s="757" t="str">
        <f>'Compiled Bev'!P2896</f>
        <v/>
      </c>
      <c r="I606" s="757" t="str">
        <f t="shared" si="2"/>
        <v/>
      </c>
      <c r="J606" s="757" t="str">
        <f>'Compiled Bev'!R2896</f>
        <v/>
      </c>
      <c r="K606" s="757" t="str">
        <f>'Compiled Bev'!S2896</f>
        <v/>
      </c>
      <c r="L606" s="757" t="str">
        <f>'Compiled Bev'!T2896</f>
        <v/>
      </c>
      <c r="M606" s="758"/>
      <c r="N606" s="759"/>
      <c r="O606" s="757"/>
      <c r="P606" s="757"/>
      <c r="Q606" s="757"/>
      <c r="R606" s="757"/>
      <c r="S606" s="757"/>
      <c r="T606" s="757"/>
      <c r="U606" s="757"/>
      <c r="V606" s="757">
        <f>COUNTA('Compiled Bev'!P2896,'Compiled Bev'!R2896)</f>
        <v>0</v>
      </c>
      <c r="W606" s="757"/>
      <c r="X606" s="757"/>
      <c r="Y606" s="757"/>
      <c r="Z606" s="757"/>
    </row>
    <row r="607">
      <c r="A607" s="757" t="str">
        <f>'Compiled Bev'!I2897</f>
        <v/>
      </c>
      <c r="B607" s="757" t="str">
        <f>IF(sum('Compiled Bev'!P2897+'Compiled Bev'!R2897)=0,"",IF(V607&gt;1,"",sum('Compiled Bev'!P2897+'Compiled Bev'!R2897)))</f>
        <v/>
      </c>
      <c r="C607" s="757" t="str">
        <f>'Compiled Bev'!K2897</f>
        <v/>
      </c>
      <c r="D607" s="757" t="str">
        <f>'Compiled Bev'!L2897</f>
        <v/>
      </c>
      <c r="E607" s="757" t="str">
        <f>'Compiled Bev'!M2897</f>
        <v/>
      </c>
      <c r="F607" s="757" t="str">
        <f>'Compiled Bev'!N2897</f>
        <v/>
      </c>
      <c r="G607" s="757" t="str">
        <f t="shared" si="1"/>
        <v/>
      </c>
      <c r="H607" s="757" t="str">
        <f>'Compiled Bev'!P2897</f>
        <v/>
      </c>
      <c r="I607" s="757" t="str">
        <f t="shared" si="2"/>
        <v/>
      </c>
      <c r="J607" s="757" t="str">
        <f>'Compiled Bev'!R2897</f>
        <v/>
      </c>
      <c r="K607" s="757" t="str">
        <f>'Compiled Bev'!S2897</f>
        <v/>
      </c>
      <c r="L607" s="757" t="str">
        <f>'Compiled Bev'!T2897</f>
        <v/>
      </c>
      <c r="M607" s="758"/>
      <c r="N607" s="759"/>
      <c r="O607" s="757"/>
      <c r="P607" s="757"/>
      <c r="Q607" s="757"/>
      <c r="R607" s="757"/>
      <c r="S607" s="757"/>
      <c r="T607" s="757"/>
      <c r="U607" s="757"/>
      <c r="V607" s="757">
        <f>COUNTA('Compiled Bev'!P2897,'Compiled Bev'!R2897)</f>
        <v>0</v>
      </c>
      <c r="W607" s="757"/>
      <c r="X607" s="757"/>
      <c r="Y607" s="757"/>
      <c r="Z607" s="757"/>
    </row>
    <row r="608">
      <c r="A608" s="757" t="str">
        <f>'Compiled Bev'!I2898</f>
        <v/>
      </c>
      <c r="B608" s="757" t="str">
        <f>IF(sum('Compiled Bev'!P2898+'Compiled Bev'!R2898)=0,"",IF(V608&gt;1,"",sum('Compiled Bev'!P2898+'Compiled Bev'!R2898)))</f>
        <v/>
      </c>
      <c r="C608" s="757" t="str">
        <f>'Compiled Bev'!K2898</f>
        <v/>
      </c>
      <c r="D608" s="757" t="str">
        <f>'Compiled Bev'!L2898</f>
        <v/>
      </c>
      <c r="E608" s="757" t="str">
        <f>'Compiled Bev'!M2898</f>
        <v/>
      </c>
      <c r="F608" s="757" t="str">
        <f>'Compiled Bev'!N2898</f>
        <v/>
      </c>
      <c r="G608" s="757" t="str">
        <f t="shared" si="1"/>
        <v/>
      </c>
      <c r="H608" s="757" t="str">
        <f>'Compiled Bev'!P2898</f>
        <v/>
      </c>
      <c r="I608" s="757" t="str">
        <f t="shared" si="2"/>
        <v/>
      </c>
      <c r="J608" s="757" t="str">
        <f>'Compiled Bev'!R2898</f>
        <v/>
      </c>
      <c r="K608" s="757" t="str">
        <f>'Compiled Bev'!S2898</f>
        <v/>
      </c>
      <c r="L608" s="757" t="str">
        <f>'Compiled Bev'!T2898</f>
        <v/>
      </c>
      <c r="M608" s="758"/>
      <c r="N608" s="759"/>
      <c r="O608" s="757"/>
      <c r="P608" s="757"/>
      <c r="Q608" s="757"/>
      <c r="R608" s="757"/>
      <c r="S608" s="757"/>
      <c r="T608" s="757"/>
      <c r="U608" s="757"/>
      <c r="V608" s="757">
        <f>COUNTA('Compiled Bev'!P2898,'Compiled Bev'!R2898)</f>
        <v>0</v>
      </c>
      <c r="W608" s="757"/>
      <c r="X608" s="757"/>
      <c r="Y608" s="757"/>
      <c r="Z608" s="757"/>
    </row>
    <row r="609">
      <c r="A609" s="757" t="str">
        <f>'Compiled Bev'!I2899</f>
        <v/>
      </c>
      <c r="B609" s="757" t="str">
        <f>IF(sum('Compiled Bev'!P2899+'Compiled Bev'!R2899)=0,"",IF(V609&gt;1,"",sum('Compiled Bev'!P2899+'Compiled Bev'!R2899)))</f>
        <v/>
      </c>
      <c r="C609" s="757" t="str">
        <f>'Compiled Bev'!K2899</f>
        <v/>
      </c>
      <c r="D609" s="757" t="str">
        <f>'Compiled Bev'!L2899</f>
        <v/>
      </c>
      <c r="E609" s="757" t="str">
        <f>'Compiled Bev'!M2899</f>
        <v/>
      </c>
      <c r="F609" s="757" t="str">
        <f>'Compiled Bev'!N2899</f>
        <v/>
      </c>
      <c r="G609" s="757" t="str">
        <f t="shared" si="1"/>
        <v/>
      </c>
      <c r="H609" s="757" t="str">
        <f>'Compiled Bev'!P2899</f>
        <v/>
      </c>
      <c r="I609" s="757" t="str">
        <f t="shared" si="2"/>
        <v/>
      </c>
      <c r="J609" s="757" t="str">
        <f>'Compiled Bev'!R2899</f>
        <v/>
      </c>
      <c r="K609" s="757" t="str">
        <f>'Compiled Bev'!S2899</f>
        <v/>
      </c>
      <c r="L609" s="757" t="str">
        <f>'Compiled Bev'!T2899</f>
        <v/>
      </c>
      <c r="M609" s="758"/>
      <c r="N609" s="759"/>
      <c r="O609" s="757"/>
      <c r="P609" s="757"/>
      <c r="Q609" s="757"/>
      <c r="R609" s="757"/>
      <c r="S609" s="757"/>
      <c r="T609" s="757"/>
      <c r="U609" s="757"/>
      <c r="V609" s="757">
        <f>COUNTA('Compiled Bev'!P2899,'Compiled Bev'!R2899)</f>
        <v>0</v>
      </c>
      <c r="W609" s="757"/>
      <c r="X609" s="757"/>
      <c r="Y609" s="757"/>
      <c r="Z609" s="757"/>
    </row>
    <row r="610">
      <c r="A610" s="757" t="str">
        <f>'Compiled Bev'!I2900</f>
        <v/>
      </c>
      <c r="B610" s="757" t="str">
        <f>IF(sum('Compiled Bev'!P2900+'Compiled Bev'!R2900)=0,"",IF(V610&gt;1,"",sum('Compiled Bev'!P2900+'Compiled Bev'!R2900)))</f>
        <v/>
      </c>
      <c r="C610" s="757" t="str">
        <f>'Compiled Bev'!K2900</f>
        <v/>
      </c>
      <c r="D610" s="757" t="str">
        <f>'Compiled Bev'!L2900</f>
        <v/>
      </c>
      <c r="E610" s="757" t="str">
        <f>'Compiled Bev'!M2900</f>
        <v/>
      </c>
      <c r="F610" s="757" t="str">
        <f>'Compiled Bev'!N2900</f>
        <v/>
      </c>
      <c r="G610" s="757" t="str">
        <f t="shared" si="1"/>
        <v/>
      </c>
      <c r="H610" s="757" t="str">
        <f>'Compiled Bev'!P2900</f>
        <v/>
      </c>
      <c r="I610" s="757" t="str">
        <f t="shared" si="2"/>
        <v/>
      </c>
      <c r="J610" s="757" t="str">
        <f>'Compiled Bev'!R2900</f>
        <v/>
      </c>
      <c r="K610" s="757" t="str">
        <f>'Compiled Bev'!S2900</f>
        <v/>
      </c>
      <c r="L610" s="757" t="str">
        <f>'Compiled Bev'!T2900</f>
        <v/>
      </c>
      <c r="M610" s="758"/>
      <c r="N610" s="759"/>
      <c r="O610" s="757"/>
      <c r="P610" s="757"/>
      <c r="Q610" s="757"/>
      <c r="R610" s="757"/>
      <c r="S610" s="757"/>
      <c r="T610" s="757"/>
      <c r="U610" s="757"/>
      <c r="V610" s="757">
        <f>COUNTA('Compiled Bev'!P2900,'Compiled Bev'!R2900)</f>
        <v>0</v>
      </c>
      <c r="W610" s="757"/>
      <c r="X610" s="757"/>
      <c r="Y610" s="757"/>
      <c r="Z610" s="757"/>
    </row>
    <row r="611">
      <c r="A611" s="757" t="str">
        <f>'Compiled Bev'!I2901</f>
        <v/>
      </c>
      <c r="B611" s="757" t="str">
        <f>IF(sum('Compiled Bev'!P2901+'Compiled Bev'!R2901)=0,"",IF(V611&gt;1,"",sum('Compiled Bev'!P2901+'Compiled Bev'!R2901)))</f>
        <v/>
      </c>
      <c r="C611" s="757" t="str">
        <f>'Compiled Bev'!K2901</f>
        <v/>
      </c>
      <c r="D611" s="757" t="str">
        <f>'Compiled Bev'!L2901</f>
        <v/>
      </c>
      <c r="E611" s="757" t="str">
        <f>'Compiled Bev'!M2901</f>
        <v/>
      </c>
      <c r="F611" s="757" t="str">
        <f>'Compiled Bev'!N2901</f>
        <v/>
      </c>
      <c r="G611" s="757" t="str">
        <f t="shared" si="1"/>
        <v/>
      </c>
      <c r="H611" s="757" t="str">
        <f>'Compiled Bev'!P2901</f>
        <v/>
      </c>
      <c r="I611" s="757" t="str">
        <f t="shared" si="2"/>
        <v/>
      </c>
      <c r="J611" s="757" t="str">
        <f>'Compiled Bev'!R2901</f>
        <v/>
      </c>
      <c r="K611" s="757" t="str">
        <f>'Compiled Bev'!S2901</f>
        <v/>
      </c>
      <c r="L611" s="757" t="str">
        <f>'Compiled Bev'!T2901</f>
        <v/>
      </c>
      <c r="M611" s="758"/>
      <c r="N611" s="759"/>
      <c r="O611" s="757"/>
      <c r="P611" s="757"/>
      <c r="Q611" s="757"/>
      <c r="R611" s="757"/>
      <c r="S611" s="757"/>
      <c r="T611" s="757"/>
      <c r="U611" s="757"/>
      <c r="V611" s="757">
        <f>COUNTA('Compiled Bev'!P2901,'Compiled Bev'!R2901)</f>
        <v>0</v>
      </c>
      <c r="W611" s="757"/>
      <c r="X611" s="757"/>
      <c r="Y611" s="757"/>
      <c r="Z611" s="757"/>
    </row>
    <row r="612">
      <c r="A612" s="757" t="str">
        <f>'Compiled Bev'!I2902</f>
        <v/>
      </c>
      <c r="B612" s="757" t="str">
        <f>IF(sum('Compiled Bev'!P2902+'Compiled Bev'!R2902)=0,"",IF(V612&gt;1,"",sum('Compiled Bev'!P2902+'Compiled Bev'!R2902)))</f>
        <v/>
      </c>
      <c r="C612" s="757" t="str">
        <f>'Compiled Bev'!K2902</f>
        <v/>
      </c>
      <c r="D612" s="757" t="str">
        <f>'Compiled Bev'!L2902</f>
        <v/>
      </c>
      <c r="E612" s="757" t="str">
        <f>'Compiled Bev'!M2902</f>
        <v/>
      </c>
      <c r="F612" s="757" t="str">
        <f>'Compiled Bev'!N2902</f>
        <v/>
      </c>
      <c r="G612" s="757" t="str">
        <f t="shared" si="1"/>
        <v/>
      </c>
      <c r="H612" s="757" t="str">
        <f>'Compiled Bev'!P2902</f>
        <v/>
      </c>
      <c r="I612" s="757" t="str">
        <f t="shared" si="2"/>
        <v/>
      </c>
      <c r="J612" s="757" t="str">
        <f>'Compiled Bev'!R2902</f>
        <v/>
      </c>
      <c r="K612" s="757" t="str">
        <f>'Compiled Bev'!S2902</f>
        <v/>
      </c>
      <c r="L612" s="757" t="str">
        <f>'Compiled Bev'!T2902</f>
        <v/>
      </c>
      <c r="M612" s="758"/>
      <c r="N612" s="759"/>
      <c r="O612" s="757"/>
      <c r="P612" s="757"/>
      <c r="Q612" s="757"/>
      <c r="R612" s="757"/>
      <c r="S612" s="757"/>
      <c r="T612" s="757"/>
      <c r="U612" s="757"/>
      <c r="V612" s="757">
        <f>COUNTA('Compiled Bev'!P2902,'Compiled Bev'!R2902)</f>
        <v>0</v>
      </c>
      <c r="W612" s="757"/>
      <c r="X612" s="757"/>
      <c r="Y612" s="757"/>
      <c r="Z612" s="757"/>
    </row>
    <row r="613">
      <c r="A613" s="757" t="str">
        <f>'Compiled Bev'!I2903</f>
        <v/>
      </c>
      <c r="B613" s="757" t="str">
        <f>IF(sum('Compiled Bev'!P2903+'Compiled Bev'!R2903)=0,"",IF(V613&gt;1,"",sum('Compiled Bev'!P2903+'Compiled Bev'!R2903)))</f>
        <v/>
      </c>
      <c r="C613" s="757" t="str">
        <f>'Compiled Bev'!K2903</f>
        <v/>
      </c>
      <c r="D613" s="757" t="str">
        <f>'Compiled Bev'!L2903</f>
        <v/>
      </c>
      <c r="E613" s="757" t="str">
        <f>'Compiled Bev'!M2903</f>
        <v/>
      </c>
      <c r="F613" s="757" t="str">
        <f>'Compiled Bev'!N2903</f>
        <v/>
      </c>
      <c r="G613" s="757" t="str">
        <f t="shared" si="1"/>
        <v/>
      </c>
      <c r="H613" s="757" t="str">
        <f>'Compiled Bev'!P2903</f>
        <v/>
      </c>
      <c r="I613" s="757" t="str">
        <f t="shared" si="2"/>
        <v/>
      </c>
      <c r="J613" s="757" t="str">
        <f>'Compiled Bev'!R2903</f>
        <v/>
      </c>
      <c r="K613" s="757" t="str">
        <f>'Compiled Bev'!S2903</f>
        <v/>
      </c>
      <c r="L613" s="757" t="str">
        <f>'Compiled Bev'!T2903</f>
        <v/>
      </c>
      <c r="M613" s="758"/>
      <c r="N613" s="759"/>
      <c r="O613" s="757"/>
      <c r="P613" s="757"/>
      <c r="Q613" s="757"/>
      <c r="R613" s="757"/>
      <c r="S613" s="757"/>
      <c r="T613" s="757"/>
      <c r="U613" s="757"/>
      <c r="V613" s="757">
        <f>COUNTA('Compiled Bev'!P2903,'Compiled Bev'!R2903)</f>
        <v>0</v>
      </c>
      <c r="W613" s="757"/>
      <c r="X613" s="757"/>
      <c r="Y613" s="757"/>
      <c r="Z613" s="757"/>
    </row>
    <row r="614">
      <c r="A614" s="757" t="str">
        <f>'Compiled Bev'!I2904</f>
        <v/>
      </c>
      <c r="B614" s="757" t="str">
        <f>IF(sum('Compiled Bev'!P2904+'Compiled Bev'!R2904)=0,"",IF(V614&gt;1,"",sum('Compiled Bev'!P2904+'Compiled Bev'!R2904)))</f>
        <v/>
      </c>
      <c r="C614" s="757" t="str">
        <f>'Compiled Bev'!K2904</f>
        <v/>
      </c>
      <c r="D614" s="757" t="str">
        <f>'Compiled Bev'!L2904</f>
        <v/>
      </c>
      <c r="E614" s="757" t="str">
        <f>'Compiled Bev'!M2904</f>
        <v/>
      </c>
      <c r="F614" s="757" t="str">
        <f>'Compiled Bev'!N2904</f>
        <v/>
      </c>
      <c r="G614" s="757" t="str">
        <f t="shared" si="1"/>
        <v/>
      </c>
      <c r="H614" s="757" t="str">
        <f>'Compiled Bev'!P2904</f>
        <v/>
      </c>
      <c r="I614" s="757" t="str">
        <f t="shared" si="2"/>
        <v/>
      </c>
      <c r="J614" s="757" t="str">
        <f>'Compiled Bev'!R2904</f>
        <v/>
      </c>
      <c r="K614" s="757" t="str">
        <f>'Compiled Bev'!S2904</f>
        <v/>
      </c>
      <c r="L614" s="757" t="str">
        <f>'Compiled Bev'!T2904</f>
        <v/>
      </c>
      <c r="M614" s="758"/>
      <c r="N614" s="759"/>
      <c r="O614" s="757"/>
      <c r="P614" s="757"/>
      <c r="Q614" s="757"/>
      <c r="R614" s="757"/>
      <c r="S614" s="757"/>
      <c r="T614" s="757"/>
      <c r="U614" s="757"/>
      <c r="V614" s="757">
        <f>COUNTA('Compiled Bev'!P2904,'Compiled Bev'!R2904)</f>
        <v>0</v>
      </c>
      <c r="W614" s="757"/>
      <c r="X614" s="757"/>
      <c r="Y614" s="757"/>
      <c r="Z614" s="757"/>
    </row>
    <row r="615">
      <c r="A615" s="757" t="str">
        <f>'Compiled Bev'!I2905</f>
        <v/>
      </c>
      <c r="B615" s="757" t="str">
        <f>IF(sum('Compiled Bev'!P2905+'Compiled Bev'!R2905)=0,"",IF(V615&gt;1,"",sum('Compiled Bev'!P2905+'Compiled Bev'!R2905)))</f>
        <v/>
      </c>
      <c r="C615" s="757" t="str">
        <f>'Compiled Bev'!K2905</f>
        <v/>
      </c>
      <c r="D615" s="757" t="str">
        <f>'Compiled Bev'!L2905</f>
        <v/>
      </c>
      <c r="E615" s="757" t="str">
        <f>'Compiled Bev'!M2905</f>
        <v/>
      </c>
      <c r="F615" s="757" t="str">
        <f>'Compiled Bev'!N2905</f>
        <v/>
      </c>
      <c r="G615" s="757" t="str">
        <f t="shared" si="1"/>
        <v/>
      </c>
      <c r="H615" s="757" t="str">
        <f>'Compiled Bev'!P2905</f>
        <v/>
      </c>
      <c r="I615" s="757" t="str">
        <f t="shared" si="2"/>
        <v/>
      </c>
      <c r="J615" s="757" t="str">
        <f>'Compiled Bev'!R2905</f>
        <v/>
      </c>
      <c r="K615" s="757" t="str">
        <f>'Compiled Bev'!S2905</f>
        <v/>
      </c>
      <c r="L615" s="757" t="str">
        <f>'Compiled Bev'!T2905</f>
        <v/>
      </c>
      <c r="M615" s="758"/>
      <c r="N615" s="759"/>
      <c r="O615" s="757"/>
      <c r="P615" s="757"/>
      <c r="Q615" s="757"/>
      <c r="R615" s="757"/>
      <c r="S615" s="757"/>
      <c r="T615" s="757"/>
      <c r="U615" s="757"/>
      <c r="V615" s="757">
        <f>COUNTA('Compiled Bev'!P2905,'Compiled Bev'!R2905)</f>
        <v>0</v>
      </c>
      <c r="W615" s="757"/>
      <c r="X615" s="757"/>
      <c r="Y615" s="757"/>
      <c r="Z615" s="757"/>
    </row>
    <row r="616">
      <c r="A616" s="757" t="str">
        <f>'Compiled Bev'!I2906</f>
        <v/>
      </c>
      <c r="B616" s="757" t="str">
        <f>IF(sum('Compiled Bev'!P2906+'Compiled Bev'!R2906)=0,"",IF(V616&gt;1,"",sum('Compiled Bev'!P2906+'Compiled Bev'!R2906)))</f>
        <v/>
      </c>
      <c r="C616" s="757" t="str">
        <f>'Compiled Bev'!K2906</f>
        <v/>
      </c>
      <c r="D616" s="757" t="str">
        <f>'Compiled Bev'!L2906</f>
        <v/>
      </c>
      <c r="E616" s="757" t="str">
        <f>'Compiled Bev'!M2906</f>
        <v/>
      </c>
      <c r="F616" s="757" t="str">
        <f>'Compiled Bev'!N2906</f>
        <v/>
      </c>
      <c r="G616" s="757" t="str">
        <f t="shared" si="1"/>
        <v/>
      </c>
      <c r="H616" s="757" t="str">
        <f>'Compiled Bev'!P2906</f>
        <v/>
      </c>
      <c r="I616" s="757" t="str">
        <f t="shared" si="2"/>
        <v/>
      </c>
      <c r="J616" s="757" t="str">
        <f>'Compiled Bev'!R2906</f>
        <v/>
      </c>
      <c r="K616" s="757" t="str">
        <f>'Compiled Bev'!S2906</f>
        <v/>
      </c>
      <c r="L616" s="757" t="str">
        <f>'Compiled Bev'!T2906</f>
        <v/>
      </c>
      <c r="M616" s="758"/>
      <c r="N616" s="759"/>
      <c r="O616" s="757"/>
      <c r="P616" s="757"/>
      <c r="Q616" s="757"/>
      <c r="R616" s="757"/>
      <c r="S616" s="757"/>
      <c r="T616" s="757"/>
      <c r="U616" s="757"/>
      <c r="V616" s="757">
        <f>COUNTA('Compiled Bev'!P2906,'Compiled Bev'!R2906)</f>
        <v>0</v>
      </c>
      <c r="W616" s="757"/>
      <c r="X616" s="757"/>
      <c r="Y616" s="757"/>
      <c r="Z616" s="757"/>
    </row>
    <row r="617">
      <c r="A617" s="757" t="str">
        <f>'Compiled Bev'!I2907</f>
        <v/>
      </c>
      <c r="B617" s="757" t="str">
        <f>IF(sum('Compiled Bev'!P2907+'Compiled Bev'!R2907)=0,"",IF(V617&gt;1,"",sum('Compiled Bev'!P2907+'Compiled Bev'!R2907)))</f>
        <v/>
      </c>
      <c r="C617" s="757" t="str">
        <f>'Compiled Bev'!K2907</f>
        <v/>
      </c>
      <c r="D617" s="757" t="str">
        <f>'Compiled Bev'!L2907</f>
        <v/>
      </c>
      <c r="E617" s="757" t="str">
        <f>'Compiled Bev'!M2907</f>
        <v/>
      </c>
      <c r="F617" s="757" t="str">
        <f>'Compiled Bev'!N2907</f>
        <v/>
      </c>
      <c r="G617" s="757" t="str">
        <f t="shared" si="1"/>
        <v/>
      </c>
      <c r="H617" s="757" t="str">
        <f>'Compiled Bev'!P2907</f>
        <v/>
      </c>
      <c r="I617" s="757" t="str">
        <f t="shared" si="2"/>
        <v/>
      </c>
      <c r="J617" s="757" t="str">
        <f>'Compiled Bev'!R2907</f>
        <v/>
      </c>
      <c r="K617" s="757" t="str">
        <f>'Compiled Bev'!S2907</f>
        <v/>
      </c>
      <c r="L617" s="757" t="str">
        <f>'Compiled Bev'!T2907</f>
        <v/>
      </c>
      <c r="M617" s="758"/>
      <c r="N617" s="759"/>
      <c r="O617" s="757"/>
      <c r="P617" s="757"/>
      <c r="Q617" s="757"/>
      <c r="R617" s="757"/>
      <c r="S617" s="757"/>
      <c r="T617" s="757"/>
      <c r="U617" s="757"/>
      <c r="V617" s="757">
        <f>COUNTA('Compiled Bev'!P2907,'Compiled Bev'!R2907)</f>
        <v>0</v>
      </c>
      <c r="W617" s="757"/>
      <c r="X617" s="757"/>
      <c r="Y617" s="757"/>
      <c r="Z617" s="757"/>
    </row>
    <row r="618">
      <c r="A618" s="757" t="str">
        <f>'Compiled Bev'!I2908</f>
        <v/>
      </c>
      <c r="B618" s="757" t="str">
        <f>IF(sum('Compiled Bev'!P2908+'Compiled Bev'!R2908)=0,"",IF(V618&gt;1,"",sum('Compiled Bev'!P2908+'Compiled Bev'!R2908)))</f>
        <v/>
      </c>
      <c r="C618" s="757" t="str">
        <f>'Compiled Bev'!K2908</f>
        <v/>
      </c>
      <c r="D618" s="757" t="str">
        <f>'Compiled Bev'!L2908</f>
        <v/>
      </c>
      <c r="E618" s="757" t="str">
        <f>'Compiled Bev'!M2908</f>
        <v/>
      </c>
      <c r="F618" s="757" t="str">
        <f>'Compiled Bev'!N2908</f>
        <v/>
      </c>
      <c r="G618" s="757" t="str">
        <f t="shared" si="1"/>
        <v/>
      </c>
      <c r="H618" s="757" t="str">
        <f>'Compiled Bev'!P2908</f>
        <v/>
      </c>
      <c r="I618" s="757" t="str">
        <f t="shared" si="2"/>
        <v/>
      </c>
      <c r="J618" s="757" t="str">
        <f>'Compiled Bev'!R2908</f>
        <v/>
      </c>
      <c r="K618" s="757" t="str">
        <f>'Compiled Bev'!S2908</f>
        <v/>
      </c>
      <c r="L618" s="757" t="str">
        <f>'Compiled Bev'!T2908</f>
        <v/>
      </c>
      <c r="M618" s="758"/>
      <c r="N618" s="759"/>
      <c r="O618" s="757"/>
      <c r="P618" s="757"/>
      <c r="Q618" s="757"/>
      <c r="R618" s="757"/>
      <c r="S618" s="757"/>
      <c r="T618" s="757"/>
      <c r="U618" s="757"/>
      <c r="V618" s="757">
        <f>COUNTA('Compiled Bev'!P2908,'Compiled Bev'!R2908)</f>
        <v>0</v>
      </c>
      <c r="W618" s="757"/>
      <c r="X618" s="757"/>
      <c r="Y618" s="757"/>
      <c r="Z618" s="757"/>
    </row>
    <row r="619">
      <c r="A619" s="757" t="str">
        <f>'Compiled Bev'!I2909</f>
        <v/>
      </c>
      <c r="B619" s="757" t="str">
        <f>IF(sum('Compiled Bev'!P2909+'Compiled Bev'!R2909)=0,"",IF(V619&gt;1,"",sum('Compiled Bev'!P2909+'Compiled Bev'!R2909)))</f>
        <v/>
      </c>
      <c r="C619" s="757" t="str">
        <f>'Compiled Bev'!K2909</f>
        <v/>
      </c>
      <c r="D619" s="757" t="str">
        <f>'Compiled Bev'!L2909</f>
        <v/>
      </c>
      <c r="E619" s="757" t="str">
        <f>'Compiled Bev'!M2909</f>
        <v/>
      </c>
      <c r="F619" s="757" t="str">
        <f>'Compiled Bev'!N2909</f>
        <v/>
      </c>
      <c r="G619" s="757" t="str">
        <f t="shared" si="1"/>
        <v/>
      </c>
      <c r="H619" s="757" t="str">
        <f>'Compiled Bev'!P2909</f>
        <v/>
      </c>
      <c r="I619" s="757" t="str">
        <f t="shared" si="2"/>
        <v/>
      </c>
      <c r="J619" s="757" t="str">
        <f>'Compiled Bev'!R2909</f>
        <v/>
      </c>
      <c r="K619" s="757" t="str">
        <f>'Compiled Bev'!S2909</f>
        <v/>
      </c>
      <c r="L619" s="757" t="str">
        <f>'Compiled Bev'!T2909</f>
        <v/>
      </c>
      <c r="M619" s="758"/>
      <c r="N619" s="759"/>
      <c r="O619" s="757"/>
      <c r="P619" s="757"/>
      <c r="Q619" s="757"/>
      <c r="R619" s="757"/>
      <c r="S619" s="757"/>
      <c r="T619" s="757"/>
      <c r="U619" s="757"/>
      <c r="V619" s="757">
        <f>COUNTA('Compiled Bev'!P2909,'Compiled Bev'!R2909)</f>
        <v>0</v>
      </c>
      <c r="W619" s="757"/>
      <c r="X619" s="757"/>
      <c r="Y619" s="757"/>
      <c r="Z619" s="757"/>
    </row>
    <row r="620">
      <c r="A620" s="757" t="str">
        <f>'Compiled Bev'!I2910</f>
        <v/>
      </c>
      <c r="B620" s="757" t="str">
        <f>IF(sum('Compiled Bev'!P2910+'Compiled Bev'!R2910)=0,"",IF(V620&gt;1,"",sum('Compiled Bev'!P2910+'Compiled Bev'!R2910)))</f>
        <v/>
      </c>
      <c r="C620" s="757" t="str">
        <f>'Compiled Bev'!K2910</f>
        <v/>
      </c>
      <c r="D620" s="757" t="str">
        <f>'Compiled Bev'!L2910</f>
        <v/>
      </c>
      <c r="E620" s="757" t="str">
        <f>'Compiled Bev'!M2910</f>
        <v/>
      </c>
      <c r="F620" s="757" t="str">
        <f>'Compiled Bev'!N2910</f>
        <v/>
      </c>
      <c r="G620" s="757" t="str">
        <f t="shared" si="1"/>
        <v/>
      </c>
      <c r="H620" s="757" t="str">
        <f>'Compiled Bev'!P2910</f>
        <v/>
      </c>
      <c r="I620" s="757" t="str">
        <f t="shared" si="2"/>
        <v/>
      </c>
      <c r="J620" s="757" t="str">
        <f>'Compiled Bev'!R2910</f>
        <v/>
      </c>
      <c r="K620" s="757" t="str">
        <f>'Compiled Bev'!S2910</f>
        <v/>
      </c>
      <c r="L620" s="757" t="str">
        <f>'Compiled Bev'!T2910</f>
        <v/>
      </c>
      <c r="M620" s="758"/>
      <c r="N620" s="759"/>
      <c r="O620" s="757"/>
      <c r="P620" s="757"/>
      <c r="Q620" s="757"/>
      <c r="R620" s="757"/>
      <c r="S620" s="757"/>
      <c r="T620" s="757"/>
      <c r="U620" s="757"/>
      <c r="V620" s="757">
        <f>COUNTA('Compiled Bev'!P2910,'Compiled Bev'!R2910)</f>
        <v>0</v>
      </c>
      <c r="W620" s="757"/>
      <c r="X620" s="757"/>
      <c r="Y620" s="757"/>
      <c r="Z620" s="757"/>
    </row>
    <row r="621">
      <c r="A621" s="757" t="str">
        <f>'Compiled Bev'!I2911</f>
        <v/>
      </c>
      <c r="B621" s="757" t="str">
        <f>IF(sum('Compiled Bev'!P2911+'Compiled Bev'!R2911)=0,"",IF(V621&gt;1,"",sum('Compiled Bev'!P2911+'Compiled Bev'!R2911)))</f>
        <v/>
      </c>
      <c r="C621" s="757" t="str">
        <f>'Compiled Bev'!K2911</f>
        <v/>
      </c>
      <c r="D621" s="757" t="str">
        <f>'Compiled Bev'!L2911</f>
        <v/>
      </c>
      <c r="E621" s="757" t="str">
        <f>'Compiled Bev'!M2911</f>
        <v/>
      </c>
      <c r="F621" s="757" t="str">
        <f>'Compiled Bev'!N2911</f>
        <v/>
      </c>
      <c r="G621" s="757" t="str">
        <f t="shared" si="1"/>
        <v/>
      </c>
      <c r="H621" s="757" t="str">
        <f>'Compiled Bev'!P2911</f>
        <v/>
      </c>
      <c r="I621" s="757" t="str">
        <f t="shared" si="2"/>
        <v/>
      </c>
      <c r="J621" s="757" t="str">
        <f>'Compiled Bev'!R2911</f>
        <v/>
      </c>
      <c r="K621" s="757" t="str">
        <f>'Compiled Bev'!S2911</f>
        <v/>
      </c>
      <c r="L621" s="757" t="str">
        <f>'Compiled Bev'!T2911</f>
        <v/>
      </c>
      <c r="M621" s="758"/>
      <c r="N621" s="759"/>
      <c r="O621" s="757"/>
      <c r="P621" s="757"/>
      <c r="Q621" s="757"/>
      <c r="R621" s="757"/>
      <c r="S621" s="757"/>
      <c r="T621" s="757"/>
      <c r="U621" s="757"/>
      <c r="V621" s="757">
        <f>COUNTA('Compiled Bev'!P2911,'Compiled Bev'!R2911)</f>
        <v>0</v>
      </c>
      <c r="W621" s="757"/>
      <c r="X621" s="757"/>
      <c r="Y621" s="757"/>
      <c r="Z621" s="757"/>
    </row>
    <row r="622">
      <c r="A622" s="757" t="str">
        <f>'Compiled Bev'!I2912</f>
        <v/>
      </c>
      <c r="B622" s="757" t="str">
        <f>IF(sum('Compiled Bev'!P2912+'Compiled Bev'!R2912)=0,"",IF(V622&gt;1,"",sum('Compiled Bev'!P2912+'Compiled Bev'!R2912)))</f>
        <v/>
      </c>
      <c r="C622" s="757" t="str">
        <f>'Compiled Bev'!K2912</f>
        <v/>
      </c>
      <c r="D622" s="757" t="str">
        <f>'Compiled Bev'!L2912</f>
        <v/>
      </c>
      <c r="E622" s="757" t="str">
        <f>'Compiled Bev'!M2912</f>
        <v/>
      </c>
      <c r="F622" s="757" t="str">
        <f>'Compiled Bev'!N2912</f>
        <v/>
      </c>
      <c r="G622" s="757" t="str">
        <f t="shared" si="1"/>
        <v/>
      </c>
      <c r="H622" s="757" t="str">
        <f>'Compiled Bev'!P2912</f>
        <v/>
      </c>
      <c r="I622" s="757" t="str">
        <f t="shared" si="2"/>
        <v/>
      </c>
      <c r="J622" s="757" t="str">
        <f>'Compiled Bev'!R2912</f>
        <v/>
      </c>
      <c r="K622" s="757" t="str">
        <f>'Compiled Bev'!S2912</f>
        <v/>
      </c>
      <c r="L622" s="757" t="str">
        <f>'Compiled Bev'!T2912</f>
        <v/>
      </c>
      <c r="M622" s="758"/>
      <c r="N622" s="759"/>
      <c r="O622" s="757"/>
      <c r="P622" s="757"/>
      <c r="Q622" s="757"/>
      <c r="R622" s="757"/>
      <c r="S622" s="757"/>
      <c r="T622" s="757"/>
      <c r="U622" s="757"/>
      <c r="V622" s="757">
        <f>COUNTA('Compiled Bev'!P2912,'Compiled Bev'!R2912)</f>
        <v>0</v>
      </c>
      <c r="W622" s="757"/>
      <c r="X622" s="757"/>
      <c r="Y622" s="757"/>
      <c r="Z622" s="757"/>
    </row>
    <row r="623">
      <c r="A623" s="757" t="str">
        <f>'Compiled Bev'!I2913</f>
        <v/>
      </c>
      <c r="B623" s="757" t="str">
        <f>IF(sum('Compiled Bev'!P2913+'Compiled Bev'!R2913)=0,"",IF(V623&gt;1,"",sum('Compiled Bev'!P2913+'Compiled Bev'!R2913)))</f>
        <v/>
      </c>
      <c r="C623" s="757" t="str">
        <f>'Compiled Bev'!K2913</f>
        <v/>
      </c>
      <c r="D623" s="757" t="str">
        <f>'Compiled Bev'!L2913</f>
        <v/>
      </c>
      <c r="E623" s="757" t="str">
        <f>'Compiled Bev'!M2913</f>
        <v/>
      </c>
      <c r="F623" s="757" t="str">
        <f>'Compiled Bev'!N2913</f>
        <v/>
      </c>
      <c r="G623" s="757" t="str">
        <f t="shared" si="1"/>
        <v/>
      </c>
      <c r="H623" s="757" t="str">
        <f>'Compiled Bev'!P2913</f>
        <v/>
      </c>
      <c r="I623" s="757" t="str">
        <f t="shared" si="2"/>
        <v/>
      </c>
      <c r="J623" s="757" t="str">
        <f>'Compiled Bev'!R2913</f>
        <v/>
      </c>
      <c r="K623" s="757" t="str">
        <f>'Compiled Bev'!S2913</f>
        <v/>
      </c>
      <c r="L623" s="757" t="str">
        <f>'Compiled Bev'!T2913</f>
        <v/>
      </c>
      <c r="M623" s="758"/>
      <c r="N623" s="759"/>
      <c r="O623" s="757"/>
      <c r="P623" s="757"/>
      <c r="Q623" s="757"/>
      <c r="R623" s="757"/>
      <c r="S623" s="757"/>
      <c r="T623" s="757"/>
      <c r="U623" s="757"/>
      <c r="V623" s="757">
        <f>COUNTA('Compiled Bev'!P2913,'Compiled Bev'!R2913)</f>
        <v>0</v>
      </c>
      <c r="W623" s="757"/>
      <c r="X623" s="757"/>
      <c r="Y623" s="757"/>
      <c r="Z623" s="757"/>
    </row>
    <row r="624">
      <c r="A624" s="757" t="str">
        <f>'Compiled Bev'!I2914</f>
        <v/>
      </c>
      <c r="B624" s="757" t="str">
        <f>IF(sum('Compiled Bev'!P2914+'Compiled Bev'!R2914)=0,"",IF(V624&gt;1,"",sum('Compiled Bev'!P2914+'Compiled Bev'!R2914)))</f>
        <v/>
      </c>
      <c r="C624" s="757" t="str">
        <f>'Compiled Bev'!K2914</f>
        <v/>
      </c>
      <c r="D624" s="757" t="str">
        <f>'Compiled Bev'!L2914</f>
        <v/>
      </c>
      <c r="E624" s="757" t="str">
        <f>'Compiled Bev'!M2914</f>
        <v/>
      </c>
      <c r="F624" s="757" t="str">
        <f>'Compiled Bev'!N2914</f>
        <v/>
      </c>
      <c r="G624" s="757" t="str">
        <f t="shared" si="1"/>
        <v/>
      </c>
      <c r="H624" s="757" t="str">
        <f>'Compiled Bev'!P2914</f>
        <v/>
      </c>
      <c r="I624" s="757" t="str">
        <f t="shared" si="2"/>
        <v/>
      </c>
      <c r="J624" s="757" t="str">
        <f>'Compiled Bev'!R2914</f>
        <v/>
      </c>
      <c r="K624" s="757" t="str">
        <f>'Compiled Bev'!S2914</f>
        <v/>
      </c>
      <c r="L624" s="757" t="str">
        <f>'Compiled Bev'!T2914</f>
        <v/>
      </c>
      <c r="M624" s="758"/>
      <c r="N624" s="759"/>
      <c r="O624" s="757"/>
      <c r="P624" s="757"/>
      <c r="Q624" s="757"/>
      <c r="R624" s="757"/>
      <c r="S624" s="757"/>
      <c r="T624" s="757"/>
      <c r="U624" s="757"/>
      <c r="V624" s="757">
        <f>COUNTA('Compiled Bev'!P2914,'Compiled Bev'!R2914)</f>
        <v>0</v>
      </c>
      <c r="W624" s="757"/>
      <c r="X624" s="757"/>
      <c r="Y624" s="757"/>
      <c r="Z624" s="757"/>
    </row>
    <row r="625">
      <c r="A625" s="757" t="str">
        <f>'Compiled Bev'!I2915</f>
        <v/>
      </c>
      <c r="B625" s="757" t="str">
        <f>IF(sum('Compiled Bev'!P2915+'Compiled Bev'!R2915)=0,"",IF(V625&gt;1,"",sum('Compiled Bev'!P2915+'Compiled Bev'!R2915)))</f>
        <v/>
      </c>
      <c r="C625" s="757" t="str">
        <f>'Compiled Bev'!K2915</f>
        <v/>
      </c>
      <c r="D625" s="757" t="str">
        <f>'Compiled Bev'!L2915</f>
        <v/>
      </c>
      <c r="E625" s="757" t="str">
        <f>'Compiled Bev'!M2915</f>
        <v/>
      </c>
      <c r="F625" s="757" t="str">
        <f>'Compiled Bev'!N2915</f>
        <v/>
      </c>
      <c r="G625" s="757" t="str">
        <f t="shared" si="1"/>
        <v/>
      </c>
      <c r="H625" s="757" t="str">
        <f>'Compiled Bev'!P2915</f>
        <v/>
      </c>
      <c r="I625" s="757" t="str">
        <f t="shared" si="2"/>
        <v/>
      </c>
      <c r="J625" s="757" t="str">
        <f>'Compiled Bev'!R2915</f>
        <v/>
      </c>
      <c r="K625" s="757" t="str">
        <f>'Compiled Bev'!S2915</f>
        <v/>
      </c>
      <c r="L625" s="757" t="str">
        <f>'Compiled Bev'!T2915</f>
        <v/>
      </c>
      <c r="M625" s="758"/>
      <c r="N625" s="759"/>
      <c r="O625" s="757"/>
      <c r="P625" s="757"/>
      <c r="Q625" s="757"/>
      <c r="R625" s="757"/>
      <c r="S625" s="757"/>
      <c r="T625" s="757"/>
      <c r="U625" s="757"/>
      <c r="V625" s="757">
        <f>COUNTA('Compiled Bev'!P2915,'Compiled Bev'!R2915)</f>
        <v>0</v>
      </c>
      <c r="W625" s="757"/>
      <c r="X625" s="757"/>
      <c r="Y625" s="757"/>
      <c r="Z625" s="757"/>
    </row>
    <row r="626">
      <c r="A626" s="757" t="str">
        <f>'Compiled Bev'!I2916</f>
        <v/>
      </c>
      <c r="B626" s="757" t="str">
        <f>IF(sum('Compiled Bev'!P2916+'Compiled Bev'!R2916)=0,"",IF(V626&gt;1,"",sum('Compiled Bev'!P2916+'Compiled Bev'!R2916)))</f>
        <v/>
      </c>
      <c r="C626" s="757" t="str">
        <f>'Compiled Bev'!K2916</f>
        <v/>
      </c>
      <c r="D626" s="757" t="str">
        <f>'Compiled Bev'!L2916</f>
        <v/>
      </c>
      <c r="E626" s="757" t="str">
        <f>'Compiled Bev'!M2916</f>
        <v/>
      </c>
      <c r="F626" s="757" t="str">
        <f>'Compiled Bev'!N2916</f>
        <v/>
      </c>
      <c r="G626" s="757" t="str">
        <f t="shared" si="1"/>
        <v/>
      </c>
      <c r="H626" s="757" t="str">
        <f>'Compiled Bev'!P2916</f>
        <v/>
      </c>
      <c r="I626" s="757" t="str">
        <f t="shared" si="2"/>
        <v/>
      </c>
      <c r="J626" s="757" t="str">
        <f>'Compiled Bev'!R2916</f>
        <v/>
      </c>
      <c r="K626" s="757" t="str">
        <f>'Compiled Bev'!S2916</f>
        <v/>
      </c>
      <c r="L626" s="757" t="str">
        <f>'Compiled Bev'!T2916</f>
        <v/>
      </c>
      <c r="M626" s="758"/>
      <c r="N626" s="759"/>
      <c r="O626" s="757"/>
      <c r="P626" s="757"/>
      <c r="Q626" s="757"/>
      <c r="R626" s="757"/>
      <c r="S626" s="757"/>
      <c r="T626" s="757"/>
      <c r="U626" s="757"/>
      <c r="V626" s="757">
        <f>COUNTA('Compiled Bev'!P2916,'Compiled Bev'!R2916)</f>
        <v>0</v>
      </c>
      <c r="W626" s="757"/>
      <c r="X626" s="757"/>
      <c r="Y626" s="757"/>
      <c r="Z626" s="757"/>
    </row>
    <row r="627">
      <c r="A627" s="757" t="str">
        <f>'Compiled Bev'!I2917</f>
        <v/>
      </c>
      <c r="B627" s="757" t="str">
        <f>IF(sum('Compiled Bev'!P2917+'Compiled Bev'!R2917)=0,"",IF(V627&gt;1,"",sum('Compiled Bev'!P2917+'Compiled Bev'!R2917)))</f>
        <v/>
      </c>
      <c r="C627" s="757" t="str">
        <f>'Compiled Bev'!K2917</f>
        <v/>
      </c>
      <c r="D627" s="757" t="str">
        <f>'Compiled Bev'!L2917</f>
        <v/>
      </c>
      <c r="E627" s="757" t="str">
        <f>'Compiled Bev'!M2917</f>
        <v/>
      </c>
      <c r="F627" s="757" t="str">
        <f>'Compiled Bev'!N2917</f>
        <v/>
      </c>
      <c r="G627" s="757" t="str">
        <f t="shared" si="1"/>
        <v/>
      </c>
      <c r="H627" s="757" t="str">
        <f>'Compiled Bev'!P2917</f>
        <v/>
      </c>
      <c r="I627" s="757" t="str">
        <f t="shared" si="2"/>
        <v/>
      </c>
      <c r="J627" s="757" t="str">
        <f>'Compiled Bev'!R2917</f>
        <v/>
      </c>
      <c r="K627" s="757" t="str">
        <f>'Compiled Bev'!S2917</f>
        <v/>
      </c>
      <c r="L627" s="757" t="str">
        <f>'Compiled Bev'!T2917</f>
        <v/>
      </c>
      <c r="M627" s="758"/>
      <c r="N627" s="759"/>
      <c r="O627" s="757"/>
      <c r="P627" s="757"/>
      <c r="Q627" s="757"/>
      <c r="R627" s="757"/>
      <c r="S627" s="757"/>
      <c r="T627" s="757"/>
      <c r="U627" s="757"/>
      <c r="V627" s="757">
        <f>COUNTA('Compiled Bev'!P2917,'Compiled Bev'!R2917)</f>
        <v>0</v>
      </c>
      <c r="W627" s="757"/>
      <c r="X627" s="757"/>
      <c r="Y627" s="757"/>
      <c r="Z627" s="757"/>
    </row>
    <row r="628">
      <c r="A628" s="757" t="str">
        <f>'Compiled Bev'!I2918</f>
        <v/>
      </c>
      <c r="B628" s="757" t="str">
        <f>IF(sum('Compiled Bev'!P2918+'Compiled Bev'!R2918)=0,"",IF(V628&gt;1,"",sum('Compiled Bev'!P2918+'Compiled Bev'!R2918)))</f>
        <v/>
      </c>
      <c r="C628" s="757" t="str">
        <f>'Compiled Bev'!K2918</f>
        <v/>
      </c>
      <c r="D628" s="757" t="str">
        <f>'Compiled Bev'!L2918</f>
        <v/>
      </c>
      <c r="E628" s="757" t="str">
        <f>'Compiled Bev'!M2918</f>
        <v/>
      </c>
      <c r="F628" s="757" t="str">
        <f>'Compiled Bev'!N2918</f>
        <v/>
      </c>
      <c r="G628" s="757" t="str">
        <f t="shared" si="1"/>
        <v/>
      </c>
      <c r="H628" s="757" t="str">
        <f>'Compiled Bev'!P2918</f>
        <v/>
      </c>
      <c r="I628" s="757" t="str">
        <f t="shared" si="2"/>
        <v/>
      </c>
      <c r="J628" s="757" t="str">
        <f>'Compiled Bev'!R2918</f>
        <v/>
      </c>
      <c r="K628" s="757" t="str">
        <f>'Compiled Bev'!S2918</f>
        <v/>
      </c>
      <c r="L628" s="757" t="str">
        <f>'Compiled Bev'!T2918</f>
        <v/>
      </c>
      <c r="M628" s="758"/>
      <c r="N628" s="759"/>
      <c r="O628" s="757"/>
      <c r="P628" s="757"/>
      <c r="Q628" s="757"/>
      <c r="R628" s="757"/>
      <c r="S628" s="757"/>
      <c r="T628" s="757"/>
      <c r="U628" s="757"/>
      <c r="V628" s="757">
        <f>COUNTA('Compiled Bev'!P2918,'Compiled Bev'!R2918)</f>
        <v>0</v>
      </c>
      <c r="W628" s="757"/>
      <c r="X628" s="757"/>
      <c r="Y628" s="757"/>
      <c r="Z628" s="757"/>
    </row>
    <row r="629">
      <c r="A629" s="757" t="str">
        <f>'Compiled Bev'!I2919</f>
        <v/>
      </c>
      <c r="B629" s="757" t="str">
        <f>IF(sum('Compiled Bev'!P2919+'Compiled Bev'!R2919)=0,"",IF(V629&gt;1,"",sum('Compiled Bev'!P2919+'Compiled Bev'!R2919)))</f>
        <v/>
      </c>
      <c r="C629" s="757" t="str">
        <f>'Compiled Bev'!K2919</f>
        <v/>
      </c>
      <c r="D629" s="757" t="str">
        <f>'Compiled Bev'!L2919</f>
        <v/>
      </c>
      <c r="E629" s="757" t="str">
        <f>'Compiled Bev'!M2919</f>
        <v/>
      </c>
      <c r="F629" s="757" t="str">
        <f>'Compiled Bev'!N2919</f>
        <v/>
      </c>
      <c r="G629" s="757" t="str">
        <f t="shared" si="1"/>
        <v/>
      </c>
      <c r="H629" s="757" t="str">
        <f>'Compiled Bev'!P2919</f>
        <v/>
      </c>
      <c r="I629" s="757" t="str">
        <f t="shared" si="2"/>
        <v/>
      </c>
      <c r="J629" s="757" t="str">
        <f>'Compiled Bev'!R2919</f>
        <v/>
      </c>
      <c r="K629" s="757" t="str">
        <f>'Compiled Bev'!S2919</f>
        <v/>
      </c>
      <c r="L629" s="757" t="str">
        <f>'Compiled Bev'!T2919</f>
        <v/>
      </c>
      <c r="M629" s="758"/>
      <c r="N629" s="759"/>
      <c r="O629" s="757"/>
      <c r="P629" s="757"/>
      <c r="Q629" s="757"/>
      <c r="R629" s="757"/>
      <c r="S629" s="757"/>
      <c r="T629" s="757"/>
      <c r="U629" s="757"/>
      <c r="V629" s="757">
        <f>COUNTA('Compiled Bev'!P2919,'Compiled Bev'!R2919)</f>
        <v>0</v>
      </c>
      <c r="W629" s="757"/>
      <c r="X629" s="757"/>
      <c r="Y629" s="757"/>
      <c r="Z629" s="757"/>
    </row>
    <row r="630">
      <c r="A630" s="757" t="str">
        <f>'Compiled Bev'!I2920</f>
        <v/>
      </c>
      <c r="B630" s="757" t="str">
        <f>IF(sum('Compiled Bev'!P2920+'Compiled Bev'!R2920)=0,"",IF(V630&gt;1,"",sum('Compiled Bev'!P2920+'Compiled Bev'!R2920)))</f>
        <v/>
      </c>
      <c r="C630" s="757" t="str">
        <f>'Compiled Bev'!K2920</f>
        <v/>
      </c>
      <c r="D630" s="757" t="str">
        <f>'Compiled Bev'!L2920</f>
        <v/>
      </c>
      <c r="E630" s="757" t="str">
        <f>'Compiled Bev'!M2920</f>
        <v/>
      </c>
      <c r="F630" s="757" t="str">
        <f>'Compiled Bev'!N2920</f>
        <v/>
      </c>
      <c r="G630" s="757" t="str">
        <f t="shared" si="1"/>
        <v/>
      </c>
      <c r="H630" s="757" t="str">
        <f>'Compiled Bev'!P2920</f>
        <v/>
      </c>
      <c r="I630" s="757" t="str">
        <f t="shared" si="2"/>
        <v/>
      </c>
      <c r="J630" s="757" t="str">
        <f>'Compiled Bev'!R2920</f>
        <v/>
      </c>
      <c r="K630" s="757" t="str">
        <f>'Compiled Bev'!S2920</f>
        <v/>
      </c>
      <c r="L630" s="757" t="str">
        <f>'Compiled Bev'!T2920</f>
        <v/>
      </c>
      <c r="M630" s="758"/>
      <c r="N630" s="759"/>
      <c r="O630" s="757"/>
      <c r="P630" s="757"/>
      <c r="Q630" s="757"/>
      <c r="R630" s="757"/>
      <c r="S630" s="757"/>
      <c r="T630" s="757"/>
      <c r="U630" s="757"/>
      <c r="V630" s="757">
        <f>COUNTA('Compiled Bev'!P2920,'Compiled Bev'!R2920)</f>
        <v>0</v>
      </c>
      <c r="W630" s="757"/>
      <c r="X630" s="757"/>
      <c r="Y630" s="757"/>
      <c r="Z630" s="757"/>
    </row>
    <row r="631">
      <c r="A631" s="757" t="str">
        <f>'Compiled Bev'!I2921</f>
        <v/>
      </c>
      <c r="B631" s="757" t="str">
        <f>IF(sum('Compiled Bev'!P2921+'Compiled Bev'!R2921)=0,"",IF(V631&gt;1,"",sum('Compiled Bev'!P2921+'Compiled Bev'!R2921)))</f>
        <v/>
      </c>
      <c r="C631" s="757" t="str">
        <f>'Compiled Bev'!K2921</f>
        <v/>
      </c>
      <c r="D631" s="757" t="str">
        <f>'Compiled Bev'!L2921</f>
        <v/>
      </c>
      <c r="E631" s="757" t="str">
        <f>'Compiled Bev'!M2921</f>
        <v/>
      </c>
      <c r="F631" s="757" t="str">
        <f>'Compiled Bev'!N2921</f>
        <v/>
      </c>
      <c r="G631" s="757" t="str">
        <f t="shared" si="1"/>
        <v/>
      </c>
      <c r="H631" s="757" t="str">
        <f>'Compiled Bev'!P2921</f>
        <v/>
      </c>
      <c r="I631" s="757" t="str">
        <f t="shared" si="2"/>
        <v/>
      </c>
      <c r="J631" s="757" t="str">
        <f>'Compiled Bev'!R2921</f>
        <v/>
      </c>
      <c r="K631" s="757" t="str">
        <f>'Compiled Bev'!S2921</f>
        <v/>
      </c>
      <c r="L631" s="757" t="str">
        <f>'Compiled Bev'!T2921</f>
        <v/>
      </c>
      <c r="M631" s="758"/>
      <c r="N631" s="759"/>
      <c r="O631" s="757"/>
      <c r="P631" s="757"/>
      <c r="Q631" s="757"/>
      <c r="R631" s="757"/>
      <c r="S631" s="757"/>
      <c r="T631" s="757"/>
      <c r="U631" s="757"/>
      <c r="V631" s="757">
        <f>COUNTA('Compiled Bev'!P2921,'Compiled Bev'!R2921)</f>
        <v>0</v>
      </c>
      <c r="W631" s="757"/>
      <c r="X631" s="757"/>
      <c r="Y631" s="757"/>
      <c r="Z631" s="757"/>
    </row>
    <row r="632">
      <c r="A632" s="757" t="str">
        <f>'Compiled Bev'!I2922</f>
        <v/>
      </c>
      <c r="B632" s="757" t="str">
        <f>IF(sum('Compiled Bev'!P2922+'Compiled Bev'!R2922)=0,"",IF(V632&gt;1,"",sum('Compiled Bev'!P2922+'Compiled Bev'!R2922)))</f>
        <v/>
      </c>
      <c r="C632" s="757" t="str">
        <f>'Compiled Bev'!K2922</f>
        <v/>
      </c>
      <c r="D632" s="757" t="str">
        <f>'Compiled Bev'!L2922</f>
        <v/>
      </c>
      <c r="E632" s="757" t="str">
        <f>'Compiled Bev'!M2922</f>
        <v/>
      </c>
      <c r="F632" s="757" t="str">
        <f>'Compiled Bev'!N2922</f>
        <v/>
      </c>
      <c r="G632" s="757" t="str">
        <f t="shared" si="1"/>
        <v/>
      </c>
      <c r="H632" s="757" t="str">
        <f>'Compiled Bev'!P2922</f>
        <v/>
      </c>
      <c r="I632" s="757" t="str">
        <f t="shared" si="2"/>
        <v/>
      </c>
      <c r="J632" s="757" t="str">
        <f>'Compiled Bev'!R2922</f>
        <v/>
      </c>
      <c r="K632" s="757" t="str">
        <f>'Compiled Bev'!S2922</f>
        <v/>
      </c>
      <c r="L632" s="757" t="str">
        <f>'Compiled Bev'!T2922</f>
        <v/>
      </c>
      <c r="M632" s="758"/>
      <c r="N632" s="759"/>
      <c r="O632" s="757"/>
      <c r="P632" s="757"/>
      <c r="Q632" s="757"/>
      <c r="R632" s="757"/>
      <c r="S632" s="757"/>
      <c r="T632" s="757"/>
      <c r="U632" s="757"/>
      <c r="V632" s="757">
        <f>COUNTA('Compiled Bev'!P2922,'Compiled Bev'!R2922)</f>
        <v>0</v>
      </c>
      <c r="W632" s="757"/>
      <c r="X632" s="757"/>
      <c r="Y632" s="757"/>
      <c r="Z632" s="757"/>
    </row>
    <row r="633">
      <c r="A633" s="757" t="str">
        <f>'Compiled Bev'!I2923</f>
        <v/>
      </c>
      <c r="B633" s="757" t="str">
        <f>IF(sum('Compiled Bev'!P2923+'Compiled Bev'!R2923)=0,"",IF(V633&gt;1,"",sum('Compiled Bev'!P2923+'Compiled Bev'!R2923)))</f>
        <v/>
      </c>
      <c r="C633" s="757" t="str">
        <f>'Compiled Bev'!K2923</f>
        <v/>
      </c>
      <c r="D633" s="757" t="str">
        <f>'Compiled Bev'!L2923</f>
        <v/>
      </c>
      <c r="E633" s="757" t="str">
        <f>'Compiled Bev'!M2923</f>
        <v/>
      </c>
      <c r="F633" s="757" t="str">
        <f>'Compiled Bev'!N2923</f>
        <v/>
      </c>
      <c r="G633" s="757" t="str">
        <f t="shared" si="1"/>
        <v/>
      </c>
      <c r="H633" s="757" t="str">
        <f>'Compiled Bev'!P2923</f>
        <v/>
      </c>
      <c r="I633" s="757" t="str">
        <f t="shared" si="2"/>
        <v/>
      </c>
      <c r="J633" s="757" t="str">
        <f>'Compiled Bev'!R2923</f>
        <v/>
      </c>
      <c r="K633" s="757" t="str">
        <f>'Compiled Bev'!S2923</f>
        <v/>
      </c>
      <c r="L633" s="757" t="str">
        <f>'Compiled Bev'!T2923</f>
        <v/>
      </c>
      <c r="M633" s="758"/>
      <c r="N633" s="759"/>
      <c r="O633" s="757"/>
      <c r="P633" s="757"/>
      <c r="Q633" s="757"/>
      <c r="R633" s="757"/>
      <c r="S633" s="757"/>
      <c r="T633" s="757"/>
      <c r="U633" s="757"/>
      <c r="V633" s="757">
        <f>COUNTA('Compiled Bev'!P2923,'Compiled Bev'!R2923)</f>
        <v>0</v>
      </c>
      <c r="W633" s="757"/>
      <c r="X633" s="757"/>
      <c r="Y633" s="757"/>
      <c r="Z633" s="757"/>
    </row>
    <row r="634">
      <c r="A634" s="757" t="str">
        <f>'Compiled Bev'!I2924</f>
        <v/>
      </c>
      <c r="B634" s="757" t="str">
        <f>IF(sum('Compiled Bev'!P2924+'Compiled Bev'!R2924)=0,"",IF(V634&gt;1,"",sum('Compiled Bev'!P2924+'Compiled Bev'!R2924)))</f>
        <v/>
      </c>
      <c r="C634" s="757" t="str">
        <f>'Compiled Bev'!K2924</f>
        <v/>
      </c>
      <c r="D634" s="757" t="str">
        <f>'Compiled Bev'!L2924</f>
        <v/>
      </c>
      <c r="E634" s="757" t="str">
        <f>'Compiled Bev'!M2924</f>
        <v/>
      </c>
      <c r="F634" s="757" t="str">
        <f>'Compiled Bev'!N2924</f>
        <v/>
      </c>
      <c r="G634" s="757" t="str">
        <f t="shared" si="1"/>
        <v/>
      </c>
      <c r="H634" s="757" t="str">
        <f>'Compiled Bev'!P2924</f>
        <v/>
      </c>
      <c r="I634" s="757" t="str">
        <f t="shared" si="2"/>
        <v/>
      </c>
      <c r="J634" s="757" t="str">
        <f>'Compiled Bev'!R2924</f>
        <v/>
      </c>
      <c r="K634" s="757" t="str">
        <f>'Compiled Bev'!S2924</f>
        <v/>
      </c>
      <c r="L634" s="757" t="str">
        <f>'Compiled Bev'!T2924</f>
        <v/>
      </c>
      <c r="M634" s="758"/>
      <c r="N634" s="759"/>
      <c r="O634" s="757"/>
      <c r="P634" s="757"/>
      <c r="Q634" s="757"/>
      <c r="R634" s="757"/>
      <c r="S634" s="757"/>
      <c r="T634" s="757"/>
      <c r="U634" s="757"/>
      <c r="V634" s="757">
        <f>COUNTA('Compiled Bev'!P2924,'Compiled Bev'!R2924)</f>
        <v>0</v>
      </c>
      <c r="W634" s="757"/>
      <c r="X634" s="757"/>
      <c r="Y634" s="757"/>
      <c r="Z634" s="757"/>
    </row>
    <row r="635">
      <c r="A635" s="757" t="str">
        <f>'Compiled Bev'!I2925</f>
        <v/>
      </c>
      <c r="B635" s="757" t="str">
        <f>IF(sum('Compiled Bev'!P2925+'Compiled Bev'!R2925)=0,"",IF(V635&gt;1,"",sum('Compiled Bev'!P2925+'Compiled Bev'!R2925)))</f>
        <v/>
      </c>
      <c r="C635" s="757" t="str">
        <f>'Compiled Bev'!K2925</f>
        <v/>
      </c>
      <c r="D635" s="757" t="str">
        <f>'Compiled Bev'!L2925</f>
        <v/>
      </c>
      <c r="E635" s="757" t="str">
        <f>'Compiled Bev'!M2925</f>
        <v/>
      </c>
      <c r="F635" s="757" t="str">
        <f>'Compiled Bev'!N2925</f>
        <v/>
      </c>
      <c r="G635" s="757" t="str">
        <f t="shared" si="1"/>
        <v/>
      </c>
      <c r="H635" s="757" t="str">
        <f>'Compiled Bev'!P2925</f>
        <v/>
      </c>
      <c r="I635" s="757" t="str">
        <f t="shared" si="2"/>
        <v/>
      </c>
      <c r="J635" s="757" t="str">
        <f>'Compiled Bev'!R2925</f>
        <v/>
      </c>
      <c r="K635" s="757" t="str">
        <f>'Compiled Bev'!S2925</f>
        <v/>
      </c>
      <c r="L635" s="757" t="str">
        <f>'Compiled Bev'!T2925</f>
        <v/>
      </c>
      <c r="M635" s="758"/>
      <c r="N635" s="759"/>
      <c r="O635" s="757"/>
      <c r="P635" s="757"/>
      <c r="Q635" s="757"/>
      <c r="R635" s="757"/>
      <c r="S635" s="757"/>
      <c r="T635" s="757"/>
      <c r="U635" s="757"/>
      <c r="V635" s="757">
        <f>COUNTA('Compiled Bev'!P2925,'Compiled Bev'!R2925)</f>
        <v>0</v>
      </c>
      <c r="W635" s="757"/>
      <c r="X635" s="757"/>
      <c r="Y635" s="757"/>
      <c r="Z635" s="757"/>
    </row>
    <row r="636">
      <c r="A636" s="757" t="str">
        <f>'Compiled Bev'!I2926</f>
        <v/>
      </c>
      <c r="B636" s="757" t="str">
        <f>IF(sum('Compiled Bev'!P2926+'Compiled Bev'!R2926)=0,"",IF(V636&gt;1,"",sum('Compiled Bev'!P2926+'Compiled Bev'!R2926)))</f>
        <v/>
      </c>
      <c r="C636" s="757" t="str">
        <f>'Compiled Bev'!K2926</f>
        <v/>
      </c>
      <c r="D636" s="757" t="str">
        <f>'Compiled Bev'!L2926</f>
        <v/>
      </c>
      <c r="E636" s="757" t="str">
        <f>'Compiled Bev'!M2926</f>
        <v/>
      </c>
      <c r="F636" s="757" t="str">
        <f>'Compiled Bev'!N2926</f>
        <v/>
      </c>
      <c r="G636" s="757" t="str">
        <f t="shared" si="1"/>
        <v/>
      </c>
      <c r="H636" s="757" t="str">
        <f>'Compiled Bev'!P2926</f>
        <v/>
      </c>
      <c r="I636" s="757" t="str">
        <f t="shared" si="2"/>
        <v/>
      </c>
      <c r="J636" s="757" t="str">
        <f>'Compiled Bev'!R2926</f>
        <v/>
      </c>
      <c r="K636" s="757" t="str">
        <f>'Compiled Bev'!S2926</f>
        <v/>
      </c>
      <c r="L636" s="757" t="str">
        <f>'Compiled Bev'!T2926</f>
        <v/>
      </c>
      <c r="M636" s="758"/>
      <c r="N636" s="759"/>
      <c r="O636" s="757"/>
      <c r="P636" s="757"/>
      <c r="Q636" s="757"/>
      <c r="R636" s="757"/>
      <c r="S636" s="757"/>
      <c r="T636" s="757"/>
      <c r="U636" s="757"/>
      <c r="V636" s="757">
        <f>COUNTA('Compiled Bev'!P2926,'Compiled Bev'!R2926)</f>
        <v>0</v>
      </c>
      <c r="W636" s="757"/>
      <c r="X636" s="757"/>
      <c r="Y636" s="757"/>
      <c r="Z636" s="757"/>
    </row>
    <row r="637">
      <c r="A637" s="757" t="str">
        <f>'Compiled Bev'!I2927</f>
        <v/>
      </c>
      <c r="B637" s="757" t="str">
        <f>IF(sum('Compiled Bev'!P2927+'Compiled Bev'!R2927)=0,"",IF(V637&gt;1,"",sum('Compiled Bev'!P2927+'Compiled Bev'!R2927)))</f>
        <v/>
      </c>
      <c r="C637" s="757" t="str">
        <f>'Compiled Bev'!K2927</f>
        <v/>
      </c>
      <c r="D637" s="757" t="str">
        <f>'Compiled Bev'!L2927</f>
        <v/>
      </c>
      <c r="E637" s="757" t="str">
        <f>'Compiled Bev'!M2927</f>
        <v/>
      </c>
      <c r="F637" s="757" t="str">
        <f>'Compiled Bev'!N2927</f>
        <v/>
      </c>
      <c r="G637" s="757" t="str">
        <f t="shared" si="1"/>
        <v/>
      </c>
      <c r="H637" s="757" t="str">
        <f>'Compiled Bev'!P2927</f>
        <v/>
      </c>
      <c r="I637" s="757" t="str">
        <f t="shared" si="2"/>
        <v/>
      </c>
      <c r="J637" s="757" t="str">
        <f>'Compiled Bev'!R2927</f>
        <v/>
      </c>
      <c r="K637" s="757" t="str">
        <f>'Compiled Bev'!S2927</f>
        <v/>
      </c>
      <c r="L637" s="757" t="str">
        <f>'Compiled Bev'!T2927</f>
        <v/>
      </c>
      <c r="M637" s="758"/>
      <c r="N637" s="759"/>
      <c r="O637" s="757"/>
      <c r="P637" s="757"/>
      <c r="Q637" s="757"/>
      <c r="R637" s="757"/>
      <c r="S637" s="757"/>
      <c r="T637" s="757"/>
      <c r="U637" s="757"/>
      <c r="V637" s="757">
        <f>COUNTA('Compiled Bev'!P2927,'Compiled Bev'!R2927)</f>
        <v>0</v>
      </c>
      <c r="W637" s="757"/>
      <c r="X637" s="757"/>
      <c r="Y637" s="757"/>
      <c r="Z637" s="757"/>
    </row>
    <row r="638">
      <c r="A638" s="757" t="str">
        <f>'Compiled Bev'!I2928</f>
        <v/>
      </c>
      <c r="B638" s="757" t="str">
        <f>IF(sum('Compiled Bev'!P2928+'Compiled Bev'!R2928)=0,"",IF(V638&gt;1,"",sum('Compiled Bev'!P2928+'Compiled Bev'!R2928)))</f>
        <v/>
      </c>
      <c r="C638" s="757" t="str">
        <f>'Compiled Bev'!K2928</f>
        <v/>
      </c>
      <c r="D638" s="757" t="str">
        <f>'Compiled Bev'!L2928</f>
        <v/>
      </c>
      <c r="E638" s="757" t="str">
        <f>'Compiled Bev'!M2928</f>
        <v/>
      </c>
      <c r="F638" s="757" t="str">
        <f>'Compiled Bev'!N2928</f>
        <v/>
      </c>
      <c r="G638" s="757" t="str">
        <f t="shared" si="1"/>
        <v/>
      </c>
      <c r="H638" s="757" t="str">
        <f>'Compiled Bev'!P2928</f>
        <v/>
      </c>
      <c r="I638" s="757" t="str">
        <f t="shared" si="2"/>
        <v/>
      </c>
      <c r="J638" s="757" t="str">
        <f>'Compiled Bev'!R2928</f>
        <v/>
      </c>
      <c r="K638" s="757" t="str">
        <f>'Compiled Bev'!S2928</f>
        <v/>
      </c>
      <c r="L638" s="757" t="str">
        <f>'Compiled Bev'!T2928</f>
        <v/>
      </c>
      <c r="M638" s="758"/>
      <c r="N638" s="759"/>
      <c r="O638" s="757"/>
      <c r="P638" s="757"/>
      <c r="Q638" s="757"/>
      <c r="R638" s="757"/>
      <c r="S638" s="757"/>
      <c r="T638" s="757"/>
      <c r="U638" s="757"/>
      <c r="V638" s="757">
        <f>COUNTA('Compiled Bev'!P2928,'Compiled Bev'!R2928)</f>
        <v>0</v>
      </c>
      <c r="W638" s="757"/>
      <c r="X638" s="757"/>
      <c r="Y638" s="757"/>
      <c r="Z638" s="757"/>
    </row>
    <row r="639">
      <c r="A639" s="757" t="str">
        <f>'Compiled Bev'!I2929</f>
        <v/>
      </c>
      <c r="B639" s="757" t="str">
        <f>IF(sum('Compiled Bev'!P2929+'Compiled Bev'!R2929)=0,"",IF(V639&gt;1,"",sum('Compiled Bev'!P2929+'Compiled Bev'!R2929)))</f>
        <v/>
      </c>
      <c r="C639" s="757" t="str">
        <f>'Compiled Bev'!K2929</f>
        <v/>
      </c>
      <c r="D639" s="757" t="str">
        <f>'Compiled Bev'!L2929</f>
        <v/>
      </c>
      <c r="E639" s="757" t="str">
        <f>'Compiled Bev'!M2929</f>
        <v/>
      </c>
      <c r="F639" s="757" t="str">
        <f>'Compiled Bev'!N2929</f>
        <v/>
      </c>
      <c r="G639" s="757" t="str">
        <f t="shared" si="1"/>
        <v/>
      </c>
      <c r="H639" s="757" t="str">
        <f>'Compiled Bev'!P2929</f>
        <v/>
      </c>
      <c r="I639" s="757" t="str">
        <f t="shared" si="2"/>
        <v/>
      </c>
      <c r="J639" s="757" t="str">
        <f>'Compiled Bev'!R2929</f>
        <v/>
      </c>
      <c r="K639" s="757" t="str">
        <f>'Compiled Bev'!S2929</f>
        <v/>
      </c>
      <c r="L639" s="757" t="str">
        <f>'Compiled Bev'!T2929</f>
        <v/>
      </c>
      <c r="M639" s="758"/>
      <c r="N639" s="759"/>
      <c r="O639" s="757"/>
      <c r="P639" s="757"/>
      <c r="Q639" s="757"/>
      <c r="R639" s="757"/>
      <c r="S639" s="757"/>
      <c r="T639" s="757"/>
      <c r="U639" s="757"/>
      <c r="V639" s="757">
        <f>COUNTA('Compiled Bev'!P2929,'Compiled Bev'!R2929)</f>
        <v>0</v>
      </c>
      <c r="W639" s="757"/>
      <c r="X639" s="757"/>
      <c r="Y639" s="757"/>
      <c r="Z639" s="757"/>
    </row>
    <row r="640">
      <c r="A640" s="757" t="str">
        <f>'Compiled Bev'!I2930</f>
        <v/>
      </c>
      <c r="B640" s="757" t="str">
        <f>IF(sum('Compiled Bev'!P2930+'Compiled Bev'!R2930)=0,"",IF(V640&gt;1,"",sum('Compiled Bev'!P2930+'Compiled Bev'!R2930)))</f>
        <v/>
      </c>
      <c r="C640" s="757" t="str">
        <f>'Compiled Bev'!K2930</f>
        <v/>
      </c>
      <c r="D640" s="757" t="str">
        <f>'Compiled Bev'!L2930</f>
        <v/>
      </c>
      <c r="E640" s="757" t="str">
        <f>'Compiled Bev'!M2930</f>
        <v/>
      </c>
      <c r="F640" s="757" t="str">
        <f>'Compiled Bev'!N2930</f>
        <v/>
      </c>
      <c r="G640" s="757" t="str">
        <f t="shared" si="1"/>
        <v/>
      </c>
      <c r="H640" s="757" t="str">
        <f>'Compiled Bev'!P2930</f>
        <v/>
      </c>
      <c r="I640" s="757" t="str">
        <f t="shared" si="2"/>
        <v/>
      </c>
      <c r="J640" s="757" t="str">
        <f>'Compiled Bev'!R2930</f>
        <v/>
      </c>
      <c r="K640" s="757" t="str">
        <f>'Compiled Bev'!S2930</f>
        <v/>
      </c>
      <c r="L640" s="757" t="str">
        <f>'Compiled Bev'!T2930</f>
        <v/>
      </c>
      <c r="M640" s="758"/>
      <c r="N640" s="759"/>
      <c r="O640" s="757"/>
      <c r="P640" s="757"/>
      <c r="Q640" s="757"/>
      <c r="R640" s="757"/>
      <c r="S640" s="757"/>
      <c r="T640" s="757"/>
      <c r="U640" s="757"/>
      <c r="V640" s="757">
        <f>COUNTA('Compiled Bev'!P2930,'Compiled Bev'!R2930)</f>
        <v>0</v>
      </c>
      <c r="W640" s="757"/>
      <c r="X640" s="757"/>
      <c r="Y640" s="757"/>
      <c r="Z640" s="757"/>
    </row>
    <row r="641">
      <c r="A641" s="757" t="str">
        <f>'Compiled Bev'!I2931</f>
        <v/>
      </c>
      <c r="B641" s="757" t="str">
        <f>IF(sum('Compiled Bev'!P2931+'Compiled Bev'!R2931)=0,"",IF(V641&gt;1,"",sum('Compiled Bev'!P2931+'Compiled Bev'!R2931)))</f>
        <v/>
      </c>
      <c r="C641" s="757" t="str">
        <f>'Compiled Bev'!K2931</f>
        <v/>
      </c>
      <c r="D641" s="757" t="str">
        <f>'Compiled Bev'!L2931</f>
        <v/>
      </c>
      <c r="E641" s="757" t="str">
        <f>'Compiled Bev'!M2931</f>
        <v/>
      </c>
      <c r="F641" s="757" t="str">
        <f>'Compiled Bev'!N2931</f>
        <v/>
      </c>
      <c r="G641" s="757" t="str">
        <f t="shared" si="1"/>
        <v/>
      </c>
      <c r="H641" s="757" t="str">
        <f>'Compiled Bev'!P2931</f>
        <v/>
      </c>
      <c r="I641" s="757" t="str">
        <f t="shared" si="2"/>
        <v/>
      </c>
      <c r="J641" s="757" t="str">
        <f>'Compiled Bev'!R2931</f>
        <v/>
      </c>
      <c r="K641" s="757" t="str">
        <f>'Compiled Bev'!S2931</f>
        <v/>
      </c>
      <c r="L641" s="757" t="str">
        <f>'Compiled Bev'!T2931</f>
        <v/>
      </c>
      <c r="M641" s="758"/>
      <c r="N641" s="759"/>
      <c r="O641" s="757"/>
      <c r="P641" s="757"/>
      <c r="Q641" s="757"/>
      <c r="R641" s="757"/>
      <c r="S641" s="757"/>
      <c r="T641" s="757"/>
      <c r="U641" s="757"/>
      <c r="V641" s="757">
        <f>COUNTA('Compiled Bev'!P2931,'Compiled Bev'!R2931)</f>
        <v>0</v>
      </c>
      <c r="W641" s="757"/>
      <c r="X641" s="757"/>
      <c r="Y641" s="757"/>
      <c r="Z641" s="757"/>
    </row>
    <row r="642">
      <c r="A642" s="757" t="str">
        <f>'Compiled Bev'!I2932</f>
        <v/>
      </c>
      <c r="B642" s="757" t="str">
        <f>IF(sum('Compiled Bev'!P2932+'Compiled Bev'!R2932)=0,"",IF(V642&gt;1,"",sum('Compiled Bev'!P2932+'Compiled Bev'!R2932)))</f>
        <v/>
      </c>
      <c r="C642" s="757" t="str">
        <f>'Compiled Bev'!K2932</f>
        <v/>
      </c>
      <c r="D642" s="757" t="str">
        <f>'Compiled Bev'!L2932</f>
        <v/>
      </c>
      <c r="E642" s="757" t="str">
        <f>'Compiled Bev'!M2932</f>
        <v/>
      </c>
      <c r="F642" s="757" t="str">
        <f>'Compiled Bev'!N2932</f>
        <v/>
      </c>
      <c r="G642" s="757" t="str">
        <f t="shared" si="1"/>
        <v/>
      </c>
      <c r="H642" s="757" t="str">
        <f>'Compiled Bev'!P2932</f>
        <v/>
      </c>
      <c r="I642" s="757" t="str">
        <f t="shared" si="2"/>
        <v/>
      </c>
      <c r="J642" s="757" t="str">
        <f>'Compiled Bev'!R2932</f>
        <v/>
      </c>
      <c r="K642" s="757" t="str">
        <f>'Compiled Bev'!S2932</f>
        <v/>
      </c>
      <c r="L642" s="757" t="str">
        <f>'Compiled Bev'!T2932</f>
        <v/>
      </c>
      <c r="M642" s="758"/>
      <c r="N642" s="759"/>
      <c r="O642" s="757"/>
      <c r="P642" s="757"/>
      <c r="Q642" s="757"/>
      <c r="R642" s="757"/>
      <c r="S642" s="757"/>
      <c r="T642" s="757"/>
      <c r="U642" s="757"/>
      <c r="V642" s="757">
        <f>COUNTA('Compiled Bev'!P2932,'Compiled Bev'!R2932)</f>
        <v>0</v>
      </c>
      <c r="W642" s="757"/>
      <c r="X642" s="757"/>
      <c r="Y642" s="757"/>
      <c r="Z642" s="757"/>
    </row>
    <row r="643">
      <c r="A643" s="757" t="str">
        <f>'Compiled Bev'!I2933</f>
        <v/>
      </c>
      <c r="B643" s="757" t="str">
        <f>IF(sum('Compiled Bev'!P2933+'Compiled Bev'!R2933)=0,"",IF(V643&gt;1,"",sum('Compiled Bev'!P2933+'Compiled Bev'!R2933)))</f>
        <v/>
      </c>
      <c r="C643" s="757" t="str">
        <f>'Compiled Bev'!K2933</f>
        <v/>
      </c>
      <c r="D643" s="757" t="str">
        <f>'Compiled Bev'!L2933</f>
        <v/>
      </c>
      <c r="E643" s="757" t="str">
        <f>'Compiled Bev'!M2933</f>
        <v/>
      </c>
      <c r="F643" s="757" t="str">
        <f>'Compiled Bev'!N2933</f>
        <v/>
      </c>
      <c r="G643" s="757" t="str">
        <f t="shared" si="1"/>
        <v/>
      </c>
      <c r="H643" s="757" t="str">
        <f>'Compiled Bev'!P2933</f>
        <v/>
      </c>
      <c r="I643" s="757" t="str">
        <f t="shared" si="2"/>
        <v/>
      </c>
      <c r="J643" s="757" t="str">
        <f>'Compiled Bev'!R2933</f>
        <v/>
      </c>
      <c r="K643" s="757" t="str">
        <f>'Compiled Bev'!S2933</f>
        <v/>
      </c>
      <c r="L643" s="757" t="str">
        <f>'Compiled Bev'!T2933</f>
        <v/>
      </c>
      <c r="M643" s="758"/>
      <c r="N643" s="759"/>
      <c r="O643" s="757"/>
      <c r="P643" s="757"/>
      <c r="Q643" s="757"/>
      <c r="R643" s="757"/>
      <c r="S643" s="757"/>
      <c r="T643" s="757"/>
      <c r="U643" s="757"/>
      <c r="V643" s="757">
        <f>COUNTA('Compiled Bev'!P2933,'Compiled Bev'!R2933)</f>
        <v>0</v>
      </c>
      <c r="W643" s="757"/>
      <c r="X643" s="757"/>
      <c r="Y643" s="757"/>
      <c r="Z643" s="757"/>
    </row>
    <row r="644">
      <c r="A644" s="757" t="str">
        <f>'Compiled Bev'!I2934</f>
        <v/>
      </c>
      <c r="B644" s="757" t="str">
        <f>IF(sum('Compiled Bev'!P2934+'Compiled Bev'!R2934)=0,"",IF(V644&gt;1,"",sum('Compiled Bev'!P2934+'Compiled Bev'!R2934)))</f>
        <v/>
      </c>
      <c r="C644" s="757" t="str">
        <f>'Compiled Bev'!K2934</f>
        <v/>
      </c>
      <c r="D644" s="757" t="str">
        <f>'Compiled Bev'!L2934</f>
        <v/>
      </c>
      <c r="E644" s="757" t="str">
        <f>'Compiled Bev'!M2934</f>
        <v/>
      </c>
      <c r="F644" s="757" t="str">
        <f>'Compiled Bev'!N2934</f>
        <v/>
      </c>
      <c r="G644" s="757" t="str">
        <f t="shared" si="1"/>
        <v/>
      </c>
      <c r="H644" s="757" t="str">
        <f>'Compiled Bev'!P2934</f>
        <v/>
      </c>
      <c r="I644" s="757" t="str">
        <f t="shared" si="2"/>
        <v/>
      </c>
      <c r="J644" s="757" t="str">
        <f>'Compiled Bev'!R2934</f>
        <v/>
      </c>
      <c r="K644" s="757" t="str">
        <f>'Compiled Bev'!S2934</f>
        <v/>
      </c>
      <c r="L644" s="757" t="str">
        <f>'Compiled Bev'!T2934</f>
        <v/>
      </c>
      <c r="M644" s="758"/>
      <c r="N644" s="759"/>
      <c r="O644" s="757"/>
      <c r="P644" s="757"/>
      <c r="Q644" s="757"/>
      <c r="R644" s="757"/>
      <c r="S644" s="757"/>
      <c r="T644" s="757"/>
      <c r="U644" s="757"/>
      <c r="V644" s="757">
        <f>COUNTA('Compiled Bev'!P2934,'Compiled Bev'!R2934)</f>
        <v>0</v>
      </c>
      <c r="W644" s="757"/>
      <c r="X644" s="757"/>
      <c r="Y644" s="757"/>
      <c r="Z644" s="757"/>
    </row>
    <row r="645">
      <c r="A645" s="757" t="str">
        <f>'Compiled Bev'!I2935</f>
        <v/>
      </c>
      <c r="B645" s="757" t="str">
        <f>IF(sum('Compiled Bev'!P2935+'Compiled Bev'!R2935)=0,"",IF(V645&gt;1,"",sum('Compiled Bev'!P2935+'Compiled Bev'!R2935)))</f>
        <v/>
      </c>
      <c r="C645" s="757" t="str">
        <f>'Compiled Bev'!K2935</f>
        <v/>
      </c>
      <c r="D645" s="757" t="str">
        <f>'Compiled Bev'!L2935</f>
        <v/>
      </c>
      <c r="E645" s="757" t="str">
        <f>'Compiled Bev'!M2935</f>
        <v/>
      </c>
      <c r="F645" s="757" t="str">
        <f>'Compiled Bev'!N2935</f>
        <v/>
      </c>
      <c r="G645" s="757" t="str">
        <f t="shared" si="1"/>
        <v/>
      </c>
      <c r="H645" s="757" t="str">
        <f>'Compiled Bev'!P2935</f>
        <v/>
      </c>
      <c r="I645" s="757" t="str">
        <f t="shared" si="2"/>
        <v/>
      </c>
      <c r="J645" s="757" t="str">
        <f>'Compiled Bev'!R2935</f>
        <v/>
      </c>
      <c r="K645" s="757" t="str">
        <f>'Compiled Bev'!S2935</f>
        <v/>
      </c>
      <c r="L645" s="757" t="str">
        <f>'Compiled Bev'!T2935</f>
        <v/>
      </c>
      <c r="M645" s="758"/>
      <c r="N645" s="759"/>
      <c r="O645" s="757"/>
      <c r="P645" s="757"/>
      <c r="Q645" s="757"/>
      <c r="R645" s="757"/>
      <c r="S645" s="757"/>
      <c r="T645" s="757"/>
      <c r="U645" s="757"/>
      <c r="V645" s="757">
        <f>COUNTA('Compiled Bev'!P2935,'Compiled Bev'!R2935)</f>
        <v>0</v>
      </c>
      <c r="W645" s="757"/>
      <c r="X645" s="757"/>
      <c r="Y645" s="757"/>
      <c r="Z645" s="757"/>
    </row>
    <row r="646">
      <c r="A646" s="757" t="str">
        <f>'Compiled Bev'!I2936</f>
        <v/>
      </c>
      <c r="B646" s="757" t="str">
        <f>IF(sum('Compiled Bev'!P2936+'Compiled Bev'!R2936)=0,"",IF(V646&gt;1,"",sum('Compiled Bev'!P2936+'Compiled Bev'!R2936)))</f>
        <v/>
      </c>
      <c r="C646" s="757" t="str">
        <f>'Compiled Bev'!K2936</f>
        <v/>
      </c>
      <c r="D646" s="757" t="str">
        <f>'Compiled Bev'!L2936</f>
        <v/>
      </c>
      <c r="E646" s="757" t="str">
        <f>'Compiled Bev'!M2936</f>
        <v/>
      </c>
      <c r="F646" s="757" t="str">
        <f>'Compiled Bev'!N2936</f>
        <v/>
      </c>
      <c r="G646" s="757" t="str">
        <f t="shared" si="1"/>
        <v/>
      </c>
      <c r="H646" s="757" t="str">
        <f>'Compiled Bev'!P2936</f>
        <v/>
      </c>
      <c r="I646" s="757" t="str">
        <f t="shared" si="2"/>
        <v/>
      </c>
      <c r="J646" s="757" t="str">
        <f>'Compiled Bev'!R2936</f>
        <v/>
      </c>
      <c r="K646" s="757" t="str">
        <f>'Compiled Bev'!S2936</f>
        <v/>
      </c>
      <c r="L646" s="757" t="str">
        <f>'Compiled Bev'!T2936</f>
        <v/>
      </c>
      <c r="M646" s="758"/>
      <c r="N646" s="759"/>
      <c r="O646" s="757"/>
      <c r="P646" s="757"/>
      <c r="Q646" s="757"/>
      <c r="R646" s="757"/>
      <c r="S646" s="757"/>
      <c r="T646" s="757"/>
      <c r="U646" s="757"/>
      <c r="V646" s="757">
        <f>COUNTA('Compiled Bev'!P2936,'Compiled Bev'!R2936)</f>
        <v>0</v>
      </c>
      <c r="W646" s="757"/>
      <c r="X646" s="757"/>
      <c r="Y646" s="757"/>
      <c r="Z646" s="757"/>
    </row>
    <row r="647">
      <c r="A647" s="757" t="str">
        <f>'Compiled Bev'!I2937</f>
        <v/>
      </c>
      <c r="B647" s="757" t="str">
        <f>IF(sum('Compiled Bev'!P2937+'Compiled Bev'!R2937)=0,"",IF(V647&gt;1,"",sum('Compiled Bev'!P2937+'Compiled Bev'!R2937)))</f>
        <v/>
      </c>
      <c r="C647" s="757" t="str">
        <f>'Compiled Bev'!K2937</f>
        <v/>
      </c>
      <c r="D647" s="757" t="str">
        <f>'Compiled Bev'!L2937</f>
        <v/>
      </c>
      <c r="E647" s="757" t="str">
        <f>'Compiled Bev'!M2937</f>
        <v/>
      </c>
      <c r="F647" s="757" t="str">
        <f>'Compiled Bev'!N2937</f>
        <v/>
      </c>
      <c r="G647" s="757" t="str">
        <f t="shared" si="1"/>
        <v/>
      </c>
      <c r="H647" s="757" t="str">
        <f>'Compiled Bev'!P2937</f>
        <v/>
      </c>
      <c r="I647" s="757" t="str">
        <f t="shared" si="2"/>
        <v/>
      </c>
      <c r="J647" s="757" t="str">
        <f>'Compiled Bev'!R2937</f>
        <v/>
      </c>
      <c r="K647" s="757" t="str">
        <f>'Compiled Bev'!S2937</f>
        <v/>
      </c>
      <c r="L647" s="757" t="str">
        <f>'Compiled Bev'!T2937</f>
        <v/>
      </c>
      <c r="M647" s="758"/>
      <c r="N647" s="759"/>
      <c r="O647" s="757"/>
      <c r="P647" s="757"/>
      <c r="Q647" s="757"/>
      <c r="R647" s="757"/>
      <c r="S647" s="757"/>
      <c r="T647" s="757"/>
      <c r="U647" s="757"/>
      <c r="V647" s="757">
        <f>COUNTA('Compiled Bev'!P2937,'Compiled Bev'!R2937)</f>
        <v>0</v>
      </c>
      <c r="W647" s="757"/>
      <c r="X647" s="757"/>
      <c r="Y647" s="757"/>
      <c r="Z647" s="757"/>
    </row>
    <row r="648">
      <c r="A648" s="757" t="str">
        <f>'Compiled Bev'!I2938</f>
        <v/>
      </c>
      <c r="B648" s="757" t="str">
        <f>IF(sum('Compiled Bev'!P2938+'Compiled Bev'!R2938)=0,"",IF(V648&gt;1,"",sum('Compiled Bev'!P2938+'Compiled Bev'!R2938)))</f>
        <v/>
      </c>
      <c r="C648" s="757" t="str">
        <f>'Compiled Bev'!K2938</f>
        <v/>
      </c>
      <c r="D648" s="757" t="str">
        <f>'Compiled Bev'!L2938</f>
        <v/>
      </c>
      <c r="E648" s="757" t="str">
        <f>'Compiled Bev'!M2938</f>
        <v/>
      </c>
      <c r="F648" s="757" t="str">
        <f>'Compiled Bev'!N2938</f>
        <v/>
      </c>
      <c r="G648" s="757" t="str">
        <f t="shared" si="1"/>
        <v/>
      </c>
      <c r="H648" s="757" t="str">
        <f>'Compiled Bev'!P2938</f>
        <v/>
      </c>
      <c r="I648" s="757" t="str">
        <f t="shared" si="2"/>
        <v/>
      </c>
      <c r="J648" s="757" t="str">
        <f>'Compiled Bev'!R2938</f>
        <v/>
      </c>
      <c r="K648" s="757" t="str">
        <f>'Compiled Bev'!S2938</f>
        <v/>
      </c>
      <c r="L648" s="757" t="str">
        <f>'Compiled Bev'!T2938</f>
        <v/>
      </c>
      <c r="M648" s="758"/>
      <c r="N648" s="759"/>
      <c r="O648" s="757"/>
      <c r="P648" s="757"/>
      <c r="Q648" s="757"/>
      <c r="R648" s="757"/>
      <c r="S648" s="757"/>
      <c r="T648" s="757"/>
      <c r="U648" s="757"/>
      <c r="V648" s="757">
        <f>COUNTA('Compiled Bev'!P2938,'Compiled Bev'!R2938)</f>
        <v>0</v>
      </c>
      <c r="W648" s="757"/>
      <c r="X648" s="757"/>
      <c r="Y648" s="757"/>
      <c r="Z648" s="757"/>
    </row>
    <row r="649">
      <c r="A649" s="757" t="str">
        <f>'Compiled Bev'!I2939</f>
        <v/>
      </c>
      <c r="B649" s="757" t="str">
        <f>IF(sum('Compiled Bev'!P2939+'Compiled Bev'!R2939)=0,"",IF(V649&gt;1,"",sum('Compiled Bev'!P2939+'Compiled Bev'!R2939)))</f>
        <v/>
      </c>
      <c r="C649" s="757" t="str">
        <f>'Compiled Bev'!K2939</f>
        <v/>
      </c>
      <c r="D649" s="757" t="str">
        <f>'Compiled Bev'!L2939</f>
        <v/>
      </c>
      <c r="E649" s="757" t="str">
        <f>'Compiled Bev'!M2939</f>
        <v/>
      </c>
      <c r="F649" s="757" t="str">
        <f>'Compiled Bev'!N2939</f>
        <v/>
      </c>
      <c r="G649" s="757" t="str">
        <f t="shared" si="1"/>
        <v/>
      </c>
      <c r="H649" s="757" t="str">
        <f>'Compiled Bev'!P2939</f>
        <v/>
      </c>
      <c r="I649" s="757" t="str">
        <f t="shared" si="2"/>
        <v/>
      </c>
      <c r="J649" s="757" t="str">
        <f>'Compiled Bev'!R2939</f>
        <v/>
      </c>
      <c r="K649" s="757" t="str">
        <f>'Compiled Bev'!S2939</f>
        <v/>
      </c>
      <c r="L649" s="757" t="str">
        <f>'Compiled Bev'!T2939</f>
        <v/>
      </c>
      <c r="M649" s="758"/>
      <c r="N649" s="759"/>
      <c r="O649" s="757"/>
      <c r="P649" s="757"/>
      <c r="Q649" s="757"/>
      <c r="R649" s="757"/>
      <c r="S649" s="757"/>
      <c r="T649" s="757"/>
      <c r="U649" s="757"/>
      <c r="V649" s="757">
        <f>COUNTA('Compiled Bev'!P2939,'Compiled Bev'!R2939)</f>
        <v>0</v>
      </c>
      <c r="W649" s="757"/>
      <c r="X649" s="757"/>
      <c r="Y649" s="757"/>
      <c r="Z649" s="757"/>
    </row>
    <row r="650">
      <c r="A650" s="757" t="str">
        <f>'Compiled Bev'!I2940</f>
        <v/>
      </c>
      <c r="B650" s="757" t="str">
        <f>IF(sum('Compiled Bev'!P2940+'Compiled Bev'!R2940)=0,"",IF(V650&gt;1,"",sum('Compiled Bev'!P2940+'Compiled Bev'!R2940)))</f>
        <v/>
      </c>
      <c r="C650" s="757" t="str">
        <f>'Compiled Bev'!K2940</f>
        <v/>
      </c>
      <c r="D650" s="757" t="str">
        <f>'Compiled Bev'!L2940</f>
        <v/>
      </c>
      <c r="E650" s="757" t="str">
        <f>'Compiled Bev'!M2940</f>
        <v/>
      </c>
      <c r="F650" s="757" t="str">
        <f>'Compiled Bev'!N2940</f>
        <v/>
      </c>
      <c r="G650" s="757" t="str">
        <f t="shared" si="1"/>
        <v/>
      </c>
      <c r="H650" s="757" t="str">
        <f>'Compiled Bev'!P2940</f>
        <v/>
      </c>
      <c r="I650" s="757" t="str">
        <f t="shared" si="2"/>
        <v/>
      </c>
      <c r="J650" s="757" t="str">
        <f>'Compiled Bev'!R2940</f>
        <v/>
      </c>
      <c r="K650" s="757" t="str">
        <f>'Compiled Bev'!S2940</f>
        <v/>
      </c>
      <c r="L650" s="757" t="str">
        <f>'Compiled Bev'!T2940</f>
        <v/>
      </c>
      <c r="M650" s="758"/>
      <c r="N650" s="759"/>
      <c r="O650" s="757"/>
      <c r="P650" s="757"/>
      <c r="Q650" s="757"/>
      <c r="R650" s="757"/>
      <c r="S650" s="757"/>
      <c r="T650" s="757"/>
      <c r="U650" s="757"/>
      <c r="V650" s="757">
        <f>COUNTA('Compiled Bev'!P2940,'Compiled Bev'!R2940)</f>
        <v>0</v>
      </c>
      <c r="W650" s="757"/>
      <c r="X650" s="757"/>
      <c r="Y650" s="757"/>
      <c r="Z650" s="757"/>
    </row>
    <row r="651">
      <c r="A651" s="757" t="str">
        <f>'Compiled Bev'!I2941</f>
        <v/>
      </c>
      <c r="B651" s="757" t="str">
        <f>IF(sum('Compiled Bev'!P2941+'Compiled Bev'!R2941)=0,"",IF(V651&gt;1,"",sum('Compiled Bev'!P2941+'Compiled Bev'!R2941)))</f>
        <v/>
      </c>
      <c r="C651" s="757" t="str">
        <f>'Compiled Bev'!K2941</f>
        <v/>
      </c>
      <c r="D651" s="757" t="str">
        <f>'Compiled Bev'!L2941</f>
        <v/>
      </c>
      <c r="E651" s="757" t="str">
        <f>'Compiled Bev'!M2941</f>
        <v/>
      </c>
      <c r="F651" s="757" t="str">
        <f>'Compiled Bev'!N2941</f>
        <v/>
      </c>
      <c r="G651" s="757" t="str">
        <f t="shared" si="1"/>
        <v/>
      </c>
      <c r="H651" s="757" t="str">
        <f>'Compiled Bev'!P2941</f>
        <v/>
      </c>
      <c r="I651" s="757" t="str">
        <f t="shared" si="2"/>
        <v/>
      </c>
      <c r="J651" s="757" t="str">
        <f>'Compiled Bev'!R2941</f>
        <v/>
      </c>
      <c r="K651" s="757" t="str">
        <f>'Compiled Bev'!S2941</f>
        <v/>
      </c>
      <c r="L651" s="757" t="str">
        <f>'Compiled Bev'!T2941</f>
        <v/>
      </c>
      <c r="M651" s="758"/>
      <c r="N651" s="759"/>
      <c r="O651" s="757"/>
      <c r="P651" s="757"/>
      <c r="Q651" s="757"/>
      <c r="R651" s="757"/>
      <c r="S651" s="757"/>
      <c r="T651" s="757"/>
      <c r="U651" s="757"/>
      <c r="V651" s="757">
        <f>COUNTA('Compiled Bev'!P2941,'Compiled Bev'!R2941)</f>
        <v>0</v>
      </c>
      <c r="W651" s="757"/>
      <c r="X651" s="757"/>
      <c r="Y651" s="757"/>
      <c r="Z651" s="757"/>
    </row>
    <row r="652">
      <c r="A652" s="757" t="str">
        <f>'Compiled Bev'!I2942</f>
        <v/>
      </c>
      <c r="B652" s="757" t="str">
        <f>IF(sum('Compiled Bev'!P2942+'Compiled Bev'!R2942)=0,"",IF(V652&gt;1,"",sum('Compiled Bev'!P2942+'Compiled Bev'!R2942)))</f>
        <v/>
      </c>
      <c r="C652" s="757" t="str">
        <f>'Compiled Bev'!K2942</f>
        <v/>
      </c>
      <c r="D652" s="757" t="str">
        <f>'Compiled Bev'!L2942</f>
        <v/>
      </c>
      <c r="E652" s="757" t="str">
        <f>'Compiled Bev'!M2942</f>
        <v/>
      </c>
      <c r="F652" s="757" t="str">
        <f>'Compiled Bev'!N2942</f>
        <v/>
      </c>
      <c r="G652" s="757" t="str">
        <f t="shared" si="1"/>
        <v/>
      </c>
      <c r="H652" s="757" t="str">
        <f>'Compiled Bev'!P2942</f>
        <v/>
      </c>
      <c r="I652" s="757" t="str">
        <f t="shared" si="2"/>
        <v/>
      </c>
      <c r="J652" s="757" t="str">
        <f>'Compiled Bev'!R2942</f>
        <v/>
      </c>
      <c r="K652" s="757" t="str">
        <f>'Compiled Bev'!S2942</f>
        <v/>
      </c>
      <c r="L652" s="757" t="str">
        <f>'Compiled Bev'!T2942</f>
        <v/>
      </c>
      <c r="M652" s="758"/>
      <c r="N652" s="759"/>
      <c r="O652" s="757"/>
      <c r="P652" s="757"/>
      <c r="Q652" s="757"/>
      <c r="R652" s="757"/>
      <c r="S652" s="757"/>
      <c r="T652" s="757"/>
      <c r="U652" s="757"/>
      <c r="V652" s="757">
        <f>COUNTA('Compiled Bev'!P2942,'Compiled Bev'!R2942)</f>
        <v>0</v>
      </c>
      <c r="W652" s="757"/>
      <c r="X652" s="757"/>
      <c r="Y652" s="757"/>
      <c r="Z652" s="757"/>
    </row>
    <row r="653">
      <c r="A653" s="757" t="str">
        <f>'Compiled Bev'!I2943</f>
        <v/>
      </c>
      <c r="B653" s="757" t="str">
        <f>IF(sum('Compiled Bev'!P2943+'Compiled Bev'!R2943)=0,"",IF(V653&gt;1,"",sum('Compiled Bev'!P2943+'Compiled Bev'!R2943)))</f>
        <v/>
      </c>
      <c r="C653" s="757" t="str">
        <f>'Compiled Bev'!K2943</f>
        <v/>
      </c>
      <c r="D653" s="757" t="str">
        <f>'Compiled Bev'!L2943</f>
        <v/>
      </c>
      <c r="E653" s="757" t="str">
        <f>'Compiled Bev'!M2943</f>
        <v/>
      </c>
      <c r="F653" s="757" t="str">
        <f>'Compiled Bev'!N2943</f>
        <v/>
      </c>
      <c r="G653" s="757" t="str">
        <f t="shared" si="1"/>
        <v/>
      </c>
      <c r="H653" s="757" t="str">
        <f>'Compiled Bev'!P2943</f>
        <v/>
      </c>
      <c r="I653" s="757" t="str">
        <f t="shared" si="2"/>
        <v/>
      </c>
      <c r="J653" s="757" t="str">
        <f>'Compiled Bev'!R2943</f>
        <v/>
      </c>
      <c r="K653" s="757" t="str">
        <f>'Compiled Bev'!S2943</f>
        <v/>
      </c>
      <c r="L653" s="757" t="str">
        <f>'Compiled Bev'!T2943</f>
        <v/>
      </c>
      <c r="M653" s="758"/>
      <c r="N653" s="759"/>
      <c r="O653" s="757"/>
      <c r="P653" s="757"/>
      <c r="Q653" s="757"/>
      <c r="R653" s="757"/>
      <c r="S653" s="757"/>
      <c r="T653" s="757"/>
      <c r="U653" s="757"/>
      <c r="V653" s="757">
        <f>COUNTA('Compiled Bev'!P2943,'Compiled Bev'!R2943)</f>
        <v>0</v>
      </c>
      <c r="W653" s="757"/>
      <c r="X653" s="757"/>
      <c r="Y653" s="757"/>
      <c r="Z653" s="757"/>
    </row>
    <row r="654">
      <c r="A654" s="757" t="str">
        <f>'Compiled Bev'!I2944</f>
        <v/>
      </c>
      <c r="B654" s="757" t="str">
        <f>IF(sum('Compiled Bev'!P2944+'Compiled Bev'!R2944)=0,"",IF(V654&gt;1,"",sum('Compiled Bev'!P2944+'Compiled Bev'!R2944)))</f>
        <v/>
      </c>
      <c r="C654" s="757" t="str">
        <f>'Compiled Bev'!K2944</f>
        <v/>
      </c>
      <c r="D654" s="757" t="str">
        <f>'Compiled Bev'!L2944</f>
        <v/>
      </c>
      <c r="E654" s="757" t="str">
        <f>'Compiled Bev'!M2944</f>
        <v/>
      </c>
      <c r="F654" s="757" t="str">
        <f>'Compiled Bev'!N2944</f>
        <v/>
      </c>
      <c r="G654" s="757" t="str">
        <f t="shared" si="1"/>
        <v/>
      </c>
      <c r="H654" s="757" t="str">
        <f>'Compiled Bev'!P2944</f>
        <v/>
      </c>
      <c r="I654" s="757" t="str">
        <f t="shared" si="2"/>
        <v/>
      </c>
      <c r="J654" s="757" t="str">
        <f>'Compiled Bev'!R2944</f>
        <v/>
      </c>
      <c r="K654" s="757" t="str">
        <f>'Compiled Bev'!S2944</f>
        <v/>
      </c>
      <c r="L654" s="757" t="str">
        <f>'Compiled Bev'!T2944</f>
        <v/>
      </c>
      <c r="M654" s="758"/>
      <c r="N654" s="759"/>
      <c r="O654" s="757"/>
      <c r="P654" s="757"/>
      <c r="Q654" s="757"/>
      <c r="R654" s="757"/>
      <c r="S654" s="757"/>
      <c r="T654" s="757"/>
      <c r="U654" s="757"/>
      <c r="V654" s="757">
        <f>COUNTA('Compiled Bev'!P2944,'Compiled Bev'!R2944)</f>
        <v>0</v>
      </c>
      <c r="W654" s="757"/>
      <c r="X654" s="757"/>
      <c r="Y654" s="757"/>
      <c r="Z654" s="757"/>
    </row>
    <row r="655">
      <c r="A655" s="757" t="str">
        <f>'Compiled Bev'!I2945</f>
        <v/>
      </c>
      <c r="B655" s="757" t="str">
        <f>IF(sum('Compiled Bev'!P2945+'Compiled Bev'!R2945)=0,"",IF(V655&gt;1,"",sum('Compiled Bev'!P2945+'Compiled Bev'!R2945)))</f>
        <v/>
      </c>
      <c r="C655" s="757" t="str">
        <f>'Compiled Bev'!K2945</f>
        <v/>
      </c>
      <c r="D655" s="757" t="str">
        <f>'Compiled Bev'!L2945</f>
        <v/>
      </c>
      <c r="E655" s="757" t="str">
        <f>'Compiled Bev'!M2945</f>
        <v/>
      </c>
      <c r="F655" s="757" t="str">
        <f>'Compiled Bev'!N2945</f>
        <v/>
      </c>
      <c r="G655" s="757" t="str">
        <f t="shared" si="1"/>
        <v/>
      </c>
      <c r="H655" s="757" t="str">
        <f>'Compiled Bev'!P2945</f>
        <v/>
      </c>
      <c r="I655" s="757" t="str">
        <f t="shared" si="2"/>
        <v/>
      </c>
      <c r="J655" s="757" t="str">
        <f>'Compiled Bev'!R2945</f>
        <v/>
      </c>
      <c r="K655" s="757" t="str">
        <f>'Compiled Bev'!S2945</f>
        <v/>
      </c>
      <c r="L655" s="757" t="str">
        <f>'Compiled Bev'!T2945</f>
        <v/>
      </c>
      <c r="M655" s="758"/>
      <c r="N655" s="759"/>
      <c r="O655" s="757"/>
      <c r="P655" s="757"/>
      <c r="Q655" s="757"/>
      <c r="R655" s="757"/>
      <c r="S655" s="757"/>
      <c r="T655" s="757"/>
      <c r="U655" s="757"/>
      <c r="V655" s="757">
        <f>COUNTA('Compiled Bev'!P2945,'Compiled Bev'!R2945)</f>
        <v>0</v>
      </c>
      <c r="W655" s="757"/>
      <c r="X655" s="757"/>
      <c r="Y655" s="757"/>
      <c r="Z655" s="757"/>
    </row>
    <row r="656">
      <c r="A656" s="757" t="str">
        <f>'Compiled Bev'!I2946</f>
        <v/>
      </c>
      <c r="B656" s="757" t="str">
        <f>IF(sum('Compiled Bev'!P2946+'Compiled Bev'!R2946)=0,"",IF(V656&gt;1,"",sum('Compiled Bev'!P2946+'Compiled Bev'!R2946)))</f>
        <v/>
      </c>
      <c r="C656" s="757" t="str">
        <f>'Compiled Bev'!K2946</f>
        <v/>
      </c>
      <c r="D656" s="757" t="str">
        <f>'Compiled Bev'!L2946</f>
        <v/>
      </c>
      <c r="E656" s="757" t="str">
        <f>'Compiled Bev'!M2946</f>
        <v/>
      </c>
      <c r="F656" s="757" t="str">
        <f>'Compiled Bev'!N2946</f>
        <v/>
      </c>
      <c r="G656" s="757" t="str">
        <f t="shared" si="1"/>
        <v/>
      </c>
      <c r="H656" s="757" t="str">
        <f>'Compiled Bev'!P2946</f>
        <v/>
      </c>
      <c r="I656" s="757" t="str">
        <f t="shared" si="2"/>
        <v/>
      </c>
      <c r="J656" s="757" t="str">
        <f>'Compiled Bev'!R2946</f>
        <v/>
      </c>
      <c r="K656" s="757" t="str">
        <f>'Compiled Bev'!S2946</f>
        <v/>
      </c>
      <c r="L656" s="757" t="str">
        <f>'Compiled Bev'!T2946</f>
        <v/>
      </c>
      <c r="M656" s="758"/>
      <c r="N656" s="759"/>
      <c r="O656" s="757"/>
      <c r="P656" s="757"/>
      <c r="Q656" s="757"/>
      <c r="R656" s="757"/>
      <c r="S656" s="757"/>
      <c r="T656" s="757"/>
      <c r="U656" s="757"/>
      <c r="V656" s="757">
        <f>COUNTA('Compiled Bev'!P2946,'Compiled Bev'!R2946)</f>
        <v>0</v>
      </c>
      <c r="W656" s="757"/>
      <c r="X656" s="757"/>
      <c r="Y656" s="757"/>
      <c r="Z656" s="757"/>
    </row>
    <row r="657">
      <c r="A657" s="757" t="str">
        <f>'Compiled Bev'!I2947</f>
        <v/>
      </c>
      <c r="B657" s="757" t="str">
        <f>IF(sum('Compiled Bev'!P2947+'Compiled Bev'!R2947)=0,"",IF(V657&gt;1,"",sum('Compiled Bev'!P2947+'Compiled Bev'!R2947)))</f>
        <v/>
      </c>
      <c r="C657" s="757" t="str">
        <f>'Compiled Bev'!K2947</f>
        <v/>
      </c>
      <c r="D657" s="757" t="str">
        <f>'Compiled Bev'!L2947</f>
        <v/>
      </c>
      <c r="E657" s="757" t="str">
        <f>'Compiled Bev'!M2947</f>
        <v/>
      </c>
      <c r="F657" s="757" t="str">
        <f>'Compiled Bev'!N2947</f>
        <v/>
      </c>
      <c r="G657" s="757" t="str">
        <f t="shared" si="1"/>
        <v/>
      </c>
      <c r="H657" s="757" t="str">
        <f>'Compiled Bev'!P2947</f>
        <v/>
      </c>
      <c r="I657" s="757" t="str">
        <f t="shared" si="2"/>
        <v/>
      </c>
      <c r="J657" s="757" t="str">
        <f>'Compiled Bev'!R2947</f>
        <v/>
      </c>
      <c r="K657" s="757" t="str">
        <f>'Compiled Bev'!S2947</f>
        <v/>
      </c>
      <c r="L657" s="757" t="str">
        <f>'Compiled Bev'!T2947</f>
        <v/>
      </c>
      <c r="M657" s="758"/>
      <c r="N657" s="759"/>
      <c r="O657" s="757"/>
      <c r="P657" s="757"/>
      <c r="Q657" s="757"/>
      <c r="R657" s="757"/>
      <c r="S657" s="757"/>
      <c r="T657" s="757"/>
      <c r="U657" s="757"/>
      <c r="V657" s="757">
        <f>COUNTA('Compiled Bev'!P2947,'Compiled Bev'!R2947)</f>
        <v>0</v>
      </c>
      <c r="W657" s="757"/>
      <c r="X657" s="757"/>
      <c r="Y657" s="757"/>
      <c r="Z657" s="757"/>
    </row>
    <row r="658">
      <c r="A658" s="757" t="str">
        <f>'Compiled Bev'!I2948</f>
        <v/>
      </c>
      <c r="B658" s="757" t="str">
        <f>IF(sum('Compiled Bev'!P2948+'Compiled Bev'!R2948)=0,"",IF(V658&gt;1,"",sum('Compiled Bev'!P2948+'Compiled Bev'!R2948)))</f>
        <v/>
      </c>
      <c r="C658" s="757" t="str">
        <f>'Compiled Bev'!K2948</f>
        <v/>
      </c>
      <c r="D658" s="757" t="str">
        <f>'Compiled Bev'!L2948</f>
        <v/>
      </c>
      <c r="E658" s="757" t="str">
        <f>'Compiled Bev'!M2948</f>
        <v/>
      </c>
      <c r="F658" s="757" t="str">
        <f>'Compiled Bev'!N2948</f>
        <v/>
      </c>
      <c r="G658" s="757" t="str">
        <f t="shared" si="1"/>
        <v/>
      </c>
      <c r="H658" s="757" t="str">
        <f>'Compiled Bev'!P2948</f>
        <v/>
      </c>
      <c r="I658" s="757" t="str">
        <f t="shared" si="2"/>
        <v/>
      </c>
      <c r="J658" s="757" t="str">
        <f>'Compiled Bev'!R2948</f>
        <v/>
      </c>
      <c r="K658" s="757" t="str">
        <f>'Compiled Bev'!S2948</f>
        <v/>
      </c>
      <c r="L658" s="757" t="str">
        <f>'Compiled Bev'!T2948</f>
        <v/>
      </c>
      <c r="M658" s="758"/>
      <c r="N658" s="759"/>
      <c r="O658" s="757"/>
      <c r="P658" s="757"/>
      <c r="Q658" s="757"/>
      <c r="R658" s="757"/>
      <c r="S658" s="757"/>
      <c r="T658" s="757"/>
      <c r="U658" s="757"/>
      <c r="V658" s="757">
        <f>COUNTA('Compiled Bev'!P2948,'Compiled Bev'!R2948)</f>
        <v>0</v>
      </c>
      <c r="W658" s="757"/>
      <c r="X658" s="757"/>
      <c r="Y658" s="757"/>
      <c r="Z658" s="757"/>
    </row>
    <row r="659">
      <c r="A659" s="757" t="str">
        <f>'Compiled Bev'!I2949</f>
        <v/>
      </c>
      <c r="B659" s="757" t="str">
        <f>IF(sum('Compiled Bev'!P2949+'Compiled Bev'!R2949)=0,"",IF(V659&gt;1,"",sum('Compiled Bev'!P2949+'Compiled Bev'!R2949)))</f>
        <v/>
      </c>
      <c r="C659" s="757" t="str">
        <f>'Compiled Bev'!K2949</f>
        <v/>
      </c>
      <c r="D659" s="757" t="str">
        <f>'Compiled Bev'!L2949</f>
        <v/>
      </c>
      <c r="E659" s="757" t="str">
        <f>'Compiled Bev'!M2949</f>
        <v/>
      </c>
      <c r="F659" s="757" t="str">
        <f>'Compiled Bev'!N2949</f>
        <v/>
      </c>
      <c r="G659" s="757" t="str">
        <f t="shared" si="1"/>
        <v/>
      </c>
      <c r="H659" s="757" t="str">
        <f>'Compiled Bev'!P2949</f>
        <v/>
      </c>
      <c r="I659" s="757" t="str">
        <f t="shared" si="2"/>
        <v/>
      </c>
      <c r="J659" s="757" t="str">
        <f>'Compiled Bev'!R2949</f>
        <v/>
      </c>
      <c r="K659" s="757" t="str">
        <f>'Compiled Bev'!S2949</f>
        <v/>
      </c>
      <c r="L659" s="757" t="str">
        <f>'Compiled Bev'!T2949</f>
        <v/>
      </c>
      <c r="M659" s="758"/>
      <c r="N659" s="759"/>
      <c r="O659" s="757"/>
      <c r="P659" s="757"/>
      <c r="Q659" s="757"/>
      <c r="R659" s="757"/>
      <c r="S659" s="757"/>
      <c r="T659" s="757"/>
      <c r="U659" s="757"/>
      <c r="V659" s="757">
        <f>COUNTA('Compiled Bev'!P2949,'Compiled Bev'!R2949)</f>
        <v>0</v>
      </c>
      <c r="W659" s="757"/>
      <c r="X659" s="757"/>
      <c r="Y659" s="757"/>
      <c r="Z659" s="757"/>
    </row>
    <row r="660">
      <c r="A660" s="757" t="str">
        <f>'Compiled Bev'!I2950</f>
        <v/>
      </c>
      <c r="B660" s="757" t="str">
        <f>IF(sum('Compiled Bev'!P2950+'Compiled Bev'!R2950)=0,"",IF(V660&gt;1,"",sum('Compiled Bev'!P2950+'Compiled Bev'!R2950)))</f>
        <v/>
      </c>
      <c r="C660" s="757" t="str">
        <f>'Compiled Bev'!K2950</f>
        <v/>
      </c>
      <c r="D660" s="757" t="str">
        <f>'Compiled Bev'!L2950</f>
        <v/>
      </c>
      <c r="E660" s="757" t="str">
        <f>'Compiled Bev'!M2950</f>
        <v/>
      </c>
      <c r="F660" s="757" t="str">
        <f>'Compiled Bev'!N2950</f>
        <v/>
      </c>
      <c r="G660" s="757" t="str">
        <f t="shared" si="1"/>
        <v/>
      </c>
      <c r="H660" s="757" t="str">
        <f>'Compiled Bev'!P2950</f>
        <v/>
      </c>
      <c r="I660" s="757" t="str">
        <f t="shared" si="2"/>
        <v/>
      </c>
      <c r="J660" s="757" t="str">
        <f>'Compiled Bev'!R2950</f>
        <v/>
      </c>
      <c r="K660" s="757" t="str">
        <f>'Compiled Bev'!S2950</f>
        <v/>
      </c>
      <c r="L660" s="757" t="str">
        <f>'Compiled Bev'!T2950</f>
        <v/>
      </c>
      <c r="M660" s="758"/>
      <c r="N660" s="759"/>
      <c r="O660" s="757"/>
      <c r="P660" s="757"/>
      <c r="Q660" s="757"/>
      <c r="R660" s="757"/>
      <c r="S660" s="757"/>
      <c r="T660" s="757"/>
      <c r="U660" s="757"/>
      <c r="V660" s="757">
        <f>COUNTA('Compiled Bev'!P2950,'Compiled Bev'!R2950)</f>
        <v>0</v>
      </c>
      <c r="W660" s="757"/>
      <c r="X660" s="757"/>
      <c r="Y660" s="757"/>
      <c r="Z660" s="757"/>
    </row>
    <row r="661">
      <c r="A661" s="757" t="str">
        <f>'Compiled Bev'!I2951</f>
        <v/>
      </c>
      <c r="B661" s="757" t="str">
        <f>IF(sum('Compiled Bev'!P2951+'Compiled Bev'!R2951)=0,"",IF(V661&gt;1,"",sum('Compiled Bev'!P2951+'Compiled Bev'!R2951)))</f>
        <v/>
      </c>
      <c r="C661" s="757" t="str">
        <f>'Compiled Bev'!K2951</f>
        <v/>
      </c>
      <c r="D661" s="757" t="str">
        <f>'Compiled Bev'!L2951</f>
        <v/>
      </c>
      <c r="E661" s="757" t="str">
        <f>'Compiled Bev'!M2951</f>
        <v/>
      </c>
      <c r="F661" s="757" t="str">
        <f>'Compiled Bev'!N2951</f>
        <v/>
      </c>
      <c r="G661" s="757" t="str">
        <f t="shared" si="1"/>
        <v/>
      </c>
      <c r="H661" s="757" t="str">
        <f>'Compiled Bev'!P2951</f>
        <v/>
      </c>
      <c r="I661" s="757" t="str">
        <f t="shared" si="2"/>
        <v/>
      </c>
      <c r="J661" s="757" t="str">
        <f>'Compiled Bev'!R2951</f>
        <v/>
      </c>
      <c r="K661" s="757" t="str">
        <f>'Compiled Bev'!S2951</f>
        <v/>
      </c>
      <c r="L661" s="757" t="str">
        <f>'Compiled Bev'!T2951</f>
        <v/>
      </c>
      <c r="M661" s="758"/>
      <c r="N661" s="759"/>
      <c r="O661" s="757"/>
      <c r="P661" s="757"/>
      <c r="Q661" s="757"/>
      <c r="R661" s="757"/>
      <c r="S661" s="757"/>
      <c r="T661" s="757"/>
      <c r="U661" s="757"/>
      <c r="V661" s="757">
        <f>COUNTA('Compiled Bev'!P2951,'Compiled Bev'!R2951)</f>
        <v>0</v>
      </c>
      <c r="W661" s="757"/>
      <c r="X661" s="757"/>
      <c r="Y661" s="757"/>
      <c r="Z661" s="757"/>
    </row>
    <row r="662">
      <c r="A662" s="757" t="str">
        <f>'Compiled Bev'!I2952</f>
        <v/>
      </c>
      <c r="B662" s="757" t="str">
        <f>IF(sum('Compiled Bev'!P2952+'Compiled Bev'!R2952)=0,"",IF(V662&gt;1,"",sum('Compiled Bev'!P2952+'Compiled Bev'!R2952)))</f>
        <v/>
      </c>
      <c r="C662" s="757" t="str">
        <f>'Compiled Bev'!K2952</f>
        <v/>
      </c>
      <c r="D662" s="757" t="str">
        <f>'Compiled Bev'!L2952</f>
        <v/>
      </c>
      <c r="E662" s="757" t="str">
        <f>'Compiled Bev'!M2952</f>
        <v/>
      </c>
      <c r="F662" s="757" t="str">
        <f>'Compiled Bev'!N2952</f>
        <v/>
      </c>
      <c r="G662" s="757" t="str">
        <f t="shared" si="1"/>
        <v/>
      </c>
      <c r="H662" s="757" t="str">
        <f>'Compiled Bev'!P2952</f>
        <v/>
      </c>
      <c r="I662" s="757" t="str">
        <f t="shared" si="2"/>
        <v/>
      </c>
      <c r="J662" s="757" t="str">
        <f>'Compiled Bev'!R2952</f>
        <v/>
      </c>
      <c r="K662" s="757" t="str">
        <f>'Compiled Bev'!S2952</f>
        <v/>
      </c>
      <c r="L662" s="757" t="str">
        <f>'Compiled Bev'!T2952</f>
        <v/>
      </c>
      <c r="M662" s="758"/>
      <c r="N662" s="759"/>
      <c r="O662" s="757"/>
      <c r="P662" s="757"/>
      <c r="Q662" s="757"/>
      <c r="R662" s="757"/>
      <c r="S662" s="757"/>
      <c r="T662" s="757"/>
      <c r="U662" s="757"/>
      <c r="V662" s="757">
        <f>COUNTA('Compiled Bev'!P2952,'Compiled Bev'!R2952)</f>
        <v>0</v>
      </c>
      <c r="W662" s="757"/>
      <c r="X662" s="757"/>
      <c r="Y662" s="757"/>
      <c r="Z662" s="757"/>
    </row>
    <row r="663">
      <c r="A663" s="757" t="str">
        <f>'Compiled Bev'!I2953</f>
        <v/>
      </c>
      <c r="B663" s="757" t="str">
        <f>IF(sum('Compiled Bev'!P2953+'Compiled Bev'!R2953)=0,"",IF(V663&gt;1,"",sum('Compiled Bev'!P2953+'Compiled Bev'!R2953)))</f>
        <v/>
      </c>
      <c r="C663" s="757" t="str">
        <f>'Compiled Bev'!K2953</f>
        <v/>
      </c>
      <c r="D663" s="757" t="str">
        <f>'Compiled Bev'!L2953</f>
        <v/>
      </c>
      <c r="E663" s="757" t="str">
        <f>'Compiled Bev'!M2953</f>
        <v/>
      </c>
      <c r="F663" s="757" t="str">
        <f>'Compiled Bev'!N2953</f>
        <v/>
      </c>
      <c r="G663" s="757" t="str">
        <f t="shared" si="1"/>
        <v/>
      </c>
      <c r="H663" s="757" t="str">
        <f>'Compiled Bev'!P2953</f>
        <v/>
      </c>
      <c r="I663" s="757" t="str">
        <f t="shared" si="2"/>
        <v/>
      </c>
      <c r="J663" s="757" t="str">
        <f>'Compiled Bev'!R2953</f>
        <v/>
      </c>
      <c r="K663" s="757" t="str">
        <f>'Compiled Bev'!S2953</f>
        <v/>
      </c>
      <c r="L663" s="757" t="str">
        <f>'Compiled Bev'!T2953</f>
        <v/>
      </c>
      <c r="M663" s="758"/>
      <c r="N663" s="759"/>
      <c r="O663" s="757"/>
      <c r="P663" s="757"/>
      <c r="Q663" s="757"/>
      <c r="R663" s="757"/>
      <c r="S663" s="757"/>
      <c r="T663" s="757"/>
      <c r="U663" s="757"/>
      <c r="V663" s="757">
        <f>COUNTA('Compiled Bev'!P2953,'Compiled Bev'!R2953)</f>
        <v>0</v>
      </c>
      <c r="W663" s="757"/>
      <c r="X663" s="757"/>
      <c r="Y663" s="757"/>
      <c r="Z663" s="757"/>
    </row>
    <row r="664">
      <c r="A664" s="757" t="str">
        <f>'Compiled Bev'!I2954</f>
        <v/>
      </c>
      <c r="B664" s="757" t="str">
        <f>IF(sum('Compiled Bev'!P2954+'Compiled Bev'!R2954)=0,"",IF(V664&gt;1,"",sum('Compiled Bev'!P2954+'Compiled Bev'!R2954)))</f>
        <v/>
      </c>
      <c r="C664" s="757" t="str">
        <f>'Compiled Bev'!K2954</f>
        <v/>
      </c>
      <c r="D664" s="757" t="str">
        <f>'Compiled Bev'!L2954</f>
        <v/>
      </c>
      <c r="E664" s="757" t="str">
        <f>'Compiled Bev'!M2954</f>
        <v/>
      </c>
      <c r="F664" s="757" t="str">
        <f>'Compiled Bev'!N2954</f>
        <v/>
      </c>
      <c r="G664" s="757" t="str">
        <f t="shared" si="1"/>
        <v/>
      </c>
      <c r="H664" s="757" t="str">
        <f>'Compiled Bev'!P2954</f>
        <v/>
      </c>
      <c r="I664" s="757" t="str">
        <f t="shared" si="2"/>
        <v/>
      </c>
      <c r="J664" s="757" t="str">
        <f>'Compiled Bev'!R2954</f>
        <v/>
      </c>
      <c r="K664" s="757" t="str">
        <f>'Compiled Bev'!S2954</f>
        <v/>
      </c>
      <c r="L664" s="757" t="str">
        <f>'Compiled Bev'!T2954</f>
        <v/>
      </c>
      <c r="M664" s="758"/>
      <c r="N664" s="759"/>
      <c r="O664" s="757"/>
      <c r="P664" s="757"/>
      <c r="Q664" s="757"/>
      <c r="R664" s="757"/>
      <c r="S664" s="757"/>
      <c r="T664" s="757"/>
      <c r="U664" s="757"/>
      <c r="V664" s="757">
        <f>COUNTA('Compiled Bev'!P2954,'Compiled Bev'!R2954)</f>
        <v>0</v>
      </c>
      <c r="W664" s="757"/>
      <c r="X664" s="757"/>
      <c r="Y664" s="757"/>
      <c r="Z664" s="757"/>
    </row>
    <row r="665">
      <c r="A665" s="757" t="str">
        <f>'Compiled Bev'!I2955</f>
        <v/>
      </c>
      <c r="B665" s="757" t="str">
        <f>IF(sum('Compiled Bev'!P2955+'Compiled Bev'!R2955)=0,"",IF(V665&gt;1,"",sum('Compiled Bev'!P2955+'Compiled Bev'!R2955)))</f>
        <v/>
      </c>
      <c r="C665" s="757" t="str">
        <f>'Compiled Bev'!K2955</f>
        <v/>
      </c>
      <c r="D665" s="757" t="str">
        <f>'Compiled Bev'!L2955</f>
        <v/>
      </c>
      <c r="E665" s="757" t="str">
        <f>'Compiled Bev'!M2955</f>
        <v/>
      </c>
      <c r="F665" s="757" t="str">
        <f>'Compiled Bev'!N2955</f>
        <v/>
      </c>
      <c r="G665" s="757" t="str">
        <f t="shared" si="1"/>
        <v/>
      </c>
      <c r="H665" s="757" t="str">
        <f>'Compiled Bev'!P2955</f>
        <v/>
      </c>
      <c r="I665" s="757" t="str">
        <f t="shared" si="2"/>
        <v/>
      </c>
      <c r="J665" s="757" t="str">
        <f>'Compiled Bev'!R2955</f>
        <v/>
      </c>
      <c r="K665" s="757" t="str">
        <f>'Compiled Bev'!S2955</f>
        <v/>
      </c>
      <c r="L665" s="757" t="str">
        <f>'Compiled Bev'!T2955</f>
        <v/>
      </c>
      <c r="M665" s="758"/>
      <c r="N665" s="759"/>
      <c r="O665" s="757"/>
      <c r="P665" s="757"/>
      <c r="Q665" s="757"/>
      <c r="R665" s="757"/>
      <c r="S665" s="757"/>
      <c r="T665" s="757"/>
      <c r="U665" s="757"/>
      <c r="V665" s="757">
        <f>COUNTA('Compiled Bev'!P2955,'Compiled Bev'!R2955)</f>
        <v>0</v>
      </c>
      <c r="W665" s="757"/>
      <c r="X665" s="757"/>
      <c r="Y665" s="757"/>
      <c r="Z665" s="757"/>
    </row>
    <row r="666">
      <c r="A666" s="757" t="str">
        <f>'Compiled Bev'!I2956</f>
        <v/>
      </c>
      <c r="B666" s="757" t="str">
        <f>IF(sum('Compiled Bev'!P2956+'Compiled Bev'!R2956)=0,"",IF(V666&gt;1,"",sum('Compiled Bev'!P2956+'Compiled Bev'!R2956)))</f>
        <v/>
      </c>
      <c r="C666" s="757" t="str">
        <f>'Compiled Bev'!K2956</f>
        <v/>
      </c>
      <c r="D666" s="757" t="str">
        <f>'Compiled Bev'!L2956</f>
        <v/>
      </c>
      <c r="E666" s="757" t="str">
        <f>'Compiled Bev'!M2956</f>
        <v/>
      </c>
      <c r="F666" s="757" t="str">
        <f>'Compiled Bev'!N2956</f>
        <v/>
      </c>
      <c r="G666" s="757" t="str">
        <f t="shared" si="1"/>
        <v/>
      </c>
      <c r="H666" s="757" t="str">
        <f>'Compiled Bev'!P2956</f>
        <v/>
      </c>
      <c r="I666" s="757" t="str">
        <f t="shared" si="2"/>
        <v/>
      </c>
      <c r="J666" s="757" t="str">
        <f>'Compiled Bev'!R2956</f>
        <v/>
      </c>
      <c r="K666" s="757" t="str">
        <f>'Compiled Bev'!S2956</f>
        <v/>
      </c>
      <c r="L666" s="757" t="str">
        <f>'Compiled Bev'!T2956</f>
        <v/>
      </c>
      <c r="M666" s="758"/>
      <c r="N666" s="759"/>
      <c r="O666" s="757"/>
      <c r="P666" s="757"/>
      <c r="Q666" s="757"/>
      <c r="R666" s="757"/>
      <c r="S666" s="757"/>
      <c r="T666" s="757"/>
      <c r="U666" s="757"/>
      <c r="V666" s="757">
        <f>COUNTA('Compiled Bev'!P2956,'Compiled Bev'!R2956)</f>
        <v>0</v>
      </c>
      <c r="W666" s="757"/>
      <c r="X666" s="757"/>
      <c r="Y666" s="757"/>
      <c r="Z666" s="757"/>
    </row>
    <row r="667">
      <c r="A667" s="757" t="str">
        <f>'Compiled Bev'!I2957</f>
        <v/>
      </c>
      <c r="B667" s="757" t="str">
        <f>IF(sum('Compiled Bev'!P2957+'Compiled Bev'!R2957)=0,"",IF(V667&gt;1,"",sum('Compiled Bev'!P2957+'Compiled Bev'!R2957)))</f>
        <v/>
      </c>
      <c r="C667" s="757" t="str">
        <f>'Compiled Bev'!K2957</f>
        <v/>
      </c>
      <c r="D667" s="757" t="str">
        <f>'Compiled Bev'!L2957</f>
        <v/>
      </c>
      <c r="E667" s="757" t="str">
        <f>'Compiled Bev'!M2957</f>
        <v/>
      </c>
      <c r="F667" s="757" t="str">
        <f>'Compiled Bev'!N2957</f>
        <v/>
      </c>
      <c r="G667" s="757" t="str">
        <f t="shared" si="1"/>
        <v/>
      </c>
      <c r="H667" s="757" t="str">
        <f>'Compiled Bev'!P2957</f>
        <v/>
      </c>
      <c r="I667" s="757" t="str">
        <f t="shared" si="2"/>
        <v/>
      </c>
      <c r="J667" s="757" t="str">
        <f>'Compiled Bev'!R2957</f>
        <v/>
      </c>
      <c r="K667" s="757" t="str">
        <f>'Compiled Bev'!S2957</f>
        <v/>
      </c>
      <c r="L667" s="757" t="str">
        <f>'Compiled Bev'!T2957</f>
        <v/>
      </c>
      <c r="M667" s="758"/>
      <c r="N667" s="759"/>
      <c r="O667" s="757"/>
      <c r="P667" s="757"/>
      <c r="Q667" s="757"/>
      <c r="R667" s="757"/>
      <c r="S667" s="757"/>
      <c r="T667" s="757"/>
      <c r="U667" s="757"/>
      <c r="V667" s="757">
        <f>COUNTA('Compiled Bev'!P2957,'Compiled Bev'!R2957)</f>
        <v>0</v>
      </c>
      <c r="W667" s="757"/>
      <c r="X667" s="757"/>
      <c r="Y667" s="757"/>
      <c r="Z667" s="757"/>
    </row>
    <row r="668">
      <c r="A668" s="757" t="str">
        <f>'Compiled Bev'!I2958</f>
        <v/>
      </c>
      <c r="B668" s="757" t="str">
        <f>IF(sum('Compiled Bev'!P2958+'Compiled Bev'!R2958)=0,"",IF(V668&gt;1,"",sum('Compiled Bev'!P2958+'Compiled Bev'!R2958)))</f>
        <v/>
      </c>
      <c r="C668" s="757" t="str">
        <f>'Compiled Bev'!K2958</f>
        <v/>
      </c>
      <c r="D668" s="757" t="str">
        <f>'Compiled Bev'!L2958</f>
        <v/>
      </c>
      <c r="E668" s="757" t="str">
        <f>'Compiled Bev'!M2958</f>
        <v/>
      </c>
      <c r="F668" s="757" t="str">
        <f>'Compiled Bev'!N2958</f>
        <v/>
      </c>
      <c r="G668" s="757" t="str">
        <f t="shared" si="1"/>
        <v/>
      </c>
      <c r="H668" s="757" t="str">
        <f>'Compiled Bev'!P2958</f>
        <v/>
      </c>
      <c r="I668" s="757" t="str">
        <f t="shared" si="2"/>
        <v/>
      </c>
      <c r="J668" s="757" t="str">
        <f>'Compiled Bev'!R2958</f>
        <v/>
      </c>
      <c r="K668" s="757" t="str">
        <f>'Compiled Bev'!S2958</f>
        <v/>
      </c>
      <c r="L668" s="757" t="str">
        <f>'Compiled Bev'!T2958</f>
        <v/>
      </c>
      <c r="M668" s="758"/>
      <c r="N668" s="759"/>
      <c r="O668" s="757"/>
      <c r="P668" s="757"/>
      <c r="Q668" s="757"/>
      <c r="R668" s="757"/>
      <c r="S668" s="757"/>
      <c r="T668" s="757"/>
      <c r="U668" s="757"/>
      <c r="V668" s="757">
        <f>COUNTA('Compiled Bev'!P2958,'Compiled Bev'!R2958)</f>
        <v>0</v>
      </c>
      <c r="W668" s="757"/>
      <c r="X668" s="757"/>
      <c r="Y668" s="757"/>
      <c r="Z668" s="757"/>
    </row>
    <row r="669">
      <c r="A669" s="757" t="str">
        <f>'Compiled Bev'!I2959</f>
        <v/>
      </c>
      <c r="B669" s="757" t="str">
        <f>IF(sum('Compiled Bev'!P2959+'Compiled Bev'!R2959)=0,"",IF(V669&gt;1,"",sum('Compiled Bev'!P2959+'Compiled Bev'!R2959)))</f>
        <v/>
      </c>
      <c r="C669" s="757" t="str">
        <f>'Compiled Bev'!K2959</f>
        <v/>
      </c>
      <c r="D669" s="757" t="str">
        <f>'Compiled Bev'!L2959</f>
        <v/>
      </c>
      <c r="E669" s="757" t="str">
        <f>'Compiled Bev'!M2959</f>
        <v/>
      </c>
      <c r="F669" s="757" t="str">
        <f>'Compiled Bev'!N2959</f>
        <v/>
      </c>
      <c r="G669" s="757" t="str">
        <f t="shared" si="1"/>
        <v/>
      </c>
      <c r="H669" s="757" t="str">
        <f>'Compiled Bev'!P2959</f>
        <v/>
      </c>
      <c r="I669" s="757" t="str">
        <f t="shared" si="2"/>
        <v/>
      </c>
      <c r="J669" s="757" t="str">
        <f>'Compiled Bev'!R2959</f>
        <v/>
      </c>
      <c r="K669" s="757" t="str">
        <f>'Compiled Bev'!S2959</f>
        <v/>
      </c>
      <c r="L669" s="757" t="str">
        <f>'Compiled Bev'!T2959</f>
        <v/>
      </c>
      <c r="M669" s="758"/>
      <c r="N669" s="759"/>
      <c r="O669" s="757"/>
      <c r="P669" s="757"/>
      <c r="Q669" s="757"/>
      <c r="R669" s="757"/>
      <c r="S669" s="757"/>
      <c r="T669" s="757"/>
      <c r="U669" s="757"/>
      <c r="V669" s="757">
        <f>COUNTA('Compiled Bev'!P2959,'Compiled Bev'!R2959)</f>
        <v>0</v>
      </c>
      <c r="W669" s="757"/>
      <c r="X669" s="757"/>
      <c r="Y669" s="757"/>
      <c r="Z669" s="757"/>
    </row>
    <row r="670">
      <c r="A670" s="757" t="str">
        <f>'Compiled Bev'!I2960</f>
        <v/>
      </c>
      <c r="B670" s="757" t="str">
        <f>IF(sum('Compiled Bev'!P2960+'Compiled Bev'!R2960)=0,"",IF(V670&gt;1,"",sum('Compiled Bev'!P2960+'Compiled Bev'!R2960)))</f>
        <v/>
      </c>
      <c r="C670" s="757" t="str">
        <f>'Compiled Bev'!K2960</f>
        <v/>
      </c>
      <c r="D670" s="757" t="str">
        <f>'Compiled Bev'!L2960</f>
        <v/>
      </c>
      <c r="E670" s="757" t="str">
        <f>'Compiled Bev'!M2960</f>
        <v/>
      </c>
      <c r="F670" s="757" t="str">
        <f>'Compiled Bev'!N2960</f>
        <v/>
      </c>
      <c r="G670" s="757" t="str">
        <f t="shared" si="1"/>
        <v/>
      </c>
      <c r="H670" s="757" t="str">
        <f>'Compiled Bev'!P2960</f>
        <v/>
      </c>
      <c r="I670" s="757" t="str">
        <f t="shared" si="2"/>
        <v/>
      </c>
      <c r="J670" s="757" t="str">
        <f>'Compiled Bev'!R2960</f>
        <v/>
      </c>
      <c r="K670" s="757" t="str">
        <f>'Compiled Bev'!S2960</f>
        <v/>
      </c>
      <c r="L670" s="757" t="str">
        <f>'Compiled Bev'!T2960</f>
        <v/>
      </c>
      <c r="M670" s="758"/>
      <c r="N670" s="759"/>
      <c r="O670" s="757"/>
      <c r="P670" s="757"/>
      <c r="Q670" s="757"/>
      <c r="R670" s="757"/>
      <c r="S670" s="757"/>
      <c r="T670" s="757"/>
      <c r="U670" s="757"/>
      <c r="V670" s="757">
        <f>COUNTA('Compiled Bev'!P2960,'Compiled Bev'!R2960)</f>
        <v>0</v>
      </c>
      <c r="W670" s="757"/>
      <c r="X670" s="757"/>
      <c r="Y670" s="757"/>
      <c r="Z670" s="757"/>
    </row>
    <row r="671">
      <c r="A671" s="757" t="str">
        <f>'Compiled Bev'!I2961</f>
        <v/>
      </c>
      <c r="B671" s="757" t="str">
        <f>IF(sum('Compiled Bev'!P2961+'Compiled Bev'!R2961)=0,"",IF(V671&gt;1,"",sum('Compiled Bev'!P2961+'Compiled Bev'!R2961)))</f>
        <v/>
      </c>
      <c r="C671" s="757" t="str">
        <f>'Compiled Bev'!K2961</f>
        <v/>
      </c>
      <c r="D671" s="757" t="str">
        <f>'Compiled Bev'!L2961</f>
        <v/>
      </c>
      <c r="E671" s="757" t="str">
        <f>'Compiled Bev'!M2961</f>
        <v/>
      </c>
      <c r="F671" s="757" t="str">
        <f>'Compiled Bev'!N2961</f>
        <v/>
      </c>
      <c r="G671" s="757" t="str">
        <f t="shared" si="1"/>
        <v/>
      </c>
      <c r="H671" s="757" t="str">
        <f>'Compiled Bev'!P2961</f>
        <v/>
      </c>
      <c r="I671" s="757" t="str">
        <f t="shared" si="2"/>
        <v/>
      </c>
      <c r="J671" s="757" t="str">
        <f>'Compiled Bev'!R2961</f>
        <v/>
      </c>
      <c r="K671" s="757" t="str">
        <f>'Compiled Bev'!S2961</f>
        <v/>
      </c>
      <c r="L671" s="757" t="str">
        <f>'Compiled Bev'!T2961</f>
        <v/>
      </c>
      <c r="M671" s="758"/>
      <c r="N671" s="759"/>
      <c r="O671" s="757"/>
      <c r="P671" s="757"/>
      <c r="Q671" s="757"/>
      <c r="R671" s="757"/>
      <c r="S671" s="757"/>
      <c r="T671" s="757"/>
      <c r="U671" s="757"/>
      <c r="V671" s="757">
        <f>COUNTA('Compiled Bev'!P2961,'Compiled Bev'!R2961)</f>
        <v>0</v>
      </c>
      <c r="W671" s="757"/>
      <c r="X671" s="757"/>
      <c r="Y671" s="757"/>
      <c r="Z671" s="757"/>
    </row>
    <row r="672">
      <c r="A672" s="757" t="str">
        <f>'Compiled Bev'!I2962</f>
        <v/>
      </c>
      <c r="B672" s="757" t="str">
        <f>IF(sum('Compiled Bev'!P2962+'Compiled Bev'!R2962)=0,"",IF(V672&gt;1,"",sum('Compiled Bev'!P2962+'Compiled Bev'!R2962)))</f>
        <v/>
      </c>
      <c r="C672" s="757" t="str">
        <f>'Compiled Bev'!K2962</f>
        <v/>
      </c>
      <c r="D672" s="757" t="str">
        <f>'Compiled Bev'!L2962</f>
        <v/>
      </c>
      <c r="E672" s="757" t="str">
        <f>'Compiled Bev'!M2962</f>
        <v/>
      </c>
      <c r="F672" s="757" t="str">
        <f>'Compiled Bev'!N2962</f>
        <v/>
      </c>
      <c r="G672" s="757" t="str">
        <f t="shared" si="1"/>
        <v/>
      </c>
      <c r="H672" s="757" t="str">
        <f>'Compiled Bev'!P2962</f>
        <v/>
      </c>
      <c r="I672" s="757" t="str">
        <f t="shared" si="2"/>
        <v/>
      </c>
      <c r="J672" s="757" t="str">
        <f>'Compiled Bev'!R2962</f>
        <v/>
      </c>
      <c r="K672" s="757" t="str">
        <f>'Compiled Bev'!S2962</f>
        <v/>
      </c>
      <c r="L672" s="757" t="str">
        <f>'Compiled Bev'!T2962</f>
        <v/>
      </c>
      <c r="M672" s="758"/>
      <c r="N672" s="759"/>
      <c r="O672" s="757"/>
      <c r="P672" s="757"/>
      <c r="Q672" s="757"/>
      <c r="R672" s="757"/>
      <c r="S672" s="757"/>
      <c r="T672" s="757"/>
      <c r="U672" s="757"/>
      <c r="V672" s="757">
        <f>COUNTA('Compiled Bev'!P2962,'Compiled Bev'!R2962)</f>
        <v>0</v>
      </c>
      <c r="W672" s="757"/>
      <c r="X672" s="757"/>
      <c r="Y672" s="757"/>
      <c r="Z672" s="757"/>
    </row>
    <row r="673">
      <c r="A673" s="757" t="str">
        <f>'Compiled Bev'!I2963</f>
        <v/>
      </c>
      <c r="B673" s="757" t="str">
        <f>IF(sum('Compiled Bev'!P2963+'Compiled Bev'!R2963)=0,"",IF(V673&gt;1,"",sum('Compiled Bev'!P2963+'Compiled Bev'!R2963)))</f>
        <v/>
      </c>
      <c r="C673" s="757" t="str">
        <f>'Compiled Bev'!K2963</f>
        <v/>
      </c>
      <c r="D673" s="757" t="str">
        <f>'Compiled Bev'!L2963</f>
        <v/>
      </c>
      <c r="E673" s="757" t="str">
        <f>'Compiled Bev'!M2963</f>
        <v/>
      </c>
      <c r="F673" s="757" t="str">
        <f>'Compiled Bev'!N2963</f>
        <v/>
      </c>
      <c r="G673" s="757" t="str">
        <f t="shared" si="1"/>
        <v/>
      </c>
      <c r="H673" s="757" t="str">
        <f>'Compiled Bev'!P2963</f>
        <v/>
      </c>
      <c r="I673" s="757" t="str">
        <f t="shared" si="2"/>
        <v/>
      </c>
      <c r="J673" s="757" t="str">
        <f>'Compiled Bev'!R2963</f>
        <v/>
      </c>
      <c r="K673" s="757" t="str">
        <f>'Compiled Bev'!S2963</f>
        <v/>
      </c>
      <c r="L673" s="757" t="str">
        <f>'Compiled Bev'!T2963</f>
        <v/>
      </c>
      <c r="M673" s="758"/>
      <c r="N673" s="759"/>
      <c r="O673" s="757"/>
      <c r="P673" s="757"/>
      <c r="Q673" s="757"/>
      <c r="R673" s="757"/>
      <c r="S673" s="757"/>
      <c r="T673" s="757"/>
      <c r="U673" s="757"/>
      <c r="V673" s="757">
        <f>COUNTA('Compiled Bev'!P2963,'Compiled Bev'!R2963)</f>
        <v>0</v>
      </c>
      <c r="W673" s="757"/>
      <c r="X673" s="757"/>
      <c r="Y673" s="757"/>
      <c r="Z673" s="757"/>
    </row>
    <row r="674">
      <c r="A674" s="757" t="str">
        <f>'Compiled Bev'!I2964</f>
        <v/>
      </c>
      <c r="B674" s="757" t="str">
        <f>IF(sum('Compiled Bev'!P2964+'Compiled Bev'!R2964)=0,"",IF(V674&gt;1,"",sum('Compiled Bev'!P2964+'Compiled Bev'!R2964)))</f>
        <v/>
      </c>
      <c r="C674" s="757" t="str">
        <f>'Compiled Bev'!K2964</f>
        <v/>
      </c>
      <c r="D674" s="757" t="str">
        <f>'Compiled Bev'!L2964</f>
        <v/>
      </c>
      <c r="E674" s="757" t="str">
        <f>'Compiled Bev'!M2964</f>
        <v/>
      </c>
      <c r="F674" s="757" t="str">
        <f>'Compiled Bev'!N2964</f>
        <v/>
      </c>
      <c r="G674" s="757" t="str">
        <f t="shared" si="1"/>
        <v/>
      </c>
      <c r="H674" s="757" t="str">
        <f>'Compiled Bev'!P2964</f>
        <v/>
      </c>
      <c r="I674" s="757" t="str">
        <f t="shared" si="2"/>
        <v/>
      </c>
      <c r="J674" s="757" t="str">
        <f>'Compiled Bev'!R2964</f>
        <v/>
      </c>
      <c r="K674" s="757" t="str">
        <f>'Compiled Bev'!S2964</f>
        <v/>
      </c>
      <c r="L674" s="757" t="str">
        <f>'Compiled Bev'!T2964</f>
        <v/>
      </c>
      <c r="M674" s="758"/>
      <c r="N674" s="759"/>
      <c r="O674" s="757"/>
      <c r="P674" s="757"/>
      <c r="Q674" s="757"/>
      <c r="R674" s="757"/>
      <c r="S674" s="757"/>
      <c r="T674" s="757"/>
      <c r="U674" s="757"/>
      <c r="V674" s="757">
        <f>COUNTA('Compiled Bev'!P2964,'Compiled Bev'!R2964)</f>
        <v>0</v>
      </c>
      <c r="W674" s="757"/>
      <c r="X674" s="757"/>
      <c r="Y674" s="757"/>
      <c r="Z674" s="757"/>
    </row>
    <row r="675">
      <c r="A675" s="757" t="str">
        <f>'Compiled Bev'!I2965</f>
        <v/>
      </c>
      <c r="B675" s="757" t="str">
        <f>IF(sum('Compiled Bev'!P2965+'Compiled Bev'!R2965)=0,"",IF(V675&gt;1,"",sum('Compiled Bev'!P2965+'Compiled Bev'!R2965)))</f>
        <v/>
      </c>
      <c r="C675" s="757" t="str">
        <f>'Compiled Bev'!K2965</f>
        <v/>
      </c>
      <c r="D675" s="757" t="str">
        <f>'Compiled Bev'!L2965</f>
        <v/>
      </c>
      <c r="E675" s="757" t="str">
        <f>'Compiled Bev'!M2965</f>
        <v/>
      </c>
      <c r="F675" s="757" t="str">
        <f>'Compiled Bev'!N2965</f>
        <v/>
      </c>
      <c r="G675" s="757" t="str">
        <f t="shared" si="1"/>
        <v/>
      </c>
      <c r="H675" s="757" t="str">
        <f>'Compiled Bev'!P2965</f>
        <v/>
      </c>
      <c r="I675" s="757" t="str">
        <f t="shared" si="2"/>
        <v/>
      </c>
      <c r="J675" s="757" t="str">
        <f>'Compiled Bev'!R2965</f>
        <v/>
      </c>
      <c r="K675" s="757" t="str">
        <f>'Compiled Bev'!S2965</f>
        <v/>
      </c>
      <c r="L675" s="757" t="str">
        <f>'Compiled Bev'!T2965</f>
        <v/>
      </c>
      <c r="M675" s="758"/>
      <c r="N675" s="759"/>
      <c r="O675" s="757"/>
      <c r="P675" s="757"/>
      <c r="Q675" s="757"/>
      <c r="R675" s="757"/>
      <c r="S675" s="757"/>
      <c r="T675" s="757"/>
      <c r="U675" s="757"/>
      <c r="V675" s="757">
        <f>COUNTA('Compiled Bev'!P2965,'Compiled Bev'!R2965)</f>
        <v>0</v>
      </c>
      <c r="W675" s="757"/>
      <c r="X675" s="757"/>
      <c r="Y675" s="757"/>
      <c r="Z675" s="757"/>
    </row>
    <row r="676">
      <c r="A676" s="757" t="str">
        <f>'Compiled Bev'!I2966</f>
        <v/>
      </c>
      <c r="B676" s="757" t="str">
        <f>IF(sum('Compiled Bev'!P2966+'Compiled Bev'!R2966)=0,"",IF(V676&gt;1,"",sum('Compiled Bev'!P2966+'Compiled Bev'!R2966)))</f>
        <v/>
      </c>
      <c r="C676" s="757" t="str">
        <f>'Compiled Bev'!K2966</f>
        <v/>
      </c>
      <c r="D676" s="757" t="str">
        <f>'Compiled Bev'!L2966</f>
        <v/>
      </c>
      <c r="E676" s="757" t="str">
        <f>'Compiled Bev'!M2966</f>
        <v/>
      </c>
      <c r="F676" s="757" t="str">
        <f>'Compiled Bev'!N2966</f>
        <v/>
      </c>
      <c r="G676" s="757" t="str">
        <f t="shared" si="1"/>
        <v/>
      </c>
      <c r="H676" s="757" t="str">
        <f>'Compiled Bev'!P2966</f>
        <v/>
      </c>
      <c r="I676" s="757" t="str">
        <f t="shared" si="2"/>
        <v/>
      </c>
      <c r="J676" s="757" t="str">
        <f>'Compiled Bev'!R2966</f>
        <v/>
      </c>
      <c r="K676" s="757" t="str">
        <f>'Compiled Bev'!S2966</f>
        <v/>
      </c>
      <c r="L676" s="757" t="str">
        <f>'Compiled Bev'!T2966</f>
        <v/>
      </c>
      <c r="M676" s="758"/>
      <c r="N676" s="759"/>
      <c r="O676" s="757"/>
      <c r="P676" s="757"/>
      <c r="Q676" s="757"/>
      <c r="R676" s="757"/>
      <c r="S676" s="757"/>
      <c r="T676" s="757"/>
      <c r="U676" s="757"/>
      <c r="V676" s="757">
        <f>COUNTA('Compiled Bev'!P2966,'Compiled Bev'!R2966)</f>
        <v>0</v>
      </c>
      <c r="W676" s="757"/>
      <c r="X676" s="757"/>
      <c r="Y676" s="757"/>
      <c r="Z676" s="757"/>
    </row>
    <row r="677">
      <c r="A677" s="757" t="str">
        <f>'Compiled Bev'!I2967</f>
        <v/>
      </c>
      <c r="B677" s="757" t="str">
        <f>IF(sum('Compiled Bev'!P2967+'Compiled Bev'!R2967)=0,"",IF(V677&gt;1,"",sum('Compiled Bev'!P2967+'Compiled Bev'!R2967)))</f>
        <v/>
      </c>
      <c r="C677" s="757" t="str">
        <f>'Compiled Bev'!K2967</f>
        <v/>
      </c>
      <c r="D677" s="757" t="str">
        <f>'Compiled Bev'!L2967</f>
        <v/>
      </c>
      <c r="E677" s="757" t="str">
        <f>'Compiled Bev'!M2967</f>
        <v/>
      </c>
      <c r="F677" s="757" t="str">
        <f>'Compiled Bev'!N2967</f>
        <v/>
      </c>
      <c r="G677" s="757" t="str">
        <f t="shared" si="1"/>
        <v/>
      </c>
      <c r="H677" s="757" t="str">
        <f>'Compiled Bev'!P2967</f>
        <v/>
      </c>
      <c r="I677" s="757" t="str">
        <f t="shared" si="2"/>
        <v/>
      </c>
      <c r="J677" s="757" t="str">
        <f>'Compiled Bev'!R2967</f>
        <v/>
      </c>
      <c r="K677" s="757" t="str">
        <f>'Compiled Bev'!S2967</f>
        <v/>
      </c>
      <c r="L677" s="757" t="str">
        <f>'Compiled Bev'!T2967</f>
        <v/>
      </c>
      <c r="M677" s="758"/>
      <c r="N677" s="759"/>
      <c r="O677" s="757"/>
      <c r="P677" s="757"/>
      <c r="Q677" s="757"/>
      <c r="R677" s="757"/>
      <c r="S677" s="757"/>
      <c r="T677" s="757"/>
      <c r="U677" s="757"/>
      <c r="V677" s="757">
        <f>COUNTA('Compiled Bev'!P2967,'Compiled Bev'!R2967)</f>
        <v>0</v>
      </c>
      <c r="W677" s="757"/>
      <c r="X677" s="757"/>
      <c r="Y677" s="757"/>
      <c r="Z677" s="757"/>
    </row>
    <row r="678">
      <c r="A678" s="757" t="str">
        <f>'Compiled Bev'!I2968</f>
        <v/>
      </c>
      <c r="B678" s="757" t="str">
        <f>IF(sum('Compiled Bev'!P2968+'Compiled Bev'!R2968)=0,"",IF(V678&gt;1,"",sum('Compiled Bev'!P2968+'Compiled Bev'!R2968)))</f>
        <v/>
      </c>
      <c r="C678" s="757" t="str">
        <f>'Compiled Bev'!K2968</f>
        <v/>
      </c>
      <c r="D678" s="757" t="str">
        <f>'Compiled Bev'!L2968</f>
        <v/>
      </c>
      <c r="E678" s="757" t="str">
        <f>'Compiled Bev'!M2968</f>
        <v/>
      </c>
      <c r="F678" s="757" t="str">
        <f>'Compiled Bev'!N2968</f>
        <v/>
      </c>
      <c r="G678" s="757" t="str">
        <f t="shared" si="1"/>
        <v/>
      </c>
      <c r="H678" s="757" t="str">
        <f>'Compiled Bev'!P2968</f>
        <v/>
      </c>
      <c r="I678" s="757" t="str">
        <f t="shared" si="2"/>
        <v/>
      </c>
      <c r="J678" s="757" t="str">
        <f>'Compiled Bev'!R2968</f>
        <v/>
      </c>
      <c r="K678" s="757" t="str">
        <f>'Compiled Bev'!S2968</f>
        <v/>
      </c>
      <c r="L678" s="757" t="str">
        <f>'Compiled Bev'!T2968</f>
        <v/>
      </c>
      <c r="M678" s="758"/>
      <c r="N678" s="759"/>
      <c r="O678" s="757"/>
      <c r="P678" s="757"/>
      <c r="Q678" s="757"/>
      <c r="R678" s="757"/>
      <c r="S678" s="757"/>
      <c r="T678" s="757"/>
      <c r="U678" s="757"/>
      <c r="V678" s="757">
        <f>COUNTA('Compiled Bev'!P2968,'Compiled Bev'!R2968)</f>
        <v>0</v>
      </c>
      <c r="W678" s="757"/>
      <c r="X678" s="757"/>
      <c r="Y678" s="757"/>
      <c r="Z678" s="757"/>
    </row>
    <row r="679">
      <c r="A679" s="757" t="str">
        <f>'Compiled Bev'!I2969</f>
        <v/>
      </c>
      <c r="B679" s="757" t="str">
        <f>IF(sum('Compiled Bev'!P2969+'Compiled Bev'!R2969)=0,"",IF(V679&gt;1,"",sum('Compiled Bev'!P2969+'Compiled Bev'!R2969)))</f>
        <v/>
      </c>
      <c r="C679" s="757" t="str">
        <f>'Compiled Bev'!K2969</f>
        <v/>
      </c>
      <c r="D679" s="757" t="str">
        <f>'Compiled Bev'!L2969</f>
        <v/>
      </c>
      <c r="E679" s="757" t="str">
        <f>'Compiled Bev'!M2969</f>
        <v/>
      </c>
      <c r="F679" s="757" t="str">
        <f>'Compiled Bev'!N2969</f>
        <v/>
      </c>
      <c r="G679" s="757" t="str">
        <f t="shared" si="1"/>
        <v/>
      </c>
      <c r="H679" s="757" t="str">
        <f>'Compiled Bev'!P2969</f>
        <v/>
      </c>
      <c r="I679" s="757" t="str">
        <f t="shared" si="2"/>
        <v/>
      </c>
      <c r="J679" s="757" t="str">
        <f>'Compiled Bev'!R2969</f>
        <v/>
      </c>
      <c r="K679" s="757" t="str">
        <f>'Compiled Bev'!S2969</f>
        <v/>
      </c>
      <c r="L679" s="757" t="str">
        <f>'Compiled Bev'!T2969</f>
        <v/>
      </c>
      <c r="M679" s="758"/>
      <c r="N679" s="759"/>
      <c r="O679" s="757"/>
      <c r="P679" s="757"/>
      <c r="Q679" s="757"/>
      <c r="R679" s="757"/>
      <c r="S679" s="757"/>
      <c r="T679" s="757"/>
      <c r="U679" s="757"/>
      <c r="V679" s="757">
        <f>COUNTA('Compiled Bev'!P2969,'Compiled Bev'!R2969)</f>
        <v>0</v>
      </c>
      <c r="W679" s="757"/>
      <c r="X679" s="757"/>
      <c r="Y679" s="757"/>
      <c r="Z679" s="757"/>
    </row>
    <row r="680">
      <c r="A680" s="757" t="str">
        <f>'Compiled Bev'!I2970</f>
        <v/>
      </c>
      <c r="B680" s="757" t="str">
        <f>IF(sum('Compiled Bev'!P2970+'Compiled Bev'!R2970)=0,"",IF(V680&gt;1,"",sum('Compiled Bev'!P2970+'Compiled Bev'!R2970)))</f>
        <v/>
      </c>
      <c r="C680" s="757" t="str">
        <f>'Compiled Bev'!K2970</f>
        <v/>
      </c>
      <c r="D680" s="757" t="str">
        <f>'Compiled Bev'!L2970</f>
        <v/>
      </c>
      <c r="E680" s="757" t="str">
        <f>'Compiled Bev'!M2970</f>
        <v/>
      </c>
      <c r="F680" s="757" t="str">
        <f>'Compiled Bev'!N2970</f>
        <v/>
      </c>
      <c r="G680" s="757" t="str">
        <f t="shared" si="1"/>
        <v/>
      </c>
      <c r="H680" s="757" t="str">
        <f>'Compiled Bev'!P2970</f>
        <v/>
      </c>
      <c r="I680" s="757" t="str">
        <f t="shared" si="2"/>
        <v/>
      </c>
      <c r="J680" s="757" t="str">
        <f>'Compiled Bev'!R2970</f>
        <v/>
      </c>
      <c r="K680" s="757" t="str">
        <f>'Compiled Bev'!S2970</f>
        <v/>
      </c>
      <c r="L680" s="757" t="str">
        <f>'Compiled Bev'!T2970</f>
        <v/>
      </c>
      <c r="M680" s="758"/>
      <c r="N680" s="759"/>
      <c r="O680" s="757"/>
      <c r="P680" s="757"/>
      <c r="Q680" s="757"/>
      <c r="R680" s="757"/>
      <c r="S680" s="757"/>
      <c r="T680" s="757"/>
      <c r="U680" s="757"/>
      <c r="V680" s="757">
        <f>COUNTA('Compiled Bev'!P2970,'Compiled Bev'!R2970)</f>
        <v>0</v>
      </c>
      <c r="W680" s="757"/>
      <c r="X680" s="757"/>
      <c r="Y680" s="757"/>
      <c r="Z680" s="757"/>
    </row>
    <row r="681">
      <c r="A681" s="757" t="str">
        <f>'Compiled Bev'!I2971</f>
        <v/>
      </c>
      <c r="B681" s="757" t="str">
        <f>IF(sum('Compiled Bev'!P2971+'Compiled Bev'!R2971)=0,"",IF(V681&gt;1,"",sum('Compiled Bev'!P2971+'Compiled Bev'!R2971)))</f>
        <v/>
      </c>
      <c r="C681" s="757" t="str">
        <f>'Compiled Bev'!K2971</f>
        <v/>
      </c>
      <c r="D681" s="757" t="str">
        <f>'Compiled Bev'!L2971</f>
        <v/>
      </c>
      <c r="E681" s="757" t="str">
        <f>'Compiled Bev'!M2971</f>
        <v/>
      </c>
      <c r="F681" s="757" t="str">
        <f>'Compiled Bev'!N2971</f>
        <v/>
      </c>
      <c r="G681" s="757" t="str">
        <f t="shared" si="1"/>
        <v/>
      </c>
      <c r="H681" s="757" t="str">
        <f>'Compiled Bev'!P2971</f>
        <v/>
      </c>
      <c r="I681" s="757" t="str">
        <f t="shared" si="2"/>
        <v/>
      </c>
      <c r="J681" s="757" t="str">
        <f>'Compiled Bev'!R2971</f>
        <v/>
      </c>
      <c r="K681" s="757" t="str">
        <f>'Compiled Bev'!S2971</f>
        <v/>
      </c>
      <c r="L681" s="757" t="str">
        <f>'Compiled Bev'!T2971</f>
        <v/>
      </c>
      <c r="M681" s="758"/>
      <c r="N681" s="759"/>
      <c r="O681" s="757"/>
      <c r="P681" s="757"/>
      <c r="Q681" s="757"/>
      <c r="R681" s="757"/>
      <c r="S681" s="757"/>
      <c r="T681" s="757"/>
      <c r="U681" s="757"/>
      <c r="V681" s="757">
        <f>COUNTA('Compiled Bev'!P2971,'Compiled Bev'!R2971)</f>
        <v>0</v>
      </c>
      <c r="W681" s="757"/>
      <c r="X681" s="757"/>
      <c r="Y681" s="757"/>
      <c r="Z681" s="757"/>
    </row>
    <row r="682">
      <c r="A682" s="757" t="str">
        <f>'Compiled Bev'!I2972</f>
        <v/>
      </c>
      <c r="B682" s="757" t="str">
        <f>IF(sum('Compiled Bev'!P2972+'Compiled Bev'!R2972)=0,"",IF(V682&gt;1,"",sum('Compiled Bev'!P2972+'Compiled Bev'!R2972)))</f>
        <v/>
      </c>
      <c r="C682" s="757" t="str">
        <f>'Compiled Bev'!K2972</f>
        <v/>
      </c>
      <c r="D682" s="757" t="str">
        <f>'Compiled Bev'!L2972</f>
        <v/>
      </c>
      <c r="E682" s="757" t="str">
        <f>'Compiled Bev'!M2972</f>
        <v/>
      </c>
      <c r="F682" s="757" t="str">
        <f>'Compiled Bev'!N2972</f>
        <v/>
      </c>
      <c r="G682" s="757" t="str">
        <f t="shared" si="1"/>
        <v/>
      </c>
      <c r="H682" s="757" t="str">
        <f>'Compiled Bev'!P2972</f>
        <v/>
      </c>
      <c r="I682" s="757" t="str">
        <f t="shared" si="2"/>
        <v/>
      </c>
      <c r="J682" s="757" t="str">
        <f>'Compiled Bev'!R2972</f>
        <v/>
      </c>
      <c r="K682" s="757" t="str">
        <f>'Compiled Bev'!S2972</f>
        <v/>
      </c>
      <c r="L682" s="757" t="str">
        <f>'Compiled Bev'!T2972</f>
        <v/>
      </c>
      <c r="M682" s="758"/>
      <c r="N682" s="759"/>
      <c r="O682" s="757"/>
      <c r="P682" s="757"/>
      <c r="Q682" s="757"/>
      <c r="R682" s="757"/>
      <c r="S682" s="757"/>
      <c r="T682" s="757"/>
      <c r="U682" s="757"/>
      <c r="V682" s="757">
        <f>COUNTA('Compiled Bev'!P2972,'Compiled Bev'!R2972)</f>
        <v>0</v>
      </c>
      <c r="W682" s="757"/>
      <c r="X682" s="757"/>
      <c r="Y682" s="757"/>
      <c r="Z682" s="757"/>
    </row>
    <row r="683">
      <c r="A683" s="757" t="str">
        <f>'Compiled Bev'!I2973</f>
        <v/>
      </c>
      <c r="B683" s="757" t="str">
        <f>IF(sum('Compiled Bev'!P2973+'Compiled Bev'!R2973)=0,"",IF(V683&gt;1,"",sum('Compiled Bev'!P2973+'Compiled Bev'!R2973)))</f>
        <v/>
      </c>
      <c r="C683" s="757" t="str">
        <f>'Compiled Bev'!K2973</f>
        <v/>
      </c>
      <c r="D683" s="757" t="str">
        <f>'Compiled Bev'!L2973</f>
        <v/>
      </c>
      <c r="E683" s="757" t="str">
        <f>'Compiled Bev'!M2973</f>
        <v/>
      </c>
      <c r="F683" s="757" t="str">
        <f>'Compiled Bev'!N2973</f>
        <v/>
      </c>
      <c r="G683" s="757" t="str">
        <f t="shared" si="1"/>
        <v/>
      </c>
      <c r="H683" s="757" t="str">
        <f>'Compiled Bev'!P2973</f>
        <v/>
      </c>
      <c r="I683" s="757" t="str">
        <f t="shared" si="2"/>
        <v/>
      </c>
      <c r="J683" s="757" t="str">
        <f>'Compiled Bev'!R2973</f>
        <v/>
      </c>
      <c r="K683" s="757" t="str">
        <f>'Compiled Bev'!S2973</f>
        <v/>
      </c>
      <c r="L683" s="757" t="str">
        <f>'Compiled Bev'!T2973</f>
        <v/>
      </c>
      <c r="M683" s="758"/>
      <c r="N683" s="759"/>
      <c r="O683" s="757"/>
      <c r="P683" s="757"/>
      <c r="Q683" s="757"/>
      <c r="R683" s="757"/>
      <c r="S683" s="757"/>
      <c r="T683" s="757"/>
      <c r="U683" s="757"/>
      <c r="V683" s="757">
        <f>COUNTA('Compiled Bev'!P2973,'Compiled Bev'!R2973)</f>
        <v>0</v>
      </c>
      <c r="W683" s="757"/>
      <c r="X683" s="757"/>
      <c r="Y683" s="757"/>
      <c r="Z683" s="757"/>
    </row>
    <row r="684">
      <c r="A684" s="757" t="str">
        <f>'Compiled Bev'!I2974</f>
        <v/>
      </c>
      <c r="B684" s="757" t="str">
        <f>IF(sum('Compiled Bev'!P2974+'Compiled Bev'!R2974)=0,"",IF(V684&gt;1,"",sum('Compiled Bev'!P2974+'Compiled Bev'!R2974)))</f>
        <v/>
      </c>
      <c r="C684" s="757" t="str">
        <f>'Compiled Bev'!K2974</f>
        <v/>
      </c>
      <c r="D684" s="757" t="str">
        <f>'Compiled Bev'!L2974</f>
        <v/>
      </c>
      <c r="E684" s="757" t="str">
        <f>'Compiled Bev'!M2974</f>
        <v/>
      </c>
      <c r="F684" s="757" t="str">
        <f>'Compiled Bev'!N2974</f>
        <v/>
      </c>
      <c r="G684" s="757" t="str">
        <f t="shared" si="1"/>
        <v/>
      </c>
      <c r="H684" s="757" t="str">
        <f>'Compiled Bev'!P2974</f>
        <v/>
      </c>
      <c r="I684" s="757" t="str">
        <f t="shared" si="2"/>
        <v/>
      </c>
      <c r="J684" s="757" t="str">
        <f>'Compiled Bev'!R2974</f>
        <v/>
      </c>
      <c r="K684" s="757" t="str">
        <f>'Compiled Bev'!S2974</f>
        <v/>
      </c>
      <c r="L684" s="757" t="str">
        <f>'Compiled Bev'!T2974</f>
        <v/>
      </c>
      <c r="M684" s="758"/>
      <c r="N684" s="759"/>
      <c r="O684" s="757"/>
      <c r="P684" s="757"/>
      <c r="Q684" s="757"/>
      <c r="R684" s="757"/>
      <c r="S684" s="757"/>
      <c r="T684" s="757"/>
      <c r="U684" s="757"/>
      <c r="V684" s="757">
        <f>COUNTA('Compiled Bev'!P2974,'Compiled Bev'!R2974)</f>
        <v>0</v>
      </c>
      <c r="W684" s="757"/>
      <c r="X684" s="757"/>
      <c r="Y684" s="757"/>
      <c r="Z684" s="757"/>
    </row>
    <row r="685">
      <c r="A685" s="757" t="str">
        <f>'Compiled Bev'!I2975</f>
        <v/>
      </c>
      <c r="B685" s="757" t="str">
        <f>IF(sum('Compiled Bev'!P2975+'Compiled Bev'!R2975)=0,"",IF(V685&gt;1,"",sum('Compiled Bev'!P2975+'Compiled Bev'!R2975)))</f>
        <v/>
      </c>
      <c r="C685" s="757" t="str">
        <f>'Compiled Bev'!K2975</f>
        <v/>
      </c>
      <c r="D685" s="757" t="str">
        <f>'Compiled Bev'!L2975</f>
        <v/>
      </c>
      <c r="E685" s="757" t="str">
        <f>'Compiled Bev'!M2975</f>
        <v/>
      </c>
      <c r="F685" s="757" t="str">
        <f>'Compiled Bev'!N2975</f>
        <v/>
      </c>
      <c r="G685" s="757" t="str">
        <f t="shared" si="1"/>
        <v/>
      </c>
      <c r="H685" s="757" t="str">
        <f>'Compiled Bev'!P2975</f>
        <v/>
      </c>
      <c r="I685" s="757" t="str">
        <f t="shared" si="2"/>
        <v/>
      </c>
      <c r="J685" s="757" t="str">
        <f>'Compiled Bev'!R2975</f>
        <v/>
      </c>
      <c r="K685" s="757" t="str">
        <f>'Compiled Bev'!S2975</f>
        <v/>
      </c>
      <c r="L685" s="757" t="str">
        <f>'Compiled Bev'!T2975</f>
        <v/>
      </c>
      <c r="M685" s="758"/>
      <c r="N685" s="759"/>
      <c r="O685" s="757"/>
      <c r="P685" s="757"/>
      <c r="Q685" s="757"/>
      <c r="R685" s="757"/>
      <c r="S685" s="757"/>
      <c r="T685" s="757"/>
      <c r="U685" s="757"/>
      <c r="V685" s="757">
        <f>COUNTA('Compiled Bev'!P2975,'Compiled Bev'!R2975)</f>
        <v>0</v>
      </c>
      <c r="W685" s="757"/>
      <c r="X685" s="757"/>
      <c r="Y685" s="757"/>
      <c r="Z685" s="757"/>
    </row>
    <row r="686">
      <c r="A686" s="757" t="str">
        <f>'Compiled Bev'!I2976</f>
        <v/>
      </c>
      <c r="B686" s="757" t="str">
        <f>IF(sum('Compiled Bev'!P2976+'Compiled Bev'!R2976)=0,"",IF(V686&gt;1,"",sum('Compiled Bev'!P2976+'Compiled Bev'!R2976)))</f>
        <v/>
      </c>
      <c r="C686" s="757" t="str">
        <f>'Compiled Bev'!K2976</f>
        <v/>
      </c>
      <c r="D686" s="757" t="str">
        <f>'Compiled Bev'!L2976</f>
        <v/>
      </c>
      <c r="E686" s="757" t="str">
        <f>'Compiled Bev'!M2976</f>
        <v/>
      </c>
      <c r="F686" s="757" t="str">
        <f>'Compiled Bev'!N2976</f>
        <v/>
      </c>
      <c r="G686" s="757" t="str">
        <f t="shared" si="1"/>
        <v/>
      </c>
      <c r="H686" s="757" t="str">
        <f>'Compiled Bev'!P2976</f>
        <v/>
      </c>
      <c r="I686" s="757" t="str">
        <f t="shared" si="2"/>
        <v/>
      </c>
      <c r="J686" s="757" t="str">
        <f>'Compiled Bev'!R2976</f>
        <v/>
      </c>
      <c r="K686" s="757" t="str">
        <f>'Compiled Bev'!S2976</f>
        <v/>
      </c>
      <c r="L686" s="757" t="str">
        <f>'Compiled Bev'!T2976</f>
        <v/>
      </c>
      <c r="M686" s="758"/>
      <c r="N686" s="759"/>
      <c r="O686" s="757"/>
      <c r="P686" s="757"/>
      <c r="Q686" s="757"/>
      <c r="R686" s="757"/>
      <c r="S686" s="757"/>
      <c r="T686" s="757"/>
      <c r="U686" s="757"/>
      <c r="V686" s="757">
        <f>COUNTA('Compiled Bev'!P2976,'Compiled Bev'!R2976)</f>
        <v>0</v>
      </c>
      <c r="W686" s="757"/>
      <c r="X686" s="757"/>
      <c r="Y686" s="757"/>
      <c r="Z686" s="757"/>
    </row>
    <row r="687">
      <c r="A687" s="757" t="str">
        <f>'Compiled Bev'!I2977</f>
        <v/>
      </c>
      <c r="B687" s="757" t="str">
        <f>IF(sum('Compiled Bev'!P2977+'Compiled Bev'!R2977)=0,"",IF(V687&gt;1,"",sum('Compiled Bev'!P2977+'Compiled Bev'!R2977)))</f>
        <v/>
      </c>
      <c r="C687" s="757" t="str">
        <f>'Compiled Bev'!K2977</f>
        <v/>
      </c>
      <c r="D687" s="757" t="str">
        <f>'Compiled Bev'!L2977</f>
        <v/>
      </c>
      <c r="E687" s="757" t="str">
        <f>'Compiled Bev'!M2977</f>
        <v/>
      </c>
      <c r="F687" s="757" t="str">
        <f>'Compiled Bev'!N2977</f>
        <v/>
      </c>
      <c r="G687" s="757" t="str">
        <f t="shared" si="1"/>
        <v/>
      </c>
      <c r="H687" s="757" t="str">
        <f>'Compiled Bev'!P2977</f>
        <v/>
      </c>
      <c r="I687" s="757" t="str">
        <f t="shared" si="2"/>
        <v/>
      </c>
      <c r="J687" s="757" t="str">
        <f>'Compiled Bev'!R2977</f>
        <v/>
      </c>
      <c r="K687" s="757" t="str">
        <f>'Compiled Bev'!S2977</f>
        <v/>
      </c>
      <c r="L687" s="757" t="str">
        <f>'Compiled Bev'!T2977</f>
        <v/>
      </c>
      <c r="M687" s="758"/>
      <c r="N687" s="759"/>
      <c r="O687" s="757"/>
      <c r="P687" s="757"/>
      <c r="Q687" s="757"/>
      <c r="R687" s="757"/>
      <c r="S687" s="757"/>
      <c r="T687" s="757"/>
      <c r="U687" s="757"/>
      <c r="V687" s="757">
        <f>COUNTA('Compiled Bev'!P2977,'Compiled Bev'!R2977)</f>
        <v>0</v>
      </c>
      <c r="W687" s="757"/>
      <c r="X687" s="757"/>
      <c r="Y687" s="757"/>
      <c r="Z687" s="757"/>
    </row>
    <row r="688">
      <c r="A688" s="757" t="str">
        <f>'Compiled Bev'!I2978</f>
        <v/>
      </c>
      <c r="B688" s="757" t="str">
        <f>IF(sum('Compiled Bev'!P2978+'Compiled Bev'!R2978)=0,"",IF(V688&gt;1,"",sum('Compiled Bev'!P2978+'Compiled Bev'!R2978)))</f>
        <v/>
      </c>
      <c r="C688" s="757" t="str">
        <f>'Compiled Bev'!K2978</f>
        <v/>
      </c>
      <c r="D688" s="757" t="str">
        <f>'Compiled Bev'!L2978</f>
        <v/>
      </c>
      <c r="E688" s="757" t="str">
        <f>'Compiled Bev'!M2978</f>
        <v/>
      </c>
      <c r="F688" s="757" t="str">
        <f>'Compiled Bev'!N2978</f>
        <v/>
      </c>
      <c r="G688" s="757" t="str">
        <f t="shared" si="1"/>
        <v/>
      </c>
      <c r="H688" s="757" t="str">
        <f>'Compiled Bev'!P2978</f>
        <v/>
      </c>
      <c r="I688" s="757" t="str">
        <f t="shared" si="2"/>
        <v/>
      </c>
      <c r="J688" s="757" t="str">
        <f>'Compiled Bev'!R2978</f>
        <v/>
      </c>
      <c r="K688" s="757" t="str">
        <f>'Compiled Bev'!S2978</f>
        <v/>
      </c>
      <c r="L688" s="757" t="str">
        <f>'Compiled Bev'!T2978</f>
        <v/>
      </c>
      <c r="M688" s="758"/>
      <c r="N688" s="759"/>
      <c r="O688" s="757"/>
      <c r="P688" s="757"/>
      <c r="Q688" s="757"/>
      <c r="R688" s="757"/>
      <c r="S688" s="757"/>
      <c r="T688" s="757"/>
      <c r="U688" s="757"/>
      <c r="V688" s="757">
        <f>COUNTA('Compiled Bev'!P2978,'Compiled Bev'!R2978)</f>
        <v>0</v>
      </c>
      <c r="W688" s="757"/>
      <c r="X688" s="757"/>
      <c r="Y688" s="757"/>
      <c r="Z688" s="757"/>
    </row>
    <row r="689">
      <c r="A689" s="757" t="str">
        <f>'Compiled Bev'!I2979</f>
        <v/>
      </c>
      <c r="B689" s="757" t="str">
        <f>IF(sum('Compiled Bev'!P2979+'Compiled Bev'!R2979)=0,"",IF(V689&gt;1,"",sum('Compiled Bev'!P2979+'Compiled Bev'!R2979)))</f>
        <v/>
      </c>
      <c r="C689" s="757" t="str">
        <f>'Compiled Bev'!K2979</f>
        <v/>
      </c>
      <c r="D689" s="757" t="str">
        <f>'Compiled Bev'!L2979</f>
        <v/>
      </c>
      <c r="E689" s="757" t="str">
        <f>'Compiled Bev'!M2979</f>
        <v/>
      </c>
      <c r="F689" s="757" t="str">
        <f>'Compiled Bev'!N2979</f>
        <v/>
      </c>
      <c r="G689" s="757" t="str">
        <f t="shared" si="1"/>
        <v/>
      </c>
      <c r="H689" s="757" t="str">
        <f>'Compiled Bev'!P2979</f>
        <v/>
      </c>
      <c r="I689" s="757" t="str">
        <f t="shared" si="2"/>
        <v/>
      </c>
      <c r="J689" s="757" t="str">
        <f>'Compiled Bev'!R2979</f>
        <v/>
      </c>
      <c r="K689" s="757" t="str">
        <f>'Compiled Bev'!S2979</f>
        <v/>
      </c>
      <c r="L689" s="757" t="str">
        <f>'Compiled Bev'!T2979</f>
        <v/>
      </c>
      <c r="M689" s="758"/>
      <c r="N689" s="759"/>
      <c r="O689" s="757"/>
      <c r="P689" s="757"/>
      <c r="Q689" s="757"/>
      <c r="R689" s="757"/>
      <c r="S689" s="757"/>
      <c r="T689" s="757"/>
      <c r="U689" s="757"/>
      <c r="V689" s="757">
        <f>COUNTA('Compiled Bev'!P2979,'Compiled Bev'!R2979)</f>
        <v>0</v>
      </c>
      <c r="W689" s="757"/>
      <c r="X689" s="757"/>
      <c r="Y689" s="757"/>
      <c r="Z689" s="757"/>
    </row>
    <row r="690">
      <c r="A690" s="757" t="str">
        <f>'Compiled Bev'!I2980</f>
        <v/>
      </c>
      <c r="B690" s="757" t="str">
        <f>IF(sum('Compiled Bev'!P2980+'Compiled Bev'!R2980)=0,"",IF(V690&gt;1,"",sum('Compiled Bev'!P2980+'Compiled Bev'!R2980)))</f>
        <v/>
      </c>
      <c r="C690" s="757" t="str">
        <f>'Compiled Bev'!K2980</f>
        <v/>
      </c>
      <c r="D690" s="757" t="str">
        <f>'Compiled Bev'!L2980</f>
        <v/>
      </c>
      <c r="E690" s="757" t="str">
        <f>'Compiled Bev'!M2980</f>
        <v/>
      </c>
      <c r="F690" s="757" t="str">
        <f>'Compiled Bev'!N2980</f>
        <v/>
      </c>
      <c r="G690" s="757" t="str">
        <f t="shared" si="1"/>
        <v/>
      </c>
      <c r="H690" s="757" t="str">
        <f>'Compiled Bev'!P2980</f>
        <v/>
      </c>
      <c r="I690" s="757" t="str">
        <f t="shared" si="2"/>
        <v/>
      </c>
      <c r="J690" s="757" t="str">
        <f>'Compiled Bev'!R2980</f>
        <v/>
      </c>
      <c r="K690" s="757" t="str">
        <f>'Compiled Bev'!S2980</f>
        <v/>
      </c>
      <c r="L690" s="757" t="str">
        <f>'Compiled Bev'!T2980</f>
        <v/>
      </c>
      <c r="M690" s="758"/>
      <c r="N690" s="759"/>
      <c r="O690" s="757"/>
      <c r="P690" s="757"/>
      <c r="Q690" s="757"/>
      <c r="R690" s="757"/>
      <c r="S690" s="757"/>
      <c r="T690" s="757"/>
      <c r="U690" s="757"/>
      <c r="V690" s="757">
        <f>COUNTA('Compiled Bev'!P2980,'Compiled Bev'!R2980)</f>
        <v>0</v>
      </c>
      <c r="W690" s="757"/>
      <c r="X690" s="757"/>
      <c r="Y690" s="757"/>
      <c r="Z690" s="757"/>
    </row>
    <row r="691">
      <c r="A691" s="757" t="str">
        <f>'Compiled Bev'!I2981</f>
        <v/>
      </c>
      <c r="B691" s="757" t="str">
        <f>IF(sum('Compiled Bev'!P2981+'Compiled Bev'!R2981)=0,"",IF(V691&gt;1,"",sum('Compiled Bev'!P2981+'Compiled Bev'!R2981)))</f>
        <v/>
      </c>
      <c r="C691" s="757" t="str">
        <f>'Compiled Bev'!K2981</f>
        <v/>
      </c>
      <c r="D691" s="757" t="str">
        <f>'Compiled Bev'!L2981</f>
        <v/>
      </c>
      <c r="E691" s="757" t="str">
        <f>'Compiled Bev'!M2981</f>
        <v/>
      </c>
      <c r="F691" s="757" t="str">
        <f>'Compiled Bev'!N2981</f>
        <v/>
      </c>
      <c r="G691" s="757" t="str">
        <f t="shared" si="1"/>
        <v/>
      </c>
      <c r="H691" s="757" t="str">
        <f>'Compiled Bev'!P2981</f>
        <v/>
      </c>
      <c r="I691" s="757" t="str">
        <f t="shared" si="2"/>
        <v/>
      </c>
      <c r="J691" s="757" t="str">
        <f>'Compiled Bev'!R2981</f>
        <v/>
      </c>
      <c r="K691" s="757" t="str">
        <f>'Compiled Bev'!S2981</f>
        <v/>
      </c>
      <c r="L691" s="757" t="str">
        <f>'Compiled Bev'!T2981</f>
        <v/>
      </c>
      <c r="M691" s="758"/>
      <c r="N691" s="759"/>
      <c r="O691" s="757"/>
      <c r="P691" s="757"/>
      <c r="Q691" s="757"/>
      <c r="R691" s="757"/>
      <c r="S691" s="757"/>
      <c r="T691" s="757"/>
      <c r="U691" s="757"/>
      <c r="V691" s="757">
        <f>COUNTA('Compiled Bev'!P2981,'Compiled Bev'!R2981)</f>
        <v>0</v>
      </c>
      <c r="W691" s="757"/>
      <c r="X691" s="757"/>
      <c r="Y691" s="757"/>
      <c r="Z691" s="757"/>
    </row>
    <row r="692">
      <c r="A692" s="757" t="str">
        <f>'Compiled Bev'!I2982</f>
        <v/>
      </c>
      <c r="B692" s="757" t="str">
        <f>IF(sum('Compiled Bev'!P2982+'Compiled Bev'!R2982)=0,"",IF(V692&gt;1,"",sum('Compiled Bev'!P2982+'Compiled Bev'!R2982)))</f>
        <v/>
      </c>
      <c r="C692" s="757" t="str">
        <f>'Compiled Bev'!K2982</f>
        <v/>
      </c>
      <c r="D692" s="757" t="str">
        <f>'Compiled Bev'!L2982</f>
        <v/>
      </c>
      <c r="E692" s="757" t="str">
        <f>'Compiled Bev'!M2982</f>
        <v/>
      </c>
      <c r="F692" s="757" t="str">
        <f>'Compiled Bev'!N2982</f>
        <v/>
      </c>
      <c r="G692" s="757" t="str">
        <f t="shared" si="1"/>
        <v/>
      </c>
      <c r="H692" s="757" t="str">
        <f>'Compiled Bev'!P2982</f>
        <v/>
      </c>
      <c r="I692" s="757" t="str">
        <f t="shared" si="2"/>
        <v/>
      </c>
      <c r="J692" s="757" t="str">
        <f>'Compiled Bev'!R2982</f>
        <v/>
      </c>
      <c r="K692" s="757" t="str">
        <f>'Compiled Bev'!S2982</f>
        <v/>
      </c>
      <c r="L692" s="757" t="str">
        <f>'Compiled Bev'!T2982</f>
        <v/>
      </c>
      <c r="M692" s="758"/>
      <c r="N692" s="759"/>
      <c r="O692" s="757"/>
      <c r="P692" s="757"/>
      <c r="Q692" s="757"/>
      <c r="R692" s="757"/>
      <c r="S692" s="757"/>
      <c r="T692" s="757"/>
      <c r="U692" s="757"/>
      <c r="V692" s="757">
        <f>COUNTA('Compiled Bev'!P2982,'Compiled Bev'!R2982)</f>
        <v>0</v>
      </c>
      <c r="W692" s="757"/>
      <c r="X692" s="757"/>
      <c r="Y692" s="757"/>
      <c r="Z692" s="757"/>
    </row>
    <row r="693">
      <c r="A693" s="757" t="str">
        <f>'Compiled Bev'!I2983</f>
        <v/>
      </c>
      <c r="B693" s="757" t="str">
        <f>IF(sum('Compiled Bev'!P2983+'Compiled Bev'!R2983)=0,"",IF(V693&gt;1,"",sum('Compiled Bev'!P2983+'Compiled Bev'!R2983)))</f>
        <v/>
      </c>
      <c r="C693" s="757" t="str">
        <f>'Compiled Bev'!K2983</f>
        <v/>
      </c>
      <c r="D693" s="757" t="str">
        <f>'Compiled Bev'!L2983</f>
        <v/>
      </c>
      <c r="E693" s="757" t="str">
        <f>'Compiled Bev'!M2983</f>
        <v/>
      </c>
      <c r="F693" s="757" t="str">
        <f>'Compiled Bev'!N2983</f>
        <v/>
      </c>
      <c r="G693" s="757" t="str">
        <f t="shared" si="1"/>
        <v/>
      </c>
      <c r="H693" s="757" t="str">
        <f>'Compiled Bev'!P2983</f>
        <v/>
      </c>
      <c r="I693" s="757" t="str">
        <f t="shared" si="2"/>
        <v/>
      </c>
      <c r="J693" s="757" t="str">
        <f>'Compiled Bev'!R2983</f>
        <v/>
      </c>
      <c r="K693" s="757" t="str">
        <f>'Compiled Bev'!S2983</f>
        <v/>
      </c>
      <c r="L693" s="757" t="str">
        <f>'Compiled Bev'!T2983</f>
        <v/>
      </c>
      <c r="M693" s="758"/>
      <c r="N693" s="759"/>
      <c r="O693" s="757"/>
      <c r="P693" s="757"/>
      <c r="Q693" s="757"/>
      <c r="R693" s="757"/>
      <c r="S693" s="757"/>
      <c r="T693" s="757"/>
      <c r="U693" s="757"/>
      <c r="V693" s="757">
        <f>COUNTA('Compiled Bev'!P2983,'Compiled Bev'!R2983)</f>
        <v>0</v>
      </c>
      <c r="W693" s="757"/>
      <c r="X693" s="757"/>
      <c r="Y693" s="757"/>
      <c r="Z693" s="757"/>
    </row>
    <row r="694">
      <c r="A694" s="757" t="str">
        <f>'Compiled Bev'!I2984</f>
        <v/>
      </c>
      <c r="B694" s="757" t="str">
        <f>IF(sum('Compiled Bev'!P2984+'Compiled Bev'!R2984)=0,"",IF(V694&gt;1,"",sum('Compiled Bev'!P2984+'Compiled Bev'!R2984)))</f>
        <v/>
      </c>
      <c r="C694" s="757" t="str">
        <f>'Compiled Bev'!K2984</f>
        <v/>
      </c>
      <c r="D694" s="757" t="str">
        <f>'Compiled Bev'!L2984</f>
        <v/>
      </c>
      <c r="E694" s="757" t="str">
        <f>'Compiled Bev'!M2984</f>
        <v/>
      </c>
      <c r="F694" s="757" t="str">
        <f>'Compiled Bev'!N2984</f>
        <v/>
      </c>
      <c r="G694" s="757" t="str">
        <f t="shared" si="1"/>
        <v/>
      </c>
      <c r="H694" s="757" t="str">
        <f>'Compiled Bev'!P2984</f>
        <v/>
      </c>
      <c r="I694" s="757" t="str">
        <f t="shared" si="2"/>
        <v/>
      </c>
      <c r="J694" s="757" t="str">
        <f>'Compiled Bev'!R2984</f>
        <v/>
      </c>
      <c r="K694" s="757" t="str">
        <f>'Compiled Bev'!S2984</f>
        <v/>
      </c>
      <c r="L694" s="757" t="str">
        <f>'Compiled Bev'!T2984</f>
        <v/>
      </c>
      <c r="M694" s="758"/>
      <c r="N694" s="759"/>
      <c r="O694" s="757"/>
      <c r="P694" s="757"/>
      <c r="Q694" s="757"/>
      <c r="R694" s="757"/>
      <c r="S694" s="757"/>
      <c r="T694" s="757"/>
      <c r="U694" s="757"/>
      <c r="V694" s="757">
        <f>COUNTA('Compiled Bev'!P2984,'Compiled Bev'!R2984)</f>
        <v>0</v>
      </c>
      <c r="W694" s="757"/>
      <c r="X694" s="757"/>
      <c r="Y694" s="757"/>
      <c r="Z694" s="757"/>
    </row>
    <row r="695">
      <c r="A695" s="757" t="str">
        <f>'Compiled Bev'!I2985</f>
        <v/>
      </c>
      <c r="B695" s="757" t="str">
        <f>IF(sum('Compiled Bev'!P2985+'Compiled Bev'!R2985)=0,"",IF(V695&gt;1,"",sum('Compiled Bev'!P2985+'Compiled Bev'!R2985)))</f>
        <v/>
      </c>
      <c r="C695" s="757" t="str">
        <f>'Compiled Bev'!K2985</f>
        <v/>
      </c>
      <c r="D695" s="757" t="str">
        <f>'Compiled Bev'!L2985</f>
        <v/>
      </c>
      <c r="E695" s="757" t="str">
        <f>'Compiled Bev'!M2985</f>
        <v/>
      </c>
      <c r="F695" s="757" t="str">
        <f>'Compiled Bev'!N2985</f>
        <v/>
      </c>
      <c r="G695" s="757" t="str">
        <f t="shared" si="1"/>
        <v/>
      </c>
      <c r="H695" s="757" t="str">
        <f>'Compiled Bev'!P2985</f>
        <v/>
      </c>
      <c r="I695" s="757" t="str">
        <f t="shared" si="2"/>
        <v/>
      </c>
      <c r="J695" s="757" t="str">
        <f>'Compiled Bev'!R2985</f>
        <v/>
      </c>
      <c r="K695" s="757" t="str">
        <f>'Compiled Bev'!S2985</f>
        <v/>
      </c>
      <c r="L695" s="757" t="str">
        <f>'Compiled Bev'!T2985</f>
        <v/>
      </c>
      <c r="M695" s="758"/>
      <c r="N695" s="759"/>
      <c r="O695" s="757"/>
      <c r="P695" s="757"/>
      <c r="Q695" s="757"/>
      <c r="R695" s="757"/>
      <c r="S695" s="757"/>
      <c r="T695" s="757"/>
      <c r="U695" s="757"/>
      <c r="V695" s="757">
        <f>COUNTA('Compiled Bev'!P2985,'Compiled Bev'!R2985)</f>
        <v>0</v>
      </c>
      <c r="W695" s="757"/>
      <c r="X695" s="757"/>
      <c r="Y695" s="757"/>
      <c r="Z695" s="757"/>
    </row>
    <row r="696">
      <c r="A696" s="757" t="str">
        <f>'Compiled Bev'!I2986</f>
        <v/>
      </c>
      <c r="B696" s="757" t="str">
        <f>IF(sum('Compiled Bev'!P2986+'Compiled Bev'!R2986)=0,"",IF(V696&gt;1,"",sum('Compiled Bev'!P2986+'Compiled Bev'!R2986)))</f>
        <v/>
      </c>
      <c r="C696" s="757" t="str">
        <f>'Compiled Bev'!K2986</f>
        <v/>
      </c>
      <c r="D696" s="757" t="str">
        <f>'Compiled Bev'!L2986</f>
        <v/>
      </c>
      <c r="E696" s="757" t="str">
        <f>'Compiled Bev'!M2986</f>
        <v/>
      </c>
      <c r="F696" s="757" t="str">
        <f>'Compiled Bev'!N2986</f>
        <v/>
      </c>
      <c r="G696" s="757" t="str">
        <f t="shared" si="1"/>
        <v/>
      </c>
      <c r="H696" s="757" t="str">
        <f>'Compiled Bev'!P2986</f>
        <v/>
      </c>
      <c r="I696" s="757" t="str">
        <f t="shared" si="2"/>
        <v/>
      </c>
      <c r="J696" s="757" t="str">
        <f>'Compiled Bev'!R2986</f>
        <v/>
      </c>
      <c r="K696" s="757" t="str">
        <f>'Compiled Bev'!S2986</f>
        <v/>
      </c>
      <c r="L696" s="757" t="str">
        <f>'Compiled Bev'!T2986</f>
        <v/>
      </c>
      <c r="M696" s="758"/>
      <c r="N696" s="759"/>
      <c r="O696" s="757"/>
      <c r="P696" s="757"/>
      <c r="Q696" s="757"/>
      <c r="R696" s="757"/>
      <c r="S696" s="757"/>
      <c r="T696" s="757"/>
      <c r="U696" s="757"/>
      <c r="V696" s="757">
        <f>COUNTA('Compiled Bev'!P2986,'Compiled Bev'!R2986)</f>
        <v>0</v>
      </c>
      <c r="W696" s="757"/>
      <c r="X696" s="757"/>
      <c r="Y696" s="757"/>
      <c r="Z696" s="757"/>
    </row>
    <row r="697">
      <c r="A697" s="757" t="str">
        <f>'Compiled Bev'!I2987</f>
        <v/>
      </c>
      <c r="B697" s="757" t="str">
        <f>IF(sum('Compiled Bev'!P2987+'Compiled Bev'!R2987)=0,"",IF(V697&gt;1,"",sum('Compiled Bev'!P2987+'Compiled Bev'!R2987)))</f>
        <v/>
      </c>
      <c r="C697" s="757" t="str">
        <f>'Compiled Bev'!K2987</f>
        <v/>
      </c>
      <c r="D697" s="757" t="str">
        <f>'Compiled Bev'!L2987</f>
        <v/>
      </c>
      <c r="E697" s="757" t="str">
        <f>'Compiled Bev'!M2987</f>
        <v/>
      </c>
      <c r="F697" s="757" t="str">
        <f>'Compiled Bev'!N2987</f>
        <v/>
      </c>
      <c r="G697" s="757" t="str">
        <f t="shared" si="1"/>
        <v/>
      </c>
      <c r="H697" s="757" t="str">
        <f>'Compiled Bev'!P2987</f>
        <v/>
      </c>
      <c r="I697" s="757" t="str">
        <f t="shared" si="2"/>
        <v/>
      </c>
      <c r="J697" s="757" t="str">
        <f>'Compiled Bev'!R2987</f>
        <v/>
      </c>
      <c r="K697" s="757" t="str">
        <f>'Compiled Bev'!S2987</f>
        <v/>
      </c>
      <c r="L697" s="757" t="str">
        <f>'Compiled Bev'!T2987</f>
        <v/>
      </c>
      <c r="M697" s="758"/>
      <c r="N697" s="759"/>
      <c r="O697" s="757"/>
      <c r="P697" s="757"/>
      <c r="Q697" s="757"/>
      <c r="R697" s="757"/>
      <c r="S697" s="757"/>
      <c r="T697" s="757"/>
      <c r="U697" s="757"/>
      <c r="V697" s="757">
        <f>COUNTA('Compiled Bev'!P2987,'Compiled Bev'!R2987)</f>
        <v>0</v>
      </c>
      <c r="W697" s="757"/>
      <c r="X697" s="757"/>
      <c r="Y697" s="757"/>
      <c r="Z697" s="757"/>
    </row>
    <row r="698">
      <c r="A698" s="757" t="str">
        <f>'Compiled Bev'!I2988</f>
        <v/>
      </c>
      <c r="B698" s="757" t="str">
        <f>IF(sum('Compiled Bev'!P2988+'Compiled Bev'!R2988)=0,"",IF(V698&gt;1,"",sum('Compiled Bev'!P2988+'Compiled Bev'!R2988)))</f>
        <v/>
      </c>
      <c r="C698" s="757" t="str">
        <f>'Compiled Bev'!K2988</f>
        <v/>
      </c>
      <c r="D698" s="757" t="str">
        <f>'Compiled Bev'!L2988</f>
        <v/>
      </c>
      <c r="E698" s="757" t="str">
        <f>'Compiled Bev'!M2988</f>
        <v/>
      </c>
      <c r="F698" s="757" t="str">
        <f>'Compiled Bev'!N2988</f>
        <v/>
      </c>
      <c r="G698" s="757" t="str">
        <f t="shared" si="1"/>
        <v/>
      </c>
      <c r="H698" s="757" t="str">
        <f>'Compiled Bev'!P2988</f>
        <v/>
      </c>
      <c r="I698" s="757" t="str">
        <f t="shared" si="2"/>
        <v/>
      </c>
      <c r="J698" s="757" t="str">
        <f>'Compiled Bev'!R2988</f>
        <v/>
      </c>
      <c r="K698" s="757" t="str">
        <f>'Compiled Bev'!S2988</f>
        <v/>
      </c>
      <c r="L698" s="757" t="str">
        <f>'Compiled Bev'!T2988</f>
        <v/>
      </c>
      <c r="M698" s="758"/>
      <c r="N698" s="759"/>
      <c r="O698" s="757"/>
      <c r="P698" s="757"/>
      <c r="Q698" s="757"/>
      <c r="R698" s="757"/>
      <c r="S698" s="757"/>
      <c r="T698" s="757"/>
      <c r="U698" s="757"/>
      <c r="V698" s="757">
        <f>COUNTA('Compiled Bev'!P2988,'Compiled Bev'!R2988)</f>
        <v>0</v>
      </c>
      <c r="W698" s="757"/>
      <c r="X698" s="757"/>
      <c r="Y698" s="757"/>
      <c r="Z698" s="757"/>
    </row>
    <row r="699">
      <c r="A699" s="757" t="str">
        <f>'Compiled Bev'!I2989</f>
        <v/>
      </c>
      <c r="B699" s="757" t="str">
        <f>IF(sum('Compiled Bev'!P2989+'Compiled Bev'!R2989)=0,"",IF(V699&gt;1,"",sum('Compiled Bev'!P2989+'Compiled Bev'!R2989)))</f>
        <v/>
      </c>
      <c r="C699" s="757" t="str">
        <f>'Compiled Bev'!K2989</f>
        <v/>
      </c>
      <c r="D699" s="757" t="str">
        <f>'Compiled Bev'!L2989</f>
        <v/>
      </c>
      <c r="E699" s="757" t="str">
        <f>'Compiled Bev'!M2989</f>
        <v/>
      </c>
      <c r="F699" s="757" t="str">
        <f>'Compiled Bev'!N2989</f>
        <v/>
      </c>
      <c r="G699" s="757" t="str">
        <f t="shared" si="1"/>
        <v/>
      </c>
      <c r="H699" s="757" t="str">
        <f>'Compiled Bev'!P2989</f>
        <v/>
      </c>
      <c r="I699" s="757" t="str">
        <f t="shared" si="2"/>
        <v/>
      </c>
      <c r="J699" s="757" t="str">
        <f>'Compiled Bev'!R2989</f>
        <v/>
      </c>
      <c r="K699" s="757" t="str">
        <f>'Compiled Bev'!S2989</f>
        <v/>
      </c>
      <c r="L699" s="757" t="str">
        <f>'Compiled Bev'!T2989</f>
        <v/>
      </c>
      <c r="M699" s="758"/>
      <c r="N699" s="759"/>
      <c r="O699" s="757"/>
      <c r="P699" s="757"/>
      <c r="Q699" s="757"/>
      <c r="R699" s="757"/>
      <c r="S699" s="757"/>
      <c r="T699" s="757"/>
      <c r="U699" s="757"/>
      <c r="V699" s="757">
        <f>COUNTA('Compiled Bev'!P2989,'Compiled Bev'!R2989)</f>
        <v>0</v>
      </c>
      <c r="W699" s="757"/>
      <c r="X699" s="757"/>
      <c r="Y699" s="757"/>
      <c r="Z699" s="757"/>
    </row>
    <row r="700">
      <c r="A700" s="757" t="str">
        <f>'Compiled Bev'!I2990</f>
        <v/>
      </c>
      <c r="B700" s="757" t="str">
        <f>IF(sum('Compiled Bev'!P2990+'Compiled Bev'!R2990)=0,"",IF(V700&gt;1,"",sum('Compiled Bev'!P2990+'Compiled Bev'!R2990)))</f>
        <v/>
      </c>
      <c r="C700" s="757" t="str">
        <f>'Compiled Bev'!K2990</f>
        <v/>
      </c>
      <c r="D700" s="757" t="str">
        <f>'Compiled Bev'!L2990</f>
        <v/>
      </c>
      <c r="E700" s="757" t="str">
        <f>'Compiled Bev'!M2990</f>
        <v/>
      </c>
      <c r="F700" s="757" t="str">
        <f>'Compiled Bev'!N2990</f>
        <v/>
      </c>
      <c r="G700" s="757" t="str">
        <f t="shared" si="1"/>
        <v/>
      </c>
      <c r="H700" s="757" t="str">
        <f>'Compiled Bev'!P2990</f>
        <v/>
      </c>
      <c r="I700" s="757" t="str">
        <f t="shared" si="2"/>
        <v/>
      </c>
      <c r="J700" s="757" t="str">
        <f>'Compiled Bev'!R2990</f>
        <v/>
      </c>
      <c r="K700" s="757" t="str">
        <f>'Compiled Bev'!S2990</f>
        <v/>
      </c>
      <c r="L700" s="757" t="str">
        <f>'Compiled Bev'!T2990</f>
        <v/>
      </c>
      <c r="M700" s="758"/>
      <c r="N700" s="759"/>
      <c r="O700" s="757"/>
      <c r="P700" s="757"/>
      <c r="Q700" s="757"/>
      <c r="R700" s="757"/>
      <c r="S700" s="757"/>
      <c r="T700" s="757"/>
      <c r="U700" s="757"/>
      <c r="V700" s="757">
        <f>COUNTA('Compiled Bev'!P2990,'Compiled Bev'!R2990)</f>
        <v>0</v>
      </c>
      <c r="W700" s="757"/>
      <c r="X700" s="757"/>
      <c r="Y700" s="757"/>
      <c r="Z700" s="757"/>
    </row>
    <row r="701">
      <c r="A701" s="757" t="str">
        <f>'Compiled Bev'!I2991</f>
        <v/>
      </c>
      <c r="B701" s="757" t="str">
        <f>IF(sum('Compiled Bev'!P2991+'Compiled Bev'!R2991)=0,"",IF(V701&gt;1,"",sum('Compiled Bev'!P2991+'Compiled Bev'!R2991)))</f>
        <v/>
      </c>
      <c r="C701" s="757" t="str">
        <f>'Compiled Bev'!K2991</f>
        <v/>
      </c>
      <c r="D701" s="757" t="str">
        <f>'Compiled Bev'!L2991</f>
        <v/>
      </c>
      <c r="E701" s="757" t="str">
        <f>'Compiled Bev'!M2991</f>
        <v/>
      </c>
      <c r="F701" s="757" t="str">
        <f>'Compiled Bev'!N2991</f>
        <v/>
      </c>
      <c r="G701" s="757" t="str">
        <f t="shared" si="1"/>
        <v/>
      </c>
      <c r="H701" s="757" t="str">
        <f>'Compiled Bev'!P2991</f>
        <v/>
      </c>
      <c r="I701" s="757" t="str">
        <f t="shared" si="2"/>
        <v/>
      </c>
      <c r="J701" s="757" t="str">
        <f>'Compiled Bev'!R2991</f>
        <v/>
      </c>
      <c r="K701" s="757" t="str">
        <f>'Compiled Bev'!S2991</f>
        <v/>
      </c>
      <c r="L701" s="757" t="str">
        <f>'Compiled Bev'!T2991</f>
        <v/>
      </c>
      <c r="M701" s="758"/>
      <c r="N701" s="759"/>
      <c r="O701" s="757"/>
      <c r="P701" s="757"/>
      <c r="Q701" s="757"/>
      <c r="R701" s="757"/>
      <c r="S701" s="757"/>
      <c r="T701" s="757"/>
      <c r="U701" s="757"/>
      <c r="V701" s="757">
        <f>COUNTA('Compiled Bev'!P2991,'Compiled Bev'!R2991)</f>
        <v>0</v>
      </c>
      <c r="W701" s="757"/>
      <c r="X701" s="757"/>
      <c r="Y701" s="757"/>
      <c r="Z701" s="757"/>
    </row>
    <row r="702">
      <c r="A702" s="757" t="str">
        <f>'Compiled Bev'!I2992</f>
        <v/>
      </c>
      <c r="B702" s="757" t="str">
        <f>IF(sum('Compiled Bev'!P2992+'Compiled Bev'!R2992)=0,"",IF(V702&gt;1,"",sum('Compiled Bev'!P2992+'Compiled Bev'!R2992)))</f>
        <v/>
      </c>
      <c r="C702" s="757" t="str">
        <f>'Compiled Bev'!K2992</f>
        <v/>
      </c>
      <c r="D702" s="757" t="str">
        <f>'Compiled Bev'!L2992</f>
        <v/>
      </c>
      <c r="E702" s="757" t="str">
        <f>'Compiled Bev'!M2992</f>
        <v/>
      </c>
      <c r="F702" s="757" t="str">
        <f>'Compiled Bev'!N2992</f>
        <v/>
      </c>
      <c r="G702" s="757" t="str">
        <f t="shared" si="1"/>
        <v/>
      </c>
      <c r="H702" s="757" t="str">
        <f>'Compiled Bev'!P2992</f>
        <v/>
      </c>
      <c r="I702" s="757" t="str">
        <f t="shared" si="2"/>
        <v/>
      </c>
      <c r="J702" s="757" t="str">
        <f>'Compiled Bev'!R2992</f>
        <v/>
      </c>
      <c r="K702" s="757" t="str">
        <f>'Compiled Bev'!S2992</f>
        <v/>
      </c>
      <c r="L702" s="757" t="str">
        <f>'Compiled Bev'!T2992</f>
        <v/>
      </c>
      <c r="M702" s="758"/>
      <c r="N702" s="759"/>
      <c r="O702" s="757"/>
      <c r="P702" s="757"/>
      <c r="Q702" s="757"/>
      <c r="R702" s="757"/>
      <c r="S702" s="757"/>
      <c r="T702" s="757"/>
      <c r="U702" s="757"/>
      <c r="V702" s="757">
        <f>COUNTA('Compiled Bev'!P2992,'Compiled Bev'!R2992)</f>
        <v>0</v>
      </c>
      <c r="W702" s="757"/>
      <c r="X702" s="757"/>
      <c r="Y702" s="757"/>
      <c r="Z702" s="757"/>
    </row>
    <row r="703">
      <c r="A703" s="757" t="str">
        <f>'Compiled Bev'!I2993</f>
        <v/>
      </c>
      <c r="B703" s="757" t="str">
        <f>IF(sum('Compiled Bev'!P2993+'Compiled Bev'!R2993)=0,"",IF(V703&gt;1,"",sum('Compiled Bev'!P2993+'Compiled Bev'!R2993)))</f>
        <v/>
      </c>
      <c r="C703" s="757" t="str">
        <f>'Compiled Bev'!K2993</f>
        <v/>
      </c>
      <c r="D703" s="757" t="str">
        <f>'Compiled Bev'!L2993</f>
        <v/>
      </c>
      <c r="E703" s="757" t="str">
        <f>'Compiled Bev'!M2993</f>
        <v/>
      </c>
      <c r="F703" s="757" t="str">
        <f>'Compiled Bev'!N2993</f>
        <v/>
      </c>
      <c r="G703" s="757" t="str">
        <f t="shared" si="1"/>
        <v/>
      </c>
      <c r="H703" s="757" t="str">
        <f>'Compiled Bev'!P2993</f>
        <v/>
      </c>
      <c r="I703" s="757" t="str">
        <f t="shared" si="2"/>
        <v/>
      </c>
      <c r="J703" s="757" t="str">
        <f>'Compiled Bev'!R2993</f>
        <v/>
      </c>
      <c r="K703" s="757" t="str">
        <f>'Compiled Bev'!S2993</f>
        <v/>
      </c>
      <c r="L703" s="757" t="str">
        <f>'Compiled Bev'!T2993</f>
        <v/>
      </c>
      <c r="M703" s="758"/>
      <c r="N703" s="759"/>
      <c r="O703" s="757"/>
      <c r="P703" s="757"/>
      <c r="Q703" s="757"/>
      <c r="R703" s="757"/>
      <c r="S703" s="757"/>
      <c r="T703" s="757"/>
      <c r="U703" s="757"/>
      <c r="V703" s="757">
        <f>COUNTA('Compiled Bev'!P2993,'Compiled Bev'!R2993)</f>
        <v>0</v>
      </c>
      <c r="W703" s="757"/>
      <c r="X703" s="757"/>
      <c r="Y703" s="757"/>
      <c r="Z703" s="757"/>
    </row>
    <row r="704">
      <c r="A704" s="757" t="str">
        <f>'Compiled Bev'!I2994</f>
        <v/>
      </c>
      <c r="B704" s="757" t="str">
        <f>IF(sum('Compiled Bev'!P2994+'Compiled Bev'!R2994)=0,"",IF(V704&gt;1,"",sum('Compiled Bev'!P2994+'Compiled Bev'!R2994)))</f>
        <v/>
      </c>
      <c r="C704" s="757" t="str">
        <f>'Compiled Bev'!K2994</f>
        <v/>
      </c>
      <c r="D704" s="757" t="str">
        <f>'Compiled Bev'!L2994</f>
        <v/>
      </c>
      <c r="E704" s="757" t="str">
        <f>'Compiled Bev'!M2994</f>
        <v/>
      </c>
      <c r="F704" s="757" t="str">
        <f>'Compiled Bev'!N2994</f>
        <v/>
      </c>
      <c r="G704" s="757" t="str">
        <f t="shared" si="1"/>
        <v/>
      </c>
      <c r="H704" s="757" t="str">
        <f>'Compiled Bev'!P2994</f>
        <v/>
      </c>
      <c r="I704" s="757" t="str">
        <f t="shared" si="2"/>
        <v/>
      </c>
      <c r="J704" s="757" t="str">
        <f>'Compiled Bev'!R2994</f>
        <v/>
      </c>
      <c r="K704" s="757" t="str">
        <f>'Compiled Bev'!S2994</f>
        <v/>
      </c>
      <c r="L704" s="757" t="str">
        <f>'Compiled Bev'!T2994</f>
        <v/>
      </c>
      <c r="M704" s="758"/>
      <c r="N704" s="759"/>
      <c r="O704" s="757"/>
      <c r="P704" s="757"/>
      <c r="Q704" s="757"/>
      <c r="R704" s="757"/>
      <c r="S704" s="757"/>
      <c r="T704" s="757"/>
      <c r="U704" s="757"/>
      <c r="V704" s="757">
        <f>COUNTA('Compiled Bev'!P2994,'Compiled Bev'!R2994)</f>
        <v>0</v>
      </c>
      <c r="W704" s="757"/>
      <c r="X704" s="757"/>
      <c r="Y704" s="757"/>
      <c r="Z704" s="757"/>
    </row>
    <row r="705">
      <c r="A705" s="757" t="str">
        <f>'Compiled Bev'!I2995</f>
        <v/>
      </c>
      <c r="B705" s="757" t="str">
        <f>IF(sum('Compiled Bev'!P2995+'Compiled Bev'!R2995)=0,"",IF(V705&gt;1,"",sum('Compiled Bev'!P2995+'Compiled Bev'!R2995)))</f>
        <v/>
      </c>
      <c r="C705" s="757" t="str">
        <f>'Compiled Bev'!K2995</f>
        <v/>
      </c>
      <c r="D705" s="757" t="str">
        <f>'Compiled Bev'!L2995</f>
        <v/>
      </c>
      <c r="E705" s="757" t="str">
        <f>'Compiled Bev'!M2995</f>
        <v/>
      </c>
      <c r="F705" s="757" t="str">
        <f>'Compiled Bev'!N2995</f>
        <v/>
      </c>
      <c r="G705" s="757" t="str">
        <f t="shared" si="1"/>
        <v/>
      </c>
      <c r="H705" s="757" t="str">
        <f>'Compiled Bev'!P2995</f>
        <v/>
      </c>
      <c r="I705" s="757" t="str">
        <f t="shared" si="2"/>
        <v/>
      </c>
      <c r="J705" s="757" t="str">
        <f>'Compiled Bev'!R2995</f>
        <v/>
      </c>
      <c r="K705" s="757" t="str">
        <f>'Compiled Bev'!S2995</f>
        <v/>
      </c>
      <c r="L705" s="757" t="str">
        <f>'Compiled Bev'!T2995</f>
        <v/>
      </c>
      <c r="M705" s="758"/>
      <c r="N705" s="759"/>
      <c r="O705" s="757"/>
      <c r="P705" s="757"/>
      <c r="Q705" s="757"/>
      <c r="R705" s="757"/>
      <c r="S705" s="757"/>
      <c r="T705" s="757"/>
      <c r="U705" s="757"/>
      <c r="V705" s="757">
        <f>COUNTA('Compiled Bev'!P2995,'Compiled Bev'!R2995)</f>
        <v>0</v>
      </c>
      <c r="W705" s="757"/>
      <c r="X705" s="757"/>
      <c r="Y705" s="757"/>
      <c r="Z705" s="757"/>
    </row>
    <row r="706">
      <c r="A706" s="757" t="str">
        <f>'Compiled Bev'!I2996</f>
        <v/>
      </c>
      <c r="B706" s="757" t="str">
        <f>IF(sum('Compiled Bev'!P2996+'Compiled Bev'!R2996)=0,"",IF(V706&gt;1,"",sum('Compiled Bev'!P2996+'Compiled Bev'!R2996)))</f>
        <v/>
      </c>
      <c r="C706" s="757" t="str">
        <f>'Compiled Bev'!K2996</f>
        <v/>
      </c>
      <c r="D706" s="757" t="str">
        <f>'Compiled Bev'!L2996</f>
        <v/>
      </c>
      <c r="E706" s="757" t="str">
        <f>'Compiled Bev'!M2996</f>
        <v/>
      </c>
      <c r="F706" s="757" t="str">
        <f>'Compiled Bev'!N2996</f>
        <v/>
      </c>
      <c r="G706" s="757" t="str">
        <f t="shared" si="1"/>
        <v/>
      </c>
      <c r="H706" s="757" t="str">
        <f>'Compiled Bev'!P2996</f>
        <v/>
      </c>
      <c r="I706" s="757" t="str">
        <f t="shared" si="2"/>
        <v/>
      </c>
      <c r="J706" s="757" t="str">
        <f>'Compiled Bev'!R2996</f>
        <v/>
      </c>
      <c r="K706" s="757" t="str">
        <f>'Compiled Bev'!S2996</f>
        <v/>
      </c>
      <c r="L706" s="757" t="str">
        <f>'Compiled Bev'!T2996</f>
        <v/>
      </c>
      <c r="M706" s="758"/>
      <c r="N706" s="759"/>
      <c r="O706" s="757"/>
      <c r="P706" s="757"/>
      <c r="Q706" s="757"/>
      <c r="R706" s="757"/>
      <c r="S706" s="757"/>
      <c r="T706" s="757"/>
      <c r="U706" s="757"/>
      <c r="V706" s="757">
        <f>COUNTA('Compiled Bev'!P2996,'Compiled Bev'!R2996)</f>
        <v>0</v>
      </c>
      <c r="W706" s="757"/>
      <c r="X706" s="757"/>
      <c r="Y706" s="757"/>
      <c r="Z706" s="757"/>
    </row>
    <row r="707">
      <c r="A707" s="757" t="str">
        <f>'Compiled Bev'!I2997</f>
        <v/>
      </c>
      <c r="B707" s="757" t="str">
        <f>IF(sum('Compiled Bev'!P2997+'Compiled Bev'!R2997)=0,"",IF(V707&gt;1,"",sum('Compiled Bev'!P2997+'Compiled Bev'!R2997)))</f>
        <v/>
      </c>
      <c r="C707" s="757" t="str">
        <f>'Compiled Bev'!K2997</f>
        <v/>
      </c>
      <c r="D707" s="757" t="str">
        <f>'Compiled Bev'!L2997</f>
        <v/>
      </c>
      <c r="E707" s="757" t="str">
        <f>'Compiled Bev'!M2997</f>
        <v/>
      </c>
      <c r="F707" s="757" t="str">
        <f>'Compiled Bev'!N2997</f>
        <v/>
      </c>
      <c r="G707" s="757" t="str">
        <f t="shared" si="1"/>
        <v/>
      </c>
      <c r="H707" s="757" t="str">
        <f>'Compiled Bev'!P2997</f>
        <v/>
      </c>
      <c r="I707" s="757" t="str">
        <f t="shared" si="2"/>
        <v/>
      </c>
      <c r="J707" s="757" t="str">
        <f>'Compiled Bev'!R2997</f>
        <v/>
      </c>
      <c r="K707" s="757" t="str">
        <f>'Compiled Bev'!S2997</f>
        <v/>
      </c>
      <c r="L707" s="757" t="str">
        <f>'Compiled Bev'!T2997</f>
        <v/>
      </c>
      <c r="M707" s="758"/>
      <c r="N707" s="759"/>
      <c r="O707" s="757"/>
      <c r="P707" s="757"/>
      <c r="Q707" s="757"/>
      <c r="R707" s="757"/>
      <c r="S707" s="757"/>
      <c r="T707" s="757"/>
      <c r="U707" s="757"/>
      <c r="V707" s="757">
        <f>COUNTA('Compiled Bev'!P2997,'Compiled Bev'!R2997)</f>
        <v>0</v>
      </c>
      <c r="W707" s="757"/>
      <c r="X707" s="757"/>
      <c r="Y707" s="757"/>
      <c r="Z707" s="757"/>
    </row>
    <row r="708">
      <c r="A708" s="757" t="str">
        <f>'Compiled Bev'!I2998</f>
        <v/>
      </c>
      <c r="B708" s="757" t="str">
        <f>IF(sum('Compiled Bev'!P2998+'Compiled Bev'!R2998)=0,"",IF(V708&gt;1,"",sum('Compiled Bev'!P2998+'Compiled Bev'!R2998)))</f>
        <v/>
      </c>
      <c r="C708" s="757" t="str">
        <f>'Compiled Bev'!K2998</f>
        <v/>
      </c>
      <c r="D708" s="757" t="str">
        <f>'Compiled Bev'!L2998</f>
        <v/>
      </c>
      <c r="E708" s="757" t="str">
        <f>'Compiled Bev'!M2998</f>
        <v/>
      </c>
      <c r="F708" s="757" t="str">
        <f>'Compiled Bev'!N2998</f>
        <v/>
      </c>
      <c r="G708" s="757" t="str">
        <f t="shared" si="1"/>
        <v/>
      </c>
      <c r="H708" s="757" t="str">
        <f>'Compiled Bev'!P2998</f>
        <v/>
      </c>
      <c r="I708" s="757" t="str">
        <f t="shared" si="2"/>
        <v/>
      </c>
      <c r="J708" s="757" t="str">
        <f>'Compiled Bev'!R2998</f>
        <v/>
      </c>
      <c r="K708" s="757" t="str">
        <f>'Compiled Bev'!S2998</f>
        <v/>
      </c>
      <c r="L708" s="757" t="str">
        <f>'Compiled Bev'!T2998</f>
        <v/>
      </c>
      <c r="M708" s="758"/>
      <c r="N708" s="759"/>
      <c r="O708" s="757"/>
      <c r="P708" s="757"/>
      <c r="Q708" s="757"/>
      <c r="R708" s="757"/>
      <c r="S708" s="757"/>
      <c r="T708" s="757"/>
      <c r="U708" s="757"/>
      <c r="V708" s="757">
        <f>COUNTA('Compiled Bev'!P2998,'Compiled Bev'!R2998)</f>
        <v>0</v>
      </c>
      <c r="W708" s="757"/>
      <c r="X708" s="757"/>
      <c r="Y708" s="757"/>
      <c r="Z708" s="757"/>
    </row>
    <row r="709">
      <c r="A709" s="757" t="str">
        <f>'Compiled Bev'!I2999</f>
        <v/>
      </c>
      <c r="B709" s="757" t="str">
        <f>IF(sum('Compiled Bev'!P2999+'Compiled Bev'!R2999)=0,"",IF(V709&gt;1,"",sum('Compiled Bev'!P2999+'Compiled Bev'!R2999)))</f>
        <v/>
      </c>
      <c r="C709" s="757" t="str">
        <f>'Compiled Bev'!K2999</f>
        <v/>
      </c>
      <c r="D709" s="757" t="str">
        <f>'Compiled Bev'!L2999</f>
        <v/>
      </c>
      <c r="E709" s="757" t="str">
        <f>'Compiled Bev'!M2999</f>
        <v/>
      </c>
      <c r="F709" s="757" t="str">
        <f>'Compiled Bev'!N2999</f>
        <v/>
      </c>
      <c r="G709" s="757" t="str">
        <f t="shared" si="1"/>
        <v/>
      </c>
      <c r="H709" s="757" t="str">
        <f>'Compiled Bev'!P2999</f>
        <v/>
      </c>
      <c r="I709" s="757" t="str">
        <f t="shared" si="2"/>
        <v/>
      </c>
      <c r="J709" s="757" t="str">
        <f>'Compiled Bev'!R2999</f>
        <v/>
      </c>
      <c r="K709" s="757" t="str">
        <f>'Compiled Bev'!S2999</f>
        <v/>
      </c>
      <c r="L709" s="757" t="str">
        <f>'Compiled Bev'!T2999</f>
        <v/>
      </c>
      <c r="M709" s="758"/>
      <c r="N709" s="759"/>
      <c r="O709" s="757"/>
      <c r="P709" s="757"/>
      <c r="Q709" s="757"/>
      <c r="R709" s="757"/>
      <c r="S709" s="757"/>
      <c r="T709" s="757"/>
      <c r="U709" s="757"/>
      <c r="V709" s="757">
        <f>COUNTA('Compiled Bev'!P2999,'Compiled Bev'!R2999)</f>
        <v>0</v>
      </c>
      <c r="W709" s="757"/>
      <c r="X709" s="757"/>
      <c r="Y709" s="757"/>
      <c r="Z709" s="757"/>
    </row>
    <row r="710">
      <c r="A710" s="757" t="str">
        <f>'Compiled Bev'!I3000</f>
        <v/>
      </c>
      <c r="B710" s="757" t="str">
        <f>IF(sum('Compiled Bev'!P3000+'Compiled Bev'!R3000)=0,"",IF(V710&gt;1,"",sum('Compiled Bev'!P3000+'Compiled Bev'!R3000)))</f>
        <v/>
      </c>
      <c r="C710" s="757" t="str">
        <f>'Compiled Bev'!K3000</f>
        <v/>
      </c>
      <c r="D710" s="757" t="str">
        <f>'Compiled Bev'!L3000</f>
        <v/>
      </c>
      <c r="E710" s="757" t="str">
        <f>'Compiled Bev'!M3000</f>
        <v/>
      </c>
      <c r="F710" s="757" t="str">
        <f>'Compiled Bev'!N3000</f>
        <v/>
      </c>
      <c r="G710" s="757" t="str">
        <f t="shared" si="1"/>
        <v/>
      </c>
      <c r="H710" s="757" t="str">
        <f>'Compiled Bev'!P3000</f>
        <v/>
      </c>
      <c r="I710" s="757" t="str">
        <f t="shared" si="2"/>
        <v/>
      </c>
      <c r="J710" s="757" t="str">
        <f>'Compiled Bev'!R3000</f>
        <v/>
      </c>
      <c r="K710" s="757" t="str">
        <f>'Compiled Bev'!S3000</f>
        <v/>
      </c>
      <c r="L710" s="757" t="str">
        <f>'Compiled Bev'!T3000</f>
        <v/>
      </c>
      <c r="M710" s="758"/>
      <c r="N710" s="759"/>
      <c r="O710" s="757"/>
      <c r="P710" s="757"/>
      <c r="Q710" s="757"/>
      <c r="R710" s="757"/>
      <c r="S710" s="757"/>
      <c r="T710" s="757"/>
      <c r="U710" s="757"/>
      <c r="V710" s="757">
        <f>COUNTA('Compiled Bev'!P3000,'Compiled Bev'!R3000)</f>
        <v>0</v>
      </c>
      <c r="W710" s="757"/>
      <c r="X710" s="757"/>
      <c r="Y710" s="757"/>
      <c r="Z710" s="757"/>
    </row>
    <row r="711">
      <c r="A711" s="757" t="str">
        <f>'Compiled Bev'!I3001</f>
        <v/>
      </c>
      <c r="B711" s="757" t="str">
        <f>IF(sum('Compiled Bev'!P3001+'Compiled Bev'!R3001)=0,"",IF(V711&gt;1,"",sum('Compiled Bev'!P3001+'Compiled Bev'!R3001)))</f>
        <v/>
      </c>
      <c r="C711" s="757" t="str">
        <f>'Compiled Bev'!K3001</f>
        <v/>
      </c>
      <c r="D711" s="757" t="str">
        <f>'Compiled Bev'!L3001</f>
        <v/>
      </c>
      <c r="E711" s="757" t="str">
        <f>'Compiled Bev'!M3001</f>
        <v/>
      </c>
      <c r="F711" s="757" t="str">
        <f>'Compiled Bev'!N3001</f>
        <v/>
      </c>
      <c r="G711" s="757" t="str">
        <f t="shared" si="1"/>
        <v/>
      </c>
      <c r="H711" s="757" t="str">
        <f>'Compiled Bev'!P3001</f>
        <v/>
      </c>
      <c r="I711" s="757" t="str">
        <f t="shared" si="2"/>
        <v/>
      </c>
      <c r="J711" s="757" t="str">
        <f>'Compiled Bev'!R3001</f>
        <v/>
      </c>
      <c r="K711" s="757" t="str">
        <f>'Compiled Bev'!S3001</f>
        <v/>
      </c>
      <c r="L711" s="757" t="str">
        <f>'Compiled Bev'!T3001</f>
        <v/>
      </c>
      <c r="M711" s="758"/>
      <c r="N711" s="759"/>
      <c r="O711" s="757"/>
      <c r="P711" s="757"/>
      <c r="Q711" s="757"/>
      <c r="R711" s="757"/>
      <c r="S711" s="757"/>
      <c r="T711" s="757"/>
      <c r="U711" s="757"/>
      <c r="V711" s="757">
        <f>COUNTA('Compiled Bev'!P3001,'Compiled Bev'!R3001)</f>
        <v>0</v>
      </c>
      <c r="W711" s="757"/>
      <c r="X711" s="757"/>
      <c r="Y711" s="757"/>
      <c r="Z711" s="757"/>
    </row>
    <row r="712">
      <c r="A712" s="757" t="str">
        <f>'Compiled Bev'!I3002</f>
        <v/>
      </c>
      <c r="B712" s="757" t="str">
        <f>IF(sum('Compiled Bev'!P3002+'Compiled Bev'!R3002)=0,"",IF(V712&gt;1,"",sum('Compiled Bev'!P3002+'Compiled Bev'!R3002)))</f>
        <v/>
      </c>
      <c r="C712" s="757" t="str">
        <f>'Compiled Bev'!K3002</f>
        <v/>
      </c>
      <c r="D712" s="757" t="str">
        <f>'Compiled Bev'!L3002</f>
        <v/>
      </c>
      <c r="E712" s="757" t="str">
        <f>'Compiled Bev'!M3002</f>
        <v/>
      </c>
      <c r="F712" s="757" t="str">
        <f>'Compiled Bev'!N3002</f>
        <v/>
      </c>
      <c r="G712" s="757" t="str">
        <f t="shared" si="1"/>
        <v/>
      </c>
      <c r="H712" s="757" t="str">
        <f>'Compiled Bev'!P3002</f>
        <v/>
      </c>
      <c r="I712" s="757" t="str">
        <f t="shared" si="2"/>
        <v/>
      </c>
      <c r="J712" s="757" t="str">
        <f>'Compiled Bev'!R3002</f>
        <v/>
      </c>
      <c r="K712" s="757" t="str">
        <f>'Compiled Bev'!S3002</f>
        <v/>
      </c>
      <c r="L712" s="757" t="str">
        <f>'Compiled Bev'!T3002</f>
        <v/>
      </c>
      <c r="M712" s="758"/>
      <c r="N712" s="759"/>
      <c r="O712" s="757"/>
      <c r="P712" s="757"/>
      <c r="Q712" s="757"/>
      <c r="R712" s="757"/>
      <c r="S712" s="757"/>
      <c r="T712" s="757"/>
      <c r="U712" s="757"/>
      <c r="V712" s="757">
        <f>COUNTA('Compiled Bev'!P3002,'Compiled Bev'!R3002)</f>
        <v>0</v>
      </c>
      <c r="W712" s="757"/>
      <c r="X712" s="757"/>
      <c r="Y712" s="757"/>
      <c r="Z712" s="757"/>
    </row>
    <row r="713">
      <c r="A713" s="757" t="str">
        <f>'Compiled Bev'!I3003</f>
        <v/>
      </c>
      <c r="B713" s="757" t="str">
        <f>IF(sum('Compiled Bev'!P3003+'Compiled Bev'!R3003)=0,"",IF(V713&gt;1,"",sum('Compiled Bev'!P3003+'Compiled Bev'!R3003)))</f>
        <v/>
      </c>
      <c r="C713" s="757" t="str">
        <f>'Compiled Bev'!K3003</f>
        <v/>
      </c>
      <c r="D713" s="757" t="str">
        <f>'Compiled Bev'!L3003</f>
        <v/>
      </c>
      <c r="E713" s="757" t="str">
        <f>'Compiled Bev'!M3003</f>
        <v/>
      </c>
      <c r="F713" s="757" t="str">
        <f>'Compiled Bev'!N3003</f>
        <v/>
      </c>
      <c r="G713" s="757" t="str">
        <f t="shared" si="1"/>
        <v/>
      </c>
      <c r="H713" s="757" t="str">
        <f>'Compiled Bev'!P3003</f>
        <v/>
      </c>
      <c r="I713" s="757" t="str">
        <f t="shared" si="2"/>
        <v/>
      </c>
      <c r="J713" s="757" t="str">
        <f>'Compiled Bev'!R3003</f>
        <v/>
      </c>
      <c r="K713" s="757" t="str">
        <f>'Compiled Bev'!S3003</f>
        <v/>
      </c>
      <c r="L713" s="757" t="str">
        <f>'Compiled Bev'!T3003</f>
        <v/>
      </c>
      <c r="M713" s="758"/>
      <c r="N713" s="759"/>
      <c r="O713" s="757"/>
      <c r="P713" s="757"/>
      <c r="Q713" s="757"/>
      <c r="R713" s="757"/>
      <c r="S713" s="757"/>
      <c r="T713" s="757"/>
      <c r="U713" s="757"/>
      <c r="V713" s="757">
        <f>COUNTA('Compiled Bev'!P3003,'Compiled Bev'!R3003)</f>
        <v>0</v>
      </c>
      <c r="W713" s="757"/>
      <c r="X713" s="757"/>
      <c r="Y713" s="757"/>
      <c r="Z713" s="757"/>
    </row>
    <row r="714">
      <c r="A714" s="757" t="str">
        <f>'Compiled Bev'!I3004</f>
        <v/>
      </c>
      <c r="B714" s="757" t="str">
        <f>IF(sum('Compiled Bev'!P3004+'Compiled Bev'!R3004)=0,"",IF(V714&gt;1,"",sum('Compiled Bev'!P3004+'Compiled Bev'!R3004)))</f>
        <v/>
      </c>
      <c r="C714" s="757" t="str">
        <f>'Compiled Bev'!K3004</f>
        <v/>
      </c>
      <c r="D714" s="757" t="str">
        <f>'Compiled Bev'!L3004</f>
        <v/>
      </c>
      <c r="E714" s="757" t="str">
        <f>'Compiled Bev'!M3004</f>
        <v/>
      </c>
      <c r="F714" s="757" t="str">
        <f>'Compiled Bev'!N3004</f>
        <v/>
      </c>
      <c r="G714" s="757" t="str">
        <f t="shared" si="1"/>
        <v/>
      </c>
      <c r="H714" s="757" t="str">
        <f>'Compiled Bev'!P3004</f>
        <v/>
      </c>
      <c r="I714" s="757" t="str">
        <f t="shared" si="2"/>
        <v/>
      </c>
      <c r="J714" s="757" t="str">
        <f>'Compiled Bev'!R3004</f>
        <v/>
      </c>
      <c r="K714" s="757" t="str">
        <f>'Compiled Bev'!S3004</f>
        <v/>
      </c>
      <c r="L714" s="757" t="str">
        <f>'Compiled Bev'!T3004</f>
        <v/>
      </c>
      <c r="M714" s="758"/>
      <c r="N714" s="759"/>
      <c r="O714" s="757"/>
      <c r="P714" s="757"/>
      <c r="Q714" s="757"/>
      <c r="R714" s="757"/>
      <c r="S714" s="757"/>
      <c r="T714" s="757"/>
      <c r="U714" s="757"/>
      <c r="V714" s="757">
        <f>COUNTA('Compiled Bev'!P3004,'Compiled Bev'!R3004)</f>
        <v>0</v>
      </c>
      <c r="W714" s="757"/>
      <c r="X714" s="757"/>
      <c r="Y714" s="757"/>
      <c r="Z714" s="757"/>
    </row>
    <row r="715">
      <c r="A715" s="757" t="str">
        <f>'Compiled Bev'!I3005</f>
        <v/>
      </c>
      <c r="B715" s="757" t="str">
        <f>IF(sum('Compiled Bev'!P3005+'Compiled Bev'!R3005)=0,"",IF(V715&gt;1,"",sum('Compiled Bev'!P3005+'Compiled Bev'!R3005)))</f>
        <v/>
      </c>
      <c r="C715" s="757" t="str">
        <f>'Compiled Bev'!K3005</f>
        <v/>
      </c>
      <c r="D715" s="757" t="str">
        <f>'Compiled Bev'!L3005</f>
        <v/>
      </c>
      <c r="E715" s="757" t="str">
        <f>'Compiled Bev'!M3005</f>
        <v/>
      </c>
      <c r="F715" s="757" t="str">
        <f>'Compiled Bev'!N3005</f>
        <v/>
      </c>
      <c r="G715" s="757" t="str">
        <f t="shared" si="1"/>
        <v/>
      </c>
      <c r="H715" s="757" t="str">
        <f>'Compiled Bev'!P3005</f>
        <v/>
      </c>
      <c r="I715" s="757" t="str">
        <f t="shared" si="2"/>
        <v/>
      </c>
      <c r="J715" s="757" t="str">
        <f>'Compiled Bev'!R3005</f>
        <v/>
      </c>
      <c r="K715" s="757" t="str">
        <f>'Compiled Bev'!S3005</f>
        <v/>
      </c>
      <c r="L715" s="757" t="str">
        <f>'Compiled Bev'!T3005</f>
        <v/>
      </c>
      <c r="M715" s="758"/>
      <c r="N715" s="759"/>
      <c r="O715" s="757"/>
      <c r="P715" s="757"/>
      <c r="Q715" s="757"/>
      <c r="R715" s="757"/>
      <c r="S715" s="757"/>
      <c r="T715" s="757"/>
      <c r="U715" s="757"/>
      <c r="V715" s="757">
        <f>COUNTA('Compiled Bev'!P3005,'Compiled Bev'!R3005)</f>
        <v>0</v>
      </c>
      <c r="W715" s="757"/>
      <c r="X715" s="757"/>
      <c r="Y715" s="757"/>
      <c r="Z715" s="757"/>
    </row>
    <row r="716">
      <c r="A716" s="757" t="str">
        <f>'Compiled Bev'!I3006</f>
        <v/>
      </c>
      <c r="B716" s="757" t="str">
        <f>IF(sum('Compiled Bev'!P3006+'Compiled Bev'!R3006)=0,"",IF(V716&gt;1,"",sum('Compiled Bev'!P3006+'Compiled Bev'!R3006)))</f>
        <v/>
      </c>
      <c r="C716" s="757" t="str">
        <f>'Compiled Bev'!K3006</f>
        <v/>
      </c>
      <c r="D716" s="757" t="str">
        <f>'Compiled Bev'!L3006</f>
        <v/>
      </c>
      <c r="E716" s="757" t="str">
        <f>'Compiled Bev'!M3006</f>
        <v/>
      </c>
      <c r="F716" s="757" t="str">
        <f>'Compiled Bev'!N3006</f>
        <v/>
      </c>
      <c r="G716" s="757" t="str">
        <f t="shared" si="1"/>
        <v/>
      </c>
      <c r="H716" s="757" t="str">
        <f>'Compiled Bev'!P3006</f>
        <v/>
      </c>
      <c r="I716" s="757" t="str">
        <f t="shared" si="2"/>
        <v/>
      </c>
      <c r="J716" s="757" t="str">
        <f>'Compiled Bev'!R3006</f>
        <v/>
      </c>
      <c r="K716" s="757" t="str">
        <f>'Compiled Bev'!S3006</f>
        <v/>
      </c>
      <c r="L716" s="757" t="str">
        <f>'Compiled Bev'!T3006</f>
        <v/>
      </c>
      <c r="M716" s="758"/>
      <c r="N716" s="759"/>
      <c r="O716" s="757"/>
      <c r="P716" s="757"/>
      <c r="Q716" s="757"/>
      <c r="R716" s="757"/>
      <c r="S716" s="757"/>
      <c r="T716" s="757"/>
      <c r="U716" s="757"/>
      <c r="V716" s="757">
        <f>COUNTA('Compiled Bev'!P3006,'Compiled Bev'!R3006)</f>
        <v>0</v>
      </c>
      <c r="W716" s="757"/>
      <c r="X716" s="757"/>
      <c r="Y716" s="757"/>
      <c r="Z716" s="757"/>
    </row>
    <row r="717">
      <c r="A717" s="757" t="str">
        <f>'Compiled Bev'!I3007</f>
        <v/>
      </c>
      <c r="B717" s="757" t="str">
        <f>IF(sum('Compiled Bev'!P3007+'Compiled Bev'!R3007)=0,"",IF(V717&gt;1,"",sum('Compiled Bev'!P3007+'Compiled Bev'!R3007)))</f>
        <v/>
      </c>
      <c r="C717" s="757" t="str">
        <f>'Compiled Bev'!K3007</f>
        <v/>
      </c>
      <c r="D717" s="757" t="str">
        <f>'Compiled Bev'!L3007</f>
        <v/>
      </c>
      <c r="E717" s="757" t="str">
        <f>'Compiled Bev'!M3007</f>
        <v/>
      </c>
      <c r="F717" s="757" t="str">
        <f>'Compiled Bev'!N3007</f>
        <v/>
      </c>
      <c r="G717" s="757" t="str">
        <f t="shared" si="1"/>
        <v/>
      </c>
      <c r="H717" s="757" t="str">
        <f>'Compiled Bev'!P3007</f>
        <v/>
      </c>
      <c r="I717" s="757" t="str">
        <f t="shared" si="2"/>
        <v/>
      </c>
      <c r="J717" s="757" t="str">
        <f>'Compiled Bev'!R3007</f>
        <v/>
      </c>
      <c r="K717" s="757" t="str">
        <f>'Compiled Bev'!S3007</f>
        <v/>
      </c>
      <c r="L717" s="757" t="str">
        <f>'Compiled Bev'!T3007</f>
        <v/>
      </c>
      <c r="M717" s="758"/>
      <c r="N717" s="759"/>
      <c r="O717" s="757"/>
      <c r="P717" s="757"/>
      <c r="Q717" s="757"/>
      <c r="R717" s="757"/>
      <c r="S717" s="757"/>
      <c r="T717" s="757"/>
      <c r="U717" s="757"/>
      <c r="V717" s="757">
        <f>COUNTA('Compiled Bev'!P3007,'Compiled Bev'!R3007)</f>
        <v>0</v>
      </c>
      <c r="W717" s="757"/>
      <c r="X717" s="757"/>
      <c r="Y717" s="757"/>
      <c r="Z717" s="757"/>
    </row>
    <row r="718">
      <c r="A718" s="757" t="str">
        <f>'Compiled Bev'!I3008</f>
        <v/>
      </c>
      <c r="B718" s="757" t="str">
        <f>IF(sum('Compiled Bev'!P3008+'Compiled Bev'!R3008)=0,"",IF(V718&gt;1,"",sum('Compiled Bev'!P3008+'Compiled Bev'!R3008)))</f>
        <v/>
      </c>
      <c r="C718" s="757" t="str">
        <f>'Compiled Bev'!K3008</f>
        <v/>
      </c>
      <c r="D718" s="757" t="str">
        <f>'Compiled Bev'!L3008</f>
        <v/>
      </c>
      <c r="E718" s="757" t="str">
        <f>'Compiled Bev'!M3008</f>
        <v/>
      </c>
      <c r="F718" s="757" t="str">
        <f>'Compiled Bev'!N3008</f>
        <v/>
      </c>
      <c r="G718" s="757" t="str">
        <f t="shared" si="1"/>
        <v/>
      </c>
      <c r="H718" s="757" t="str">
        <f>'Compiled Bev'!P3008</f>
        <v/>
      </c>
      <c r="I718" s="757" t="str">
        <f t="shared" si="2"/>
        <v/>
      </c>
      <c r="J718" s="757" t="str">
        <f>'Compiled Bev'!R3008</f>
        <v/>
      </c>
      <c r="K718" s="757" t="str">
        <f>'Compiled Bev'!S3008</f>
        <v/>
      </c>
      <c r="L718" s="757" t="str">
        <f>'Compiled Bev'!T3008</f>
        <v/>
      </c>
      <c r="M718" s="758"/>
      <c r="N718" s="759"/>
      <c r="O718" s="757"/>
      <c r="P718" s="757"/>
      <c r="Q718" s="757"/>
      <c r="R718" s="757"/>
      <c r="S718" s="757"/>
      <c r="T718" s="757"/>
      <c r="U718" s="757"/>
      <c r="V718" s="757">
        <f>COUNTA('Compiled Bev'!P3008,'Compiled Bev'!R3008)</f>
        <v>0</v>
      </c>
      <c r="W718" s="757"/>
      <c r="X718" s="757"/>
      <c r="Y718" s="757"/>
      <c r="Z718" s="757"/>
    </row>
    <row r="719">
      <c r="A719" s="757" t="str">
        <f>'Compiled Bev'!I3009</f>
        <v/>
      </c>
      <c r="B719" s="757" t="str">
        <f>IF(sum('Compiled Bev'!P3009+'Compiled Bev'!R3009)=0,"",IF(V719&gt;1,"",sum('Compiled Bev'!P3009+'Compiled Bev'!R3009)))</f>
        <v/>
      </c>
      <c r="C719" s="757" t="str">
        <f>'Compiled Bev'!K3009</f>
        <v/>
      </c>
      <c r="D719" s="757" t="str">
        <f>'Compiled Bev'!L3009</f>
        <v/>
      </c>
      <c r="E719" s="757" t="str">
        <f>'Compiled Bev'!M3009</f>
        <v/>
      </c>
      <c r="F719" s="757" t="str">
        <f>'Compiled Bev'!N3009</f>
        <v/>
      </c>
      <c r="G719" s="757" t="str">
        <f t="shared" si="1"/>
        <v/>
      </c>
      <c r="H719" s="757" t="str">
        <f>'Compiled Bev'!P3009</f>
        <v/>
      </c>
      <c r="I719" s="757" t="str">
        <f t="shared" si="2"/>
        <v/>
      </c>
      <c r="J719" s="757" t="str">
        <f>'Compiled Bev'!R3009</f>
        <v/>
      </c>
      <c r="K719" s="757" t="str">
        <f>'Compiled Bev'!S3009</f>
        <v/>
      </c>
      <c r="L719" s="757" t="str">
        <f>'Compiled Bev'!T3009</f>
        <v/>
      </c>
      <c r="M719" s="758"/>
      <c r="N719" s="759"/>
      <c r="O719" s="757"/>
      <c r="P719" s="757"/>
      <c r="Q719" s="757"/>
      <c r="R719" s="757"/>
      <c r="S719" s="757"/>
      <c r="T719" s="757"/>
      <c r="U719" s="757"/>
      <c r="V719" s="757">
        <f>COUNTA('Compiled Bev'!P3009,'Compiled Bev'!R3009)</f>
        <v>0</v>
      </c>
      <c r="W719" s="757"/>
      <c r="X719" s="757"/>
      <c r="Y719" s="757"/>
      <c r="Z719" s="757"/>
    </row>
    <row r="720">
      <c r="A720" s="757" t="str">
        <f>'Compiled Bev'!I3010</f>
        <v/>
      </c>
      <c r="B720" s="757" t="str">
        <f>IF(sum('Compiled Bev'!P3010+'Compiled Bev'!R3010)=0,"",IF(V720&gt;1,"",sum('Compiled Bev'!P3010+'Compiled Bev'!R3010)))</f>
        <v/>
      </c>
      <c r="C720" s="757" t="str">
        <f>'Compiled Bev'!K3010</f>
        <v/>
      </c>
      <c r="D720" s="757" t="str">
        <f>'Compiled Bev'!L3010</f>
        <v/>
      </c>
      <c r="E720" s="757" t="str">
        <f>'Compiled Bev'!M3010</f>
        <v/>
      </c>
      <c r="F720" s="757" t="str">
        <f>'Compiled Bev'!N3010</f>
        <v/>
      </c>
      <c r="G720" s="757" t="str">
        <f t="shared" si="1"/>
        <v/>
      </c>
      <c r="H720" s="757" t="str">
        <f>'Compiled Bev'!P3010</f>
        <v/>
      </c>
      <c r="I720" s="757" t="str">
        <f t="shared" si="2"/>
        <v/>
      </c>
      <c r="J720" s="757" t="str">
        <f>'Compiled Bev'!R3010</f>
        <v/>
      </c>
      <c r="K720" s="757" t="str">
        <f>'Compiled Bev'!S3010</f>
        <v/>
      </c>
      <c r="L720" s="757" t="str">
        <f>'Compiled Bev'!T3010</f>
        <v/>
      </c>
      <c r="M720" s="758"/>
      <c r="N720" s="759"/>
      <c r="O720" s="757"/>
      <c r="P720" s="757"/>
      <c r="Q720" s="757"/>
      <c r="R720" s="757"/>
      <c r="S720" s="757"/>
      <c r="T720" s="757"/>
      <c r="U720" s="757"/>
      <c r="V720" s="757">
        <f>COUNTA('Compiled Bev'!P3010,'Compiled Bev'!R3010)</f>
        <v>0</v>
      </c>
      <c r="W720" s="757"/>
      <c r="X720" s="757"/>
      <c r="Y720" s="757"/>
      <c r="Z720" s="757"/>
    </row>
    <row r="721">
      <c r="A721" s="757" t="str">
        <f>'Compiled Bev'!I3011</f>
        <v/>
      </c>
      <c r="B721" s="757" t="str">
        <f>IF(sum('Compiled Bev'!P3011+'Compiled Bev'!R3011)=0,"",IF(V721&gt;1,"",sum('Compiled Bev'!P3011+'Compiled Bev'!R3011)))</f>
        <v/>
      </c>
      <c r="C721" s="757" t="str">
        <f>'Compiled Bev'!K3011</f>
        <v/>
      </c>
      <c r="D721" s="757" t="str">
        <f>'Compiled Bev'!L3011</f>
        <v/>
      </c>
      <c r="E721" s="757" t="str">
        <f>'Compiled Bev'!M3011</f>
        <v/>
      </c>
      <c r="F721" s="757" t="str">
        <f>'Compiled Bev'!N3011</f>
        <v/>
      </c>
      <c r="G721" s="757" t="str">
        <f t="shared" si="1"/>
        <v/>
      </c>
      <c r="H721" s="757" t="str">
        <f>'Compiled Bev'!P3011</f>
        <v/>
      </c>
      <c r="I721" s="757" t="str">
        <f t="shared" si="2"/>
        <v/>
      </c>
      <c r="J721" s="757" t="str">
        <f>'Compiled Bev'!R3011</f>
        <v/>
      </c>
      <c r="K721" s="757" t="str">
        <f>'Compiled Bev'!S3011</f>
        <v/>
      </c>
      <c r="L721" s="757" t="str">
        <f>'Compiled Bev'!T3011</f>
        <v/>
      </c>
      <c r="M721" s="758"/>
      <c r="N721" s="759"/>
      <c r="O721" s="757"/>
      <c r="P721" s="757"/>
      <c r="Q721" s="757"/>
      <c r="R721" s="757"/>
      <c r="S721" s="757"/>
      <c r="T721" s="757"/>
      <c r="U721" s="757"/>
      <c r="V721" s="757">
        <f>COUNTA('Compiled Bev'!P3011,'Compiled Bev'!R3011)</f>
        <v>0</v>
      </c>
      <c r="W721" s="757"/>
      <c r="X721" s="757"/>
      <c r="Y721" s="757"/>
      <c r="Z721" s="757"/>
    </row>
    <row r="722">
      <c r="A722" s="757" t="str">
        <f>'Compiled Bev'!I3012</f>
        <v/>
      </c>
      <c r="B722" s="757" t="str">
        <f>IF(sum('Compiled Bev'!P3012+'Compiled Bev'!R3012)=0,"",IF(V722&gt;1,"",sum('Compiled Bev'!P3012+'Compiled Bev'!R3012)))</f>
        <v/>
      </c>
      <c r="C722" s="757" t="str">
        <f>'Compiled Bev'!K3012</f>
        <v/>
      </c>
      <c r="D722" s="757" t="str">
        <f>'Compiled Bev'!L3012</f>
        <v/>
      </c>
      <c r="E722" s="757" t="str">
        <f>'Compiled Bev'!M3012</f>
        <v/>
      </c>
      <c r="F722" s="757" t="str">
        <f>'Compiled Bev'!N3012</f>
        <v/>
      </c>
      <c r="G722" s="757" t="str">
        <f t="shared" si="1"/>
        <v/>
      </c>
      <c r="H722" s="757" t="str">
        <f>'Compiled Bev'!P3012</f>
        <v/>
      </c>
      <c r="I722" s="757" t="str">
        <f t="shared" si="2"/>
        <v/>
      </c>
      <c r="J722" s="757" t="str">
        <f>'Compiled Bev'!R3012</f>
        <v/>
      </c>
      <c r="K722" s="757" t="str">
        <f>'Compiled Bev'!S3012</f>
        <v/>
      </c>
      <c r="L722" s="757" t="str">
        <f>'Compiled Bev'!T3012</f>
        <v/>
      </c>
      <c r="M722" s="758"/>
      <c r="N722" s="759"/>
      <c r="O722" s="757"/>
      <c r="P722" s="757"/>
      <c r="Q722" s="757"/>
      <c r="R722" s="757"/>
      <c r="S722" s="757"/>
      <c r="T722" s="757"/>
      <c r="U722" s="757"/>
      <c r="V722" s="757">
        <f>COUNTA('Compiled Bev'!P3012,'Compiled Bev'!R3012)</f>
        <v>0</v>
      </c>
      <c r="W722" s="757"/>
      <c r="X722" s="757"/>
      <c r="Y722" s="757"/>
      <c r="Z722" s="757"/>
    </row>
    <row r="723">
      <c r="A723" s="757" t="str">
        <f>'Compiled Bev'!I3013</f>
        <v/>
      </c>
      <c r="B723" s="757" t="str">
        <f>IF(sum('Compiled Bev'!P3013+'Compiled Bev'!R3013)=0,"",IF(V723&gt;1,"",sum('Compiled Bev'!P3013+'Compiled Bev'!R3013)))</f>
        <v/>
      </c>
      <c r="C723" s="757" t="str">
        <f>'Compiled Bev'!K3013</f>
        <v/>
      </c>
      <c r="D723" s="757" t="str">
        <f>'Compiled Bev'!L3013</f>
        <v/>
      </c>
      <c r="E723" s="757" t="str">
        <f>'Compiled Bev'!M3013</f>
        <v/>
      </c>
      <c r="F723" s="757" t="str">
        <f>'Compiled Bev'!N3013</f>
        <v/>
      </c>
      <c r="G723" s="757" t="str">
        <f t="shared" si="1"/>
        <v/>
      </c>
      <c r="H723" s="757" t="str">
        <f>'Compiled Bev'!P3013</f>
        <v/>
      </c>
      <c r="I723" s="757" t="str">
        <f t="shared" si="2"/>
        <v/>
      </c>
      <c r="J723" s="757" t="str">
        <f>'Compiled Bev'!R3013</f>
        <v/>
      </c>
      <c r="K723" s="757" t="str">
        <f>'Compiled Bev'!S3013</f>
        <v/>
      </c>
      <c r="L723" s="757" t="str">
        <f>'Compiled Bev'!T3013</f>
        <v/>
      </c>
      <c r="M723" s="758"/>
      <c r="N723" s="759"/>
      <c r="O723" s="757"/>
      <c r="P723" s="757"/>
      <c r="Q723" s="757"/>
      <c r="R723" s="757"/>
      <c r="S723" s="757"/>
      <c r="T723" s="757"/>
      <c r="U723" s="757"/>
      <c r="V723" s="757">
        <f>COUNTA('Compiled Bev'!P3013,'Compiled Bev'!R3013)</f>
        <v>0</v>
      </c>
      <c r="W723" s="757"/>
      <c r="X723" s="757"/>
      <c r="Y723" s="757"/>
      <c r="Z723" s="757"/>
    </row>
    <row r="724">
      <c r="A724" s="757" t="str">
        <f>'Compiled Bev'!I3014</f>
        <v/>
      </c>
      <c r="B724" s="757" t="str">
        <f>IF(sum('Compiled Bev'!P3014+'Compiled Bev'!R3014)=0,"",IF(V724&gt;1,"",sum('Compiled Bev'!P3014+'Compiled Bev'!R3014)))</f>
        <v/>
      </c>
      <c r="C724" s="757" t="str">
        <f>'Compiled Bev'!K3014</f>
        <v/>
      </c>
      <c r="D724" s="757" t="str">
        <f>'Compiled Bev'!L3014</f>
        <v/>
      </c>
      <c r="E724" s="757" t="str">
        <f>'Compiled Bev'!M3014</f>
        <v/>
      </c>
      <c r="F724" s="757" t="str">
        <f>'Compiled Bev'!N3014</f>
        <v/>
      </c>
      <c r="G724" s="757" t="str">
        <f t="shared" si="1"/>
        <v/>
      </c>
      <c r="H724" s="757" t="str">
        <f>'Compiled Bev'!P3014</f>
        <v/>
      </c>
      <c r="I724" s="757" t="str">
        <f t="shared" si="2"/>
        <v/>
      </c>
      <c r="J724" s="757" t="str">
        <f>'Compiled Bev'!R3014</f>
        <v/>
      </c>
      <c r="K724" s="757" t="str">
        <f>'Compiled Bev'!S3014</f>
        <v/>
      </c>
      <c r="L724" s="757" t="str">
        <f>'Compiled Bev'!T3014</f>
        <v/>
      </c>
      <c r="M724" s="758"/>
      <c r="N724" s="759"/>
      <c r="O724" s="757"/>
      <c r="P724" s="757"/>
      <c r="Q724" s="757"/>
      <c r="R724" s="757"/>
      <c r="S724" s="757"/>
      <c r="T724" s="757"/>
      <c r="U724" s="757"/>
      <c r="V724" s="757">
        <f>COUNTA('Compiled Bev'!P3014,'Compiled Bev'!R3014)</f>
        <v>0</v>
      </c>
      <c r="W724" s="757"/>
      <c r="X724" s="757"/>
      <c r="Y724" s="757"/>
      <c r="Z724" s="757"/>
    </row>
    <row r="725">
      <c r="A725" s="757" t="str">
        <f>'Compiled Bev'!I3015</f>
        <v/>
      </c>
      <c r="B725" s="757" t="str">
        <f>IF(sum('Compiled Bev'!P3015+'Compiled Bev'!R3015)=0,"",IF(V725&gt;1,"",sum('Compiled Bev'!P3015+'Compiled Bev'!R3015)))</f>
        <v/>
      </c>
      <c r="C725" s="757" t="str">
        <f>'Compiled Bev'!K3015</f>
        <v/>
      </c>
      <c r="D725" s="757" t="str">
        <f>'Compiled Bev'!L3015</f>
        <v/>
      </c>
      <c r="E725" s="757" t="str">
        <f>'Compiled Bev'!M3015</f>
        <v/>
      </c>
      <c r="F725" s="757" t="str">
        <f>'Compiled Bev'!N3015</f>
        <v/>
      </c>
      <c r="G725" s="757" t="str">
        <f t="shared" si="1"/>
        <v/>
      </c>
      <c r="H725" s="757" t="str">
        <f>'Compiled Bev'!P3015</f>
        <v/>
      </c>
      <c r="I725" s="757" t="str">
        <f t="shared" si="2"/>
        <v/>
      </c>
      <c r="J725" s="757" t="str">
        <f>'Compiled Bev'!R3015</f>
        <v/>
      </c>
      <c r="K725" s="757" t="str">
        <f>'Compiled Bev'!S3015</f>
        <v/>
      </c>
      <c r="L725" s="757" t="str">
        <f>'Compiled Bev'!T3015</f>
        <v/>
      </c>
      <c r="M725" s="758"/>
      <c r="N725" s="759"/>
      <c r="O725" s="757"/>
      <c r="P725" s="757"/>
      <c r="Q725" s="757"/>
      <c r="R725" s="757"/>
      <c r="S725" s="757"/>
      <c r="T725" s="757"/>
      <c r="U725" s="757"/>
      <c r="V725" s="757">
        <f>COUNTA('Compiled Bev'!P3015,'Compiled Bev'!R3015)</f>
        <v>0</v>
      </c>
      <c r="W725" s="757"/>
      <c r="X725" s="757"/>
      <c r="Y725" s="757"/>
      <c r="Z725" s="757"/>
    </row>
    <row r="726">
      <c r="A726" s="757" t="str">
        <f>'Compiled Bev'!I3016</f>
        <v/>
      </c>
      <c r="B726" s="757" t="str">
        <f>IF(sum('Compiled Bev'!P3016+'Compiled Bev'!R3016)=0,"",IF(V726&gt;1,"",sum('Compiled Bev'!P3016+'Compiled Bev'!R3016)))</f>
        <v/>
      </c>
      <c r="C726" s="757" t="str">
        <f>'Compiled Bev'!K3016</f>
        <v/>
      </c>
      <c r="D726" s="757" t="str">
        <f>'Compiled Bev'!L3016</f>
        <v/>
      </c>
      <c r="E726" s="757" t="str">
        <f>'Compiled Bev'!M3016</f>
        <v/>
      </c>
      <c r="F726" s="757" t="str">
        <f>'Compiled Bev'!N3016</f>
        <v/>
      </c>
      <c r="G726" s="757" t="str">
        <f t="shared" si="1"/>
        <v/>
      </c>
      <c r="H726" s="757" t="str">
        <f>'Compiled Bev'!P3016</f>
        <v/>
      </c>
      <c r="I726" s="757" t="str">
        <f t="shared" si="2"/>
        <v/>
      </c>
      <c r="J726" s="757" t="str">
        <f>'Compiled Bev'!R3016</f>
        <v/>
      </c>
      <c r="K726" s="757" t="str">
        <f>'Compiled Bev'!S3016</f>
        <v/>
      </c>
      <c r="L726" s="757" t="str">
        <f>'Compiled Bev'!T3016</f>
        <v/>
      </c>
      <c r="M726" s="758"/>
      <c r="N726" s="759"/>
      <c r="O726" s="757"/>
      <c r="P726" s="757"/>
      <c r="Q726" s="757"/>
      <c r="R726" s="757"/>
      <c r="S726" s="757"/>
      <c r="T726" s="757"/>
      <c r="U726" s="757"/>
      <c r="V726" s="757">
        <f>COUNTA('Compiled Bev'!P3016,'Compiled Bev'!R3016)</f>
        <v>0</v>
      </c>
      <c r="W726" s="757"/>
      <c r="X726" s="757"/>
      <c r="Y726" s="757"/>
      <c r="Z726" s="757"/>
    </row>
    <row r="727">
      <c r="A727" s="757" t="str">
        <f>'Compiled Bev'!I3017</f>
        <v/>
      </c>
      <c r="B727" s="757" t="str">
        <f>IF(sum('Compiled Bev'!P3017+'Compiled Bev'!R3017)=0,"",IF(V727&gt;1,"",sum('Compiled Bev'!P3017+'Compiled Bev'!R3017)))</f>
        <v/>
      </c>
      <c r="C727" s="757" t="str">
        <f>'Compiled Bev'!K3017</f>
        <v/>
      </c>
      <c r="D727" s="757" t="str">
        <f>'Compiled Bev'!L3017</f>
        <v/>
      </c>
      <c r="E727" s="757" t="str">
        <f>'Compiled Bev'!M3017</f>
        <v/>
      </c>
      <c r="F727" s="757" t="str">
        <f>'Compiled Bev'!N3017</f>
        <v/>
      </c>
      <c r="G727" s="757" t="str">
        <f t="shared" si="1"/>
        <v/>
      </c>
      <c r="H727" s="757" t="str">
        <f>'Compiled Bev'!P3017</f>
        <v/>
      </c>
      <c r="I727" s="757" t="str">
        <f t="shared" si="2"/>
        <v/>
      </c>
      <c r="J727" s="757" t="str">
        <f>'Compiled Bev'!R3017</f>
        <v/>
      </c>
      <c r="K727" s="757" t="str">
        <f>'Compiled Bev'!S3017</f>
        <v/>
      </c>
      <c r="L727" s="757" t="str">
        <f>'Compiled Bev'!T3017</f>
        <v/>
      </c>
      <c r="M727" s="758"/>
      <c r="N727" s="759"/>
      <c r="O727" s="757"/>
      <c r="P727" s="757"/>
      <c r="Q727" s="757"/>
      <c r="R727" s="757"/>
      <c r="S727" s="757"/>
      <c r="T727" s="757"/>
      <c r="U727" s="757"/>
      <c r="V727" s="757">
        <f>COUNTA('Compiled Bev'!P3017,'Compiled Bev'!R3017)</f>
        <v>0</v>
      </c>
      <c r="W727" s="757"/>
      <c r="X727" s="757"/>
      <c r="Y727" s="757"/>
      <c r="Z727" s="757"/>
    </row>
    <row r="728">
      <c r="A728" s="757" t="str">
        <f>'Compiled Bev'!I3018</f>
        <v/>
      </c>
      <c r="B728" s="757" t="str">
        <f>IF(sum('Compiled Bev'!P3018+'Compiled Bev'!R3018)=0,"",IF(V728&gt;1,"",sum('Compiled Bev'!P3018+'Compiled Bev'!R3018)))</f>
        <v/>
      </c>
      <c r="C728" s="757" t="str">
        <f>'Compiled Bev'!K3018</f>
        <v/>
      </c>
      <c r="D728" s="757" t="str">
        <f>'Compiled Bev'!L3018</f>
        <v/>
      </c>
      <c r="E728" s="757" t="str">
        <f>'Compiled Bev'!M3018</f>
        <v/>
      </c>
      <c r="F728" s="757" t="str">
        <f>'Compiled Bev'!N3018</f>
        <v/>
      </c>
      <c r="G728" s="757" t="str">
        <f t="shared" si="1"/>
        <v/>
      </c>
      <c r="H728" s="757" t="str">
        <f>'Compiled Bev'!P3018</f>
        <v/>
      </c>
      <c r="I728" s="757" t="str">
        <f t="shared" si="2"/>
        <v/>
      </c>
      <c r="J728" s="757" t="str">
        <f>'Compiled Bev'!R3018</f>
        <v/>
      </c>
      <c r="K728" s="757" t="str">
        <f>'Compiled Bev'!S3018</f>
        <v/>
      </c>
      <c r="L728" s="757" t="str">
        <f>'Compiled Bev'!T3018</f>
        <v/>
      </c>
      <c r="M728" s="758"/>
      <c r="N728" s="759"/>
      <c r="O728" s="757"/>
      <c r="P728" s="757"/>
      <c r="Q728" s="757"/>
      <c r="R728" s="757"/>
      <c r="S728" s="757"/>
      <c r="T728" s="757"/>
      <c r="U728" s="757"/>
      <c r="V728" s="757">
        <f>COUNTA('Compiled Bev'!P3018,'Compiled Bev'!R3018)</f>
        <v>0</v>
      </c>
      <c r="W728" s="757"/>
      <c r="X728" s="757"/>
      <c r="Y728" s="757"/>
      <c r="Z728" s="757"/>
    </row>
    <row r="729">
      <c r="A729" s="757" t="str">
        <f>'Compiled Bev'!I3019</f>
        <v/>
      </c>
      <c r="B729" s="757" t="str">
        <f>IF(sum('Compiled Bev'!P3019+'Compiled Bev'!R3019)=0,"",IF(V729&gt;1,"",sum('Compiled Bev'!P3019+'Compiled Bev'!R3019)))</f>
        <v/>
      </c>
      <c r="C729" s="757" t="str">
        <f>'Compiled Bev'!K3019</f>
        <v/>
      </c>
      <c r="D729" s="757" t="str">
        <f>'Compiled Bev'!L3019</f>
        <v/>
      </c>
      <c r="E729" s="757" t="str">
        <f>'Compiled Bev'!M3019</f>
        <v/>
      </c>
      <c r="F729" s="757" t="str">
        <f>'Compiled Bev'!N3019</f>
        <v/>
      </c>
      <c r="G729" s="757" t="str">
        <f t="shared" si="1"/>
        <v/>
      </c>
      <c r="H729" s="757" t="str">
        <f>'Compiled Bev'!P3019</f>
        <v/>
      </c>
      <c r="I729" s="757" t="str">
        <f t="shared" si="2"/>
        <v/>
      </c>
      <c r="J729" s="757" t="str">
        <f>'Compiled Bev'!R3019</f>
        <v/>
      </c>
      <c r="K729" s="757" t="str">
        <f>'Compiled Bev'!S3019</f>
        <v/>
      </c>
      <c r="L729" s="757" t="str">
        <f>'Compiled Bev'!T3019</f>
        <v/>
      </c>
      <c r="M729" s="758"/>
      <c r="N729" s="759"/>
      <c r="O729" s="757"/>
      <c r="P729" s="757"/>
      <c r="Q729" s="757"/>
      <c r="R729" s="757"/>
      <c r="S729" s="757"/>
      <c r="T729" s="757"/>
      <c r="U729" s="757"/>
      <c r="V729" s="757">
        <f>COUNTA('Compiled Bev'!P3019,'Compiled Bev'!R3019)</f>
        <v>0</v>
      </c>
      <c r="W729" s="757"/>
      <c r="X729" s="757"/>
      <c r="Y729" s="757"/>
      <c r="Z729" s="757"/>
    </row>
    <row r="730">
      <c r="A730" s="757" t="str">
        <f>'Compiled Bev'!I3020</f>
        <v/>
      </c>
      <c r="B730" s="757" t="str">
        <f>IF(sum('Compiled Bev'!P3020+'Compiled Bev'!R3020)=0,"",IF(V730&gt;1,"",sum('Compiled Bev'!P3020+'Compiled Bev'!R3020)))</f>
        <v/>
      </c>
      <c r="C730" s="757" t="str">
        <f>'Compiled Bev'!K3020</f>
        <v/>
      </c>
      <c r="D730" s="757" t="str">
        <f>'Compiled Bev'!L3020</f>
        <v/>
      </c>
      <c r="E730" s="757" t="str">
        <f>'Compiled Bev'!M3020</f>
        <v/>
      </c>
      <c r="F730" s="757" t="str">
        <f>'Compiled Bev'!N3020</f>
        <v/>
      </c>
      <c r="G730" s="757" t="str">
        <f t="shared" si="1"/>
        <v/>
      </c>
      <c r="H730" s="757" t="str">
        <f>'Compiled Bev'!P3020</f>
        <v/>
      </c>
      <c r="I730" s="757" t="str">
        <f t="shared" si="2"/>
        <v/>
      </c>
      <c r="J730" s="757" t="str">
        <f>'Compiled Bev'!R3020</f>
        <v/>
      </c>
      <c r="K730" s="757" t="str">
        <f>'Compiled Bev'!S3020</f>
        <v/>
      </c>
      <c r="L730" s="757" t="str">
        <f>'Compiled Bev'!T3020</f>
        <v/>
      </c>
      <c r="M730" s="758"/>
      <c r="N730" s="759"/>
      <c r="O730" s="757"/>
      <c r="P730" s="757"/>
      <c r="Q730" s="757"/>
      <c r="R730" s="757"/>
      <c r="S730" s="757"/>
      <c r="T730" s="757"/>
      <c r="U730" s="757"/>
      <c r="V730" s="757">
        <f>COUNTA('Compiled Bev'!P3020,'Compiled Bev'!R3020)</f>
        <v>0</v>
      </c>
      <c r="W730" s="757"/>
      <c r="X730" s="757"/>
      <c r="Y730" s="757"/>
      <c r="Z730" s="757"/>
    </row>
    <row r="731">
      <c r="A731" s="757" t="str">
        <f>'Compiled Bev'!I3021</f>
        <v/>
      </c>
      <c r="B731" s="757" t="str">
        <f>IF(sum('Compiled Bev'!P3021+'Compiled Bev'!R3021)=0,"",IF(V731&gt;1,"",sum('Compiled Bev'!P3021+'Compiled Bev'!R3021)))</f>
        <v/>
      </c>
      <c r="C731" s="757" t="str">
        <f>'Compiled Bev'!K3021</f>
        <v/>
      </c>
      <c r="D731" s="757" t="str">
        <f>'Compiled Bev'!L3021</f>
        <v/>
      </c>
      <c r="E731" s="757" t="str">
        <f>'Compiled Bev'!M3021</f>
        <v/>
      </c>
      <c r="F731" s="757" t="str">
        <f>'Compiled Bev'!N3021</f>
        <v/>
      </c>
      <c r="G731" s="757" t="str">
        <f t="shared" si="1"/>
        <v/>
      </c>
      <c r="H731" s="757" t="str">
        <f>'Compiled Bev'!P3021</f>
        <v/>
      </c>
      <c r="I731" s="757" t="str">
        <f t="shared" si="2"/>
        <v/>
      </c>
      <c r="J731" s="757" t="str">
        <f>'Compiled Bev'!R3021</f>
        <v/>
      </c>
      <c r="K731" s="757" t="str">
        <f>'Compiled Bev'!S3021</f>
        <v/>
      </c>
      <c r="L731" s="757" t="str">
        <f>'Compiled Bev'!T3021</f>
        <v/>
      </c>
      <c r="M731" s="758"/>
      <c r="N731" s="759"/>
      <c r="O731" s="757"/>
      <c r="P731" s="757"/>
      <c r="Q731" s="757"/>
      <c r="R731" s="757"/>
      <c r="S731" s="757"/>
      <c r="T731" s="757"/>
      <c r="U731" s="757"/>
      <c r="V731" s="757">
        <f>COUNTA('Compiled Bev'!P3021,'Compiled Bev'!R3021)</f>
        <v>0</v>
      </c>
      <c r="W731" s="757"/>
      <c r="X731" s="757"/>
      <c r="Y731" s="757"/>
      <c r="Z731" s="757"/>
    </row>
    <row r="732">
      <c r="A732" s="757" t="str">
        <f>'Compiled Bev'!I3022</f>
        <v/>
      </c>
      <c r="B732" s="757" t="str">
        <f>IF(sum('Compiled Bev'!P3022+'Compiled Bev'!R3022)=0,"",IF(V732&gt;1,"",sum('Compiled Bev'!P3022+'Compiled Bev'!R3022)))</f>
        <v/>
      </c>
      <c r="C732" s="757" t="str">
        <f>'Compiled Bev'!K3022</f>
        <v/>
      </c>
      <c r="D732" s="757" t="str">
        <f>'Compiled Bev'!L3022</f>
        <v/>
      </c>
      <c r="E732" s="757" t="str">
        <f>'Compiled Bev'!M3022</f>
        <v/>
      </c>
      <c r="F732" s="757" t="str">
        <f>'Compiled Bev'!N3022</f>
        <v/>
      </c>
      <c r="G732" s="757" t="str">
        <f t="shared" si="1"/>
        <v/>
      </c>
      <c r="H732" s="757" t="str">
        <f>'Compiled Bev'!P3022</f>
        <v/>
      </c>
      <c r="I732" s="757" t="str">
        <f t="shared" si="2"/>
        <v/>
      </c>
      <c r="J732" s="757" t="str">
        <f>'Compiled Bev'!R3022</f>
        <v/>
      </c>
      <c r="K732" s="757" t="str">
        <f>'Compiled Bev'!S3022</f>
        <v/>
      </c>
      <c r="L732" s="757" t="str">
        <f>'Compiled Bev'!T3022</f>
        <v/>
      </c>
      <c r="M732" s="758"/>
      <c r="N732" s="759"/>
      <c r="O732" s="757"/>
      <c r="P732" s="757"/>
      <c r="Q732" s="757"/>
      <c r="R732" s="757"/>
      <c r="S732" s="757"/>
      <c r="T732" s="757"/>
      <c r="U732" s="757"/>
      <c r="V732" s="757">
        <f>COUNTA('Compiled Bev'!P3022,'Compiled Bev'!R3022)</f>
        <v>0</v>
      </c>
      <c r="W732" s="757"/>
      <c r="X732" s="757"/>
      <c r="Y732" s="757"/>
      <c r="Z732" s="757"/>
    </row>
    <row r="733">
      <c r="A733" s="757" t="str">
        <f>'Compiled Bev'!I3023</f>
        <v/>
      </c>
      <c r="B733" s="757" t="str">
        <f>IF(sum('Compiled Bev'!P3023+'Compiled Bev'!R3023)=0,"",IF(V733&gt;1,"",sum('Compiled Bev'!P3023+'Compiled Bev'!R3023)))</f>
        <v/>
      </c>
      <c r="C733" s="757" t="str">
        <f>'Compiled Bev'!K3023</f>
        <v/>
      </c>
      <c r="D733" s="757" t="str">
        <f>'Compiled Bev'!L3023</f>
        <v/>
      </c>
      <c r="E733" s="757" t="str">
        <f>'Compiled Bev'!M3023</f>
        <v/>
      </c>
      <c r="F733" s="757" t="str">
        <f>'Compiled Bev'!N3023</f>
        <v/>
      </c>
      <c r="G733" s="757" t="str">
        <f t="shared" si="1"/>
        <v/>
      </c>
      <c r="H733" s="757" t="str">
        <f>'Compiled Bev'!P3023</f>
        <v/>
      </c>
      <c r="I733" s="757" t="str">
        <f t="shared" si="2"/>
        <v/>
      </c>
      <c r="J733" s="757" t="str">
        <f>'Compiled Bev'!R3023</f>
        <v/>
      </c>
      <c r="K733" s="757" t="str">
        <f>'Compiled Bev'!S3023</f>
        <v/>
      </c>
      <c r="L733" s="757" t="str">
        <f>'Compiled Bev'!T3023</f>
        <v/>
      </c>
      <c r="M733" s="758"/>
      <c r="N733" s="759"/>
      <c r="O733" s="757"/>
      <c r="P733" s="757"/>
      <c r="Q733" s="757"/>
      <c r="R733" s="757"/>
      <c r="S733" s="757"/>
      <c r="T733" s="757"/>
      <c r="U733" s="757"/>
      <c r="V733" s="757">
        <f>COUNTA('Compiled Bev'!P3023,'Compiled Bev'!R3023)</f>
        <v>0</v>
      </c>
      <c r="W733" s="757"/>
      <c r="X733" s="757"/>
      <c r="Y733" s="757"/>
      <c r="Z733" s="757"/>
    </row>
    <row r="734">
      <c r="A734" s="757" t="str">
        <f>'Compiled Bev'!I3024</f>
        <v/>
      </c>
      <c r="B734" s="757" t="str">
        <f>IF(sum('Compiled Bev'!P3024+'Compiled Bev'!R3024)=0,"",IF(V734&gt;1,"",sum('Compiled Bev'!P3024+'Compiled Bev'!R3024)))</f>
        <v/>
      </c>
      <c r="C734" s="757" t="str">
        <f>'Compiled Bev'!K3024</f>
        <v/>
      </c>
      <c r="D734" s="757" t="str">
        <f>'Compiled Bev'!L3024</f>
        <v/>
      </c>
      <c r="E734" s="757" t="str">
        <f>'Compiled Bev'!M3024</f>
        <v/>
      </c>
      <c r="F734" s="757" t="str">
        <f>'Compiled Bev'!N3024</f>
        <v/>
      </c>
      <c r="G734" s="757" t="str">
        <f t="shared" si="1"/>
        <v/>
      </c>
      <c r="H734" s="757" t="str">
        <f>'Compiled Bev'!P3024</f>
        <v/>
      </c>
      <c r="I734" s="757" t="str">
        <f t="shared" si="2"/>
        <v/>
      </c>
      <c r="J734" s="757" t="str">
        <f>'Compiled Bev'!R3024</f>
        <v/>
      </c>
      <c r="K734" s="757" t="str">
        <f>'Compiled Bev'!S3024</f>
        <v/>
      </c>
      <c r="L734" s="757" t="str">
        <f>'Compiled Bev'!T3024</f>
        <v/>
      </c>
      <c r="M734" s="758"/>
      <c r="N734" s="759"/>
      <c r="O734" s="757"/>
      <c r="P734" s="757"/>
      <c r="Q734" s="757"/>
      <c r="R734" s="757"/>
      <c r="S734" s="757"/>
      <c r="T734" s="757"/>
      <c r="U734" s="757"/>
      <c r="V734" s="757">
        <f>COUNTA('Compiled Bev'!P3024,'Compiled Bev'!R3024)</f>
        <v>0</v>
      </c>
      <c r="W734" s="757"/>
      <c r="X734" s="757"/>
      <c r="Y734" s="757"/>
      <c r="Z734" s="757"/>
    </row>
    <row r="735">
      <c r="A735" s="757" t="str">
        <f>'Compiled Bev'!I3025</f>
        <v/>
      </c>
      <c r="B735" s="757" t="str">
        <f>IF(sum('Compiled Bev'!P3025+'Compiled Bev'!R3025)=0,"",IF(V735&gt;1,"",sum('Compiled Bev'!P3025+'Compiled Bev'!R3025)))</f>
        <v/>
      </c>
      <c r="C735" s="757" t="str">
        <f>'Compiled Bev'!K3025</f>
        <v/>
      </c>
      <c r="D735" s="757" t="str">
        <f>'Compiled Bev'!L3025</f>
        <v/>
      </c>
      <c r="E735" s="757" t="str">
        <f>'Compiled Bev'!M3025</f>
        <v/>
      </c>
      <c r="F735" s="757" t="str">
        <f>'Compiled Bev'!N3025</f>
        <v/>
      </c>
      <c r="G735" s="757" t="str">
        <f t="shared" si="1"/>
        <v/>
      </c>
      <c r="H735" s="757" t="str">
        <f>'Compiled Bev'!P3025</f>
        <v/>
      </c>
      <c r="I735" s="757" t="str">
        <f t="shared" si="2"/>
        <v/>
      </c>
      <c r="J735" s="757" t="str">
        <f>'Compiled Bev'!R3025</f>
        <v/>
      </c>
      <c r="K735" s="757" t="str">
        <f>'Compiled Bev'!S3025</f>
        <v/>
      </c>
      <c r="L735" s="757" t="str">
        <f>'Compiled Bev'!T3025</f>
        <v/>
      </c>
      <c r="M735" s="758"/>
      <c r="N735" s="759"/>
      <c r="O735" s="757"/>
      <c r="P735" s="757"/>
      <c r="Q735" s="757"/>
      <c r="R735" s="757"/>
      <c r="S735" s="757"/>
      <c r="T735" s="757"/>
      <c r="U735" s="757"/>
      <c r="V735" s="757">
        <f>COUNTA('Compiled Bev'!P3025,'Compiled Bev'!R3025)</f>
        <v>0</v>
      </c>
      <c r="W735" s="757"/>
      <c r="X735" s="757"/>
      <c r="Y735" s="757"/>
      <c r="Z735" s="757"/>
    </row>
    <row r="736">
      <c r="A736" s="757" t="str">
        <f>'Compiled Bev'!I3026</f>
        <v/>
      </c>
      <c r="B736" s="757" t="str">
        <f>IF(sum('Compiled Bev'!P3026+'Compiled Bev'!R3026)=0,"",IF(V736&gt;1,"",sum('Compiled Bev'!P3026+'Compiled Bev'!R3026)))</f>
        <v/>
      </c>
      <c r="C736" s="757" t="str">
        <f>'Compiled Bev'!K3026</f>
        <v/>
      </c>
      <c r="D736" s="757" t="str">
        <f>'Compiled Bev'!L3026</f>
        <v/>
      </c>
      <c r="E736" s="757" t="str">
        <f>'Compiled Bev'!M3026</f>
        <v/>
      </c>
      <c r="F736" s="757" t="str">
        <f>'Compiled Bev'!N3026</f>
        <v/>
      </c>
      <c r="G736" s="757" t="str">
        <f t="shared" si="1"/>
        <v/>
      </c>
      <c r="H736" s="757" t="str">
        <f>'Compiled Bev'!P3026</f>
        <v/>
      </c>
      <c r="I736" s="757" t="str">
        <f t="shared" si="2"/>
        <v/>
      </c>
      <c r="J736" s="757" t="str">
        <f>'Compiled Bev'!R3026</f>
        <v/>
      </c>
      <c r="K736" s="757" t="str">
        <f>'Compiled Bev'!S3026</f>
        <v/>
      </c>
      <c r="L736" s="757" t="str">
        <f>'Compiled Bev'!T3026</f>
        <v/>
      </c>
      <c r="M736" s="758"/>
      <c r="N736" s="759"/>
      <c r="O736" s="757"/>
      <c r="P736" s="757"/>
      <c r="Q736" s="757"/>
      <c r="R736" s="757"/>
      <c r="S736" s="757"/>
      <c r="T736" s="757"/>
      <c r="U736" s="757"/>
      <c r="V736" s="757">
        <f>COUNTA('Compiled Bev'!P3026,'Compiled Bev'!R3026)</f>
        <v>0</v>
      </c>
      <c r="W736" s="757"/>
      <c r="X736" s="757"/>
      <c r="Y736" s="757"/>
      <c r="Z736" s="757"/>
    </row>
    <row r="737">
      <c r="A737" s="757" t="str">
        <f>'Compiled Bev'!I3027</f>
        <v/>
      </c>
      <c r="B737" s="757" t="str">
        <f>IF(sum('Compiled Bev'!P3027+'Compiled Bev'!R3027)=0,"",IF(V737&gt;1,"",sum('Compiled Bev'!P3027+'Compiled Bev'!R3027)))</f>
        <v/>
      </c>
      <c r="C737" s="757" t="str">
        <f>'Compiled Bev'!K3027</f>
        <v/>
      </c>
      <c r="D737" s="757" t="str">
        <f>'Compiled Bev'!L3027</f>
        <v/>
      </c>
      <c r="E737" s="757" t="str">
        <f>'Compiled Bev'!M3027</f>
        <v/>
      </c>
      <c r="F737" s="757" t="str">
        <f>'Compiled Bev'!N3027</f>
        <v/>
      </c>
      <c r="G737" s="757" t="str">
        <f t="shared" si="1"/>
        <v/>
      </c>
      <c r="H737" s="757" t="str">
        <f>'Compiled Bev'!P3027</f>
        <v/>
      </c>
      <c r="I737" s="757" t="str">
        <f t="shared" si="2"/>
        <v/>
      </c>
      <c r="J737" s="757" t="str">
        <f>'Compiled Bev'!R3027</f>
        <v/>
      </c>
      <c r="K737" s="757" t="str">
        <f>'Compiled Bev'!S3027</f>
        <v/>
      </c>
      <c r="L737" s="757" t="str">
        <f>'Compiled Bev'!T3027</f>
        <v/>
      </c>
      <c r="M737" s="758"/>
      <c r="N737" s="759"/>
      <c r="O737" s="757"/>
      <c r="P737" s="757"/>
      <c r="Q737" s="757"/>
      <c r="R737" s="757"/>
      <c r="S737" s="757"/>
      <c r="T737" s="757"/>
      <c r="U737" s="757"/>
      <c r="V737" s="757">
        <f>COUNTA('Compiled Bev'!P3027,'Compiled Bev'!R3027)</f>
        <v>0</v>
      </c>
      <c r="W737" s="757"/>
      <c r="X737" s="757"/>
      <c r="Y737" s="757"/>
      <c r="Z737" s="757"/>
    </row>
    <row r="738">
      <c r="A738" s="757" t="str">
        <f>'Compiled Bev'!I3028</f>
        <v/>
      </c>
      <c r="B738" s="757" t="str">
        <f>IF(sum('Compiled Bev'!P3028+'Compiled Bev'!R3028)=0,"",IF(V738&gt;1,"",sum('Compiled Bev'!P3028+'Compiled Bev'!R3028)))</f>
        <v/>
      </c>
      <c r="C738" s="757" t="str">
        <f>'Compiled Bev'!K3028</f>
        <v/>
      </c>
      <c r="D738" s="757" t="str">
        <f>'Compiled Bev'!L3028</f>
        <v/>
      </c>
      <c r="E738" s="757" t="str">
        <f>'Compiled Bev'!M3028</f>
        <v/>
      </c>
      <c r="F738" s="757" t="str">
        <f>'Compiled Bev'!N3028</f>
        <v/>
      </c>
      <c r="G738" s="757" t="str">
        <f t="shared" si="1"/>
        <v/>
      </c>
      <c r="H738" s="757" t="str">
        <f>'Compiled Bev'!P3028</f>
        <v/>
      </c>
      <c r="I738" s="757" t="str">
        <f t="shared" si="2"/>
        <v/>
      </c>
      <c r="J738" s="757" t="str">
        <f>'Compiled Bev'!R3028</f>
        <v/>
      </c>
      <c r="K738" s="757" t="str">
        <f>'Compiled Bev'!S3028</f>
        <v/>
      </c>
      <c r="L738" s="757" t="str">
        <f>'Compiled Bev'!T3028</f>
        <v/>
      </c>
      <c r="M738" s="758"/>
      <c r="N738" s="759"/>
      <c r="O738" s="757"/>
      <c r="P738" s="757"/>
      <c r="Q738" s="757"/>
      <c r="R738" s="757"/>
      <c r="S738" s="757"/>
      <c r="T738" s="757"/>
      <c r="U738" s="757"/>
      <c r="V738" s="757">
        <f>COUNTA('Compiled Bev'!P3028,'Compiled Bev'!R3028)</f>
        <v>0</v>
      </c>
      <c r="W738" s="757"/>
      <c r="X738" s="757"/>
      <c r="Y738" s="757"/>
      <c r="Z738" s="757"/>
    </row>
    <row r="739">
      <c r="A739" s="757" t="str">
        <f>'Compiled Bev'!I3029</f>
        <v/>
      </c>
      <c r="B739" s="757" t="str">
        <f>IF(sum('Compiled Bev'!P3029+'Compiled Bev'!R3029)=0,"",IF(V739&gt;1,"",sum('Compiled Bev'!P3029+'Compiled Bev'!R3029)))</f>
        <v/>
      </c>
      <c r="C739" s="757" t="str">
        <f>'Compiled Bev'!K3029</f>
        <v/>
      </c>
      <c r="D739" s="757" t="str">
        <f>'Compiled Bev'!L3029</f>
        <v/>
      </c>
      <c r="E739" s="757" t="str">
        <f>'Compiled Bev'!M3029</f>
        <v/>
      </c>
      <c r="F739" s="757" t="str">
        <f>'Compiled Bev'!N3029</f>
        <v/>
      </c>
      <c r="G739" s="757" t="str">
        <f t="shared" si="1"/>
        <v/>
      </c>
      <c r="H739" s="757" t="str">
        <f>'Compiled Bev'!P3029</f>
        <v/>
      </c>
      <c r="I739" s="757" t="str">
        <f t="shared" si="2"/>
        <v/>
      </c>
      <c r="J739" s="757" t="str">
        <f>'Compiled Bev'!R3029</f>
        <v/>
      </c>
      <c r="K739" s="757" t="str">
        <f>'Compiled Bev'!S3029</f>
        <v/>
      </c>
      <c r="L739" s="757" t="str">
        <f>'Compiled Bev'!T3029</f>
        <v/>
      </c>
      <c r="M739" s="758"/>
      <c r="N739" s="759"/>
      <c r="O739" s="757"/>
      <c r="P739" s="757"/>
      <c r="Q739" s="757"/>
      <c r="R739" s="757"/>
      <c r="S739" s="757"/>
      <c r="T739" s="757"/>
      <c r="U739" s="757"/>
      <c r="V739" s="757">
        <f>COUNTA('Compiled Bev'!P3029,'Compiled Bev'!R3029)</f>
        <v>0</v>
      </c>
      <c r="W739" s="757"/>
      <c r="X739" s="757"/>
      <c r="Y739" s="757"/>
      <c r="Z739" s="757"/>
    </row>
    <row r="740">
      <c r="A740" s="757" t="str">
        <f>'Compiled Bev'!I3030</f>
        <v/>
      </c>
      <c r="B740" s="757" t="str">
        <f>IF(sum('Compiled Bev'!P3030+'Compiled Bev'!R3030)=0,"",IF(V740&gt;1,"",sum('Compiled Bev'!P3030+'Compiled Bev'!R3030)))</f>
        <v/>
      </c>
      <c r="C740" s="757" t="str">
        <f>'Compiled Bev'!K3030</f>
        <v/>
      </c>
      <c r="D740" s="757" t="str">
        <f>'Compiled Bev'!L3030</f>
        <v/>
      </c>
      <c r="E740" s="757" t="str">
        <f>'Compiled Bev'!M3030</f>
        <v/>
      </c>
      <c r="F740" s="757" t="str">
        <f>'Compiled Bev'!N3030</f>
        <v/>
      </c>
      <c r="G740" s="757" t="str">
        <f t="shared" si="1"/>
        <v/>
      </c>
      <c r="H740" s="757" t="str">
        <f>'Compiled Bev'!P3030</f>
        <v/>
      </c>
      <c r="I740" s="757" t="str">
        <f t="shared" si="2"/>
        <v/>
      </c>
      <c r="J740" s="757" t="str">
        <f>'Compiled Bev'!R3030</f>
        <v/>
      </c>
      <c r="K740" s="757" t="str">
        <f>'Compiled Bev'!S3030</f>
        <v/>
      </c>
      <c r="L740" s="757" t="str">
        <f>'Compiled Bev'!T3030</f>
        <v/>
      </c>
      <c r="M740" s="758"/>
      <c r="N740" s="759"/>
      <c r="O740" s="757"/>
      <c r="P740" s="757"/>
      <c r="Q740" s="757"/>
      <c r="R740" s="757"/>
      <c r="S740" s="757"/>
      <c r="T740" s="757"/>
      <c r="U740" s="757"/>
      <c r="V740" s="757">
        <f>COUNTA('Compiled Bev'!P3030,'Compiled Bev'!R3030)</f>
        <v>0</v>
      </c>
      <c r="W740" s="757"/>
      <c r="X740" s="757"/>
      <c r="Y740" s="757"/>
      <c r="Z740" s="757"/>
    </row>
    <row r="741">
      <c r="A741" s="757" t="str">
        <f>'Compiled Bev'!I3031</f>
        <v/>
      </c>
      <c r="B741" s="757" t="str">
        <f>IF(sum('Compiled Bev'!P3031+'Compiled Bev'!R3031)=0,"",IF(V741&gt;1,"",sum('Compiled Bev'!P3031+'Compiled Bev'!R3031)))</f>
        <v/>
      </c>
      <c r="C741" s="757" t="str">
        <f>'Compiled Bev'!K3031</f>
        <v/>
      </c>
      <c r="D741" s="757" t="str">
        <f>'Compiled Bev'!L3031</f>
        <v/>
      </c>
      <c r="E741" s="757" t="str">
        <f>'Compiled Bev'!M3031</f>
        <v/>
      </c>
      <c r="F741" s="757" t="str">
        <f>'Compiled Bev'!N3031</f>
        <v/>
      </c>
      <c r="G741" s="757" t="str">
        <f t="shared" si="1"/>
        <v/>
      </c>
      <c r="H741" s="757" t="str">
        <f>'Compiled Bev'!P3031</f>
        <v/>
      </c>
      <c r="I741" s="757" t="str">
        <f t="shared" si="2"/>
        <v/>
      </c>
      <c r="J741" s="757" t="str">
        <f>'Compiled Bev'!R3031</f>
        <v/>
      </c>
      <c r="K741" s="757" t="str">
        <f>'Compiled Bev'!S3031</f>
        <v/>
      </c>
      <c r="L741" s="757" t="str">
        <f>'Compiled Bev'!T3031</f>
        <v/>
      </c>
      <c r="M741" s="758"/>
      <c r="N741" s="759"/>
      <c r="O741" s="757"/>
      <c r="P741" s="757"/>
      <c r="Q741" s="757"/>
      <c r="R741" s="757"/>
      <c r="S741" s="757"/>
      <c r="T741" s="757"/>
      <c r="U741" s="757"/>
      <c r="V741" s="757">
        <f>COUNTA('Compiled Bev'!P3031,'Compiled Bev'!R3031)</f>
        <v>0</v>
      </c>
      <c r="W741" s="757"/>
      <c r="X741" s="757"/>
      <c r="Y741" s="757"/>
      <c r="Z741" s="757"/>
    </row>
    <row r="742">
      <c r="A742" s="757" t="str">
        <f>'Compiled Bev'!I3032</f>
        <v/>
      </c>
      <c r="B742" s="757" t="str">
        <f>IF(sum('Compiled Bev'!P3032+'Compiled Bev'!R3032)=0,"",IF(V742&gt;1,"",sum('Compiled Bev'!P3032+'Compiled Bev'!R3032)))</f>
        <v/>
      </c>
      <c r="C742" s="757" t="str">
        <f>'Compiled Bev'!K3032</f>
        <v/>
      </c>
      <c r="D742" s="757" t="str">
        <f>'Compiled Bev'!L3032</f>
        <v/>
      </c>
      <c r="E742" s="757" t="str">
        <f>'Compiled Bev'!M3032</f>
        <v/>
      </c>
      <c r="F742" s="757" t="str">
        <f>'Compiled Bev'!N3032</f>
        <v/>
      </c>
      <c r="G742" s="757" t="str">
        <f t="shared" si="1"/>
        <v/>
      </c>
      <c r="H742" s="757" t="str">
        <f>'Compiled Bev'!P3032</f>
        <v/>
      </c>
      <c r="I742" s="757" t="str">
        <f t="shared" si="2"/>
        <v/>
      </c>
      <c r="J742" s="757" t="str">
        <f>'Compiled Bev'!R3032</f>
        <v/>
      </c>
      <c r="K742" s="757" t="str">
        <f>'Compiled Bev'!S3032</f>
        <v/>
      </c>
      <c r="L742" s="757" t="str">
        <f>'Compiled Bev'!T3032</f>
        <v/>
      </c>
      <c r="M742" s="758"/>
      <c r="N742" s="759"/>
      <c r="O742" s="757"/>
      <c r="P742" s="757"/>
      <c r="Q742" s="757"/>
      <c r="R742" s="757"/>
      <c r="S742" s="757"/>
      <c r="T742" s="757"/>
      <c r="U742" s="757"/>
      <c r="V742" s="757">
        <f>COUNTA('Compiled Bev'!P3032,'Compiled Bev'!R3032)</f>
        <v>0</v>
      </c>
      <c r="W742" s="757"/>
      <c r="X742" s="757"/>
      <c r="Y742" s="757"/>
      <c r="Z742" s="757"/>
    </row>
    <row r="743">
      <c r="A743" s="757" t="str">
        <f>'Compiled Bev'!I3033</f>
        <v/>
      </c>
      <c r="B743" s="757" t="str">
        <f>IF(sum('Compiled Bev'!P3033+'Compiled Bev'!R3033)=0,"",IF(V743&gt;1,"",sum('Compiled Bev'!P3033+'Compiled Bev'!R3033)))</f>
        <v/>
      </c>
      <c r="C743" s="757" t="str">
        <f>'Compiled Bev'!K3033</f>
        <v/>
      </c>
      <c r="D743" s="757" t="str">
        <f>'Compiled Bev'!L3033</f>
        <v/>
      </c>
      <c r="E743" s="757" t="str">
        <f>'Compiled Bev'!M3033</f>
        <v/>
      </c>
      <c r="F743" s="757" t="str">
        <f>'Compiled Bev'!N3033</f>
        <v/>
      </c>
      <c r="G743" s="757" t="str">
        <f t="shared" si="1"/>
        <v/>
      </c>
      <c r="H743" s="757" t="str">
        <f>'Compiled Bev'!P3033</f>
        <v/>
      </c>
      <c r="I743" s="757" t="str">
        <f t="shared" si="2"/>
        <v/>
      </c>
      <c r="J743" s="757" t="str">
        <f>'Compiled Bev'!R3033</f>
        <v/>
      </c>
      <c r="K743" s="757" t="str">
        <f>'Compiled Bev'!S3033</f>
        <v/>
      </c>
      <c r="L743" s="757" t="str">
        <f>'Compiled Bev'!T3033</f>
        <v/>
      </c>
      <c r="M743" s="758"/>
      <c r="N743" s="759"/>
      <c r="O743" s="757"/>
      <c r="P743" s="757"/>
      <c r="Q743" s="757"/>
      <c r="R743" s="757"/>
      <c r="S743" s="757"/>
      <c r="T743" s="757"/>
      <c r="U743" s="757"/>
      <c r="V743" s="757">
        <f>COUNTA('Compiled Bev'!P3033,'Compiled Bev'!R3033)</f>
        <v>0</v>
      </c>
      <c r="W743" s="757"/>
      <c r="X743" s="757"/>
      <c r="Y743" s="757"/>
      <c r="Z743" s="757"/>
    </row>
    <row r="744">
      <c r="A744" s="757" t="str">
        <f>'Compiled Bev'!I3034</f>
        <v/>
      </c>
      <c r="B744" s="757" t="str">
        <f>IF(sum('Compiled Bev'!P3034+'Compiled Bev'!R3034)=0,"",IF(V744&gt;1,"",sum('Compiled Bev'!P3034+'Compiled Bev'!R3034)))</f>
        <v/>
      </c>
      <c r="C744" s="757" t="str">
        <f>'Compiled Bev'!K3034</f>
        <v/>
      </c>
      <c r="D744" s="757" t="str">
        <f>'Compiled Bev'!L3034</f>
        <v/>
      </c>
      <c r="E744" s="757" t="str">
        <f>'Compiled Bev'!M3034</f>
        <v/>
      </c>
      <c r="F744" s="757" t="str">
        <f>'Compiled Bev'!N3034</f>
        <v/>
      </c>
      <c r="G744" s="757" t="str">
        <f t="shared" si="1"/>
        <v/>
      </c>
      <c r="H744" s="757" t="str">
        <f>'Compiled Bev'!P3034</f>
        <v/>
      </c>
      <c r="I744" s="757" t="str">
        <f t="shared" si="2"/>
        <v/>
      </c>
      <c r="J744" s="757" t="str">
        <f>'Compiled Bev'!R3034</f>
        <v/>
      </c>
      <c r="K744" s="757" t="str">
        <f>'Compiled Bev'!S3034</f>
        <v/>
      </c>
      <c r="L744" s="757" t="str">
        <f>'Compiled Bev'!T3034</f>
        <v/>
      </c>
      <c r="M744" s="758"/>
      <c r="N744" s="759"/>
      <c r="O744" s="757"/>
      <c r="P744" s="757"/>
      <c r="Q744" s="757"/>
      <c r="R744" s="757"/>
      <c r="S744" s="757"/>
      <c r="T744" s="757"/>
      <c r="U744" s="757"/>
      <c r="V744" s="757">
        <f>COUNTA('Compiled Bev'!P3034,'Compiled Bev'!R3034)</f>
        <v>0</v>
      </c>
      <c r="W744" s="757"/>
      <c r="X744" s="757"/>
      <c r="Y744" s="757"/>
      <c r="Z744" s="757"/>
    </row>
    <row r="745">
      <c r="A745" s="757" t="str">
        <f>'Compiled Bev'!I3035</f>
        <v/>
      </c>
      <c r="B745" s="757" t="str">
        <f>IF(sum('Compiled Bev'!P3035+'Compiled Bev'!R3035)=0,"",IF(V745&gt;1,"",sum('Compiled Bev'!P3035+'Compiled Bev'!R3035)))</f>
        <v/>
      </c>
      <c r="C745" s="757" t="str">
        <f>'Compiled Bev'!K3035</f>
        <v/>
      </c>
      <c r="D745" s="757" t="str">
        <f>'Compiled Bev'!L3035</f>
        <v/>
      </c>
      <c r="E745" s="757" t="str">
        <f>'Compiled Bev'!M3035</f>
        <v/>
      </c>
      <c r="F745" s="757" t="str">
        <f>'Compiled Bev'!N3035</f>
        <v/>
      </c>
      <c r="G745" s="757" t="str">
        <f t="shared" si="1"/>
        <v/>
      </c>
      <c r="H745" s="757" t="str">
        <f>'Compiled Bev'!P3035</f>
        <v/>
      </c>
      <c r="I745" s="757" t="str">
        <f t="shared" si="2"/>
        <v/>
      </c>
      <c r="J745" s="757" t="str">
        <f>'Compiled Bev'!R3035</f>
        <v/>
      </c>
      <c r="K745" s="757" t="str">
        <f>'Compiled Bev'!S3035</f>
        <v/>
      </c>
      <c r="L745" s="757" t="str">
        <f>'Compiled Bev'!T3035</f>
        <v/>
      </c>
      <c r="M745" s="758"/>
      <c r="N745" s="759"/>
      <c r="O745" s="757"/>
      <c r="P745" s="757"/>
      <c r="Q745" s="757"/>
      <c r="R745" s="757"/>
      <c r="S745" s="757"/>
      <c r="T745" s="757"/>
      <c r="U745" s="757"/>
      <c r="V745" s="757">
        <f>COUNTA('Compiled Bev'!P3035,'Compiled Bev'!R3035)</f>
        <v>0</v>
      </c>
      <c r="W745" s="757"/>
      <c r="X745" s="757"/>
      <c r="Y745" s="757"/>
      <c r="Z745" s="757"/>
    </row>
    <row r="746">
      <c r="A746" s="757" t="str">
        <f>'Compiled Bev'!I3036</f>
        <v/>
      </c>
      <c r="B746" s="757" t="str">
        <f>IF(sum('Compiled Bev'!P3036+'Compiled Bev'!R3036)=0,"",IF(V746&gt;1,"",sum('Compiled Bev'!P3036+'Compiled Bev'!R3036)))</f>
        <v/>
      </c>
      <c r="C746" s="757" t="str">
        <f>'Compiled Bev'!K3036</f>
        <v/>
      </c>
      <c r="D746" s="757" t="str">
        <f>'Compiled Bev'!L3036</f>
        <v/>
      </c>
      <c r="E746" s="757" t="str">
        <f>'Compiled Bev'!M3036</f>
        <v/>
      </c>
      <c r="F746" s="757" t="str">
        <f>'Compiled Bev'!N3036</f>
        <v/>
      </c>
      <c r="G746" s="757" t="str">
        <f t="shared" si="1"/>
        <v/>
      </c>
      <c r="H746" s="757" t="str">
        <f>'Compiled Bev'!P3036</f>
        <v/>
      </c>
      <c r="I746" s="757" t="str">
        <f t="shared" si="2"/>
        <v/>
      </c>
      <c r="J746" s="757" t="str">
        <f>'Compiled Bev'!R3036</f>
        <v/>
      </c>
      <c r="K746" s="757" t="str">
        <f>'Compiled Bev'!S3036</f>
        <v/>
      </c>
      <c r="L746" s="757" t="str">
        <f>'Compiled Bev'!T3036</f>
        <v/>
      </c>
      <c r="M746" s="758"/>
      <c r="N746" s="759"/>
      <c r="O746" s="757"/>
      <c r="P746" s="757"/>
      <c r="Q746" s="757"/>
      <c r="R746" s="757"/>
      <c r="S746" s="757"/>
      <c r="T746" s="757"/>
      <c r="U746" s="757"/>
      <c r="V746" s="757">
        <f>COUNTA('Compiled Bev'!P3036,'Compiled Bev'!R3036)</f>
        <v>0</v>
      </c>
      <c r="W746" s="757"/>
      <c r="X746" s="757"/>
      <c r="Y746" s="757"/>
      <c r="Z746" s="757"/>
    </row>
    <row r="747">
      <c r="A747" s="757" t="str">
        <f>'Compiled Bev'!I3037</f>
        <v/>
      </c>
      <c r="B747" s="757" t="str">
        <f>IF(sum('Compiled Bev'!P3037+'Compiled Bev'!R3037)=0,"",IF(V747&gt;1,"",sum('Compiled Bev'!P3037+'Compiled Bev'!R3037)))</f>
        <v/>
      </c>
      <c r="C747" s="757" t="str">
        <f>'Compiled Bev'!K3037</f>
        <v/>
      </c>
      <c r="D747" s="757" t="str">
        <f>'Compiled Bev'!L3037</f>
        <v/>
      </c>
      <c r="E747" s="757" t="str">
        <f>'Compiled Bev'!M3037</f>
        <v/>
      </c>
      <c r="F747" s="757" t="str">
        <f>'Compiled Bev'!N3037</f>
        <v/>
      </c>
      <c r="G747" s="757" t="str">
        <f t="shared" si="1"/>
        <v/>
      </c>
      <c r="H747" s="757" t="str">
        <f>'Compiled Bev'!P3037</f>
        <v/>
      </c>
      <c r="I747" s="757" t="str">
        <f t="shared" si="2"/>
        <v/>
      </c>
      <c r="J747" s="757" t="str">
        <f>'Compiled Bev'!R3037</f>
        <v/>
      </c>
      <c r="K747" s="757" t="str">
        <f>'Compiled Bev'!S3037</f>
        <v/>
      </c>
      <c r="L747" s="757" t="str">
        <f>'Compiled Bev'!T3037</f>
        <v/>
      </c>
      <c r="M747" s="758"/>
      <c r="N747" s="759"/>
      <c r="O747" s="757"/>
      <c r="P747" s="757"/>
      <c r="Q747" s="757"/>
      <c r="R747" s="757"/>
      <c r="S747" s="757"/>
      <c r="T747" s="757"/>
      <c r="U747" s="757"/>
      <c r="V747" s="757">
        <f>COUNTA('Compiled Bev'!P3037,'Compiled Bev'!R3037)</f>
        <v>0</v>
      </c>
      <c r="W747" s="757"/>
      <c r="X747" s="757"/>
      <c r="Y747" s="757"/>
      <c r="Z747" s="757"/>
    </row>
    <row r="748">
      <c r="A748" s="757" t="str">
        <f>'Compiled Bev'!I3038</f>
        <v/>
      </c>
      <c r="B748" s="757" t="str">
        <f>IF(sum('Compiled Bev'!P3038+'Compiled Bev'!R3038)=0,"",IF(V748&gt;1,"",sum('Compiled Bev'!P3038+'Compiled Bev'!R3038)))</f>
        <v/>
      </c>
      <c r="C748" s="757" t="str">
        <f>'Compiled Bev'!K3038</f>
        <v/>
      </c>
      <c r="D748" s="757" t="str">
        <f>'Compiled Bev'!L3038</f>
        <v/>
      </c>
      <c r="E748" s="757" t="str">
        <f>'Compiled Bev'!M3038</f>
        <v/>
      </c>
      <c r="F748" s="757" t="str">
        <f>'Compiled Bev'!N3038</f>
        <v/>
      </c>
      <c r="G748" s="757" t="str">
        <f t="shared" si="1"/>
        <v/>
      </c>
      <c r="H748" s="757" t="str">
        <f>'Compiled Bev'!P3038</f>
        <v/>
      </c>
      <c r="I748" s="757" t="str">
        <f t="shared" si="2"/>
        <v/>
      </c>
      <c r="J748" s="757" t="str">
        <f>'Compiled Bev'!R3038</f>
        <v/>
      </c>
      <c r="K748" s="757" t="str">
        <f>'Compiled Bev'!S3038</f>
        <v/>
      </c>
      <c r="L748" s="757" t="str">
        <f>'Compiled Bev'!T3038</f>
        <v/>
      </c>
      <c r="M748" s="758"/>
      <c r="N748" s="759"/>
      <c r="O748" s="757"/>
      <c r="P748" s="757"/>
      <c r="Q748" s="757"/>
      <c r="R748" s="757"/>
      <c r="S748" s="757"/>
      <c r="T748" s="757"/>
      <c r="U748" s="757"/>
      <c r="V748" s="757">
        <f>COUNTA('Compiled Bev'!P3038,'Compiled Bev'!R3038)</f>
        <v>0</v>
      </c>
      <c r="W748" s="757"/>
      <c r="X748" s="757"/>
      <c r="Y748" s="757"/>
      <c r="Z748" s="757"/>
    </row>
    <row r="749">
      <c r="A749" s="757" t="str">
        <f>'Compiled Bev'!I3039</f>
        <v/>
      </c>
      <c r="B749" s="757" t="str">
        <f>IF(sum('Compiled Bev'!P3039+'Compiled Bev'!R3039)=0,"",IF(V749&gt;1,"",sum('Compiled Bev'!P3039+'Compiled Bev'!R3039)))</f>
        <v/>
      </c>
      <c r="C749" s="757" t="str">
        <f>'Compiled Bev'!K3039</f>
        <v/>
      </c>
      <c r="D749" s="757" t="str">
        <f>'Compiled Bev'!L3039</f>
        <v/>
      </c>
      <c r="E749" s="757" t="str">
        <f>'Compiled Bev'!M3039</f>
        <v/>
      </c>
      <c r="F749" s="757" t="str">
        <f>'Compiled Bev'!N3039</f>
        <v/>
      </c>
      <c r="G749" s="757" t="str">
        <f t="shared" si="1"/>
        <v/>
      </c>
      <c r="H749" s="757" t="str">
        <f>'Compiled Bev'!P3039</f>
        <v/>
      </c>
      <c r="I749" s="757" t="str">
        <f t="shared" si="2"/>
        <v/>
      </c>
      <c r="J749" s="757" t="str">
        <f>'Compiled Bev'!R3039</f>
        <v/>
      </c>
      <c r="K749" s="757" t="str">
        <f>'Compiled Bev'!S3039</f>
        <v/>
      </c>
      <c r="L749" s="757" t="str">
        <f>'Compiled Bev'!T3039</f>
        <v/>
      </c>
      <c r="M749" s="758"/>
      <c r="N749" s="759"/>
      <c r="O749" s="757"/>
      <c r="P749" s="757"/>
      <c r="Q749" s="757"/>
      <c r="R749" s="757"/>
      <c r="S749" s="757"/>
      <c r="T749" s="757"/>
      <c r="U749" s="757"/>
      <c r="V749" s="757">
        <f>COUNTA('Compiled Bev'!P3039,'Compiled Bev'!R3039)</f>
        <v>0</v>
      </c>
      <c r="W749" s="757"/>
      <c r="X749" s="757"/>
      <c r="Y749" s="757"/>
      <c r="Z749" s="757"/>
    </row>
    <row r="750">
      <c r="A750" s="757" t="str">
        <f>'Compiled Bev'!I3040</f>
        <v/>
      </c>
      <c r="B750" s="757" t="str">
        <f>IF(sum('Compiled Bev'!P3040+'Compiled Bev'!R3040)=0,"",IF(V750&gt;1,"",sum('Compiled Bev'!P3040+'Compiled Bev'!R3040)))</f>
        <v/>
      </c>
      <c r="C750" s="757" t="str">
        <f>'Compiled Bev'!K3040</f>
        <v/>
      </c>
      <c r="D750" s="757" t="str">
        <f>'Compiled Bev'!L3040</f>
        <v/>
      </c>
      <c r="E750" s="757" t="str">
        <f>'Compiled Bev'!M3040</f>
        <v/>
      </c>
      <c r="F750" s="757" t="str">
        <f>'Compiled Bev'!N3040</f>
        <v/>
      </c>
      <c r="G750" s="757" t="str">
        <f t="shared" si="1"/>
        <v/>
      </c>
      <c r="H750" s="757" t="str">
        <f>'Compiled Bev'!P3040</f>
        <v/>
      </c>
      <c r="I750" s="757" t="str">
        <f t="shared" si="2"/>
        <v/>
      </c>
      <c r="J750" s="757" t="str">
        <f>'Compiled Bev'!R3040</f>
        <v/>
      </c>
      <c r="K750" s="757" t="str">
        <f>'Compiled Bev'!S3040</f>
        <v/>
      </c>
      <c r="L750" s="757" t="str">
        <f>'Compiled Bev'!T3040</f>
        <v/>
      </c>
      <c r="M750" s="758"/>
      <c r="N750" s="759"/>
      <c r="O750" s="757"/>
      <c r="P750" s="757"/>
      <c r="Q750" s="757"/>
      <c r="R750" s="757"/>
      <c r="S750" s="757"/>
      <c r="T750" s="757"/>
      <c r="U750" s="757"/>
      <c r="V750" s="757">
        <f>COUNTA('Compiled Bev'!P3040,'Compiled Bev'!R3040)</f>
        <v>0</v>
      </c>
      <c r="W750" s="757"/>
      <c r="X750" s="757"/>
      <c r="Y750" s="757"/>
      <c r="Z750" s="757"/>
    </row>
    <row r="751">
      <c r="A751" s="757" t="str">
        <f>'Compiled Bev'!I3041</f>
        <v/>
      </c>
      <c r="B751" s="757" t="str">
        <f>IF(sum('Compiled Bev'!P3041+'Compiled Bev'!R3041)=0,"",IF(V751&gt;1,"",sum('Compiled Bev'!P3041+'Compiled Bev'!R3041)))</f>
        <v/>
      </c>
      <c r="C751" s="757" t="str">
        <f>'Compiled Bev'!K3041</f>
        <v/>
      </c>
      <c r="D751" s="757" t="str">
        <f>'Compiled Bev'!L3041</f>
        <v/>
      </c>
      <c r="E751" s="757" t="str">
        <f>'Compiled Bev'!M3041</f>
        <v/>
      </c>
      <c r="F751" s="757" t="str">
        <f>'Compiled Bev'!N3041</f>
        <v/>
      </c>
      <c r="G751" s="757" t="str">
        <f t="shared" si="1"/>
        <v/>
      </c>
      <c r="H751" s="757" t="str">
        <f>'Compiled Bev'!P3041</f>
        <v/>
      </c>
      <c r="I751" s="757" t="str">
        <f t="shared" si="2"/>
        <v/>
      </c>
      <c r="J751" s="757" t="str">
        <f>'Compiled Bev'!R3041</f>
        <v/>
      </c>
      <c r="K751" s="757" t="str">
        <f>'Compiled Bev'!S3041</f>
        <v/>
      </c>
      <c r="L751" s="757" t="str">
        <f>'Compiled Bev'!T3041</f>
        <v/>
      </c>
      <c r="M751" s="758"/>
      <c r="N751" s="759"/>
      <c r="O751" s="757"/>
      <c r="P751" s="757"/>
      <c r="Q751" s="757"/>
      <c r="R751" s="757"/>
      <c r="S751" s="757"/>
      <c r="T751" s="757"/>
      <c r="U751" s="757"/>
      <c r="V751" s="757">
        <f>COUNTA('Compiled Bev'!P3041,'Compiled Bev'!R3041)</f>
        <v>0</v>
      </c>
      <c r="W751" s="757"/>
      <c r="X751" s="757"/>
      <c r="Y751" s="757"/>
      <c r="Z751" s="757"/>
    </row>
    <row r="752">
      <c r="A752" s="757" t="str">
        <f>'Compiled Bev'!I3042</f>
        <v/>
      </c>
      <c r="B752" s="757" t="str">
        <f>IF(sum('Compiled Bev'!P3042+'Compiled Bev'!R3042)=0,"",IF(V752&gt;1,"",sum('Compiled Bev'!P3042+'Compiled Bev'!R3042)))</f>
        <v/>
      </c>
      <c r="C752" s="757" t="str">
        <f>'Compiled Bev'!K3042</f>
        <v/>
      </c>
      <c r="D752" s="757" t="str">
        <f>'Compiled Bev'!L3042</f>
        <v/>
      </c>
      <c r="E752" s="757" t="str">
        <f>'Compiled Bev'!M3042</f>
        <v/>
      </c>
      <c r="F752" s="757" t="str">
        <f>'Compiled Bev'!N3042</f>
        <v/>
      </c>
      <c r="G752" s="757" t="str">
        <f t="shared" si="1"/>
        <v/>
      </c>
      <c r="H752" s="757" t="str">
        <f>'Compiled Bev'!P3042</f>
        <v/>
      </c>
      <c r="I752" s="757" t="str">
        <f t="shared" si="2"/>
        <v/>
      </c>
      <c r="J752" s="757" t="str">
        <f>'Compiled Bev'!R3042</f>
        <v/>
      </c>
      <c r="K752" s="757" t="str">
        <f>'Compiled Bev'!S3042</f>
        <v/>
      </c>
      <c r="L752" s="757" t="str">
        <f>'Compiled Bev'!T3042</f>
        <v/>
      </c>
      <c r="M752" s="758"/>
      <c r="N752" s="759"/>
      <c r="O752" s="757"/>
      <c r="P752" s="757"/>
      <c r="Q752" s="757"/>
      <c r="R752" s="757"/>
      <c r="S752" s="757"/>
      <c r="T752" s="757"/>
      <c r="U752" s="757"/>
      <c r="V752" s="757">
        <f>COUNTA('Compiled Bev'!P3042,'Compiled Bev'!R3042)</f>
        <v>0</v>
      </c>
      <c r="W752" s="757"/>
      <c r="X752" s="757"/>
      <c r="Y752" s="757"/>
      <c r="Z752" s="757"/>
    </row>
    <row r="753">
      <c r="A753" s="757" t="str">
        <f>'Compiled Bev'!I3043</f>
        <v/>
      </c>
      <c r="B753" s="757" t="str">
        <f>IF(sum('Compiled Bev'!P3043+'Compiled Bev'!R3043)=0,"",IF(V753&gt;1,"",sum('Compiled Bev'!P3043+'Compiled Bev'!R3043)))</f>
        <v/>
      </c>
      <c r="C753" s="757" t="str">
        <f>'Compiled Bev'!K3043</f>
        <v/>
      </c>
      <c r="D753" s="757" t="str">
        <f>'Compiled Bev'!L3043</f>
        <v/>
      </c>
      <c r="E753" s="757" t="str">
        <f>'Compiled Bev'!M3043</f>
        <v/>
      </c>
      <c r="F753" s="757" t="str">
        <f>'Compiled Bev'!N3043</f>
        <v/>
      </c>
      <c r="G753" s="757" t="str">
        <f t="shared" si="1"/>
        <v/>
      </c>
      <c r="H753" s="757" t="str">
        <f>'Compiled Bev'!P3043</f>
        <v/>
      </c>
      <c r="I753" s="757" t="str">
        <f t="shared" si="2"/>
        <v/>
      </c>
      <c r="J753" s="757" t="str">
        <f>'Compiled Bev'!R3043</f>
        <v/>
      </c>
      <c r="K753" s="757" t="str">
        <f>'Compiled Bev'!S3043</f>
        <v/>
      </c>
      <c r="L753" s="757" t="str">
        <f>'Compiled Bev'!T3043</f>
        <v/>
      </c>
      <c r="M753" s="758"/>
      <c r="N753" s="759"/>
      <c r="O753" s="757"/>
      <c r="P753" s="757"/>
      <c r="Q753" s="757"/>
      <c r="R753" s="757"/>
      <c r="S753" s="757"/>
      <c r="T753" s="757"/>
      <c r="U753" s="757"/>
      <c r="V753" s="757">
        <f>COUNTA('Compiled Bev'!P3043,'Compiled Bev'!R3043)</f>
        <v>0</v>
      </c>
      <c r="W753" s="757"/>
      <c r="X753" s="757"/>
      <c r="Y753" s="757"/>
      <c r="Z753" s="757"/>
    </row>
    <row r="754">
      <c r="A754" s="757" t="str">
        <f>'Compiled Bev'!I3044</f>
        <v/>
      </c>
      <c r="B754" s="757" t="str">
        <f>IF(sum('Compiled Bev'!P3044+'Compiled Bev'!R3044)=0,"",IF(V754&gt;1,"",sum('Compiled Bev'!P3044+'Compiled Bev'!R3044)))</f>
        <v/>
      </c>
      <c r="C754" s="757" t="str">
        <f>'Compiled Bev'!K3044</f>
        <v/>
      </c>
      <c r="D754" s="757" t="str">
        <f>'Compiled Bev'!L3044</f>
        <v/>
      </c>
      <c r="E754" s="757" t="str">
        <f>'Compiled Bev'!M3044</f>
        <v/>
      </c>
      <c r="F754" s="757" t="str">
        <f>'Compiled Bev'!N3044</f>
        <v/>
      </c>
      <c r="G754" s="757" t="str">
        <f t="shared" si="1"/>
        <v/>
      </c>
      <c r="H754" s="757" t="str">
        <f>'Compiled Bev'!P3044</f>
        <v/>
      </c>
      <c r="I754" s="757" t="str">
        <f t="shared" si="2"/>
        <v/>
      </c>
      <c r="J754" s="757" t="str">
        <f>'Compiled Bev'!R3044</f>
        <v/>
      </c>
      <c r="K754" s="757" t="str">
        <f>'Compiled Bev'!S3044</f>
        <v/>
      </c>
      <c r="L754" s="757" t="str">
        <f>'Compiled Bev'!T3044</f>
        <v/>
      </c>
      <c r="M754" s="758"/>
      <c r="N754" s="759"/>
      <c r="O754" s="757"/>
      <c r="P754" s="757"/>
      <c r="Q754" s="757"/>
      <c r="R754" s="757"/>
      <c r="S754" s="757"/>
      <c r="T754" s="757"/>
      <c r="U754" s="757"/>
      <c r="V754" s="757">
        <f>COUNTA('Compiled Bev'!P3044,'Compiled Bev'!R3044)</f>
        <v>0</v>
      </c>
      <c r="W754" s="757"/>
      <c r="X754" s="757"/>
      <c r="Y754" s="757"/>
      <c r="Z754" s="757"/>
    </row>
    <row r="755">
      <c r="A755" s="757" t="str">
        <f>'Compiled Bev'!I3045</f>
        <v/>
      </c>
      <c r="B755" s="757" t="str">
        <f>IF(sum('Compiled Bev'!P3045+'Compiled Bev'!R3045)=0,"",IF(V755&gt;1,"",sum('Compiled Bev'!P3045+'Compiled Bev'!R3045)))</f>
        <v/>
      </c>
      <c r="C755" s="757" t="str">
        <f>'Compiled Bev'!K3045</f>
        <v/>
      </c>
      <c r="D755" s="757" t="str">
        <f>'Compiled Bev'!L3045</f>
        <v/>
      </c>
      <c r="E755" s="757" t="str">
        <f>'Compiled Bev'!M3045</f>
        <v/>
      </c>
      <c r="F755" s="757" t="str">
        <f>'Compiled Bev'!N3045</f>
        <v/>
      </c>
      <c r="G755" s="757" t="str">
        <f t="shared" si="1"/>
        <v/>
      </c>
      <c r="H755" s="757" t="str">
        <f>'Compiled Bev'!P3045</f>
        <v/>
      </c>
      <c r="I755" s="757" t="str">
        <f t="shared" si="2"/>
        <v/>
      </c>
      <c r="J755" s="757" t="str">
        <f>'Compiled Bev'!R3045</f>
        <v/>
      </c>
      <c r="K755" s="757" t="str">
        <f>'Compiled Bev'!S3045</f>
        <v/>
      </c>
      <c r="L755" s="757" t="str">
        <f>'Compiled Bev'!T3045</f>
        <v/>
      </c>
      <c r="M755" s="758"/>
      <c r="N755" s="759"/>
      <c r="O755" s="757"/>
      <c r="P755" s="757"/>
      <c r="Q755" s="757"/>
      <c r="R755" s="757"/>
      <c r="S755" s="757"/>
      <c r="T755" s="757"/>
      <c r="U755" s="757"/>
      <c r="V755" s="757">
        <f>COUNTA('Compiled Bev'!P3045,'Compiled Bev'!R3045)</f>
        <v>0</v>
      </c>
      <c r="W755" s="757"/>
      <c r="X755" s="757"/>
      <c r="Y755" s="757"/>
      <c r="Z755" s="757"/>
    </row>
    <row r="756">
      <c r="A756" s="757" t="str">
        <f>'Compiled Bev'!I3046</f>
        <v/>
      </c>
      <c r="B756" s="757" t="str">
        <f>IF(sum('Compiled Bev'!P3046+'Compiled Bev'!R3046)=0,"",IF(V756&gt;1,"",sum('Compiled Bev'!P3046+'Compiled Bev'!R3046)))</f>
        <v/>
      </c>
      <c r="C756" s="757" t="str">
        <f>'Compiled Bev'!K3046</f>
        <v/>
      </c>
      <c r="D756" s="757" t="str">
        <f>'Compiled Bev'!L3046</f>
        <v/>
      </c>
      <c r="E756" s="757" t="str">
        <f>'Compiled Bev'!M3046</f>
        <v/>
      </c>
      <c r="F756" s="757" t="str">
        <f>'Compiled Bev'!N3046</f>
        <v/>
      </c>
      <c r="G756" s="757" t="str">
        <f t="shared" si="1"/>
        <v/>
      </c>
      <c r="H756" s="757" t="str">
        <f>'Compiled Bev'!P3046</f>
        <v/>
      </c>
      <c r="I756" s="757" t="str">
        <f t="shared" si="2"/>
        <v/>
      </c>
      <c r="J756" s="757" t="str">
        <f>'Compiled Bev'!R3046</f>
        <v/>
      </c>
      <c r="K756" s="757" t="str">
        <f>'Compiled Bev'!S3046</f>
        <v/>
      </c>
      <c r="L756" s="757" t="str">
        <f>'Compiled Bev'!T3046</f>
        <v/>
      </c>
      <c r="M756" s="758"/>
      <c r="N756" s="759"/>
      <c r="O756" s="757"/>
      <c r="P756" s="757"/>
      <c r="Q756" s="757"/>
      <c r="R756" s="757"/>
      <c r="S756" s="757"/>
      <c r="T756" s="757"/>
      <c r="U756" s="757"/>
      <c r="V756" s="757">
        <f>COUNTA('Compiled Bev'!P3046,'Compiled Bev'!R3046)</f>
        <v>0</v>
      </c>
      <c r="W756" s="757"/>
      <c r="X756" s="757"/>
      <c r="Y756" s="757"/>
      <c r="Z756" s="757"/>
    </row>
    <row r="757">
      <c r="A757" s="757" t="str">
        <f>'Compiled Bev'!I3047</f>
        <v/>
      </c>
      <c r="B757" s="757" t="str">
        <f>IF(sum('Compiled Bev'!P3047+'Compiled Bev'!R3047)=0,"",IF(V757&gt;1,"",sum('Compiled Bev'!P3047+'Compiled Bev'!R3047)))</f>
        <v/>
      </c>
      <c r="C757" s="757" t="str">
        <f>'Compiled Bev'!K3047</f>
        <v/>
      </c>
      <c r="D757" s="757" t="str">
        <f>'Compiled Bev'!L3047</f>
        <v/>
      </c>
      <c r="E757" s="757" t="str">
        <f>'Compiled Bev'!M3047</f>
        <v/>
      </c>
      <c r="F757" s="757" t="str">
        <f>'Compiled Bev'!N3047</f>
        <v/>
      </c>
      <c r="G757" s="757" t="str">
        <f t="shared" si="1"/>
        <v/>
      </c>
      <c r="H757" s="757" t="str">
        <f>'Compiled Bev'!P3047</f>
        <v/>
      </c>
      <c r="I757" s="757" t="str">
        <f t="shared" si="2"/>
        <v/>
      </c>
      <c r="J757" s="757" t="str">
        <f>'Compiled Bev'!R3047</f>
        <v/>
      </c>
      <c r="K757" s="757" t="str">
        <f>'Compiled Bev'!S3047</f>
        <v/>
      </c>
      <c r="L757" s="757" t="str">
        <f>'Compiled Bev'!T3047</f>
        <v/>
      </c>
      <c r="M757" s="758"/>
      <c r="N757" s="759"/>
      <c r="O757" s="757"/>
      <c r="P757" s="757"/>
      <c r="Q757" s="757"/>
      <c r="R757" s="757"/>
      <c r="S757" s="757"/>
      <c r="T757" s="757"/>
      <c r="U757" s="757"/>
      <c r="V757" s="757">
        <f>COUNTA('Compiled Bev'!P3047,'Compiled Bev'!R3047)</f>
        <v>0</v>
      </c>
      <c r="W757" s="757"/>
      <c r="X757" s="757"/>
      <c r="Y757" s="757"/>
      <c r="Z757" s="757"/>
    </row>
    <row r="758">
      <c r="A758" s="757" t="str">
        <f>'Compiled Bev'!I3048</f>
        <v/>
      </c>
      <c r="B758" s="757" t="str">
        <f>IF(sum('Compiled Bev'!P3048+'Compiled Bev'!R3048)=0,"",IF(V758&gt;1,"",sum('Compiled Bev'!P3048+'Compiled Bev'!R3048)))</f>
        <v/>
      </c>
      <c r="C758" s="757" t="str">
        <f>'Compiled Bev'!K3048</f>
        <v/>
      </c>
      <c r="D758" s="757" t="str">
        <f>'Compiled Bev'!L3048</f>
        <v/>
      </c>
      <c r="E758" s="757" t="str">
        <f>'Compiled Bev'!M3048</f>
        <v/>
      </c>
      <c r="F758" s="757" t="str">
        <f>'Compiled Bev'!N3048</f>
        <v/>
      </c>
      <c r="G758" s="757" t="str">
        <f t="shared" si="1"/>
        <v/>
      </c>
      <c r="H758" s="757" t="str">
        <f>'Compiled Bev'!P3048</f>
        <v/>
      </c>
      <c r="I758" s="757" t="str">
        <f t="shared" si="2"/>
        <v/>
      </c>
      <c r="J758" s="757" t="str">
        <f>'Compiled Bev'!R3048</f>
        <v/>
      </c>
      <c r="K758" s="757" t="str">
        <f>'Compiled Bev'!S3048</f>
        <v/>
      </c>
      <c r="L758" s="757" t="str">
        <f>'Compiled Bev'!T3048</f>
        <v/>
      </c>
      <c r="M758" s="758"/>
      <c r="N758" s="759"/>
      <c r="O758" s="757"/>
      <c r="P758" s="757"/>
      <c r="Q758" s="757"/>
      <c r="R758" s="757"/>
      <c r="S758" s="757"/>
      <c r="T758" s="757"/>
      <c r="U758" s="757"/>
      <c r="V758" s="757">
        <f>COUNTA('Compiled Bev'!P3048,'Compiled Bev'!R3048)</f>
        <v>0</v>
      </c>
      <c r="W758" s="757"/>
      <c r="X758" s="757"/>
      <c r="Y758" s="757"/>
      <c r="Z758" s="757"/>
    </row>
    <row r="759">
      <c r="A759" s="757" t="str">
        <f>'Compiled Bev'!I3049</f>
        <v/>
      </c>
      <c r="B759" s="757" t="str">
        <f>IF(sum('Compiled Bev'!P3049+'Compiled Bev'!R3049)=0,"",IF(V759&gt;1,"",sum('Compiled Bev'!P3049+'Compiled Bev'!R3049)))</f>
        <v/>
      </c>
      <c r="C759" s="757" t="str">
        <f>'Compiled Bev'!K3049</f>
        <v/>
      </c>
      <c r="D759" s="757" t="str">
        <f>'Compiled Bev'!L3049</f>
        <v/>
      </c>
      <c r="E759" s="757" t="str">
        <f>'Compiled Bev'!M3049</f>
        <v/>
      </c>
      <c r="F759" s="757" t="str">
        <f>'Compiled Bev'!N3049</f>
        <v/>
      </c>
      <c r="G759" s="757" t="str">
        <f t="shared" si="1"/>
        <v/>
      </c>
      <c r="H759" s="757" t="str">
        <f>'Compiled Bev'!P3049</f>
        <v/>
      </c>
      <c r="I759" s="757" t="str">
        <f t="shared" si="2"/>
        <v/>
      </c>
      <c r="J759" s="757" t="str">
        <f>'Compiled Bev'!R3049</f>
        <v/>
      </c>
      <c r="K759" s="757" t="str">
        <f>'Compiled Bev'!S3049</f>
        <v/>
      </c>
      <c r="L759" s="757" t="str">
        <f>'Compiled Bev'!T3049</f>
        <v/>
      </c>
      <c r="M759" s="758"/>
      <c r="N759" s="759"/>
      <c r="O759" s="757"/>
      <c r="P759" s="757"/>
      <c r="Q759" s="757"/>
      <c r="R759" s="757"/>
      <c r="S759" s="757"/>
      <c r="T759" s="757"/>
      <c r="U759" s="757"/>
      <c r="V759" s="757">
        <f>COUNTA('Compiled Bev'!P3049,'Compiled Bev'!R3049)</f>
        <v>0</v>
      </c>
      <c r="W759" s="757"/>
      <c r="X759" s="757"/>
      <c r="Y759" s="757"/>
      <c r="Z759" s="757"/>
    </row>
    <row r="760">
      <c r="A760" s="757" t="str">
        <f>'Compiled Bev'!I3050</f>
        <v/>
      </c>
      <c r="B760" s="757" t="str">
        <f>IF(sum('Compiled Bev'!P3050+'Compiled Bev'!R3050)=0,"",IF(V760&gt;1,"",sum('Compiled Bev'!P3050+'Compiled Bev'!R3050)))</f>
        <v/>
      </c>
      <c r="C760" s="757" t="str">
        <f>'Compiled Bev'!K3050</f>
        <v/>
      </c>
      <c r="D760" s="757" t="str">
        <f>'Compiled Bev'!L3050</f>
        <v/>
      </c>
      <c r="E760" s="757" t="str">
        <f>'Compiled Bev'!M3050</f>
        <v/>
      </c>
      <c r="F760" s="757" t="str">
        <f>'Compiled Bev'!N3050</f>
        <v/>
      </c>
      <c r="G760" s="757" t="str">
        <f t="shared" si="1"/>
        <v/>
      </c>
      <c r="H760" s="757" t="str">
        <f>'Compiled Bev'!P3050</f>
        <v/>
      </c>
      <c r="I760" s="757" t="str">
        <f t="shared" si="2"/>
        <v/>
      </c>
      <c r="J760" s="757" t="str">
        <f>'Compiled Bev'!R3050</f>
        <v/>
      </c>
      <c r="K760" s="757" t="str">
        <f>'Compiled Bev'!S3050</f>
        <v/>
      </c>
      <c r="L760" s="757" t="str">
        <f>'Compiled Bev'!T3050</f>
        <v/>
      </c>
      <c r="M760" s="758"/>
      <c r="N760" s="759"/>
      <c r="O760" s="757"/>
      <c r="P760" s="757"/>
      <c r="Q760" s="757"/>
      <c r="R760" s="757"/>
      <c r="S760" s="757"/>
      <c r="T760" s="757"/>
      <c r="U760" s="757"/>
      <c r="V760" s="757">
        <f>COUNTA('Compiled Bev'!P3050,'Compiled Bev'!R3050)</f>
        <v>0</v>
      </c>
      <c r="W760" s="757"/>
      <c r="X760" s="757"/>
      <c r="Y760" s="757"/>
      <c r="Z760" s="757"/>
    </row>
    <row r="761">
      <c r="A761" s="757" t="str">
        <f>'Compiled Bev'!I3051</f>
        <v/>
      </c>
      <c r="B761" s="757" t="str">
        <f>IF(sum('Compiled Bev'!P3051+'Compiled Bev'!R3051)=0,"",IF(V761&gt;1,"",sum('Compiled Bev'!P3051+'Compiled Bev'!R3051)))</f>
        <v/>
      </c>
      <c r="C761" s="757" t="str">
        <f>'Compiled Bev'!K3051</f>
        <v/>
      </c>
      <c r="D761" s="757" t="str">
        <f>'Compiled Bev'!L3051</f>
        <v/>
      </c>
      <c r="E761" s="757" t="str">
        <f>'Compiled Bev'!M3051</f>
        <v/>
      </c>
      <c r="F761" s="757" t="str">
        <f>'Compiled Bev'!N3051</f>
        <v/>
      </c>
      <c r="G761" s="757" t="str">
        <f t="shared" si="1"/>
        <v/>
      </c>
      <c r="H761" s="757" t="str">
        <f>'Compiled Bev'!P3051</f>
        <v/>
      </c>
      <c r="I761" s="757" t="str">
        <f t="shared" si="2"/>
        <v/>
      </c>
      <c r="J761" s="757" t="str">
        <f>'Compiled Bev'!R3051</f>
        <v/>
      </c>
      <c r="K761" s="757" t="str">
        <f>'Compiled Bev'!S3051</f>
        <v/>
      </c>
      <c r="L761" s="757" t="str">
        <f>'Compiled Bev'!T3051</f>
        <v/>
      </c>
      <c r="M761" s="758"/>
      <c r="N761" s="759"/>
      <c r="O761" s="757"/>
      <c r="P761" s="757"/>
      <c r="Q761" s="757"/>
      <c r="R761" s="757"/>
      <c r="S761" s="757"/>
      <c r="T761" s="757"/>
      <c r="U761" s="757"/>
      <c r="V761" s="757">
        <f>COUNTA('Compiled Bev'!P3051,'Compiled Bev'!R3051)</f>
        <v>0</v>
      </c>
      <c r="W761" s="757"/>
      <c r="X761" s="757"/>
      <c r="Y761" s="757"/>
      <c r="Z761" s="757"/>
    </row>
    <row r="762">
      <c r="A762" s="757" t="str">
        <f>'Compiled Bev'!I3052</f>
        <v/>
      </c>
      <c r="B762" s="757" t="str">
        <f>IF(sum('Compiled Bev'!P3052+'Compiled Bev'!R3052)=0,"",IF(V762&gt;1,"",sum('Compiled Bev'!P3052+'Compiled Bev'!R3052)))</f>
        <v/>
      </c>
      <c r="C762" s="757" t="str">
        <f>'Compiled Bev'!K3052</f>
        <v/>
      </c>
      <c r="D762" s="757" t="str">
        <f>'Compiled Bev'!L3052</f>
        <v/>
      </c>
      <c r="E762" s="757" t="str">
        <f>'Compiled Bev'!M3052</f>
        <v/>
      </c>
      <c r="F762" s="757" t="str">
        <f>'Compiled Bev'!N3052</f>
        <v/>
      </c>
      <c r="G762" s="757" t="str">
        <f t="shared" si="1"/>
        <v/>
      </c>
      <c r="H762" s="757" t="str">
        <f>'Compiled Bev'!P3052</f>
        <v/>
      </c>
      <c r="I762" s="757" t="str">
        <f t="shared" si="2"/>
        <v/>
      </c>
      <c r="J762" s="757" t="str">
        <f>'Compiled Bev'!R3052</f>
        <v/>
      </c>
      <c r="K762" s="757" t="str">
        <f>'Compiled Bev'!S3052</f>
        <v/>
      </c>
      <c r="L762" s="757" t="str">
        <f>'Compiled Bev'!T3052</f>
        <v/>
      </c>
      <c r="M762" s="758"/>
      <c r="N762" s="759"/>
      <c r="O762" s="757"/>
      <c r="P762" s="757"/>
      <c r="Q762" s="757"/>
      <c r="R762" s="757"/>
      <c r="S762" s="757"/>
      <c r="T762" s="757"/>
      <c r="U762" s="757"/>
      <c r="V762" s="757">
        <f>COUNTA('Compiled Bev'!P3052,'Compiled Bev'!R3052)</f>
        <v>0</v>
      </c>
      <c r="W762" s="757"/>
      <c r="X762" s="757"/>
      <c r="Y762" s="757"/>
      <c r="Z762" s="757"/>
    </row>
    <row r="763">
      <c r="A763" s="757" t="str">
        <f>'Compiled Bev'!I3053</f>
        <v/>
      </c>
      <c r="B763" s="757" t="str">
        <f>IF(sum('Compiled Bev'!P3053+'Compiled Bev'!R3053)=0,"",IF(V763&gt;1,"",sum('Compiled Bev'!P3053+'Compiled Bev'!R3053)))</f>
        <v/>
      </c>
      <c r="C763" s="757" t="str">
        <f>'Compiled Bev'!K3053</f>
        <v/>
      </c>
      <c r="D763" s="757" t="str">
        <f>'Compiled Bev'!L3053</f>
        <v/>
      </c>
      <c r="E763" s="757" t="str">
        <f>'Compiled Bev'!M3053</f>
        <v/>
      </c>
      <c r="F763" s="757" t="str">
        <f>'Compiled Bev'!N3053</f>
        <v/>
      </c>
      <c r="G763" s="757" t="str">
        <f t="shared" si="1"/>
        <v/>
      </c>
      <c r="H763" s="757" t="str">
        <f>'Compiled Bev'!P3053</f>
        <v/>
      </c>
      <c r="I763" s="757" t="str">
        <f t="shared" si="2"/>
        <v/>
      </c>
      <c r="J763" s="757" t="str">
        <f>'Compiled Bev'!R3053</f>
        <v/>
      </c>
      <c r="K763" s="757" t="str">
        <f>'Compiled Bev'!S3053</f>
        <v/>
      </c>
      <c r="L763" s="757" t="str">
        <f>'Compiled Bev'!T3053</f>
        <v/>
      </c>
      <c r="M763" s="758"/>
      <c r="N763" s="759"/>
      <c r="O763" s="757"/>
      <c r="P763" s="757"/>
      <c r="Q763" s="757"/>
      <c r="R763" s="757"/>
      <c r="S763" s="757"/>
      <c r="T763" s="757"/>
      <c r="U763" s="757"/>
      <c r="V763" s="757">
        <f>COUNTA('Compiled Bev'!P3053,'Compiled Bev'!R3053)</f>
        <v>0</v>
      </c>
      <c r="W763" s="757"/>
      <c r="X763" s="757"/>
      <c r="Y763" s="757"/>
      <c r="Z763" s="757"/>
    </row>
    <row r="764">
      <c r="A764" s="757" t="str">
        <f>'Compiled Bev'!I3054</f>
        <v/>
      </c>
      <c r="B764" s="757" t="str">
        <f>IF(sum('Compiled Bev'!P3054+'Compiled Bev'!R3054)=0,"",IF(V764&gt;1,"",sum('Compiled Bev'!P3054+'Compiled Bev'!R3054)))</f>
        <v/>
      </c>
      <c r="C764" s="757" t="str">
        <f>'Compiled Bev'!K3054</f>
        <v/>
      </c>
      <c r="D764" s="757" t="str">
        <f>'Compiled Bev'!L3054</f>
        <v/>
      </c>
      <c r="E764" s="757" t="str">
        <f>'Compiled Bev'!M3054</f>
        <v/>
      </c>
      <c r="F764" s="757" t="str">
        <f>'Compiled Bev'!N3054</f>
        <v/>
      </c>
      <c r="G764" s="757" t="str">
        <f t="shared" si="1"/>
        <v/>
      </c>
      <c r="H764" s="757" t="str">
        <f>'Compiled Bev'!P3054</f>
        <v/>
      </c>
      <c r="I764" s="757" t="str">
        <f t="shared" si="2"/>
        <v/>
      </c>
      <c r="J764" s="757" t="str">
        <f>'Compiled Bev'!R3054</f>
        <v/>
      </c>
      <c r="K764" s="757" t="str">
        <f>'Compiled Bev'!S3054</f>
        <v/>
      </c>
      <c r="L764" s="757" t="str">
        <f>'Compiled Bev'!T3054</f>
        <v/>
      </c>
      <c r="M764" s="758"/>
      <c r="N764" s="759"/>
      <c r="O764" s="757"/>
      <c r="P764" s="757"/>
      <c r="Q764" s="757"/>
      <c r="R764" s="757"/>
      <c r="S764" s="757"/>
      <c r="T764" s="757"/>
      <c r="U764" s="757"/>
      <c r="V764" s="757">
        <f>COUNTA('Compiled Bev'!P3054,'Compiled Bev'!R3054)</f>
        <v>0</v>
      </c>
      <c r="W764" s="757"/>
      <c r="X764" s="757"/>
      <c r="Y764" s="757"/>
      <c r="Z764" s="757"/>
    </row>
    <row r="765">
      <c r="A765" s="757" t="str">
        <f>'Compiled Bev'!I3055</f>
        <v/>
      </c>
      <c r="B765" s="757" t="str">
        <f>IF(sum('Compiled Bev'!P3055+'Compiled Bev'!R3055)=0,"",IF(V765&gt;1,"",sum('Compiled Bev'!P3055+'Compiled Bev'!R3055)))</f>
        <v/>
      </c>
      <c r="C765" s="757" t="str">
        <f>'Compiled Bev'!K3055</f>
        <v/>
      </c>
      <c r="D765" s="757" t="str">
        <f>'Compiled Bev'!L3055</f>
        <v/>
      </c>
      <c r="E765" s="757" t="str">
        <f>'Compiled Bev'!M3055</f>
        <v/>
      </c>
      <c r="F765" s="757" t="str">
        <f>'Compiled Bev'!N3055</f>
        <v/>
      </c>
      <c r="G765" s="757" t="str">
        <f t="shared" si="1"/>
        <v/>
      </c>
      <c r="H765" s="757" t="str">
        <f>'Compiled Bev'!P3055</f>
        <v/>
      </c>
      <c r="I765" s="757" t="str">
        <f t="shared" si="2"/>
        <v/>
      </c>
      <c r="J765" s="757" t="str">
        <f>'Compiled Bev'!R3055</f>
        <v/>
      </c>
      <c r="K765" s="757" t="str">
        <f>'Compiled Bev'!S3055</f>
        <v/>
      </c>
      <c r="L765" s="757" t="str">
        <f>'Compiled Bev'!T3055</f>
        <v/>
      </c>
      <c r="M765" s="758"/>
      <c r="N765" s="759"/>
      <c r="O765" s="757"/>
      <c r="P765" s="757"/>
      <c r="Q765" s="757"/>
      <c r="R765" s="757"/>
      <c r="S765" s="757"/>
      <c r="T765" s="757"/>
      <c r="U765" s="757"/>
      <c r="V765" s="757">
        <f>COUNTA('Compiled Bev'!P3055,'Compiled Bev'!R3055)</f>
        <v>0</v>
      </c>
      <c r="W765" s="757"/>
      <c r="X765" s="757"/>
      <c r="Y765" s="757"/>
      <c r="Z765" s="757"/>
    </row>
    <row r="766">
      <c r="A766" s="757" t="str">
        <f>'Compiled Bev'!I3056</f>
        <v/>
      </c>
      <c r="B766" s="757" t="str">
        <f>IF(sum('Compiled Bev'!P3056+'Compiled Bev'!R3056)=0,"",IF(V766&gt;1,"",sum('Compiled Bev'!P3056+'Compiled Bev'!R3056)))</f>
        <v/>
      </c>
      <c r="C766" s="757" t="str">
        <f>'Compiled Bev'!K3056</f>
        <v/>
      </c>
      <c r="D766" s="757" t="str">
        <f>'Compiled Bev'!L3056</f>
        <v/>
      </c>
      <c r="E766" s="757" t="str">
        <f>'Compiled Bev'!M3056</f>
        <v/>
      </c>
      <c r="F766" s="757" t="str">
        <f>'Compiled Bev'!N3056</f>
        <v/>
      </c>
      <c r="G766" s="757" t="str">
        <f t="shared" si="1"/>
        <v/>
      </c>
      <c r="H766" s="757" t="str">
        <f>'Compiled Bev'!P3056</f>
        <v/>
      </c>
      <c r="I766" s="757" t="str">
        <f t="shared" si="2"/>
        <v/>
      </c>
      <c r="J766" s="757" t="str">
        <f>'Compiled Bev'!R3056</f>
        <v/>
      </c>
      <c r="K766" s="757" t="str">
        <f>'Compiled Bev'!S3056</f>
        <v/>
      </c>
      <c r="L766" s="757" t="str">
        <f>'Compiled Bev'!T3056</f>
        <v/>
      </c>
      <c r="M766" s="758"/>
      <c r="N766" s="759"/>
      <c r="O766" s="757"/>
      <c r="P766" s="757"/>
      <c r="Q766" s="757"/>
      <c r="R766" s="757"/>
      <c r="S766" s="757"/>
      <c r="T766" s="757"/>
      <c r="U766" s="757"/>
      <c r="V766" s="757">
        <f>COUNTA('Compiled Bev'!P3056,'Compiled Bev'!R3056)</f>
        <v>0</v>
      </c>
      <c r="W766" s="757"/>
      <c r="X766" s="757"/>
      <c r="Y766" s="757"/>
      <c r="Z766" s="757"/>
    </row>
    <row r="767">
      <c r="A767" s="757" t="str">
        <f>'Compiled Bev'!I3057</f>
        <v/>
      </c>
      <c r="B767" s="757" t="str">
        <f>IF(sum('Compiled Bev'!P3057+'Compiled Bev'!R3057)=0,"",IF(V767&gt;1,"",sum('Compiled Bev'!P3057+'Compiled Bev'!R3057)))</f>
        <v/>
      </c>
      <c r="C767" s="757" t="str">
        <f>'Compiled Bev'!K3057</f>
        <v/>
      </c>
      <c r="D767" s="757" t="str">
        <f>'Compiled Bev'!L3057</f>
        <v/>
      </c>
      <c r="E767" s="757" t="str">
        <f>'Compiled Bev'!M3057</f>
        <v/>
      </c>
      <c r="F767" s="757" t="str">
        <f>'Compiled Bev'!N3057</f>
        <v/>
      </c>
      <c r="G767" s="757" t="str">
        <f t="shared" si="1"/>
        <v/>
      </c>
      <c r="H767" s="757" t="str">
        <f>'Compiled Bev'!P3057</f>
        <v/>
      </c>
      <c r="I767" s="757" t="str">
        <f t="shared" si="2"/>
        <v/>
      </c>
      <c r="J767" s="757" t="str">
        <f>'Compiled Bev'!R3057</f>
        <v/>
      </c>
      <c r="K767" s="757" t="str">
        <f>'Compiled Bev'!S3057</f>
        <v/>
      </c>
      <c r="L767" s="757" t="str">
        <f>'Compiled Bev'!T3057</f>
        <v/>
      </c>
      <c r="M767" s="758"/>
      <c r="N767" s="759"/>
      <c r="O767" s="757"/>
      <c r="P767" s="757"/>
      <c r="Q767" s="757"/>
      <c r="R767" s="757"/>
      <c r="S767" s="757"/>
      <c r="T767" s="757"/>
      <c r="U767" s="757"/>
      <c r="V767" s="757">
        <f>COUNTA('Compiled Bev'!P3057,'Compiled Bev'!R3057)</f>
        <v>0</v>
      </c>
      <c r="W767" s="757"/>
      <c r="X767" s="757"/>
      <c r="Y767" s="757"/>
      <c r="Z767" s="757"/>
    </row>
    <row r="768">
      <c r="A768" s="757" t="str">
        <f>'Compiled Bev'!I3058</f>
        <v/>
      </c>
      <c r="B768" s="757" t="str">
        <f>IF(sum('Compiled Bev'!P3058+'Compiled Bev'!R3058)=0,"",IF(V768&gt;1,"",sum('Compiled Bev'!P3058+'Compiled Bev'!R3058)))</f>
        <v/>
      </c>
      <c r="C768" s="757" t="str">
        <f>'Compiled Bev'!K3058</f>
        <v/>
      </c>
      <c r="D768" s="757" t="str">
        <f>'Compiled Bev'!L3058</f>
        <v/>
      </c>
      <c r="E768" s="757" t="str">
        <f>'Compiled Bev'!M3058</f>
        <v/>
      </c>
      <c r="F768" s="757" t="str">
        <f>'Compiled Bev'!N3058</f>
        <v/>
      </c>
      <c r="G768" s="757" t="str">
        <f t="shared" si="1"/>
        <v/>
      </c>
      <c r="H768" s="757" t="str">
        <f>'Compiled Bev'!P3058</f>
        <v/>
      </c>
      <c r="I768" s="757" t="str">
        <f t="shared" si="2"/>
        <v/>
      </c>
      <c r="J768" s="757" t="str">
        <f>'Compiled Bev'!R3058</f>
        <v/>
      </c>
      <c r="K768" s="757" t="str">
        <f>'Compiled Bev'!S3058</f>
        <v/>
      </c>
      <c r="L768" s="757" t="str">
        <f>'Compiled Bev'!T3058</f>
        <v/>
      </c>
      <c r="M768" s="758"/>
      <c r="N768" s="759"/>
      <c r="O768" s="757"/>
      <c r="P768" s="757"/>
      <c r="Q768" s="757"/>
      <c r="R768" s="757"/>
      <c r="S768" s="757"/>
      <c r="T768" s="757"/>
      <c r="U768" s="757"/>
      <c r="V768" s="757">
        <f>COUNTA('Compiled Bev'!P3058,'Compiled Bev'!R3058)</f>
        <v>0</v>
      </c>
      <c r="W768" s="757"/>
      <c r="X768" s="757"/>
      <c r="Y768" s="757"/>
      <c r="Z768" s="757"/>
    </row>
    <row r="769">
      <c r="A769" s="757" t="str">
        <f>'Compiled Bev'!I3059</f>
        <v/>
      </c>
      <c r="B769" s="757" t="str">
        <f>IF(sum('Compiled Bev'!P3059+'Compiled Bev'!R3059)=0,"",IF(V769&gt;1,"",sum('Compiled Bev'!P3059+'Compiled Bev'!R3059)))</f>
        <v/>
      </c>
      <c r="C769" s="757" t="str">
        <f>'Compiled Bev'!K3059</f>
        <v/>
      </c>
      <c r="D769" s="757" t="str">
        <f>'Compiled Bev'!L3059</f>
        <v/>
      </c>
      <c r="E769" s="757" t="str">
        <f>'Compiled Bev'!M3059</f>
        <v/>
      </c>
      <c r="F769" s="757" t="str">
        <f>'Compiled Bev'!N3059</f>
        <v/>
      </c>
      <c r="G769" s="757" t="str">
        <f t="shared" si="1"/>
        <v/>
      </c>
      <c r="H769" s="757" t="str">
        <f>'Compiled Bev'!P3059</f>
        <v/>
      </c>
      <c r="I769" s="757" t="str">
        <f t="shared" si="2"/>
        <v/>
      </c>
      <c r="J769" s="757" t="str">
        <f>'Compiled Bev'!R3059</f>
        <v/>
      </c>
      <c r="K769" s="757" t="str">
        <f>'Compiled Bev'!S3059</f>
        <v/>
      </c>
      <c r="L769" s="757" t="str">
        <f>'Compiled Bev'!T3059</f>
        <v/>
      </c>
      <c r="M769" s="758"/>
      <c r="N769" s="759"/>
      <c r="O769" s="757"/>
      <c r="P769" s="757"/>
      <c r="Q769" s="757"/>
      <c r="R769" s="757"/>
      <c r="S769" s="757"/>
      <c r="T769" s="757"/>
      <c r="U769" s="757"/>
      <c r="V769" s="757">
        <f>COUNTA('Compiled Bev'!P3059,'Compiled Bev'!R3059)</f>
        <v>0</v>
      </c>
      <c r="W769" s="757"/>
      <c r="X769" s="757"/>
      <c r="Y769" s="757"/>
      <c r="Z769" s="757"/>
    </row>
    <row r="770">
      <c r="A770" s="757" t="str">
        <f>'Compiled Bev'!I3060</f>
        <v/>
      </c>
      <c r="B770" s="757" t="str">
        <f>IF(sum('Compiled Bev'!P3060+'Compiled Bev'!R3060)=0,"",IF(V770&gt;1,"",sum('Compiled Bev'!P3060+'Compiled Bev'!R3060)))</f>
        <v/>
      </c>
      <c r="C770" s="757" t="str">
        <f>'Compiled Bev'!K3060</f>
        <v/>
      </c>
      <c r="D770" s="757" t="str">
        <f>'Compiled Bev'!L3060</f>
        <v/>
      </c>
      <c r="E770" s="757" t="str">
        <f>'Compiled Bev'!M3060</f>
        <v/>
      </c>
      <c r="F770" s="757" t="str">
        <f>'Compiled Bev'!N3060</f>
        <v/>
      </c>
      <c r="G770" s="757" t="str">
        <f t="shared" si="1"/>
        <v/>
      </c>
      <c r="H770" s="757" t="str">
        <f>'Compiled Bev'!P3060</f>
        <v/>
      </c>
      <c r="I770" s="757" t="str">
        <f t="shared" si="2"/>
        <v/>
      </c>
      <c r="J770" s="757" t="str">
        <f>'Compiled Bev'!R3060</f>
        <v/>
      </c>
      <c r="K770" s="757" t="str">
        <f>'Compiled Bev'!S3060</f>
        <v/>
      </c>
      <c r="L770" s="757" t="str">
        <f>'Compiled Bev'!T3060</f>
        <v/>
      </c>
      <c r="M770" s="758"/>
      <c r="N770" s="759"/>
      <c r="O770" s="757"/>
      <c r="P770" s="757"/>
      <c r="Q770" s="757"/>
      <c r="R770" s="757"/>
      <c r="S770" s="757"/>
      <c r="T770" s="757"/>
      <c r="U770" s="757"/>
      <c r="V770" s="757">
        <f>COUNTA('Compiled Bev'!P3060,'Compiled Bev'!R3060)</f>
        <v>0</v>
      </c>
      <c r="W770" s="757"/>
      <c r="X770" s="757"/>
      <c r="Y770" s="757"/>
      <c r="Z770" s="757"/>
    </row>
    <row r="771">
      <c r="A771" s="757" t="str">
        <f>'Compiled Bev'!I3061</f>
        <v/>
      </c>
      <c r="B771" s="757" t="str">
        <f>IF(sum('Compiled Bev'!P3061+'Compiled Bev'!R3061)=0,"",IF(V771&gt;1,"",sum('Compiled Bev'!P3061+'Compiled Bev'!R3061)))</f>
        <v/>
      </c>
      <c r="C771" s="757" t="str">
        <f>'Compiled Bev'!K3061</f>
        <v/>
      </c>
      <c r="D771" s="757" t="str">
        <f>'Compiled Bev'!L3061</f>
        <v/>
      </c>
      <c r="E771" s="757" t="str">
        <f>'Compiled Bev'!M3061</f>
        <v/>
      </c>
      <c r="F771" s="757" t="str">
        <f>'Compiled Bev'!N3061</f>
        <v/>
      </c>
      <c r="G771" s="757" t="str">
        <f t="shared" si="1"/>
        <v/>
      </c>
      <c r="H771" s="757" t="str">
        <f>'Compiled Bev'!P3061</f>
        <v/>
      </c>
      <c r="I771" s="757" t="str">
        <f t="shared" si="2"/>
        <v/>
      </c>
      <c r="J771" s="757" t="str">
        <f>'Compiled Bev'!R3061</f>
        <v/>
      </c>
      <c r="K771" s="757" t="str">
        <f>'Compiled Bev'!S3061</f>
        <v/>
      </c>
      <c r="L771" s="757" t="str">
        <f>'Compiled Bev'!T3061</f>
        <v/>
      </c>
      <c r="M771" s="758"/>
      <c r="N771" s="759"/>
      <c r="O771" s="757"/>
      <c r="P771" s="757"/>
      <c r="Q771" s="757"/>
      <c r="R771" s="757"/>
      <c r="S771" s="757"/>
      <c r="T771" s="757"/>
      <c r="U771" s="757"/>
      <c r="V771" s="757">
        <f>COUNTA('Compiled Bev'!P3061,'Compiled Bev'!R3061)</f>
        <v>0</v>
      </c>
      <c r="W771" s="757"/>
      <c r="X771" s="757"/>
      <c r="Y771" s="757"/>
      <c r="Z771" s="757"/>
    </row>
    <row r="772">
      <c r="A772" s="757" t="str">
        <f>'Compiled Bev'!I3062</f>
        <v/>
      </c>
      <c r="B772" s="757" t="str">
        <f>IF(sum('Compiled Bev'!P3062+'Compiled Bev'!R3062)=0,"",IF(V772&gt;1,"",sum('Compiled Bev'!P3062+'Compiled Bev'!R3062)))</f>
        <v/>
      </c>
      <c r="C772" s="757" t="str">
        <f>'Compiled Bev'!K3062</f>
        <v/>
      </c>
      <c r="D772" s="757" t="str">
        <f>'Compiled Bev'!L3062</f>
        <v/>
      </c>
      <c r="E772" s="757" t="str">
        <f>'Compiled Bev'!M3062</f>
        <v/>
      </c>
      <c r="F772" s="757" t="str">
        <f>'Compiled Bev'!N3062</f>
        <v/>
      </c>
      <c r="G772" s="757" t="str">
        <f t="shared" si="1"/>
        <v/>
      </c>
      <c r="H772" s="757" t="str">
        <f>'Compiled Bev'!P3062</f>
        <v/>
      </c>
      <c r="I772" s="757" t="str">
        <f t="shared" si="2"/>
        <v/>
      </c>
      <c r="J772" s="757" t="str">
        <f>'Compiled Bev'!R3062</f>
        <v/>
      </c>
      <c r="K772" s="757" t="str">
        <f>'Compiled Bev'!S3062</f>
        <v/>
      </c>
      <c r="L772" s="757" t="str">
        <f>'Compiled Bev'!T3062</f>
        <v/>
      </c>
      <c r="M772" s="758"/>
      <c r="N772" s="759"/>
      <c r="O772" s="757"/>
      <c r="P772" s="757"/>
      <c r="Q772" s="757"/>
      <c r="R772" s="757"/>
      <c r="S772" s="757"/>
      <c r="T772" s="757"/>
      <c r="U772" s="757"/>
      <c r="V772" s="757">
        <f>COUNTA('Compiled Bev'!P3062,'Compiled Bev'!R3062)</f>
        <v>0</v>
      </c>
      <c r="W772" s="757"/>
      <c r="X772" s="757"/>
      <c r="Y772" s="757"/>
      <c r="Z772" s="757"/>
    </row>
    <row r="773">
      <c r="A773" s="757" t="str">
        <f>'Compiled Bev'!I3063</f>
        <v/>
      </c>
      <c r="B773" s="757" t="str">
        <f>IF(sum('Compiled Bev'!P3063+'Compiled Bev'!R3063)=0,"",IF(V773&gt;1,"",sum('Compiled Bev'!P3063+'Compiled Bev'!R3063)))</f>
        <v/>
      </c>
      <c r="C773" s="757" t="str">
        <f>'Compiled Bev'!K3063</f>
        <v/>
      </c>
      <c r="D773" s="757" t="str">
        <f>'Compiled Bev'!L3063</f>
        <v/>
      </c>
      <c r="E773" s="757" t="str">
        <f>'Compiled Bev'!M3063</f>
        <v/>
      </c>
      <c r="F773" s="757" t="str">
        <f>'Compiled Bev'!N3063</f>
        <v/>
      </c>
      <c r="G773" s="757" t="str">
        <f t="shared" si="1"/>
        <v/>
      </c>
      <c r="H773" s="757" t="str">
        <f>'Compiled Bev'!P3063</f>
        <v/>
      </c>
      <c r="I773" s="757" t="str">
        <f t="shared" si="2"/>
        <v/>
      </c>
      <c r="J773" s="757" t="str">
        <f>'Compiled Bev'!R3063</f>
        <v/>
      </c>
      <c r="K773" s="757" t="str">
        <f>'Compiled Bev'!S3063</f>
        <v/>
      </c>
      <c r="L773" s="757" t="str">
        <f>'Compiled Bev'!T3063</f>
        <v/>
      </c>
      <c r="M773" s="758"/>
      <c r="N773" s="759"/>
      <c r="O773" s="757"/>
      <c r="P773" s="757"/>
      <c r="Q773" s="757"/>
      <c r="R773" s="757"/>
      <c r="S773" s="757"/>
      <c r="T773" s="757"/>
      <c r="U773" s="757"/>
      <c r="V773" s="757">
        <f>COUNTA('Compiled Bev'!P3063,'Compiled Bev'!R3063)</f>
        <v>0</v>
      </c>
      <c r="W773" s="757"/>
      <c r="X773" s="757"/>
      <c r="Y773" s="757"/>
      <c r="Z773" s="757"/>
    </row>
    <row r="774">
      <c r="A774" s="757" t="str">
        <f>'Compiled Bev'!I3064</f>
        <v/>
      </c>
      <c r="B774" s="757" t="str">
        <f>IF(sum('Compiled Bev'!P3064+'Compiled Bev'!R3064)=0,"",IF(V774&gt;1,"",sum('Compiled Bev'!P3064+'Compiled Bev'!R3064)))</f>
        <v/>
      </c>
      <c r="C774" s="757" t="str">
        <f>'Compiled Bev'!K3064</f>
        <v/>
      </c>
      <c r="D774" s="757" t="str">
        <f>'Compiled Bev'!L3064</f>
        <v/>
      </c>
      <c r="E774" s="757" t="str">
        <f>'Compiled Bev'!M3064</f>
        <v/>
      </c>
      <c r="F774" s="757" t="str">
        <f>'Compiled Bev'!N3064</f>
        <v/>
      </c>
      <c r="G774" s="757" t="str">
        <f t="shared" si="1"/>
        <v/>
      </c>
      <c r="H774" s="757" t="str">
        <f>'Compiled Bev'!P3064</f>
        <v/>
      </c>
      <c r="I774" s="757" t="str">
        <f t="shared" si="2"/>
        <v/>
      </c>
      <c r="J774" s="757" t="str">
        <f>'Compiled Bev'!R3064</f>
        <v/>
      </c>
      <c r="K774" s="757" t="str">
        <f>'Compiled Bev'!S3064</f>
        <v/>
      </c>
      <c r="L774" s="757" t="str">
        <f>'Compiled Bev'!T3064</f>
        <v/>
      </c>
      <c r="M774" s="758"/>
      <c r="N774" s="759"/>
      <c r="O774" s="757"/>
      <c r="P774" s="757"/>
      <c r="Q774" s="757"/>
      <c r="R774" s="757"/>
      <c r="S774" s="757"/>
      <c r="T774" s="757"/>
      <c r="U774" s="757"/>
      <c r="V774" s="757">
        <f>COUNTA('Compiled Bev'!P3064,'Compiled Bev'!R3064)</f>
        <v>0</v>
      </c>
      <c r="W774" s="757"/>
      <c r="X774" s="757"/>
      <c r="Y774" s="757"/>
      <c r="Z774" s="757"/>
    </row>
    <row r="775">
      <c r="A775" s="757" t="str">
        <f>'Compiled Bev'!I3065</f>
        <v/>
      </c>
      <c r="B775" s="757" t="str">
        <f>IF(sum('Compiled Bev'!P3065+'Compiled Bev'!R3065)=0,"",IF(V775&gt;1,"",sum('Compiled Bev'!P3065+'Compiled Bev'!R3065)))</f>
        <v/>
      </c>
      <c r="C775" s="757" t="str">
        <f>'Compiled Bev'!K3065</f>
        <v/>
      </c>
      <c r="D775" s="757" t="str">
        <f>'Compiled Bev'!L3065</f>
        <v/>
      </c>
      <c r="E775" s="757" t="str">
        <f>'Compiled Bev'!M3065</f>
        <v/>
      </c>
      <c r="F775" s="757" t="str">
        <f>'Compiled Bev'!N3065</f>
        <v/>
      </c>
      <c r="G775" s="757" t="str">
        <f t="shared" si="1"/>
        <v/>
      </c>
      <c r="H775" s="757" t="str">
        <f>'Compiled Bev'!P3065</f>
        <v/>
      </c>
      <c r="I775" s="757" t="str">
        <f t="shared" si="2"/>
        <v/>
      </c>
      <c r="J775" s="757" t="str">
        <f>'Compiled Bev'!R3065</f>
        <v/>
      </c>
      <c r="K775" s="757" t="str">
        <f>'Compiled Bev'!S3065</f>
        <v/>
      </c>
      <c r="L775" s="757" t="str">
        <f>'Compiled Bev'!T3065</f>
        <v/>
      </c>
      <c r="M775" s="758"/>
      <c r="N775" s="759"/>
      <c r="O775" s="757"/>
      <c r="P775" s="757"/>
      <c r="Q775" s="757"/>
      <c r="R775" s="757"/>
      <c r="S775" s="757"/>
      <c r="T775" s="757"/>
      <c r="U775" s="757"/>
      <c r="V775" s="757">
        <f>COUNTA('Compiled Bev'!P3065,'Compiled Bev'!R3065)</f>
        <v>0</v>
      </c>
      <c r="W775" s="757"/>
      <c r="X775" s="757"/>
      <c r="Y775" s="757"/>
      <c r="Z775" s="757"/>
    </row>
    <row r="776">
      <c r="A776" s="757" t="str">
        <f>'Compiled Bev'!I3066</f>
        <v/>
      </c>
      <c r="B776" s="757" t="str">
        <f>IF(sum('Compiled Bev'!P3066+'Compiled Bev'!R3066)=0,"",IF(V776&gt;1,"",sum('Compiled Bev'!P3066+'Compiled Bev'!R3066)))</f>
        <v/>
      </c>
      <c r="C776" s="757" t="str">
        <f>'Compiled Bev'!K3066</f>
        <v/>
      </c>
      <c r="D776" s="757" t="str">
        <f>'Compiled Bev'!L3066</f>
        <v/>
      </c>
      <c r="E776" s="757" t="str">
        <f>'Compiled Bev'!M3066</f>
        <v/>
      </c>
      <c r="F776" s="757" t="str">
        <f>'Compiled Bev'!N3066</f>
        <v/>
      </c>
      <c r="G776" s="757" t="str">
        <f t="shared" si="1"/>
        <v/>
      </c>
      <c r="H776" s="757" t="str">
        <f>'Compiled Bev'!P3066</f>
        <v/>
      </c>
      <c r="I776" s="757" t="str">
        <f t="shared" si="2"/>
        <v/>
      </c>
      <c r="J776" s="757" t="str">
        <f>'Compiled Bev'!R3066</f>
        <v/>
      </c>
      <c r="K776" s="757" t="str">
        <f>'Compiled Bev'!S3066</f>
        <v/>
      </c>
      <c r="L776" s="757" t="str">
        <f>'Compiled Bev'!T3066</f>
        <v/>
      </c>
      <c r="M776" s="758"/>
      <c r="N776" s="759"/>
      <c r="O776" s="757"/>
      <c r="P776" s="757"/>
      <c r="Q776" s="757"/>
      <c r="R776" s="757"/>
      <c r="S776" s="757"/>
      <c r="T776" s="757"/>
      <c r="U776" s="757"/>
      <c r="V776" s="757">
        <f>COUNTA('Compiled Bev'!P3066,'Compiled Bev'!R3066)</f>
        <v>0</v>
      </c>
      <c r="W776" s="757"/>
      <c r="X776" s="757"/>
      <c r="Y776" s="757"/>
      <c r="Z776" s="757"/>
    </row>
    <row r="777">
      <c r="A777" s="757" t="str">
        <f>'Compiled Bev'!I3067</f>
        <v/>
      </c>
      <c r="B777" s="757" t="str">
        <f>IF(sum('Compiled Bev'!P3067+'Compiled Bev'!R3067)=0,"",IF(V777&gt;1,"",sum('Compiled Bev'!P3067+'Compiled Bev'!R3067)))</f>
        <v/>
      </c>
      <c r="C777" s="757" t="str">
        <f>'Compiled Bev'!K3067</f>
        <v/>
      </c>
      <c r="D777" s="757" t="str">
        <f>'Compiled Bev'!L3067</f>
        <v/>
      </c>
      <c r="E777" s="757" t="str">
        <f>'Compiled Bev'!M3067</f>
        <v/>
      </c>
      <c r="F777" s="757" t="str">
        <f>'Compiled Bev'!N3067</f>
        <v/>
      </c>
      <c r="G777" s="757" t="str">
        <f t="shared" si="1"/>
        <v/>
      </c>
      <c r="H777" s="757" t="str">
        <f>'Compiled Bev'!P3067</f>
        <v/>
      </c>
      <c r="I777" s="757" t="str">
        <f t="shared" si="2"/>
        <v/>
      </c>
      <c r="J777" s="757" t="str">
        <f>'Compiled Bev'!R3067</f>
        <v/>
      </c>
      <c r="K777" s="757" t="str">
        <f>'Compiled Bev'!S3067</f>
        <v/>
      </c>
      <c r="L777" s="757" t="str">
        <f>'Compiled Bev'!T3067</f>
        <v/>
      </c>
      <c r="M777" s="758"/>
      <c r="N777" s="759"/>
      <c r="O777" s="757"/>
      <c r="P777" s="757"/>
      <c r="Q777" s="757"/>
      <c r="R777" s="757"/>
      <c r="S777" s="757"/>
      <c r="T777" s="757"/>
      <c r="U777" s="757"/>
      <c r="V777" s="757">
        <f>COUNTA('Compiled Bev'!P3067,'Compiled Bev'!R3067)</f>
        <v>0</v>
      </c>
      <c r="W777" s="757"/>
      <c r="X777" s="757"/>
      <c r="Y777" s="757"/>
      <c r="Z777" s="757"/>
    </row>
    <row r="778">
      <c r="A778" s="757" t="str">
        <f>'Compiled Bev'!I3068</f>
        <v/>
      </c>
      <c r="B778" s="757" t="str">
        <f>IF(sum('Compiled Bev'!P3068+'Compiled Bev'!R3068)=0,"",IF(V778&gt;1,"",sum('Compiled Bev'!P3068+'Compiled Bev'!R3068)))</f>
        <v/>
      </c>
      <c r="C778" s="757" t="str">
        <f>'Compiled Bev'!K3068</f>
        <v/>
      </c>
      <c r="D778" s="757" t="str">
        <f>'Compiled Bev'!L3068</f>
        <v/>
      </c>
      <c r="E778" s="757" t="str">
        <f>'Compiled Bev'!M3068</f>
        <v/>
      </c>
      <c r="F778" s="757" t="str">
        <f>'Compiled Bev'!N3068</f>
        <v/>
      </c>
      <c r="G778" s="757" t="str">
        <f t="shared" si="1"/>
        <v/>
      </c>
      <c r="H778" s="757" t="str">
        <f>'Compiled Bev'!P3068</f>
        <v/>
      </c>
      <c r="I778" s="757" t="str">
        <f t="shared" si="2"/>
        <v/>
      </c>
      <c r="J778" s="757" t="str">
        <f>'Compiled Bev'!R3068</f>
        <v/>
      </c>
      <c r="K778" s="757" t="str">
        <f>'Compiled Bev'!S3068</f>
        <v/>
      </c>
      <c r="L778" s="757" t="str">
        <f>'Compiled Bev'!T3068</f>
        <v/>
      </c>
      <c r="M778" s="758"/>
      <c r="N778" s="759"/>
      <c r="O778" s="757"/>
      <c r="P778" s="757"/>
      <c r="Q778" s="757"/>
      <c r="R778" s="757"/>
      <c r="S778" s="757"/>
      <c r="T778" s="757"/>
      <c r="U778" s="757"/>
      <c r="V778" s="757">
        <f>COUNTA('Compiled Bev'!P3068,'Compiled Bev'!R3068)</f>
        <v>0</v>
      </c>
      <c r="W778" s="757"/>
      <c r="X778" s="757"/>
      <c r="Y778" s="757"/>
      <c r="Z778" s="757"/>
    </row>
    <row r="779">
      <c r="A779" s="757" t="str">
        <f>'Compiled Bev'!I3069</f>
        <v/>
      </c>
      <c r="B779" s="757" t="str">
        <f>IF(sum('Compiled Bev'!P3069+'Compiled Bev'!R3069)=0,"",IF(V779&gt;1,"",sum('Compiled Bev'!P3069+'Compiled Bev'!R3069)))</f>
        <v/>
      </c>
      <c r="C779" s="757" t="str">
        <f>'Compiled Bev'!K3069</f>
        <v/>
      </c>
      <c r="D779" s="757" t="str">
        <f>'Compiled Bev'!L3069</f>
        <v/>
      </c>
      <c r="E779" s="757" t="str">
        <f>'Compiled Bev'!M3069</f>
        <v/>
      </c>
      <c r="F779" s="757" t="str">
        <f>'Compiled Bev'!N3069</f>
        <v/>
      </c>
      <c r="G779" s="757" t="str">
        <f t="shared" si="1"/>
        <v/>
      </c>
      <c r="H779" s="757" t="str">
        <f>'Compiled Bev'!P3069</f>
        <v/>
      </c>
      <c r="I779" s="757" t="str">
        <f t="shared" si="2"/>
        <v/>
      </c>
      <c r="J779" s="757" t="str">
        <f>'Compiled Bev'!R3069</f>
        <v/>
      </c>
      <c r="K779" s="757" t="str">
        <f>'Compiled Bev'!S3069</f>
        <v/>
      </c>
      <c r="L779" s="757" t="str">
        <f>'Compiled Bev'!T3069</f>
        <v/>
      </c>
      <c r="M779" s="758"/>
      <c r="N779" s="759"/>
      <c r="O779" s="757"/>
      <c r="P779" s="757"/>
      <c r="Q779" s="757"/>
      <c r="R779" s="757"/>
      <c r="S779" s="757"/>
      <c r="T779" s="757"/>
      <c r="U779" s="757"/>
      <c r="V779" s="757">
        <f>COUNTA('Compiled Bev'!P3069,'Compiled Bev'!R3069)</f>
        <v>0</v>
      </c>
      <c r="W779" s="757"/>
      <c r="X779" s="757"/>
      <c r="Y779" s="757"/>
      <c r="Z779" s="757"/>
    </row>
    <row r="780">
      <c r="A780" s="757" t="str">
        <f>'Compiled Bev'!I3070</f>
        <v/>
      </c>
      <c r="B780" s="757" t="str">
        <f>IF(sum('Compiled Bev'!P3070+'Compiled Bev'!R3070)=0,"",IF(V780&gt;1,"",sum('Compiled Bev'!P3070+'Compiled Bev'!R3070)))</f>
        <v/>
      </c>
      <c r="C780" s="757" t="str">
        <f>'Compiled Bev'!K3070</f>
        <v/>
      </c>
      <c r="D780" s="757" t="str">
        <f>'Compiled Bev'!L3070</f>
        <v/>
      </c>
      <c r="E780" s="757" t="str">
        <f>'Compiled Bev'!M3070</f>
        <v/>
      </c>
      <c r="F780" s="757" t="str">
        <f>'Compiled Bev'!N3070</f>
        <v/>
      </c>
      <c r="G780" s="757" t="str">
        <f t="shared" si="1"/>
        <v/>
      </c>
      <c r="H780" s="757" t="str">
        <f>'Compiled Bev'!P3070</f>
        <v/>
      </c>
      <c r="I780" s="757" t="str">
        <f t="shared" si="2"/>
        <v/>
      </c>
      <c r="J780" s="757" t="str">
        <f>'Compiled Bev'!R3070</f>
        <v/>
      </c>
      <c r="K780" s="757" t="str">
        <f>'Compiled Bev'!S3070</f>
        <v/>
      </c>
      <c r="L780" s="757" t="str">
        <f>'Compiled Bev'!T3070</f>
        <v/>
      </c>
      <c r="M780" s="758"/>
      <c r="N780" s="759"/>
      <c r="O780" s="757"/>
      <c r="P780" s="757"/>
      <c r="Q780" s="757"/>
      <c r="R780" s="757"/>
      <c r="S780" s="757"/>
      <c r="T780" s="757"/>
      <c r="U780" s="757"/>
      <c r="V780" s="757">
        <f>COUNTA('Compiled Bev'!P3070,'Compiled Bev'!R3070)</f>
        <v>0</v>
      </c>
      <c r="W780" s="757"/>
      <c r="X780" s="757"/>
      <c r="Y780" s="757"/>
      <c r="Z780" s="757"/>
    </row>
    <row r="781">
      <c r="A781" s="757" t="str">
        <f>'Compiled Bev'!I3071</f>
        <v/>
      </c>
      <c r="B781" s="757" t="str">
        <f>IF(sum('Compiled Bev'!P3071+'Compiled Bev'!R3071)=0,"",IF(V781&gt;1,"",sum('Compiled Bev'!P3071+'Compiled Bev'!R3071)))</f>
        <v/>
      </c>
      <c r="C781" s="757" t="str">
        <f>'Compiled Bev'!K3071</f>
        <v/>
      </c>
      <c r="D781" s="757" t="str">
        <f>'Compiled Bev'!L3071</f>
        <v/>
      </c>
      <c r="E781" s="757" t="str">
        <f>'Compiled Bev'!M3071</f>
        <v/>
      </c>
      <c r="F781" s="757" t="str">
        <f>'Compiled Bev'!N3071</f>
        <v/>
      </c>
      <c r="G781" s="757" t="str">
        <f t="shared" si="1"/>
        <v/>
      </c>
      <c r="H781" s="757" t="str">
        <f>'Compiled Bev'!P3071</f>
        <v/>
      </c>
      <c r="I781" s="757" t="str">
        <f t="shared" si="2"/>
        <v/>
      </c>
      <c r="J781" s="757" t="str">
        <f>'Compiled Bev'!R3071</f>
        <v/>
      </c>
      <c r="K781" s="757" t="str">
        <f>'Compiled Bev'!S3071</f>
        <v/>
      </c>
      <c r="L781" s="757" t="str">
        <f>'Compiled Bev'!T3071</f>
        <v/>
      </c>
      <c r="M781" s="758"/>
      <c r="N781" s="759"/>
      <c r="O781" s="757"/>
      <c r="P781" s="757"/>
      <c r="Q781" s="757"/>
      <c r="R781" s="757"/>
      <c r="S781" s="757"/>
      <c r="T781" s="757"/>
      <c r="U781" s="757"/>
      <c r="V781" s="757">
        <f>COUNTA('Compiled Bev'!P3071,'Compiled Bev'!R3071)</f>
        <v>0</v>
      </c>
      <c r="W781" s="757"/>
      <c r="X781" s="757"/>
      <c r="Y781" s="757"/>
      <c r="Z781" s="757"/>
    </row>
    <row r="782">
      <c r="A782" s="757" t="str">
        <f>'Compiled Bev'!I3072</f>
        <v/>
      </c>
      <c r="B782" s="757" t="str">
        <f>IF(sum('Compiled Bev'!P3072+'Compiled Bev'!R3072)=0,"",IF(V782&gt;1,"",sum('Compiled Bev'!P3072+'Compiled Bev'!R3072)))</f>
        <v/>
      </c>
      <c r="C782" s="757" t="str">
        <f>'Compiled Bev'!K3072</f>
        <v/>
      </c>
      <c r="D782" s="757" t="str">
        <f>'Compiled Bev'!L3072</f>
        <v/>
      </c>
      <c r="E782" s="757" t="str">
        <f>'Compiled Bev'!M3072</f>
        <v/>
      </c>
      <c r="F782" s="757" t="str">
        <f>'Compiled Bev'!N3072</f>
        <v/>
      </c>
      <c r="G782" s="757" t="str">
        <f t="shared" si="1"/>
        <v/>
      </c>
      <c r="H782" s="757" t="str">
        <f>'Compiled Bev'!P3072</f>
        <v/>
      </c>
      <c r="I782" s="757" t="str">
        <f t="shared" si="2"/>
        <v/>
      </c>
      <c r="J782" s="757" t="str">
        <f>'Compiled Bev'!R3072</f>
        <v/>
      </c>
      <c r="K782" s="757" t="str">
        <f>'Compiled Bev'!S3072</f>
        <v/>
      </c>
      <c r="L782" s="757" t="str">
        <f>'Compiled Bev'!T3072</f>
        <v/>
      </c>
      <c r="M782" s="758"/>
      <c r="N782" s="759"/>
      <c r="O782" s="757"/>
      <c r="P782" s="757"/>
      <c r="Q782" s="757"/>
      <c r="R782" s="757"/>
      <c r="S782" s="757"/>
      <c r="T782" s="757"/>
      <c r="U782" s="757"/>
      <c r="V782" s="757">
        <f>COUNTA('Compiled Bev'!P3072,'Compiled Bev'!R3072)</f>
        <v>0</v>
      </c>
      <c r="W782" s="757"/>
      <c r="X782" s="757"/>
      <c r="Y782" s="757"/>
      <c r="Z782" s="757"/>
    </row>
    <row r="783">
      <c r="A783" s="757" t="str">
        <f>'Compiled Bev'!I3073</f>
        <v/>
      </c>
      <c r="B783" s="757" t="str">
        <f>IF(sum('Compiled Bev'!P3073+'Compiled Bev'!R3073)=0,"",IF(V783&gt;1,"",sum('Compiled Bev'!P3073+'Compiled Bev'!R3073)))</f>
        <v/>
      </c>
      <c r="C783" s="757" t="str">
        <f>'Compiled Bev'!K3073</f>
        <v/>
      </c>
      <c r="D783" s="757" t="str">
        <f>'Compiled Bev'!L3073</f>
        <v/>
      </c>
      <c r="E783" s="757" t="str">
        <f>'Compiled Bev'!M3073</f>
        <v/>
      </c>
      <c r="F783" s="757" t="str">
        <f>'Compiled Bev'!N3073</f>
        <v/>
      </c>
      <c r="G783" s="757" t="str">
        <f t="shared" si="1"/>
        <v/>
      </c>
      <c r="H783" s="757" t="str">
        <f>'Compiled Bev'!P3073</f>
        <v/>
      </c>
      <c r="I783" s="757" t="str">
        <f t="shared" si="2"/>
        <v/>
      </c>
      <c r="J783" s="757" t="str">
        <f>'Compiled Bev'!R3073</f>
        <v/>
      </c>
      <c r="K783" s="757" t="str">
        <f>'Compiled Bev'!S3073</f>
        <v/>
      </c>
      <c r="L783" s="757" t="str">
        <f>'Compiled Bev'!T3073</f>
        <v/>
      </c>
      <c r="M783" s="758"/>
      <c r="N783" s="759"/>
      <c r="O783" s="757"/>
      <c r="P783" s="757"/>
      <c r="Q783" s="757"/>
      <c r="R783" s="757"/>
      <c r="S783" s="757"/>
      <c r="T783" s="757"/>
      <c r="U783" s="757"/>
      <c r="V783" s="757">
        <f>COUNTA('Compiled Bev'!P3073,'Compiled Bev'!R3073)</f>
        <v>0</v>
      </c>
      <c r="W783" s="757"/>
      <c r="X783" s="757"/>
      <c r="Y783" s="757"/>
      <c r="Z783" s="757"/>
    </row>
    <row r="784">
      <c r="A784" s="757" t="str">
        <f>'Compiled Bev'!I3074</f>
        <v/>
      </c>
      <c r="B784" s="757" t="str">
        <f>IF(sum('Compiled Bev'!P3074+'Compiled Bev'!R3074)=0,"",IF(V784&gt;1,"",sum('Compiled Bev'!P3074+'Compiled Bev'!R3074)))</f>
        <v/>
      </c>
      <c r="C784" s="757" t="str">
        <f>'Compiled Bev'!K3074</f>
        <v/>
      </c>
      <c r="D784" s="757" t="str">
        <f>'Compiled Bev'!L3074</f>
        <v/>
      </c>
      <c r="E784" s="757" t="str">
        <f>'Compiled Bev'!M3074</f>
        <v/>
      </c>
      <c r="F784" s="757" t="str">
        <f>'Compiled Bev'!N3074</f>
        <v/>
      </c>
      <c r="G784" s="757" t="str">
        <f t="shared" si="1"/>
        <v/>
      </c>
      <c r="H784" s="757" t="str">
        <f>'Compiled Bev'!P3074</f>
        <v/>
      </c>
      <c r="I784" s="757" t="str">
        <f t="shared" si="2"/>
        <v/>
      </c>
      <c r="J784" s="757" t="str">
        <f>'Compiled Bev'!R3074</f>
        <v/>
      </c>
      <c r="K784" s="757" t="str">
        <f>'Compiled Bev'!S3074</f>
        <v/>
      </c>
      <c r="L784" s="757" t="str">
        <f>'Compiled Bev'!T3074</f>
        <v/>
      </c>
      <c r="M784" s="758"/>
      <c r="N784" s="759"/>
      <c r="O784" s="757"/>
      <c r="P784" s="757"/>
      <c r="Q784" s="757"/>
      <c r="R784" s="757"/>
      <c r="S784" s="757"/>
      <c r="T784" s="757"/>
      <c r="U784" s="757"/>
      <c r="V784" s="757">
        <f>COUNTA('Compiled Bev'!P3074,'Compiled Bev'!R3074)</f>
        <v>0</v>
      </c>
      <c r="W784" s="757"/>
      <c r="X784" s="757"/>
      <c r="Y784" s="757"/>
      <c r="Z784" s="757"/>
    </row>
    <row r="785">
      <c r="A785" s="757" t="str">
        <f>'Compiled Bev'!I3075</f>
        <v/>
      </c>
      <c r="B785" s="757" t="str">
        <f>IF(sum('Compiled Bev'!P3075+'Compiled Bev'!R3075)=0,"",IF(V785&gt;1,"",sum('Compiled Bev'!P3075+'Compiled Bev'!R3075)))</f>
        <v/>
      </c>
      <c r="C785" s="757" t="str">
        <f>'Compiled Bev'!K3075</f>
        <v/>
      </c>
      <c r="D785" s="757" t="str">
        <f>'Compiled Bev'!L3075</f>
        <v/>
      </c>
      <c r="E785" s="757" t="str">
        <f>'Compiled Bev'!M3075</f>
        <v/>
      </c>
      <c r="F785" s="757" t="str">
        <f>'Compiled Bev'!N3075</f>
        <v/>
      </c>
      <c r="G785" s="757" t="str">
        <f t="shared" si="1"/>
        <v/>
      </c>
      <c r="H785" s="757" t="str">
        <f>'Compiled Bev'!P3075</f>
        <v/>
      </c>
      <c r="I785" s="757" t="str">
        <f t="shared" si="2"/>
        <v/>
      </c>
      <c r="J785" s="757" t="str">
        <f>'Compiled Bev'!R3075</f>
        <v/>
      </c>
      <c r="K785" s="757" t="str">
        <f>'Compiled Bev'!S3075</f>
        <v/>
      </c>
      <c r="L785" s="757" t="str">
        <f>'Compiled Bev'!T3075</f>
        <v/>
      </c>
      <c r="M785" s="758"/>
      <c r="N785" s="759"/>
      <c r="O785" s="757"/>
      <c r="P785" s="757"/>
      <c r="Q785" s="757"/>
      <c r="R785" s="757"/>
      <c r="S785" s="757"/>
      <c r="T785" s="757"/>
      <c r="U785" s="757"/>
      <c r="V785" s="757">
        <f>COUNTA('Compiled Bev'!P3075,'Compiled Bev'!R3075)</f>
        <v>0</v>
      </c>
      <c r="W785" s="757"/>
      <c r="X785" s="757"/>
      <c r="Y785" s="757"/>
      <c r="Z785" s="757"/>
    </row>
    <row r="786">
      <c r="A786" s="757" t="str">
        <f>'Compiled Bev'!I3076</f>
        <v/>
      </c>
      <c r="B786" s="757" t="str">
        <f>IF(sum('Compiled Bev'!P3076+'Compiled Bev'!R3076)=0,"",IF(V786&gt;1,"",sum('Compiled Bev'!P3076+'Compiled Bev'!R3076)))</f>
        <v/>
      </c>
      <c r="C786" s="757" t="str">
        <f>'Compiled Bev'!K3076</f>
        <v/>
      </c>
      <c r="D786" s="757" t="str">
        <f>'Compiled Bev'!L3076</f>
        <v/>
      </c>
      <c r="E786" s="757" t="str">
        <f>'Compiled Bev'!M3076</f>
        <v/>
      </c>
      <c r="F786" s="757" t="str">
        <f>'Compiled Bev'!N3076</f>
        <v/>
      </c>
      <c r="G786" s="757" t="str">
        <f t="shared" si="1"/>
        <v/>
      </c>
      <c r="H786" s="757" t="str">
        <f>'Compiled Bev'!P3076</f>
        <v/>
      </c>
      <c r="I786" s="757" t="str">
        <f t="shared" si="2"/>
        <v/>
      </c>
      <c r="J786" s="757" t="str">
        <f>'Compiled Bev'!R3076</f>
        <v/>
      </c>
      <c r="K786" s="757" t="str">
        <f>'Compiled Bev'!S3076</f>
        <v/>
      </c>
      <c r="L786" s="757" t="str">
        <f>'Compiled Bev'!T3076</f>
        <v/>
      </c>
      <c r="M786" s="758"/>
      <c r="N786" s="759"/>
      <c r="O786" s="757"/>
      <c r="P786" s="757"/>
      <c r="Q786" s="757"/>
      <c r="R786" s="757"/>
      <c r="S786" s="757"/>
      <c r="T786" s="757"/>
      <c r="U786" s="757"/>
      <c r="V786" s="757">
        <f>COUNTA('Compiled Bev'!P3076,'Compiled Bev'!R3076)</f>
        <v>0</v>
      </c>
      <c r="W786" s="757"/>
      <c r="X786" s="757"/>
      <c r="Y786" s="757"/>
      <c r="Z786" s="757"/>
    </row>
    <row r="787">
      <c r="A787" s="757" t="str">
        <f>'Compiled Bev'!I3077</f>
        <v/>
      </c>
      <c r="B787" s="757" t="str">
        <f>IF(sum('Compiled Bev'!P3077+'Compiled Bev'!R3077)=0,"",IF(V787&gt;1,"",sum('Compiled Bev'!P3077+'Compiled Bev'!R3077)))</f>
        <v/>
      </c>
      <c r="C787" s="757" t="str">
        <f>'Compiled Bev'!K3077</f>
        <v/>
      </c>
      <c r="D787" s="757" t="str">
        <f>'Compiled Bev'!L3077</f>
        <v/>
      </c>
      <c r="E787" s="757" t="str">
        <f>'Compiled Bev'!M3077</f>
        <v/>
      </c>
      <c r="F787" s="757" t="str">
        <f>'Compiled Bev'!N3077</f>
        <v/>
      </c>
      <c r="G787" s="757" t="str">
        <f t="shared" si="1"/>
        <v/>
      </c>
      <c r="H787" s="757" t="str">
        <f>'Compiled Bev'!P3077</f>
        <v/>
      </c>
      <c r="I787" s="757" t="str">
        <f t="shared" si="2"/>
        <v/>
      </c>
      <c r="J787" s="757" t="str">
        <f>'Compiled Bev'!R3077</f>
        <v/>
      </c>
      <c r="K787" s="757" t="str">
        <f>'Compiled Bev'!S3077</f>
        <v/>
      </c>
      <c r="L787" s="757" t="str">
        <f>'Compiled Bev'!T3077</f>
        <v/>
      </c>
      <c r="M787" s="758"/>
      <c r="N787" s="759"/>
      <c r="O787" s="757"/>
      <c r="P787" s="757"/>
      <c r="Q787" s="757"/>
      <c r="R787" s="757"/>
      <c r="S787" s="757"/>
      <c r="T787" s="757"/>
      <c r="U787" s="757"/>
      <c r="V787" s="757">
        <f>COUNTA('Compiled Bev'!P3077,'Compiled Bev'!R3077)</f>
        <v>0</v>
      </c>
      <c r="W787" s="757"/>
      <c r="X787" s="757"/>
      <c r="Y787" s="757"/>
      <c r="Z787" s="757"/>
    </row>
    <row r="788">
      <c r="A788" s="757" t="str">
        <f>'Compiled Bev'!I3078</f>
        <v/>
      </c>
      <c r="B788" s="757" t="str">
        <f>IF(sum('Compiled Bev'!P3078+'Compiled Bev'!R3078)=0,"",IF(V788&gt;1,"",sum('Compiled Bev'!P3078+'Compiled Bev'!R3078)))</f>
        <v/>
      </c>
      <c r="C788" s="757" t="str">
        <f>'Compiled Bev'!K3078</f>
        <v/>
      </c>
      <c r="D788" s="757" t="str">
        <f>'Compiled Bev'!L3078</f>
        <v/>
      </c>
      <c r="E788" s="757" t="str">
        <f>'Compiled Bev'!M3078</f>
        <v/>
      </c>
      <c r="F788" s="757" t="str">
        <f>'Compiled Bev'!N3078</f>
        <v/>
      </c>
      <c r="G788" s="757" t="str">
        <f t="shared" si="1"/>
        <v/>
      </c>
      <c r="H788" s="757" t="str">
        <f>'Compiled Bev'!P3078</f>
        <v/>
      </c>
      <c r="I788" s="757" t="str">
        <f t="shared" si="2"/>
        <v/>
      </c>
      <c r="J788" s="757" t="str">
        <f>'Compiled Bev'!R3078</f>
        <v/>
      </c>
      <c r="K788" s="757" t="str">
        <f>'Compiled Bev'!S3078</f>
        <v/>
      </c>
      <c r="L788" s="757" t="str">
        <f>'Compiled Bev'!T3078</f>
        <v/>
      </c>
      <c r="M788" s="758"/>
      <c r="N788" s="759"/>
      <c r="O788" s="757"/>
      <c r="P788" s="757"/>
      <c r="Q788" s="757"/>
      <c r="R788" s="757"/>
      <c r="S788" s="757"/>
      <c r="T788" s="757"/>
      <c r="U788" s="757"/>
      <c r="V788" s="757">
        <f>COUNTA('Compiled Bev'!P3078,'Compiled Bev'!R3078)</f>
        <v>0</v>
      </c>
      <c r="W788" s="757"/>
      <c r="X788" s="757"/>
      <c r="Y788" s="757"/>
      <c r="Z788" s="757"/>
    </row>
    <row r="789">
      <c r="A789" s="757" t="str">
        <f>'Compiled Bev'!I3079</f>
        <v/>
      </c>
      <c r="B789" s="757" t="str">
        <f>IF(sum('Compiled Bev'!P3079+'Compiled Bev'!R3079)=0,"",IF(V789&gt;1,"",sum('Compiled Bev'!P3079+'Compiled Bev'!R3079)))</f>
        <v/>
      </c>
      <c r="C789" s="757" t="str">
        <f>'Compiled Bev'!K3079</f>
        <v/>
      </c>
      <c r="D789" s="757" t="str">
        <f>'Compiled Bev'!L3079</f>
        <v/>
      </c>
      <c r="E789" s="757" t="str">
        <f>'Compiled Bev'!M3079</f>
        <v/>
      </c>
      <c r="F789" s="757" t="str">
        <f>'Compiled Bev'!N3079</f>
        <v/>
      </c>
      <c r="G789" s="757" t="str">
        <f t="shared" si="1"/>
        <v/>
      </c>
      <c r="H789" s="757" t="str">
        <f>'Compiled Bev'!P3079</f>
        <v/>
      </c>
      <c r="I789" s="757" t="str">
        <f t="shared" si="2"/>
        <v/>
      </c>
      <c r="J789" s="757" t="str">
        <f>'Compiled Bev'!R3079</f>
        <v/>
      </c>
      <c r="K789" s="757" t="str">
        <f>'Compiled Bev'!S3079</f>
        <v/>
      </c>
      <c r="L789" s="757" t="str">
        <f>'Compiled Bev'!T3079</f>
        <v/>
      </c>
      <c r="M789" s="758"/>
      <c r="N789" s="759"/>
      <c r="O789" s="757"/>
      <c r="P789" s="757"/>
      <c r="Q789" s="757"/>
      <c r="R789" s="757"/>
      <c r="S789" s="757"/>
      <c r="T789" s="757"/>
      <c r="U789" s="757"/>
      <c r="V789" s="757">
        <f>COUNTA('Compiled Bev'!P3079,'Compiled Bev'!R3079)</f>
        <v>0</v>
      </c>
      <c r="W789" s="757"/>
      <c r="X789" s="757"/>
      <c r="Y789" s="757"/>
      <c r="Z789" s="757"/>
    </row>
    <row r="790">
      <c r="A790" s="757" t="str">
        <f>'Compiled Bev'!I3080</f>
        <v/>
      </c>
      <c r="B790" s="757" t="str">
        <f>IF(sum('Compiled Bev'!P3080+'Compiled Bev'!R3080)=0,"",IF(V790&gt;1,"",sum('Compiled Bev'!P3080+'Compiled Bev'!R3080)))</f>
        <v/>
      </c>
      <c r="C790" s="757" t="str">
        <f>'Compiled Bev'!K3080</f>
        <v/>
      </c>
      <c r="D790" s="757" t="str">
        <f>'Compiled Bev'!L3080</f>
        <v/>
      </c>
      <c r="E790" s="757" t="str">
        <f>'Compiled Bev'!M3080</f>
        <v/>
      </c>
      <c r="F790" s="757" t="str">
        <f>'Compiled Bev'!N3080</f>
        <v/>
      </c>
      <c r="G790" s="757" t="str">
        <f t="shared" si="1"/>
        <v/>
      </c>
      <c r="H790" s="757" t="str">
        <f>'Compiled Bev'!P3080</f>
        <v/>
      </c>
      <c r="I790" s="757" t="str">
        <f t="shared" si="2"/>
        <v/>
      </c>
      <c r="J790" s="757" t="str">
        <f>'Compiled Bev'!R3080</f>
        <v/>
      </c>
      <c r="K790" s="757" t="str">
        <f>'Compiled Bev'!S3080</f>
        <v/>
      </c>
      <c r="L790" s="757" t="str">
        <f>'Compiled Bev'!T3080</f>
        <v/>
      </c>
      <c r="M790" s="758"/>
      <c r="N790" s="759"/>
      <c r="O790" s="757"/>
      <c r="P790" s="757"/>
      <c r="Q790" s="757"/>
      <c r="R790" s="757"/>
      <c r="S790" s="757"/>
      <c r="T790" s="757"/>
      <c r="U790" s="757"/>
      <c r="V790" s="757">
        <f>COUNTA('Compiled Bev'!P3080,'Compiled Bev'!R3080)</f>
        <v>0</v>
      </c>
      <c r="W790" s="757"/>
      <c r="X790" s="757"/>
      <c r="Y790" s="757"/>
      <c r="Z790" s="757"/>
    </row>
    <row r="791">
      <c r="A791" s="757" t="str">
        <f>'Compiled Bev'!I3081</f>
        <v/>
      </c>
      <c r="B791" s="757" t="str">
        <f>IF(sum('Compiled Bev'!P3081+'Compiled Bev'!R3081)=0,"",IF(V791&gt;1,"",sum('Compiled Bev'!P3081+'Compiled Bev'!R3081)))</f>
        <v/>
      </c>
      <c r="C791" s="757" t="str">
        <f>'Compiled Bev'!K3081</f>
        <v/>
      </c>
      <c r="D791" s="757" t="str">
        <f>'Compiled Bev'!L3081</f>
        <v/>
      </c>
      <c r="E791" s="757" t="str">
        <f>'Compiled Bev'!M3081</f>
        <v/>
      </c>
      <c r="F791" s="757" t="str">
        <f>'Compiled Bev'!N3081</f>
        <v/>
      </c>
      <c r="G791" s="757" t="str">
        <f t="shared" si="1"/>
        <v/>
      </c>
      <c r="H791" s="757" t="str">
        <f>'Compiled Bev'!P3081</f>
        <v/>
      </c>
      <c r="I791" s="757" t="str">
        <f t="shared" si="2"/>
        <v/>
      </c>
      <c r="J791" s="757" t="str">
        <f>'Compiled Bev'!R3081</f>
        <v/>
      </c>
      <c r="K791" s="757" t="str">
        <f>'Compiled Bev'!S3081</f>
        <v/>
      </c>
      <c r="L791" s="757" t="str">
        <f>'Compiled Bev'!T3081</f>
        <v/>
      </c>
      <c r="M791" s="758"/>
      <c r="N791" s="759"/>
      <c r="O791" s="757"/>
      <c r="P791" s="757"/>
      <c r="Q791" s="757"/>
      <c r="R791" s="757"/>
      <c r="S791" s="757"/>
      <c r="T791" s="757"/>
      <c r="U791" s="757"/>
      <c r="V791" s="757">
        <f>COUNTA('Compiled Bev'!P3081,'Compiled Bev'!R3081)</f>
        <v>0</v>
      </c>
      <c r="W791" s="757"/>
      <c r="X791" s="757"/>
      <c r="Y791" s="757"/>
      <c r="Z791" s="757"/>
    </row>
    <row r="792">
      <c r="A792" s="757" t="str">
        <f>'Compiled Bev'!I3082</f>
        <v/>
      </c>
      <c r="B792" s="757" t="str">
        <f>IF(sum('Compiled Bev'!P3082+'Compiled Bev'!R3082)=0,"",IF(V792&gt;1,"",sum('Compiled Bev'!P3082+'Compiled Bev'!R3082)))</f>
        <v/>
      </c>
      <c r="C792" s="757" t="str">
        <f>'Compiled Bev'!K3082</f>
        <v/>
      </c>
      <c r="D792" s="757" t="str">
        <f>'Compiled Bev'!L3082</f>
        <v/>
      </c>
      <c r="E792" s="757" t="str">
        <f>'Compiled Bev'!M3082</f>
        <v/>
      </c>
      <c r="F792" s="757" t="str">
        <f>'Compiled Bev'!N3082</f>
        <v/>
      </c>
      <c r="G792" s="757" t="str">
        <f t="shared" si="1"/>
        <v/>
      </c>
      <c r="H792" s="757" t="str">
        <f>'Compiled Bev'!P3082</f>
        <v/>
      </c>
      <c r="I792" s="757" t="str">
        <f t="shared" si="2"/>
        <v/>
      </c>
      <c r="J792" s="757" t="str">
        <f>'Compiled Bev'!R3082</f>
        <v/>
      </c>
      <c r="K792" s="757" t="str">
        <f>'Compiled Bev'!S3082</f>
        <v/>
      </c>
      <c r="L792" s="757" t="str">
        <f>'Compiled Bev'!T3082</f>
        <v/>
      </c>
      <c r="M792" s="758"/>
      <c r="N792" s="759"/>
      <c r="O792" s="757"/>
      <c r="P792" s="757"/>
      <c r="Q792" s="757"/>
      <c r="R792" s="757"/>
      <c r="S792" s="757"/>
      <c r="T792" s="757"/>
      <c r="U792" s="757"/>
      <c r="V792" s="757">
        <f>COUNTA('Compiled Bev'!P3082,'Compiled Bev'!R3082)</f>
        <v>0</v>
      </c>
      <c r="W792" s="757"/>
      <c r="X792" s="757"/>
      <c r="Y792" s="757"/>
      <c r="Z792" s="757"/>
    </row>
    <row r="793">
      <c r="A793" s="757" t="str">
        <f>'Compiled Bev'!I3083</f>
        <v/>
      </c>
      <c r="B793" s="757" t="str">
        <f>IF(sum('Compiled Bev'!P3083+'Compiled Bev'!R3083)=0,"",IF(V793&gt;1,"",sum('Compiled Bev'!P3083+'Compiled Bev'!R3083)))</f>
        <v/>
      </c>
      <c r="C793" s="757" t="str">
        <f>'Compiled Bev'!K3083</f>
        <v/>
      </c>
      <c r="D793" s="757" t="str">
        <f>'Compiled Bev'!L3083</f>
        <v/>
      </c>
      <c r="E793" s="757" t="str">
        <f>'Compiled Bev'!M3083</f>
        <v/>
      </c>
      <c r="F793" s="757" t="str">
        <f>'Compiled Bev'!N3083</f>
        <v/>
      </c>
      <c r="G793" s="757" t="str">
        <f t="shared" si="1"/>
        <v/>
      </c>
      <c r="H793" s="757" t="str">
        <f>'Compiled Bev'!P3083</f>
        <v/>
      </c>
      <c r="I793" s="757" t="str">
        <f t="shared" si="2"/>
        <v/>
      </c>
      <c r="J793" s="757" t="str">
        <f>'Compiled Bev'!R3083</f>
        <v/>
      </c>
      <c r="K793" s="757" t="str">
        <f>'Compiled Bev'!S3083</f>
        <v/>
      </c>
      <c r="L793" s="757" t="str">
        <f>'Compiled Bev'!T3083</f>
        <v/>
      </c>
      <c r="M793" s="758"/>
      <c r="N793" s="759"/>
      <c r="O793" s="757"/>
      <c r="P793" s="757"/>
      <c r="Q793" s="757"/>
      <c r="R793" s="757"/>
      <c r="S793" s="757"/>
      <c r="T793" s="757"/>
      <c r="U793" s="757"/>
      <c r="V793" s="757">
        <f>COUNTA('Compiled Bev'!P3083,'Compiled Bev'!R3083)</f>
        <v>0</v>
      </c>
      <c r="W793" s="757"/>
      <c r="X793" s="757"/>
      <c r="Y793" s="757"/>
      <c r="Z793" s="757"/>
    </row>
    <row r="794">
      <c r="A794" s="757" t="str">
        <f>'Compiled Bev'!I3084</f>
        <v/>
      </c>
      <c r="B794" s="757" t="str">
        <f>IF(sum('Compiled Bev'!P3084+'Compiled Bev'!R3084)=0,"",IF(V794&gt;1,"",sum('Compiled Bev'!P3084+'Compiled Bev'!R3084)))</f>
        <v/>
      </c>
      <c r="C794" s="757" t="str">
        <f>'Compiled Bev'!K3084</f>
        <v/>
      </c>
      <c r="D794" s="757" t="str">
        <f>'Compiled Bev'!L3084</f>
        <v/>
      </c>
      <c r="E794" s="757" t="str">
        <f>'Compiled Bev'!M3084</f>
        <v/>
      </c>
      <c r="F794" s="757" t="str">
        <f>'Compiled Bev'!N3084</f>
        <v/>
      </c>
      <c r="G794" s="757" t="str">
        <f t="shared" si="1"/>
        <v/>
      </c>
      <c r="H794" s="757" t="str">
        <f>'Compiled Bev'!P3084</f>
        <v/>
      </c>
      <c r="I794" s="757" t="str">
        <f t="shared" si="2"/>
        <v/>
      </c>
      <c r="J794" s="757" t="str">
        <f>'Compiled Bev'!R3084</f>
        <v/>
      </c>
      <c r="K794" s="757" t="str">
        <f>'Compiled Bev'!S3084</f>
        <v/>
      </c>
      <c r="L794" s="757" t="str">
        <f>'Compiled Bev'!T3084</f>
        <v/>
      </c>
      <c r="M794" s="758"/>
      <c r="N794" s="759"/>
      <c r="O794" s="757"/>
      <c r="P794" s="757"/>
      <c r="Q794" s="757"/>
      <c r="R794" s="757"/>
      <c r="S794" s="757"/>
      <c r="T794" s="757"/>
      <c r="U794" s="757"/>
      <c r="V794" s="757">
        <f>COUNTA('Compiled Bev'!P3084,'Compiled Bev'!R3084)</f>
        <v>0</v>
      </c>
      <c r="W794" s="757"/>
      <c r="X794" s="757"/>
      <c r="Y794" s="757"/>
      <c r="Z794" s="757"/>
    </row>
    <row r="795">
      <c r="A795" s="757" t="str">
        <f>'Compiled Bev'!I3085</f>
        <v/>
      </c>
      <c r="B795" s="757" t="str">
        <f>IF(sum('Compiled Bev'!P3085+'Compiled Bev'!R3085)=0,"",IF(V795&gt;1,"",sum('Compiled Bev'!P3085+'Compiled Bev'!R3085)))</f>
        <v/>
      </c>
      <c r="C795" s="757" t="str">
        <f>'Compiled Bev'!K3085</f>
        <v/>
      </c>
      <c r="D795" s="757" t="str">
        <f>'Compiled Bev'!L3085</f>
        <v/>
      </c>
      <c r="E795" s="757" t="str">
        <f>'Compiled Bev'!M3085</f>
        <v/>
      </c>
      <c r="F795" s="757" t="str">
        <f>'Compiled Bev'!N3085</f>
        <v/>
      </c>
      <c r="G795" s="757" t="str">
        <f t="shared" si="1"/>
        <v/>
      </c>
      <c r="H795" s="757" t="str">
        <f>'Compiled Bev'!P3085</f>
        <v/>
      </c>
      <c r="I795" s="757" t="str">
        <f t="shared" si="2"/>
        <v/>
      </c>
      <c r="J795" s="757" t="str">
        <f>'Compiled Bev'!R3085</f>
        <v/>
      </c>
      <c r="K795" s="757" t="str">
        <f>'Compiled Bev'!S3085</f>
        <v/>
      </c>
      <c r="L795" s="757" t="str">
        <f>'Compiled Bev'!T3085</f>
        <v/>
      </c>
      <c r="M795" s="758"/>
      <c r="N795" s="759"/>
      <c r="O795" s="757"/>
      <c r="P795" s="757"/>
      <c r="Q795" s="757"/>
      <c r="R795" s="757"/>
      <c r="S795" s="757"/>
      <c r="T795" s="757"/>
      <c r="U795" s="757"/>
      <c r="V795" s="757">
        <f>COUNTA('Compiled Bev'!P3085,'Compiled Bev'!R3085)</f>
        <v>0</v>
      </c>
      <c r="W795" s="757"/>
      <c r="X795" s="757"/>
      <c r="Y795" s="757"/>
      <c r="Z795" s="757"/>
    </row>
    <row r="796">
      <c r="A796" s="757" t="str">
        <f>'Compiled Bev'!I3086</f>
        <v/>
      </c>
      <c r="B796" s="757" t="str">
        <f>IF(sum('Compiled Bev'!P3086+'Compiled Bev'!R3086)=0,"",IF(V796&gt;1,"",sum('Compiled Bev'!P3086+'Compiled Bev'!R3086)))</f>
        <v/>
      </c>
      <c r="C796" s="757" t="str">
        <f>'Compiled Bev'!K3086</f>
        <v/>
      </c>
      <c r="D796" s="757" t="str">
        <f>'Compiled Bev'!L3086</f>
        <v/>
      </c>
      <c r="E796" s="757" t="str">
        <f>'Compiled Bev'!M3086</f>
        <v/>
      </c>
      <c r="F796" s="757" t="str">
        <f>'Compiled Bev'!N3086</f>
        <v/>
      </c>
      <c r="G796" s="757" t="str">
        <f t="shared" si="1"/>
        <v/>
      </c>
      <c r="H796" s="757" t="str">
        <f>'Compiled Bev'!P3086</f>
        <v/>
      </c>
      <c r="I796" s="757" t="str">
        <f t="shared" si="2"/>
        <v/>
      </c>
      <c r="J796" s="757" t="str">
        <f>'Compiled Bev'!R3086</f>
        <v/>
      </c>
      <c r="K796" s="757" t="str">
        <f>'Compiled Bev'!S3086</f>
        <v/>
      </c>
      <c r="L796" s="757" t="str">
        <f>'Compiled Bev'!T3086</f>
        <v/>
      </c>
      <c r="M796" s="758"/>
      <c r="N796" s="759"/>
      <c r="O796" s="757"/>
      <c r="P796" s="757"/>
      <c r="Q796" s="757"/>
      <c r="R796" s="757"/>
      <c r="S796" s="757"/>
      <c r="T796" s="757"/>
      <c r="U796" s="757"/>
      <c r="V796" s="757">
        <f>COUNTA('Compiled Bev'!P3086,'Compiled Bev'!R3086)</f>
        <v>0</v>
      </c>
      <c r="W796" s="757"/>
      <c r="X796" s="757"/>
      <c r="Y796" s="757"/>
      <c r="Z796" s="757"/>
    </row>
    <row r="797">
      <c r="A797" s="757" t="str">
        <f>'Compiled Bev'!I3087</f>
        <v/>
      </c>
      <c r="B797" s="757" t="str">
        <f>IF(sum('Compiled Bev'!P3087+'Compiled Bev'!R3087)=0,"",IF(V797&gt;1,"",sum('Compiled Bev'!P3087+'Compiled Bev'!R3087)))</f>
        <v/>
      </c>
      <c r="C797" s="757" t="str">
        <f>'Compiled Bev'!K3087</f>
        <v/>
      </c>
      <c r="D797" s="757" t="str">
        <f>'Compiled Bev'!L3087</f>
        <v/>
      </c>
      <c r="E797" s="757" t="str">
        <f>'Compiled Bev'!M3087</f>
        <v/>
      </c>
      <c r="F797" s="757" t="str">
        <f>'Compiled Bev'!N3087</f>
        <v/>
      </c>
      <c r="G797" s="757" t="str">
        <f t="shared" si="1"/>
        <v/>
      </c>
      <c r="H797" s="757" t="str">
        <f>'Compiled Bev'!P3087</f>
        <v/>
      </c>
      <c r="I797" s="757" t="str">
        <f t="shared" si="2"/>
        <v/>
      </c>
      <c r="J797" s="757" t="str">
        <f>'Compiled Bev'!R3087</f>
        <v/>
      </c>
      <c r="K797" s="757" t="str">
        <f>'Compiled Bev'!S3087</f>
        <v/>
      </c>
      <c r="L797" s="757" t="str">
        <f>'Compiled Bev'!T3087</f>
        <v/>
      </c>
      <c r="M797" s="758"/>
      <c r="N797" s="759"/>
      <c r="O797" s="757"/>
      <c r="P797" s="757"/>
      <c r="Q797" s="757"/>
      <c r="R797" s="757"/>
      <c r="S797" s="757"/>
      <c r="T797" s="757"/>
      <c r="U797" s="757"/>
      <c r="V797" s="757">
        <f>COUNTA('Compiled Bev'!P3087,'Compiled Bev'!R3087)</f>
        <v>0</v>
      </c>
      <c r="W797" s="757"/>
      <c r="X797" s="757"/>
      <c r="Y797" s="757"/>
      <c r="Z797" s="757"/>
    </row>
    <row r="798">
      <c r="A798" s="757" t="str">
        <f>'Compiled Bev'!I3088</f>
        <v/>
      </c>
      <c r="B798" s="757" t="str">
        <f>IF(sum('Compiled Bev'!P3088+'Compiled Bev'!R3088)=0,"",IF(V798&gt;1,"",sum('Compiled Bev'!P3088+'Compiled Bev'!R3088)))</f>
        <v/>
      </c>
      <c r="C798" s="757" t="str">
        <f>'Compiled Bev'!K3088</f>
        <v/>
      </c>
      <c r="D798" s="757" t="str">
        <f>'Compiled Bev'!L3088</f>
        <v/>
      </c>
      <c r="E798" s="757" t="str">
        <f>'Compiled Bev'!M3088</f>
        <v/>
      </c>
      <c r="F798" s="757" t="str">
        <f>'Compiled Bev'!N3088</f>
        <v/>
      </c>
      <c r="G798" s="757" t="str">
        <f t="shared" si="1"/>
        <v/>
      </c>
      <c r="H798" s="757" t="str">
        <f>'Compiled Bev'!P3088</f>
        <v/>
      </c>
      <c r="I798" s="757" t="str">
        <f t="shared" si="2"/>
        <v/>
      </c>
      <c r="J798" s="757" t="str">
        <f>'Compiled Bev'!R3088</f>
        <v/>
      </c>
      <c r="K798" s="757" t="str">
        <f>'Compiled Bev'!S3088</f>
        <v/>
      </c>
      <c r="L798" s="757" t="str">
        <f>'Compiled Bev'!T3088</f>
        <v/>
      </c>
      <c r="M798" s="758"/>
      <c r="N798" s="759"/>
      <c r="O798" s="757"/>
      <c r="P798" s="757"/>
      <c r="Q798" s="757"/>
      <c r="R798" s="757"/>
      <c r="S798" s="757"/>
      <c r="T798" s="757"/>
      <c r="U798" s="757"/>
      <c r="V798" s="757">
        <f>COUNTA('Compiled Bev'!P3088,'Compiled Bev'!R3088)</f>
        <v>0</v>
      </c>
      <c r="W798" s="757"/>
      <c r="X798" s="757"/>
      <c r="Y798" s="757"/>
      <c r="Z798" s="757"/>
    </row>
    <row r="799">
      <c r="A799" s="757" t="str">
        <f>'Compiled Bev'!I3089</f>
        <v/>
      </c>
      <c r="B799" s="757" t="str">
        <f>IF(sum('Compiled Bev'!P3089+'Compiled Bev'!R3089)=0,"",IF(V799&gt;1,"",sum('Compiled Bev'!P3089+'Compiled Bev'!R3089)))</f>
        <v/>
      </c>
      <c r="C799" s="757" t="str">
        <f>'Compiled Bev'!K3089</f>
        <v/>
      </c>
      <c r="D799" s="757" t="str">
        <f>'Compiled Bev'!L3089</f>
        <v/>
      </c>
      <c r="E799" s="757" t="str">
        <f>'Compiled Bev'!M3089</f>
        <v/>
      </c>
      <c r="F799" s="757" t="str">
        <f>'Compiled Bev'!N3089</f>
        <v/>
      </c>
      <c r="G799" s="757" t="str">
        <f t="shared" si="1"/>
        <v/>
      </c>
      <c r="H799" s="757" t="str">
        <f>'Compiled Bev'!P3089</f>
        <v/>
      </c>
      <c r="I799" s="757" t="str">
        <f t="shared" si="2"/>
        <v/>
      </c>
      <c r="J799" s="757" t="str">
        <f>'Compiled Bev'!R3089</f>
        <v/>
      </c>
      <c r="K799" s="757" t="str">
        <f>'Compiled Bev'!S3089</f>
        <v/>
      </c>
      <c r="L799" s="757" t="str">
        <f>'Compiled Bev'!T3089</f>
        <v/>
      </c>
      <c r="M799" s="758"/>
      <c r="N799" s="759"/>
      <c r="O799" s="757"/>
      <c r="P799" s="757"/>
      <c r="Q799" s="757"/>
      <c r="R799" s="757"/>
      <c r="S799" s="757"/>
      <c r="T799" s="757"/>
      <c r="U799" s="757"/>
      <c r="V799" s="757">
        <f>COUNTA('Compiled Bev'!P3089,'Compiled Bev'!R3089)</f>
        <v>0</v>
      </c>
      <c r="W799" s="757"/>
      <c r="X799" s="757"/>
      <c r="Y799" s="757"/>
      <c r="Z799" s="757"/>
    </row>
    <row r="800">
      <c r="A800" s="757" t="str">
        <f>'Compiled Bev'!I3090</f>
        <v/>
      </c>
      <c r="B800" s="757" t="str">
        <f>IF(sum('Compiled Bev'!P3090+'Compiled Bev'!R3090)=0,"",IF(V800&gt;1,"",sum('Compiled Bev'!P3090+'Compiled Bev'!R3090)))</f>
        <v/>
      </c>
      <c r="C800" s="757" t="str">
        <f>'Compiled Bev'!K3090</f>
        <v/>
      </c>
      <c r="D800" s="757" t="str">
        <f>'Compiled Bev'!L3090</f>
        <v/>
      </c>
      <c r="E800" s="757" t="str">
        <f>'Compiled Bev'!M3090</f>
        <v/>
      </c>
      <c r="F800" s="757" t="str">
        <f>'Compiled Bev'!N3090</f>
        <v/>
      </c>
      <c r="G800" s="757" t="str">
        <f t="shared" si="1"/>
        <v/>
      </c>
      <c r="H800" s="757" t="str">
        <f>'Compiled Bev'!P3090</f>
        <v/>
      </c>
      <c r="I800" s="757" t="str">
        <f t="shared" si="2"/>
        <v/>
      </c>
      <c r="J800" s="757" t="str">
        <f>'Compiled Bev'!R3090</f>
        <v/>
      </c>
      <c r="K800" s="757" t="str">
        <f>'Compiled Bev'!S3090</f>
        <v/>
      </c>
      <c r="L800" s="757" t="str">
        <f>'Compiled Bev'!T3090</f>
        <v/>
      </c>
      <c r="M800" s="758"/>
      <c r="N800" s="759"/>
      <c r="O800" s="757"/>
      <c r="P800" s="757"/>
      <c r="Q800" s="757"/>
      <c r="R800" s="757"/>
      <c r="S800" s="757"/>
      <c r="T800" s="757"/>
      <c r="U800" s="757"/>
      <c r="V800" s="757">
        <f>COUNTA('Compiled Bev'!P3090,'Compiled Bev'!R3090)</f>
        <v>0</v>
      </c>
      <c r="W800" s="757"/>
      <c r="X800" s="757"/>
      <c r="Y800" s="757"/>
      <c r="Z800" s="757"/>
    </row>
    <row r="801">
      <c r="A801" s="757" t="str">
        <f>'Compiled Bev'!I3091</f>
        <v/>
      </c>
      <c r="B801" s="757" t="str">
        <f>IF(sum('Compiled Bev'!P3091+'Compiled Bev'!R3091)=0,"",IF(V801&gt;1,"",sum('Compiled Bev'!P3091+'Compiled Bev'!R3091)))</f>
        <v/>
      </c>
      <c r="C801" s="757" t="str">
        <f>'Compiled Bev'!K3091</f>
        <v/>
      </c>
      <c r="D801" s="757" t="str">
        <f>'Compiled Bev'!L3091</f>
        <v/>
      </c>
      <c r="E801" s="757" t="str">
        <f>'Compiled Bev'!M3091</f>
        <v/>
      </c>
      <c r="F801" s="757" t="str">
        <f>'Compiled Bev'!N3091</f>
        <v/>
      </c>
      <c r="G801" s="757" t="str">
        <f t="shared" si="1"/>
        <v/>
      </c>
      <c r="H801" s="757" t="str">
        <f>'Compiled Bev'!P3091</f>
        <v/>
      </c>
      <c r="I801" s="757" t="str">
        <f t="shared" si="2"/>
        <v/>
      </c>
      <c r="J801" s="757" t="str">
        <f>'Compiled Bev'!R3091</f>
        <v/>
      </c>
      <c r="K801" s="757" t="str">
        <f>'Compiled Bev'!S3091</f>
        <v/>
      </c>
      <c r="L801" s="757" t="str">
        <f>'Compiled Bev'!T3091</f>
        <v/>
      </c>
      <c r="M801" s="758"/>
      <c r="N801" s="759"/>
      <c r="O801" s="757"/>
      <c r="P801" s="757"/>
      <c r="Q801" s="757"/>
      <c r="R801" s="757"/>
      <c r="S801" s="757"/>
      <c r="T801" s="757"/>
      <c r="U801" s="757"/>
      <c r="V801" s="757">
        <f>COUNTA('Compiled Bev'!P3091,'Compiled Bev'!R3091)</f>
        <v>0</v>
      </c>
      <c r="W801" s="757"/>
      <c r="X801" s="757"/>
      <c r="Y801" s="757"/>
      <c r="Z801" s="757"/>
    </row>
    <row r="802">
      <c r="A802" s="757" t="str">
        <f>'Compiled Bev'!I3092</f>
        <v/>
      </c>
      <c r="B802" s="757" t="str">
        <f>IF(sum('Compiled Bev'!P3092+'Compiled Bev'!R3092)=0,"",IF(V802&gt;1,"",sum('Compiled Bev'!P3092+'Compiled Bev'!R3092)))</f>
        <v/>
      </c>
      <c r="C802" s="757" t="str">
        <f>'Compiled Bev'!K3092</f>
        <v/>
      </c>
      <c r="D802" s="757" t="str">
        <f>'Compiled Bev'!L3092</f>
        <v/>
      </c>
      <c r="E802" s="757" t="str">
        <f>'Compiled Bev'!M3092</f>
        <v/>
      </c>
      <c r="F802" s="757" t="str">
        <f>'Compiled Bev'!N3092</f>
        <v/>
      </c>
      <c r="G802" s="757" t="str">
        <f t="shared" si="1"/>
        <v/>
      </c>
      <c r="H802" s="757" t="str">
        <f>'Compiled Bev'!P3092</f>
        <v/>
      </c>
      <c r="I802" s="757" t="str">
        <f t="shared" si="2"/>
        <v/>
      </c>
      <c r="J802" s="757" t="str">
        <f>'Compiled Bev'!R3092</f>
        <v/>
      </c>
      <c r="K802" s="757" t="str">
        <f>'Compiled Bev'!S3092</f>
        <v/>
      </c>
      <c r="L802" s="757" t="str">
        <f>'Compiled Bev'!T3092</f>
        <v/>
      </c>
      <c r="M802" s="758"/>
      <c r="N802" s="759"/>
      <c r="O802" s="757"/>
      <c r="P802" s="757"/>
      <c r="Q802" s="757"/>
      <c r="R802" s="757"/>
      <c r="S802" s="757"/>
      <c r="T802" s="757"/>
      <c r="U802" s="757"/>
      <c r="V802" s="757">
        <f>COUNTA('Compiled Bev'!P3092,'Compiled Bev'!R3092)</f>
        <v>0</v>
      </c>
      <c r="W802" s="757"/>
      <c r="X802" s="757"/>
      <c r="Y802" s="757"/>
      <c r="Z802" s="757"/>
    </row>
    <row r="803">
      <c r="A803" s="757" t="str">
        <f>'Compiled Bev'!I3093</f>
        <v/>
      </c>
      <c r="B803" s="757" t="str">
        <f>IF(sum('Compiled Bev'!P3093+'Compiled Bev'!R3093)=0,"",IF(V803&gt;1,"",sum('Compiled Bev'!P3093+'Compiled Bev'!R3093)))</f>
        <v/>
      </c>
      <c r="C803" s="757" t="str">
        <f>'Compiled Bev'!K3093</f>
        <v/>
      </c>
      <c r="D803" s="757" t="str">
        <f>'Compiled Bev'!L3093</f>
        <v/>
      </c>
      <c r="E803" s="757" t="str">
        <f>'Compiled Bev'!M3093</f>
        <v/>
      </c>
      <c r="F803" s="757" t="str">
        <f>'Compiled Bev'!N3093</f>
        <v/>
      </c>
      <c r="G803" s="757" t="str">
        <f t="shared" si="1"/>
        <v/>
      </c>
      <c r="H803" s="757" t="str">
        <f>'Compiled Bev'!P3093</f>
        <v/>
      </c>
      <c r="I803" s="757" t="str">
        <f t="shared" si="2"/>
        <v/>
      </c>
      <c r="J803" s="757" t="str">
        <f>'Compiled Bev'!R3093</f>
        <v/>
      </c>
      <c r="K803" s="757" t="str">
        <f>'Compiled Bev'!S3093</f>
        <v/>
      </c>
      <c r="L803" s="757" t="str">
        <f>'Compiled Bev'!T3093</f>
        <v/>
      </c>
      <c r="M803" s="758"/>
      <c r="N803" s="759"/>
      <c r="O803" s="757"/>
      <c r="P803" s="757"/>
      <c r="Q803" s="757"/>
      <c r="R803" s="757"/>
      <c r="S803" s="757"/>
      <c r="T803" s="757"/>
      <c r="U803" s="757"/>
      <c r="V803" s="757">
        <f>COUNTA('Compiled Bev'!P3093,'Compiled Bev'!R3093)</f>
        <v>0</v>
      </c>
      <c r="W803" s="757"/>
      <c r="X803" s="757"/>
      <c r="Y803" s="757"/>
      <c r="Z803" s="757"/>
    </row>
    <row r="804">
      <c r="A804" s="757" t="str">
        <f>'Compiled Bev'!I3094</f>
        <v/>
      </c>
      <c r="B804" s="757" t="str">
        <f>IF(sum('Compiled Bev'!P3094+'Compiled Bev'!R3094)=0,"",IF(V804&gt;1,"",sum('Compiled Bev'!P3094+'Compiled Bev'!R3094)))</f>
        <v/>
      </c>
      <c r="C804" s="757" t="str">
        <f>'Compiled Bev'!K3094</f>
        <v/>
      </c>
      <c r="D804" s="757" t="str">
        <f>'Compiled Bev'!L3094</f>
        <v/>
      </c>
      <c r="E804" s="757" t="str">
        <f>'Compiled Bev'!M3094</f>
        <v/>
      </c>
      <c r="F804" s="757" t="str">
        <f>'Compiled Bev'!N3094</f>
        <v/>
      </c>
      <c r="G804" s="757" t="str">
        <f t="shared" si="1"/>
        <v/>
      </c>
      <c r="H804" s="757" t="str">
        <f>'Compiled Bev'!P3094</f>
        <v/>
      </c>
      <c r="I804" s="757" t="str">
        <f t="shared" si="2"/>
        <v/>
      </c>
      <c r="J804" s="757" t="str">
        <f>'Compiled Bev'!R3094</f>
        <v/>
      </c>
      <c r="K804" s="757" t="str">
        <f>'Compiled Bev'!S3094</f>
        <v/>
      </c>
      <c r="L804" s="757" t="str">
        <f>'Compiled Bev'!T3094</f>
        <v/>
      </c>
      <c r="M804" s="758"/>
      <c r="N804" s="759"/>
      <c r="O804" s="757"/>
      <c r="P804" s="757"/>
      <c r="Q804" s="757"/>
      <c r="R804" s="757"/>
      <c r="S804" s="757"/>
      <c r="T804" s="757"/>
      <c r="U804" s="757"/>
      <c r="V804" s="757">
        <f>COUNTA('Compiled Bev'!P3094,'Compiled Bev'!R3094)</f>
        <v>0</v>
      </c>
      <c r="W804" s="757"/>
      <c r="X804" s="757"/>
      <c r="Y804" s="757"/>
      <c r="Z804" s="757"/>
    </row>
    <row r="805">
      <c r="A805" s="757" t="str">
        <f>'Compiled Bev'!I3095</f>
        <v/>
      </c>
      <c r="B805" s="757" t="str">
        <f>IF(sum('Compiled Bev'!P3095+'Compiled Bev'!R3095)=0,"",IF(V805&gt;1,"",sum('Compiled Bev'!P3095+'Compiled Bev'!R3095)))</f>
        <v/>
      </c>
      <c r="C805" s="757" t="str">
        <f>'Compiled Bev'!K3095</f>
        <v/>
      </c>
      <c r="D805" s="757" t="str">
        <f>'Compiled Bev'!L3095</f>
        <v/>
      </c>
      <c r="E805" s="757" t="str">
        <f>'Compiled Bev'!M3095</f>
        <v/>
      </c>
      <c r="F805" s="757" t="str">
        <f>'Compiled Bev'!N3095</f>
        <v/>
      </c>
      <c r="G805" s="757" t="str">
        <f t="shared" si="1"/>
        <v/>
      </c>
      <c r="H805" s="757" t="str">
        <f>'Compiled Bev'!P3095</f>
        <v/>
      </c>
      <c r="I805" s="757" t="str">
        <f t="shared" si="2"/>
        <v/>
      </c>
      <c r="J805" s="757" t="str">
        <f>'Compiled Bev'!R3095</f>
        <v/>
      </c>
      <c r="K805" s="757" t="str">
        <f>'Compiled Bev'!S3095</f>
        <v/>
      </c>
      <c r="L805" s="757" t="str">
        <f>'Compiled Bev'!T3095</f>
        <v/>
      </c>
      <c r="M805" s="758"/>
      <c r="N805" s="759"/>
      <c r="O805" s="757"/>
      <c r="P805" s="757"/>
      <c r="Q805" s="757"/>
      <c r="R805" s="757"/>
      <c r="S805" s="757"/>
      <c r="T805" s="757"/>
      <c r="U805" s="757"/>
      <c r="V805" s="757">
        <f>COUNTA('Compiled Bev'!P3095,'Compiled Bev'!R3095)</f>
        <v>0</v>
      </c>
      <c r="W805" s="757"/>
      <c r="X805" s="757"/>
      <c r="Y805" s="757"/>
      <c r="Z805" s="757"/>
    </row>
    <row r="806">
      <c r="A806" s="757" t="str">
        <f>'Compiled Bev'!I3096</f>
        <v/>
      </c>
      <c r="B806" s="757" t="str">
        <f>IF(sum('Compiled Bev'!P3096+'Compiled Bev'!R3096)=0,"",IF(V806&gt;1,"",sum('Compiled Bev'!P3096+'Compiled Bev'!R3096)))</f>
        <v/>
      </c>
      <c r="C806" s="757" t="str">
        <f>'Compiled Bev'!K3096</f>
        <v/>
      </c>
      <c r="D806" s="757" t="str">
        <f>'Compiled Bev'!L3096</f>
        <v/>
      </c>
      <c r="E806" s="757" t="str">
        <f>'Compiled Bev'!M3096</f>
        <v/>
      </c>
      <c r="F806" s="757" t="str">
        <f>'Compiled Bev'!N3096</f>
        <v/>
      </c>
      <c r="G806" s="757" t="str">
        <f t="shared" si="1"/>
        <v/>
      </c>
      <c r="H806" s="757" t="str">
        <f>'Compiled Bev'!P3096</f>
        <v/>
      </c>
      <c r="I806" s="757" t="str">
        <f t="shared" si="2"/>
        <v/>
      </c>
      <c r="J806" s="757" t="str">
        <f>'Compiled Bev'!R3096</f>
        <v/>
      </c>
      <c r="K806" s="757" t="str">
        <f>'Compiled Bev'!S3096</f>
        <v/>
      </c>
      <c r="L806" s="757" t="str">
        <f>'Compiled Bev'!T3096</f>
        <v/>
      </c>
      <c r="M806" s="758"/>
      <c r="N806" s="759"/>
      <c r="O806" s="757"/>
      <c r="P806" s="757"/>
      <c r="Q806" s="757"/>
      <c r="R806" s="757"/>
      <c r="S806" s="757"/>
      <c r="T806" s="757"/>
      <c r="U806" s="757"/>
      <c r="V806" s="757">
        <f>COUNTA('Compiled Bev'!P3096,'Compiled Bev'!R3096)</f>
        <v>0</v>
      </c>
      <c r="W806" s="757"/>
      <c r="X806" s="757"/>
      <c r="Y806" s="757"/>
      <c r="Z806" s="757"/>
    </row>
    <row r="807">
      <c r="A807" s="757" t="str">
        <f>'Compiled Bev'!I3097</f>
        <v/>
      </c>
      <c r="B807" s="757" t="str">
        <f>IF(sum('Compiled Bev'!P3097+'Compiled Bev'!R3097)=0,"",IF(V807&gt;1,"",sum('Compiled Bev'!P3097+'Compiled Bev'!R3097)))</f>
        <v/>
      </c>
      <c r="C807" s="757" t="str">
        <f>'Compiled Bev'!K3097</f>
        <v/>
      </c>
      <c r="D807" s="757" t="str">
        <f>'Compiled Bev'!L3097</f>
        <v/>
      </c>
      <c r="E807" s="757" t="str">
        <f>'Compiled Bev'!M3097</f>
        <v/>
      </c>
      <c r="F807" s="757" t="str">
        <f>'Compiled Bev'!N3097</f>
        <v/>
      </c>
      <c r="G807" s="757" t="str">
        <f t="shared" si="1"/>
        <v/>
      </c>
      <c r="H807" s="757" t="str">
        <f>'Compiled Bev'!P3097</f>
        <v/>
      </c>
      <c r="I807" s="757" t="str">
        <f t="shared" si="2"/>
        <v/>
      </c>
      <c r="J807" s="757" t="str">
        <f>'Compiled Bev'!R3097</f>
        <v/>
      </c>
      <c r="K807" s="757" t="str">
        <f>'Compiled Bev'!S3097</f>
        <v/>
      </c>
      <c r="L807" s="757" t="str">
        <f>'Compiled Bev'!T3097</f>
        <v/>
      </c>
      <c r="M807" s="758"/>
      <c r="N807" s="759"/>
      <c r="O807" s="757"/>
      <c r="P807" s="757"/>
      <c r="Q807" s="757"/>
      <c r="R807" s="757"/>
      <c r="S807" s="757"/>
      <c r="T807" s="757"/>
      <c r="U807" s="757"/>
      <c r="V807" s="757">
        <f>COUNTA('Compiled Bev'!P3097,'Compiled Bev'!R3097)</f>
        <v>0</v>
      </c>
      <c r="W807" s="757"/>
      <c r="X807" s="757"/>
      <c r="Y807" s="757"/>
      <c r="Z807" s="757"/>
    </row>
    <row r="808">
      <c r="A808" s="757" t="str">
        <f>'Compiled Bev'!I3098</f>
        <v/>
      </c>
      <c r="B808" s="757" t="str">
        <f>IF(sum('Compiled Bev'!P3098+'Compiled Bev'!R3098)=0,"",IF(V808&gt;1,"",sum('Compiled Bev'!P3098+'Compiled Bev'!R3098)))</f>
        <v/>
      </c>
      <c r="C808" s="757" t="str">
        <f>'Compiled Bev'!K3098</f>
        <v/>
      </c>
      <c r="D808" s="757" t="str">
        <f>'Compiled Bev'!L3098</f>
        <v/>
      </c>
      <c r="E808" s="757" t="str">
        <f>'Compiled Bev'!M3098</f>
        <v/>
      </c>
      <c r="F808" s="757" t="str">
        <f>'Compiled Bev'!N3098</f>
        <v/>
      </c>
      <c r="G808" s="757" t="str">
        <f t="shared" si="1"/>
        <v/>
      </c>
      <c r="H808" s="757" t="str">
        <f>'Compiled Bev'!P3098</f>
        <v/>
      </c>
      <c r="I808" s="757" t="str">
        <f t="shared" si="2"/>
        <v/>
      </c>
      <c r="J808" s="757" t="str">
        <f>'Compiled Bev'!R3098</f>
        <v/>
      </c>
      <c r="K808" s="757" t="str">
        <f>'Compiled Bev'!S3098</f>
        <v/>
      </c>
      <c r="L808" s="757" t="str">
        <f>'Compiled Bev'!T3098</f>
        <v/>
      </c>
      <c r="M808" s="758"/>
      <c r="N808" s="759"/>
      <c r="O808" s="757"/>
      <c r="P808" s="757"/>
      <c r="Q808" s="757"/>
      <c r="R808" s="757"/>
      <c r="S808" s="757"/>
      <c r="T808" s="757"/>
      <c r="U808" s="757"/>
      <c r="V808" s="757">
        <f>COUNTA('Compiled Bev'!P3098,'Compiled Bev'!R3098)</f>
        <v>0</v>
      </c>
      <c r="W808" s="757"/>
      <c r="X808" s="757"/>
      <c r="Y808" s="757"/>
      <c r="Z808" s="757"/>
    </row>
    <row r="809">
      <c r="A809" s="757" t="str">
        <f>'Compiled Bev'!I3099</f>
        <v/>
      </c>
      <c r="B809" s="757" t="str">
        <f>IF(sum('Compiled Bev'!P3099+'Compiled Bev'!R3099)=0,"",IF(V809&gt;1,"",sum('Compiled Bev'!P3099+'Compiled Bev'!R3099)))</f>
        <v/>
      </c>
      <c r="C809" s="757" t="str">
        <f>'Compiled Bev'!K3099</f>
        <v/>
      </c>
      <c r="D809" s="757" t="str">
        <f>'Compiled Bev'!L3099</f>
        <v/>
      </c>
      <c r="E809" s="757" t="str">
        <f>'Compiled Bev'!M3099</f>
        <v/>
      </c>
      <c r="F809" s="757" t="str">
        <f>'Compiled Bev'!N3099</f>
        <v/>
      </c>
      <c r="G809" s="757" t="str">
        <f t="shared" si="1"/>
        <v/>
      </c>
      <c r="H809" s="757" t="str">
        <f>'Compiled Bev'!P3099</f>
        <v/>
      </c>
      <c r="I809" s="757" t="str">
        <f t="shared" si="2"/>
        <v/>
      </c>
      <c r="J809" s="757" t="str">
        <f>'Compiled Bev'!R3099</f>
        <v/>
      </c>
      <c r="K809" s="757" t="str">
        <f>'Compiled Bev'!S3099</f>
        <v/>
      </c>
      <c r="L809" s="757" t="str">
        <f>'Compiled Bev'!T3099</f>
        <v/>
      </c>
      <c r="M809" s="758"/>
      <c r="N809" s="759"/>
      <c r="O809" s="757"/>
      <c r="P809" s="757"/>
      <c r="Q809" s="757"/>
      <c r="R809" s="757"/>
      <c r="S809" s="757"/>
      <c r="T809" s="757"/>
      <c r="U809" s="757"/>
      <c r="V809" s="757">
        <f>COUNTA('Compiled Bev'!P3099,'Compiled Bev'!R3099)</f>
        <v>0</v>
      </c>
      <c r="W809" s="757"/>
      <c r="X809" s="757"/>
      <c r="Y809" s="757"/>
      <c r="Z809" s="757"/>
    </row>
    <row r="810">
      <c r="A810" s="757" t="str">
        <f>'Compiled Bev'!I3100</f>
        <v/>
      </c>
      <c r="B810" s="757" t="str">
        <f>IF(sum('Compiled Bev'!P3100+'Compiled Bev'!R3100)=0,"",IF(V810&gt;1,"",sum('Compiled Bev'!P3100+'Compiled Bev'!R3100)))</f>
        <v/>
      </c>
      <c r="C810" s="757" t="str">
        <f>'Compiled Bev'!K3100</f>
        <v/>
      </c>
      <c r="D810" s="757" t="str">
        <f>'Compiled Bev'!L3100</f>
        <v/>
      </c>
      <c r="E810" s="757" t="str">
        <f>'Compiled Bev'!M3100</f>
        <v/>
      </c>
      <c r="F810" s="757" t="str">
        <f>'Compiled Bev'!N3100</f>
        <v/>
      </c>
      <c r="G810" s="757" t="str">
        <f t="shared" si="1"/>
        <v/>
      </c>
      <c r="H810" s="757" t="str">
        <f>'Compiled Bev'!P3100</f>
        <v/>
      </c>
      <c r="I810" s="757" t="str">
        <f t="shared" si="2"/>
        <v/>
      </c>
      <c r="J810" s="757" t="str">
        <f>'Compiled Bev'!R3100</f>
        <v/>
      </c>
      <c r="K810" s="757" t="str">
        <f>'Compiled Bev'!S3100</f>
        <v/>
      </c>
      <c r="L810" s="757" t="str">
        <f>'Compiled Bev'!T3100</f>
        <v/>
      </c>
      <c r="M810" s="758"/>
      <c r="N810" s="759"/>
      <c r="O810" s="757"/>
      <c r="P810" s="757"/>
      <c r="Q810" s="757"/>
      <c r="R810" s="757"/>
      <c r="S810" s="757"/>
      <c r="T810" s="757"/>
      <c r="U810" s="757"/>
      <c r="V810" s="757">
        <f>COUNTA('Compiled Bev'!P3100,'Compiled Bev'!R3100)</f>
        <v>0</v>
      </c>
      <c r="W810" s="757"/>
      <c r="X810" s="757"/>
      <c r="Y810" s="757"/>
      <c r="Z810" s="757"/>
    </row>
    <row r="811">
      <c r="A811" s="757" t="str">
        <f>'Compiled Bev'!I3101</f>
        <v/>
      </c>
      <c r="B811" s="757" t="str">
        <f>IF(sum('Compiled Bev'!P3101+'Compiled Bev'!R3101)=0,"",IF(V811&gt;1,"",sum('Compiled Bev'!P3101+'Compiled Bev'!R3101)))</f>
        <v/>
      </c>
      <c r="C811" s="757" t="str">
        <f>'Compiled Bev'!K3101</f>
        <v/>
      </c>
      <c r="D811" s="757" t="str">
        <f>'Compiled Bev'!L3101</f>
        <v/>
      </c>
      <c r="E811" s="757" t="str">
        <f>'Compiled Bev'!M3101</f>
        <v/>
      </c>
      <c r="F811" s="757" t="str">
        <f>'Compiled Bev'!N3101</f>
        <v/>
      </c>
      <c r="G811" s="757" t="str">
        <f t="shared" si="1"/>
        <v/>
      </c>
      <c r="H811" s="757" t="str">
        <f>'Compiled Bev'!P3101</f>
        <v/>
      </c>
      <c r="I811" s="757" t="str">
        <f t="shared" si="2"/>
        <v/>
      </c>
      <c r="J811" s="757" t="str">
        <f>'Compiled Bev'!R3101</f>
        <v/>
      </c>
      <c r="K811" s="757" t="str">
        <f>'Compiled Bev'!S3101</f>
        <v/>
      </c>
      <c r="L811" s="757" t="str">
        <f>'Compiled Bev'!T3101</f>
        <v/>
      </c>
      <c r="M811" s="758"/>
      <c r="N811" s="759"/>
      <c r="O811" s="757"/>
      <c r="P811" s="757"/>
      <c r="Q811" s="757"/>
      <c r="R811" s="757"/>
      <c r="S811" s="757"/>
      <c r="T811" s="757"/>
      <c r="U811" s="757"/>
      <c r="V811" s="757">
        <f>COUNTA('Compiled Bev'!P3101,'Compiled Bev'!R3101)</f>
        <v>0</v>
      </c>
      <c r="W811" s="757"/>
      <c r="X811" s="757"/>
      <c r="Y811" s="757"/>
      <c r="Z811" s="757"/>
    </row>
    <row r="812">
      <c r="A812" s="757" t="str">
        <f>'Compiled Bev'!I3102</f>
        <v/>
      </c>
      <c r="B812" s="757" t="str">
        <f>IF(sum('Compiled Bev'!P3102+'Compiled Bev'!R3102)=0,"",IF(V812&gt;1,"",sum('Compiled Bev'!P3102+'Compiled Bev'!R3102)))</f>
        <v/>
      </c>
      <c r="C812" s="757" t="str">
        <f>'Compiled Bev'!K3102</f>
        <v/>
      </c>
      <c r="D812" s="757" t="str">
        <f>'Compiled Bev'!L3102</f>
        <v/>
      </c>
      <c r="E812" s="757" t="str">
        <f>'Compiled Bev'!M3102</f>
        <v/>
      </c>
      <c r="F812" s="757" t="str">
        <f>'Compiled Bev'!N3102</f>
        <v/>
      </c>
      <c r="G812" s="757" t="str">
        <f t="shared" si="1"/>
        <v/>
      </c>
      <c r="H812" s="757" t="str">
        <f>'Compiled Bev'!P3102</f>
        <v/>
      </c>
      <c r="I812" s="757" t="str">
        <f t="shared" si="2"/>
        <v/>
      </c>
      <c r="J812" s="757" t="str">
        <f>'Compiled Bev'!R3102</f>
        <v/>
      </c>
      <c r="K812" s="757" t="str">
        <f>'Compiled Bev'!S3102</f>
        <v/>
      </c>
      <c r="L812" s="757" t="str">
        <f>'Compiled Bev'!T3102</f>
        <v/>
      </c>
      <c r="M812" s="758"/>
      <c r="N812" s="759"/>
      <c r="O812" s="757"/>
      <c r="P812" s="757"/>
      <c r="Q812" s="757"/>
      <c r="R812" s="757"/>
      <c r="S812" s="757"/>
      <c r="T812" s="757"/>
      <c r="U812" s="757"/>
      <c r="V812" s="757">
        <f>COUNTA('Compiled Bev'!P3102,'Compiled Bev'!R3102)</f>
        <v>0</v>
      </c>
      <c r="W812" s="757"/>
      <c r="X812" s="757"/>
      <c r="Y812" s="757"/>
      <c r="Z812" s="757"/>
    </row>
    <row r="813">
      <c r="A813" s="757" t="str">
        <f>'Compiled Bev'!I3103</f>
        <v/>
      </c>
      <c r="B813" s="757" t="str">
        <f>IF(sum('Compiled Bev'!P3103+'Compiled Bev'!R3103)=0,"",IF(V813&gt;1,"",sum('Compiled Bev'!P3103+'Compiled Bev'!R3103)))</f>
        <v/>
      </c>
      <c r="C813" s="757" t="str">
        <f>'Compiled Bev'!K3103</f>
        <v/>
      </c>
      <c r="D813" s="757" t="str">
        <f>'Compiled Bev'!L3103</f>
        <v/>
      </c>
      <c r="E813" s="757" t="str">
        <f>'Compiled Bev'!M3103</f>
        <v/>
      </c>
      <c r="F813" s="757" t="str">
        <f>'Compiled Bev'!N3103</f>
        <v/>
      </c>
      <c r="G813" s="757" t="str">
        <f t="shared" si="1"/>
        <v/>
      </c>
      <c r="H813" s="757" t="str">
        <f>'Compiled Bev'!P3103</f>
        <v/>
      </c>
      <c r="I813" s="757" t="str">
        <f t="shared" si="2"/>
        <v/>
      </c>
      <c r="J813" s="757" t="str">
        <f>'Compiled Bev'!R3103</f>
        <v/>
      </c>
      <c r="K813" s="757" t="str">
        <f>'Compiled Bev'!S3103</f>
        <v/>
      </c>
      <c r="L813" s="757" t="str">
        <f>'Compiled Bev'!T3103</f>
        <v/>
      </c>
      <c r="M813" s="758"/>
      <c r="N813" s="759"/>
      <c r="O813" s="757"/>
      <c r="P813" s="757"/>
      <c r="Q813" s="757"/>
      <c r="R813" s="757"/>
      <c r="S813" s="757"/>
      <c r="T813" s="757"/>
      <c r="U813" s="757"/>
      <c r="V813" s="757">
        <f>COUNTA('Compiled Bev'!P3103,'Compiled Bev'!R3103)</f>
        <v>0</v>
      </c>
      <c r="W813" s="757"/>
      <c r="X813" s="757"/>
      <c r="Y813" s="757"/>
      <c r="Z813" s="757"/>
    </row>
    <row r="814">
      <c r="A814" s="757" t="str">
        <f>'Compiled Bev'!I3104</f>
        <v/>
      </c>
      <c r="B814" s="757" t="str">
        <f>IF(sum('Compiled Bev'!P3104+'Compiled Bev'!R3104)=0,"",IF(V814&gt;1,"",sum('Compiled Bev'!P3104+'Compiled Bev'!R3104)))</f>
        <v/>
      </c>
      <c r="C814" s="757" t="str">
        <f>'Compiled Bev'!K3104</f>
        <v/>
      </c>
      <c r="D814" s="757" t="str">
        <f>'Compiled Bev'!L3104</f>
        <v/>
      </c>
      <c r="E814" s="757" t="str">
        <f>'Compiled Bev'!M3104</f>
        <v/>
      </c>
      <c r="F814" s="757" t="str">
        <f>'Compiled Bev'!N3104</f>
        <v/>
      </c>
      <c r="G814" s="757" t="str">
        <f t="shared" si="1"/>
        <v/>
      </c>
      <c r="H814" s="757" t="str">
        <f>'Compiled Bev'!P3104</f>
        <v/>
      </c>
      <c r="I814" s="757" t="str">
        <f t="shared" si="2"/>
        <v/>
      </c>
      <c r="J814" s="757" t="str">
        <f>'Compiled Bev'!R3104</f>
        <v/>
      </c>
      <c r="K814" s="757" t="str">
        <f>'Compiled Bev'!S3104</f>
        <v/>
      </c>
      <c r="L814" s="757" t="str">
        <f>'Compiled Bev'!T3104</f>
        <v/>
      </c>
      <c r="M814" s="758"/>
      <c r="N814" s="759"/>
      <c r="O814" s="757"/>
      <c r="P814" s="757"/>
      <c r="Q814" s="757"/>
      <c r="R814" s="757"/>
      <c r="S814" s="757"/>
      <c r="T814" s="757"/>
      <c r="U814" s="757"/>
      <c r="V814" s="757">
        <f>COUNTA('Compiled Bev'!P3104,'Compiled Bev'!R3104)</f>
        <v>0</v>
      </c>
      <c r="W814" s="757"/>
      <c r="X814" s="757"/>
      <c r="Y814" s="757"/>
      <c r="Z814" s="757"/>
    </row>
    <row r="815">
      <c r="A815" s="757" t="str">
        <f>'Compiled Bev'!I3105</f>
        <v/>
      </c>
      <c r="B815" s="757" t="str">
        <f>IF(sum('Compiled Bev'!P3105+'Compiled Bev'!R3105)=0,"",IF(V815&gt;1,"",sum('Compiled Bev'!P3105+'Compiled Bev'!R3105)))</f>
        <v/>
      </c>
      <c r="C815" s="757" t="str">
        <f>'Compiled Bev'!K3105</f>
        <v/>
      </c>
      <c r="D815" s="757" t="str">
        <f>'Compiled Bev'!L3105</f>
        <v/>
      </c>
      <c r="E815" s="757" t="str">
        <f>'Compiled Bev'!M3105</f>
        <v/>
      </c>
      <c r="F815" s="757" t="str">
        <f>'Compiled Bev'!N3105</f>
        <v/>
      </c>
      <c r="G815" s="757" t="str">
        <f t="shared" si="1"/>
        <v/>
      </c>
      <c r="H815" s="757" t="str">
        <f>'Compiled Bev'!P3105</f>
        <v/>
      </c>
      <c r="I815" s="757" t="str">
        <f t="shared" si="2"/>
        <v/>
      </c>
      <c r="J815" s="757" t="str">
        <f>'Compiled Bev'!R3105</f>
        <v/>
      </c>
      <c r="K815" s="757" t="str">
        <f>'Compiled Bev'!S3105</f>
        <v/>
      </c>
      <c r="L815" s="757" t="str">
        <f>'Compiled Bev'!T3105</f>
        <v/>
      </c>
      <c r="M815" s="758"/>
      <c r="N815" s="759"/>
      <c r="O815" s="757"/>
      <c r="P815" s="757"/>
      <c r="Q815" s="757"/>
      <c r="R815" s="757"/>
      <c r="S815" s="757"/>
      <c r="T815" s="757"/>
      <c r="U815" s="757"/>
      <c r="V815" s="757">
        <f>COUNTA('Compiled Bev'!P3105,'Compiled Bev'!R3105)</f>
        <v>0</v>
      </c>
      <c r="W815" s="757"/>
      <c r="X815" s="757"/>
      <c r="Y815" s="757"/>
      <c r="Z815" s="757"/>
    </row>
    <row r="816">
      <c r="A816" s="757" t="str">
        <f>'Compiled Bev'!I3106</f>
        <v/>
      </c>
      <c r="B816" s="757" t="str">
        <f>IF(sum('Compiled Bev'!P3106+'Compiled Bev'!R3106)=0,"",IF(V816&gt;1,"",sum('Compiled Bev'!P3106+'Compiled Bev'!R3106)))</f>
        <v/>
      </c>
      <c r="C816" s="757" t="str">
        <f>'Compiled Bev'!K3106</f>
        <v/>
      </c>
      <c r="D816" s="757" t="str">
        <f>'Compiled Bev'!L3106</f>
        <v/>
      </c>
      <c r="E816" s="757" t="str">
        <f>'Compiled Bev'!M3106</f>
        <v/>
      </c>
      <c r="F816" s="757" t="str">
        <f>'Compiled Bev'!N3106</f>
        <v/>
      </c>
      <c r="G816" s="757" t="str">
        <f t="shared" si="1"/>
        <v/>
      </c>
      <c r="H816" s="757" t="str">
        <f>'Compiled Bev'!P3106</f>
        <v/>
      </c>
      <c r="I816" s="757" t="str">
        <f t="shared" si="2"/>
        <v/>
      </c>
      <c r="J816" s="757" t="str">
        <f>'Compiled Bev'!R3106</f>
        <v/>
      </c>
      <c r="K816" s="757" t="str">
        <f>'Compiled Bev'!S3106</f>
        <v/>
      </c>
      <c r="L816" s="757" t="str">
        <f>'Compiled Bev'!T3106</f>
        <v/>
      </c>
      <c r="M816" s="758"/>
      <c r="N816" s="759"/>
      <c r="O816" s="757"/>
      <c r="P816" s="757"/>
      <c r="Q816" s="757"/>
      <c r="R816" s="757"/>
      <c r="S816" s="757"/>
      <c r="T816" s="757"/>
      <c r="U816" s="757"/>
      <c r="V816" s="757">
        <f>COUNTA('Compiled Bev'!P3106,'Compiled Bev'!R3106)</f>
        <v>0</v>
      </c>
      <c r="W816" s="757"/>
      <c r="X816" s="757"/>
      <c r="Y816" s="757"/>
      <c r="Z816" s="757"/>
    </row>
    <row r="817">
      <c r="A817" s="757" t="str">
        <f>'Compiled Bev'!I3107</f>
        <v/>
      </c>
      <c r="B817" s="757" t="str">
        <f>IF(sum('Compiled Bev'!P3107+'Compiled Bev'!R3107)=0,"",IF(V817&gt;1,"",sum('Compiled Bev'!P3107+'Compiled Bev'!R3107)))</f>
        <v/>
      </c>
      <c r="C817" s="757" t="str">
        <f>'Compiled Bev'!K3107</f>
        <v/>
      </c>
      <c r="D817" s="757" t="str">
        <f>'Compiled Bev'!L3107</f>
        <v/>
      </c>
      <c r="E817" s="757" t="str">
        <f>'Compiled Bev'!M3107</f>
        <v/>
      </c>
      <c r="F817" s="757" t="str">
        <f>'Compiled Bev'!N3107</f>
        <v/>
      </c>
      <c r="G817" s="757" t="str">
        <f t="shared" si="1"/>
        <v/>
      </c>
      <c r="H817" s="757" t="str">
        <f>'Compiled Bev'!P3107</f>
        <v/>
      </c>
      <c r="I817" s="757" t="str">
        <f t="shared" si="2"/>
        <v/>
      </c>
      <c r="J817" s="757" t="str">
        <f>'Compiled Bev'!R3107</f>
        <v/>
      </c>
      <c r="K817" s="757" t="str">
        <f>'Compiled Bev'!S3107</f>
        <v/>
      </c>
      <c r="L817" s="757" t="str">
        <f>'Compiled Bev'!T3107</f>
        <v/>
      </c>
      <c r="M817" s="758"/>
      <c r="N817" s="759"/>
      <c r="O817" s="757"/>
      <c r="P817" s="757"/>
      <c r="Q817" s="757"/>
      <c r="R817" s="757"/>
      <c r="S817" s="757"/>
      <c r="T817" s="757"/>
      <c r="U817" s="757"/>
      <c r="V817" s="757">
        <f>COUNTA('Compiled Bev'!P3107,'Compiled Bev'!R3107)</f>
        <v>0</v>
      </c>
      <c r="W817" s="757"/>
      <c r="X817" s="757"/>
      <c r="Y817" s="757"/>
      <c r="Z817" s="757"/>
    </row>
    <row r="818">
      <c r="A818" s="757" t="str">
        <f>'Compiled Bev'!I3108</f>
        <v/>
      </c>
      <c r="B818" s="757" t="str">
        <f>IF(sum('Compiled Bev'!P3108+'Compiled Bev'!R3108)=0,"",IF(V818&gt;1,"",sum('Compiled Bev'!P3108+'Compiled Bev'!R3108)))</f>
        <v/>
      </c>
      <c r="C818" s="757" t="str">
        <f>'Compiled Bev'!K3108</f>
        <v/>
      </c>
      <c r="D818" s="757" t="str">
        <f>'Compiled Bev'!L3108</f>
        <v/>
      </c>
      <c r="E818" s="757" t="str">
        <f>'Compiled Bev'!M3108</f>
        <v/>
      </c>
      <c r="F818" s="757" t="str">
        <f>'Compiled Bev'!N3108</f>
        <v/>
      </c>
      <c r="G818" s="757" t="str">
        <f t="shared" si="1"/>
        <v/>
      </c>
      <c r="H818" s="757" t="str">
        <f>'Compiled Bev'!P3108</f>
        <v/>
      </c>
      <c r="I818" s="757" t="str">
        <f t="shared" si="2"/>
        <v/>
      </c>
      <c r="J818" s="757" t="str">
        <f>'Compiled Bev'!R3108</f>
        <v/>
      </c>
      <c r="K818" s="757" t="str">
        <f>'Compiled Bev'!S3108</f>
        <v/>
      </c>
      <c r="L818" s="757" t="str">
        <f>'Compiled Bev'!T3108</f>
        <v/>
      </c>
      <c r="M818" s="758"/>
      <c r="N818" s="759"/>
      <c r="O818" s="757"/>
      <c r="P818" s="757"/>
      <c r="Q818" s="757"/>
      <c r="R818" s="757"/>
      <c r="S818" s="757"/>
      <c r="T818" s="757"/>
      <c r="U818" s="757"/>
      <c r="V818" s="757">
        <f>COUNTA('Compiled Bev'!P3108,'Compiled Bev'!R3108)</f>
        <v>0</v>
      </c>
      <c r="W818" s="757"/>
      <c r="X818" s="757"/>
      <c r="Y818" s="757"/>
      <c r="Z818" s="757"/>
    </row>
    <row r="819">
      <c r="A819" s="757" t="str">
        <f>'Compiled Bev'!I3109</f>
        <v/>
      </c>
      <c r="B819" s="757" t="str">
        <f>IF(sum('Compiled Bev'!P3109+'Compiled Bev'!R3109)=0,"",IF(V819&gt;1,"",sum('Compiled Bev'!P3109+'Compiled Bev'!R3109)))</f>
        <v/>
      </c>
      <c r="C819" s="757" t="str">
        <f>'Compiled Bev'!K3109</f>
        <v/>
      </c>
      <c r="D819" s="757" t="str">
        <f>'Compiled Bev'!L3109</f>
        <v/>
      </c>
      <c r="E819" s="757" t="str">
        <f>'Compiled Bev'!M3109</f>
        <v/>
      </c>
      <c r="F819" s="757" t="str">
        <f>'Compiled Bev'!N3109</f>
        <v/>
      </c>
      <c r="G819" s="757" t="str">
        <f t="shared" si="1"/>
        <v/>
      </c>
      <c r="H819" s="757" t="str">
        <f>'Compiled Bev'!P3109</f>
        <v/>
      </c>
      <c r="I819" s="757" t="str">
        <f t="shared" si="2"/>
        <v/>
      </c>
      <c r="J819" s="757" t="str">
        <f>'Compiled Bev'!R3109</f>
        <v/>
      </c>
      <c r="K819" s="757" t="str">
        <f>'Compiled Bev'!S3109</f>
        <v/>
      </c>
      <c r="L819" s="757" t="str">
        <f>'Compiled Bev'!T3109</f>
        <v/>
      </c>
      <c r="M819" s="758"/>
      <c r="N819" s="759"/>
      <c r="O819" s="757"/>
      <c r="P819" s="757"/>
      <c r="Q819" s="757"/>
      <c r="R819" s="757"/>
      <c r="S819" s="757"/>
      <c r="T819" s="757"/>
      <c r="U819" s="757"/>
      <c r="V819" s="757">
        <f>COUNTA('Compiled Bev'!P3109,'Compiled Bev'!R3109)</f>
        <v>0</v>
      </c>
      <c r="W819" s="757"/>
      <c r="X819" s="757"/>
      <c r="Y819" s="757"/>
      <c r="Z819" s="757"/>
    </row>
    <row r="820">
      <c r="A820" s="757" t="str">
        <f>'Compiled Bev'!I3110</f>
        <v/>
      </c>
      <c r="B820" s="757" t="str">
        <f>IF(sum('Compiled Bev'!P3110+'Compiled Bev'!R3110)=0,"",IF(V820&gt;1,"",sum('Compiled Bev'!P3110+'Compiled Bev'!R3110)))</f>
        <v/>
      </c>
      <c r="C820" s="757" t="str">
        <f>'Compiled Bev'!K3110</f>
        <v/>
      </c>
      <c r="D820" s="757" t="str">
        <f>'Compiled Bev'!L3110</f>
        <v/>
      </c>
      <c r="E820" s="757" t="str">
        <f>'Compiled Bev'!M3110</f>
        <v/>
      </c>
      <c r="F820" s="757" t="str">
        <f>'Compiled Bev'!N3110</f>
        <v/>
      </c>
      <c r="G820" s="757" t="str">
        <f t="shared" si="1"/>
        <v/>
      </c>
      <c r="H820" s="757" t="str">
        <f>'Compiled Bev'!P3110</f>
        <v/>
      </c>
      <c r="I820" s="757" t="str">
        <f t="shared" si="2"/>
        <v/>
      </c>
      <c r="J820" s="757" t="str">
        <f>'Compiled Bev'!R3110</f>
        <v/>
      </c>
      <c r="K820" s="757" t="str">
        <f>'Compiled Bev'!S3110</f>
        <v/>
      </c>
      <c r="L820" s="757" t="str">
        <f>'Compiled Bev'!T3110</f>
        <v/>
      </c>
      <c r="M820" s="758"/>
      <c r="N820" s="759"/>
      <c r="O820" s="757"/>
      <c r="P820" s="757"/>
      <c r="Q820" s="757"/>
      <c r="R820" s="757"/>
      <c r="S820" s="757"/>
      <c r="T820" s="757"/>
      <c r="U820" s="757"/>
      <c r="V820" s="757">
        <f>COUNTA('Compiled Bev'!P3110,'Compiled Bev'!R3110)</f>
        <v>0</v>
      </c>
      <c r="W820" s="757"/>
      <c r="X820" s="757"/>
      <c r="Y820" s="757"/>
      <c r="Z820" s="757"/>
    </row>
    <row r="821">
      <c r="A821" s="757" t="str">
        <f>'Compiled Bev'!I3111</f>
        <v/>
      </c>
      <c r="B821" s="757" t="str">
        <f>IF(sum('Compiled Bev'!P3111+'Compiled Bev'!R3111)=0,"",IF(V821&gt;1,"",sum('Compiled Bev'!P3111+'Compiled Bev'!R3111)))</f>
        <v/>
      </c>
      <c r="C821" s="757" t="str">
        <f>'Compiled Bev'!K3111</f>
        <v/>
      </c>
      <c r="D821" s="757" t="str">
        <f>'Compiled Bev'!L3111</f>
        <v/>
      </c>
      <c r="E821" s="757" t="str">
        <f>'Compiled Bev'!M3111</f>
        <v/>
      </c>
      <c r="F821" s="757" t="str">
        <f>'Compiled Bev'!N3111</f>
        <v/>
      </c>
      <c r="G821" s="757" t="str">
        <f t="shared" si="1"/>
        <v/>
      </c>
      <c r="H821" s="757" t="str">
        <f>'Compiled Bev'!P3111</f>
        <v/>
      </c>
      <c r="I821" s="757" t="str">
        <f t="shared" si="2"/>
        <v/>
      </c>
      <c r="J821" s="757" t="str">
        <f>'Compiled Bev'!R3111</f>
        <v/>
      </c>
      <c r="K821" s="757" t="str">
        <f>'Compiled Bev'!S3111</f>
        <v/>
      </c>
      <c r="L821" s="757" t="str">
        <f>'Compiled Bev'!T3111</f>
        <v/>
      </c>
      <c r="M821" s="758"/>
      <c r="N821" s="759"/>
      <c r="O821" s="757"/>
      <c r="P821" s="757"/>
      <c r="Q821" s="757"/>
      <c r="R821" s="757"/>
      <c r="S821" s="757"/>
      <c r="T821" s="757"/>
      <c r="U821" s="757"/>
      <c r="V821" s="757">
        <f>COUNTA('Compiled Bev'!P3111,'Compiled Bev'!R3111)</f>
        <v>0</v>
      </c>
      <c r="W821" s="757"/>
      <c r="X821" s="757"/>
      <c r="Y821" s="757"/>
      <c r="Z821" s="757"/>
    </row>
    <row r="822">
      <c r="A822" s="757" t="str">
        <f>'Compiled Bev'!I3112</f>
        <v/>
      </c>
      <c r="B822" s="757" t="str">
        <f>IF(sum('Compiled Bev'!P3112+'Compiled Bev'!R3112)=0,"",IF(V822&gt;1,"",sum('Compiled Bev'!P3112+'Compiled Bev'!R3112)))</f>
        <v/>
      </c>
      <c r="C822" s="757" t="str">
        <f>'Compiled Bev'!K3112</f>
        <v/>
      </c>
      <c r="D822" s="757" t="str">
        <f>'Compiled Bev'!L3112</f>
        <v/>
      </c>
      <c r="E822" s="757" t="str">
        <f>'Compiled Bev'!M3112</f>
        <v/>
      </c>
      <c r="F822" s="757" t="str">
        <f>'Compiled Bev'!N3112</f>
        <v/>
      </c>
      <c r="G822" s="757" t="str">
        <f t="shared" si="1"/>
        <v/>
      </c>
      <c r="H822" s="757" t="str">
        <f>'Compiled Bev'!P3112</f>
        <v/>
      </c>
      <c r="I822" s="757" t="str">
        <f t="shared" si="2"/>
        <v/>
      </c>
      <c r="J822" s="757" t="str">
        <f>'Compiled Bev'!R3112</f>
        <v/>
      </c>
      <c r="K822" s="757" t="str">
        <f>'Compiled Bev'!S3112</f>
        <v/>
      </c>
      <c r="L822" s="757" t="str">
        <f>'Compiled Bev'!T3112</f>
        <v/>
      </c>
      <c r="M822" s="758"/>
      <c r="N822" s="759"/>
      <c r="O822" s="757"/>
      <c r="P822" s="757"/>
      <c r="Q822" s="757"/>
      <c r="R822" s="757"/>
      <c r="S822" s="757"/>
      <c r="T822" s="757"/>
      <c r="U822" s="757"/>
      <c r="V822" s="757">
        <f>COUNTA('Compiled Bev'!P3112,'Compiled Bev'!R3112)</f>
        <v>0</v>
      </c>
      <c r="W822" s="757"/>
      <c r="X822" s="757"/>
      <c r="Y822" s="757"/>
      <c r="Z822" s="757"/>
    </row>
    <row r="823">
      <c r="A823" s="757" t="str">
        <f>'Compiled Bev'!I3113</f>
        <v/>
      </c>
      <c r="B823" s="757" t="str">
        <f>IF(sum('Compiled Bev'!P3113+'Compiled Bev'!R3113)=0,"",IF(V823&gt;1,"",sum('Compiled Bev'!P3113+'Compiled Bev'!R3113)))</f>
        <v/>
      </c>
      <c r="C823" s="757" t="str">
        <f>'Compiled Bev'!K3113</f>
        <v/>
      </c>
      <c r="D823" s="757" t="str">
        <f>'Compiled Bev'!L3113</f>
        <v/>
      </c>
      <c r="E823" s="757" t="str">
        <f>'Compiled Bev'!M3113</f>
        <v/>
      </c>
      <c r="F823" s="757" t="str">
        <f>'Compiled Bev'!N3113</f>
        <v/>
      </c>
      <c r="G823" s="757" t="str">
        <f t="shared" si="1"/>
        <v/>
      </c>
      <c r="H823" s="757" t="str">
        <f>'Compiled Bev'!P3113</f>
        <v/>
      </c>
      <c r="I823" s="757" t="str">
        <f t="shared" si="2"/>
        <v/>
      </c>
      <c r="J823" s="757" t="str">
        <f>'Compiled Bev'!R3113</f>
        <v/>
      </c>
      <c r="K823" s="757" t="str">
        <f>'Compiled Bev'!S3113</f>
        <v/>
      </c>
      <c r="L823" s="757" t="str">
        <f>'Compiled Bev'!T3113</f>
        <v/>
      </c>
      <c r="M823" s="758"/>
      <c r="N823" s="759"/>
      <c r="O823" s="757"/>
      <c r="P823" s="757"/>
      <c r="Q823" s="757"/>
      <c r="R823" s="757"/>
      <c r="S823" s="757"/>
      <c r="T823" s="757"/>
      <c r="U823" s="757"/>
      <c r="V823" s="757">
        <f>COUNTA('Compiled Bev'!P3113,'Compiled Bev'!R3113)</f>
        <v>0</v>
      </c>
      <c r="W823" s="757"/>
      <c r="X823" s="757"/>
      <c r="Y823" s="757"/>
      <c r="Z823" s="757"/>
    </row>
    <row r="824">
      <c r="A824" s="757" t="str">
        <f>'Compiled Bev'!I3114</f>
        <v/>
      </c>
      <c r="B824" s="757" t="str">
        <f>IF(sum('Compiled Bev'!P3114+'Compiled Bev'!R3114)=0,"",IF(V824&gt;1,"",sum('Compiled Bev'!P3114+'Compiled Bev'!R3114)))</f>
        <v/>
      </c>
      <c r="C824" s="757" t="str">
        <f>'Compiled Bev'!K3114</f>
        <v/>
      </c>
      <c r="D824" s="757" t="str">
        <f>'Compiled Bev'!L3114</f>
        <v/>
      </c>
      <c r="E824" s="757" t="str">
        <f>'Compiled Bev'!M3114</f>
        <v/>
      </c>
      <c r="F824" s="757" t="str">
        <f>'Compiled Bev'!N3114</f>
        <v/>
      </c>
      <c r="G824" s="757" t="str">
        <f t="shared" si="1"/>
        <v/>
      </c>
      <c r="H824" s="757" t="str">
        <f>'Compiled Bev'!P3114</f>
        <v/>
      </c>
      <c r="I824" s="757" t="str">
        <f t="shared" si="2"/>
        <v/>
      </c>
      <c r="J824" s="757" t="str">
        <f>'Compiled Bev'!R3114</f>
        <v/>
      </c>
      <c r="K824" s="757" t="str">
        <f>'Compiled Bev'!S3114</f>
        <v/>
      </c>
      <c r="L824" s="757" t="str">
        <f>'Compiled Bev'!T3114</f>
        <v/>
      </c>
      <c r="M824" s="758"/>
      <c r="N824" s="759"/>
      <c r="O824" s="757"/>
      <c r="P824" s="757"/>
      <c r="Q824" s="757"/>
      <c r="R824" s="757"/>
      <c r="S824" s="757"/>
      <c r="T824" s="757"/>
      <c r="U824" s="757"/>
      <c r="V824" s="757">
        <f>COUNTA('Compiled Bev'!P3114,'Compiled Bev'!R3114)</f>
        <v>0</v>
      </c>
      <c r="W824" s="757"/>
      <c r="X824" s="757"/>
      <c r="Y824" s="757"/>
      <c r="Z824" s="757"/>
    </row>
    <row r="825">
      <c r="A825" s="757" t="str">
        <f>'Compiled Bev'!I3115</f>
        <v/>
      </c>
      <c r="B825" s="757" t="str">
        <f>IF(sum('Compiled Bev'!P3115+'Compiled Bev'!R3115)=0,"",IF(V825&gt;1,"",sum('Compiled Bev'!P3115+'Compiled Bev'!R3115)))</f>
        <v/>
      </c>
      <c r="C825" s="757" t="str">
        <f>'Compiled Bev'!K3115</f>
        <v/>
      </c>
      <c r="D825" s="757" t="str">
        <f>'Compiled Bev'!L3115</f>
        <v/>
      </c>
      <c r="E825" s="757" t="str">
        <f>'Compiled Bev'!M3115</f>
        <v/>
      </c>
      <c r="F825" s="757" t="str">
        <f>'Compiled Bev'!N3115</f>
        <v/>
      </c>
      <c r="G825" s="757" t="str">
        <f t="shared" si="1"/>
        <v/>
      </c>
      <c r="H825" s="757" t="str">
        <f>'Compiled Bev'!P3115</f>
        <v/>
      </c>
      <c r="I825" s="757" t="str">
        <f t="shared" si="2"/>
        <v/>
      </c>
      <c r="J825" s="757" t="str">
        <f>'Compiled Bev'!R3115</f>
        <v/>
      </c>
      <c r="K825" s="757" t="str">
        <f>'Compiled Bev'!S3115</f>
        <v/>
      </c>
      <c r="L825" s="757" t="str">
        <f>'Compiled Bev'!T3115</f>
        <v/>
      </c>
      <c r="M825" s="758"/>
      <c r="N825" s="759"/>
      <c r="O825" s="757"/>
      <c r="P825" s="757"/>
      <c r="Q825" s="757"/>
      <c r="R825" s="757"/>
      <c r="S825" s="757"/>
      <c r="T825" s="757"/>
      <c r="U825" s="757"/>
      <c r="V825" s="757">
        <f>COUNTA('Compiled Bev'!P3115,'Compiled Bev'!R3115)</f>
        <v>0</v>
      </c>
      <c r="W825" s="757"/>
      <c r="X825" s="757"/>
      <c r="Y825" s="757"/>
      <c r="Z825" s="757"/>
    </row>
    <row r="826">
      <c r="A826" s="757" t="str">
        <f>'Compiled Bev'!I3116</f>
        <v/>
      </c>
      <c r="B826" s="757" t="str">
        <f>IF(sum('Compiled Bev'!P3116+'Compiled Bev'!R3116)=0,"",IF(V826&gt;1,"",sum('Compiled Bev'!P3116+'Compiled Bev'!R3116)))</f>
        <v/>
      </c>
      <c r="C826" s="757" t="str">
        <f>'Compiled Bev'!K3116</f>
        <v/>
      </c>
      <c r="D826" s="757" t="str">
        <f>'Compiled Bev'!L3116</f>
        <v/>
      </c>
      <c r="E826" s="757" t="str">
        <f>'Compiled Bev'!M3116</f>
        <v/>
      </c>
      <c r="F826" s="757" t="str">
        <f>'Compiled Bev'!N3116</f>
        <v/>
      </c>
      <c r="G826" s="757" t="str">
        <f t="shared" si="1"/>
        <v/>
      </c>
      <c r="H826" s="757" t="str">
        <f>'Compiled Bev'!P3116</f>
        <v/>
      </c>
      <c r="I826" s="757" t="str">
        <f t="shared" si="2"/>
        <v/>
      </c>
      <c r="J826" s="757" t="str">
        <f>'Compiled Bev'!R3116</f>
        <v/>
      </c>
      <c r="K826" s="757" t="str">
        <f>'Compiled Bev'!S3116</f>
        <v/>
      </c>
      <c r="L826" s="757" t="str">
        <f>'Compiled Bev'!T3116</f>
        <v/>
      </c>
      <c r="M826" s="758"/>
      <c r="N826" s="759"/>
      <c r="O826" s="757"/>
      <c r="P826" s="757"/>
      <c r="Q826" s="757"/>
      <c r="R826" s="757"/>
      <c r="S826" s="757"/>
      <c r="T826" s="757"/>
      <c r="U826" s="757"/>
      <c r="V826" s="757">
        <f>COUNTA('Compiled Bev'!P3116,'Compiled Bev'!R3116)</f>
        <v>0</v>
      </c>
      <c r="W826" s="757"/>
      <c r="X826" s="757"/>
      <c r="Y826" s="757"/>
      <c r="Z826" s="757"/>
    </row>
    <row r="827">
      <c r="A827" s="757" t="str">
        <f>'Compiled Bev'!I3117</f>
        <v/>
      </c>
      <c r="B827" s="757" t="str">
        <f>IF(sum('Compiled Bev'!P3117+'Compiled Bev'!R3117)=0,"",IF(V827&gt;1,"",sum('Compiled Bev'!P3117+'Compiled Bev'!R3117)))</f>
        <v/>
      </c>
      <c r="C827" s="757" t="str">
        <f>'Compiled Bev'!K3117</f>
        <v/>
      </c>
      <c r="D827" s="757" t="str">
        <f>'Compiled Bev'!L3117</f>
        <v/>
      </c>
      <c r="E827" s="757" t="str">
        <f>'Compiled Bev'!M3117</f>
        <v/>
      </c>
      <c r="F827" s="757" t="str">
        <f>'Compiled Bev'!N3117</f>
        <v/>
      </c>
      <c r="G827" s="757" t="str">
        <f t="shared" si="1"/>
        <v/>
      </c>
      <c r="H827" s="757" t="str">
        <f>'Compiled Bev'!P3117</f>
        <v/>
      </c>
      <c r="I827" s="757" t="str">
        <f t="shared" si="2"/>
        <v/>
      </c>
      <c r="J827" s="757" t="str">
        <f>'Compiled Bev'!R3117</f>
        <v/>
      </c>
      <c r="K827" s="757" t="str">
        <f>'Compiled Bev'!S3117</f>
        <v/>
      </c>
      <c r="L827" s="757" t="str">
        <f>'Compiled Bev'!T3117</f>
        <v/>
      </c>
      <c r="M827" s="758"/>
      <c r="N827" s="759"/>
      <c r="O827" s="757"/>
      <c r="P827" s="757"/>
      <c r="Q827" s="757"/>
      <c r="R827" s="757"/>
      <c r="S827" s="757"/>
      <c r="T827" s="757"/>
      <c r="U827" s="757"/>
      <c r="V827" s="757">
        <f>COUNTA('Compiled Bev'!P3117,'Compiled Bev'!R3117)</f>
        <v>0</v>
      </c>
      <c r="W827" s="757"/>
      <c r="X827" s="757"/>
      <c r="Y827" s="757"/>
      <c r="Z827" s="757"/>
    </row>
    <row r="828">
      <c r="A828" s="757" t="str">
        <f>'Compiled Bev'!I3118</f>
        <v/>
      </c>
      <c r="B828" s="757" t="str">
        <f>IF(sum('Compiled Bev'!P3118+'Compiled Bev'!R3118)=0,"",IF(V828&gt;1,"",sum('Compiled Bev'!P3118+'Compiled Bev'!R3118)))</f>
        <v/>
      </c>
      <c r="C828" s="757" t="str">
        <f>'Compiled Bev'!K3118</f>
        <v/>
      </c>
      <c r="D828" s="757" t="str">
        <f>'Compiled Bev'!L3118</f>
        <v/>
      </c>
      <c r="E828" s="757" t="str">
        <f>'Compiled Bev'!M3118</f>
        <v/>
      </c>
      <c r="F828" s="757" t="str">
        <f>'Compiled Bev'!N3118</f>
        <v/>
      </c>
      <c r="G828" s="757" t="str">
        <f t="shared" si="1"/>
        <v/>
      </c>
      <c r="H828" s="757" t="str">
        <f>'Compiled Bev'!P3118</f>
        <v/>
      </c>
      <c r="I828" s="757" t="str">
        <f t="shared" si="2"/>
        <v/>
      </c>
      <c r="J828" s="757" t="str">
        <f>'Compiled Bev'!R3118</f>
        <v/>
      </c>
      <c r="K828" s="757" t="str">
        <f>'Compiled Bev'!S3118</f>
        <v/>
      </c>
      <c r="L828" s="757" t="str">
        <f>'Compiled Bev'!T3118</f>
        <v/>
      </c>
      <c r="M828" s="758"/>
      <c r="N828" s="759"/>
      <c r="O828" s="757"/>
      <c r="P828" s="757"/>
      <c r="Q828" s="757"/>
      <c r="R828" s="757"/>
      <c r="S828" s="757"/>
      <c r="T828" s="757"/>
      <c r="U828" s="757"/>
      <c r="V828" s="757">
        <f>COUNTA('Compiled Bev'!P3118,'Compiled Bev'!R3118)</f>
        <v>0</v>
      </c>
      <c r="W828" s="757"/>
      <c r="X828" s="757"/>
      <c r="Y828" s="757"/>
      <c r="Z828" s="757"/>
    </row>
    <row r="829">
      <c r="A829" s="757" t="str">
        <f>'Compiled Bev'!I3119</f>
        <v/>
      </c>
      <c r="B829" s="757" t="str">
        <f>IF(sum('Compiled Bev'!P3119+'Compiled Bev'!R3119)=0,"",IF(V829&gt;1,"",sum('Compiled Bev'!P3119+'Compiled Bev'!R3119)))</f>
        <v/>
      </c>
      <c r="C829" s="757" t="str">
        <f>'Compiled Bev'!K3119</f>
        <v/>
      </c>
      <c r="D829" s="757" t="str">
        <f>'Compiled Bev'!L3119</f>
        <v/>
      </c>
      <c r="E829" s="757" t="str">
        <f>'Compiled Bev'!M3119</f>
        <v/>
      </c>
      <c r="F829" s="757" t="str">
        <f>'Compiled Bev'!N3119</f>
        <v/>
      </c>
      <c r="G829" s="757" t="str">
        <f t="shared" si="1"/>
        <v/>
      </c>
      <c r="H829" s="757" t="str">
        <f>'Compiled Bev'!P3119</f>
        <v/>
      </c>
      <c r="I829" s="757" t="str">
        <f t="shared" si="2"/>
        <v/>
      </c>
      <c r="J829" s="757" t="str">
        <f>'Compiled Bev'!R3119</f>
        <v/>
      </c>
      <c r="K829" s="757" t="str">
        <f>'Compiled Bev'!S3119</f>
        <v/>
      </c>
      <c r="L829" s="757" t="str">
        <f>'Compiled Bev'!T3119</f>
        <v/>
      </c>
      <c r="M829" s="758"/>
      <c r="N829" s="759"/>
      <c r="O829" s="757"/>
      <c r="P829" s="757"/>
      <c r="Q829" s="757"/>
      <c r="R829" s="757"/>
      <c r="S829" s="757"/>
      <c r="T829" s="757"/>
      <c r="U829" s="757"/>
      <c r="V829" s="757">
        <f>COUNTA('Compiled Bev'!P3119,'Compiled Bev'!R3119)</f>
        <v>0</v>
      </c>
      <c r="W829" s="757"/>
      <c r="X829" s="757"/>
      <c r="Y829" s="757"/>
      <c r="Z829" s="757"/>
    </row>
    <row r="830">
      <c r="A830" s="757" t="str">
        <f>'Compiled Bev'!I3120</f>
        <v/>
      </c>
      <c r="B830" s="757" t="str">
        <f>IF(sum('Compiled Bev'!P3120+'Compiled Bev'!R3120)=0,"",IF(V830&gt;1,"",sum('Compiled Bev'!P3120+'Compiled Bev'!R3120)))</f>
        <v/>
      </c>
      <c r="C830" s="757" t="str">
        <f>'Compiled Bev'!K3120</f>
        <v/>
      </c>
      <c r="D830" s="757" t="str">
        <f>'Compiled Bev'!L3120</f>
        <v/>
      </c>
      <c r="E830" s="757" t="str">
        <f>'Compiled Bev'!M3120</f>
        <v/>
      </c>
      <c r="F830" s="757" t="str">
        <f>'Compiled Bev'!N3120</f>
        <v/>
      </c>
      <c r="G830" s="757" t="str">
        <f t="shared" si="1"/>
        <v/>
      </c>
      <c r="H830" s="757" t="str">
        <f>'Compiled Bev'!P3120</f>
        <v/>
      </c>
      <c r="I830" s="757" t="str">
        <f t="shared" si="2"/>
        <v/>
      </c>
      <c r="J830" s="757" t="str">
        <f>'Compiled Bev'!R3120</f>
        <v/>
      </c>
      <c r="K830" s="757" t="str">
        <f>'Compiled Bev'!S3120</f>
        <v/>
      </c>
      <c r="L830" s="757" t="str">
        <f>'Compiled Bev'!T3120</f>
        <v/>
      </c>
      <c r="M830" s="758"/>
      <c r="N830" s="759"/>
      <c r="O830" s="757"/>
      <c r="P830" s="757"/>
      <c r="Q830" s="757"/>
      <c r="R830" s="757"/>
      <c r="S830" s="757"/>
      <c r="T830" s="757"/>
      <c r="U830" s="757"/>
      <c r="V830" s="757">
        <f>COUNTA('Compiled Bev'!P3120,'Compiled Bev'!R3120)</f>
        <v>0</v>
      </c>
      <c r="W830" s="757"/>
      <c r="X830" s="757"/>
      <c r="Y830" s="757"/>
      <c r="Z830" s="757"/>
    </row>
    <row r="831">
      <c r="A831" s="757" t="str">
        <f>'Compiled Bev'!I3121</f>
        <v/>
      </c>
      <c r="B831" s="757" t="str">
        <f>IF(sum('Compiled Bev'!P3121+'Compiled Bev'!R3121)=0,"",IF(V831&gt;1,"",sum('Compiled Bev'!P3121+'Compiled Bev'!R3121)))</f>
        <v/>
      </c>
      <c r="C831" s="757" t="str">
        <f>'Compiled Bev'!K3121</f>
        <v/>
      </c>
      <c r="D831" s="757" t="str">
        <f>'Compiled Bev'!L3121</f>
        <v/>
      </c>
      <c r="E831" s="757" t="str">
        <f>'Compiled Bev'!M3121</f>
        <v/>
      </c>
      <c r="F831" s="757" t="str">
        <f>'Compiled Bev'!N3121</f>
        <v/>
      </c>
      <c r="G831" s="757" t="str">
        <f t="shared" si="1"/>
        <v/>
      </c>
      <c r="H831" s="757" t="str">
        <f>'Compiled Bev'!P3121</f>
        <v/>
      </c>
      <c r="I831" s="757" t="str">
        <f t="shared" si="2"/>
        <v/>
      </c>
      <c r="J831" s="757" t="str">
        <f>'Compiled Bev'!R3121</f>
        <v/>
      </c>
      <c r="K831" s="757" t="str">
        <f>'Compiled Bev'!S3121</f>
        <v/>
      </c>
      <c r="L831" s="757" t="str">
        <f>'Compiled Bev'!T3121</f>
        <v/>
      </c>
      <c r="M831" s="758"/>
      <c r="N831" s="759"/>
      <c r="O831" s="757"/>
      <c r="P831" s="757"/>
      <c r="Q831" s="757"/>
      <c r="R831" s="757"/>
      <c r="S831" s="757"/>
      <c r="T831" s="757"/>
      <c r="U831" s="757"/>
      <c r="V831" s="757">
        <f>COUNTA('Compiled Bev'!P3121,'Compiled Bev'!R3121)</f>
        <v>0</v>
      </c>
      <c r="W831" s="757"/>
      <c r="X831" s="757"/>
      <c r="Y831" s="757"/>
      <c r="Z831" s="757"/>
    </row>
    <row r="832">
      <c r="A832" s="757" t="str">
        <f>'Compiled Bev'!I3122</f>
        <v/>
      </c>
      <c r="B832" s="757" t="str">
        <f>IF(sum('Compiled Bev'!P3122+'Compiled Bev'!R3122)=0,"",IF(V832&gt;1,"",sum('Compiled Bev'!P3122+'Compiled Bev'!R3122)))</f>
        <v/>
      </c>
      <c r="C832" s="757" t="str">
        <f>'Compiled Bev'!K3122</f>
        <v/>
      </c>
      <c r="D832" s="757" t="str">
        <f>'Compiled Bev'!L3122</f>
        <v/>
      </c>
      <c r="E832" s="757" t="str">
        <f>'Compiled Bev'!M3122</f>
        <v/>
      </c>
      <c r="F832" s="757" t="str">
        <f>'Compiled Bev'!N3122</f>
        <v/>
      </c>
      <c r="G832" s="757" t="str">
        <f t="shared" si="1"/>
        <v/>
      </c>
      <c r="H832" s="757" t="str">
        <f>'Compiled Bev'!P3122</f>
        <v/>
      </c>
      <c r="I832" s="757" t="str">
        <f t="shared" si="2"/>
        <v/>
      </c>
      <c r="J832" s="757" t="str">
        <f>'Compiled Bev'!R3122</f>
        <v/>
      </c>
      <c r="K832" s="757" t="str">
        <f>'Compiled Bev'!S3122</f>
        <v/>
      </c>
      <c r="L832" s="757" t="str">
        <f>'Compiled Bev'!T3122</f>
        <v/>
      </c>
      <c r="M832" s="758"/>
      <c r="N832" s="759"/>
      <c r="O832" s="757"/>
      <c r="P832" s="757"/>
      <c r="Q832" s="757"/>
      <c r="R832" s="757"/>
      <c r="S832" s="757"/>
      <c r="T832" s="757"/>
      <c r="U832" s="757"/>
      <c r="V832" s="757">
        <f>COUNTA('Compiled Bev'!P3122,'Compiled Bev'!R3122)</f>
        <v>0</v>
      </c>
      <c r="W832" s="757"/>
      <c r="X832" s="757"/>
      <c r="Y832" s="757"/>
      <c r="Z832" s="757"/>
    </row>
    <row r="833">
      <c r="A833" s="757" t="str">
        <f>'Compiled Bev'!I3123</f>
        <v/>
      </c>
      <c r="B833" s="757" t="str">
        <f>IF(sum('Compiled Bev'!P3123+'Compiled Bev'!R3123)=0,"",IF(V833&gt;1,"",sum('Compiled Bev'!P3123+'Compiled Bev'!R3123)))</f>
        <v/>
      </c>
      <c r="C833" s="757" t="str">
        <f>'Compiled Bev'!K3123</f>
        <v/>
      </c>
      <c r="D833" s="757" t="str">
        <f>'Compiled Bev'!L3123</f>
        <v/>
      </c>
      <c r="E833" s="757" t="str">
        <f>'Compiled Bev'!M3123</f>
        <v/>
      </c>
      <c r="F833" s="757" t="str">
        <f>'Compiled Bev'!N3123</f>
        <v/>
      </c>
      <c r="G833" s="757" t="str">
        <f t="shared" si="1"/>
        <v/>
      </c>
      <c r="H833" s="757" t="str">
        <f>'Compiled Bev'!P3123</f>
        <v/>
      </c>
      <c r="I833" s="757" t="str">
        <f t="shared" si="2"/>
        <v/>
      </c>
      <c r="J833" s="757" t="str">
        <f>'Compiled Bev'!R3123</f>
        <v/>
      </c>
      <c r="K833" s="757" t="str">
        <f>'Compiled Bev'!S3123</f>
        <v/>
      </c>
      <c r="L833" s="757" t="str">
        <f>'Compiled Bev'!T3123</f>
        <v/>
      </c>
      <c r="M833" s="758"/>
      <c r="N833" s="759"/>
      <c r="O833" s="757"/>
      <c r="P833" s="757"/>
      <c r="Q833" s="757"/>
      <c r="R833" s="757"/>
      <c r="S833" s="757"/>
      <c r="T833" s="757"/>
      <c r="U833" s="757"/>
      <c r="V833" s="757">
        <f>COUNTA('Compiled Bev'!P3123,'Compiled Bev'!R3123)</f>
        <v>0</v>
      </c>
      <c r="W833" s="757"/>
      <c r="X833" s="757"/>
      <c r="Y833" s="757"/>
      <c r="Z833" s="757"/>
    </row>
    <row r="834">
      <c r="A834" s="757" t="str">
        <f>'Compiled Bev'!I3124</f>
        <v/>
      </c>
      <c r="B834" s="757" t="str">
        <f>IF(sum('Compiled Bev'!P3124+'Compiled Bev'!R3124)=0,"",IF(V834&gt;1,"",sum('Compiled Bev'!P3124+'Compiled Bev'!R3124)))</f>
        <v/>
      </c>
      <c r="C834" s="757" t="str">
        <f>'Compiled Bev'!K3124</f>
        <v/>
      </c>
      <c r="D834" s="757" t="str">
        <f>'Compiled Bev'!L3124</f>
        <v/>
      </c>
      <c r="E834" s="757" t="str">
        <f>'Compiled Bev'!M3124</f>
        <v/>
      </c>
      <c r="F834" s="757" t="str">
        <f>'Compiled Bev'!N3124</f>
        <v/>
      </c>
      <c r="G834" s="757" t="str">
        <f t="shared" si="1"/>
        <v/>
      </c>
      <c r="H834" s="757" t="str">
        <f>'Compiled Bev'!P3124</f>
        <v/>
      </c>
      <c r="I834" s="757" t="str">
        <f t="shared" si="2"/>
        <v/>
      </c>
      <c r="J834" s="757" t="str">
        <f>'Compiled Bev'!R3124</f>
        <v/>
      </c>
      <c r="K834" s="757" t="str">
        <f>'Compiled Bev'!S3124</f>
        <v/>
      </c>
      <c r="L834" s="757" t="str">
        <f>'Compiled Bev'!T3124</f>
        <v/>
      </c>
      <c r="M834" s="758"/>
      <c r="N834" s="759"/>
      <c r="O834" s="757"/>
      <c r="P834" s="757"/>
      <c r="Q834" s="757"/>
      <c r="R834" s="757"/>
      <c r="S834" s="757"/>
      <c r="T834" s="757"/>
      <c r="U834" s="757"/>
      <c r="V834" s="757">
        <f>COUNTA('Compiled Bev'!P3124,'Compiled Bev'!R3124)</f>
        <v>0</v>
      </c>
      <c r="W834" s="757"/>
      <c r="X834" s="757"/>
      <c r="Y834" s="757"/>
      <c r="Z834" s="757"/>
    </row>
    <row r="835">
      <c r="A835" s="757" t="str">
        <f>'Compiled Bev'!I3125</f>
        <v/>
      </c>
      <c r="B835" s="757" t="str">
        <f>IF(sum('Compiled Bev'!P3125+'Compiled Bev'!R3125)=0,"",IF(V835&gt;1,"",sum('Compiled Bev'!P3125+'Compiled Bev'!R3125)))</f>
        <v/>
      </c>
      <c r="C835" s="757" t="str">
        <f>'Compiled Bev'!K3125</f>
        <v/>
      </c>
      <c r="D835" s="757" t="str">
        <f>'Compiled Bev'!L3125</f>
        <v/>
      </c>
      <c r="E835" s="757" t="str">
        <f>'Compiled Bev'!M3125</f>
        <v/>
      </c>
      <c r="F835" s="757" t="str">
        <f>'Compiled Bev'!N3125</f>
        <v/>
      </c>
      <c r="G835" s="757" t="str">
        <f t="shared" si="1"/>
        <v/>
      </c>
      <c r="H835" s="757" t="str">
        <f>'Compiled Bev'!P3125</f>
        <v/>
      </c>
      <c r="I835" s="757" t="str">
        <f t="shared" si="2"/>
        <v/>
      </c>
      <c r="J835" s="757" t="str">
        <f>'Compiled Bev'!R3125</f>
        <v/>
      </c>
      <c r="K835" s="757" t="str">
        <f>'Compiled Bev'!S3125</f>
        <v/>
      </c>
      <c r="L835" s="757" t="str">
        <f>'Compiled Bev'!T3125</f>
        <v/>
      </c>
      <c r="M835" s="758"/>
      <c r="N835" s="759"/>
      <c r="O835" s="757"/>
      <c r="P835" s="757"/>
      <c r="Q835" s="757"/>
      <c r="R835" s="757"/>
      <c r="S835" s="757"/>
      <c r="T835" s="757"/>
      <c r="U835" s="757"/>
      <c r="V835" s="757">
        <f>COUNTA('Compiled Bev'!P3125,'Compiled Bev'!R3125)</f>
        <v>0</v>
      </c>
      <c r="W835" s="757"/>
      <c r="X835" s="757"/>
      <c r="Y835" s="757"/>
      <c r="Z835" s="757"/>
    </row>
    <row r="836">
      <c r="A836" s="757" t="str">
        <f>'Compiled Bev'!I3126</f>
        <v/>
      </c>
      <c r="B836" s="757" t="str">
        <f>IF(sum('Compiled Bev'!P3126+'Compiled Bev'!R3126)=0,"",IF(V836&gt;1,"",sum('Compiled Bev'!P3126+'Compiled Bev'!R3126)))</f>
        <v/>
      </c>
      <c r="C836" s="757" t="str">
        <f>'Compiled Bev'!K3126</f>
        <v/>
      </c>
      <c r="D836" s="757" t="str">
        <f>'Compiled Bev'!L3126</f>
        <v/>
      </c>
      <c r="E836" s="757" t="str">
        <f>'Compiled Bev'!M3126</f>
        <v/>
      </c>
      <c r="F836" s="757" t="str">
        <f>'Compiled Bev'!N3126</f>
        <v/>
      </c>
      <c r="G836" s="757" t="str">
        <f t="shared" si="1"/>
        <v/>
      </c>
      <c r="H836" s="757" t="str">
        <f>'Compiled Bev'!P3126</f>
        <v/>
      </c>
      <c r="I836" s="757" t="str">
        <f t="shared" si="2"/>
        <v/>
      </c>
      <c r="J836" s="757" t="str">
        <f>'Compiled Bev'!R3126</f>
        <v/>
      </c>
      <c r="K836" s="757" t="str">
        <f>'Compiled Bev'!S3126</f>
        <v/>
      </c>
      <c r="L836" s="757" t="str">
        <f>'Compiled Bev'!T3126</f>
        <v/>
      </c>
      <c r="M836" s="758"/>
      <c r="N836" s="759"/>
      <c r="O836" s="757"/>
      <c r="P836" s="757"/>
      <c r="Q836" s="757"/>
      <c r="R836" s="757"/>
      <c r="S836" s="757"/>
      <c r="T836" s="757"/>
      <c r="U836" s="757"/>
      <c r="V836" s="757">
        <f>COUNTA('Compiled Bev'!P3126,'Compiled Bev'!R3126)</f>
        <v>0</v>
      </c>
      <c r="W836" s="757"/>
      <c r="X836" s="757"/>
      <c r="Y836" s="757"/>
      <c r="Z836" s="757"/>
    </row>
    <row r="837">
      <c r="A837" s="757" t="str">
        <f>'Compiled Bev'!I3127</f>
        <v/>
      </c>
      <c r="B837" s="757" t="str">
        <f>IF(sum('Compiled Bev'!P3127+'Compiled Bev'!R3127)=0,"",IF(V837&gt;1,"",sum('Compiled Bev'!P3127+'Compiled Bev'!R3127)))</f>
        <v/>
      </c>
      <c r="C837" s="757" t="str">
        <f>'Compiled Bev'!K3127</f>
        <v/>
      </c>
      <c r="D837" s="757" t="str">
        <f>'Compiled Bev'!L3127</f>
        <v/>
      </c>
      <c r="E837" s="757" t="str">
        <f>'Compiled Bev'!M3127</f>
        <v/>
      </c>
      <c r="F837" s="757" t="str">
        <f>'Compiled Bev'!N3127</f>
        <v/>
      </c>
      <c r="G837" s="757" t="str">
        <f t="shared" si="1"/>
        <v/>
      </c>
      <c r="H837" s="757" t="str">
        <f>'Compiled Bev'!P3127</f>
        <v/>
      </c>
      <c r="I837" s="757" t="str">
        <f t="shared" si="2"/>
        <v/>
      </c>
      <c r="J837" s="757" t="str">
        <f>'Compiled Bev'!R3127</f>
        <v/>
      </c>
      <c r="K837" s="757" t="str">
        <f>'Compiled Bev'!S3127</f>
        <v/>
      </c>
      <c r="L837" s="757" t="str">
        <f>'Compiled Bev'!T3127</f>
        <v/>
      </c>
      <c r="M837" s="758"/>
      <c r="N837" s="759"/>
      <c r="O837" s="757"/>
      <c r="P837" s="757"/>
      <c r="Q837" s="757"/>
      <c r="R837" s="757"/>
      <c r="S837" s="757"/>
      <c r="T837" s="757"/>
      <c r="U837" s="757"/>
      <c r="V837" s="757">
        <f>COUNTA('Compiled Bev'!P3127,'Compiled Bev'!R3127)</f>
        <v>0</v>
      </c>
      <c r="W837" s="757"/>
      <c r="X837" s="757"/>
      <c r="Y837" s="757"/>
      <c r="Z837" s="757"/>
    </row>
    <row r="838">
      <c r="A838" s="757" t="str">
        <f>'Compiled Bev'!I3128</f>
        <v/>
      </c>
      <c r="B838" s="757" t="str">
        <f>IF(sum('Compiled Bev'!P3128+'Compiled Bev'!R3128)=0,"",IF(V838&gt;1,"",sum('Compiled Bev'!P3128+'Compiled Bev'!R3128)))</f>
        <v/>
      </c>
      <c r="C838" s="757" t="str">
        <f>'Compiled Bev'!K3128</f>
        <v/>
      </c>
      <c r="D838" s="757" t="str">
        <f>'Compiled Bev'!L3128</f>
        <v/>
      </c>
      <c r="E838" s="757" t="str">
        <f>'Compiled Bev'!M3128</f>
        <v/>
      </c>
      <c r="F838" s="757" t="str">
        <f>'Compiled Bev'!N3128</f>
        <v/>
      </c>
      <c r="G838" s="757" t="str">
        <f t="shared" si="1"/>
        <v/>
      </c>
      <c r="H838" s="757" t="str">
        <f>'Compiled Bev'!P3128</f>
        <v/>
      </c>
      <c r="I838" s="757" t="str">
        <f t="shared" si="2"/>
        <v/>
      </c>
      <c r="J838" s="757" t="str">
        <f>'Compiled Bev'!R3128</f>
        <v/>
      </c>
      <c r="K838" s="757" t="str">
        <f>'Compiled Bev'!S3128</f>
        <v/>
      </c>
      <c r="L838" s="757" t="str">
        <f>'Compiled Bev'!T3128</f>
        <v/>
      </c>
      <c r="M838" s="758"/>
      <c r="N838" s="759"/>
      <c r="O838" s="757"/>
      <c r="P838" s="757"/>
      <c r="Q838" s="757"/>
      <c r="R838" s="757"/>
      <c r="S838" s="757"/>
      <c r="T838" s="757"/>
      <c r="U838" s="757"/>
      <c r="V838" s="757">
        <f>COUNTA('Compiled Bev'!P3128,'Compiled Bev'!R3128)</f>
        <v>0</v>
      </c>
      <c r="W838" s="757"/>
      <c r="X838" s="757"/>
      <c r="Y838" s="757"/>
      <c r="Z838" s="757"/>
    </row>
    <row r="839">
      <c r="A839" s="757" t="str">
        <f>'Compiled Bev'!I3129</f>
        <v/>
      </c>
      <c r="B839" s="757" t="str">
        <f>IF(sum('Compiled Bev'!P3129+'Compiled Bev'!R3129)=0,"",IF(V839&gt;1,"",sum('Compiled Bev'!P3129+'Compiled Bev'!R3129)))</f>
        <v/>
      </c>
      <c r="C839" s="757" t="str">
        <f>'Compiled Bev'!K3129</f>
        <v/>
      </c>
      <c r="D839" s="757" t="str">
        <f>'Compiled Bev'!L3129</f>
        <v/>
      </c>
      <c r="E839" s="757" t="str">
        <f>'Compiled Bev'!M3129</f>
        <v/>
      </c>
      <c r="F839" s="757" t="str">
        <f>'Compiled Bev'!N3129</f>
        <v/>
      </c>
      <c r="G839" s="757" t="str">
        <f t="shared" si="1"/>
        <v/>
      </c>
      <c r="H839" s="757" t="str">
        <f>'Compiled Bev'!P3129</f>
        <v/>
      </c>
      <c r="I839" s="757" t="str">
        <f t="shared" si="2"/>
        <v/>
      </c>
      <c r="J839" s="757" t="str">
        <f>'Compiled Bev'!R3129</f>
        <v/>
      </c>
      <c r="K839" s="757" t="str">
        <f>'Compiled Bev'!S3129</f>
        <v/>
      </c>
      <c r="L839" s="757" t="str">
        <f>'Compiled Bev'!T3129</f>
        <v/>
      </c>
      <c r="M839" s="758"/>
      <c r="N839" s="759"/>
      <c r="O839" s="757"/>
      <c r="P839" s="757"/>
      <c r="Q839" s="757"/>
      <c r="R839" s="757"/>
      <c r="S839" s="757"/>
      <c r="T839" s="757"/>
      <c r="U839" s="757"/>
      <c r="V839" s="757">
        <f>COUNTA('Compiled Bev'!P3129,'Compiled Bev'!R3129)</f>
        <v>0</v>
      </c>
      <c r="W839" s="757"/>
      <c r="X839" s="757"/>
      <c r="Y839" s="757"/>
      <c r="Z839" s="757"/>
    </row>
    <row r="840">
      <c r="A840" s="757" t="str">
        <f>'Compiled Bev'!I3130</f>
        <v/>
      </c>
      <c r="B840" s="757" t="str">
        <f>IF(sum('Compiled Bev'!P3130+'Compiled Bev'!R3130)=0,"",IF(V840&gt;1,"",sum('Compiled Bev'!P3130+'Compiled Bev'!R3130)))</f>
        <v/>
      </c>
      <c r="C840" s="757" t="str">
        <f>'Compiled Bev'!K3130</f>
        <v/>
      </c>
      <c r="D840" s="757" t="str">
        <f>'Compiled Bev'!L3130</f>
        <v/>
      </c>
      <c r="E840" s="757" t="str">
        <f>'Compiled Bev'!M3130</f>
        <v/>
      </c>
      <c r="F840" s="757" t="str">
        <f>'Compiled Bev'!N3130</f>
        <v/>
      </c>
      <c r="G840" s="757" t="str">
        <f t="shared" si="1"/>
        <v/>
      </c>
      <c r="H840" s="757" t="str">
        <f>'Compiled Bev'!P3130</f>
        <v/>
      </c>
      <c r="I840" s="757" t="str">
        <f t="shared" si="2"/>
        <v/>
      </c>
      <c r="J840" s="757" t="str">
        <f>'Compiled Bev'!R3130</f>
        <v/>
      </c>
      <c r="K840" s="757" t="str">
        <f>'Compiled Bev'!S3130</f>
        <v/>
      </c>
      <c r="L840" s="757" t="str">
        <f>'Compiled Bev'!T3130</f>
        <v/>
      </c>
      <c r="M840" s="758"/>
      <c r="N840" s="759"/>
      <c r="O840" s="757"/>
      <c r="P840" s="757"/>
      <c r="Q840" s="757"/>
      <c r="R840" s="757"/>
      <c r="S840" s="757"/>
      <c r="T840" s="757"/>
      <c r="U840" s="757"/>
      <c r="V840" s="757">
        <f>COUNTA('Compiled Bev'!P3130,'Compiled Bev'!R3130)</f>
        <v>0</v>
      </c>
      <c r="W840" s="757"/>
      <c r="X840" s="757"/>
      <c r="Y840" s="757"/>
      <c r="Z840" s="757"/>
    </row>
    <row r="841">
      <c r="A841" s="757" t="str">
        <f>'Compiled Bev'!I3131</f>
        <v/>
      </c>
      <c r="B841" s="757" t="str">
        <f>IF(sum('Compiled Bev'!P3131+'Compiled Bev'!R3131)=0,"",IF(V841&gt;1,"",sum('Compiled Bev'!P3131+'Compiled Bev'!R3131)))</f>
        <v/>
      </c>
      <c r="C841" s="757" t="str">
        <f>'Compiled Bev'!K3131</f>
        <v/>
      </c>
      <c r="D841" s="757" t="str">
        <f>'Compiled Bev'!L3131</f>
        <v/>
      </c>
      <c r="E841" s="757" t="str">
        <f>'Compiled Bev'!M3131</f>
        <v/>
      </c>
      <c r="F841" s="757" t="str">
        <f>'Compiled Bev'!N3131</f>
        <v/>
      </c>
      <c r="G841" s="757" t="str">
        <f t="shared" si="1"/>
        <v/>
      </c>
      <c r="H841" s="757" t="str">
        <f>'Compiled Bev'!P3131</f>
        <v/>
      </c>
      <c r="I841" s="757" t="str">
        <f t="shared" si="2"/>
        <v/>
      </c>
      <c r="J841" s="757" t="str">
        <f>'Compiled Bev'!R3131</f>
        <v/>
      </c>
      <c r="K841" s="757" t="str">
        <f>'Compiled Bev'!S3131</f>
        <v/>
      </c>
      <c r="L841" s="757" t="str">
        <f>'Compiled Bev'!T3131</f>
        <v/>
      </c>
      <c r="M841" s="758"/>
      <c r="N841" s="759"/>
      <c r="O841" s="757"/>
      <c r="P841" s="757"/>
      <c r="Q841" s="757"/>
      <c r="R841" s="757"/>
      <c r="S841" s="757"/>
      <c r="T841" s="757"/>
      <c r="U841" s="757"/>
      <c r="V841" s="757">
        <f>COUNTA('Compiled Bev'!P3131,'Compiled Bev'!R3131)</f>
        <v>0</v>
      </c>
      <c r="W841" s="757"/>
      <c r="X841" s="757"/>
      <c r="Y841" s="757"/>
      <c r="Z841" s="757"/>
    </row>
    <row r="842">
      <c r="A842" s="757" t="str">
        <f>'Compiled Bev'!I3132</f>
        <v/>
      </c>
      <c r="B842" s="757" t="str">
        <f>IF(sum('Compiled Bev'!P3132+'Compiled Bev'!R3132)=0,"",IF(V842&gt;1,"",sum('Compiled Bev'!P3132+'Compiled Bev'!R3132)))</f>
        <v/>
      </c>
      <c r="C842" s="757" t="str">
        <f>'Compiled Bev'!K3132</f>
        <v/>
      </c>
      <c r="D842" s="757" t="str">
        <f>'Compiled Bev'!L3132</f>
        <v/>
      </c>
      <c r="E842" s="757" t="str">
        <f>'Compiled Bev'!M3132</f>
        <v/>
      </c>
      <c r="F842" s="757" t="str">
        <f>'Compiled Bev'!N3132</f>
        <v/>
      </c>
      <c r="G842" s="757" t="str">
        <f t="shared" si="1"/>
        <v/>
      </c>
      <c r="H842" s="757" t="str">
        <f>'Compiled Bev'!P3132</f>
        <v/>
      </c>
      <c r="I842" s="757" t="str">
        <f t="shared" si="2"/>
        <v/>
      </c>
      <c r="J842" s="757" t="str">
        <f>'Compiled Bev'!R3132</f>
        <v/>
      </c>
      <c r="K842" s="757" t="str">
        <f>'Compiled Bev'!S3132</f>
        <v/>
      </c>
      <c r="L842" s="757" t="str">
        <f>'Compiled Bev'!T3132</f>
        <v/>
      </c>
      <c r="M842" s="758"/>
      <c r="N842" s="759"/>
      <c r="O842" s="757"/>
      <c r="P842" s="757"/>
      <c r="Q842" s="757"/>
      <c r="R842" s="757"/>
      <c r="S842" s="757"/>
      <c r="T842" s="757"/>
      <c r="U842" s="757"/>
      <c r="V842" s="757">
        <f>COUNTA('Compiled Bev'!P3132,'Compiled Bev'!R3132)</f>
        <v>0</v>
      </c>
      <c r="W842" s="757"/>
      <c r="X842" s="757"/>
      <c r="Y842" s="757"/>
      <c r="Z842" s="757"/>
    </row>
    <row r="843">
      <c r="A843" s="757" t="str">
        <f>'Compiled Bev'!I3133</f>
        <v/>
      </c>
      <c r="B843" s="757" t="str">
        <f>IF(sum('Compiled Bev'!P3133+'Compiled Bev'!R3133)=0,"",IF(V843&gt;1,"",sum('Compiled Bev'!P3133+'Compiled Bev'!R3133)))</f>
        <v/>
      </c>
      <c r="C843" s="757" t="str">
        <f>'Compiled Bev'!K3133</f>
        <v/>
      </c>
      <c r="D843" s="757" t="str">
        <f>'Compiled Bev'!L3133</f>
        <v/>
      </c>
      <c r="E843" s="757" t="str">
        <f>'Compiled Bev'!M3133</f>
        <v/>
      </c>
      <c r="F843" s="757" t="str">
        <f>'Compiled Bev'!N3133</f>
        <v/>
      </c>
      <c r="G843" s="757" t="str">
        <f t="shared" si="1"/>
        <v/>
      </c>
      <c r="H843" s="757" t="str">
        <f>'Compiled Bev'!P3133</f>
        <v/>
      </c>
      <c r="I843" s="757" t="str">
        <f t="shared" si="2"/>
        <v/>
      </c>
      <c r="J843" s="757" t="str">
        <f>'Compiled Bev'!R3133</f>
        <v/>
      </c>
      <c r="K843" s="757" t="str">
        <f>'Compiled Bev'!S3133</f>
        <v/>
      </c>
      <c r="L843" s="757" t="str">
        <f>'Compiled Bev'!T3133</f>
        <v/>
      </c>
      <c r="M843" s="758"/>
      <c r="N843" s="759"/>
      <c r="O843" s="757"/>
      <c r="P843" s="757"/>
      <c r="Q843" s="757"/>
      <c r="R843" s="757"/>
      <c r="S843" s="757"/>
      <c r="T843" s="757"/>
      <c r="U843" s="757"/>
      <c r="V843" s="757">
        <f>COUNTA('Compiled Bev'!P3133,'Compiled Bev'!R3133)</f>
        <v>0</v>
      </c>
      <c r="W843" s="757"/>
      <c r="X843" s="757"/>
      <c r="Y843" s="757"/>
      <c r="Z843" s="757"/>
    </row>
    <row r="844">
      <c r="A844" s="757" t="str">
        <f>'Compiled Bev'!I3134</f>
        <v/>
      </c>
      <c r="B844" s="757" t="str">
        <f>IF(sum('Compiled Bev'!P3134+'Compiled Bev'!R3134)=0,"",IF(V844&gt;1,"",sum('Compiled Bev'!P3134+'Compiled Bev'!R3134)))</f>
        <v/>
      </c>
      <c r="C844" s="757" t="str">
        <f>'Compiled Bev'!K3134</f>
        <v/>
      </c>
      <c r="D844" s="757" t="str">
        <f>'Compiled Bev'!L3134</f>
        <v/>
      </c>
      <c r="E844" s="757" t="str">
        <f>'Compiled Bev'!M3134</f>
        <v/>
      </c>
      <c r="F844" s="757" t="str">
        <f>'Compiled Bev'!N3134</f>
        <v/>
      </c>
      <c r="G844" s="757" t="str">
        <f t="shared" si="1"/>
        <v/>
      </c>
      <c r="H844" s="757" t="str">
        <f>'Compiled Bev'!P3134</f>
        <v/>
      </c>
      <c r="I844" s="757" t="str">
        <f t="shared" si="2"/>
        <v/>
      </c>
      <c r="J844" s="757" t="str">
        <f>'Compiled Bev'!R3134</f>
        <v/>
      </c>
      <c r="K844" s="757" t="str">
        <f>'Compiled Bev'!S3134</f>
        <v/>
      </c>
      <c r="L844" s="757" t="str">
        <f>'Compiled Bev'!T3134</f>
        <v/>
      </c>
      <c r="M844" s="758"/>
      <c r="N844" s="759"/>
      <c r="O844" s="757"/>
      <c r="P844" s="757"/>
      <c r="Q844" s="757"/>
      <c r="R844" s="757"/>
      <c r="S844" s="757"/>
      <c r="T844" s="757"/>
      <c r="U844" s="757"/>
      <c r="V844" s="757">
        <f>COUNTA('Compiled Bev'!P3134,'Compiled Bev'!R3134)</f>
        <v>0</v>
      </c>
      <c r="W844" s="757"/>
      <c r="X844" s="757"/>
      <c r="Y844" s="757"/>
      <c r="Z844" s="757"/>
    </row>
    <row r="845">
      <c r="A845" s="757" t="str">
        <f>'Compiled Bev'!I3135</f>
        <v/>
      </c>
      <c r="B845" s="757" t="str">
        <f>IF(sum('Compiled Bev'!P3135+'Compiled Bev'!R3135)=0,"",IF(V845&gt;1,"",sum('Compiled Bev'!P3135+'Compiled Bev'!R3135)))</f>
        <v/>
      </c>
      <c r="C845" s="757" t="str">
        <f>'Compiled Bev'!K3135</f>
        <v/>
      </c>
      <c r="D845" s="757" t="str">
        <f>'Compiled Bev'!L3135</f>
        <v/>
      </c>
      <c r="E845" s="757" t="str">
        <f>'Compiled Bev'!M3135</f>
        <v/>
      </c>
      <c r="F845" s="757" t="str">
        <f>'Compiled Bev'!N3135</f>
        <v/>
      </c>
      <c r="G845" s="757" t="str">
        <f t="shared" si="1"/>
        <v/>
      </c>
      <c r="H845" s="757" t="str">
        <f>'Compiled Bev'!P3135</f>
        <v/>
      </c>
      <c r="I845" s="757" t="str">
        <f t="shared" si="2"/>
        <v/>
      </c>
      <c r="J845" s="757" t="str">
        <f>'Compiled Bev'!R3135</f>
        <v/>
      </c>
      <c r="K845" s="757" t="str">
        <f>'Compiled Bev'!S3135</f>
        <v/>
      </c>
      <c r="L845" s="757" t="str">
        <f>'Compiled Bev'!T3135</f>
        <v/>
      </c>
      <c r="M845" s="758"/>
      <c r="N845" s="759"/>
      <c r="O845" s="757"/>
      <c r="P845" s="757"/>
      <c r="Q845" s="757"/>
      <c r="R845" s="757"/>
      <c r="S845" s="757"/>
      <c r="T845" s="757"/>
      <c r="U845" s="757"/>
      <c r="V845" s="757">
        <f>COUNTA('Compiled Bev'!P3135,'Compiled Bev'!R3135)</f>
        <v>0</v>
      </c>
      <c r="W845" s="757"/>
      <c r="X845" s="757"/>
      <c r="Y845" s="757"/>
      <c r="Z845" s="757"/>
    </row>
    <row r="846">
      <c r="A846" s="757" t="str">
        <f>'Compiled Bev'!I3136</f>
        <v/>
      </c>
      <c r="B846" s="757" t="str">
        <f>IF(sum('Compiled Bev'!P3136+'Compiled Bev'!R3136)=0,"",IF(V846&gt;1,"",sum('Compiled Bev'!P3136+'Compiled Bev'!R3136)))</f>
        <v/>
      </c>
      <c r="C846" s="757" t="str">
        <f>'Compiled Bev'!K3136</f>
        <v/>
      </c>
      <c r="D846" s="757" t="str">
        <f>'Compiled Bev'!L3136</f>
        <v/>
      </c>
      <c r="E846" s="757" t="str">
        <f>'Compiled Bev'!M3136</f>
        <v/>
      </c>
      <c r="F846" s="757" t="str">
        <f>'Compiled Bev'!N3136</f>
        <v/>
      </c>
      <c r="G846" s="757" t="str">
        <f t="shared" si="1"/>
        <v/>
      </c>
      <c r="H846" s="757" t="str">
        <f>'Compiled Bev'!P3136</f>
        <v/>
      </c>
      <c r="I846" s="757" t="str">
        <f t="shared" si="2"/>
        <v/>
      </c>
      <c r="J846" s="757" t="str">
        <f>'Compiled Bev'!R3136</f>
        <v/>
      </c>
      <c r="K846" s="757" t="str">
        <f>'Compiled Bev'!S3136</f>
        <v/>
      </c>
      <c r="L846" s="757" t="str">
        <f>'Compiled Bev'!T3136</f>
        <v/>
      </c>
      <c r="M846" s="758"/>
      <c r="N846" s="759"/>
      <c r="O846" s="757"/>
      <c r="P846" s="757"/>
      <c r="Q846" s="757"/>
      <c r="R846" s="757"/>
      <c r="S846" s="757"/>
      <c r="T846" s="757"/>
      <c r="U846" s="757"/>
      <c r="V846" s="757">
        <f>COUNTA('Compiled Bev'!P3136,'Compiled Bev'!R3136)</f>
        <v>0</v>
      </c>
      <c r="W846" s="757"/>
      <c r="X846" s="757"/>
      <c r="Y846" s="757"/>
      <c r="Z846" s="757"/>
    </row>
    <row r="847">
      <c r="A847" s="757" t="str">
        <f>'Compiled Bev'!I3137</f>
        <v/>
      </c>
      <c r="B847" s="757" t="str">
        <f>IF(sum('Compiled Bev'!P3137+'Compiled Bev'!R3137)=0,"",IF(V847&gt;1,"",sum('Compiled Bev'!P3137+'Compiled Bev'!R3137)))</f>
        <v/>
      </c>
      <c r="C847" s="757" t="str">
        <f>'Compiled Bev'!K3137</f>
        <v/>
      </c>
      <c r="D847" s="757" t="str">
        <f>'Compiled Bev'!L3137</f>
        <v/>
      </c>
      <c r="E847" s="757" t="str">
        <f>'Compiled Bev'!M3137</f>
        <v/>
      </c>
      <c r="F847" s="757" t="str">
        <f>'Compiled Bev'!N3137</f>
        <v/>
      </c>
      <c r="G847" s="757" t="str">
        <f t="shared" si="1"/>
        <v/>
      </c>
      <c r="H847" s="757" t="str">
        <f>'Compiled Bev'!P3137</f>
        <v/>
      </c>
      <c r="I847" s="757" t="str">
        <f t="shared" si="2"/>
        <v/>
      </c>
      <c r="J847" s="757" t="str">
        <f>'Compiled Bev'!R3137</f>
        <v/>
      </c>
      <c r="K847" s="757" t="str">
        <f>'Compiled Bev'!S3137</f>
        <v/>
      </c>
      <c r="L847" s="757" t="str">
        <f>'Compiled Bev'!T3137</f>
        <v/>
      </c>
      <c r="M847" s="758"/>
      <c r="N847" s="759"/>
      <c r="O847" s="757"/>
      <c r="P847" s="757"/>
      <c r="Q847" s="757"/>
      <c r="R847" s="757"/>
      <c r="S847" s="757"/>
      <c r="T847" s="757"/>
      <c r="U847" s="757"/>
      <c r="V847" s="757">
        <f>COUNTA('Compiled Bev'!P3137,'Compiled Bev'!R3137)</f>
        <v>0</v>
      </c>
      <c r="W847" s="757"/>
      <c r="X847" s="757"/>
      <c r="Y847" s="757"/>
      <c r="Z847" s="757"/>
    </row>
    <row r="848">
      <c r="A848" s="757" t="str">
        <f>'Compiled Bev'!I3138</f>
        <v/>
      </c>
      <c r="B848" s="757" t="str">
        <f>IF(sum('Compiled Bev'!P3138+'Compiled Bev'!R3138)=0,"",IF(V848&gt;1,"",sum('Compiled Bev'!P3138+'Compiled Bev'!R3138)))</f>
        <v/>
      </c>
      <c r="C848" s="757" t="str">
        <f>'Compiled Bev'!K3138</f>
        <v/>
      </c>
      <c r="D848" s="757" t="str">
        <f>'Compiled Bev'!L3138</f>
        <v/>
      </c>
      <c r="E848" s="757" t="str">
        <f>'Compiled Bev'!M3138</f>
        <v/>
      </c>
      <c r="F848" s="757" t="str">
        <f>'Compiled Bev'!N3138</f>
        <v/>
      </c>
      <c r="G848" s="757" t="str">
        <f t="shared" si="1"/>
        <v/>
      </c>
      <c r="H848" s="757" t="str">
        <f>'Compiled Bev'!P3138</f>
        <v/>
      </c>
      <c r="I848" s="757" t="str">
        <f t="shared" si="2"/>
        <v/>
      </c>
      <c r="J848" s="757" t="str">
        <f>'Compiled Bev'!R3138</f>
        <v/>
      </c>
      <c r="K848" s="757" t="str">
        <f>'Compiled Bev'!S3138</f>
        <v/>
      </c>
      <c r="L848" s="757" t="str">
        <f>'Compiled Bev'!T3138</f>
        <v/>
      </c>
      <c r="M848" s="758"/>
      <c r="N848" s="759"/>
      <c r="O848" s="757"/>
      <c r="P848" s="757"/>
      <c r="Q848" s="757"/>
      <c r="R848" s="757"/>
      <c r="S848" s="757"/>
      <c r="T848" s="757"/>
      <c r="U848" s="757"/>
      <c r="V848" s="757">
        <f>COUNTA('Compiled Bev'!P3138,'Compiled Bev'!R3138)</f>
        <v>0</v>
      </c>
      <c r="W848" s="757"/>
      <c r="X848" s="757"/>
      <c r="Y848" s="757"/>
      <c r="Z848" s="757"/>
    </row>
    <row r="849">
      <c r="A849" s="757" t="str">
        <f>'Compiled Bev'!I3139</f>
        <v/>
      </c>
      <c r="B849" s="757" t="str">
        <f>IF(sum('Compiled Bev'!P3139+'Compiled Bev'!R3139)=0,"",IF(V849&gt;1,"",sum('Compiled Bev'!P3139+'Compiled Bev'!R3139)))</f>
        <v/>
      </c>
      <c r="C849" s="757" t="str">
        <f>'Compiled Bev'!K3139</f>
        <v/>
      </c>
      <c r="D849" s="757" t="str">
        <f>'Compiled Bev'!L3139</f>
        <v/>
      </c>
      <c r="E849" s="757" t="str">
        <f>'Compiled Bev'!M3139</f>
        <v/>
      </c>
      <c r="F849" s="757" t="str">
        <f>'Compiled Bev'!N3139</f>
        <v/>
      </c>
      <c r="G849" s="757" t="str">
        <f t="shared" si="1"/>
        <v/>
      </c>
      <c r="H849" s="757" t="str">
        <f>'Compiled Bev'!P3139</f>
        <v/>
      </c>
      <c r="I849" s="757" t="str">
        <f t="shared" si="2"/>
        <v/>
      </c>
      <c r="J849" s="757" t="str">
        <f>'Compiled Bev'!R3139</f>
        <v/>
      </c>
      <c r="K849" s="757" t="str">
        <f>'Compiled Bev'!S3139</f>
        <v/>
      </c>
      <c r="L849" s="757" t="str">
        <f>'Compiled Bev'!T3139</f>
        <v/>
      </c>
      <c r="M849" s="758"/>
      <c r="N849" s="759"/>
      <c r="O849" s="757"/>
      <c r="P849" s="757"/>
      <c r="Q849" s="757"/>
      <c r="R849" s="757"/>
      <c r="S849" s="757"/>
      <c r="T849" s="757"/>
      <c r="U849" s="757"/>
      <c r="V849" s="757">
        <f>COUNTA('Compiled Bev'!P3139,'Compiled Bev'!R3139)</f>
        <v>0</v>
      </c>
      <c r="W849" s="757"/>
      <c r="X849" s="757"/>
      <c r="Y849" s="757"/>
      <c r="Z849" s="757"/>
    </row>
    <row r="850">
      <c r="A850" s="757" t="str">
        <f>'Compiled Bev'!I3140</f>
        <v/>
      </c>
      <c r="B850" s="757" t="str">
        <f>IF(sum('Compiled Bev'!P3140+'Compiled Bev'!R3140)=0,"",IF(V850&gt;1,"",sum('Compiled Bev'!P3140+'Compiled Bev'!R3140)))</f>
        <v/>
      </c>
      <c r="C850" s="757" t="str">
        <f>'Compiled Bev'!K3140</f>
        <v/>
      </c>
      <c r="D850" s="757" t="str">
        <f>'Compiled Bev'!L3140</f>
        <v/>
      </c>
      <c r="E850" s="757" t="str">
        <f>'Compiled Bev'!M3140</f>
        <v/>
      </c>
      <c r="F850" s="757" t="str">
        <f>'Compiled Bev'!N3140</f>
        <v/>
      </c>
      <c r="G850" s="757" t="str">
        <f t="shared" si="1"/>
        <v/>
      </c>
      <c r="H850" s="757" t="str">
        <f>'Compiled Bev'!P3140</f>
        <v/>
      </c>
      <c r="I850" s="757" t="str">
        <f t="shared" si="2"/>
        <v/>
      </c>
      <c r="J850" s="757" t="str">
        <f>'Compiled Bev'!R3140</f>
        <v/>
      </c>
      <c r="K850" s="757" t="str">
        <f>'Compiled Bev'!S3140</f>
        <v/>
      </c>
      <c r="L850" s="757" t="str">
        <f>'Compiled Bev'!T3140</f>
        <v/>
      </c>
      <c r="M850" s="758"/>
      <c r="N850" s="759"/>
      <c r="O850" s="757"/>
      <c r="P850" s="757"/>
      <c r="Q850" s="757"/>
      <c r="R850" s="757"/>
      <c r="S850" s="757"/>
      <c r="T850" s="757"/>
      <c r="U850" s="757"/>
      <c r="V850" s="757">
        <f>COUNTA('Compiled Bev'!P3140,'Compiled Bev'!R3140)</f>
        <v>0</v>
      </c>
      <c r="W850" s="757"/>
      <c r="X850" s="757"/>
      <c r="Y850" s="757"/>
      <c r="Z850" s="757"/>
    </row>
    <row r="851">
      <c r="A851" s="757" t="str">
        <f>'Compiled Bev'!I3141</f>
        <v/>
      </c>
      <c r="B851" s="757" t="str">
        <f>IF(sum('Compiled Bev'!P3141+'Compiled Bev'!R3141)=0,"",IF(V851&gt;1,"",sum('Compiled Bev'!P3141+'Compiled Bev'!R3141)))</f>
        <v/>
      </c>
      <c r="C851" s="757" t="str">
        <f>'Compiled Bev'!K3141</f>
        <v/>
      </c>
      <c r="D851" s="757" t="str">
        <f>'Compiled Bev'!L3141</f>
        <v/>
      </c>
      <c r="E851" s="757" t="str">
        <f>'Compiled Bev'!M3141</f>
        <v/>
      </c>
      <c r="F851" s="757" t="str">
        <f>'Compiled Bev'!N3141</f>
        <v/>
      </c>
      <c r="G851" s="757" t="str">
        <f t="shared" si="1"/>
        <v/>
      </c>
      <c r="H851" s="757" t="str">
        <f>'Compiled Bev'!P3141</f>
        <v/>
      </c>
      <c r="I851" s="757" t="str">
        <f t="shared" si="2"/>
        <v/>
      </c>
      <c r="J851" s="757" t="str">
        <f>'Compiled Bev'!R3141</f>
        <v/>
      </c>
      <c r="K851" s="757" t="str">
        <f>'Compiled Bev'!S3141</f>
        <v/>
      </c>
      <c r="L851" s="757" t="str">
        <f>'Compiled Bev'!T3141</f>
        <v/>
      </c>
      <c r="M851" s="758"/>
      <c r="N851" s="759"/>
      <c r="O851" s="757"/>
      <c r="P851" s="757"/>
      <c r="Q851" s="757"/>
      <c r="R851" s="757"/>
      <c r="S851" s="757"/>
      <c r="T851" s="757"/>
      <c r="U851" s="757"/>
      <c r="V851" s="757">
        <f>COUNTA('Compiled Bev'!P3141,'Compiled Bev'!R3141)</f>
        <v>0</v>
      </c>
      <c r="W851" s="757"/>
      <c r="X851" s="757"/>
      <c r="Y851" s="757"/>
      <c r="Z851" s="757"/>
    </row>
    <row r="852">
      <c r="A852" s="757" t="str">
        <f>'Compiled Bev'!I3142</f>
        <v/>
      </c>
      <c r="B852" s="757" t="str">
        <f>IF(sum('Compiled Bev'!P3142+'Compiled Bev'!R3142)=0,"",IF(V852&gt;1,"",sum('Compiled Bev'!P3142+'Compiled Bev'!R3142)))</f>
        <v/>
      </c>
      <c r="C852" s="757" t="str">
        <f>'Compiled Bev'!K3142</f>
        <v/>
      </c>
      <c r="D852" s="757" t="str">
        <f>'Compiled Bev'!L3142</f>
        <v/>
      </c>
      <c r="E852" s="757" t="str">
        <f>'Compiled Bev'!M3142</f>
        <v/>
      </c>
      <c r="F852" s="757" t="str">
        <f>'Compiled Bev'!N3142</f>
        <v/>
      </c>
      <c r="G852" s="757" t="str">
        <f t="shared" si="1"/>
        <v/>
      </c>
      <c r="H852" s="757" t="str">
        <f>'Compiled Bev'!P3142</f>
        <v/>
      </c>
      <c r="I852" s="757" t="str">
        <f t="shared" si="2"/>
        <v/>
      </c>
      <c r="J852" s="757" t="str">
        <f>'Compiled Bev'!R3142</f>
        <v/>
      </c>
      <c r="K852" s="757" t="str">
        <f>'Compiled Bev'!S3142</f>
        <v/>
      </c>
      <c r="L852" s="757" t="str">
        <f>'Compiled Bev'!T3142</f>
        <v/>
      </c>
      <c r="M852" s="758"/>
      <c r="N852" s="759"/>
      <c r="O852" s="757"/>
      <c r="P852" s="757"/>
      <c r="Q852" s="757"/>
      <c r="R852" s="757"/>
      <c r="S852" s="757"/>
      <c r="T852" s="757"/>
      <c r="U852" s="757"/>
      <c r="V852" s="757">
        <f>COUNTA('Compiled Bev'!P3142,'Compiled Bev'!R3142)</f>
        <v>0</v>
      </c>
      <c r="W852" s="757"/>
      <c r="X852" s="757"/>
      <c r="Y852" s="757"/>
      <c r="Z852" s="757"/>
    </row>
    <row r="853">
      <c r="A853" s="757" t="str">
        <f>'Compiled Bev'!I3143</f>
        <v/>
      </c>
      <c r="B853" s="757" t="str">
        <f>IF(sum('Compiled Bev'!P3143+'Compiled Bev'!R3143)=0,"",IF(V853&gt;1,"",sum('Compiled Bev'!P3143+'Compiled Bev'!R3143)))</f>
        <v/>
      </c>
      <c r="C853" s="757" t="str">
        <f>'Compiled Bev'!K3143</f>
        <v/>
      </c>
      <c r="D853" s="757" t="str">
        <f>'Compiled Bev'!L3143</f>
        <v/>
      </c>
      <c r="E853" s="757" t="str">
        <f>'Compiled Bev'!M3143</f>
        <v/>
      </c>
      <c r="F853" s="757" t="str">
        <f>'Compiled Bev'!N3143</f>
        <v/>
      </c>
      <c r="G853" s="757" t="str">
        <f t="shared" si="1"/>
        <v/>
      </c>
      <c r="H853" s="757" t="str">
        <f>'Compiled Bev'!P3143</f>
        <v/>
      </c>
      <c r="I853" s="757" t="str">
        <f t="shared" si="2"/>
        <v/>
      </c>
      <c r="J853" s="757" t="str">
        <f>'Compiled Bev'!R3143</f>
        <v/>
      </c>
      <c r="K853" s="757" t="str">
        <f>'Compiled Bev'!S3143</f>
        <v/>
      </c>
      <c r="L853" s="757" t="str">
        <f>'Compiled Bev'!T3143</f>
        <v/>
      </c>
      <c r="M853" s="758"/>
      <c r="N853" s="759"/>
      <c r="O853" s="757"/>
      <c r="P853" s="757"/>
      <c r="Q853" s="757"/>
      <c r="R853" s="757"/>
      <c r="S853" s="757"/>
      <c r="T853" s="757"/>
      <c r="U853" s="757"/>
      <c r="V853" s="757">
        <f>COUNTA('Compiled Bev'!P3143,'Compiled Bev'!R3143)</f>
        <v>0</v>
      </c>
      <c r="W853" s="757"/>
      <c r="X853" s="757"/>
      <c r="Y853" s="757"/>
      <c r="Z853" s="757"/>
    </row>
    <row r="854">
      <c r="A854" s="757" t="str">
        <f>'Compiled Bev'!I3144</f>
        <v/>
      </c>
      <c r="B854" s="757" t="str">
        <f>IF(sum('Compiled Bev'!P3144+'Compiled Bev'!R3144)=0,"",IF(V854&gt;1,"",sum('Compiled Bev'!P3144+'Compiled Bev'!R3144)))</f>
        <v/>
      </c>
      <c r="C854" s="757" t="str">
        <f>'Compiled Bev'!K3144</f>
        <v/>
      </c>
      <c r="D854" s="757" t="str">
        <f>'Compiled Bev'!L3144</f>
        <v/>
      </c>
      <c r="E854" s="757" t="str">
        <f>'Compiled Bev'!M3144</f>
        <v/>
      </c>
      <c r="F854" s="757" t="str">
        <f>'Compiled Bev'!N3144</f>
        <v/>
      </c>
      <c r="G854" s="757" t="str">
        <f t="shared" si="1"/>
        <v/>
      </c>
      <c r="H854" s="757" t="str">
        <f>'Compiled Bev'!P3144</f>
        <v/>
      </c>
      <c r="I854" s="757" t="str">
        <f t="shared" si="2"/>
        <v/>
      </c>
      <c r="J854" s="757" t="str">
        <f>'Compiled Bev'!R3144</f>
        <v/>
      </c>
      <c r="K854" s="757" t="str">
        <f>'Compiled Bev'!S3144</f>
        <v/>
      </c>
      <c r="L854" s="757" t="str">
        <f>'Compiled Bev'!T3144</f>
        <v/>
      </c>
      <c r="M854" s="758"/>
      <c r="N854" s="759"/>
      <c r="O854" s="757"/>
      <c r="P854" s="757"/>
      <c r="Q854" s="757"/>
      <c r="R854" s="757"/>
      <c r="S854" s="757"/>
      <c r="T854" s="757"/>
      <c r="U854" s="757"/>
      <c r="V854" s="757">
        <f>COUNTA('Compiled Bev'!P3144,'Compiled Bev'!R3144)</f>
        <v>0</v>
      </c>
      <c r="W854" s="757"/>
      <c r="X854" s="757"/>
      <c r="Y854" s="757"/>
      <c r="Z854" s="757"/>
    </row>
    <row r="855">
      <c r="A855" s="757" t="str">
        <f>'Compiled Bev'!I3145</f>
        <v/>
      </c>
      <c r="B855" s="757" t="str">
        <f>IF(sum('Compiled Bev'!P3145+'Compiled Bev'!R3145)=0,"",IF(V855&gt;1,"",sum('Compiled Bev'!P3145+'Compiled Bev'!R3145)))</f>
        <v/>
      </c>
      <c r="C855" s="757" t="str">
        <f>'Compiled Bev'!K3145</f>
        <v/>
      </c>
      <c r="D855" s="757" t="str">
        <f>'Compiled Bev'!L3145</f>
        <v/>
      </c>
      <c r="E855" s="757" t="str">
        <f>'Compiled Bev'!M3145</f>
        <v/>
      </c>
      <c r="F855" s="757" t="str">
        <f>'Compiled Bev'!N3145</f>
        <v/>
      </c>
      <c r="G855" s="757" t="str">
        <f t="shared" si="1"/>
        <v/>
      </c>
      <c r="H855" s="757" t="str">
        <f>'Compiled Bev'!P3145</f>
        <v/>
      </c>
      <c r="I855" s="757" t="str">
        <f t="shared" si="2"/>
        <v/>
      </c>
      <c r="J855" s="757" t="str">
        <f>'Compiled Bev'!R3145</f>
        <v/>
      </c>
      <c r="K855" s="757" t="str">
        <f>'Compiled Bev'!S3145</f>
        <v/>
      </c>
      <c r="L855" s="757" t="str">
        <f>'Compiled Bev'!T3145</f>
        <v/>
      </c>
      <c r="M855" s="758"/>
      <c r="N855" s="759"/>
      <c r="O855" s="757"/>
      <c r="P855" s="757"/>
      <c r="Q855" s="757"/>
      <c r="R855" s="757"/>
      <c r="S855" s="757"/>
      <c r="T855" s="757"/>
      <c r="U855" s="757"/>
      <c r="V855" s="757">
        <f>COUNTA('Compiled Bev'!P3145,'Compiled Bev'!R3145)</f>
        <v>0</v>
      </c>
      <c r="W855" s="757"/>
      <c r="X855" s="757"/>
      <c r="Y855" s="757"/>
      <c r="Z855" s="757"/>
    </row>
    <row r="856">
      <c r="A856" s="757" t="str">
        <f>'Compiled Bev'!I3146</f>
        <v/>
      </c>
      <c r="B856" s="757" t="str">
        <f>IF(sum('Compiled Bev'!P3146+'Compiled Bev'!R3146)=0,"",IF(V856&gt;1,"",sum('Compiled Bev'!P3146+'Compiled Bev'!R3146)))</f>
        <v/>
      </c>
      <c r="C856" s="757" t="str">
        <f>'Compiled Bev'!K3146</f>
        <v/>
      </c>
      <c r="D856" s="757" t="str">
        <f>'Compiled Bev'!L3146</f>
        <v/>
      </c>
      <c r="E856" s="757" t="str">
        <f>'Compiled Bev'!M3146</f>
        <v/>
      </c>
      <c r="F856" s="757" t="str">
        <f>'Compiled Bev'!N3146</f>
        <v/>
      </c>
      <c r="G856" s="757" t="str">
        <f t="shared" si="1"/>
        <v/>
      </c>
      <c r="H856" s="757" t="str">
        <f>'Compiled Bev'!P3146</f>
        <v/>
      </c>
      <c r="I856" s="757" t="str">
        <f t="shared" si="2"/>
        <v/>
      </c>
      <c r="J856" s="757" t="str">
        <f>'Compiled Bev'!R3146</f>
        <v/>
      </c>
      <c r="K856" s="757" t="str">
        <f>'Compiled Bev'!S3146</f>
        <v/>
      </c>
      <c r="L856" s="757" t="str">
        <f>'Compiled Bev'!T3146</f>
        <v/>
      </c>
      <c r="M856" s="758"/>
      <c r="N856" s="759"/>
      <c r="O856" s="757"/>
      <c r="P856" s="757"/>
      <c r="Q856" s="757"/>
      <c r="R856" s="757"/>
      <c r="S856" s="757"/>
      <c r="T856" s="757"/>
      <c r="U856" s="757"/>
      <c r="V856" s="757">
        <f>COUNTA('Compiled Bev'!P3146,'Compiled Bev'!R3146)</f>
        <v>0</v>
      </c>
      <c r="W856" s="757"/>
      <c r="X856" s="757"/>
      <c r="Y856" s="757"/>
      <c r="Z856" s="757"/>
    </row>
    <row r="857">
      <c r="A857" s="757" t="str">
        <f>'Compiled Bev'!I3147</f>
        <v/>
      </c>
      <c r="B857" s="757" t="str">
        <f>IF(sum('Compiled Bev'!P3147+'Compiled Bev'!R3147)=0,"",IF(V857&gt;1,"",sum('Compiled Bev'!P3147+'Compiled Bev'!R3147)))</f>
        <v/>
      </c>
      <c r="C857" s="757" t="str">
        <f>'Compiled Bev'!K3147</f>
        <v/>
      </c>
      <c r="D857" s="757" t="str">
        <f>'Compiled Bev'!L3147</f>
        <v/>
      </c>
      <c r="E857" s="757" t="str">
        <f>'Compiled Bev'!M3147</f>
        <v/>
      </c>
      <c r="F857" s="757" t="str">
        <f>'Compiled Bev'!N3147</f>
        <v/>
      </c>
      <c r="G857" s="757" t="str">
        <f t="shared" si="1"/>
        <v/>
      </c>
      <c r="H857" s="757" t="str">
        <f>'Compiled Bev'!P3147</f>
        <v/>
      </c>
      <c r="I857" s="757" t="str">
        <f t="shared" si="2"/>
        <v/>
      </c>
      <c r="J857" s="757" t="str">
        <f>'Compiled Bev'!R3147</f>
        <v/>
      </c>
      <c r="K857" s="757" t="str">
        <f>'Compiled Bev'!S3147</f>
        <v/>
      </c>
      <c r="L857" s="757" t="str">
        <f>'Compiled Bev'!T3147</f>
        <v/>
      </c>
      <c r="M857" s="758"/>
      <c r="N857" s="759"/>
      <c r="O857" s="757"/>
      <c r="P857" s="757"/>
      <c r="Q857" s="757"/>
      <c r="R857" s="757"/>
      <c r="S857" s="757"/>
      <c r="T857" s="757"/>
      <c r="U857" s="757"/>
      <c r="V857" s="757">
        <f>COUNTA('Compiled Bev'!P3147,'Compiled Bev'!R3147)</f>
        <v>0</v>
      </c>
      <c r="W857" s="757"/>
      <c r="X857" s="757"/>
      <c r="Y857" s="757"/>
      <c r="Z857" s="757"/>
    </row>
    <row r="858">
      <c r="A858" s="757" t="str">
        <f>'Compiled Bev'!I3148</f>
        <v/>
      </c>
      <c r="B858" s="757" t="str">
        <f>IF(sum('Compiled Bev'!P3148+'Compiled Bev'!R3148)=0,"",IF(V858&gt;1,"",sum('Compiled Bev'!P3148+'Compiled Bev'!R3148)))</f>
        <v/>
      </c>
      <c r="C858" s="757" t="str">
        <f>'Compiled Bev'!K3148</f>
        <v/>
      </c>
      <c r="D858" s="757" t="str">
        <f>'Compiled Bev'!L3148</f>
        <v/>
      </c>
      <c r="E858" s="757" t="str">
        <f>'Compiled Bev'!M3148</f>
        <v/>
      </c>
      <c r="F858" s="757" t="str">
        <f>'Compiled Bev'!N3148</f>
        <v/>
      </c>
      <c r="G858" s="757" t="str">
        <f t="shared" si="1"/>
        <v/>
      </c>
      <c r="H858" s="757" t="str">
        <f>'Compiled Bev'!P3148</f>
        <v/>
      </c>
      <c r="I858" s="757" t="str">
        <f t="shared" si="2"/>
        <v/>
      </c>
      <c r="J858" s="757" t="str">
        <f>'Compiled Bev'!R3148</f>
        <v/>
      </c>
      <c r="K858" s="757" t="str">
        <f>'Compiled Bev'!S3148</f>
        <v/>
      </c>
      <c r="L858" s="757" t="str">
        <f>'Compiled Bev'!T3148</f>
        <v/>
      </c>
      <c r="M858" s="758"/>
      <c r="N858" s="759"/>
      <c r="O858" s="757"/>
      <c r="P858" s="757"/>
      <c r="Q858" s="757"/>
      <c r="R858" s="757"/>
      <c r="S858" s="757"/>
      <c r="T858" s="757"/>
      <c r="U858" s="757"/>
      <c r="V858" s="757">
        <f>COUNTA('Compiled Bev'!P3148,'Compiled Bev'!R3148)</f>
        <v>0</v>
      </c>
      <c r="W858" s="757"/>
      <c r="X858" s="757"/>
      <c r="Y858" s="757"/>
      <c r="Z858" s="757"/>
    </row>
    <row r="859">
      <c r="A859" s="757" t="str">
        <f>'Compiled Bev'!I3149</f>
        <v/>
      </c>
      <c r="B859" s="757" t="str">
        <f>IF(sum('Compiled Bev'!P3149+'Compiled Bev'!R3149)=0,"",IF(V859&gt;1,"",sum('Compiled Bev'!P3149+'Compiled Bev'!R3149)))</f>
        <v/>
      </c>
      <c r="C859" s="757" t="str">
        <f>'Compiled Bev'!K3149</f>
        <v/>
      </c>
      <c r="D859" s="757" t="str">
        <f>'Compiled Bev'!L3149</f>
        <v/>
      </c>
      <c r="E859" s="757" t="str">
        <f>'Compiled Bev'!M3149</f>
        <v/>
      </c>
      <c r="F859" s="757" t="str">
        <f>'Compiled Bev'!N3149</f>
        <v/>
      </c>
      <c r="G859" s="757" t="str">
        <f t="shared" si="1"/>
        <v/>
      </c>
      <c r="H859" s="757" t="str">
        <f>'Compiled Bev'!P3149</f>
        <v/>
      </c>
      <c r="I859" s="757" t="str">
        <f t="shared" si="2"/>
        <v/>
      </c>
      <c r="J859" s="757" t="str">
        <f>'Compiled Bev'!R3149</f>
        <v/>
      </c>
      <c r="K859" s="757" t="str">
        <f>'Compiled Bev'!S3149</f>
        <v/>
      </c>
      <c r="L859" s="757" t="str">
        <f>'Compiled Bev'!T3149</f>
        <v/>
      </c>
      <c r="M859" s="758"/>
      <c r="N859" s="759"/>
      <c r="O859" s="757"/>
      <c r="P859" s="757"/>
      <c r="Q859" s="757"/>
      <c r="R859" s="757"/>
      <c r="S859" s="757"/>
      <c r="T859" s="757"/>
      <c r="U859" s="757"/>
      <c r="V859" s="757">
        <f>COUNTA('Compiled Bev'!P3149,'Compiled Bev'!R3149)</f>
        <v>0</v>
      </c>
      <c r="W859" s="757"/>
      <c r="X859" s="757"/>
      <c r="Y859" s="757"/>
      <c r="Z859" s="757"/>
    </row>
    <row r="860">
      <c r="A860" s="757" t="str">
        <f>'Compiled Bev'!I3150</f>
        <v/>
      </c>
      <c r="B860" s="757" t="str">
        <f>IF(sum('Compiled Bev'!P3150+'Compiled Bev'!R3150)=0,"",IF(V860&gt;1,"",sum('Compiled Bev'!P3150+'Compiled Bev'!R3150)))</f>
        <v/>
      </c>
      <c r="C860" s="757" t="str">
        <f>'Compiled Bev'!K3150</f>
        <v/>
      </c>
      <c r="D860" s="757" t="str">
        <f>'Compiled Bev'!L3150</f>
        <v/>
      </c>
      <c r="E860" s="757" t="str">
        <f>'Compiled Bev'!M3150</f>
        <v/>
      </c>
      <c r="F860" s="757" t="str">
        <f>'Compiled Bev'!N3150</f>
        <v/>
      </c>
      <c r="G860" s="757" t="str">
        <f t="shared" si="1"/>
        <v/>
      </c>
      <c r="H860" s="757" t="str">
        <f>'Compiled Bev'!P3150</f>
        <v/>
      </c>
      <c r="I860" s="757" t="str">
        <f t="shared" si="2"/>
        <v/>
      </c>
      <c r="J860" s="757" t="str">
        <f>'Compiled Bev'!R3150</f>
        <v/>
      </c>
      <c r="K860" s="757" t="str">
        <f>'Compiled Bev'!S3150</f>
        <v/>
      </c>
      <c r="L860" s="757" t="str">
        <f>'Compiled Bev'!T3150</f>
        <v/>
      </c>
      <c r="M860" s="758"/>
      <c r="N860" s="759"/>
      <c r="O860" s="757"/>
      <c r="P860" s="757"/>
      <c r="Q860" s="757"/>
      <c r="R860" s="757"/>
      <c r="S860" s="757"/>
      <c r="T860" s="757"/>
      <c r="U860" s="757"/>
      <c r="V860" s="757">
        <f>COUNTA('Compiled Bev'!P3150,'Compiled Bev'!R3150)</f>
        <v>0</v>
      </c>
      <c r="W860" s="757"/>
      <c r="X860" s="757"/>
      <c r="Y860" s="757"/>
      <c r="Z860" s="757"/>
    </row>
    <row r="861">
      <c r="A861" s="757" t="str">
        <f>'Compiled Bev'!I3151</f>
        <v/>
      </c>
      <c r="B861" s="757" t="str">
        <f>IF(sum('Compiled Bev'!P3151+'Compiled Bev'!R3151)=0,"",IF(V861&gt;1,"",sum('Compiled Bev'!P3151+'Compiled Bev'!R3151)))</f>
        <v/>
      </c>
      <c r="C861" s="757" t="str">
        <f>'Compiled Bev'!K3151</f>
        <v/>
      </c>
      <c r="D861" s="757" t="str">
        <f>'Compiled Bev'!L3151</f>
        <v/>
      </c>
      <c r="E861" s="757" t="str">
        <f>'Compiled Bev'!M3151</f>
        <v/>
      </c>
      <c r="F861" s="757" t="str">
        <f>'Compiled Bev'!N3151</f>
        <v/>
      </c>
      <c r="G861" s="757" t="str">
        <f t="shared" si="1"/>
        <v/>
      </c>
      <c r="H861" s="757" t="str">
        <f>'Compiled Bev'!P3151</f>
        <v/>
      </c>
      <c r="I861" s="757" t="str">
        <f t="shared" si="2"/>
        <v/>
      </c>
      <c r="J861" s="757" t="str">
        <f>'Compiled Bev'!R3151</f>
        <v/>
      </c>
      <c r="K861" s="757" t="str">
        <f>'Compiled Bev'!S3151</f>
        <v/>
      </c>
      <c r="L861" s="757" t="str">
        <f>'Compiled Bev'!T3151</f>
        <v/>
      </c>
      <c r="M861" s="758"/>
      <c r="N861" s="759"/>
      <c r="O861" s="757"/>
      <c r="P861" s="757"/>
      <c r="Q861" s="757"/>
      <c r="R861" s="757"/>
      <c r="S861" s="757"/>
      <c r="T861" s="757"/>
      <c r="U861" s="757"/>
      <c r="V861" s="757">
        <f>COUNTA('Compiled Bev'!P3151,'Compiled Bev'!R3151)</f>
        <v>0</v>
      </c>
      <c r="W861" s="757"/>
      <c r="X861" s="757"/>
      <c r="Y861" s="757"/>
      <c r="Z861" s="757"/>
    </row>
    <row r="862">
      <c r="A862" s="757" t="str">
        <f>'Compiled Bev'!I3152</f>
        <v/>
      </c>
      <c r="B862" s="757" t="str">
        <f>IF(sum('Compiled Bev'!P3152+'Compiled Bev'!R3152)=0,"",IF(V862&gt;1,"",sum('Compiled Bev'!P3152+'Compiled Bev'!R3152)))</f>
        <v/>
      </c>
      <c r="C862" s="757" t="str">
        <f>'Compiled Bev'!K3152</f>
        <v/>
      </c>
      <c r="D862" s="757" t="str">
        <f>'Compiled Bev'!L3152</f>
        <v/>
      </c>
      <c r="E862" s="757" t="str">
        <f>'Compiled Bev'!M3152</f>
        <v/>
      </c>
      <c r="F862" s="757" t="str">
        <f>'Compiled Bev'!N3152</f>
        <v/>
      </c>
      <c r="G862" s="757" t="str">
        <f t="shared" si="1"/>
        <v/>
      </c>
      <c r="H862" s="757" t="str">
        <f>'Compiled Bev'!P3152</f>
        <v/>
      </c>
      <c r="I862" s="757" t="str">
        <f t="shared" si="2"/>
        <v/>
      </c>
      <c r="J862" s="757" t="str">
        <f>'Compiled Bev'!R3152</f>
        <v/>
      </c>
      <c r="K862" s="757" t="str">
        <f>'Compiled Bev'!S3152</f>
        <v/>
      </c>
      <c r="L862" s="757" t="str">
        <f>'Compiled Bev'!T3152</f>
        <v/>
      </c>
      <c r="M862" s="758"/>
      <c r="N862" s="759"/>
      <c r="O862" s="757"/>
      <c r="P862" s="757"/>
      <c r="Q862" s="757"/>
      <c r="R862" s="757"/>
      <c r="S862" s="757"/>
      <c r="T862" s="757"/>
      <c r="U862" s="757"/>
      <c r="V862" s="757">
        <f>COUNTA('Compiled Bev'!P3152,'Compiled Bev'!R3152)</f>
        <v>0</v>
      </c>
      <c r="W862" s="757"/>
      <c r="X862" s="757"/>
      <c r="Y862" s="757"/>
      <c r="Z862" s="757"/>
    </row>
    <row r="863">
      <c r="A863" s="757" t="str">
        <f>'Compiled Bev'!I3153</f>
        <v/>
      </c>
      <c r="B863" s="757" t="str">
        <f>IF(sum('Compiled Bev'!P3153+'Compiled Bev'!R3153)=0,"",IF(V863&gt;1,"",sum('Compiled Bev'!P3153+'Compiled Bev'!R3153)))</f>
        <v/>
      </c>
      <c r="C863" s="757" t="str">
        <f>'Compiled Bev'!K3153</f>
        <v/>
      </c>
      <c r="D863" s="757" t="str">
        <f>'Compiled Bev'!L3153</f>
        <v/>
      </c>
      <c r="E863" s="757" t="str">
        <f>'Compiled Bev'!M3153</f>
        <v/>
      </c>
      <c r="F863" s="757" t="str">
        <f>'Compiled Bev'!N3153</f>
        <v/>
      </c>
      <c r="G863" s="757" t="str">
        <f t="shared" si="1"/>
        <v/>
      </c>
      <c r="H863" s="757" t="str">
        <f>'Compiled Bev'!P3153</f>
        <v/>
      </c>
      <c r="I863" s="757" t="str">
        <f t="shared" si="2"/>
        <v/>
      </c>
      <c r="J863" s="757" t="str">
        <f>'Compiled Bev'!R3153</f>
        <v/>
      </c>
      <c r="K863" s="757" t="str">
        <f>'Compiled Bev'!S3153</f>
        <v/>
      </c>
      <c r="L863" s="757" t="str">
        <f>'Compiled Bev'!T3153</f>
        <v/>
      </c>
      <c r="M863" s="758"/>
      <c r="N863" s="759"/>
      <c r="O863" s="757"/>
      <c r="P863" s="757"/>
      <c r="Q863" s="757"/>
      <c r="R863" s="757"/>
      <c r="S863" s="757"/>
      <c r="T863" s="757"/>
      <c r="U863" s="757"/>
      <c r="V863" s="757">
        <f>COUNTA('Compiled Bev'!P3153,'Compiled Bev'!R3153)</f>
        <v>0</v>
      </c>
      <c r="W863" s="757"/>
      <c r="X863" s="757"/>
      <c r="Y863" s="757"/>
      <c r="Z863" s="757"/>
    </row>
    <row r="864">
      <c r="A864" s="757" t="str">
        <f>'Compiled Bev'!I3154</f>
        <v/>
      </c>
      <c r="B864" s="757" t="str">
        <f>IF(sum('Compiled Bev'!P3154+'Compiled Bev'!R3154)=0,"",IF(V864&gt;1,"",sum('Compiled Bev'!P3154+'Compiled Bev'!R3154)))</f>
        <v/>
      </c>
      <c r="C864" s="757" t="str">
        <f>'Compiled Bev'!K3154</f>
        <v/>
      </c>
      <c r="D864" s="757" t="str">
        <f>'Compiled Bev'!L3154</f>
        <v/>
      </c>
      <c r="E864" s="757" t="str">
        <f>'Compiled Bev'!M3154</f>
        <v/>
      </c>
      <c r="F864" s="757" t="str">
        <f>'Compiled Bev'!N3154</f>
        <v/>
      </c>
      <c r="G864" s="757" t="str">
        <f t="shared" si="1"/>
        <v/>
      </c>
      <c r="H864" s="757" t="str">
        <f>'Compiled Bev'!P3154</f>
        <v/>
      </c>
      <c r="I864" s="757" t="str">
        <f t="shared" si="2"/>
        <v/>
      </c>
      <c r="J864" s="757" t="str">
        <f>'Compiled Bev'!R3154</f>
        <v/>
      </c>
      <c r="K864" s="757" t="str">
        <f>'Compiled Bev'!S3154</f>
        <v/>
      </c>
      <c r="L864" s="757" t="str">
        <f>'Compiled Bev'!T3154</f>
        <v/>
      </c>
      <c r="M864" s="758"/>
      <c r="N864" s="759"/>
      <c r="O864" s="757"/>
      <c r="P864" s="757"/>
      <c r="Q864" s="757"/>
      <c r="R864" s="757"/>
      <c r="S864" s="757"/>
      <c r="T864" s="757"/>
      <c r="U864" s="757"/>
      <c r="V864" s="757">
        <f>COUNTA('Compiled Bev'!P3154,'Compiled Bev'!R3154)</f>
        <v>0</v>
      </c>
      <c r="W864" s="757"/>
      <c r="X864" s="757"/>
      <c r="Y864" s="757"/>
      <c r="Z864" s="757"/>
    </row>
    <row r="865">
      <c r="A865" s="757" t="str">
        <f>'Compiled Bev'!I3155</f>
        <v/>
      </c>
      <c r="B865" s="757" t="str">
        <f>IF(sum('Compiled Bev'!P3155+'Compiled Bev'!R3155)=0,"",IF(V865&gt;1,"",sum('Compiled Bev'!P3155+'Compiled Bev'!R3155)))</f>
        <v/>
      </c>
      <c r="C865" s="757" t="str">
        <f>'Compiled Bev'!K3155</f>
        <v/>
      </c>
      <c r="D865" s="757" t="str">
        <f>'Compiled Bev'!L3155</f>
        <v/>
      </c>
      <c r="E865" s="757" t="str">
        <f>'Compiled Bev'!M3155</f>
        <v/>
      </c>
      <c r="F865" s="757" t="str">
        <f>'Compiled Bev'!N3155</f>
        <v/>
      </c>
      <c r="G865" s="757" t="str">
        <f t="shared" si="1"/>
        <v/>
      </c>
      <c r="H865" s="757" t="str">
        <f>'Compiled Bev'!P3155</f>
        <v/>
      </c>
      <c r="I865" s="757" t="str">
        <f t="shared" si="2"/>
        <v/>
      </c>
      <c r="J865" s="757" t="str">
        <f>'Compiled Bev'!R3155</f>
        <v/>
      </c>
      <c r="K865" s="757" t="str">
        <f>'Compiled Bev'!S3155</f>
        <v/>
      </c>
      <c r="L865" s="757" t="str">
        <f>'Compiled Bev'!T3155</f>
        <v/>
      </c>
      <c r="M865" s="758"/>
      <c r="N865" s="759"/>
      <c r="O865" s="757"/>
      <c r="P865" s="757"/>
      <c r="Q865" s="757"/>
      <c r="R865" s="757"/>
      <c r="S865" s="757"/>
      <c r="T865" s="757"/>
      <c r="U865" s="757"/>
      <c r="V865" s="757">
        <f>COUNTA('Compiled Bev'!P3155,'Compiled Bev'!R3155)</f>
        <v>0</v>
      </c>
      <c r="W865" s="757"/>
      <c r="X865" s="757"/>
      <c r="Y865" s="757"/>
      <c r="Z865" s="757"/>
    </row>
    <row r="866">
      <c r="A866" s="757" t="str">
        <f>'Compiled Bev'!I3156</f>
        <v/>
      </c>
      <c r="B866" s="757" t="str">
        <f>IF(sum('Compiled Bev'!P3156+'Compiled Bev'!R3156)=0,"",IF(V866&gt;1,"",sum('Compiled Bev'!P3156+'Compiled Bev'!R3156)))</f>
        <v/>
      </c>
      <c r="C866" s="757" t="str">
        <f>'Compiled Bev'!K3156</f>
        <v/>
      </c>
      <c r="D866" s="757" t="str">
        <f>'Compiled Bev'!L3156</f>
        <v/>
      </c>
      <c r="E866" s="757" t="str">
        <f>'Compiled Bev'!M3156</f>
        <v/>
      </c>
      <c r="F866" s="757" t="str">
        <f>'Compiled Bev'!N3156</f>
        <v/>
      </c>
      <c r="G866" s="757" t="str">
        <f t="shared" si="1"/>
        <v/>
      </c>
      <c r="H866" s="757" t="str">
        <f>'Compiled Bev'!P3156</f>
        <v/>
      </c>
      <c r="I866" s="757" t="str">
        <f t="shared" si="2"/>
        <v/>
      </c>
      <c r="J866" s="757" t="str">
        <f>'Compiled Bev'!R3156</f>
        <v/>
      </c>
      <c r="K866" s="757" t="str">
        <f>'Compiled Bev'!S3156</f>
        <v/>
      </c>
      <c r="L866" s="757" t="str">
        <f>'Compiled Bev'!T3156</f>
        <v/>
      </c>
      <c r="M866" s="758"/>
      <c r="N866" s="759"/>
      <c r="O866" s="757"/>
      <c r="P866" s="757"/>
      <c r="Q866" s="757"/>
      <c r="R866" s="757"/>
      <c r="S866" s="757"/>
      <c r="T866" s="757"/>
      <c r="U866" s="757"/>
      <c r="V866" s="757">
        <f>COUNTA('Compiled Bev'!P3156,'Compiled Bev'!R3156)</f>
        <v>0</v>
      </c>
      <c r="W866" s="757"/>
      <c r="X866" s="757"/>
      <c r="Y866" s="757"/>
      <c r="Z866" s="757"/>
    </row>
    <row r="867">
      <c r="A867" s="757" t="str">
        <f>'Compiled Bev'!I3157</f>
        <v/>
      </c>
      <c r="B867" s="757" t="str">
        <f>IF(sum('Compiled Bev'!P3157+'Compiled Bev'!R3157)=0,"",IF(V867&gt;1,"",sum('Compiled Bev'!P3157+'Compiled Bev'!R3157)))</f>
        <v/>
      </c>
      <c r="C867" s="757" t="str">
        <f>'Compiled Bev'!K3157</f>
        <v/>
      </c>
      <c r="D867" s="757" t="str">
        <f>'Compiled Bev'!L3157</f>
        <v/>
      </c>
      <c r="E867" s="757" t="str">
        <f>'Compiled Bev'!M3157</f>
        <v/>
      </c>
      <c r="F867" s="757" t="str">
        <f>'Compiled Bev'!N3157</f>
        <v/>
      </c>
      <c r="G867" s="757" t="str">
        <f t="shared" si="1"/>
        <v/>
      </c>
      <c r="H867" s="757" t="str">
        <f>'Compiled Bev'!P3157</f>
        <v/>
      </c>
      <c r="I867" s="757" t="str">
        <f t="shared" si="2"/>
        <v/>
      </c>
      <c r="J867" s="757" t="str">
        <f>'Compiled Bev'!R3157</f>
        <v/>
      </c>
      <c r="K867" s="757" t="str">
        <f>'Compiled Bev'!S3157</f>
        <v/>
      </c>
      <c r="L867" s="757" t="str">
        <f>'Compiled Bev'!T3157</f>
        <v/>
      </c>
      <c r="M867" s="758"/>
      <c r="N867" s="759"/>
      <c r="O867" s="757"/>
      <c r="P867" s="757"/>
      <c r="Q867" s="757"/>
      <c r="R867" s="757"/>
      <c r="S867" s="757"/>
      <c r="T867" s="757"/>
      <c r="U867" s="757"/>
      <c r="V867" s="757">
        <f>COUNTA('Compiled Bev'!P3157,'Compiled Bev'!R3157)</f>
        <v>0</v>
      </c>
      <c r="W867" s="757"/>
      <c r="X867" s="757"/>
      <c r="Y867" s="757"/>
      <c r="Z867" s="757"/>
    </row>
    <row r="868">
      <c r="A868" s="757" t="str">
        <f>'Compiled Bev'!I3158</f>
        <v/>
      </c>
      <c r="B868" s="757" t="str">
        <f>IF(sum('Compiled Bev'!P3158+'Compiled Bev'!R3158)=0,"",IF(V868&gt;1,"",sum('Compiled Bev'!P3158+'Compiled Bev'!R3158)))</f>
        <v/>
      </c>
      <c r="C868" s="757" t="str">
        <f>'Compiled Bev'!K3158</f>
        <v/>
      </c>
      <c r="D868" s="757" t="str">
        <f>'Compiled Bev'!L3158</f>
        <v/>
      </c>
      <c r="E868" s="757" t="str">
        <f>'Compiled Bev'!M3158</f>
        <v/>
      </c>
      <c r="F868" s="757" t="str">
        <f>'Compiled Bev'!N3158</f>
        <v/>
      </c>
      <c r="G868" s="757" t="str">
        <f t="shared" si="1"/>
        <v/>
      </c>
      <c r="H868" s="757" t="str">
        <f>'Compiled Bev'!P3158</f>
        <v/>
      </c>
      <c r="I868" s="757" t="str">
        <f t="shared" si="2"/>
        <v/>
      </c>
      <c r="J868" s="757" t="str">
        <f>'Compiled Bev'!R3158</f>
        <v/>
      </c>
      <c r="K868" s="757" t="str">
        <f>'Compiled Bev'!S3158</f>
        <v/>
      </c>
      <c r="L868" s="757" t="str">
        <f>'Compiled Bev'!T3158</f>
        <v/>
      </c>
      <c r="M868" s="758"/>
      <c r="N868" s="759"/>
      <c r="O868" s="757"/>
      <c r="P868" s="757"/>
      <c r="Q868" s="757"/>
      <c r="R868" s="757"/>
      <c r="S868" s="757"/>
      <c r="T868" s="757"/>
      <c r="U868" s="757"/>
      <c r="V868" s="757">
        <f>COUNTA('Compiled Bev'!P3158,'Compiled Bev'!R3158)</f>
        <v>0</v>
      </c>
      <c r="W868" s="757"/>
      <c r="X868" s="757"/>
      <c r="Y868" s="757"/>
      <c r="Z868" s="757"/>
    </row>
    <row r="869">
      <c r="A869" s="757" t="str">
        <f>'Compiled Bev'!I3159</f>
        <v/>
      </c>
      <c r="B869" s="757" t="str">
        <f>IF(sum('Compiled Bev'!P3159+'Compiled Bev'!R3159)=0,"",IF(V869&gt;1,"",sum('Compiled Bev'!P3159+'Compiled Bev'!R3159)))</f>
        <v/>
      </c>
      <c r="C869" s="757" t="str">
        <f>'Compiled Bev'!K3159</f>
        <v/>
      </c>
      <c r="D869" s="757" t="str">
        <f>'Compiled Bev'!L3159</f>
        <v/>
      </c>
      <c r="E869" s="757" t="str">
        <f>'Compiled Bev'!M3159</f>
        <v/>
      </c>
      <c r="F869" s="757" t="str">
        <f>'Compiled Bev'!N3159</f>
        <v/>
      </c>
      <c r="G869" s="757" t="str">
        <f t="shared" si="1"/>
        <v/>
      </c>
      <c r="H869" s="757" t="str">
        <f>'Compiled Bev'!P3159</f>
        <v/>
      </c>
      <c r="I869" s="757" t="str">
        <f t="shared" si="2"/>
        <v/>
      </c>
      <c r="J869" s="757" t="str">
        <f>'Compiled Bev'!R3159</f>
        <v/>
      </c>
      <c r="K869" s="757" t="str">
        <f>'Compiled Bev'!S3159</f>
        <v/>
      </c>
      <c r="L869" s="757" t="str">
        <f>'Compiled Bev'!T3159</f>
        <v/>
      </c>
      <c r="M869" s="758"/>
      <c r="N869" s="759"/>
      <c r="O869" s="757"/>
      <c r="P869" s="757"/>
      <c r="Q869" s="757"/>
      <c r="R869" s="757"/>
      <c r="S869" s="757"/>
      <c r="T869" s="757"/>
      <c r="U869" s="757"/>
      <c r="V869" s="757">
        <f>COUNTA('Compiled Bev'!P3159,'Compiled Bev'!R3159)</f>
        <v>0</v>
      </c>
      <c r="W869" s="757"/>
      <c r="X869" s="757"/>
      <c r="Y869" s="757"/>
      <c r="Z869" s="757"/>
    </row>
    <row r="870">
      <c r="A870" s="757" t="str">
        <f>'Compiled Bev'!I3160</f>
        <v/>
      </c>
      <c r="B870" s="757" t="str">
        <f>IF(sum('Compiled Bev'!P3160+'Compiled Bev'!R3160)=0,"",IF(V870&gt;1,"",sum('Compiled Bev'!P3160+'Compiled Bev'!R3160)))</f>
        <v/>
      </c>
      <c r="C870" s="757" t="str">
        <f>'Compiled Bev'!K3160</f>
        <v/>
      </c>
      <c r="D870" s="757" t="str">
        <f>'Compiled Bev'!L3160</f>
        <v/>
      </c>
      <c r="E870" s="757" t="str">
        <f>'Compiled Bev'!M3160</f>
        <v/>
      </c>
      <c r="F870" s="757" t="str">
        <f>'Compiled Bev'!N3160</f>
        <v/>
      </c>
      <c r="G870" s="757" t="str">
        <f t="shared" si="1"/>
        <v/>
      </c>
      <c r="H870" s="757" t="str">
        <f>'Compiled Bev'!P3160</f>
        <v/>
      </c>
      <c r="I870" s="757" t="str">
        <f t="shared" si="2"/>
        <v/>
      </c>
      <c r="J870" s="757" t="str">
        <f>'Compiled Bev'!R3160</f>
        <v/>
      </c>
      <c r="K870" s="757" t="str">
        <f>'Compiled Bev'!S3160</f>
        <v/>
      </c>
      <c r="L870" s="757" t="str">
        <f>'Compiled Bev'!T3160</f>
        <v/>
      </c>
      <c r="M870" s="758"/>
      <c r="N870" s="759"/>
      <c r="O870" s="757"/>
      <c r="P870" s="757"/>
      <c r="Q870" s="757"/>
      <c r="R870" s="757"/>
      <c r="S870" s="757"/>
      <c r="T870" s="757"/>
      <c r="U870" s="757"/>
      <c r="V870" s="757">
        <f>COUNTA('Compiled Bev'!P3160,'Compiled Bev'!R3160)</f>
        <v>0</v>
      </c>
      <c r="W870" s="757"/>
      <c r="X870" s="757"/>
      <c r="Y870" s="757"/>
      <c r="Z870" s="757"/>
    </row>
    <row r="871">
      <c r="A871" s="757" t="str">
        <f>'Compiled Bev'!I3161</f>
        <v/>
      </c>
      <c r="B871" s="757" t="str">
        <f>IF(sum('Compiled Bev'!P3161+'Compiled Bev'!R3161)=0,"",IF(V871&gt;1,"",sum('Compiled Bev'!P3161+'Compiled Bev'!R3161)))</f>
        <v/>
      </c>
      <c r="C871" s="757" t="str">
        <f>'Compiled Bev'!K3161</f>
        <v/>
      </c>
      <c r="D871" s="757" t="str">
        <f>'Compiled Bev'!L3161</f>
        <v/>
      </c>
      <c r="E871" s="757" t="str">
        <f>'Compiled Bev'!M3161</f>
        <v/>
      </c>
      <c r="F871" s="757" t="str">
        <f>'Compiled Bev'!N3161</f>
        <v/>
      </c>
      <c r="G871" s="757" t="str">
        <f t="shared" si="1"/>
        <v/>
      </c>
      <c r="H871" s="757" t="str">
        <f>'Compiled Bev'!P3161</f>
        <v/>
      </c>
      <c r="I871" s="757" t="str">
        <f t="shared" si="2"/>
        <v/>
      </c>
      <c r="J871" s="757" t="str">
        <f>'Compiled Bev'!R3161</f>
        <v/>
      </c>
      <c r="K871" s="757" t="str">
        <f>'Compiled Bev'!S3161</f>
        <v/>
      </c>
      <c r="L871" s="757" t="str">
        <f>'Compiled Bev'!T3161</f>
        <v/>
      </c>
      <c r="M871" s="758"/>
      <c r="N871" s="759"/>
      <c r="O871" s="757"/>
      <c r="P871" s="757"/>
      <c r="Q871" s="757"/>
      <c r="R871" s="757"/>
      <c r="S871" s="757"/>
      <c r="T871" s="757"/>
      <c r="U871" s="757"/>
      <c r="V871" s="757">
        <f>COUNTA('Compiled Bev'!P3161,'Compiled Bev'!R3161)</f>
        <v>0</v>
      </c>
      <c r="W871" s="757"/>
      <c r="X871" s="757"/>
      <c r="Y871" s="757"/>
      <c r="Z871" s="757"/>
    </row>
    <row r="872">
      <c r="A872" s="757" t="str">
        <f>'Compiled Bev'!I3162</f>
        <v/>
      </c>
      <c r="B872" s="757" t="str">
        <f>IF(sum('Compiled Bev'!P3162+'Compiled Bev'!R3162)=0,"",IF(V872&gt;1,"",sum('Compiled Bev'!P3162+'Compiled Bev'!R3162)))</f>
        <v/>
      </c>
      <c r="C872" s="757" t="str">
        <f>'Compiled Bev'!K3162</f>
        <v/>
      </c>
      <c r="D872" s="757" t="str">
        <f>'Compiled Bev'!L3162</f>
        <v/>
      </c>
      <c r="E872" s="757" t="str">
        <f>'Compiled Bev'!M3162</f>
        <v/>
      </c>
      <c r="F872" s="757" t="str">
        <f>'Compiled Bev'!N3162</f>
        <v/>
      </c>
      <c r="G872" s="757" t="str">
        <f t="shared" si="1"/>
        <v/>
      </c>
      <c r="H872" s="757" t="str">
        <f>'Compiled Bev'!P3162</f>
        <v/>
      </c>
      <c r="I872" s="757" t="str">
        <f t="shared" si="2"/>
        <v/>
      </c>
      <c r="J872" s="757" t="str">
        <f>'Compiled Bev'!R3162</f>
        <v/>
      </c>
      <c r="K872" s="757" t="str">
        <f>'Compiled Bev'!S3162</f>
        <v/>
      </c>
      <c r="L872" s="757" t="str">
        <f>'Compiled Bev'!T3162</f>
        <v/>
      </c>
      <c r="M872" s="758"/>
      <c r="N872" s="759"/>
      <c r="O872" s="757"/>
      <c r="P872" s="757"/>
      <c r="Q872" s="757"/>
      <c r="R872" s="757"/>
      <c r="S872" s="757"/>
      <c r="T872" s="757"/>
      <c r="U872" s="757"/>
      <c r="V872" s="757">
        <f>COUNTA('Compiled Bev'!P3162,'Compiled Bev'!R3162)</f>
        <v>0</v>
      </c>
      <c r="W872" s="757"/>
      <c r="X872" s="757"/>
      <c r="Y872" s="757"/>
      <c r="Z872" s="757"/>
    </row>
    <row r="873">
      <c r="A873" s="757" t="str">
        <f>'Compiled Bev'!I3163</f>
        <v/>
      </c>
      <c r="B873" s="757" t="str">
        <f>IF(sum('Compiled Bev'!P3163+'Compiled Bev'!R3163)=0,"",IF(V873&gt;1,"",sum('Compiled Bev'!P3163+'Compiled Bev'!R3163)))</f>
        <v/>
      </c>
      <c r="C873" s="757" t="str">
        <f>'Compiled Bev'!K3163</f>
        <v/>
      </c>
      <c r="D873" s="757" t="str">
        <f>'Compiled Bev'!L3163</f>
        <v/>
      </c>
      <c r="E873" s="757" t="str">
        <f>'Compiled Bev'!M3163</f>
        <v/>
      </c>
      <c r="F873" s="757" t="str">
        <f>'Compiled Bev'!N3163</f>
        <v/>
      </c>
      <c r="G873" s="757" t="str">
        <f t="shared" si="1"/>
        <v/>
      </c>
      <c r="H873" s="757" t="str">
        <f>'Compiled Bev'!P3163</f>
        <v/>
      </c>
      <c r="I873" s="757" t="str">
        <f t="shared" si="2"/>
        <v/>
      </c>
      <c r="J873" s="757" t="str">
        <f>'Compiled Bev'!R3163</f>
        <v/>
      </c>
      <c r="K873" s="757" t="str">
        <f>'Compiled Bev'!S3163</f>
        <v/>
      </c>
      <c r="L873" s="757" t="str">
        <f>'Compiled Bev'!T3163</f>
        <v/>
      </c>
      <c r="M873" s="758"/>
      <c r="N873" s="759"/>
      <c r="O873" s="757"/>
      <c r="P873" s="757"/>
      <c r="Q873" s="757"/>
      <c r="R873" s="757"/>
      <c r="S873" s="757"/>
      <c r="T873" s="757"/>
      <c r="U873" s="757"/>
      <c r="V873" s="757">
        <f>COUNTA('Compiled Bev'!P3163,'Compiled Bev'!R3163)</f>
        <v>0</v>
      </c>
      <c r="W873" s="757"/>
      <c r="X873" s="757"/>
      <c r="Y873" s="757"/>
      <c r="Z873" s="757"/>
    </row>
    <row r="874">
      <c r="A874" s="757" t="str">
        <f>'Compiled Bev'!I3164</f>
        <v/>
      </c>
      <c r="B874" s="757" t="str">
        <f>IF(sum('Compiled Bev'!P3164+'Compiled Bev'!R3164)=0,"",IF(V874&gt;1,"",sum('Compiled Bev'!P3164+'Compiled Bev'!R3164)))</f>
        <v/>
      </c>
      <c r="C874" s="757" t="str">
        <f>'Compiled Bev'!K3164</f>
        <v/>
      </c>
      <c r="D874" s="757" t="str">
        <f>'Compiled Bev'!L3164</f>
        <v/>
      </c>
      <c r="E874" s="757" t="str">
        <f>'Compiled Bev'!M3164</f>
        <v/>
      </c>
      <c r="F874" s="757" t="str">
        <f>'Compiled Bev'!N3164</f>
        <v/>
      </c>
      <c r="G874" s="757" t="str">
        <f t="shared" si="1"/>
        <v/>
      </c>
      <c r="H874" s="757" t="str">
        <f>'Compiled Bev'!P3164</f>
        <v/>
      </c>
      <c r="I874" s="757" t="str">
        <f t="shared" si="2"/>
        <v/>
      </c>
      <c r="J874" s="757" t="str">
        <f>'Compiled Bev'!R3164</f>
        <v/>
      </c>
      <c r="K874" s="757" t="str">
        <f>'Compiled Bev'!S3164</f>
        <v/>
      </c>
      <c r="L874" s="757" t="str">
        <f>'Compiled Bev'!T3164</f>
        <v/>
      </c>
      <c r="M874" s="758"/>
      <c r="N874" s="759"/>
      <c r="O874" s="757"/>
      <c r="P874" s="757"/>
      <c r="Q874" s="757"/>
      <c r="R874" s="757"/>
      <c r="S874" s="757"/>
      <c r="T874" s="757"/>
      <c r="U874" s="757"/>
      <c r="V874" s="757">
        <f>COUNTA('Compiled Bev'!P3164,'Compiled Bev'!R3164)</f>
        <v>0</v>
      </c>
      <c r="W874" s="757"/>
      <c r="X874" s="757"/>
      <c r="Y874" s="757"/>
      <c r="Z874" s="757"/>
    </row>
    <row r="875">
      <c r="A875" s="757" t="str">
        <f>'Compiled Bev'!I3165</f>
        <v/>
      </c>
      <c r="B875" s="757" t="str">
        <f>IF(sum('Compiled Bev'!P3165+'Compiled Bev'!R3165)=0,"",IF(V875&gt;1,"",sum('Compiled Bev'!P3165+'Compiled Bev'!R3165)))</f>
        <v/>
      </c>
      <c r="C875" s="757" t="str">
        <f>'Compiled Bev'!K3165</f>
        <v/>
      </c>
      <c r="D875" s="757" t="str">
        <f>'Compiled Bev'!L3165</f>
        <v/>
      </c>
      <c r="E875" s="757" t="str">
        <f>'Compiled Bev'!M3165</f>
        <v/>
      </c>
      <c r="F875" s="757" t="str">
        <f>'Compiled Bev'!N3165</f>
        <v/>
      </c>
      <c r="G875" s="757" t="str">
        <f t="shared" si="1"/>
        <v/>
      </c>
      <c r="H875" s="757" t="str">
        <f>'Compiled Bev'!P3165</f>
        <v/>
      </c>
      <c r="I875" s="757" t="str">
        <f t="shared" si="2"/>
        <v/>
      </c>
      <c r="J875" s="757" t="str">
        <f>'Compiled Bev'!R3165</f>
        <v/>
      </c>
      <c r="K875" s="757" t="str">
        <f>'Compiled Bev'!S3165</f>
        <v/>
      </c>
      <c r="L875" s="757" t="str">
        <f>'Compiled Bev'!T3165</f>
        <v/>
      </c>
      <c r="M875" s="758"/>
      <c r="N875" s="759"/>
      <c r="O875" s="757"/>
      <c r="P875" s="757"/>
      <c r="Q875" s="757"/>
      <c r="R875" s="757"/>
      <c r="S875" s="757"/>
      <c r="T875" s="757"/>
      <c r="U875" s="757"/>
      <c r="V875" s="757">
        <f>COUNTA('Compiled Bev'!P3165,'Compiled Bev'!R3165)</f>
        <v>0</v>
      </c>
      <c r="W875" s="757"/>
      <c r="X875" s="757"/>
      <c r="Y875" s="757"/>
      <c r="Z875" s="757"/>
    </row>
    <row r="876">
      <c r="A876" s="757" t="str">
        <f>'Compiled Bev'!I3166</f>
        <v/>
      </c>
      <c r="B876" s="757" t="str">
        <f>IF(sum('Compiled Bev'!P3166+'Compiled Bev'!R3166)=0,"",IF(V876&gt;1,"",sum('Compiled Bev'!P3166+'Compiled Bev'!R3166)))</f>
        <v/>
      </c>
      <c r="C876" s="757" t="str">
        <f>'Compiled Bev'!K3166</f>
        <v/>
      </c>
      <c r="D876" s="757" t="str">
        <f>'Compiled Bev'!L3166</f>
        <v/>
      </c>
      <c r="E876" s="757" t="str">
        <f>'Compiled Bev'!M3166</f>
        <v/>
      </c>
      <c r="F876" s="757" t="str">
        <f>'Compiled Bev'!N3166</f>
        <v/>
      </c>
      <c r="G876" s="757" t="str">
        <f t="shared" si="1"/>
        <v/>
      </c>
      <c r="H876" s="757" t="str">
        <f>'Compiled Bev'!P3166</f>
        <v/>
      </c>
      <c r="I876" s="757" t="str">
        <f t="shared" si="2"/>
        <v/>
      </c>
      <c r="J876" s="757" t="str">
        <f>'Compiled Bev'!R3166</f>
        <v/>
      </c>
      <c r="K876" s="757" t="str">
        <f>'Compiled Bev'!S3166</f>
        <v/>
      </c>
      <c r="L876" s="757" t="str">
        <f>'Compiled Bev'!T3166</f>
        <v/>
      </c>
      <c r="M876" s="758"/>
      <c r="N876" s="759"/>
      <c r="O876" s="757"/>
      <c r="P876" s="757"/>
      <c r="Q876" s="757"/>
      <c r="R876" s="757"/>
      <c r="S876" s="757"/>
      <c r="T876" s="757"/>
      <c r="U876" s="757"/>
      <c r="V876" s="757">
        <f>COUNTA('Compiled Bev'!P3166,'Compiled Bev'!R3166)</f>
        <v>0</v>
      </c>
      <c r="W876" s="757"/>
      <c r="X876" s="757"/>
      <c r="Y876" s="757"/>
      <c r="Z876" s="757"/>
    </row>
    <row r="877">
      <c r="A877" s="757" t="str">
        <f>'Compiled Bev'!I3167</f>
        <v/>
      </c>
      <c r="B877" s="757" t="str">
        <f>IF(sum('Compiled Bev'!P3167+'Compiled Bev'!R3167)=0,"",IF(V877&gt;1,"",sum('Compiled Bev'!P3167+'Compiled Bev'!R3167)))</f>
        <v/>
      </c>
      <c r="C877" s="757" t="str">
        <f>'Compiled Bev'!K3167</f>
        <v/>
      </c>
      <c r="D877" s="757" t="str">
        <f>'Compiled Bev'!L3167</f>
        <v/>
      </c>
      <c r="E877" s="757" t="str">
        <f>'Compiled Bev'!M3167</f>
        <v/>
      </c>
      <c r="F877" s="757" t="str">
        <f>'Compiled Bev'!N3167</f>
        <v/>
      </c>
      <c r="G877" s="757" t="str">
        <f t="shared" si="1"/>
        <v/>
      </c>
      <c r="H877" s="757" t="str">
        <f>'Compiled Bev'!P3167</f>
        <v/>
      </c>
      <c r="I877" s="757" t="str">
        <f t="shared" si="2"/>
        <v/>
      </c>
      <c r="J877" s="757" t="str">
        <f>'Compiled Bev'!R3167</f>
        <v/>
      </c>
      <c r="K877" s="757" t="str">
        <f>'Compiled Bev'!S3167</f>
        <v/>
      </c>
      <c r="L877" s="757" t="str">
        <f>'Compiled Bev'!T3167</f>
        <v/>
      </c>
      <c r="M877" s="758"/>
      <c r="N877" s="759"/>
      <c r="O877" s="757"/>
      <c r="P877" s="757"/>
      <c r="Q877" s="757"/>
      <c r="R877" s="757"/>
      <c r="S877" s="757"/>
      <c r="T877" s="757"/>
      <c r="U877" s="757"/>
      <c r="V877" s="757">
        <f>COUNTA('Compiled Bev'!P3167,'Compiled Bev'!R3167)</f>
        <v>0</v>
      </c>
      <c r="W877" s="757"/>
      <c r="X877" s="757"/>
      <c r="Y877" s="757"/>
      <c r="Z877" s="757"/>
    </row>
    <row r="878">
      <c r="A878" s="757" t="str">
        <f>'Compiled Bev'!I3168</f>
        <v/>
      </c>
      <c r="B878" s="757" t="str">
        <f>IF(sum('Compiled Bev'!P3168+'Compiled Bev'!R3168)=0,"",IF(V878&gt;1,"",sum('Compiled Bev'!P3168+'Compiled Bev'!R3168)))</f>
        <v/>
      </c>
      <c r="C878" s="757" t="str">
        <f>'Compiled Bev'!K3168</f>
        <v/>
      </c>
      <c r="D878" s="757" t="str">
        <f>'Compiled Bev'!L3168</f>
        <v/>
      </c>
      <c r="E878" s="757" t="str">
        <f>'Compiled Bev'!M3168</f>
        <v/>
      </c>
      <c r="F878" s="757" t="str">
        <f>'Compiled Bev'!N3168</f>
        <v/>
      </c>
      <c r="G878" s="757" t="str">
        <f t="shared" si="1"/>
        <v/>
      </c>
      <c r="H878" s="757" t="str">
        <f>'Compiled Bev'!P3168</f>
        <v/>
      </c>
      <c r="I878" s="757" t="str">
        <f t="shared" si="2"/>
        <v/>
      </c>
      <c r="J878" s="757" t="str">
        <f>'Compiled Bev'!R3168</f>
        <v/>
      </c>
      <c r="K878" s="757" t="str">
        <f>'Compiled Bev'!S3168</f>
        <v/>
      </c>
      <c r="L878" s="757" t="str">
        <f>'Compiled Bev'!T3168</f>
        <v/>
      </c>
      <c r="M878" s="758"/>
      <c r="N878" s="759"/>
      <c r="O878" s="757"/>
      <c r="P878" s="757"/>
      <c r="Q878" s="757"/>
      <c r="R878" s="757"/>
      <c r="S878" s="757"/>
      <c r="T878" s="757"/>
      <c r="U878" s="757"/>
      <c r="V878" s="757">
        <f>COUNTA('Compiled Bev'!P3168,'Compiled Bev'!R3168)</f>
        <v>0</v>
      </c>
      <c r="W878" s="757"/>
      <c r="X878" s="757"/>
      <c r="Y878" s="757"/>
      <c r="Z878" s="757"/>
    </row>
    <row r="879">
      <c r="A879" s="757" t="str">
        <f>'Compiled Bev'!I3169</f>
        <v/>
      </c>
      <c r="B879" s="757" t="str">
        <f>IF(sum('Compiled Bev'!P3169+'Compiled Bev'!R3169)=0,"",IF(V879&gt;1,"",sum('Compiled Bev'!P3169+'Compiled Bev'!R3169)))</f>
        <v/>
      </c>
      <c r="C879" s="757" t="str">
        <f>'Compiled Bev'!K3169</f>
        <v/>
      </c>
      <c r="D879" s="757" t="str">
        <f>'Compiled Bev'!L3169</f>
        <v/>
      </c>
      <c r="E879" s="757" t="str">
        <f>'Compiled Bev'!M3169</f>
        <v/>
      </c>
      <c r="F879" s="757" t="str">
        <f>'Compiled Bev'!N3169</f>
        <v/>
      </c>
      <c r="G879" s="757" t="str">
        <f t="shared" si="1"/>
        <v/>
      </c>
      <c r="H879" s="757" t="str">
        <f>'Compiled Bev'!P3169</f>
        <v/>
      </c>
      <c r="I879" s="757" t="str">
        <f t="shared" si="2"/>
        <v/>
      </c>
      <c r="J879" s="757" t="str">
        <f>'Compiled Bev'!R3169</f>
        <v/>
      </c>
      <c r="K879" s="757" t="str">
        <f>'Compiled Bev'!S3169</f>
        <v/>
      </c>
      <c r="L879" s="757" t="str">
        <f>'Compiled Bev'!T3169</f>
        <v/>
      </c>
      <c r="M879" s="758"/>
      <c r="N879" s="759"/>
      <c r="O879" s="757"/>
      <c r="P879" s="757"/>
      <c r="Q879" s="757"/>
      <c r="R879" s="757"/>
      <c r="S879" s="757"/>
      <c r="T879" s="757"/>
      <c r="U879" s="757"/>
      <c r="V879" s="757">
        <f>COUNTA('Compiled Bev'!P3169,'Compiled Bev'!R3169)</f>
        <v>0</v>
      </c>
      <c r="W879" s="757"/>
      <c r="X879" s="757"/>
      <c r="Y879" s="757"/>
      <c r="Z879" s="757"/>
    </row>
    <row r="880">
      <c r="A880" s="757" t="str">
        <f>'Compiled Bev'!I3170</f>
        <v/>
      </c>
      <c r="B880" s="757" t="str">
        <f>IF(sum('Compiled Bev'!P3170+'Compiled Bev'!R3170)=0,"",IF(V880&gt;1,"",sum('Compiled Bev'!P3170+'Compiled Bev'!R3170)))</f>
        <v/>
      </c>
      <c r="C880" s="757" t="str">
        <f>'Compiled Bev'!K3170</f>
        <v/>
      </c>
      <c r="D880" s="757" t="str">
        <f>'Compiled Bev'!L3170</f>
        <v/>
      </c>
      <c r="E880" s="757" t="str">
        <f>'Compiled Bev'!M3170</f>
        <v/>
      </c>
      <c r="F880" s="757" t="str">
        <f>'Compiled Bev'!N3170</f>
        <v/>
      </c>
      <c r="G880" s="757" t="str">
        <f t="shared" si="1"/>
        <v/>
      </c>
      <c r="H880" s="757" t="str">
        <f>'Compiled Bev'!P3170</f>
        <v/>
      </c>
      <c r="I880" s="757" t="str">
        <f t="shared" si="2"/>
        <v/>
      </c>
      <c r="J880" s="757" t="str">
        <f>'Compiled Bev'!R3170</f>
        <v/>
      </c>
      <c r="K880" s="757" t="str">
        <f>'Compiled Bev'!S3170</f>
        <v/>
      </c>
      <c r="L880" s="757" t="str">
        <f>'Compiled Bev'!T3170</f>
        <v/>
      </c>
      <c r="M880" s="758"/>
      <c r="N880" s="759"/>
      <c r="O880" s="757"/>
      <c r="P880" s="757"/>
      <c r="Q880" s="757"/>
      <c r="R880" s="757"/>
      <c r="S880" s="757"/>
      <c r="T880" s="757"/>
      <c r="U880" s="757"/>
      <c r="V880" s="757">
        <f>COUNTA('Compiled Bev'!P3170,'Compiled Bev'!R3170)</f>
        <v>0</v>
      </c>
      <c r="W880" s="757"/>
      <c r="X880" s="757"/>
      <c r="Y880" s="757"/>
      <c r="Z880" s="757"/>
    </row>
    <row r="881">
      <c r="A881" s="757" t="str">
        <f>'Compiled Bev'!I3171</f>
        <v/>
      </c>
      <c r="B881" s="757" t="str">
        <f>IF(sum('Compiled Bev'!P3171+'Compiled Bev'!R3171)=0,"",IF(V881&gt;1,"",sum('Compiled Bev'!P3171+'Compiled Bev'!R3171)))</f>
        <v/>
      </c>
      <c r="C881" s="757" t="str">
        <f>'Compiled Bev'!K3171</f>
        <v/>
      </c>
      <c r="D881" s="757" t="str">
        <f>'Compiled Bev'!L3171</f>
        <v/>
      </c>
      <c r="E881" s="757" t="str">
        <f>'Compiled Bev'!M3171</f>
        <v/>
      </c>
      <c r="F881" s="757" t="str">
        <f>'Compiled Bev'!N3171</f>
        <v/>
      </c>
      <c r="G881" s="757" t="str">
        <f t="shared" si="1"/>
        <v/>
      </c>
      <c r="H881" s="757" t="str">
        <f>'Compiled Bev'!P3171</f>
        <v/>
      </c>
      <c r="I881" s="757" t="str">
        <f t="shared" si="2"/>
        <v/>
      </c>
      <c r="J881" s="757" t="str">
        <f>'Compiled Bev'!R3171</f>
        <v/>
      </c>
      <c r="K881" s="757" t="str">
        <f>'Compiled Bev'!S3171</f>
        <v/>
      </c>
      <c r="L881" s="757" t="str">
        <f>'Compiled Bev'!T3171</f>
        <v/>
      </c>
      <c r="M881" s="758"/>
      <c r="N881" s="759"/>
      <c r="O881" s="757"/>
      <c r="P881" s="757"/>
      <c r="Q881" s="757"/>
      <c r="R881" s="757"/>
      <c r="S881" s="757"/>
      <c r="T881" s="757"/>
      <c r="U881" s="757"/>
      <c r="V881" s="757">
        <f>COUNTA('Compiled Bev'!P3171,'Compiled Bev'!R3171)</f>
        <v>0</v>
      </c>
      <c r="W881" s="757"/>
      <c r="X881" s="757"/>
      <c r="Y881" s="757"/>
      <c r="Z881" s="757"/>
    </row>
    <row r="882">
      <c r="A882" s="757" t="str">
        <f>'Compiled Bev'!I3172</f>
        <v/>
      </c>
      <c r="B882" s="757" t="str">
        <f>IF(sum('Compiled Bev'!P3172+'Compiled Bev'!R3172)=0,"",IF(V882&gt;1,"",sum('Compiled Bev'!P3172+'Compiled Bev'!R3172)))</f>
        <v/>
      </c>
      <c r="C882" s="757" t="str">
        <f>'Compiled Bev'!K3172</f>
        <v/>
      </c>
      <c r="D882" s="757" t="str">
        <f>'Compiled Bev'!L3172</f>
        <v/>
      </c>
      <c r="E882" s="757" t="str">
        <f>'Compiled Bev'!M3172</f>
        <v/>
      </c>
      <c r="F882" s="757" t="str">
        <f>'Compiled Bev'!N3172</f>
        <v/>
      </c>
      <c r="G882" s="757" t="str">
        <f t="shared" si="1"/>
        <v/>
      </c>
      <c r="H882" s="757" t="str">
        <f>'Compiled Bev'!P3172</f>
        <v/>
      </c>
      <c r="I882" s="757" t="str">
        <f t="shared" si="2"/>
        <v/>
      </c>
      <c r="J882" s="757" t="str">
        <f>'Compiled Bev'!R3172</f>
        <v/>
      </c>
      <c r="K882" s="757" t="str">
        <f>'Compiled Bev'!S3172</f>
        <v/>
      </c>
      <c r="L882" s="757" t="str">
        <f>'Compiled Bev'!T3172</f>
        <v/>
      </c>
      <c r="M882" s="758"/>
      <c r="N882" s="759"/>
      <c r="O882" s="757"/>
      <c r="P882" s="757"/>
      <c r="Q882" s="757"/>
      <c r="R882" s="757"/>
      <c r="S882" s="757"/>
      <c r="T882" s="757"/>
      <c r="U882" s="757"/>
      <c r="V882" s="757">
        <f>COUNTA('Compiled Bev'!P3172,'Compiled Bev'!R3172)</f>
        <v>0</v>
      </c>
      <c r="W882" s="757"/>
      <c r="X882" s="757"/>
      <c r="Y882" s="757"/>
      <c r="Z882" s="757"/>
    </row>
    <row r="883">
      <c r="A883" s="757" t="str">
        <f>'Compiled Bev'!I3173</f>
        <v/>
      </c>
      <c r="B883" s="757" t="str">
        <f>IF(sum('Compiled Bev'!P3173+'Compiled Bev'!R3173)=0,"",IF(V883&gt;1,"",sum('Compiled Bev'!P3173+'Compiled Bev'!R3173)))</f>
        <v/>
      </c>
      <c r="C883" s="757" t="str">
        <f>'Compiled Bev'!K3173</f>
        <v/>
      </c>
      <c r="D883" s="757" t="str">
        <f>'Compiled Bev'!L3173</f>
        <v/>
      </c>
      <c r="E883" s="757" t="str">
        <f>'Compiled Bev'!M3173</f>
        <v/>
      </c>
      <c r="F883" s="757" t="str">
        <f>'Compiled Bev'!N3173</f>
        <v/>
      </c>
      <c r="G883" s="757" t="str">
        <f t="shared" si="1"/>
        <v/>
      </c>
      <c r="H883" s="757" t="str">
        <f>'Compiled Bev'!P3173</f>
        <v/>
      </c>
      <c r="I883" s="757" t="str">
        <f t="shared" si="2"/>
        <v/>
      </c>
      <c r="J883" s="757" t="str">
        <f>'Compiled Bev'!R3173</f>
        <v/>
      </c>
      <c r="K883" s="757" t="str">
        <f>'Compiled Bev'!S3173</f>
        <v/>
      </c>
      <c r="L883" s="757" t="str">
        <f>'Compiled Bev'!T3173</f>
        <v/>
      </c>
      <c r="M883" s="758"/>
      <c r="N883" s="759"/>
      <c r="O883" s="757"/>
      <c r="P883" s="757"/>
      <c r="Q883" s="757"/>
      <c r="R883" s="757"/>
      <c r="S883" s="757"/>
      <c r="T883" s="757"/>
      <c r="U883" s="757"/>
      <c r="V883" s="757">
        <f>COUNTA('Compiled Bev'!P3173,'Compiled Bev'!R3173)</f>
        <v>0</v>
      </c>
      <c r="W883" s="757"/>
      <c r="X883" s="757"/>
      <c r="Y883" s="757"/>
      <c r="Z883" s="757"/>
    </row>
    <row r="884">
      <c r="A884" s="757" t="str">
        <f>'Compiled Bev'!I3174</f>
        <v/>
      </c>
      <c r="B884" s="757" t="str">
        <f>IF(sum('Compiled Bev'!P3174+'Compiled Bev'!R3174)=0,"",IF(V884&gt;1,"",sum('Compiled Bev'!P3174+'Compiled Bev'!R3174)))</f>
        <v/>
      </c>
      <c r="C884" s="757" t="str">
        <f>'Compiled Bev'!K3174</f>
        <v/>
      </c>
      <c r="D884" s="757" t="str">
        <f>'Compiled Bev'!L3174</f>
        <v/>
      </c>
      <c r="E884" s="757" t="str">
        <f>'Compiled Bev'!M3174</f>
        <v/>
      </c>
      <c r="F884" s="757" t="str">
        <f>'Compiled Bev'!N3174</f>
        <v/>
      </c>
      <c r="G884" s="757" t="str">
        <f t="shared" si="1"/>
        <v/>
      </c>
      <c r="H884" s="757" t="str">
        <f>'Compiled Bev'!P3174</f>
        <v/>
      </c>
      <c r="I884" s="757" t="str">
        <f t="shared" si="2"/>
        <v/>
      </c>
      <c r="J884" s="757" t="str">
        <f>'Compiled Bev'!R3174</f>
        <v/>
      </c>
      <c r="K884" s="757" t="str">
        <f>'Compiled Bev'!S3174</f>
        <v/>
      </c>
      <c r="L884" s="757" t="str">
        <f>'Compiled Bev'!T3174</f>
        <v/>
      </c>
      <c r="M884" s="758"/>
      <c r="N884" s="759"/>
      <c r="O884" s="757"/>
      <c r="P884" s="757"/>
      <c r="Q884" s="757"/>
      <c r="R884" s="757"/>
      <c r="S884" s="757"/>
      <c r="T884" s="757"/>
      <c r="U884" s="757"/>
      <c r="V884" s="757">
        <f>COUNTA('Compiled Bev'!P3174,'Compiled Bev'!R3174)</f>
        <v>0</v>
      </c>
      <c r="W884" s="757"/>
      <c r="X884" s="757"/>
      <c r="Y884" s="757"/>
      <c r="Z884" s="757"/>
    </row>
    <row r="885">
      <c r="A885" s="757" t="str">
        <f>'Compiled Bev'!I3175</f>
        <v/>
      </c>
      <c r="B885" s="757" t="str">
        <f>IF(sum('Compiled Bev'!P3175+'Compiled Bev'!R3175)=0,"",IF(V885&gt;1,"",sum('Compiled Bev'!P3175+'Compiled Bev'!R3175)))</f>
        <v/>
      </c>
      <c r="C885" s="757" t="str">
        <f>'Compiled Bev'!K3175</f>
        <v/>
      </c>
      <c r="D885" s="757" t="str">
        <f>'Compiled Bev'!L3175</f>
        <v/>
      </c>
      <c r="E885" s="757" t="str">
        <f>'Compiled Bev'!M3175</f>
        <v/>
      </c>
      <c r="F885" s="757" t="str">
        <f>'Compiled Bev'!N3175</f>
        <v/>
      </c>
      <c r="G885" s="757" t="str">
        <f t="shared" si="1"/>
        <v/>
      </c>
      <c r="H885" s="757" t="str">
        <f>'Compiled Bev'!P3175</f>
        <v/>
      </c>
      <c r="I885" s="757" t="str">
        <f t="shared" si="2"/>
        <v/>
      </c>
      <c r="J885" s="757" t="str">
        <f>'Compiled Bev'!R3175</f>
        <v/>
      </c>
      <c r="K885" s="757" t="str">
        <f>'Compiled Bev'!S3175</f>
        <v/>
      </c>
      <c r="L885" s="757" t="str">
        <f>'Compiled Bev'!T3175</f>
        <v/>
      </c>
      <c r="M885" s="758"/>
      <c r="N885" s="759"/>
      <c r="O885" s="757"/>
      <c r="P885" s="757"/>
      <c r="Q885" s="757"/>
      <c r="R885" s="757"/>
      <c r="S885" s="757"/>
      <c r="T885" s="757"/>
      <c r="U885" s="757"/>
      <c r="V885" s="757">
        <f>COUNTA('Compiled Bev'!P3175,'Compiled Bev'!R3175)</f>
        <v>0</v>
      </c>
      <c r="W885" s="757"/>
      <c r="X885" s="757"/>
      <c r="Y885" s="757"/>
      <c r="Z885" s="757"/>
    </row>
    <row r="886">
      <c r="A886" s="757" t="str">
        <f>'Compiled Bev'!I3176</f>
        <v/>
      </c>
      <c r="B886" s="757" t="str">
        <f>IF(sum('Compiled Bev'!P3176+'Compiled Bev'!R3176)=0,"",IF(V886&gt;1,"",sum('Compiled Bev'!P3176+'Compiled Bev'!R3176)))</f>
        <v/>
      </c>
      <c r="C886" s="757" t="str">
        <f>'Compiled Bev'!K3176</f>
        <v/>
      </c>
      <c r="D886" s="757" t="str">
        <f>'Compiled Bev'!L3176</f>
        <v/>
      </c>
      <c r="E886" s="757" t="str">
        <f>'Compiled Bev'!M3176</f>
        <v/>
      </c>
      <c r="F886" s="757" t="str">
        <f>'Compiled Bev'!N3176</f>
        <v/>
      </c>
      <c r="G886" s="757" t="str">
        <f t="shared" si="1"/>
        <v/>
      </c>
      <c r="H886" s="757" t="str">
        <f>'Compiled Bev'!P3176</f>
        <v/>
      </c>
      <c r="I886" s="757" t="str">
        <f t="shared" si="2"/>
        <v/>
      </c>
      <c r="J886" s="757" t="str">
        <f>'Compiled Bev'!R3176</f>
        <v/>
      </c>
      <c r="K886" s="757" t="str">
        <f>'Compiled Bev'!S3176</f>
        <v/>
      </c>
      <c r="L886" s="757" t="str">
        <f>'Compiled Bev'!T3176</f>
        <v/>
      </c>
      <c r="M886" s="758"/>
      <c r="N886" s="759"/>
      <c r="O886" s="757"/>
      <c r="P886" s="757"/>
      <c r="Q886" s="757"/>
      <c r="R886" s="757"/>
      <c r="S886" s="757"/>
      <c r="T886" s="757"/>
      <c r="U886" s="757"/>
      <c r="V886" s="757">
        <f>COUNTA('Compiled Bev'!P3176,'Compiled Bev'!R3176)</f>
        <v>0</v>
      </c>
      <c r="W886" s="757"/>
      <c r="X886" s="757"/>
      <c r="Y886" s="757"/>
      <c r="Z886" s="757"/>
    </row>
    <row r="887">
      <c r="A887" s="757" t="str">
        <f>'Compiled Bev'!I3177</f>
        <v/>
      </c>
      <c r="B887" s="757" t="str">
        <f>IF(sum('Compiled Bev'!P3177+'Compiled Bev'!R3177)=0,"",IF(V887&gt;1,"",sum('Compiled Bev'!P3177+'Compiled Bev'!R3177)))</f>
        <v/>
      </c>
      <c r="C887" s="757" t="str">
        <f>'Compiled Bev'!K3177</f>
        <v/>
      </c>
      <c r="D887" s="757" t="str">
        <f>'Compiled Bev'!L3177</f>
        <v/>
      </c>
      <c r="E887" s="757" t="str">
        <f>'Compiled Bev'!M3177</f>
        <v/>
      </c>
      <c r="F887" s="757" t="str">
        <f>'Compiled Bev'!N3177</f>
        <v/>
      </c>
      <c r="G887" s="757" t="str">
        <f t="shared" si="1"/>
        <v/>
      </c>
      <c r="H887" s="757" t="str">
        <f>'Compiled Bev'!P3177</f>
        <v/>
      </c>
      <c r="I887" s="757" t="str">
        <f t="shared" si="2"/>
        <v/>
      </c>
      <c r="J887" s="757" t="str">
        <f>'Compiled Bev'!R3177</f>
        <v/>
      </c>
      <c r="K887" s="757" t="str">
        <f>'Compiled Bev'!S3177</f>
        <v/>
      </c>
      <c r="L887" s="757" t="str">
        <f>'Compiled Bev'!T3177</f>
        <v/>
      </c>
      <c r="M887" s="758"/>
      <c r="N887" s="759"/>
      <c r="O887" s="757"/>
      <c r="P887" s="757"/>
      <c r="Q887" s="757"/>
      <c r="R887" s="757"/>
      <c r="S887" s="757"/>
      <c r="T887" s="757"/>
      <c r="U887" s="757"/>
      <c r="V887" s="757">
        <f>COUNTA('Compiled Bev'!P3177,'Compiled Bev'!R3177)</f>
        <v>0</v>
      </c>
      <c r="W887" s="757"/>
      <c r="X887" s="757"/>
      <c r="Y887" s="757"/>
      <c r="Z887" s="757"/>
    </row>
    <row r="888">
      <c r="A888" s="757" t="str">
        <f>'Compiled Bev'!I3178</f>
        <v/>
      </c>
      <c r="B888" s="757" t="str">
        <f>IF(sum('Compiled Bev'!P3178+'Compiled Bev'!R3178)=0,"",IF(V888&gt;1,"",sum('Compiled Bev'!P3178+'Compiled Bev'!R3178)))</f>
        <v/>
      </c>
      <c r="C888" s="757" t="str">
        <f>'Compiled Bev'!K3178</f>
        <v/>
      </c>
      <c r="D888" s="757" t="str">
        <f>'Compiled Bev'!L3178</f>
        <v/>
      </c>
      <c r="E888" s="757" t="str">
        <f>'Compiled Bev'!M3178</f>
        <v/>
      </c>
      <c r="F888" s="757" t="str">
        <f>'Compiled Bev'!N3178</f>
        <v/>
      </c>
      <c r="G888" s="757" t="str">
        <f t="shared" si="1"/>
        <v/>
      </c>
      <c r="H888" s="757" t="str">
        <f>'Compiled Bev'!P3178</f>
        <v/>
      </c>
      <c r="I888" s="757" t="str">
        <f t="shared" si="2"/>
        <v/>
      </c>
      <c r="J888" s="757" t="str">
        <f>'Compiled Bev'!R3178</f>
        <v/>
      </c>
      <c r="K888" s="757" t="str">
        <f>'Compiled Bev'!S3178</f>
        <v/>
      </c>
      <c r="L888" s="757" t="str">
        <f>'Compiled Bev'!T3178</f>
        <v/>
      </c>
      <c r="M888" s="758"/>
      <c r="N888" s="759"/>
      <c r="O888" s="757"/>
      <c r="P888" s="757"/>
      <c r="Q888" s="757"/>
      <c r="R888" s="757"/>
      <c r="S888" s="757"/>
      <c r="T888" s="757"/>
      <c r="U888" s="757"/>
      <c r="V888" s="757">
        <f>COUNTA('Compiled Bev'!P3178,'Compiled Bev'!R3178)</f>
        <v>0</v>
      </c>
      <c r="W888" s="757"/>
      <c r="X888" s="757"/>
      <c r="Y888" s="757"/>
      <c r="Z888" s="757"/>
    </row>
    <row r="889">
      <c r="A889" s="757" t="str">
        <f>'Compiled Bev'!I3179</f>
        <v/>
      </c>
      <c r="B889" s="757" t="str">
        <f>IF(sum('Compiled Bev'!P3179+'Compiled Bev'!R3179)=0,"",IF(V889&gt;1,"",sum('Compiled Bev'!P3179+'Compiled Bev'!R3179)))</f>
        <v/>
      </c>
      <c r="C889" s="757" t="str">
        <f>'Compiled Bev'!K3179</f>
        <v/>
      </c>
      <c r="D889" s="757" t="str">
        <f>'Compiled Bev'!L3179</f>
        <v/>
      </c>
      <c r="E889" s="757" t="str">
        <f>'Compiled Bev'!M3179</f>
        <v/>
      </c>
      <c r="F889" s="757" t="str">
        <f>'Compiled Bev'!N3179</f>
        <v/>
      </c>
      <c r="G889" s="757" t="str">
        <f t="shared" si="1"/>
        <v/>
      </c>
      <c r="H889" s="757" t="str">
        <f>'Compiled Bev'!P3179</f>
        <v/>
      </c>
      <c r="I889" s="757" t="str">
        <f t="shared" si="2"/>
        <v/>
      </c>
      <c r="J889" s="757" t="str">
        <f>'Compiled Bev'!R3179</f>
        <v/>
      </c>
      <c r="K889" s="757" t="str">
        <f>'Compiled Bev'!S3179</f>
        <v/>
      </c>
      <c r="L889" s="757" t="str">
        <f>'Compiled Bev'!T3179</f>
        <v/>
      </c>
      <c r="M889" s="758"/>
      <c r="N889" s="759"/>
      <c r="O889" s="757"/>
      <c r="P889" s="757"/>
      <c r="Q889" s="757"/>
      <c r="R889" s="757"/>
      <c r="S889" s="757"/>
      <c r="T889" s="757"/>
      <c r="U889" s="757"/>
      <c r="V889" s="757">
        <f>COUNTA('Compiled Bev'!P3179,'Compiled Bev'!R3179)</f>
        <v>0</v>
      </c>
      <c r="W889" s="757"/>
      <c r="X889" s="757"/>
      <c r="Y889" s="757"/>
      <c r="Z889" s="757"/>
    </row>
    <row r="890">
      <c r="A890" s="757" t="str">
        <f>'Compiled Bev'!I3180</f>
        <v/>
      </c>
      <c r="B890" s="757" t="str">
        <f>IF(sum('Compiled Bev'!P3180+'Compiled Bev'!R3180)=0,"",IF(V890&gt;1,"",sum('Compiled Bev'!P3180+'Compiled Bev'!R3180)))</f>
        <v/>
      </c>
      <c r="C890" s="757" t="str">
        <f>'Compiled Bev'!K3180</f>
        <v/>
      </c>
      <c r="D890" s="757" t="str">
        <f>'Compiled Bev'!L3180</f>
        <v/>
      </c>
      <c r="E890" s="757" t="str">
        <f>'Compiled Bev'!M3180</f>
        <v/>
      </c>
      <c r="F890" s="757" t="str">
        <f>'Compiled Bev'!N3180</f>
        <v/>
      </c>
      <c r="G890" s="757" t="str">
        <f t="shared" si="1"/>
        <v/>
      </c>
      <c r="H890" s="757" t="str">
        <f>'Compiled Bev'!P3180</f>
        <v/>
      </c>
      <c r="I890" s="757" t="str">
        <f t="shared" si="2"/>
        <v/>
      </c>
      <c r="J890" s="757" t="str">
        <f>'Compiled Bev'!R3180</f>
        <v/>
      </c>
      <c r="K890" s="757" t="str">
        <f>'Compiled Bev'!S3180</f>
        <v/>
      </c>
      <c r="L890" s="757" t="str">
        <f>'Compiled Bev'!T3180</f>
        <v/>
      </c>
      <c r="M890" s="758"/>
      <c r="N890" s="759"/>
      <c r="O890" s="757"/>
      <c r="P890" s="757"/>
      <c r="Q890" s="757"/>
      <c r="R890" s="757"/>
      <c r="S890" s="757"/>
      <c r="T890" s="757"/>
      <c r="U890" s="757"/>
      <c r="V890" s="757">
        <f>COUNTA('Compiled Bev'!P3180,'Compiled Bev'!R3180)</f>
        <v>0</v>
      </c>
      <c r="W890" s="757"/>
      <c r="X890" s="757"/>
      <c r="Y890" s="757"/>
      <c r="Z890" s="757"/>
    </row>
    <row r="891">
      <c r="A891" s="757" t="str">
        <f>'Compiled Bev'!I3181</f>
        <v/>
      </c>
      <c r="B891" s="757" t="str">
        <f>IF(sum('Compiled Bev'!P3181+'Compiled Bev'!R3181)=0,"",IF(V891&gt;1,"",sum('Compiled Bev'!P3181+'Compiled Bev'!R3181)))</f>
        <v/>
      </c>
      <c r="C891" s="757" t="str">
        <f>'Compiled Bev'!K3181</f>
        <v/>
      </c>
      <c r="D891" s="757" t="str">
        <f>'Compiled Bev'!L3181</f>
        <v/>
      </c>
      <c r="E891" s="757" t="str">
        <f>'Compiled Bev'!M3181</f>
        <v/>
      </c>
      <c r="F891" s="757" t="str">
        <f>'Compiled Bev'!N3181</f>
        <v/>
      </c>
      <c r="G891" s="757" t="str">
        <f t="shared" si="1"/>
        <v/>
      </c>
      <c r="H891" s="757" t="str">
        <f>'Compiled Bev'!P3181</f>
        <v/>
      </c>
      <c r="I891" s="757" t="str">
        <f t="shared" si="2"/>
        <v/>
      </c>
      <c r="J891" s="757" t="str">
        <f>'Compiled Bev'!R3181</f>
        <v/>
      </c>
      <c r="K891" s="757" t="str">
        <f>'Compiled Bev'!S3181</f>
        <v/>
      </c>
      <c r="L891" s="757" t="str">
        <f>'Compiled Bev'!T3181</f>
        <v/>
      </c>
      <c r="M891" s="758"/>
      <c r="N891" s="759"/>
      <c r="O891" s="757"/>
      <c r="P891" s="757"/>
      <c r="Q891" s="757"/>
      <c r="R891" s="757"/>
      <c r="S891" s="757"/>
      <c r="T891" s="757"/>
      <c r="U891" s="757"/>
      <c r="V891" s="757">
        <f>COUNTA('Compiled Bev'!P3181,'Compiled Bev'!R3181)</f>
        <v>0</v>
      </c>
      <c r="W891" s="757"/>
      <c r="X891" s="757"/>
      <c r="Y891" s="757"/>
      <c r="Z891" s="757"/>
    </row>
    <row r="892">
      <c r="A892" s="757" t="str">
        <f>'Compiled Bev'!I3182</f>
        <v/>
      </c>
      <c r="B892" s="757" t="str">
        <f>IF(sum('Compiled Bev'!P3182+'Compiled Bev'!R3182)=0,"",IF(V892&gt;1,"",sum('Compiled Bev'!P3182+'Compiled Bev'!R3182)))</f>
        <v/>
      </c>
      <c r="C892" s="757" t="str">
        <f>'Compiled Bev'!K3182</f>
        <v/>
      </c>
      <c r="D892" s="757" t="str">
        <f>'Compiled Bev'!L3182</f>
        <v/>
      </c>
      <c r="E892" s="757" t="str">
        <f>'Compiled Bev'!M3182</f>
        <v/>
      </c>
      <c r="F892" s="757" t="str">
        <f>'Compiled Bev'!N3182</f>
        <v/>
      </c>
      <c r="G892" s="757" t="str">
        <f t="shared" si="1"/>
        <v/>
      </c>
      <c r="H892" s="757" t="str">
        <f>'Compiled Bev'!P3182</f>
        <v/>
      </c>
      <c r="I892" s="757" t="str">
        <f t="shared" si="2"/>
        <v/>
      </c>
      <c r="J892" s="757" t="str">
        <f>'Compiled Bev'!R3182</f>
        <v/>
      </c>
      <c r="K892" s="757" t="str">
        <f>'Compiled Bev'!S3182</f>
        <v/>
      </c>
      <c r="L892" s="757" t="str">
        <f>'Compiled Bev'!T3182</f>
        <v/>
      </c>
      <c r="M892" s="758"/>
      <c r="N892" s="759"/>
      <c r="O892" s="757"/>
      <c r="P892" s="757"/>
      <c r="Q892" s="757"/>
      <c r="R892" s="757"/>
      <c r="S892" s="757"/>
      <c r="T892" s="757"/>
      <c r="U892" s="757"/>
      <c r="V892" s="757">
        <f>COUNTA('Compiled Bev'!P3182,'Compiled Bev'!R3182)</f>
        <v>0</v>
      </c>
      <c r="W892" s="757"/>
      <c r="X892" s="757"/>
      <c r="Y892" s="757"/>
      <c r="Z892" s="757"/>
    </row>
    <row r="893">
      <c r="A893" s="757" t="str">
        <f>'Compiled Bev'!I3183</f>
        <v/>
      </c>
      <c r="B893" s="757" t="str">
        <f>IF(sum('Compiled Bev'!P3183+'Compiled Bev'!R3183)=0,"",IF(V893&gt;1,"",sum('Compiled Bev'!P3183+'Compiled Bev'!R3183)))</f>
        <v/>
      </c>
      <c r="C893" s="757" t="str">
        <f>'Compiled Bev'!K3183</f>
        <v/>
      </c>
      <c r="D893" s="757" t="str">
        <f>'Compiled Bev'!L3183</f>
        <v/>
      </c>
      <c r="E893" s="757" t="str">
        <f>'Compiled Bev'!M3183</f>
        <v/>
      </c>
      <c r="F893" s="757" t="str">
        <f>'Compiled Bev'!N3183</f>
        <v/>
      </c>
      <c r="G893" s="757" t="str">
        <f t="shared" si="1"/>
        <v/>
      </c>
      <c r="H893" s="757" t="str">
        <f>'Compiled Bev'!P3183</f>
        <v/>
      </c>
      <c r="I893" s="757" t="str">
        <f t="shared" si="2"/>
        <v/>
      </c>
      <c r="J893" s="757" t="str">
        <f>'Compiled Bev'!R3183</f>
        <v/>
      </c>
      <c r="K893" s="757" t="str">
        <f>'Compiled Bev'!S3183</f>
        <v/>
      </c>
      <c r="L893" s="757" t="str">
        <f>'Compiled Bev'!T3183</f>
        <v/>
      </c>
      <c r="M893" s="758"/>
      <c r="N893" s="759"/>
      <c r="O893" s="757"/>
      <c r="P893" s="757"/>
      <c r="Q893" s="757"/>
      <c r="R893" s="757"/>
      <c r="S893" s="757"/>
      <c r="T893" s="757"/>
      <c r="U893" s="757"/>
      <c r="V893" s="757">
        <f>COUNTA('Compiled Bev'!P3183,'Compiled Bev'!R3183)</f>
        <v>0</v>
      </c>
      <c r="W893" s="757"/>
      <c r="X893" s="757"/>
      <c r="Y893" s="757"/>
      <c r="Z893" s="757"/>
    </row>
    <row r="894">
      <c r="A894" s="757" t="str">
        <f>'Compiled Bev'!I3184</f>
        <v/>
      </c>
      <c r="B894" s="757" t="str">
        <f>IF(sum('Compiled Bev'!P3184+'Compiled Bev'!R3184)=0,"",IF(V894&gt;1,"",sum('Compiled Bev'!P3184+'Compiled Bev'!R3184)))</f>
        <v/>
      </c>
      <c r="C894" s="757" t="str">
        <f>'Compiled Bev'!K3184</f>
        <v/>
      </c>
      <c r="D894" s="757" t="str">
        <f>'Compiled Bev'!L3184</f>
        <v/>
      </c>
      <c r="E894" s="757" t="str">
        <f>'Compiled Bev'!M3184</f>
        <v/>
      </c>
      <c r="F894" s="757" t="str">
        <f>'Compiled Bev'!N3184</f>
        <v/>
      </c>
      <c r="G894" s="757" t="str">
        <f t="shared" si="1"/>
        <v/>
      </c>
      <c r="H894" s="757" t="str">
        <f>'Compiled Bev'!P3184</f>
        <v/>
      </c>
      <c r="I894" s="757" t="str">
        <f t="shared" si="2"/>
        <v/>
      </c>
      <c r="J894" s="757" t="str">
        <f>'Compiled Bev'!R3184</f>
        <v/>
      </c>
      <c r="K894" s="757" t="str">
        <f>'Compiled Bev'!S3184</f>
        <v/>
      </c>
      <c r="L894" s="757" t="str">
        <f>'Compiled Bev'!T3184</f>
        <v/>
      </c>
      <c r="M894" s="758"/>
      <c r="N894" s="759"/>
      <c r="O894" s="757"/>
      <c r="P894" s="757"/>
      <c r="Q894" s="757"/>
      <c r="R894" s="757"/>
      <c r="S894" s="757"/>
      <c r="T894" s="757"/>
      <c r="U894" s="757"/>
      <c r="V894" s="757">
        <f>COUNTA('Compiled Bev'!P3184,'Compiled Bev'!R3184)</f>
        <v>0</v>
      </c>
      <c r="W894" s="757"/>
      <c r="X894" s="757"/>
      <c r="Y894" s="757"/>
      <c r="Z894" s="757"/>
    </row>
    <row r="895">
      <c r="A895" s="757" t="str">
        <f>'Compiled Bev'!I3185</f>
        <v/>
      </c>
      <c r="B895" s="757" t="str">
        <f>IF(sum('Compiled Bev'!P3185+'Compiled Bev'!R3185)=0,"",IF(V895&gt;1,"",sum('Compiled Bev'!P3185+'Compiled Bev'!R3185)))</f>
        <v/>
      </c>
      <c r="C895" s="757" t="str">
        <f>'Compiled Bev'!K3185</f>
        <v/>
      </c>
      <c r="D895" s="757" t="str">
        <f>'Compiled Bev'!L3185</f>
        <v/>
      </c>
      <c r="E895" s="757" t="str">
        <f>'Compiled Bev'!M3185</f>
        <v/>
      </c>
      <c r="F895" s="757" t="str">
        <f>'Compiled Bev'!N3185</f>
        <v/>
      </c>
      <c r="G895" s="757" t="str">
        <f t="shared" si="1"/>
        <v/>
      </c>
      <c r="H895" s="757" t="str">
        <f>'Compiled Bev'!P3185</f>
        <v/>
      </c>
      <c r="I895" s="757" t="str">
        <f t="shared" si="2"/>
        <v/>
      </c>
      <c r="J895" s="757" t="str">
        <f>'Compiled Bev'!R3185</f>
        <v/>
      </c>
      <c r="K895" s="757" t="str">
        <f>'Compiled Bev'!S3185</f>
        <v/>
      </c>
      <c r="L895" s="757" t="str">
        <f>'Compiled Bev'!T3185</f>
        <v/>
      </c>
      <c r="M895" s="758"/>
      <c r="N895" s="759"/>
      <c r="O895" s="757"/>
      <c r="P895" s="757"/>
      <c r="Q895" s="757"/>
      <c r="R895" s="757"/>
      <c r="S895" s="757"/>
      <c r="T895" s="757"/>
      <c r="U895" s="757"/>
      <c r="V895" s="757">
        <f>COUNTA('Compiled Bev'!P3185,'Compiled Bev'!R3185)</f>
        <v>0</v>
      </c>
      <c r="W895" s="757"/>
      <c r="X895" s="757"/>
      <c r="Y895" s="757"/>
      <c r="Z895" s="757"/>
    </row>
    <row r="896">
      <c r="A896" s="757" t="str">
        <f>'Compiled Bev'!I3186</f>
        <v/>
      </c>
      <c r="B896" s="757" t="str">
        <f>IF(sum('Compiled Bev'!P3186+'Compiled Bev'!R3186)=0,"",IF(V896&gt;1,"",sum('Compiled Bev'!P3186+'Compiled Bev'!R3186)))</f>
        <v/>
      </c>
      <c r="C896" s="757" t="str">
        <f>'Compiled Bev'!K3186</f>
        <v/>
      </c>
      <c r="D896" s="757" t="str">
        <f>'Compiled Bev'!L3186</f>
        <v/>
      </c>
      <c r="E896" s="757" t="str">
        <f>'Compiled Bev'!M3186</f>
        <v/>
      </c>
      <c r="F896" s="757" t="str">
        <f>'Compiled Bev'!N3186</f>
        <v/>
      </c>
      <c r="G896" s="757" t="str">
        <f t="shared" si="1"/>
        <v/>
      </c>
      <c r="H896" s="757" t="str">
        <f>'Compiled Bev'!P3186</f>
        <v/>
      </c>
      <c r="I896" s="757" t="str">
        <f t="shared" si="2"/>
        <v/>
      </c>
      <c r="J896" s="757" t="str">
        <f>'Compiled Bev'!R3186</f>
        <v/>
      </c>
      <c r="K896" s="757" t="str">
        <f>'Compiled Bev'!S3186</f>
        <v/>
      </c>
      <c r="L896" s="757" t="str">
        <f>'Compiled Bev'!T3186</f>
        <v/>
      </c>
      <c r="M896" s="758"/>
      <c r="N896" s="759"/>
      <c r="O896" s="757"/>
      <c r="P896" s="757"/>
      <c r="Q896" s="757"/>
      <c r="R896" s="757"/>
      <c r="S896" s="757"/>
      <c r="T896" s="757"/>
      <c r="U896" s="757"/>
      <c r="V896" s="757">
        <f>COUNTA('Compiled Bev'!P3186,'Compiled Bev'!R3186)</f>
        <v>0</v>
      </c>
      <c r="W896" s="757"/>
      <c r="X896" s="757"/>
      <c r="Y896" s="757"/>
      <c r="Z896" s="757"/>
    </row>
    <row r="897">
      <c r="A897" s="757" t="str">
        <f>'Compiled Bev'!I3187</f>
        <v/>
      </c>
      <c r="B897" s="757" t="str">
        <f>IF(sum('Compiled Bev'!P3187+'Compiled Bev'!R3187)=0,"",IF(V897&gt;1,"",sum('Compiled Bev'!P3187+'Compiled Bev'!R3187)))</f>
        <v/>
      </c>
      <c r="C897" s="757" t="str">
        <f>'Compiled Bev'!K3187</f>
        <v/>
      </c>
      <c r="D897" s="757" t="str">
        <f>'Compiled Bev'!L3187</f>
        <v/>
      </c>
      <c r="E897" s="757" t="str">
        <f>'Compiled Bev'!M3187</f>
        <v/>
      </c>
      <c r="F897" s="757" t="str">
        <f>'Compiled Bev'!N3187</f>
        <v/>
      </c>
      <c r="G897" s="757" t="str">
        <f t="shared" si="1"/>
        <v/>
      </c>
      <c r="H897" s="757" t="str">
        <f>'Compiled Bev'!P3187</f>
        <v/>
      </c>
      <c r="I897" s="757" t="str">
        <f t="shared" si="2"/>
        <v/>
      </c>
      <c r="J897" s="757" t="str">
        <f>'Compiled Bev'!R3187</f>
        <v/>
      </c>
      <c r="K897" s="757" t="str">
        <f>'Compiled Bev'!S3187</f>
        <v/>
      </c>
      <c r="L897" s="757" t="str">
        <f>'Compiled Bev'!T3187</f>
        <v/>
      </c>
      <c r="M897" s="758"/>
      <c r="N897" s="759"/>
      <c r="O897" s="757"/>
      <c r="P897" s="757"/>
      <c r="Q897" s="757"/>
      <c r="R897" s="757"/>
      <c r="S897" s="757"/>
      <c r="T897" s="757"/>
      <c r="U897" s="757"/>
      <c r="V897" s="757">
        <f>COUNTA('Compiled Bev'!P3187,'Compiled Bev'!R3187)</f>
        <v>0</v>
      </c>
      <c r="W897" s="757"/>
      <c r="X897" s="757"/>
      <c r="Y897" s="757"/>
      <c r="Z897" s="757"/>
    </row>
    <row r="898">
      <c r="A898" s="757" t="str">
        <f>'Compiled Bev'!I3188</f>
        <v/>
      </c>
      <c r="B898" s="757" t="str">
        <f>IF(sum('Compiled Bev'!P3188+'Compiled Bev'!R3188)=0,"",IF(V898&gt;1,"",sum('Compiled Bev'!P3188+'Compiled Bev'!R3188)))</f>
        <v/>
      </c>
      <c r="C898" s="757" t="str">
        <f>'Compiled Bev'!K3188</f>
        <v/>
      </c>
      <c r="D898" s="757" t="str">
        <f>'Compiled Bev'!L3188</f>
        <v/>
      </c>
      <c r="E898" s="757" t="str">
        <f>'Compiled Bev'!M3188</f>
        <v/>
      </c>
      <c r="F898" s="757" t="str">
        <f>'Compiled Bev'!N3188</f>
        <v/>
      </c>
      <c r="G898" s="757" t="str">
        <f t="shared" si="1"/>
        <v/>
      </c>
      <c r="H898" s="757" t="str">
        <f>'Compiled Bev'!P3188</f>
        <v/>
      </c>
      <c r="I898" s="757" t="str">
        <f t="shared" si="2"/>
        <v/>
      </c>
      <c r="J898" s="757" t="str">
        <f>'Compiled Bev'!R3188</f>
        <v/>
      </c>
      <c r="K898" s="757" t="str">
        <f>'Compiled Bev'!S3188</f>
        <v/>
      </c>
      <c r="L898" s="757" t="str">
        <f>'Compiled Bev'!T3188</f>
        <v/>
      </c>
      <c r="M898" s="758"/>
      <c r="N898" s="759"/>
      <c r="O898" s="757"/>
      <c r="P898" s="757"/>
      <c r="Q898" s="757"/>
      <c r="R898" s="757"/>
      <c r="S898" s="757"/>
      <c r="T898" s="757"/>
      <c r="U898" s="757"/>
      <c r="V898" s="757">
        <f>COUNTA('Compiled Bev'!P3188,'Compiled Bev'!R3188)</f>
        <v>0</v>
      </c>
      <c r="W898" s="757"/>
      <c r="X898" s="757"/>
      <c r="Y898" s="757"/>
      <c r="Z898" s="757"/>
    </row>
    <row r="899">
      <c r="A899" s="757" t="str">
        <f>'Compiled Bev'!I3189</f>
        <v/>
      </c>
      <c r="B899" s="757" t="str">
        <f>IF(sum('Compiled Bev'!P3189+'Compiled Bev'!R3189)=0,"",IF(V899&gt;1,"",sum('Compiled Bev'!P3189+'Compiled Bev'!R3189)))</f>
        <v/>
      </c>
      <c r="C899" s="757" t="str">
        <f>'Compiled Bev'!K3189</f>
        <v/>
      </c>
      <c r="D899" s="757" t="str">
        <f>'Compiled Bev'!L3189</f>
        <v/>
      </c>
      <c r="E899" s="757" t="str">
        <f>'Compiled Bev'!M3189</f>
        <v/>
      </c>
      <c r="F899" s="757" t="str">
        <f>'Compiled Bev'!N3189</f>
        <v/>
      </c>
      <c r="G899" s="757" t="str">
        <f t="shared" si="1"/>
        <v/>
      </c>
      <c r="H899" s="757" t="str">
        <f>'Compiled Bev'!P3189</f>
        <v/>
      </c>
      <c r="I899" s="757" t="str">
        <f t="shared" si="2"/>
        <v/>
      </c>
      <c r="J899" s="757" t="str">
        <f>'Compiled Bev'!R3189</f>
        <v/>
      </c>
      <c r="K899" s="757" t="str">
        <f>'Compiled Bev'!S3189</f>
        <v/>
      </c>
      <c r="L899" s="757" t="str">
        <f>'Compiled Bev'!T3189</f>
        <v/>
      </c>
      <c r="M899" s="758"/>
      <c r="N899" s="759"/>
      <c r="O899" s="757"/>
      <c r="P899" s="757"/>
      <c r="Q899" s="757"/>
      <c r="R899" s="757"/>
      <c r="S899" s="757"/>
      <c r="T899" s="757"/>
      <c r="U899" s="757"/>
      <c r="V899" s="757">
        <f>COUNTA('Compiled Bev'!P3189,'Compiled Bev'!R3189)</f>
        <v>0</v>
      </c>
      <c r="W899" s="757"/>
      <c r="X899" s="757"/>
      <c r="Y899" s="757"/>
      <c r="Z899" s="757"/>
    </row>
    <row r="900">
      <c r="A900" s="757" t="str">
        <f>'Compiled Bev'!I3190</f>
        <v/>
      </c>
      <c r="B900" s="757" t="str">
        <f>IF(sum('Compiled Bev'!P3190+'Compiled Bev'!R3190)=0,"",IF(V900&gt;1,"",sum('Compiled Bev'!P3190+'Compiled Bev'!R3190)))</f>
        <v/>
      </c>
      <c r="C900" s="757" t="str">
        <f>'Compiled Bev'!K3190</f>
        <v/>
      </c>
      <c r="D900" s="757" t="str">
        <f>'Compiled Bev'!L3190</f>
        <v/>
      </c>
      <c r="E900" s="757" t="str">
        <f>'Compiled Bev'!M3190</f>
        <v/>
      </c>
      <c r="F900" s="757" t="str">
        <f>'Compiled Bev'!N3190</f>
        <v/>
      </c>
      <c r="G900" s="757" t="str">
        <f t="shared" si="1"/>
        <v/>
      </c>
      <c r="H900" s="757" t="str">
        <f>'Compiled Bev'!P3190</f>
        <v/>
      </c>
      <c r="I900" s="757" t="str">
        <f t="shared" si="2"/>
        <v/>
      </c>
      <c r="J900" s="757" t="str">
        <f>'Compiled Bev'!R3190</f>
        <v/>
      </c>
      <c r="K900" s="757" t="str">
        <f>'Compiled Bev'!S3190</f>
        <v/>
      </c>
      <c r="L900" s="757" t="str">
        <f>'Compiled Bev'!T3190</f>
        <v/>
      </c>
      <c r="M900" s="758"/>
      <c r="N900" s="759"/>
      <c r="O900" s="757"/>
      <c r="P900" s="757"/>
      <c r="Q900" s="757"/>
      <c r="R900" s="757"/>
      <c r="S900" s="757"/>
      <c r="T900" s="757"/>
      <c r="U900" s="757"/>
      <c r="V900" s="757">
        <f>COUNTA('Compiled Bev'!P3190,'Compiled Bev'!R3190)</f>
        <v>0</v>
      </c>
      <c r="W900" s="757"/>
      <c r="X900" s="757"/>
      <c r="Y900" s="757"/>
      <c r="Z900" s="757"/>
    </row>
    <row r="901">
      <c r="A901" s="757" t="str">
        <f>'Compiled Bev'!I3191</f>
        <v/>
      </c>
      <c r="B901" s="757" t="str">
        <f>IF(sum('Compiled Bev'!P3191+'Compiled Bev'!R3191)=0,"",IF(V901&gt;1,"",sum('Compiled Bev'!P3191+'Compiled Bev'!R3191)))</f>
        <v/>
      </c>
      <c r="C901" s="757" t="str">
        <f>'Compiled Bev'!K3191</f>
        <v/>
      </c>
      <c r="D901" s="757" t="str">
        <f>'Compiled Bev'!L3191</f>
        <v/>
      </c>
      <c r="E901" s="757" t="str">
        <f>'Compiled Bev'!M3191</f>
        <v/>
      </c>
      <c r="F901" s="757" t="str">
        <f>'Compiled Bev'!N3191</f>
        <v/>
      </c>
      <c r="G901" s="757" t="str">
        <f t="shared" si="1"/>
        <v/>
      </c>
      <c r="H901" s="757" t="str">
        <f>'Compiled Bev'!P3191</f>
        <v/>
      </c>
      <c r="I901" s="757" t="str">
        <f t="shared" si="2"/>
        <v/>
      </c>
      <c r="J901" s="757" t="str">
        <f>'Compiled Bev'!R3191</f>
        <v/>
      </c>
      <c r="K901" s="757" t="str">
        <f>'Compiled Bev'!S3191</f>
        <v/>
      </c>
      <c r="L901" s="757" t="str">
        <f>'Compiled Bev'!T3191</f>
        <v/>
      </c>
      <c r="M901" s="758"/>
      <c r="N901" s="759"/>
      <c r="O901" s="757"/>
      <c r="P901" s="757"/>
      <c r="Q901" s="757"/>
      <c r="R901" s="757"/>
      <c r="S901" s="757"/>
      <c r="T901" s="757"/>
      <c r="U901" s="757"/>
      <c r="V901" s="757">
        <f>COUNTA('Compiled Bev'!P3191,'Compiled Bev'!R3191)</f>
        <v>0</v>
      </c>
      <c r="W901" s="757"/>
      <c r="X901" s="757"/>
      <c r="Y901" s="757"/>
      <c r="Z901" s="757"/>
    </row>
    <row r="902">
      <c r="A902" s="757" t="str">
        <f>'Compiled Bev'!I3192</f>
        <v/>
      </c>
      <c r="B902" s="757" t="str">
        <f>IF(sum('Compiled Bev'!P3192+'Compiled Bev'!R3192)=0,"",IF(V902&gt;1,"",sum('Compiled Bev'!P3192+'Compiled Bev'!R3192)))</f>
        <v/>
      </c>
      <c r="C902" s="757" t="str">
        <f>'Compiled Bev'!K3192</f>
        <v/>
      </c>
      <c r="D902" s="757" t="str">
        <f>'Compiled Bev'!L3192</f>
        <v/>
      </c>
      <c r="E902" s="757" t="str">
        <f>'Compiled Bev'!M3192</f>
        <v/>
      </c>
      <c r="F902" s="757" t="str">
        <f>'Compiled Bev'!N3192</f>
        <v/>
      </c>
      <c r="G902" s="757" t="str">
        <f t="shared" si="1"/>
        <v/>
      </c>
      <c r="H902" s="757" t="str">
        <f>'Compiled Bev'!P3192</f>
        <v/>
      </c>
      <c r="I902" s="757" t="str">
        <f t="shared" si="2"/>
        <v/>
      </c>
      <c r="J902" s="757" t="str">
        <f>'Compiled Bev'!R3192</f>
        <v/>
      </c>
      <c r="K902" s="757" t="str">
        <f>'Compiled Bev'!S3192</f>
        <v/>
      </c>
      <c r="L902" s="757" t="str">
        <f>'Compiled Bev'!T3192</f>
        <v/>
      </c>
      <c r="M902" s="758"/>
      <c r="N902" s="759"/>
      <c r="O902" s="757"/>
      <c r="P902" s="757"/>
      <c r="Q902" s="757"/>
      <c r="R902" s="757"/>
      <c r="S902" s="757"/>
      <c r="T902" s="757"/>
      <c r="U902" s="757"/>
      <c r="V902" s="757">
        <f>COUNTA('Compiled Bev'!P3192,'Compiled Bev'!R3192)</f>
        <v>0</v>
      </c>
      <c r="W902" s="757"/>
      <c r="X902" s="757"/>
      <c r="Y902" s="757"/>
      <c r="Z902" s="757"/>
    </row>
    <row r="903">
      <c r="A903" s="757" t="str">
        <f>'Compiled Bev'!I3193</f>
        <v/>
      </c>
      <c r="B903" s="757" t="str">
        <f>IF(sum('Compiled Bev'!P3193+'Compiled Bev'!R3193)=0,"",IF(V903&gt;1,"",sum('Compiled Bev'!P3193+'Compiled Bev'!R3193)))</f>
        <v/>
      </c>
      <c r="C903" s="757" t="str">
        <f>'Compiled Bev'!K3193</f>
        <v/>
      </c>
      <c r="D903" s="757" t="str">
        <f>'Compiled Bev'!L3193</f>
        <v/>
      </c>
      <c r="E903" s="757" t="str">
        <f>'Compiled Bev'!M3193</f>
        <v/>
      </c>
      <c r="F903" s="757" t="str">
        <f>'Compiled Bev'!N3193</f>
        <v/>
      </c>
      <c r="G903" s="757" t="str">
        <f t="shared" si="1"/>
        <v/>
      </c>
      <c r="H903" s="757" t="str">
        <f>'Compiled Bev'!P3193</f>
        <v/>
      </c>
      <c r="I903" s="757" t="str">
        <f t="shared" si="2"/>
        <v/>
      </c>
      <c r="J903" s="757" t="str">
        <f>'Compiled Bev'!R3193</f>
        <v/>
      </c>
      <c r="K903" s="757" t="str">
        <f>'Compiled Bev'!S3193</f>
        <v/>
      </c>
      <c r="L903" s="757" t="str">
        <f>'Compiled Bev'!T3193</f>
        <v/>
      </c>
      <c r="M903" s="758"/>
      <c r="N903" s="759"/>
      <c r="O903" s="757"/>
      <c r="P903" s="757"/>
      <c r="Q903" s="757"/>
      <c r="R903" s="757"/>
      <c r="S903" s="757"/>
      <c r="T903" s="757"/>
      <c r="U903" s="757"/>
      <c r="V903" s="757">
        <f>COUNTA('Compiled Bev'!P3193,'Compiled Bev'!R3193)</f>
        <v>0</v>
      </c>
      <c r="W903" s="757"/>
      <c r="X903" s="757"/>
      <c r="Y903" s="757"/>
      <c r="Z903" s="757"/>
    </row>
    <row r="904">
      <c r="A904" s="757" t="str">
        <f>'Compiled Bev'!I3194</f>
        <v/>
      </c>
      <c r="B904" s="757" t="str">
        <f>IF(sum('Compiled Bev'!P3194+'Compiled Bev'!R3194)=0,"",IF(V904&gt;1,"",sum('Compiled Bev'!P3194+'Compiled Bev'!R3194)))</f>
        <v/>
      </c>
      <c r="C904" s="757" t="str">
        <f>'Compiled Bev'!K3194</f>
        <v/>
      </c>
      <c r="D904" s="757" t="str">
        <f>'Compiled Bev'!L3194</f>
        <v/>
      </c>
      <c r="E904" s="757" t="str">
        <f>'Compiled Bev'!M3194</f>
        <v/>
      </c>
      <c r="F904" s="757" t="str">
        <f>'Compiled Bev'!N3194</f>
        <v/>
      </c>
      <c r="G904" s="757" t="str">
        <f t="shared" si="1"/>
        <v/>
      </c>
      <c r="H904" s="757" t="str">
        <f>'Compiled Bev'!P3194</f>
        <v/>
      </c>
      <c r="I904" s="757" t="str">
        <f t="shared" si="2"/>
        <v/>
      </c>
      <c r="J904" s="757" t="str">
        <f>'Compiled Bev'!R3194</f>
        <v/>
      </c>
      <c r="K904" s="757" t="str">
        <f>'Compiled Bev'!S3194</f>
        <v/>
      </c>
      <c r="L904" s="757" t="str">
        <f>'Compiled Bev'!T3194</f>
        <v/>
      </c>
      <c r="M904" s="758"/>
      <c r="N904" s="759"/>
      <c r="O904" s="757"/>
      <c r="P904" s="757"/>
      <c r="Q904" s="757"/>
      <c r="R904" s="757"/>
      <c r="S904" s="757"/>
      <c r="T904" s="757"/>
      <c r="U904" s="757"/>
      <c r="V904" s="757">
        <f>COUNTA('Compiled Bev'!P3194,'Compiled Bev'!R3194)</f>
        <v>0</v>
      </c>
      <c r="W904" s="757"/>
      <c r="X904" s="757"/>
      <c r="Y904" s="757"/>
      <c r="Z904" s="757"/>
    </row>
    <row r="905">
      <c r="A905" s="757" t="str">
        <f>'Compiled Bev'!I3195</f>
        <v/>
      </c>
      <c r="B905" s="757" t="str">
        <f>IF(sum('Compiled Bev'!P3195+'Compiled Bev'!R3195)=0,"",IF(V905&gt;1,"",sum('Compiled Bev'!P3195+'Compiled Bev'!R3195)))</f>
        <v/>
      </c>
      <c r="C905" s="757" t="str">
        <f>'Compiled Bev'!K3195</f>
        <v/>
      </c>
      <c r="D905" s="757" t="str">
        <f>'Compiled Bev'!L3195</f>
        <v/>
      </c>
      <c r="E905" s="757" t="str">
        <f>'Compiled Bev'!M3195</f>
        <v/>
      </c>
      <c r="F905" s="757" t="str">
        <f>'Compiled Bev'!N3195</f>
        <v/>
      </c>
      <c r="G905" s="757" t="str">
        <f t="shared" si="1"/>
        <v/>
      </c>
      <c r="H905" s="757" t="str">
        <f>'Compiled Bev'!P3195</f>
        <v/>
      </c>
      <c r="I905" s="757" t="str">
        <f t="shared" si="2"/>
        <v/>
      </c>
      <c r="J905" s="757" t="str">
        <f>'Compiled Bev'!R3195</f>
        <v/>
      </c>
      <c r="K905" s="757" t="str">
        <f>'Compiled Bev'!S3195</f>
        <v/>
      </c>
      <c r="L905" s="757" t="str">
        <f>'Compiled Bev'!T3195</f>
        <v/>
      </c>
      <c r="M905" s="758"/>
      <c r="N905" s="759"/>
      <c r="O905" s="757"/>
      <c r="P905" s="757"/>
      <c r="Q905" s="757"/>
      <c r="R905" s="757"/>
      <c r="S905" s="757"/>
      <c r="T905" s="757"/>
      <c r="U905" s="757"/>
      <c r="V905" s="757">
        <f>COUNTA('Compiled Bev'!P3195,'Compiled Bev'!R3195)</f>
        <v>0</v>
      </c>
      <c r="W905" s="757"/>
      <c r="X905" s="757"/>
      <c r="Y905" s="757"/>
      <c r="Z905" s="757"/>
    </row>
    <row r="906">
      <c r="A906" s="757" t="str">
        <f>'Compiled Bev'!I3196</f>
        <v/>
      </c>
      <c r="B906" s="757" t="str">
        <f>IF(sum('Compiled Bev'!P3196+'Compiled Bev'!R3196)=0,"",IF(V906&gt;1,"",sum('Compiled Bev'!P3196+'Compiled Bev'!R3196)))</f>
        <v/>
      </c>
      <c r="C906" s="757" t="str">
        <f>'Compiled Bev'!K3196</f>
        <v/>
      </c>
      <c r="D906" s="757" t="str">
        <f>'Compiled Bev'!L3196</f>
        <v/>
      </c>
      <c r="E906" s="757" t="str">
        <f>'Compiled Bev'!M3196</f>
        <v/>
      </c>
      <c r="F906" s="757" t="str">
        <f>'Compiled Bev'!N3196</f>
        <v/>
      </c>
      <c r="G906" s="757" t="str">
        <f t="shared" si="1"/>
        <v/>
      </c>
      <c r="H906" s="757" t="str">
        <f>'Compiled Bev'!P3196</f>
        <v/>
      </c>
      <c r="I906" s="757" t="str">
        <f t="shared" si="2"/>
        <v/>
      </c>
      <c r="J906" s="757" t="str">
        <f>'Compiled Bev'!R3196</f>
        <v/>
      </c>
      <c r="K906" s="757" t="str">
        <f>'Compiled Bev'!S3196</f>
        <v/>
      </c>
      <c r="L906" s="757" t="str">
        <f>'Compiled Bev'!T3196</f>
        <v/>
      </c>
      <c r="M906" s="758"/>
      <c r="N906" s="759"/>
      <c r="O906" s="757"/>
      <c r="P906" s="757"/>
      <c r="Q906" s="757"/>
      <c r="R906" s="757"/>
      <c r="S906" s="757"/>
      <c r="T906" s="757"/>
      <c r="U906" s="757"/>
      <c r="V906" s="757">
        <f>COUNTA('Compiled Bev'!P3196,'Compiled Bev'!R3196)</f>
        <v>0</v>
      </c>
      <c r="W906" s="757"/>
      <c r="X906" s="757"/>
      <c r="Y906" s="757"/>
      <c r="Z906" s="757"/>
    </row>
    <row r="907">
      <c r="A907" s="757" t="str">
        <f>'Compiled Bev'!I3197</f>
        <v/>
      </c>
      <c r="B907" s="757" t="str">
        <f>IF(sum('Compiled Bev'!P3197+'Compiled Bev'!R3197)=0,"",IF(V907&gt;1,"",sum('Compiled Bev'!P3197+'Compiled Bev'!R3197)))</f>
        <v/>
      </c>
      <c r="C907" s="757" t="str">
        <f>'Compiled Bev'!K3197</f>
        <v/>
      </c>
      <c r="D907" s="757" t="str">
        <f>'Compiled Bev'!L3197</f>
        <v/>
      </c>
      <c r="E907" s="757" t="str">
        <f>'Compiled Bev'!M3197</f>
        <v/>
      </c>
      <c r="F907" s="757" t="str">
        <f>'Compiled Bev'!N3197</f>
        <v/>
      </c>
      <c r="G907" s="757" t="str">
        <f t="shared" si="1"/>
        <v/>
      </c>
      <c r="H907" s="757" t="str">
        <f>'Compiled Bev'!P3197</f>
        <v/>
      </c>
      <c r="I907" s="757" t="str">
        <f t="shared" si="2"/>
        <v/>
      </c>
      <c r="J907" s="757" t="str">
        <f>'Compiled Bev'!R3197</f>
        <v/>
      </c>
      <c r="K907" s="757" t="str">
        <f>'Compiled Bev'!S3197</f>
        <v/>
      </c>
      <c r="L907" s="757" t="str">
        <f>'Compiled Bev'!T3197</f>
        <v/>
      </c>
      <c r="M907" s="758"/>
      <c r="N907" s="759"/>
      <c r="O907" s="757"/>
      <c r="P907" s="757"/>
      <c r="Q907" s="757"/>
      <c r="R907" s="757"/>
      <c r="S907" s="757"/>
      <c r="T907" s="757"/>
      <c r="U907" s="757"/>
      <c r="V907" s="757">
        <f>COUNTA('Compiled Bev'!P3197,'Compiled Bev'!R3197)</f>
        <v>0</v>
      </c>
      <c r="W907" s="757"/>
      <c r="X907" s="757"/>
      <c r="Y907" s="757"/>
      <c r="Z907" s="757"/>
    </row>
    <row r="908">
      <c r="A908" s="757" t="str">
        <f>'Compiled Bev'!I3198</f>
        <v/>
      </c>
      <c r="B908" s="757" t="str">
        <f>IF(sum('Compiled Bev'!P3198+'Compiled Bev'!R3198)=0,"",IF(V908&gt;1,"",sum('Compiled Bev'!P3198+'Compiled Bev'!R3198)))</f>
        <v/>
      </c>
      <c r="C908" s="757" t="str">
        <f>'Compiled Bev'!K3198</f>
        <v/>
      </c>
      <c r="D908" s="757" t="str">
        <f>'Compiled Bev'!L3198</f>
        <v/>
      </c>
      <c r="E908" s="757" t="str">
        <f>'Compiled Bev'!M3198</f>
        <v/>
      </c>
      <c r="F908" s="757" t="str">
        <f>'Compiled Bev'!N3198</f>
        <v/>
      </c>
      <c r="G908" s="757" t="str">
        <f t="shared" si="1"/>
        <v/>
      </c>
      <c r="H908" s="757" t="str">
        <f>'Compiled Bev'!P3198</f>
        <v/>
      </c>
      <c r="I908" s="757" t="str">
        <f t="shared" si="2"/>
        <v/>
      </c>
      <c r="J908" s="757" t="str">
        <f>'Compiled Bev'!R3198</f>
        <v/>
      </c>
      <c r="K908" s="757" t="str">
        <f>'Compiled Bev'!S3198</f>
        <v/>
      </c>
      <c r="L908" s="757" t="str">
        <f>'Compiled Bev'!T3198</f>
        <v/>
      </c>
      <c r="M908" s="758"/>
      <c r="N908" s="759"/>
      <c r="O908" s="757"/>
      <c r="P908" s="757"/>
      <c r="Q908" s="757"/>
      <c r="R908" s="757"/>
      <c r="S908" s="757"/>
      <c r="T908" s="757"/>
      <c r="U908" s="757"/>
      <c r="V908" s="757">
        <f>COUNTA('Compiled Bev'!P3198,'Compiled Bev'!R3198)</f>
        <v>0</v>
      </c>
      <c r="W908" s="757"/>
      <c r="X908" s="757"/>
      <c r="Y908" s="757"/>
      <c r="Z908" s="757"/>
    </row>
    <row r="909">
      <c r="A909" s="757" t="str">
        <f>'Compiled Bev'!I3199</f>
        <v/>
      </c>
      <c r="B909" s="757" t="str">
        <f>IF(sum('Compiled Bev'!P3199+'Compiled Bev'!R3199)=0,"",IF(V909&gt;1,"",sum('Compiled Bev'!P3199+'Compiled Bev'!R3199)))</f>
        <v/>
      </c>
      <c r="C909" s="757" t="str">
        <f>'Compiled Bev'!K3199</f>
        <v/>
      </c>
      <c r="D909" s="757" t="str">
        <f>'Compiled Bev'!L3199</f>
        <v/>
      </c>
      <c r="E909" s="757" t="str">
        <f>'Compiled Bev'!M3199</f>
        <v/>
      </c>
      <c r="F909" s="757" t="str">
        <f>'Compiled Bev'!N3199</f>
        <v/>
      </c>
      <c r="G909" s="757" t="str">
        <f t="shared" si="1"/>
        <v/>
      </c>
      <c r="H909" s="757" t="str">
        <f>'Compiled Bev'!P3199</f>
        <v/>
      </c>
      <c r="I909" s="757" t="str">
        <f t="shared" si="2"/>
        <v/>
      </c>
      <c r="J909" s="757" t="str">
        <f>'Compiled Bev'!R3199</f>
        <v/>
      </c>
      <c r="K909" s="757" t="str">
        <f>'Compiled Bev'!S3199</f>
        <v/>
      </c>
      <c r="L909" s="757" t="str">
        <f>'Compiled Bev'!T3199</f>
        <v/>
      </c>
      <c r="M909" s="758"/>
      <c r="N909" s="759"/>
      <c r="O909" s="757"/>
      <c r="P909" s="757"/>
      <c r="Q909" s="757"/>
      <c r="R909" s="757"/>
      <c r="S909" s="757"/>
      <c r="T909" s="757"/>
      <c r="U909" s="757"/>
      <c r="V909" s="757">
        <f>COUNTA('Compiled Bev'!P3199,'Compiled Bev'!R3199)</f>
        <v>0</v>
      </c>
      <c r="W909" s="757"/>
      <c r="X909" s="757"/>
      <c r="Y909" s="757"/>
      <c r="Z909" s="757"/>
    </row>
    <row r="910">
      <c r="A910" s="757" t="str">
        <f>'Compiled Bev'!I3200</f>
        <v/>
      </c>
      <c r="B910" s="757" t="str">
        <f>IF(sum('Compiled Bev'!P3200+'Compiled Bev'!R3200)=0,"",IF(V910&gt;1,"",sum('Compiled Bev'!P3200+'Compiled Bev'!R3200)))</f>
        <v/>
      </c>
      <c r="C910" s="757" t="str">
        <f>'Compiled Bev'!K3200</f>
        <v/>
      </c>
      <c r="D910" s="757" t="str">
        <f>'Compiled Bev'!L3200</f>
        <v/>
      </c>
      <c r="E910" s="757" t="str">
        <f>'Compiled Bev'!M3200</f>
        <v/>
      </c>
      <c r="F910" s="757" t="str">
        <f>'Compiled Bev'!N3200</f>
        <v/>
      </c>
      <c r="G910" s="757" t="str">
        <f t="shared" si="1"/>
        <v/>
      </c>
      <c r="H910" s="757" t="str">
        <f>'Compiled Bev'!P3200</f>
        <v/>
      </c>
      <c r="I910" s="757" t="str">
        <f t="shared" si="2"/>
        <v/>
      </c>
      <c r="J910" s="757" t="str">
        <f>'Compiled Bev'!R3200</f>
        <v/>
      </c>
      <c r="K910" s="757" t="str">
        <f>'Compiled Bev'!S3200</f>
        <v/>
      </c>
      <c r="L910" s="757" t="str">
        <f>'Compiled Bev'!T3200</f>
        <v/>
      </c>
      <c r="M910" s="758"/>
      <c r="N910" s="759"/>
      <c r="O910" s="757"/>
      <c r="P910" s="757"/>
      <c r="Q910" s="757"/>
      <c r="R910" s="757"/>
      <c r="S910" s="757"/>
      <c r="T910" s="757"/>
      <c r="U910" s="757"/>
      <c r="V910" s="757">
        <f>COUNTA('Compiled Bev'!P3200,'Compiled Bev'!R3200)</f>
        <v>0</v>
      </c>
      <c r="W910" s="757"/>
      <c r="X910" s="757"/>
      <c r="Y910" s="757"/>
      <c r="Z910" s="757"/>
    </row>
    <row r="911">
      <c r="A911" s="757" t="str">
        <f>'Compiled Bev'!I3201</f>
        <v/>
      </c>
      <c r="B911" s="757" t="str">
        <f>IF(sum('Compiled Bev'!P3201+'Compiled Bev'!R3201)=0,"",IF(V911&gt;1,"",sum('Compiled Bev'!P3201+'Compiled Bev'!R3201)))</f>
        <v/>
      </c>
      <c r="C911" s="757" t="str">
        <f>'Compiled Bev'!K3201</f>
        <v/>
      </c>
      <c r="D911" s="757" t="str">
        <f>'Compiled Bev'!L3201</f>
        <v/>
      </c>
      <c r="E911" s="757" t="str">
        <f>'Compiled Bev'!M3201</f>
        <v/>
      </c>
      <c r="F911" s="757" t="str">
        <f>'Compiled Bev'!N3201</f>
        <v/>
      </c>
      <c r="G911" s="757" t="str">
        <f t="shared" si="1"/>
        <v/>
      </c>
      <c r="H911" s="757" t="str">
        <f>'Compiled Bev'!P3201</f>
        <v/>
      </c>
      <c r="I911" s="757" t="str">
        <f t="shared" si="2"/>
        <v/>
      </c>
      <c r="J911" s="757" t="str">
        <f>'Compiled Bev'!R3201</f>
        <v/>
      </c>
      <c r="K911" s="757" t="str">
        <f>'Compiled Bev'!S3201</f>
        <v/>
      </c>
      <c r="L911" s="757" t="str">
        <f>'Compiled Bev'!T3201</f>
        <v/>
      </c>
      <c r="M911" s="758"/>
      <c r="N911" s="759"/>
      <c r="O911" s="757"/>
      <c r="P911" s="757"/>
      <c r="Q911" s="757"/>
      <c r="R911" s="757"/>
      <c r="S911" s="757"/>
      <c r="T911" s="757"/>
      <c r="U911" s="757"/>
      <c r="V911" s="757">
        <f>COUNTA('Compiled Bev'!P3201,'Compiled Bev'!R3201)</f>
        <v>0</v>
      </c>
      <c r="W911" s="757"/>
      <c r="X911" s="757"/>
      <c r="Y911" s="757"/>
      <c r="Z911" s="757"/>
    </row>
    <row r="912">
      <c r="A912" s="757" t="str">
        <f>'Compiled Bev'!I3202</f>
        <v/>
      </c>
      <c r="B912" s="757" t="str">
        <f>IF(sum('Compiled Bev'!P3202+'Compiled Bev'!R3202)=0,"",IF(V912&gt;1,"",sum('Compiled Bev'!P3202+'Compiled Bev'!R3202)))</f>
        <v/>
      </c>
      <c r="C912" s="757" t="str">
        <f>'Compiled Bev'!K3202</f>
        <v/>
      </c>
      <c r="D912" s="757" t="str">
        <f>'Compiled Bev'!L3202</f>
        <v/>
      </c>
      <c r="E912" s="757" t="str">
        <f>'Compiled Bev'!M3202</f>
        <v/>
      </c>
      <c r="F912" s="757" t="str">
        <f>'Compiled Bev'!N3202</f>
        <v/>
      </c>
      <c r="G912" s="757" t="str">
        <f t="shared" si="1"/>
        <v/>
      </c>
      <c r="H912" s="757" t="str">
        <f>'Compiled Bev'!P3202</f>
        <v/>
      </c>
      <c r="I912" s="757" t="str">
        <f t="shared" si="2"/>
        <v/>
      </c>
      <c r="J912" s="757" t="str">
        <f>'Compiled Bev'!R3202</f>
        <v/>
      </c>
      <c r="K912" s="757" t="str">
        <f>'Compiled Bev'!S3202</f>
        <v/>
      </c>
      <c r="L912" s="757" t="str">
        <f>'Compiled Bev'!T3202</f>
        <v/>
      </c>
      <c r="M912" s="758"/>
      <c r="N912" s="759"/>
      <c r="O912" s="757"/>
      <c r="P912" s="757"/>
      <c r="Q912" s="757"/>
      <c r="R912" s="757"/>
      <c r="S912" s="757"/>
      <c r="T912" s="757"/>
      <c r="U912" s="757"/>
      <c r="V912" s="757">
        <f>COUNTA('Compiled Bev'!P3202,'Compiled Bev'!R3202)</f>
        <v>0</v>
      </c>
      <c r="W912" s="757"/>
      <c r="X912" s="757"/>
      <c r="Y912" s="757"/>
      <c r="Z912" s="757"/>
    </row>
    <row r="913">
      <c r="A913" s="757" t="str">
        <f>'Compiled Bev'!I3203</f>
        <v/>
      </c>
      <c r="B913" s="757" t="str">
        <f>IF(sum('Compiled Bev'!P3203+'Compiled Bev'!R3203)=0,"",IF(V913&gt;1,"",sum('Compiled Bev'!P3203+'Compiled Bev'!R3203)))</f>
        <v/>
      </c>
      <c r="C913" s="757" t="str">
        <f>'Compiled Bev'!K3203</f>
        <v/>
      </c>
      <c r="D913" s="757" t="str">
        <f>'Compiled Bev'!L3203</f>
        <v/>
      </c>
      <c r="E913" s="757" t="str">
        <f>'Compiled Bev'!M3203</f>
        <v/>
      </c>
      <c r="F913" s="757" t="str">
        <f>'Compiled Bev'!N3203</f>
        <v/>
      </c>
      <c r="G913" s="757" t="str">
        <f t="shared" si="1"/>
        <v/>
      </c>
      <c r="H913" s="757" t="str">
        <f>'Compiled Bev'!P3203</f>
        <v/>
      </c>
      <c r="I913" s="757" t="str">
        <f t="shared" si="2"/>
        <v/>
      </c>
      <c r="J913" s="757" t="str">
        <f>'Compiled Bev'!R3203</f>
        <v/>
      </c>
      <c r="K913" s="757" t="str">
        <f>'Compiled Bev'!S3203</f>
        <v/>
      </c>
      <c r="L913" s="757" t="str">
        <f>'Compiled Bev'!T3203</f>
        <v/>
      </c>
      <c r="M913" s="758"/>
      <c r="N913" s="759"/>
      <c r="O913" s="757"/>
      <c r="P913" s="757"/>
      <c r="Q913" s="757"/>
      <c r="R913" s="757"/>
      <c r="S913" s="757"/>
      <c r="T913" s="757"/>
      <c r="U913" s="757"/>
      <c r="V913" s="757">
        <f>COUNTA('Compiled Bev'!P3203,'Compiled Bev'!R3203)</f>
        <v>0</v>
      </c>
      <c r="W913" s="757"/>
      <c r="X913" s="757"/>
      <c r="Y913" s="757"/>
      <c r="Z913" s="757"/>
    </row>
    <row r="914">
      <c r="A914" s="757" t="str">
        <f>'Compiled Bev'!I3204</f>
        <v/>
      </c>
      <c r="B914" s="757" t="str">
        <f>IF(sum('Compiled Bev'!P3204+'Compiled Bev'!R3204)=0,"",IF(V914&gt;1,"",sum('Compiled Bev'!P3204+'Compiled Bev'!R3204)))</f>
        <v/>
      </c>
      <c r="C914" s="757" t="str">
        <f>'Compiled Bev'!K3204</f>
        <v/>
      </c>
      <c r="D914" s="757" t="str">
        <f>'Compiled Bev'!L3204</f>
        <v/>
      </c>
      <c r="E914" s="757" t="str">
        <f>'Compiled Bev'!M3204</f>
        <v/>
      </c>
      <c r="F914" s="757" t="str">
        <f>'Compiled Bev'!N3204</f>
        <v/>
      </c>
      <c r="G914" s="757" t="str">
        <f t="shared" si="1"/>
        <v/>
      </c>
      <c r="H914" s="757" t="str">
        <f>'Compiled Bev'!P3204</f>
        <v/>
      </c>
      <c r="I914" s="757" t="str">
        <f t="shared" si="2"/>
        <v/>
      </c>
      <c r="J914" s="757" t="str">
        <f>'Compiled Bev'!R3204</f>
        <v/>
      </c>
      <c r="K914" s="757" t="str">
        <f>'Compiled Bev'!S3204</f>
        <v/>
      </c>
      <c r="L914" s="757" t="str">
        <f>'Compiled Bev'!T3204</f>
        <v/>
      </c>
      <c r="M914" s="758"/>
      <c r="N914" s="759"/>
      <c r="O914" s="757"/>
      <c r="P914" s="757"/>
      <c r="Q914" s="757"/>
      <c r="R914" s="757"/>
      <c r="S914" s="757"/>
      <c r="T914" s="757"/>
      <c r="U914" s="757"/>
      <c r="V914" s="757">
        <f>COUNTA('Compiled Bev'!P3204,'Compiled Bev'!R3204)</f>
        <v>0</v>
      </c>
      <c r="W914" s="757"/>
      <c r="X914" s="757"/>
      <c r="Y914" s="757"/>
      <c r="Z914" s="757"/>
    </row>
    <row r="915">
      <c r="A915" s="757" t="str">
        <f>'Compiled Bev'!I3205</f>
        <v/>
      </c>
      <c r="B915" s="757" t="str">
        <f>IF(sum('Compiled Bev'!P3205+'Compiled Bev'!R3205)=0,"",IF(V915&gt;1,"",sum('Compiled Bev'!P3205+'Compiled Bev'!R3205)))</f>
        <v/>
      </c>
      <c r="C915" s="757" t="str">
        <f>'Compiled Bev'!K3205</f>
        <v/>
      </c>
      <c r="D915" s="757" t="str">
        <f>'Compiled Bev'!L3205</f>
        <v/>
      </c>
      <c r="E915" s="757" t="str">
        <f>'Compiled Bev'!M3205</f>
        <v/>
      </c>
      <c r="F915" s="757" t="str">
        <f>'Compiled Bev'!N3205</f>
        <v/>
      </c>
      <c r="G915" s="757" t="str">
        <f t="shared" si="1"/>
        <v/>
      </c>
      <c r="H915" s="757" t="str">
        <f>'Compiled Bev'!P3205</f>
        <v/>
      </c>
      <c r="I915" s="757" t="str">
        <f t="shared" si="2"/>
        <v/>
      </c>
      <c r="J915" s="757" t="str">
        <f>'Compiled Bev'!R3205</f>
        <v/>
      </c>
      <c r="K915" s="757" t="str">
        <f>'Compiled Bev'!S3205</f>
        <v/>
      </c>
      <c r="L915" s="757" t="str">
        <f>'Compiled Bev'!T3205</f>
        <v/>
      </c>
      <c r="M915" s="758"/>
      <c r="N915" s="759"/>
      <c r="O915" s="757"/>
      <c r="P915" s="757"/>
      <c r="Q915" s="757"/>
      <c r="R915" s="757"/>
      <c r="S915" s="757"/>
      <c r="T915" s="757"/>
      <c r="U915" s="757"/>
      <c r="V915" s="757">
        <f>COUNTA('Compiled Bev'!P3205,'Compiled Bev'!R3205)</f>
        <v>0</v>
      </c>
      <c r="W915" s="757"/>
      <c r="X915" s="757"/>
      <c r="Y915" s="757"/>
      <c r="Z915" s="757"/>
    </row>
    <row r="916">
      <c r="A916" s="757" t="str">
        <f>'Compiled Bev'!I3206</f>
        <v/>
      </c>
      <c r="B916" s="757" t="str">
        <f>IF(sum('Compiled Bev'!P3206+'Compiled Bev'!R3206)=0,"",IF(V916&gt;1,"",sum('Compiled Bev'!P3206+'Compiled Bev'!R3206)))</f>
        <v/>
      </c>
      <c r="C916" s="757" t="str">
        <f>'Compiled Bev'!K3206</f>
        <v/>
      </c>
      <c r="D916" s="757" t="str">
        <f>'Compiled Bev'!L3206</f>
        <v/>
      </c>
      <c r="E916" s="757" t="str">
        <f>'Compiled Bev'!M3206</f>
        <v/>
      </c>
      <c r="F916" s="757" t="str">
        <f>'Compiled Bev'!N3206</f>
        <v/>
      </c>
      <c r="G916" s="757" t="str">
        <f t="shared" si="1"/>
        <v/>
      </c>
      <c r="H916" s="757" t="str">
        <f>'Compiled Bev'!P3206</f>
        <v/>
      </c>
      <c r="I916" s="757" t="str">
        <f t="shared" si="2"/>
        <v/>
      </c>
      <c r="J916" s="757" t="str">
        <f>'Compiled Bev'!R3206</f>
        <v/>
      </c>
      <c r="K916" s="757" t="str">
        <f>'Compiled Bev'!S3206</f>
        <v/>
      </c>
      <c r="L916" s="757" t="str">
        <f>'Compiled Bev'!T3206</f>
        <v/>
      </c>
      <c r="M916" s="758"/>
      <c r="N916" s="759"/>
      <c r="O916" s="757"/>
      <c r="P916" s="757"/>
      <c r="Q916" s="757"/>
      <c r="R916" s="757"/>
      <c r="S916" s="757"/>
      <c r="T916" s="757"/>
      <c r="U916" s="757"/>
      <c r="V916" s="757">
        <f>COUNTA('Compiled Bev'!P3206,'Compiled Bev'!R3206)</f>
        <v>0</v>
      </c>
      <c r="W916" s="757"/>
      <c r="X916" s="757"/>
      <c r="Y916" s="757"/>
      <c r="Z916" s="757"/>
    </row>
    <row r="917">
      <c r="A917" s="757" t="str">
        <f>'Compiled Bev'!I3207</f>
        <v/>
      </c>
      <c r="B917" s="757" t="str">
        <f>IF(sum('Compiled Bev'!P3207+'Compiled Bev'!R3207)=0,"",IF(V917&gt;1,"",sum('Compiled Bev'!P3207+'Compiled Bev'!R3207)))</f>
        <v/>
      </c>
      <c r="C917" s="757" t="str">
        <f>'Compiled Bev'!K3207</f>
        <v/>
      </c>
      <c r="D917" s="757" t="str">
        <f>'Compiled Bev'!L3207</f>
        <v/>
      </c>
      <c r="E917" s="757" t="str">
        <f>'Compiled Bev'!M3207</f>
        <v/>
      </c>
      <c r="F917" s="757" t="str">
        <f>'Compiled Bev'!N3207</f>
        <v/>
      </c>
      <c r="G917" s="757" t="str">
        <f t="shared" si="1"/>
        <v/>
      </c>
      <c r="H917" s="757" t="str">
        <f>'Compiled Bev'!P3207</f>
        <v/>
      </c>
      <c r="I917" s="757" t="str">
        <f t="shared" si="2"/>
        <v/>
      </c>
      <c r="J917" s="757" t="str">
        <f>'Compiled Bev'!R3207</f>
        <v/>
      </c>
      <c r="K917" s="757" t="str">
        <f>'Compiled Bev'!S3207</f>
        <v/>
      </c>
      <c r="L917" s="757" t="str">
        <f>'Compiled Bev'!T3207</f>
        <v/>
      </c>
      <c r="M917" s="758"/>
      <c r="N917" s="759"/>
      <c r="O917" s="757"/>
      <c r="P917" s="757"/>
      <c r="Q917" s="757"/>
      <c r="R917" s="757"/>
      <c r="S917" s="757"/>
      <c r="T917" s="757"/>
      <c r="U917" s="757"/>
      <c r="V917" s="757">
        <f>COUNTA('Compiled Bev'!P3207,'Compiled Bev'!R3207)</f>
        <v>0</v>
      </c>
      <c r="W917" s="757"/>
      <c r="X917" s="757"/>
      <c r="Y917" s="757"/>
      <c r="Z917" s="757"/>
    </row>
    <row r="918">
      <c r="A918" s="757" t="str">
        <f>'Compiled Bev'!I3208</f>
        <v/>
      </c>
      <c r="B918" s="757" t="str">
        <f>IF(sum('Compiled Bev'!P3208+'Compiled Bev'!R3208)=0,"",IF(V918&gt;1,"",sum('Compiled Bev'!P3208+'Compiled Bev'!R3208)))</f>
        <v/>
      </c>
      <c r="C918" s="757" t="str">
        <f>'Compiled Bev'!K3208</f>
        <v/>
      </c>
      <c r="D918" s="757" t="str">
        <f>'Compiled Bev'!L3208</f>
        <v/>
      </c>
      <c r="E918" s="757" t="str">
        <f>'Compiled Bev'!M3208</f>
        <v/>
      </c>
      <c r="F918" s="757" t="str">
        <f>'Compiled Bev'!N3208</f>
        <v/>
      </c>
      <c r="G918" s="757" t="str">
        <f t="shared" si="1"/>
        <v/>
      </c>
      <c r="H918" s="757" t="str">
        <f>'Compiled Bev'!P3208</f>
        <v/>
      </c>
      <c r="I918" s="757" t="str">
        <f t="shared" si="2"/>
        <v/>
      </c>
      <c r="J918" s="757" t="str">
        <f>'Compiled Bev'!R3208</f>
        <v/>
      </c>
      <c r="K918" s="757" t="str">
        <f>'Compiled Bev'!S3208</f>
        <v/>
      </c>
      <c r="L918" s="757" t="str">
        <f>'Compiled Bev'!T3208</f>
        <v/>
      </c>
      <c r="M918" s="758"/>
      <c r="N918" s="759"/>
      <c r="O918" s="757"/>
      <c r="P918" s="757"/>
      <c r="Q918" s="757"/>
      <c r="R918" s="757"/>
      <c r="S918" s="757"/>
      <c r="T918" s="757"/>
      <c r="U918" s="757"/>
      <c r="V918" s="757">
        <f>COUNTA('Compiled Bev'!P3208,'Compiled Bev'!R3208)</f>
        <v>0</v>
      </c>
      <c r="W918" s="757"/>
      <c r="X918" s="757"/>
      <c r="Y918" s="757"/>
      <c r="Z918" s="757"/>
    </row>
    <row r="919">
      <c r="A919" s="757" t="str">
        <f>'Compiled Bev'!I3209</f>
        <v/>
      </c>
      <c r="B919" s="757" t="str">
        <f>IF(sum('Compiled Bev'!P3209+'Compiled Bev'!R3209)=0,"",IF(V919&gt;1,"",sum('Compiled Bev'!P3209+'Compiled Bev'!R3209)))</f>
        <v/>
      </c>
      <c r="C919" s="757" t="str">
        <f>'Compiled Bev'!K3209</f>
        <v/>
      </c>
      <c r="D919" s="757" t="str">
        <f>'Compiled Bev'!L3209</f>
        <v/>
      </c>
      <c r="E919" s="757" t="str">
        <f>'Compiled Bev'!M3209</f>
        <v/>
      </c>
      <c r="F919" s="757" t="str">
        <f>'Compiled Bev'!N3209</f>
        <v/>
      </c>
      <c r="G919" s="757" t="str">
        <f t="shared" si="1"/>
        <v/>
      </c>
      <c r="H919" s="757" t="str">
        <f>'Compiled Bev'!P3209</f>
        <v/>
      </c>
      <c r="I919" s="757" t="str">
        <f t="shared" si="2"/>
        <v/>
      </c>
      <c r="J919" s="757" t="str">
        <f>'Compiled Bev'!R3209</f>
        <v/>
      </c>
      <c r="K919" s="757" t="str">
        <f>'Compiled Bev'!S3209</f>
        <v/>
      </c>
      <c r="L919" s="757" t="str">
        <f>'Compiled Bev'!T3209</f>
        <v/>
      </c>
      <c r="M919" s="758"/>
      <c r="N919" s="759"/>
      <c r="O919" s="757"/>
      <c r="P919" s="757"/>
      <c r="Q919" s="757"/>
      <c r="R919" s="757"/>
      <c r="S919" s="757"/>
      <c r="T919" s="757"/>
      <c r="U919" s="757"/>
      <c r="V919" s="757">
        <f>COUNTA('Compiled Bev'!P3209,'Compiled Bev'!R3209)</f>
        <v>0</v>
      </c>
      <c r="W919" s="757"/>
      <c r="X919" s="757"/>
      <c r="Y919" s="757"/>
      <c r="Z919" s="757"/>
    </row>
    <row r="920">
      <c r="A920" s="757" t="str">
        <f>'Compiled Bev'!I3210</f>
        <v/>
      </c>
      <c r="B920" s="757" t="str">
        <f>IF(sum('Compiled Bev'!P3210+'Compiled Bev'!R3210)=0,"",IF(V920&gt;1,"",sum('Compiled Bev'!P3210+'Compiled Bev'!R3210)))</f>
        <v/>
      </c>
      <c r="C920" s="757" t="str">
        <f>'Compiled Bev'!K3210</f>
        <v/>
      </c>
      <c r="D920" s="757" t="str">
        <f>'Compiled Bev'!L3210</f>
        <v/>
      </c>
      <c r="E920" s="757" t="str">
        <f>'Compiled Bev'!M3210</f>
        <v/>
      </c>
      <c r="F920" s="757" t="str">
        <f>'Compiled Bev'!N3210</f>
        <v/>
      </c>
      <c r="G920" s="757" t="str">
        <f t="shared" si="1"/>
        <v/>
      </c>
      <c r="H920" s="757" t="str">
        <f>'Compiled Bev'!P3210</f>
        <v/>
      </c>
      <c r="I920" s="757" t="str">
        <f t="shared" si="2"/>
        <v/>
      </c>
      <c r="J920" s="757" t="str">
        <f>'Compiled Bev'!R3210</f>
        <v/>
      </c>
      <c r="K920" s="757" t="str">
        <f>'Compiled Bev'!S3210</f>
        <v/>
      </c>
      <c r="L920" s="757" t="str">
        <f>'Compiled Bev'!T3210</f>
        <v/>
      </c>
      <c r="M920" s="758"/>
      <c r="N920" s="759"/>
      <c r="O920" s="757"/>
      <c r="P920" s="757"/>
      <c r="Q920" s="757"/>
      <c r="R920" s="757"/>
      <c r="S920" s="757"/>
      <c r="T920" s="757"/>
      <c r="U920" s="757"/>
      <c r="V920" s="757">
        <f>COUNTA('Compiled Bev'!P3210,'Compiled Bev'!R3210)</f>
        <v>0</v>
      </c>
      <c r="W920" s="757"/>
      <c r="X920" s="757"/>
      <c r="Y920" s="757"/>
      <c r="Z920" s="757"/>
    </row>
    <row r="921">
      <c r="A921" s="757" t="str">
        <f>'Compiled Bev'!I3211</f>
        <v/>
      </c>
      <c r="B921" s="757" t="str">
        <f>IF(sum('Compiled Bev'!P3211+'Compiled Bev'!R3211)=0,"",IF(V921&gt;1,"",sum('Compiled Bev'!P3211+'Compiled Bev'!R3211)))</f>
        <v/>
      </c>
      <c r="C921" s="757" t="str">
        <f>'Compiled Bev'!K3211</f>
        <v/>
      </c>
      <c r="D921" s="757" t="str">
        <f>'Compiled Bev'!L3211</f>
        <v/>
      </c>
      <c r="E921" s="757" t="str">
        <f>'Compiled Bev'!M3211</f>
        <v/>
      </c>
      <c r="F921" s="757" t="str">
        <f>'Compiled Bev'!N3211</f>
        <v/>
      </c>
      <c r="G921" s="757" t="str">
        <f t="shared" si="1"/>
        <v/>
      </c>
      <c r="H921" s="757" t="str">
        <f>'Compiled Bev'!P3211</f>
        <v/>
      </c>
      <c r="I921" s="757" t="str">
        <f t="shared" si="2"/>
        <v/>
      </c>
      <c r="J921" s="757" t="str">
        <f>'Compiled Bev'!R3211</f>
        <v/>
      </c>
      <c r="K921" s="757" t="str">
        <f>'Compiled Bev'!S3211</f>
        <v/>
      </c>
      <c r="L921" s="757" t="str">
        <f>'Compiled Bev'!T3211</f>
        <v/>
      </c>
      <c r="M921" s="758"/>
      <c r="N921" s="759"/>
      <c r="O921" s="757"/>
      <c r="P921" s="757"/>
      <c r="Q921" s="757"/>
      <c r="R921" s="757"/>
      <c r="S921" s="757"/>
      <c r="T921" s="757"/>
      <c r="U921" s="757"/>
      <c r="V921" s="757">
        <f>COUNTA('Compiled Bev'!P3211,'Compiled Bev'!R3211)</f>
        <v>0</v>
      </c>
      <c r="W921" s="757"/>
      <c r="X921" s="757"/>
      <c r="Y921" s="757"/>
      <c r="Z921" s="757"/>
    </row>
    <row r="922">
      <c r="A922" s="757" t="str">
        <f>'Compiled Bev'!I3212</f>
        <v/>
      </c>
      <c r="B922" s="757" t="str">
        <f>IF(sum('Compiled Bev'!P3212+'Compiled Bev'!R3212)=0,"",IF(V922&gt;1,"",sum('Compiled Bev'!P3212+'Compiled Bev'!R3212)))</f>
        <v/>
      </c>
      <c r="C922" s="757" t="str">
        <f>'Compiled Bev'!K3212</f>
        <v/>
      </c>
      <c r="D922" s="757" t="str">
        <f>'Compiled Bev'!L3212</f>
        <v/>
      </c>
      <c r="E922" s="757" t="str">
        <f>'Compiled Bev'!M3212</f>
        <v/>
      </c>
      <c r="F922" s="757" t="str">
        <f>'Compiled Bev'!N3212</f>
        <v/>
      </c>
      <c r="G922" s="757" t="str">
        <f t="shared" si="1"/>
        <v/>
      </c>
      <c r="H922" s="757" t="str">
        <f>'Compiled Bev'!P3212</f>
        <v/>
      </c>
      <c r="I922" s="757" t="str">
        <f t="shared" si="2"/>
        <v/>
      </c>
      <c r="J922" s="757" t="str">
        <f>'Compiled Bev'!R3212</f>
        <v/>
      </c>
      <c r="K922" s="757" t="str">
        <f>'Compiled Bev'!S3212</f>
        <v/>
      </c>
      <c r="L922" s="757" t="str">
        <f>'Compiled Bev'!T3212</f>
        <v/>
      </c>
      <c r="M922" s="758"/>
      <c r="N922" s="759"/>
      <c r="O922" s="757"/>
      <c r="P922" s="757"/>
      <c r="Q922" s="757"/>
      <c r="R922" s="757"/>
      <c r="S922" s="757"/>
      <c r="T922" s="757"/>
      <c r="U922" s="757"/>
      <c r="V922" s="757">
        <f>COUNTA('Compiled Bev'!P3212,'Compiled Bev'!R3212)</f>
        <v>0</v>
      </c>
      <c r="W922" s="757"/>
      <c r="X922" s="757"/>
      <c r="Y922" s="757"/>
      <c r="Z922" s="757"/>
    </row>
    <row r="923">
      <c r="A923" s="757" t="str">
        <f>'Compiled Bev'!I3213</f>
        <v/>
      </c>
      <c r="B923" s="757" t="str">
        <f>IF(sum('Compiled Bev'!P3213+'Compiled Bev'!R3213)=0,"",IF(V923&gt;1,"",sum('Compiled Bev'!P3213+'Compiled Bev'!R3213)))</f>
        <v/>
      </c>
      <c r="C923" s="757" t="str">
        <f>'Compiled Bev'!K3213</f>
        <v/>
      </c>
      <c r="D923" s="757" t="str">
        <f>'Compiled Bev'!L3213</f>
        <v/>
      </c>
      <c r="E923" s="757" t="str">
        <f>'Compiled Bev'!M3213</f>
        <v/>
      </c>
      <c r="F923" s="757" t="str">
        <f>'Compiled Bev'!N3213</f>
        <v/>
      </c>
      <c r="G923" s="757" t="str">
        <f t="shared" si="1"/>
        <v/>
      </c>
      <c r="H923" s="757" t="str">
        <f>'Compiled Bev'!P3213</f>
        <v/>
      </c>
      <c r="I923" s="757" t="str">
        <f t="shared" si="2"/>
        <v/>
      </c>
      <c r="J923" s="757" t="str">
        <f>'Compiled Bev'!R3213</f>
        <v/>
      </c>
      <c r="K923" s="757" t="str">
        <f>'Compiled Bev'!S3213</f>
        <v/>
      </c>
      <c r="L923" s="757" t="str">
        <f>'Compiled Bev'!T3213</f>
        <v/>
      </c>
      <c r="M923" s="758"/>
      <c r="N923" s="759"/>
      <c r="O923" s="757"/>
      <c r="P923" s="757"/>
      <c r="Q923" s="757"/>
      <c r="R923" s="757"/>
      <c r="S923" s="757"/>
      <c r="T923" s="757"/>
      <c r="U923" s="757"/>
      <c r="V923" s="757">
        <f>COUNTA('Compiled Bev'!P3213,'Compiled Bev'!R3213)</f>
        <v>0</v>
      </c>
      <c r="W923" s="757"/>
      <c r="X923" s="757"/>
      <c r="Y923" s="757"/>
      <c r="Z923" s="757"/>
    </row>
    <row r="924">
      <c r="A924" s="757" t="str">
        <f>'Compiled Bev'!I3214</f>
        <v/>
      </c>
      <c r="B924" s="757" t="str">
        <f>IF(sum('Compiled Bev'!P3214+'Compiled Bev'!R3214)=0,"",IF(V924&gt;1,"",sum('Compiled Bev'!P3214+'Compiled Bev'!R3214)))</f>
        <v/>
      </c>
      <c r="C924" s="757" t="str">
        <f>'Compiled Bev'!K3214</f>
        <v/>
      </c>
      <c r="D924" s="757" t="str">
        <f>'Compiled Bev'!L3214</f>
        <v/>
      </c>
      <c r="E924" s="757" t="str">
        <f>'Compiled Bev'!M3214</f>
        <v/>
      </c>
      <c r="F924" s="757" t="str">
        <f>'Compiled Bev'!N3214</f>
        <v/>
      </c>
      <c r="G924" s="757" t="str">
        <f t="shared" si="1"/>
        <v/>
      </c>
      <c r="H924" s="757" t="str">
        <f>'Compiled Bev'!P3214</f>
        <v/>
      </c>
      <c r="I924" s="757" t="str">
        <f t="shared" si="2"/>
        <v/>
      </c>
      <c r="J924" s="757" t="str">
        <f>'Compiled Bev'!R3214</f>
        <v/>
      </c>
      <c r="K924" s="757" t="str">
        <f>'Compiled Bev'!S3214</f>
        <v/>
      </c>
      <c r="L924" s="757" t="str">
        <f>'Compiled Bev'!T3214</f>
        <v/>
      </c>
      <c r="M924" s="758"/>
      <c r="N924" s="759"/>
      <c r="O924" s="757"/>
      <c r="P924" s="757"/>
      <c r="Q924" s="757"/>
      <c r="R924" s="757"/>
      <c r="S924" s="757"/>
      <c r="T924" s="757"/>
      <c r="U924" s="757"/>
      <c r="V924" s="757">
        <f>COUNTA('Compiled Bev'!P3214,'Compiled Bev'!R3214)</f>
        <v>0</v>
      </c>
      <c r="W924" s="757"/>
      <c r="X924" s="757"/>
      <c r="Y924" s="757"/>
      <c r="Z924" s="757"/>
    </row>
    <row r="925">
      <c r="A925" s="757" t="str">
        <f>'Compiled Bev'!I3215</f>
        <v/>
      </c>
      <c r="B925" s="757" t="str">
        <f>IF(sum('Compiled Bev'!P3215+'Compiled Bev'!R3215)=0,"",IF(V925&gt;1,"",sum('Compiled Bev'!P3215+'Compiled Bev'!R3215)))</f>
        <v/>
      </c>
      <c r="C925" s="757" t="str">
        <f>'Compiled Bev'!K3215</f>
        <v/>
      </c>
      <c r="D925" s="757" t="str">
        <f>'Compiled Bev'!L3215</f>
        <v/>
      </c>
      <c r="E925" s="757" t="str">
        <f>'Compiled Bev'!M3215</f>
        <v/>
      </c>
      <c r="F925" s="757" t="str">
        <f>'Compiled Bev'!N3215</f>
        <v/>
      </c>
      <c r="G925" s="757" t="str">
        <f t="shared" si="1"/>
        <v/>
      </c>
      <c r="H925" s="757" t="str">
        <f>'Compiled Bev'!P3215</f>
        <v/>
      </c>
      <c r="I925" s="757" t="str">
        <f t="shared" si="2"/>
        <v/>
      </c>
      <c r="J925" s="757" t="str">
        <f>'Compiled Bev'!R3215</f>
        <v/>
      </c>
      <c r="K925" s="757" t="str">
        <f>'Compiled Bev'!S3215</f>
        <v/>
      </c>
      <c r="L925" s="757" t="str">
        <f>'Compiled Bev'!T3215</f>
        <v/>
      </c>
      <c r="M925" s="758"/>
      <c r="N925" s="759"/>
      <c r="O925" s="757"/>
      <c r="P925" s="757"/>
      <c r="Q925" s="757"/>
      <c r="R925" s="757"/>
      <c r="S925" s="757"/>
      <c r="T925" s="757"/>
      <c r="U925" s="757"/>
      <c r="V925" s="757">
        <f>COUNTA('Compiled Bev'!P3215,'Compiled Bev'!R3215)</f>
        <v>0</v>
      </c>
      <c r="W925" s="757"/>
      <c r="X925" s="757"/>
      <c r="Y925" s="757"/>
      <c r="Z925" s="757"/>
    </row>
    <row r="926">
      <c r="A926" s="757" t="str">
        <f>'Compiled Bev'!I3216</f>
        <v/>
      </c>
      <c r="B926" s="757" t="str">
        <f>IF(sum('Compiled Bev'!P3216+'Compiled Bev'!R3216)=0,"",IF(V926&gt;1,"",sum('Compiled Bev'!P3216+'Compiled Bev'!R3216)))</f>
        <v/>
      </c>
      <c r="C926" s="757" t="str">
        <f>'Compiled Bev'!K3216</f>
        <v/>
      </c>
      <c r="D926" s="757" t="str">
        <f>'Compiled Bev'!L3216</f>
        <v/>
      </c>
      <c r="E926" s="757" t="str">
        <f>'Compiled Bev'!M3216</f>
        <v/>
      </c>
      <c r="F926" s="757" t="str">
        <f>'Compiled Bev'!N3216</f>
        <v/>
      </c>
      <c r="G926" s="757" t="str">
        <f t="shared" si="1"/>
        <v/>
      </c>
      <c r="H926" s="757" t="str">
        <f>'Compiled Bev'!P3216</f>
        <v/>
      </c>
      <c r="I926" s="757" t="str">
        <f t="shared" si="2"/>
        <v/>
      </c>
      <c r="J926" s="757" t="str">
        <f>'Compiled Bev'!R3216</f>
        <v/>
      </c>
      <c r="K926" s="757" t="str">
        <f>'Compiled Bev'!S3216</f>
        <v/>
      </c>
      <c r="L926" s="757" t="str">
        <f>'Compiled Bev'!T3216</f>
        <v/>
      </c>
      <c r="M926" s="758"/>
      <c r="N926" s="759"/>
      <c r="O926" s="757"/>
      <c r="P926" s="757"/>
      <c r="Q926" s="757"/>
      <c r="R926" s="757"/>
      <c r="S926" s="757"/>
      <c r="T926" s="757"/>
      <c r="U926" s="757"/>
      <c r="V926" s="757">
        <f>COUNTA('Compiled Bev'!P3216,'Compiled Bev'!R3216)</f>
        <v>0</v>
      </c>
      <c r="W926" s="757"/>
      <c r="X926" s="757"/>
      <c r="Y926" s="757"/>
      <c r="Z926" s="757"/>
    </row>
    <row r="927">
      <c r="A927" s="757" t="str">
        <f>'Compiled Bev'!I3217</f>
        <v/>
      </c>
      <c r="B927" s="757" t="str">
        <f>IF(sum('Compiled Bev'!P3217+'Compiled Bev'!R3217)=0,"",IF(V927&gt;1,"",sum('Compiled Bev'!P3217+'Compiled Bev'!R3217)))</f>
        <v/>
      </c>
      <c r="C927" s="757" t="str">
        <f>'Compiled Bev'!K3217</f>
        <v/>
      </c>
      <c r="D927" s="757" t="str">
        <f>'Compiled Bev'!L3217</f>
        <v/>
      </c>
      <c r="E927" s="757" t="str">
        <f>'Compiled Bev'!M3217</f>
        <v/>
      </c>
      <c r="F927" s="757" t="str">
        <f>'Compiled Bev'!N3217</f>
        <v/>
      </c>
      <c r="G927" s="757" t="str">
        <f t="shared" si="1"/>
        <v/>
      </c>
      <c r="H927" s="757" t="str">
        <f>'Compiled Bev'!P3217</f>
        <v/>
      </c>
      <c r="I927" s="757" t="str">
        <f t="shared" si="2"/>
        <v/>
      </c>
      <c r="J927" s="757" t="str">
        <f>'Compiled Bev'!R3217</f>
        <v/>
      </c>
      <c r="K927" s="757" t="str">
        <f>'Compiled Bev'!S3217</f>
        <v/>
      </c>
      <c r="L927" s="757" t="str">
        <f>'Compiled Bev'!T3217</f>
        <v/>
      </c>
      <c r="M927" s="758"/>
      <c r="N927" s="759"/>
      <c r="O927" s="757"/>
      <c r="P927" s="757"/>
      <c r="Q927" s="757"/>
      <c r="R927" s="757"/>
      <c r="S927" s="757"/>
      <c r="T927" s="757"/>
      <c r="U927" s="757"/>
      <c r="V927" s="757">
        <f>COUNTA('Compiled Bev'!P3217,'Compiled Bev'!R3217)</f>
        <v>0</v>
      </c>
      <c r="W927" s="757"/>
      <c r="X927" s="757"/>
      <c r="Y927" s="757"/>
      <c r="Z927" s="757"/>
    </row>
    <row r="928">
      <c r="A928" s="757" t="str">
        <f>'Compiled Bev'!I3218</f>
        <v/>
      </c>
      <c r="B928" s="757" t="str">
        <f>IF(sum('Compiled Bev'!P3218+'Compiled Bev'!R3218)=0,"",IF(V928&gt;1,"",sum('Compiled Bev'!P3218+'Compiled Bev'!R3218)))</f>
        <v/>
      </c>
      <c r="C928" s="757" t="str">
        <f>'Compiled Bev'!K3218</f>
        <v/>
      </c>
      <c r="D928" s="757" t="str">
        <f>'Compiled Bev'!L3218</f>
        <v/>
      </c>
      <c r="E928" s="757" t="str">
        <f>'Compiled Bev'!M3218</f>
        <v/>
      </c>
      <c r="F928" s="757" t="str">
        <f>'Compiled Bev'!N3218</f>
        <v/>
      </c>
      <c r="G928" s="757" t="str">
        <f t="shared" si="1"/>
        <v/>
      </c>
      <c r="H928" s="757" t="str">
        <f>'Compiled Bev'!P3218</f>
        <v/>
      </c>
      <c r="I928" s="757" t="str">
        <f t="shared" si="2"/>
        <v/>
      </c>
      <c r="J928" s="757" t="str">
        <f>'Compiled Bev'!R3218</f>
        <v/>
      </c>
      <c r="K928" s="757" t="str">
        <f>'Compiled Bev'!S3218</f>
        <v/>
      </c>
      <c r="L928" s="757" t="str">
        <f>'Compiled Bev'!T3218</f>
        <v/>
      </c>
      <c r="M928" s="758"/>
      <c r="N928" s="759"/>
      <c r="O928" s="757"/>
      <c r="P928" s="757"/>
      <c r="Q928" s="757"/>
      <c r="R928" s="757"/>
      <c r="S928" s="757"/>
      <c r="T928" s="757"/>
      <c r="U928" s="757"/>
      <c r="V928" s="757">
        <f>COUNTA('Compiled Bev'!P3218,'Compiled Bev'!R3218)</f>
        <v>0</v>
      </c>
      <c r="W928" s="757"/>
      <c r="X928" s="757"/>
      <c r="Y928" s="757"/>
      <c r="Z928" s="757"/>
    </row>
    <row r="929">
      <c r="A929" s="757" t="str">
        <f>'Compiled Bev'!I3219</f>
        <v/>
      </c>
      <c r="B929" s="757" t="str">
        <f>IF(sum('Compiled Bev'!P3219+'Compiled Bev'!R3219)=0,"",IF(V929&gt;1,"",sum('Compiled Bev'!P3219+'Compiled Bev'!R3219)))</f>
        <v/>
      </c>
      <c r="C929" s="757" t="str">
        <f>'Compiled Bev'!K3219</f>
        <v/>
      </c>
      <c r="D929" s="757" t="str">
        <f>'Compiled Bev'!L3219</f>
        <v/>
      </c>
      <c r="E929" s="757" t="str">
        <f>'Compiled Bev'!M3219</f>
        <v/>
      </c>
      <c r="F929" s="757" t="str">
        <f>'Compiled Bev'!N3219</f>
        <v/>
      </c>
      <c r="G929" s="757" t="str">
        <f t="shared" si="1"/>
        <v/>
      </c>
      <c r="H929" s="757" t="str">
        <f>'Compiled Bev'!P3219</f>
        <v/>
      </c>
      <c r="I929" s="757" t="str">
        <f t="shared" si="2"/>
        <v/>
      </c>
      <c r="J929" s="757" t="str">
        <f>'Compiled Bev'!R3219</f>
        <v/>
      </c>
      <c r="K929" s="757" t="str">
        <f>'Compiled Bev'!S3219</f>
        <v/>
      </c>
      <c r="L929" s="757" t="str">
        <f>'Compiled Bev'!T3219</f>
        <v/>
      </c>
      <c r="M929" s="758"/>
      <c r="N929" s="759"/>
      <c r="O929" s="757"/>
      <c r="P929" s="757"/>
      <c r="Q929" s="757"/>
      <c r="R929" s="757"/>
      <c r="S929" s="757"/>
      <c r="T929" s="757"/>
      <c r="U929" s="757"/>
      <c r="V929" s="757">
        <f>COUNTA('Compiled Bev'!P3219,'Compiled Bev'!R3219)</f>
        <v>0</v>
      </c>
      <c r="W929" s="757"/>
      <c r="X929" s="757"/>
      <c r="Y929" s="757"/>
      <c r="Z929" s="757"/>
    </row>
    <row r="930">
      <c r="A930" s="757" t="str">
        <f>'Compiled Bev'!I3220</f>
        <v/>
      </c>
      <c r="B930" s="757" t="str">
        <f>IF(sum('Compiled Bev'!P3220+'Compiled Bev'!R3220)=0,"",IF(V930&gt;1,"",sum('Compiled Bev'!P3220+'Compiled Bev'!R3220)))</f>
        <v/>
      </c>
      <c r="C930" s="757" t="str">
        <f>'Compiled Bev'!K3220</f>
        <v/>
      </c>
      <c r="D930" s="757" t="str">
        <f>'Compiled Bev'!L3220</f>
        <v/>
      </c>
      <c r="E930" s="757" t="str">
        <f>'Compiled Bev'!M3220</f>
        <v/>
      </c>
      <c r="F930" s="757" t="str">
        <f>'Compiled Bev'!N3220</f>
        <v/>
      </c>
      <c r="G930" s="757" t="str">
        <f t="shared" si="1"/>
        <v/>
      </c>
      <c r="H930" s="757" t="str">
        <f>'Compiled Bev'!P3220</f>
        <v/>
      </c>
      <c r="I930" s="757" t="str">
        <f t="shared" si="2"/>
        <v/>
      </c>
      <c r="J930" s="757" t="str">
        <f>'Compiled Bev'!R3220</f>
        <v/>
      </c>
      <c r="K930" s="757" t="str">
        <f>'Compiled Bev'!S3220</f>
        <v/>
      </c>
      <c r="L930" s="757" t="str">
        <f>'Compiled Bev'!T3220</f>
        <v/>
      </c>
      <c r="M930" s="758"/>
      <c r="N930" s="759"/>
      <c r="O930" s="757"/>
      <c r="P930" s="757"/>
      <c r="Q930" s="757"/>
      <c r="R930" s="757"/>
      <c r="S930" s="757"/>
      <c r="T930" s="757"/>
      <c r="U930" s="757"/>
      <c r="V930" s="757">
        <f>COUNTA('Compiled Bev'!P3220,'Compiled Bev'!R3220)</f>
        <v>0</v>
      </c>
      <c r="W930" s="757"/>
      <c r="X930" s="757"/>
      <c r="Y930" s="757"/>
      <c r="Z930" s="757"/>
    </row>
    <row r="931">
      <c r="A931" s="757" t="str">
        <f>'Compiled Bev'!I3221</f>
        <v/>
      </c>
      <c r="B931" s="757" t="str">
        <f>IF(sum('Compiled Bev'!P3221+'Compiled Bev'!R3221)=0,"",IF(V931&gt;1,"",sum('Compiled Bev'!P3221+'Compiled Bev'!R3221)))</f>
        <v/>
      </c>
      <c r="C931" s="757" t="str">
        <f>'Compiled Bev'!K3221</f>
        <v/>
      </c>
      <c r="D931" s="757" t="str">
        <f>'Compiled Bev'!L3221</f>
        <v/>
      </c>
      <c r="E931" s="757" t="str">
        <f>'Compiled Bev'!M3221</f>
        <v/>
      </c>
      <c r="F931" s="757" t="str">
        <f>'Compiled Bev'!N3221</f>
        <v/>
      </c>
      <c r="G931" s="757" t="str">
        <f t="shared" si="1"/>
        <v/>
      </c>
      <c r="H931" s="757" t="str">
        <f>'Compiled Bev'!P3221</f>
        <v/>
      </c>
      <c r="I931" s="757" t="str">
        <f t="shared" si="2"/>
        <v/>
      </c>
      <c r="J931" s="757" t="str">
        <f>'Compiled Bev'!R3221</f>
        <v/>
      </c>
      <c r="K931" s="757" t="str">
        <f>'Compiled Bev'!S3221</f>
        <v/>
      </c>
      <c r="L931" s="757" t="str">
        <f>'Compiled Bev'!T3221</f>
        <v/>
      </c>
      <c r="M931" s="758"/>
      <c r="N931" s="759"/>
      <c r="O931" s="757"/>
      <c r="P931" s="757"/>
      <c r="Q931" s="757"/>
      <c r="R931" s="757"/>
      <c r="S931" s="757"/>
      <c r="T931" s="757"/>
      <c r="U931" s="757"/>
      <c r="V931" s="757">
        <f>COUNTA('Compiled Bev'!P3221,'Compiled Bev'!R3221)</f>
        <v>0</v>
      </c>
      <c r="W931" s="757"/>
      <c r="X931" s="757"/>
      <c r="Y931" s="757"/>
      <c r="Z931" s="757"/>
    </row>
    <row r="932">
      <c r="A932" s="757" t="str">
        <f>'Compiled Bev'!I3222</f>
        <v/>
      </c>
      <c r="B932" s="757" t="str">
        <f>IF(sum('Compiled Bev'!P3222+'Compiled Bev'!R3222)=0,"",IF(V932&gt;1,"",sum('Compiled Bev'!P3222+'Compiled Bev'!R3222)))</f>
        <v/>
      </c>
      <c r="C932" s="757" t="str">
        <f>'Compiled Bev'!K3222</f>
        <v/>
      </c>
      <c r="D932" s="757" t="str">
        <f>'Compiled Bev'!L3222</f>
        <v/>
      </c>
      <c r="E932" s="757" t="str">
        <f>'Compiled Bev'!M3222</f>
        <v/>
      </c>
      <c r="F932" s="757" t="str">
        <f>'Compiled Bev'!N3222</f>
        <v/>
      </c>
      <c r="G932" s="757" t="str">
        <f t="shared" si="1"/>
        <v/>
      </c>
      <c r="H932" s="757" t="str">
        <f>'Compiled Bev'!P3222</f>
        <v/>
      </c>
      <c r="I932" s="757" t="str">
        <f t="shared" si="2"/>
        <v/>
      </c>
      <c r="J932" s="757" t="str">
        <f>'Compiled Bev'!R3222</f>
        <v/>
      </c>
      <c r="K932" s="757" t="str">
        <f>'Compiled Bev'!S3222</f>
        <v/>
      </c>
      <c r="L932" s="757" t="str">
        <f>'Compiled Bev'!T3222</f>
        <v/>
      </c>
      <c r="M932" s="758"/>
      <c r="N932" s="759"/>
      <c r="O932" s="757"/>
      <c r="P932" s="757"/>
      <c r="Q932" s="757"/>
      <c r="R932" s="757"/>
      <c r="S932" s="757"/>
      <c r="T932" s="757"/>
      <c r="U932" s="757"/>
      <c r="V932" s="757">
        <f>COUNTA('Compiled Bev'!P3222,'Compiled Bev'!R3222)</f>
        <v>0</v>
      </c>
      <c r="W932" s="757"/>
      <c r="X932" s="757"/>
      <c r="Y932" s="757"/>
      <c r="Z932" s="757"/>
    </row>
    <row r="933">
      <c r="A933" s="757" t="str">
        <f>'Compiled Bev'!I3223</f>
        <v/>
      </c>
      <c r="B933" s="757" t="str">
        <f>IF(sum('Compiled Bev'!P3223+'Compiled Bev'!R3223)=0,"",IF(V933&gt;1,"",sum('Compiled Bev'!P3223+'Compiled Bev'!R3223)))</f>
        <v/>
      </c>
      <c r="C933" s="757" t="str">
        <f>'Compiled Bev'!K3223</f>
        <v/>
      </c>
      <c r="D933" s="757" t="str">
        <f>'Compiled Bev'!L3223</f>
        <v/>
      </c>
      <c r="E933" s="757" t="str">
        <f>'Compiled Bev'!M3223</f>
        <v/>
      </c>
      <c r="F933" s="757" t="str">
        <f>'Compiled Bev'!N3223</f>
        <v/>
      </c>
      <c r="G933" s="757" t="str">
        <f t="shared" si="1"/>
        <v/>
      </c>
      <c r="H933" s="757" t="str">
        <f>'Compiled Bev'!P3223</f>
        <v/>
      </c>
      <c r="I933" s="757" t="str">
        <f t="shared" si="2"/>
        <v/>
      </c>
      <c r="J933" s="757" t="str">
        <f>'Compiled Bev'!R3223</f>
        <v/>
      </c>
      <c r="K933" s="757" t="str">
        <f>'Compiled Bev'!S3223</f>
        <v/>
      </c>
      <c r="L933" s="757" t="str">
        <f>'Compiled Bev'!T3223</f>
        <v/>
      </c>
      <c r="M933" s="758"/>
      <c r="N933" s="759"/>
      <c r="O933" s="757"/>
      <c r="P933" s="757"/>
      <c r="Q933" s="757"/>
      <c r="R933" s="757"/>
      <c r="S933" s="757"/>
      <c r="T933" s="757"/>
      <c r="U933" s="757"/>
      <c r="V933" s="757">
        <f>COUNTA('Compiled Bev'!P3223,'Compiled Bev'!R3223)</f>
        <v>0</v>
      </c>
      <c r="W933" s="757"/>
      <c r="X933" s="757"/>
      <c r="Y933" s="757"/>
      <c r="Z933" s="757"/>
    </row>
    <row r="934">
      <c r="A934" s="757" t="str">
        <f>'Compiled Bev'!I3224</f>
        <v/>
      </c>
      <c r="B934" s="757" t="str">
        <f>IF(sum('Compiled Bev'!P3224+'Compiled Bev'!R3224)=0,"",IF(V934&gt;1,"",sum('Compiled Bev'!P3224+'Compiled Bev'!R3224)))</f>
        <v/>
      </c>
      <c r="C934" s="757" t="str">
        <f>'Compiled Bev'!K3224</f>
        <v/>
      </c>
      <c r="D934" s="757" t="str">
        <f>'Compiled Bev'!L3224</f>
        <v/>
      </c>
      <c r="E934" s="757" t="str">
        <f>'Compiled Bev'!M3224</f>
        <v/>
      </c>
      <c r="F934" s="757" t="str">
        <f>'Compiled Bev'!N3224</f>
        <v/>
      </c>
      <c r="G934" s="757" t="str">
        <f t="shared" si="1"/>
        <v/>
      </c>
      <c r="H934" s="757" t="str">
        <f>'Compiled Bev'!P3224</f>
        <v/>
      </c>
      <c r="I934" s="757" t="str">
        <f t="shared" si="2"/>
        <v/>
      </c>
      <c r="J934" s="757" t="str">
        <f>'Compiled Bev'!R3224</f>
        <v/>
      </c>
      <c r="K934" s="757" t="str">
        <f>'Compiled Bev'!S3224</f>
        <v/>
      </c>
      <c r="L934" s="757" t="str">
        <f>'Compiled Bev'!T3224</f>
        <v/>
      </c>
      <c r="M934" s="758"/>
      <c r="N934" s="759"/>
      <c r="O934" s="757"/>
      <c r="P934" s="757"/>
      <c r="Q934" s="757"/>
      <c r="R934" s="757"/>
      <c r="S934" s="757"/>
      <c r="T934" s="757"/>
      <c r="U934" s="757"/>
      <c r="V934" s="757">
        <f>COUNTA('Compiled Bev'!P3224,'Compiled Bev'!R3224)</f>
        <v>0</v>
      </c>
      <c r="W934" s="757"/>
      <c r="X934" s="757"/>
      <c r="Y934" s="757"/>
      <c r="Z934" s="757"/>
    </row>
    <row r="935">
      <c r="A935" s="757" t="str">
        <f>'Compiled Bev'!I3225</f>
        <v/>
      </c>
      <c r="B935" s="757" t="str">
        <f>IF(sum('Compiled Bev'!P3225+'Compiled Bev'!R3225)=0,"",IF(V935&gt;1,"",sum('Compiled Bev'!P3225+'Compiled Bev'!R3225)))</f>
        <v/>
      </c>
      <c r="C935" s="757" t="str">
        <f>'Compiled Bev'!K3225</f>
        <v/>
      </c>
      <c r="D935" s="757" t="str">
        <f>'Compiled Bev'!L3225</f>
        <v/>
      </c>
      <c r="E935" s="757" t="str">
        <f>'Compiled Bev'!M3225</f>
        <v/>
      </c>
      <c r="F935" s="757" t="str">
        <f>'Compiled Bev'!N3225</f>
        <v/>
      </c>
      <c r="G935" s="757" t="str">
        <f t="shared" si="1"/>
        <v/>
      </c>
      <c r="H935" s="757" t="str">
        <f>'Compiled Bev'!P3225</f>
        <v/>
      </c>
      <c r="I935" s="757" t="str">
        <f t="shared" si="2"/>
        <v/>
      </c>
      <c r="J935" s="757" t="str">
        <f>'Compiled Bev'!R3225</f>
        <v/>
      </c>
      <c r="K935" s="757" t="str">
        <f>'Compiled Bev'!S3225</f>
        <v/>
      </c>
      <c r="L935" s="757" t="str">
        <f>'Compiled Bev'!T3225</f>
        <v/>
      </c>
      <c r="M935" s="758"/>
      <c r="N935" s="759"/>
      <c r="O935" s="757"/>
      <c r="P935" s="757"/>
      <c r="Q935" s="757"/>
      <c r="R935" s="757"/>
      <c r="S935" s="757"/>
      <c r="T935" s="757"/>
      <c r="U935" s="757"/>
      <c r="V935" s="757">
        <f>COUNTA('Compiled Bev'!P3225,'Compiled Bev'!R3225)</f>
        <v>0</v>
      </c>
      <c r="W935" s="757"/>
      <c r="X935" s="757"/>
      <c r="Y935" s="757"/>
      <c r="Z935" s="757"/>
    </row>
    <row r="936">
      <c r="A936" s="757" t="str">
        <f>'Compiled Bev'!I3226</f>
        <v/>
      </c>
      <c r="B936" s="757" t="str">
        <f>IF(sum('Compiled Bev'!P3226+'Compiled Bev'!R3226)=0,"",IF(V936&gt;1,"",sum('Compiled Bev'!P3226+'Compiled Bev'!R3226)))</f>
        <v/>
      </c>
      <c r="C936" s="757" t="str">
        <f>'Compiled Bev'!K3226</f>
        <v/>
      </c>
      <c r="D936" s="757" t="str">
        <f>'Compiled Bev'!L3226</f>
        <v/>
      </c>
      <c r="E936" s="757" t="str">
        <f>'Compiled Bev'!M3226</f>
        <v/>
      </c>
      <c r="F936" s="757" t="str">
        <f>'Compiled Bev'!N3226</f>
        <v/>
      </c>
      <c r="G936" s="757" t="str">
        <f t="shared" si="1"/>
        <v/>
      </c>
      <c r="H936" s="757" t="str">
        <f>'Compiled Bev'!P3226</f>
        <v/>
      </c>
      <c r="I936" s="757" t="str">
        <f t="shared" si="2"/>
        <v/>
      </c>
      <c r="J936" s="757" t="str">
        <f>'Compiled Bev'!R3226</f>
        <v/>
      </c>
      <c r="K936" s="757" t="str">
        <f>'Compiled Bev'!S3226</f>
        <v/>
      </c>
      <c r="L936" s="757" t="str">
        <f>'Compiled Bev'!T3226</f>
        <v/>
      </c>
      <c r="M936" s="758"/>
      <c r="N936" s="759"/>
      <c r="O936" s="757"/>
      <c r="P936" s="757"/>
      <c r="Q936" s="757"/>
      <c r="R936" s="757"/>
      <c r="S936" s="757"/>
      <c r="T936" s="757"/>
      <c r="U936" s="757"/>
      <c r="V936" s="757">
        <f>COUNTA('Compiled Bev'!P3226,'Compiled Bev'!R3226)</f>
        <v>0</v>
      </c>
      <c r="W936" s="757"/>
      <c r="X936" s="757"/>
      <c r="Y936" s="757"/>
      <c r="Z936" s="757"/>
    </row>
    <row r="937">
      <c r="A937" s="757" t="str">
        <f>'Compiled Bev'!I3227</f>
        <v/>
      </c>
      <c r="B937" s="757" t="str">
        <f>IF(sum('Compiled Bev'!P3227+'Compiled Bev'!R3227)=0,"",IF(V937&gt;1,"",sum('Compiled Bev'!P3227+'Compiled Bev'!R3227)))</f>
        <v/>
      </c>
      <c r="C937" s="757" t="str">
        <f>'Compiled Bev'!K3227</f>
        <v/>
      </c>
      <c r="D937" s="757" t="str">
        <f>'Compiled Bev'!L3227</f>
        <v/>
      </c>
      <c r="E937" s="757" t="str">
        <f>'Compiled Bev'!M3227</f>
        <v/>
      </c>
      <c r="F937" s="757" t="str">
        <f>'Compiled Bev'!N3227</f>
        <v/>
      </c>
      <c r="G937" s="757" t="str">
        <f t="shared" si="1"/>
        <v/>
      </c>
      <c r="H937" s="757" t="str">
        <f>'Compiled Bev'!P3227</f>
        <v/>
      </c>
      <c r="I937" s="757" t="str">
        <f t="shared" si="2"/>
        <v/>
      </c>
      <c r="J937" s="757" t="str">
        <f>'Compiled Bev'!R3227</f>
        <v/>
      </c>
      <c r="K937" s="757" t="str">
        <f>'Compiled Bev'!S3227</f>
        <v/>
      </c>
      <c r="L937" s="757" t="str">
        <f>'Compiled Bev'!T3227</f>
        <v/>
      </c>
      <c r="M937" s="758"/>
      <c r="N937" s="759"/>
      <c r="O937" s="757"/>
      <c r="P937" s="757"/>
      <c r="Q937" s="757"/>
      <c r="R937" s="757"/>
      <c r="S937" s="757"/>
      <c r="T937" s="757"/>
      <c r="U937" s="757"/>
      <c r="V937" s="757">
        <f>COUNTA('Compiled Bev'!P3227,'Compiled Bev'!R3227)</f>
        <v>0</v>
      </c>
      <c r="W937" s="757"/>
      <c r="X937" s="757"/>
      <c r="Y937" s="757"/>
      <c r="Z937" s="757"/>
    </row>
    <row r="938">
      <c r="A938" s="757" t="str">
        <f>'Compiled Bev'!I3228</f>
        <v/>
      </c>
      <c r="B938" s="757" t="str">
        <f>IF(sum('Compiled Bev'!P3228+'Compiled Bev'!R3228)=0,"",IF(V938&gt;1,"",sum('Compiled Bev'!P3228+'Compiled Bev'!R3228)))</f>
        <v/>
      </c>
      <c r="C938" s="757" t="str">
        <f>'Compiled Bev'!K3228</f>
        <v/>
      </c>
      <c r="D938" s="757" t="str">
        <f>'Compiled Bev'!L3228</f>
        <v/>
      </c>
      <c r="E938" s="757" t="str">
        <f>'Compiled Bev'!M3228</f>
        <v/>
      </c>
      <c r="F938" s="757" t="str">
        <f>'Compiled Bev'!N3228</f>
        <v/>
      </c>
      <c r="G938" s="757" t="str">
        <f t="shared" si="1"/>
        <v/>
      </c>
      <c r="H938" s="757" t="str">
        <f>'Compiled Bev'!P3228</f>
        <v/>
      </c>
      <c r="I938" s="757" t="str">
        <f t="shared" si="2"/>
        <v/>
      </c>
      <c r="J938" s="757" t="str">
        <f>'Compiled Bev'!R3228</f>
        <v/>
      </c>
      <c r="K938" s="757" t="str">
        <f>'Compiled Bev'!S3228</f>
        <v/>
      </c>
      <c r="L938" s="757" t="str">
        <f>'Compiled Bev'!T3228</f>
        <v/>
      </c>
      <c r="M938" s="758"/>
      <c r="N938" s="759"/>
      <c r="O938" s="757"/>
      <c r="P938" s="757"/>
      <c r="Q938" s="757"/>
      <c r="R938" s="757"/>
      <c r="S938" s="757"/>
      <c r="T938" s="757"/>
      <c r="U938" s="757"/>
      <c r="V938" s="757">
        <f>COUNTA('Compiled Bev'!P3228,'Compiled Bev'!R3228)</f>
        <v>0</v>
      </c>
      <c r="W938" s="757"/>
      <c r="X938" s="757"/>
      <c r="Y938" s="757"/>
      <c r="Z938" s="757"/>
    </row>
    <row r="939">
      <c r="A939" s="757" t="str">
        <f>'Compiled Bev'!I3229</f>
        <v/>
      </c>
      <c r="B939" s="757" t="str">
        <f>IF(sum('Compiled Bev'!P3229+'Compiled Bev'!R3229)=0,"",IF(V939&gt;1,"",sum('Compiled Bev'!P3229+'Compiled Bev'!R3229)))</f>
        <v/>
      </c>
      <c r="C939" s="757" t="str">
        <f>'Compiled Bev'!K3229</f>
        <v/>
      </c>
      <c r="D939" s="757" t="str">
        <f>'Compiled Bev'!L3229</f>
        <v/>
      </c>
      <c r="E939" s="757" t="str">
        <f>'Compiled Bev'!M3229</f>
        <v/>
      </c>
      <c r="F939" s="757" t="str">
        <f>'Compiled Bev'!N3229</f>
        <v/>
      </c>
      <c r="G939" s="757" t="str">
        <f t="shared" si="1"/>
        <v/>
      </c>
      <c r="H939" s="757" t="str">
        <f>'Compiled Bev'!P3229</f>
        <v/>
      </c>
      <c r="I939" s="757" t="str">
        <f t="shared" si="2"/>
        <v/>
      </c>
      <c r="J939" s="757" t="str">
        <f>'Compiled Bev'!R3229</f>
        <v/>
      </c>
      <c r="K939" s="757" t="str">
        <f>'Compiled Bev'!S3229</f>
        <v/>
      </c>
      <c r="L939" s="757" t="str">
        <f>'Compiled Bev'!T3229</f>
        <v/>
      </c>
      <c r="M939" s="758"/>
      <c r="N939" s="759"/>
      <c r="O939" s="757"/>
      <c r="P939" s="757"/>
      <c r="Q939" s="757"/>
      <c r="R939" s="757"/>
      <c r="S939" s="757"/>
      <c r="T939" s="757"/>
      <c r="U939" s="757"/>
      <c r="V939" s="757">
        <f>COUNTA('Compiled Bev'!P3229,'Compiled Bev'!R3229)</f>
        <v>0</v>
      </c>
      <c r="W939" s="757"/>
      <c r="X939" s="757"/>
      <c r="Y939" s="757"/>
      <c r="Z939" s="757"/>
    </row>
    <row r="940">
      <c r="A940" s="757" t="str">
        <f>'Compiled Bev'!I3230</f>
        <v/>
      </c>
      <c r="B940" s="757" t="str">
        <f>IF(sum('Compiled Bev'!P3230+'Compiled Bev'!R3230)=0,"",IF(V940&gt;1,"",sum('Compiled Bev'!P3230+'Compiled Bev'!R3230)))</f>
        <v/>
      </c>
      <c r="C940" s="757" t="str">
        <f>'Compiled Bev'!K3230</f>
        <v/>
      </c>
      <c r="D940" s="757" t="str">
        <f>'Compiled Bev'!L3230</f>
        <v/>
      </c>
      <c r="E940" s="757" t="str">
        <f>'Compiled Bev'!M3230</f>
        <v/>
      </c>
      <c r="F940" s="757" t="str">
        <f>'Compiled Bev'!N3230</f>
        <v/>
      </c>
      <c r="G940" s="757" t="str">
        <f t="shared" si="1"/>
        <v/>
      </c>
      <c r="H940" s="757" t="str">
        <f>'Compiled Bev'!P3230</f>
        <v/>
      </c>
      <c r="I940" s="757" t="str">
        <f t="shared" si="2"/>
        <v/>
      </c>
      <c r="J940" s="757" t="str">
        <f>'Compiled Bev'!R3230</f>
        <v/>
      </c>
      <c r="K940" s="757" t="str">
        <f>'Compiled Bev'!S3230</f>
        <v/>
      </c>
      <c r="L940" s="757" t="str">
        <f>'Compiled Bev'!T3230</f>
        <v/>
      </c>
      <c r="M940" s="758"/>
      <c r="N940" s="759"/>
      <c r="O940" s="757"/>
      <c r="P940" s="757"/>
      <c r="Q940" s="757"/>
      <c r="R940" s="757"/>
      <c r="S940" s="757"/>
      <c r="T940" s="757"/>
      <c r="U940" s="757"/>
      <c r="V940" s="757">
        <f>COUNTA('Compiled Bev'!P3230,'Compiled Bev'!R3230)</f>
        <v>0</v>
      </c>
      <c r="W940" s="757"/>
      <c r="X940" s="757"/>
      <c r="Y940" s="757"/>
      <c r="Z940" s="757"/>
    </row>
    <row r="941">
      <c r="A941" s="757" t="str">
        <f>'Compiled Bev'!I3231</f>
        <v/>
      </c>
      <c r="B941" s="757" t="str">
        <f>IF(sum('Compiled Bev'!P3231+'Compiled Bev'!R3231)=0,"",IF(V941&gt;1,"",sum('Compiled Bev'!P3231+'Compiled Bev'!R3231)))</f>
        <v/>
      </c>
      <c r="C941" s="757" t="str">
        <f>'Compiled Bev'!K3231</f>
        <v/>
      </c>
      <c r="D941" s="757" t="str">
        <f>'Compiled Bev'!L3231</f>
        <v/>
      </c>
      <c r="E941" s="757" t="str">
        <f>'Compiled Bev'!M3231</f>
        <v/>
      </c>
      <c r="F941" s="757" t="str">
        <f>'Compiled Bev'!N3231</f>
        <v/>
      </c>
      <c r="G941" s="757" t="str">
        <f t="shared" si="1"/>
        <v/>
      </c>
      <c r="H941" s="757" t="str">
        <f>'Compiled Bev'!P3231</f>
        <v/>
      </c>
      <c r="I941" s="757" t="str">
        <f t="shared" si="2"/>
        <v/>
      </c>
      <c r="J941" s="757" t="str">
        <f>'Compiled Bev'!R3231</f>
        <v/>
      </c>
      <c r="K941" s="757" t="str">
        <f>'Compiled Bev'!S3231</f>
        <v/>
      </c>
      <c r="L941" s="757" t="str">
        <f>'Compiled Bev'!T3231</f>
        <v/>
      </c>
      <c r="M941" s="758"/>
      <c r="N941" s="759"/>
      <c r="O941" s="757"/>
      <c r="P941" s="757"/>
      <c r="Q941" s="757"/>
      <c r="R941" s="757"/>
      <c r="S941" s="757"/>
      <c r="T941" s="757"/>
      <c r="U941" s="757"/>
      <c r="V941" s="757">
        <f>COUNTA('Compiled Bev'!P3231,'Compiled Bev'!R3231)</f>
        <v>0</v>
      </c>
      <c r="W941" s="757"/>
      <c r="X941" s="757"/>
      <c r="Y941" s="757"/>
      <c r="Z941" s="757"/>
    </row>
    <row r="942">
      <c r="A942" s="757" t="str">
        <f>'Compiled Bev'!I3232</f>
        <v/>
      </c>
      <c r="B942" s="757" t="str">
        <f>IF(sum('Compiled Bev'!P3232+'Compiled Bev'!R3232)=0,"",IF(V942&gt;1,"",sum('Compiled Bev'!P3232+'Compiled Bev'!R3232)))</f>
        <v/>
      </c>
      <c r="C942" s="757" t="str">
        <f>'Compiled Bev'!K3232</f>
        <v/>
      </c>
      <c r="D942" s="757" t="str">
        <f>'Compiled Bev'!L3232</f>
        <v/>
      </c>
      <c r="E942" s="757" t="str">
        <f>'Compiled Bev'!M3232</f>
        <v/>
      </c>
      <c r="F942" s="757" t="str">
        <f>'Compiled Bev'!N3232</f>
        <v/>
      </c>
      <c r="G942" s="757" t="str">
        <f t="shared" si="1"/>
        <v/>
      </c>
      <c r="H942" s="757" t="str">
        <f>'Compiled Bev'!P3232</f>
        <v/>
      </c>
      <c r="I942" s="757" t="str">
        <f t="shared" si="2"/>
        <v/>
      </c>
      <c r="J942" s="757" t="str">
        <f>'Compiled Bev'!R3232</f>
        <v/>
      </c>
      <c r="K942" s="757" t="str">
        <f>'Compiled Bev'!S3232</f>
        <v/>
      </c>
      <c r="L942" s="757" t="str">
        <f>'Compiled Bev'!T3232</f>
        <v/>
      </c>
      <c r="M942" s="758"/>
      <c r="N942" s="759"/>
      <c r="O942" s="757"/>
      <c r="P942" s="757"/>
      <c r="Q942" s="757"/>
      <c r="R942" s="757"/>
      <c r="S942" s="757"/>
      <c r="T942" s="757"/>
      <c r="U942" s="757"/>
      <c r="V942" s="757">
        <f>COUNTA('Compiled Bev'!P3232,'Compiled Bev'!R3232)</f>
        <v>0</v>
      </c>
      <c r="W942" s="757"/>
      <c r="X942" s="757"/>
      <c r="Y942" s="757"/>
      <c r="Z942" s="757"/>
    </row>
    <row r="943">
      <c r="A943" s="757" t="str">
        <f>'Compiled Bev'!I3233</f>
        <v/>
      </c>
      <c r="B943" s="757" t="str">
        <f>IF(sum('Compiled Bev'!P3233+'Compiled Bev'!R3233)=0,"",IF(V943&gt;1,"",sum('Compiled Bev'!P3233+'Compiled Bev'!R3233)))</f>
        <v/>
      </c>
      <c r="C943" s="757" t="str">
        <f>'Compiled Bev'!K3233</f>
        <v/>
      </c>
      <c r="D943" s="757" t="str">
        <f>'Compiled Bev'!L3233</f>
        <v/>
      </c>
      <c r="E943" s="757" t="str">
        <f>'Compiled Bev'!M3233</f>
        <v/>
      </c>
      <c r="F943" s="757" t="str">
        <f>'Compiled Bev'!N3233</f>
        <v/>
      </c>
      <c r="G943" s="757" t="str">
        <f t="shared" si="1"/>
        <v/>
      </c>
      <c r="H943" s="757" t="str">
        <f>'Compiled Bev'!P3233</f>
        <v/>
      </c>
      <c r="I943" s="757" t="str">
        <f t="shared" si="2"/>
        <v/>
      </c>
      <c r="J943" s="757" t="str">
        <f>'Compiled Bev'!R3233</f>
        <v/>
      </c>
      <c r="K943" s="757" t="str">
        <f>'Compiled Bev'!S3233</f>
        <v/>
      </c>
      <c r="L943" s="757" t="str">
        <f>'Compiled Bev'!T3233</f>
        <v/>
      </c>
      <c r="M943" s="758"/>
      <c r="N943" s="759"/>
      <c r="O943" s="757"/>
      <c r="P943" s="757"/>
      <c r="Q943" s="757"/>
      <c r="R943" s="757"/>
      <c r="S943" s="757"/>
      <c r="T943" s="757"/>
      <c r="U943" s="757"/>
      <c r="V943" s="757">
        <f>COUNTA('Compiled Bev'!P3233,'Compiled Bev'!R3233)</f>
        <v>0</v>
      </c>
      <c r="W943" s="757"/>
      <c r="X943" s="757"/>
      <c r="Y943" s="757"/>
      <c r="Z943" s="757"/>
    </row>
    <row r="944">
      <c r="A944" s="757" t="str">
        <f>'Compiled Bev'!I3234</f>
        <v/>
      </c>
      <c r="B944" s="757" t="str">
        <f>IF(sum('Compiled Bev'!P3234+'Compiled Bev'!R3234)=0,"",IF(V944&gt;1,"",sum('Compiled Bev'!P3234+'Compiled Bev'!R3234)))</f>
        <v/>
      </c>
      <c r="C944" s="757" t="str">
        <f>'Compiled Bev'!K3234</f>
        <v/>
      </c>
      <c r="D944" s="757" t="str">
        <f>'Compiled Bev'!L3234</f>
        <v/>
      </c>
      <c r="E944" s="757" t="str">
        <f>'Compiled Bev'!M3234</f>
        <v/>
      </c>
      <c r="F944" s="757" t="str">
        <f>'Compiled Bev'!N3234</f>
        <v/>
      </c>
      <c r="G944" s="757" t="str">
        <f t="shared" si="1"/>
        <v/>
      </c>
      <c r="H944" s="757" t="str">
        <f>'Compiled Bev'!P3234</f>
        <v/>
      </c>
      <c r="I944" s="757" t="str">
        <f t="shared" si="2"/>
        <v/>
      </c>
      <c r="J944" s="757" t="str">
        <f>'Compiled Bev'!R3234</f>
        <v/>
      </c>
      <c r="K944" s="757" t="str">
        <f>'Compiled Bev'!S3234</f>
        <v/>
      </c>
      <c r="L944" s="757" t="str">
        <f>'Compiled Bev'!T3234</f>
        <v/>
      </c>
      <c r="M944" s="758"/>
      <c r="N944" s="759"/>
      <c r="O944" s="757"/>
      <c r="P944" s="757"/>
      <c r="Q944" s="757"/>
      <c r="R944" s="757"/>
      <c r="S944" s="757"/>
      <c r="T944" s="757"/>
      <c r="U944" s="757"/>
      <c r="V944" s="757">
        <f>COUNTA('Compiled Bev'!P3234,'Compiled Bev'!R3234)</f>
        <v>0</v>
      </c>
      <c r="W944" s="757"/>
      <c r="X944" s="757"/>
      <c r="Y944" s="757"/>
      <c r="Z944" s="757"/>
    </row>
    <row r="945">
      <c r="A945" s="757" t="str">
        <f>'Compiled Bev'!I3235</f>
        <v/>
      </c>
      <c r="B945" s="757" t="str">
        <f>IF(sum('Compiled Bev'!P3235+'Compiled Bev'!R3235)=0,"",IF(V945&gt;1,"",sum('Compiled Bev'!P3235+'Compiled Bev'!R3235)))</f>
        <v/>
      </c>
      <c r="C945" s="757" t="str">
        <f>'Compiled Bev'!K3235</f>
        <v/>
      </c>
      <c r="D945" s="757" t="str">
        <f>'Compiled Bev'!L3235</f>
        <v/>
      </c>
      <c r="E945" s="757" t="str">
        <f>'Compiled Bev'!M3235</f>
        <v/>
      </c>
      <c r="F945" s="757" t="str">
        <f>'Compiled Bev'!N3235</f>
        <v/>
      </c>
      <c r="G945" s="757" t="str">
        <f t="shared" si="1"/>
        <v/>
      </c>
      <c r="H945" s="757" t="str">
        <f>'Compiled Bev'!P3235</f>
        <v/>
      </c>
      <c r="I945" s="757" t="str">
        <f t="shared" si="2"/>
        <v/>
      </c>
      <c r="J945" s="757" t="str">
        <f>'Compiled Bev'!R3235</f>
        <v/>
      </c>
      <c r="K945" s="757" t="str">
        <f>'Compiled Bev'!S3235</f>
        <v/>
      </c>
      <c r="L945" s="757" t="str">
        <f>'Compiled Bev'!T3235</f>
        <v/>
      </c>
      <c r="M945" s="758"/>
      <c r="N945" s="759"/>
      <c r="O945" s="757"/>
      <c r="P945" s="757"/>
      <c r="Q945" s="757"/>
      <c r="R945" s="757"/>
      <c r="S945" s="757"/>
      <c r="T945" s="757"/>
      <c r="U945" s="757"/>
      <c r="V945" s="757">
        <f>COUNTA('Compiled Bev'!P3235,'Compiled Bev'!R3235)</f>
        <v>0</v>
      </c>
      <c r="W945" s="757"/>
      <c r="X945" s="757"/>
      <c r="Y945" s="757"/>
      <c r="Z945" s="757"/>
    </row>
    <row r="946">
      <c r="A946" s="757" t="str">
        <f>'Compiled Bev'!I3236</f>
        <v/>
      </c>
      <c r="B946" s="757" t="str">
        <f>IF(sum('Compiled Bev'!P3236+'Compiled Bev'!R3236)=0,"",IF(V946&gt;1,"",sum('Compiled Bev'!P3236+'Compiled Bev'!R3236)))</f>
        <v/>
      </c>
      <c r="C946" s="757" t="str">
        <f>'Compiled Bev'!K3236</f>
        <v/>
      </c>
      <c r="D946" s="757" t="str">
        <f>'Compiled Bev'!L3236</f>
        <v/>
      </c>
      <c r="E946" s="757" t="str">
        <f>'Compiled Bev'!M3236</f>
        <v/>
      </c>
      <c r="F946" s="757" t="str">
        <f>'Compiled Bev'!N3236</f>
        <v/>
      </c>
      <c r="G946" s="757" t="str">
        <f t="shared" si="1"/>
        <v/>
      </c>
      <c r="H946" s="757" t="str">
        <f>'Compiled Bev'!P3236</f>
        <v/>
      </c>
      <c r="I946" s="757" t="str">
        <f t="shared" si="2"/>
        <v/>
      </c>
      <c r="J946" s="757" t="str">
        <f>'Compiled Bev'!R3236</f>
        <v/>
      </c>
      <c r="K946" s="757" t="str">
        <f>'Compiled Bev'!S3236</f>
        <v/>
      </c>
      <c r="L946" s="757" t="str">
        <f>'Compiled Bev'!T3236</f>
        <v/>
      </c>
      <c r="M946" s="758"/>
      <c r="N946" s="759"/>
      <c r="O946" s="757"/>
      <c r="P946" s="757"/>
      <c r="Q946" s="757"/>
      <c r="R946" s="757"/>
      <c r="S946" s="757"/>
      <c r="T946" s="757"/>
      <c r="U946" s="757"/>
      <c r="V946" s="757">
        <f>COUNTA('Compiled Bev'!P3236,'Compiled Bev'!R3236)</f>
        <v>0</v>
      </c>
      <c r="W946" s="757"/>
      <c r="X946" s="757"/>
      <c r="Y946" s="757"/>
      <c r="Z946" s="757"/>
    </row>
    <row r="947">
      <c r="A947" s="757" t="str">
        <f>'Compiled Bev'!I3237</f>
        <v/>
      </c>
      <c r="B947" s="757" t="str">
        <f>IF(sum('Compiled Bev'!P3237+'Compiled Bev'!R3237)=0,"",IF(V947&gt;1,"",sum('Compiled Bev'!P3237+'Compiled Bev'!R3237)))</f>
        <v/>
      </c>
      <c r="C947" s="757" t="str">
        <f>'Compiled Bev'!K3237</f>
        <v/>
      </c>
      <c r="D947" s="757" t="str">
        <f>'Compiled Bev'!L3237</f>
        <v/>
      </c>
      <c r="E947" s="757" t="str">
        <f>'Compiled Bev'!M3237</f>
        <v/>
      </c>
      <c r="F947" s="757" t="str">
        <f>'Compiled Bev'!N3237</f>
        <v/>
      </c>
      <c r="G947" s="757" t="str">
        <f t="shared" si="1"/>
        <v/>
      </c>
      <c r="H947" s="757" t="str">
        <f>'Compiled Bev'!P3237</f>
        <v/>
      </c>
      <c r="I947" s="757" t="str">
        <f t="shared" si="2"/>
        <v/>
      </c>
      <c r="J947" s="757" t="str">
        <f>'Compiled Bev'!R3237</f>
        <v/>
      </c>
      <c r="K947" s="757" t="str">
        <f>'Compiled Bev'!S3237</f>
        <v/>
      </c>
      <c r="L947" s="757" t="str">
        <f>'Compiled Bev'!T3237</f>
        <v/>
      </c>
      <c r="M947" s="758"/>
      <c r="N947" s="759"/>
      <c r="O947" s="757"/>
      <c r="P947" s="757"/>
      <c r="Q947" s="757"/>
      <c r="R947" s="757"/>
      <c r="S947" s="757"/>
      <c r="T947" s="757"/>
      <c r="U947" s="757"/>
      <c r="V947" s="757">
        <f>COUNTA('Compiled Bev'!P3237,'Compiled Bev'!R3237)</f>
        <v>0</v>
      </c>
      <c r="W947" s="757"/>
      <c r="X947" s="757"/>
      <c r="Y947" s="757"/>
      <c r="Z947" s="757"/>
    </row>
    <row r="948">
      <c r="A948" s="757" t="str">
        <f>'Compiled Bev'!I3238</f>
        <v/>
      </c>
      <c r="B948" s="757" t="str">
        <f>IF(sum('Compiled Bev'!P3238+'Compiled Bev'!R3238)=0,"",IF(V948&gt;1,"",sum('Compiled Bev'!P3238+'Compiled Bev'!R3238)))</f>
        <v/>
      </c>
      <c r="C948" s="757" t="str">
        <f>'Compiled Bev'!K3238</f>
        <v/>
      </c>
      <c r="D948" s="757" t="str">
        <f>'Compiled Bev'!L3238</f>
        <v/>
      </c>
      <c r="E948" s="757" t="str">
        <f>'Compiled Bev'!M3238</f>
        <v/>
      </c>
      <c r="F948" s="757" t="str">
        <f>'Compiled Bev'!N3238</f>
        <v/>
      </c>
      <c r="G948" s="757" t="str">
        <f t="shared" si="1"/>
        <v/>
      </c>
      <c r="H948" s="757" t="str">
        <f>'Compiled Bev'!P3238</f>
        <v/>
      </c>
      <c r="I948" s="757" t="str">
        <f t="shared" si="2"/>
        <v/>
      </c>
      <c r="J948" s="757" t="str">
        <f>'Compiled Bev'!R3238</f>
        <v/>
      </c>
      <c r="K948" s="757" t="str">
        <f>'Compiled Bev'!S3238</f>
        <v/>
      </c>
      <c r="L948" s="757" t="str">
        <f>'Compiled Bev'!T3238</f>
        <v/>
      </c>
      <c r="M948" s="758"/>
      <c r="N948" s="759"/>
      <c r="O948" s="757"/>
      <c r="P948" s="757"/>
      <c r="Q948" s="757"/>
      <c r="R948" s="757"/>
      <c r="S948" s="757"/>
      <c r="T948" s="757"/>
      <c r="U948" s="757"/>
      <c r="V948" s="757">
        <f>COUNTA('Compiled Bev'!P3238,'Compiled Bev'!R3238)</f>
        <v>0</v>
      </c>
      <c r="W948" s="757"/>
      <c r="X948" s="757"/>
      <c r="Y948" s="757"/>
      <c r="Z948" s="757"/>
    </row>
    <row r="949">
      <c r="A949" s="757" t="str">
        <f>'Compiled Bev'!I3239</f>
        <v/>
      </c>
      <c r="B949" s="757" t="str">
        <f>IF(sum('Compiled Bev'!P3239+'Compiled Bev'!R3239)=0,"",IF(V949&gt;1,"",sum('Compiled Bev'!P3239+'Compiled Bev'!R3239)))</f>
        <v/>
      </c>
      <c r="C949" s="757" t="str">
        <f>'Compiled Bev'!K3239</f>
        <v/>
      </c>
      <c r="D949" s="757" t="str">
        <f>'Compiled Bev'!L3239</f>
        <v/>
      </c>
      <c r="E949" s="757" t="str">
        <f>'Compiled Bev'!M3239</f>
        <v/>
      </c>
      <c r="F949" s="757" t="str">
        <f>'Compiled Bev'!N3239</f>
        <v/>
      </c>
      <c r="G949" s="757" t="str">
        <f t="shared" si="1"/>
        <v/>
      </c>
      <c r="H949" s="757" t="str">
        <f>'Compiled Bev'!P3239</f>
        <v/>
      </c>
      <c r="I949" s="757" t="str">
        <f t="shared" si="2"/>
        <v/>
      </c>
      <c r="J949" s="757" t="str">
        <f>'Compiled Bev'!R3239</f>
        <v/>
      </c>
      <c r="K949" s="757" t="str">
        <f>'Compiled Bev'!S3239</f>
        <v/>
      </c>
      <c r="L949" s="757" t="str">
        <f>'Compiled Bev'!T3239</f>
        <v/>
      </c>
      <c r="M949" s="758"/>
      <c r="N949" s="759"/>
      <c r="O949" s="757"/>
      <c r="P949" s="757"/>
      <c r="Q949" s="757"/>
      <c r="R949" s="757"/>
      <c r="S949" s="757"/>
      <c r="T949" s="757"/>
      <c r="U949" s="757"/>
      <c r="V949" s="757">
        <f>COUNTA('Compiled Bev'!P3239,'Compiled Bev'!R3239)</f>
        <v>0</v>
      </c>
      <c r="W949" s="757"/>
      <c r="X949" s="757"/>
      <c r="Y949" s="757"/>
      <c r="Z949" s="757"/>
    </row>
    <row r="950">
      <c r="A950" s="757" t="str">
        <f>'Compiled Bev'!I3240</f>
        <v/>
      </c>
      <c r="B950" s="757" t="str">
        <f>IF(sum('Compiled Bev'!P3240+'Compiled Bev'!R3240)=0,"",IF(V950&gt;1,"",sum('Compiled Bev'!P3240+'Compiled Bev'!R3240)))</f>
        <v/>
      </c>
      <c r="C950" s="757" t="str">
        <f>'Compiled Bev'!K3240</f>
        <v/>
      </c>
      <c r="D950" s="757" t="str">
        <f>'Compiled Bev'!L3240</f>
        <v/>
      </c>
      <c r="E950" s="757" t="str">
        <f>'Compiled Bev'!M3240</f>
        <v/>
      </c>
      <c r="F950" s="757" t="str">
        <f>'Compiled Bev'!N3240</f>
        <v/>
      </c>
      <c r="G950" s="757" t="str">
        <f t="shared" si="1"/>
        <v/>
      </c>
      <c r="H950" s="757" t="str">
        <f>'Compiled Bev'!P3240</f>
        <v/>
      </c>
      <c r="I950" s="757" t="str">
        <f t="shared" si="2"/>
        <v/>
      </c>
      <c r="J950" s="757" t="str">
        <f>'Compiled Bev'!R3240</f>
        <v/>
      </c>
      <c r="K950" s="757" t="str">
        <f>'Compiled Bev'!S3240</f>
        <v/>
      </c>
      <c r="L950" s="757" t="str">
        <f>'Compiled Bev'!T3240</f>
        <v/>
      </c>
      <c r="M950" s="758"/>
      <c r="N950" s="759"/>
      <c r="O950" s="757"/>
      <c r="P950" s="757"/>
      <c r="Q950" s="757"/>
      <c r="R950" s="757"/>
      <c r="S950" s="757"/>
      <c r="T950" s="757"/>
      <c r="U950" s="757"/>
      <c r="V950" s="757">
        <f>COUNTA('Compiled Bev'!P3240,'Compiled Bev'!R3240)</f>
        <v>0</v>
      </c>
      <c r="W950" s="757"/>
      <c r="X950" s="757"/>
      <c r="Y950" s="757"/>
      <c r="Z950" s="757"/>
    </row>
    <row r="951">
      <c r="A951" s="757" t="str">
        <f>'Compiled Bev'!I3241</f>
        <v/>
      </c>
      <c r="B951" s="757" t="str">
        <f>IF(sum('Compiled Bev'!P3241+'Compiled Bev'!R3241)=0,"",IF(V951&gt;1,"",sum('Compiled Bev'!P3241+'Compiled Bev'!R3241)))</f>
        <v/>
      </c>
      <c r="C951" s="757" t="str">
        <f>'Compiled Bev'!K3241</f>
        <v/>
      </c>
      <c r="D951" s="757" t="str">
        <f>'Compiled Bev'!L3241</f>
        <v/>
      </c>
      <c r="E951" s="757" t="str">
        <f>'Compiled Bev'!M3241</f>
        <v/>
      </c>
      <c r="F951" s="757" t="str">
        <f>'Compiled Bev'!N3241</f>
        <v/>
      </c>
      <c r="G951" s="757" t="str">
        <f t="shared" si="1"/>
        <v/>
      </c>
      <c r="H951" s="757" t="str">
        <f>'Compiled Bev'!P3241</f>
        <v/>
      </c>
      <c r="I951" s="757" t="str">
        <f t="shared" si="2"/>
        <v/>
      </c>
      <c r="J951" s="757" t="str">
        <f>'Compiled Bev'!R3241</f>
        <v/>
      </c>
      <c r="K951" s="757" t="str">
        <f>'Compiled Bev'!S3241</f>
        <v/>
      </c>
      <c r="L951" s="757" t="str">
        <f>'Compiled Bev'!T3241</f>
        <v/>
      </c>
      <c r="M951" s="758"/>
      <c r="N951" s="759"/>
      <c r="O951" s="757"/>
      <c r="P951" s="757"/>
      <c r="Q951" s="757"/>
      <c r="R951" s="757"/>
      <c r="S951" s="757"/>
      <c r="T951" s="757"/>
      <c r="U951" s="757"/>
      <c r="V951" s="757">
        <f>COUNTA('Compiled Bev'!P3241,'Compiled Bev'!R3241)</f>
        <v>0</v>
      </c>
      <c r="W951" s="757"/>
      <c r="X951" s="757"/>
      <c r="Y951" s="757"/>
      <c r="Z951" s="757"/>
    </row>
    <row r="952">
      <c r="A952" s="757" t="str">
        <f>'Compiled Bev'!I3242</f>
        <v/>
      </c>
      <c r="B952" s="757" t="str">
        <f>IF(sum('Compiled Bev'!P3242+'Compiled Bev'!R3242)=0,"",IF(V952&gt;1,"",sum('Compiled Bev'!P3242+'Compiled Bev'!R3242)))</f>
        <v/>
      </c>
      <c r="C952" s="757" t="str">
        <f>'Compiled Bev'!K3242</f>
        <v/>
      </c>
      <c r="D952" s="757" t="str">
        <f>'Compiled Bev'!L3242</f>
        <v/>
      </c>
      <c r="E952" s="757" t="str">
        <f>'Compiled Bev'!M3242</f>
        <v/>
      </c>
      <c r="F952" s="757" t="str">
        <f>'Compiled Bev'!N3242</f>
        <v/>
      </c>
      <c r="G952" s="757" t="str">
        <f t="shared" si="1"/>
        <v/>
      </c>
      <c r="H952" s="757" t="str">
        <f>'Compiled Bev'!P3242</f>
        <v/>
      </c>
      <c r="I952" s="757" t="str">
        <f t="shared" si="2"/>
        <v/>
      </c>
      <c r="J952" s="757" t="str">
        <f>'Compiled Bev'!R3242</f>
        <v/>
      </c>
      <c r="K952" s="757" t="str">
        <f>'Compiled Bev'!S3242</f>
        <v/>
      </c>
      <c r="L952" s="757" t="str">
        <f>'Compiled Bev'!T3242</f>
        <v/>
      </c>
      <c r="M952" s="758"/>
      <c r="N952" s="759"/>
      <c r="O952" s="757"/>
      <c r="P952" s="757"/>
      <c r="Q952" s="757"/>
      <c r="R952" s="757"/>
      <c r="S952" s="757"/>
      <c r="T952" s="757"/>
      <c r="U952" s="757"/>
      <c r="V952" s="757">
        <f>COUNTA('Compiled Bev'!P3242,'Compiled Bev'!R3242)</f>
        <v>0</v>
      </c>
      <c r="W952" s="757"/>
      <c r="X952" s="757"/>
      <c r="Y952" s="757"/>
      <c r="Z952" s="757"/>
    </row>
    <row r="953">
      <c r="A953" s="757" t="str">
        <f>'Compiled Bev'!I3243</f>
        <v/>
      </c>
      <c r="B953" s="757" t="str">
        <f>IF(sum('Compiled Bev'!P3243+'Compiled Bev'!R3243)=0,"",IF(V953&gt;1,"",sum('Compiled Bev'!P3243+'Compiled Bev'!R3243)))</f>
        <v/>
      </c>
      <c r="C953" s="757" t="str">
        <f>'Compiled Bev'!K3243</f>
        <v/>
      </c>
      <c r="D953" s="757" t="str">
        <f>'Compiled Bev'!L3243</f>
        <v/>
      </c>
      <c r="E953" s="757" t="str">
        <f>'Compiled Bev'!M3243</f>
        <v/>
      </c>
      <c r="F953" s="757" t="str">
        <f>'Compiled Bev'!N3243</f>
        <v/>
      </c>
      <c r="G953" s="757" t="str">
        <f t="shared" si="1"/>
        <v/>
      </c>
      <c r="H953" s="757" t="str">
        <f>'Compiled Bev'!P3243</f>
        <v/>
      </c>
      <c r="I953" s="757" t="str">
        <f t="shared" si="2"/>
        <v/>
      </c>
      <c r="J953" s="757" t="str">
        <f>'Compiled Bev'!R3243</f>
        <v/>
      </c>
      <c r="K953" s="757" t="str">
        <f>'Compiled Bev'!S3243</f>
        <v/>
      </c>
      <c r="L953" s="757" t="str">
        <f>'Compiled Bev'!T3243</f>
        <v/>
      </c>
      <c r="M953" s="758"/>
      <c r="N953" s="759"/>
      <c r="O953" s="757"/>
      <c r="P953" s="757"/>
      <c r="Q953" s="757"/>
      <c r="R953" s="757"/>
      <c r="S953" s="757"/>
      <c r="T953" s="757"/>
      <c r="U953" s="757"/>
      <c r="V953" s="757">
        <f>COUNTA('Compiled Bev'!P3243,'Compiled Bev'!R3243)</f>
        <v>0</v>
      </c>
      <c r="W953" s="757"/>
      <c r="X953" s="757"/>
      <c r="Y953" s="757"/>
      <c r="Z953" s="757"/>
    </row>
    <row r="954">
      <c r="A954" s="757" t="str">
        <f>'Compiled Bev'!I3244</f>
        <v/>
      </c>
      <c r="B954" s="757" t="str">
        <f>IF(sum('Compiled Bev'!P3244+'Compiled Bev'!R3244)=0,"",IF(V954&gt;1,"",sum('Compiled Bev'!P3244+'Compiled Bev'!R3244)))</f>
        <v/>
      </c>
      <c r="C954" s="757" t="str">
        <f>'Compiled Bev'!K3244</f>
        <v/>
      </c>
      <c r="D954" s="757" t="str">
        <f>'Compiled Bev'!L3244</f>
        <v/>
      </c>
      <c r="E954" s="757" t="str">
        <f>'Compiled Bev'!M3244</f>
        <v/>
      </c>
      <c r="F954" s="757" t="str">
        <f>'Compiled Bev'!N3244</f>
        <v/>
      </c>
      <c r="G954" s="757" t="str">
        <f t="shared" si="1"/>
        <v/>
      </c>
      <c r="H954" s="757" t="str">
        <f>'Compiled Bev'!P3244</f>
        <v/>
      </c>
      <c r="I954" s="757" t="str">
        <f t="shared" si="2"/>
        <v/>
      </c>
      <c r="J954" s="757" t="str">
        <f>'Compiled Bev'!R3244</f>
        <v/>
      </c>
      <c r="K954" s="757" t="str">
        <f>'Compiled Bev'!S3244</f>
        <v/>
      </c>
      <c r="L954" s="757" t="str">
        <f>'Compiled Bev'!T3244</f>
        <v/>
      </c>
      <c r="M954" s="758"/>
      <c r="N954" s="759"/>
      <c r="O954" s="757"/>
      <c r="P954" s="757"/>
      <c r="Q954" s="757"/>
      <c r="R954" s="757"/>
      <c r="S954" s="757"/>
      <c r="T954" s="757"/>
      <c r="U954" s="757"/>
      <c r="V954" s="757">
        <f>COUNTA('Compiled Bev'!P3244,'Compiled Bev'!R3244)</f>
        <v>0</v>
      </c>
      <c r="W954" s="757"/>
      <c r="X954" s="757"/>
      <c r="Y954" s="757"/>
      <c r="Z954" s="757"/>
    </row>
    <row r="955">
      <c r="A955" s="757" t="str">
        <f>'Compiled Bev'!I3245</f>
        <v/>
      </c>
      <c r="B955" s="757" t="str">
        <f>IF(sum('Compiled Bev'!P3245+'Compiled Bev'!R3245)=0,"",IF(V955&gt;1,"",sum('Compiled Bev'!P3245+'Compiled Bev'!R3245)))</f>
        <v/>
      </c>
      <c r="C955" s="757" t="str">
        <f>'Compiled Bev'!K3245</f>
        <v/>
      </c>
      <c r="D955" s="757" t="str">
        <f>'Compiled Bev'!L3245</f>
        <v/>
      </c>
      <c r="E955" s="757" t="str">
        <f>'Compiled Bev'!M3245</f>
        <v/>
      </c>
      <c r="F955" s="757" t="str">
        <f>'Compiled Bev'!N3245</f>
        <v/>
      </c>
      <c r="G955" s="757" t="str">
        <f t="shared" si="1"/>
        <v/>
      </c>
      <c r="H955" s="757" t="str">
        <f>'Compiled Bev'!P3245</f>
        <v/>
      </c>
      <c r="I955" s="757" t="str">
        <f t="shared" si="2"/>
        <v/>
      </c>
      <c r="J955" s="757" t="str">
        <f>'Compiled Bev'!R3245</f>
        <v/>
      </c>
      <c r="K955" s="757" t="str">
        <f>'Compiled Bev'!S3245</f>
        <v/>
      </c>
      <c r="L955" s="757" t="str">
        <f>'Compiled Bev'!T3245</f>
        <v/>
      </c>
      <c r="M955" s="758"/>
      <c r="N955" s="759"/>
      <c r="O955" s="757"/>
      <c r="P955" s="757"/>
      <c r="Q955" s="757"/>
      <c r="R955" s="757"/>
      <c r="S955" s="757"/>
      <c r="T955" s="757"/>
      <c r="U955" s="757"/>
      <c r="V955" s="757">
        <f>COUNTA('Compiled Bev'!P3245,'Compiled Bev'!R3245)</f>
        <v>0</v>
      </c>
      <c r="W955" s="757"/>
      <c r="X955" s="757"/>
      <c r="Y955" s="757"/>
      <c r="Z955" s="757"/>
    </row>
    <row r="956">
      <c r="A956" s="757" t="str">
        <f>'Compiled Bev'!I3246</f>
        <v/>
      </c>
      <c r="B956" s="757" t="str">
        <f>IF(sum('Compiled Bev'!P3246+'Compiled Bev'!R3246)=0,"",IF(V956&gt;1,"",sum('Compiled Bev'!P3246+'Compiled Bev'!R3246)))</f>
        <v/>
      </c>
      <c r="C956" s="757" t="str">
        <f>'Compiled Bev'!K3246</f>
        <v/>
      </c>
      <c r="D956" s="757" t="str">
        <f>'Compiled Bev'!L3246</f>
        <v/>
      </c>
      <c r="E956" s="757" t="str">
        <f>'Compiled Bev'!M3246</f>
        <v/>
      </c>
      <c r="F956" s="757" t="str">
        <f>'Compiled Bev'!N3246</f>
        <v/>
      </c>
      <c r="G956" s="757" t="str">
        <f t="shared" si="1"/>
        <v/>
      </c>
      <c r="H956" s="757" t="str">
        <f>'Compiled Bev'!P3246</f>
        <v/>
      </c>
      <c r="I956" s="757" t="str">
        <f t="shared" si="2"/>
        <v/>
      </c>
      <c r="J956" s="757" t="str">
        <f>'Compiled Bev'!R3246</f>
        <v/>
      </c>
      <c r="K956" s="757" t="str">
        <f>'Compiled Bev'!S3246</f>
        <v/>
      </c>
      <c r="L956" s="757" t="str">
        <f>'Compiled Bev'!T3246</f>
        <v/>
      </c>
      <c r="M956" s="758"/>
      <c r="N956" s="759"/>
      <c r="O956" s="757"/>
      <c r="P956" s="757"/>
      <c r="Q956" s="757"/>
      <c r="R956" s="757"/>
      <c r="S956" s="757"/>
      <c r="T956" s="757"/>
      <c r="U956" s="757"/>
      <c r="V956" s="757">
        <f>COUNTA('Compiled Bev'!P3246,'Compiled Bev'!R3246)</f>
        <v>0</v>
      </c>
      <c r="W956" s="757"/>
      <c r="X956" s="757"/>
      <c r="Y956" s="757"/>
      <c r="Z956" s="757"/>
    </row>
    <row r="957">
      <c r="A957" s="757" t="str">
        <f>'Compiled Bev'!I3247</f>
        <v/>
      </c>
      <c r="B957" s="757" t="str">
        <f>IF(sum('Compiled Bev'!P3247+'Compiled Bev'!R3247)=0,"",IF(V957&gt;1,"",sum('Compiled Bev'!P3247+'Compiled Bev'!R3247)))</f>
        <v/>
      </c>
      <c r="C957" s="757" t="str">
        <f>'Compiled Bev'!K3247</f>
        <v/>
      </c>
      <c r="D957" s="757" t="str">
        <f>'Compiled Bev'!L3247</f>
        <v/>
      </c>
      <c r="E957" s="757" t="str">
        <f>'Compiled Bev'!M3247</f>
        <v/>
      </c>
      <c r="F957" s="757" t="str">
        <f>'Compiled Bev'!N3247</f>
        <v/>
      </c>
      <c r="G957" s="757" t="str">
        <f t="shared" si="1"/>
        <v/>
      </c>
      <c r="H957" s="757" t="str">
        <f>'Compiled Bev'!P3247</f>
        <v/>
      </c>
      <c r="I957" s="757" t="str">
        <f t="shared" si="2"/>
        <v/>
      </c>
      <c r="J957" s="757" t="str">
        <f>'Compiled Bev'!R3247</f>
        <v/>
      </c>
      <c r="K957" s="757" t="str">
        <f>'Compiled Bev'!S3247</f>
        <v/>
      </c>
      <c r="L957" s="757" t="str">
        <f>'Compiled Bev'!T3247</f>
        <v/>
      </c>
      <c r="M957" s="758"/>
      <c r="N957" s="759"/>
      <c r="O957" s="757"/>
      <c r="P957" s="757"/>
      <c r="Q957" s="757"/>
      <c r="R957" s="757"/>
      <c r="S957" s="757"/>
      <c r="T957" s="757"/>
      <c r="U957" s="757"/>
      <c r="V957" s="757">
        <f>COUNTA('Compiled Bev'!P3247,'Compiled Bev'!R3247)</f>
        <v>0</v>
      </c>
      <c r="W957" s="757"/>
      <c r="X957" s="757"/>
      <c r="Y957" s="757"/>
      <c r="Z957" s="757"/>
    </row>
    <row r="958">
      <c r="A958" s="757" t="str">
        <f>'Compiled Bev'!I3248</f>
        <v/>
      </c>
      <c r="B958" s="757" t="str">
        <f>IF(sum('Compiled Bev'!P3248+'Compiled Bev'!R3248)=0,"",IF(V958&gt;1,"",sum('Compiled Bev'!P3248+'Compiled Bev'!R3248)))</f>
        <v/>
      </c>
      <c r="C958" s="757" t="str">
        <f>'Compiled Bev'!K3248</f>
        <v/>
      </c>
      <c r="D958" s="757" t="str">
        <f>'Compiled Bev'!L3248</f>
        <v/>
      </c>
      <c r="E958" s="757" t="str">
        <f>'Compiled Bev'!M3248</f>
        <v/>
      </c>
      <c r="F958" s="757" t="str">
        <f>'Compiled Bev'!N3248</f>
        <v/>
      </c>
      <c r="G958" s="757" t="str">
        <f t="shared" si="1"/>
        <v/>
      </c>
      <c r="H958" s="757" t="str">
        <f>'Compiled Bev'!P3248</f>
        <v/>
      </c>
      <c r="I958" s="757" t="str">
        <f t="shared" si="2"/>
        <v/>
      </c>
      <c r="J958" s="757" t="str">
        <f>'Compiled Bev'!R3248</f>
        <v/>
      </c>
      <c r="K958" s="757" t="str">
        <f>'Compiled Bev'!S3248</f>
        <v/>
      </c>
      <c r="L958" s="757" t="str">
        <f>'Compiled Bev'!T3248</f>
        <v/>
      </c>
      <c r="M958" s="758"/>
      <c r="N958" s="759"/>
      <c r="O958" s="757"/>
      <c r="P958" s="757"/>
      <c r="Q958" s="757"/>
      <c r="R958" s="757"/>
      <c r="S958" s="757"/>
      <c r="T958" s="757"/>
      <c r="U958" s="757"/>
      <c r="V958" s="757">
        <f>COUNTA('Compiled Bev'!P3248,'Compiled Bev'!R3248)</f>
        <v>0</v>
      </c>
      <c r="W958" s="757"/>
      <c r="X958" s="757"/>
      <c r="Y958" s="757"/>
      <c r="Z958" s="757"/>
    </row>
    <row r="959">
      <c r="A959" s="757" t="str">
        <f>'Compiled Bev'!I3249</f>
        <v/>
      </c>
      <c r="B959" s="757" t="str">
        <f>IF(sum('Compiled Bev'!P3249+'Compiled Bev'!R3249)=0,"",IF(V959&gt;1,"",sum('Compiled Bev'!P3249+'Compiled Bev'!R3249)))</f>
        <v/>
      </c>
      <c r="C959" s="757" t="str">
        <f>'Compiled Bev'!K3249</f>
        <v/>
      </c>
      <c r="D959" s="757" t="str">
        <f>'Compiled Bev'!L3249</f>
        <v/>
      </c>
      <c r="E959" s="757" t="str">
        <f>'Compiled Bev'!M3249</f>
        <v/>
      </c>
      <c r="F959" s="757" t="str">
        <f>'Compiled Bev'!N3249</f>
        <v/>
      </c>
      <c r="G959" s="757" t="str">
        <f t="shared" si="1"/>
        <v/>
      </c>
      <c r="H959" s="757" t="str">
        <f>'Compiled Bev'!P3249</f>
        <v/>
      </c>
      <c r="I959" s="757" t="str">
        <f t="shared" si="2"/>
        <v/>
      </c>
      <c r="J959" s="757" t="str">
        <f>'Compiled Bev'!R3249</f>
        <v/>
      </c>
      <c r="K959" s="757" t="str">
        <f>'Compiled Bev'!S3249</f>
        <v/>
      </c>
      <c r="L959" s="757" t="str">
        <f>'Compiled Bev'!T3249</f>
        <v/>
      </c>
      <c r="M959" s="758"/>
      <c r="N959" s="759"/>
      <c r="O959" s="757"/>
      <c r="P959" s="757"/>
      <c r="Q959" s="757"/>
      <c r="R959" s="757"/>
      <c r="S959" s="757"/>
      <c r="T959" s="757"/>
      <c r="U959" s="757"/>
      <c r="V959" s="757">
        <f>COUNTA('Compiled Bev'!P3249,'Compiled Bev'!R3249)</f>
        <v>0</v>
      </c>
      <c r="W959" s="757"/>
      <c r="X959" s="757"/>
      <c r="Y959" s="757"/>
      <c r="Z959" s="757"/>
    </row>
    <row r="960">
      <c r="A960" s="757" t="str">
        <f>'Compiled Bev'!I3250</f>
        <v/>
      </c>
      <c r="B960" s="757" t="str">
        <f>IF(sum('Compiled Bev'!P3250+'Compiled Bev'!R3250)=0,"",IF(V960&gt;1,"",sum('Compiled Bev'!P3250+'Compiled Bev'!R3250)))</f>
        <v/>
      </c>
      <c r="C960" s="757" t="str">
        <f>'Compiled Bev'!K3250</f>
        <v/>
      </c>
      <c r="D960" s="757" t="str">
        <f>'Compiled Bev'!L3250</f>
        <v/>
      </c>
      <c r="E960" s="757" t="str">
        <f>'Compiled Bev'!M3250</f>
        <v/>
      </c>
      <c r="F960" s="757" t="str">
        <f>'Compiled Bev'!N3250</f>
        <v/>
      </c>
      <c r="G960" s="757" t="str">
        <f t="shared" si="1"/>
        <v/>
      </c>
      <c r="H960" s="757" t="str">
        <f>'Compiled Bev'!P3250</f>
        <v/>
      </c>
      <c r="I960" s="757" t="str">
        <f t="shared" si="2"/>
        <v/>
      </c>
      <c r="J960" s="757" t="str">
        <f>'Compiled Bev'!R3250</f>
        <v/>
      </c>
      <c r="K960" s="757" t="str">
        <f>'Compiled Bev'!S3250</f>
        <v/>
      </c>
      <c r="L960" s="757" t="str">
        <f>'Compiled Bev'!T3250</f>
        <v/>
      </c>
      <c r="M960" s="758"/>
      <c r="N960" s="759"/>
      <c r="O960" s="757"/>
      <c r="P960" s="757"/>
      <c r="Q960" s="757"/>
      <c r="R960" s="757"/>
      <c r="S960" s="757"/>
      <c r="T960" s="757"/>
      <c r="U960" s="757"/>
      <c r="V960" s="757">
        <f>COUNTA('Compiled Bev'!P3250,'Compiled Bev'!R3250)</f>
        <v>0</v>
      </c>
      <c r="W960" s="757"/>
      <c r="X960" s="757"/>
      <c r="Y960" s="757"/>
      <c r="Z960" s="757"/>
    </row>
    <row r="961">
      <c r="A961" s="757" t="str">
        <f>'Compiled Bev'!I3251</f>
        <v/>
      </c>
      <c r="B961" s="757" t="str">
        <f>IF(sum('Compiled Bev'!P3251+'Compiled Bev'!R3251)=0,"",IF(V961&gt;1,"",sum('Compiled Bev'!P3251+'Compiled Bev'!R3251)))</f>
        <v/>
      </c>
      <c r="C961" s="757" t="str">
        <f>'Compiled Bev'!K3251</f>
        <v/>
      </c>
      <c r="D961" s="757" t="str">
        <f>'Compiled Bev'!L3251</f>
        <v/>
      </c>
      <c r="E961" s="757" t="str">
        <f>'Compiled Bev'!M3251</f>
        <v/>
      </c>
      <c r="F961" s="757" t="str">
        <f>'Compiled Bev'!N3251</f>
        <v/>
      </c>
      <c r="G961" s="757" t="str">
        <f t="shared" si="1"/>
        <v/>
      </c>
      <c r="H961" s="757" t="str">
        <f>'Compiled Bev'!P3251</f>
        <v/>
      </c>
      <c r="I961" s="757" t="str">
        <f t="shared" si="2"/>
        <v/>
      </c>
      <c r="J961" s="757" t="str">
        <f>'Compiled Bev'!R3251</f>
        <v/>
      </c>
      <c r="K961" s="757" t="str">
        <f>'Compiled Bev'!S3251</f>
        <v/>
      </c>
      <c r="L961" s="757" t="str">
        <f>'Compiled Bev'!T3251</f>
        <v/>
      </c>
      <c r="M961" s="758"/>
      <c r="N961" s="759"/>
      <c r="O961" s="757"/>
      <c r="P961" s="757"/>
      <c r="Q961" s="757"/>
      <c r="R961" s="757"/>
      <c r="S961" s="757"/>
      <c r="T961" s="757"/>
      <c r="U961" s="757"/>
      <c r="V961" s="757">
        <f>COUNTA('Compiled Bev'!P3251,'Compiled Bev'!R3251)</f>
        <v>0</v>
      </c>
      <c r="W961" s="757"/>
      <c r="X961" s="757"/>
      <c r="Y961" s="757"/>
      <c r="Z961" s="757"/>
    </row>
    <row r="962">
      <c r="A962" s="757" t="str">
        <f>'Compiled Bev'!I3252</f>
        <v/>
      </c>
      <c r="B962" s="757" t="str">
        <f>IF(sum('Compiled Bev'!P3252+'Compiled Bev'!R3252)=0,"",IF(V962&gt;1,"",sum('Compiled Bev'!P3252+'Compiled Bev'!R3252)))</f>
        <v/>
      </c>
      <c r="C962" s="757" t="str">
        <f>'Compiled Bev'!K3252</f>
        <v/>
      </c>
      <c r="D962" s="757" t="str">
        <f>'Compiled Bev'!L3252</f>
        <v/>
      </c>
      <c r="E962" s="757" t="str">
        <f>'Compiled Bev'!M3252</f>
        <v/>
      </c>
      <c r="F962" s="757" t="str">
        <f>'Compiled Bev'!N3252</f>
        <v/>
      </c>
      <c r="G962" s="757" t="str">
        <f t="shared" si="1"/>
        <v/>
      </c>
      <c r="H962" s="757" t="str">
        <f>'Compiled Bev'!P3252</f>
        <v/>
      </c>
      <c r="I962" s="757" t="str">
        <f t="shared" si="2"/>
        <v/>
      </c>
      <c r="J962" s="757" t="str">
        <f>'Compiled Bev'!R3252</f>
        <v/>
      </c>
      <c r="K962" s="757" t="str">
        <f>'Compiled Bev'!S3252</f>
        <v/>
      </c>
      <c r="L962" s="757" t="str">
        <f>'Compiled Bev'!T3252</f>
        <v/>
      </c>
      <c r="M962" s="758"/>
      <c r="N962" s="759"/>
      <c r="O962" s="757"/>
      <c r="P962" s="757"/>
      <c r="Q962" s="757"/>
      <c r="R962" s="757"/>
      <c r="S962" s="757"/>
      <c r="T962" s="757"/>
      <c r="U962" s="757"/>
      <c r="V962" s="757">
        <f>COUNTA('Compiled Bev'!P3252,'Compiled Bev'!R3252)</f>
        <v>0</v>
      </c>
      <c r="W962" s="757"/>
      <c r="X962" s="757"/>
      <c r="Y962" s="757"/>
      <c r="Z962" s="757"/>
    </row>
    <row r="963">
      <c r="A963" s="757" t="str">
        <f>'Compiled Bev'!I3253</f>
        <v/>
      </c>
      <c r="B963" s="757" t="str">
        <f>IF(sum('Compiled Bev'!P3253+'Compiled Bev'!R3253)=0,"",IF(V963&gt;1,"",sum('Compiled Bev'!P3253+'Compiled Bev'!R3253)))</f>
        <v/>
      </c>
      <c r="C963" s="757" t="str">
        <f>'Compiled Bev'!K3253</f>
        <v/>
      </c>
      <c r="D963" s="757" t="str">
        <f>'Compiled Bev'!L3253</f>
        <v/>
      </c>
      <c r="E963" s="757" t="str">
        <f>'Compiled Bev'!M3253</f>
        <v/>
      </c>
      <c r="F963" s="757" t="str">
        <f>'Compiled Bev'!N3253</f>
        <v/>
      </c>
      <c r="G963" s="757" t="str">
        <f t="shared" si="1"/>
        <v/>
      </c>
      <c r="H963" s="757" t="str">
        <f>'Compiled Bev'!P3253</f>
        <v/>
      </c>
      <c r="I963" s="757" t="str">
        <f t="shared" si="2"/>
        <v/>
      </c>
      <c r="J963" s="757" t="str">
        <f>'Compiled Bev'!R3253</f>
        <v/>
      </c>
      <c r="K963" s="757" t="str">
        <f>'Compiled Bev'!S3253</f>
        <v/>
      </c>
      <c r="L963" s="757" t="str">
        <f>'Compiled Bev'!T3253</f>
        <v/>
      </c>
      <c r="M963" s="758"/>
      <c r="N963" s="759"/>
      <c r="O963" s="757"/>
      <c r="P963" s="757"/>
      <c r="Q963" s="757"/>
      <c r="R963" s="757"/>
      <c r="S963" s="757"/>
      <c r="T963" s="757"/>
      <c r="U963" s="757"/>
      <c r="V963" s="757">
        <f>COUNTA('Compiled Bev'!P3253,'Compiled Bev'!R3253)</f>
        <v>0</v>
      </c>
      <c r="W963" s="757"/>
      <c r="X963" s="757"/>
      <c r="Y963" s="757"/>
      <c r="Z963" s="757"/>
    </row>
    <row r="964">
      <c r="A964" s="757" t="str">
        <f>'Compiled Bev'!I3254</f>
        <v/>
      </c>
      <c r="B964" s="757" t="str">
        <f>IF(sum('Compiled Bev'!P3254+'Compiled Bev'!R3254)=0,"",IF(V964&gt;1,"",sum('Compiled Bev'!P3254+'Compiled Bev'!R3254)))</f>
        <v/>
      </c>
      <c r="C964" s="757" t="str">
        <f>'Compiled Bev'!K3254</f>
        <v/>
      </c>
      <c r="D964" s="757" t="str">
        <f>'Compiled Bev'!L3254</f>
        <v/>
      </c>
      <c r="E964" s="757" t="str">
        <f>'Compiled Bev'!M3254</f>
        <v/>
      </c>
      <c r="F964" s="757" t="str">
        <f>'Compiled Bev'!N3254</f>
        <v/>
      </c>
      <c r="G964" s="757" t="str">
        <f t="shared" si="1"/>
        <v/>
      </c>
      <c r="H964" s="757" t="str">
        <f>'Compiled Bev'!P3254</f>
        <v/>
      </c>
      <c r="I964" s="757" t="str">
        <f t="shared" si="2"/>
        <v/>
      </c>
      <c r="J964" s="757" t="str">
        <f>'Compiled Bev'!R3254</f>
        <v/>
      </c>
      <c r="K964" s="757" t="str">
        <f>'Compiled Bev'!S3254</f>
        <v/>
      </c>
      <c r="L964" s="757" t="str">
        <f>'Compiled Bev'!T3254</f>
        <v/>
      </c>
      <c r="M964" s="758"/>
      <c r="N964" s="759"/>
      <c r="O964" s="757"/>
      <c r="P964" s="757"/>
      <c r="Q964" s="757"/>
      <c r="R964" s="757"/>
      <c r="S964" s="757"/>
      <c r="T964" s="757"/>
      <c r="U964" s="757"/>
      <c r="V964" s="757">
        <f>COUNTA('Compiled Bev'!P3254,'Compiled Bev'!R3254)</f>
        <v>0</v>
      </c>
      <c r="W964" s="757"/>
      <c r="X964" s="757"/>
      <c r="Y964" s="757"/>
      <c r="Z964" s="757"/>
    </row>
    <row r="965">
      <c r="A965" s="757" t="str">
        <f>'Compiled Bev'!I3255</f>
        <v/>
      </c>
      <c r="B965" s="757" t="str">
        <f>IF(sum('Compiled Bev'!P3255+'Compiled Bev'!R3255)=0,"",IF(V965&gt;1,"",sum('Compiled Bev'!P3255+'Compiled Bev'!R3255)))</f>
        <v/>
      </c>
      <c r="C965" s="757" t="str">
        <f>'Compiled Bev'!K3255</f>
        <v/>
      </c>
      <c r="D965" s="757" t="str">
        <f>'Compiled Bev'!L3255</f>
        <v/>
      </c>
      <c r="E965" s="757" t="str">
        <f>'Compiled Bev'!M3255</f>
        <v/>
      </c>
      <c r="F965" s="757" t="str">
        <f>'Compiled Bev'!N3255</f>
        <v/>
      </c>
      <c r="G965" s="757" t="str">
        <f t="shared" si="1"/>
        <v/>
      </c>
      <c r="H965" s="757" t="str">
        <f>'Compiled Bev'!P3255</f>
        <v/>
      </c>
      <c r="I965" s="757" t="str">
        <f t="shared" si="2"/>
        <v/>
      </c>
      <c r="J965" s="757" t="str">
        <f>'Compiled Bev'!R3255</f>
        <v/>
      </c>
      <c r="K965" s="757" t="str">
        <f>'Compiled Bev'!S3255</f>
        <v/>
      </c>
      <c r="L965" s="757" t="str">
        <f>'Compiled Bev'!T3255</f>
        <v/>
      </c>
      <c r="M965" s="758"/>
      <c r="N965" s="759"/>
      <c r="O965" s="757"/>
      <c r="P965" s="757"/>
      <c r="Q965" s="757"/>
      <c r="R965" s="757"/>
      <c r="S965" s="757"/>
      <c r="T965" s="757"/>
      <c r="U965" s="757"/>
      <c r="V965" s="757">
        <f>COUNTA('Compiled Bev'!P3255,'Compiled Bev'!R3255)</f>
        <v>0</v>
      </c>
      <c r="W965" s="757"/>
      <c r="X965" s="757"/>
      <c r="Y965" s="757"/>
      <c r="Z965" s="757"/>
    </row>
    <row r="966">
      <c r="A966" s="757" t="str">
        <f>'Compiled Bev'!I3256</f>
        <v/>
      </c>
      <c r="B966" s="757" t="str">
        <f>IF(sum('Compiled Bev'!P3256+'Compiled Bev'!R3256)=0,"",IF(V966&gt;1,"",sum('Compiled Bev'!P3256+'Compiled Bev'!R3256)))</f>
        <v/>
      </c>
      <c r="C966" s="757" t="str">
        <f>'Compiled Bev'!K3256</f>
        <v/>
      </c>
      <c r="D966" s="757" t="str">
        <f>'Compiled Bev'!L3256</f>
        <v/>
      </c>
      <c r="E966" s="757" t="str">
        <f>'Compiled Bev'!M3256</f>
        <v/>
      </c>
      <c r="F966" s="757" t="str">
        <f>'Compiled Bev'!N3256</f>
        <v/>
      </c>
      <c r="G966" s="757" t="str">
        <f t="shared" si="1"/>
        <v/>
      </c>
      <c r="H966" s="757" t="str">
        <f>'Compiled Bev'!P3256</f>
        <v/>
      </c>
      <c r="I966" s="757" t="str">
        <f t="shared" si="2"/>
        <v/>
      </c>
      <c r="J966" s="757" t="str">
        <f>'Compiled Bev'!R3256</f>
        <v/>
      </c>
      <c r="K966" s="757" t="str">
        <f>'Compiled Bev'!S3256</f>
        <v/>
      </c>
      <c r="L966" s="757" t="str">
        <f>'Compiled Bev'!T3256</f>
        <v/>
      </c>
      <c r="M966" s="758"/>
      <c r="N966" s="759"/>
      <c r="O966" s="757"/>
      <c r="P966" s="757"/>
      <c r="Q966" s="757"/>
      <c r="R966" s="757"/>
      <c r="S966" s="757"/>
      <c r="T966" s="757"/>
      <c r="U966" s="757"/>
      <c r="V966" s="757">
        <f>COUNTA('Compiled Bev'!P3256,'Compiled Bev'!R3256)</f>
        <v>0</v>
      </c>
      <c r="W966" s="757"/>
      <c r="X966" s="757"/>
      <c r="Y966" s="757"/>
      <c r="Z966" s="757"/>
    </row>
    <row r="967">
      <c r="A967" s="757" t="str">
        <f>'Compiled Bev'!I3257</f>
        <v/>
      </c>
      <c r="B967" s="757" t="str">
        <f>IF(sum('Compiled Bev'!P3257+'Compiled Bev'!R3257)=0,"",IF(V967&gt;1,"",sum('Compiled Bev'!P3257+'Compiled Bev'!R3257)))</f>
        <v/>
      </c>
      <c r="C967" s="757" t="str">
        <f>'Compiled Bev'!K3257</f>
        <v/>
      </c>
      <c r="D967" s="757" t="str">
        <f>'Compiled Bev'!L3257</f>
        <v/>
      </c>
      <c r="E967" s="757" t="str">
        <f>'Compiled Bev'!M3257</f>
        <v/>
      </c>
      <c r="F967" s="757" t="str">
        <f>'Compiled Bev'!N3257</f>
        <v/>
      </c>
      <c r="G967" s="757" t="str">
        <f t="shared" si="1"/>
        <v/>
      </c>
      <c r="H967" s="757" t="str">
        <f>'Compiled Bev'!P3257</f>
        <v/>
      </c>
      <c r="I967" s="757" t="str">
        <f t="shared" si="2"/>
        <v/>
      </c>
      <c r="J967" s="757" t="str">
        <f>'Compiled Bev'!R3257</f>
        <v/>
      </c>
      <c r="K967" s="757" t="str">
        <f>'Compiled Bev'!S3257</f>
        <v/>
      </c>
      <c r="L967" s="757" t="str">
        <f>'Compiled Bev'!T3257</f>
        <v/>
      </c>
      <c r="M967" s="758"/>
      <c r="N967" s="759"/>
      <c r="O967" s="757"/>
      <c r="P967" s="757"/>
      <c r="Q967" s="757"/>
      <c r="R967" s="757"/>
      <c r="S967" s="757"/>
      <c r="T967" s="757"/>
      <c r="U967" s="757"/>
      <c r="V967" s="757">
        <f>COUNTA('Compiled Bev'!P3257,'Compiled Bev'!R3257)</f>
        <v>0</v>
      </c>
      <c r="W967" s="757"/>
      <c r="X967" s="757"/>
      <c r="Y967" s="757"/>
      <c r="Z967" s="757"/>
    </row>
    <row r="968">
      <c r="A968" s="757" t="str">
        <f>'Compiled Bev'!I3258</f>
        <v/>
      </c>
      <c r="B968" s="757" t="str">
        <f>IF(sum('Compiled Bev'!P3258+'Compiled Bev'!R3258)=0,"",IF(V968&gt;1,"",sum('Compiled Bev'!P3258+'Compiled Bev'!R3258)))</f>
        <v/>
      </c>
      <c r="C968" s="757" t="str">
        <f>'Compiled Bev'!K3258</f>
        <v/>
      </c>
      <c r="D968" s="757" t="str">
        <f>'Compiled Bev'!L3258</f>
        <v/>
      </c>
      <c r="E968" s="757" t="str">
        <f>'Compiled Bev'!M3258</f>
        <v/>
      </c>
      <c r="F968" s="757" t="str">
        <f>'Compiled Bev'!N3258</f>
        <v/>
      </c>
      <c r="G968" s="757" t="str">
        <f t="shared" si="1"/>
        <v/>
      </c>
      <c r="H968" s="757" t="str">
        <f>'Compiled Bev'!P3258</f>
        <v/>
      </c>
      <c r="I968" s="757" t="str">
        <f t="shared" si="2"/>
        <v/>
      </c>
      <c r="J968" s="757" t="str">
        <f>'Compiled Bev'!R3258</f>
        <v/>
      </c>
      <c r="K968" s="757" t="str">
        <f>'Compiled Bev'!S3258</f>
        <v/>
      </c>
      <c r="L968" s="757" t="str">
        <f>'Compiled Bev'!T3258</f>
        <v/>
      </c>
      <c r="M968" s="758"/>
      <c r="N968" s="759"/>
      <c r="O968" s="757"/>
      <c r="P968" s="757"/>
      <c r="Q968" s="757"/>
      <c r="R968" s="757"/>
      <c r="S968" s="757"/>
      <c r="T968" s="757"/>
      <c r="U968" s="757"/>
      <c r="V968" s="757">
        <f>COUNTA('Compiled Bev'!P3258,'Compiled Bev'!R3258)</f>
        <v>0</v>
      </c>
      <c r="W968" s="757"/>
      <c r="X968" s="757"/>
      <c r="Y968" s="757"/>
      <c r="Z968" s="757"/>
    </row>
    <row r="969">
      <c r="A969" s="757" t="str">
        <f>'Compiled Bev'!I3259</f>
        <v/>
      </c>
      <c r="B969" s="757" t="str">
        <f>IF(sum('Compiled Bev'!P3259+'Compiled Bev'!R3259)=0,"",IF(V969&gt;1,"",sum('Compiled Bev'!P3259+'Compiled Bev'!R3259)))</f>
        <v/>
      </c>
      <c r="C969" s="757" t="str">
        <f>'Compiled Bev'!K3259</f>
        <v/>
      </c>
      <c r="D969" s="757" t="str">
        <f>'Compiled Bev'!L3259</f>
        <v/>
      </c>
      <c r="E969" s="757" t="str">
        <f>'Compiled Bev'!M3259</f>
        <v/>
      </c>
      <c r="F969" s="757" t="str">
        <f>'Compiled Bev'!N3259</f>
        <v/>
      </c>
      <c r="G969" s="757" t="str">
        <f t="shared" si="1"/>
        <v/>
      </c>
      <c r="H969" s="757" t="str">
        <f>'Compiled Bev'!P3259</f>
        <v/>
      </c>
      <c r="I969" s="757" t="str">
        <f t="shared" si="2"/>
        <v/>
      </c>
      <c r="J969" s="757" t="str">
        <f>'Compiled Bev'!R3259</f>
        <v/>
      </c>
      <c r="K969" s="757" t="str">
        <f>'Compiled Bev'!S3259</f>
        <v/>
      </c>
      <c r="L969" s="757" t="str">
        <f>'Compiled Bev'!T3259</f>
        <v/>
      </c>
      <c r="M969" s="758"/>
      <c r="N969" s="759"/>
      <c r="O969" s="757"/>
      <c r="P969" s="757"/>
      <c r="Q969" s="757"/>
      <c r="R969" s="757"/>
      <c r="S969" s="757"/>
      <c r="T969" s="757"/>
      <c r="U969" s="757"/>
      <c r="V969" s="757">
        <f>COUNTA('Compiled Bev'!P3259,'Compiled Bev'!R3259)</f>
        <v>0</v>
      </c>
      <c r="W969" s="757"/>
      <c r="X969" s="757"/>
      <c r="Y969" s="757"/>
      <c r="Z969" s="757"/>
    </row>
    <row r="970">
      <c r="A970" s="757" t="str">
        <f>'Compiled Bev'!I3260</f>
        <v/>
      </c>
      <c r="B970" s="757" t="str">
        <f>IF(sum('Compiled Bev'!P3260+'Compiled Bev'!R3260)=0,"",IF(V970&gt;1,"",sum('Compiled Bev'!P3260+'Compiled Bev'!R3260)))</f>
        <v/>
      </c>
      <c r="C970" s="757" t="str">
        <f>'Compiled Bev'!K3260</f>
        <v/>
      </c>
      <c r="D970" s="757" t="str">
        <f>'Compiled Bev'!L3260</f>
        <v/>
      </c>
      <c r="E970" s="757" t="str">
        <f>'Compiled Bev'!M3260</f>
        <v/>
      </c>
      <c r="F970" s="757" t="str">
        <f>'Compiled Bev'!N3260</f>
        <v/>
      </c>
      <c r="G970" s="757" t="str">
        <f t="shared" si="1"/>
        <v/>
      </c>
      <c r="H970" s="757" t="str">
        <f>'Compiled Bev'!P3260</f>
        <v/>
      </c>
      <c r="I970" s="757" t="str">
        <f t="shared" si="2"/>
        <v/>
      </c>
      <c r="J970" s="757" t="str">
        <f>'Compiled Bev'!R3260</f>
        <v/>
      </c>
      <c r="K970" s="757" t="str">
        <f>'Compiled Bev'!S3260</f>
        <v/>
      </c>
      <c r="L970" s="757" t="str">
        <f>'Compiled Bev'!T3260</f>
        <v/>
      </c>
      <c r="M970" s="758"/>
      <c r="N970" s="759"/>
      <c r="O970" s="757"/>
      <c r="P970" s="757"/>
      <c r="Q970" s="757"/>
      <c r="R970" s="757"/>
      <c r="S970" s="757"/>
      <c r="T970" s="757"/>
      <c r="U970" s="757"/>
      <c r="V970" s="757">
        <f>COUNTA('Compiled Bev'!P3260,'Compiled Bev'!R3260)</f>
        <v>0</v>
      </c>
      <c r="W970" s="757"/>
      <c r="X970" s="757"/>
      <c r="Y970" s="757"/>
      <c r="Z970" s="757"/>
    </row>
    <row r="971">
      <c r="A971" s="757" t="str">
        <f>'Compiled Bev'!I3261</f>
        <v/>
      </c>
      <c r="B971" s="757" t="str">
        <f>IF(sum('Compiled Bev'!P3261+'Compiled Bev'!R3261)=0,"",IF(V971&gt;1,"",sum('Compiled Bev'!P3261+'Compiled Bev'!R3261)))</f>
        <v/>
      </c>
      <c r="C971" s="757" t="str">
        <f>'Compiled Bev'!K3261</f>
        <v/>
      </c>
      <c r="D971" s="757" t="str">
        <f>'Compiled Bev'!L3261</f>
        <v/>
      </c>
      <c r="E971" s="757" t="str">
        <f>'Compiled Bev'!M3261</f>
        <v/>
      </c>
      <c r="F971" s="757" t="str">
        <f>'Compiled Bev'!N3261</f>
        <v/>
      </c>
      <c r="G971" s="757" t="str">
        <f t="shared" si="1"/>
        <v/>
      </c>
      <c r="H971" s="757" t="str">
        <f>'Compiled Bev'!P3261</f>
        <v/>
      </c>
      <c r="I971" s="757" t="str">
        <f t="shared" si="2"/>
        <v/>
      </c>
      <c r="J971" s="757" t="str">
        <f>'Compiled Bev'!R3261</f>
        <v/>
      </c>
      <c r="K971" s="757" t="str">
        <f>'Compiled Bev'!S3261</f>
        <v/>
      </c>
      <c r="L971" s="757" t="str">
        <f>'Compiled Bev'!T3261</f>
        <v/>
      </c>
      <c r="M971" s="758"/>
      <c r="N971" s="759"/>
      <c r="O971" s="757"/>
      <c r="P971" s="757"/>
      <c r="Q971" s="757"/>
      <c r="R971" s="757"/>
      <c r="S971" s="757"/>
      <c r="T971" s="757"/>
      <c r="U971" s="757"/>
      <c r="V971" s="757">
        <f>COUNTA('Compiled Bev'!P3261,'Compiled Bev'!R3261)</f>
        <v>0</v>
      </c>
      <c r="W971" s="757"/>
      <c r="X971" s="757"/>
      <c r="Y971" s="757"/>
      <c r="Z971" s="757"/>
    </row>
    <row r="972">
      <c r="A972" s="757" t="str">
        <f>'Compiled Bev'!I3262</f>
        <v/>
      </c>
      <c r="B972" s="757" t="str">
        <f>IF(sum('Compiled Bev'!P3262+'Compiled Bev'!R3262)=0,"",IF(V972&gt;1,"",sum('Compiled Bev'!P3262+'Compiled Bev'!R3262)))</f>
        <v/>
      </c>
      <c r="C972" s="757" t="str">
        <f>'Compiled Bev'!K3262</f>
        <v/>
      </c>
      <c r="D972" s="757" t="str">
        <f>'Compiled Bev'!L3262</f>
        <v/>
      </c>
      <c r="E972" s="757" t="str">
        <f>'Compiled Bev'!M3262</f>
        <v/>
      </c>
      <c r="F972" s="757" t="str">
        <f>'Compiled Bev'!N3262</f>
        <v/>
      </c>
      <c r="G972" s="757" t="str">
        <f t="shared" si="1"/>
        <v/>
      </c>
      <c r="H972" s="757" t="str">
        <f>'Compiled Bev'!P3262</f>
        <v/>
      </c>
      <c r="I972" s="757" t="str">
        <f t="shared" si="2"/>
        <v/>
      </c>
      <c r="J972" s="757" t="str">
        <f>'Compiled Bev'!R3262</f>
        <v/>
      </c>
      <c r="K972" s="757" t="str">
        <f>'Compiled Bev'!S3262</f>
        <v/>
      </c>
      <c r="L972" s="757" t="str">
        <f>'Compiled Bev'!T3262</f>
        <v/>
      </c>
      <c r="M972" s="758"/>
      <c r="N972" s="759"/>
      <c r="O972" s="757"/>
      <c r="P972" s="757"/>
      <c r="Q972" s="757"/>
      <c r="R972" s="757"/>
      <c r="S972" s="757"/>
      <c r="T972" s="757"/>
      <c r="U972" s="757"/>
      <c r="V972" s="757">
        <f>COUNTA('Compiled Bev'!P3262,'Compiled Bev'!R3262)</f>
        <v>0</v>
      </c>
      <c r="W972" s="757"/>
      <c r="X972" s="757"/>
      <c r="Y972" s="757"/>
      <c r="Z972" s="757"/>
    </row>
    <row r="973">
      <c r="A973" s="757" t="str">
        <f>'Compiled Bev'!I3263</f>
        <v/>
      </c>
      <c r="B973" s="757" t="str">
        <f>IF(sum('Compiled Bev'!P3263+'Compiled Bev'!R3263)=0,"",IF(V973&gt;1,"",sum('Compiled Bev'!P3263+'Compiled Bev'!R3263)))</f>
        <v/>
      </c>
      <c r="C973" s="757" t="str">
        <f>'Compiled Bev'!K3263</f>
        <v/>
      </c>
      <c r="D973" s="757" t="str">
        <f>'Compiled Bev'!L3263</f>
        <v/>
      </c>
      <c r="E973" s="757" t="str">
        <f>'Compiled Bev'!M3263</f>
        <v/>
      </c>
      <c r="F973" s="757" t="str">
        <f>'Compiled Bev'!N3263</f>
        <v/>
      </c>
      <c r="G973" s="757" t="str">
        <f t="shared" si="1"/>
        <v/>
      </c>
      <c r="H973" s="757" t="str">
        <f>'Compiled Bev'!P3263</f>
        <v/>
      </c>
      <c r="I973" s="757" t="str">
        <f t="shared" si="2"/>
        <v/>
      </c>
      <c r="J973" s="757" t="str">
        <f>'Compiled Bev'!R3263</f>
        <v/>
      </c>
      <c r="K973" s="757" t="str">
        <f>'Compiled Bev'!S3263</f>
        <v/>
      </c>
      <c r="L973" s="757" t="str">
        <f>'Compiled Bev'!T3263</f>
        <v/>
      </c>
      <c r="M973" s="758"/>
      <c r="N973" s="759"/>
      <c r="O973" s="757"/>
      <c r="P973" s="757"/>
      <c r="Q973" s="757"/>
      <c r="R973" s="757"/>
      <c r="S973" s="757"/>
      <c r="T973" s="757"/>
      <c r="U973" s="757"/>
      <c r="V973" s="757">
        <f>COUNTA('Compiled Bev'!P3263,'Compiled Bev'!R3263)</f>
        <v>0</v>
      </c>
      <c r="W973" s="757"/>
      <c r="X973" s="757"/>
      <c r="Y973" s="757"/>
      <c r="Z973" s="757"/>
    </row>
    <row r="974">
      <c r="A974" s="757" t="str">
        <f>'Compiled Bev'!I3264</f>
        <v/>
      </c>
      <c r="B974" s="757" t="str">
        <f>IF(sum('Compiled Bev'!P3264+'Compiled Bev'!R3264)=0,"",IF(V974&gt;1,"",sum('Compiled Bev'!P3264+'Compiled Bev'!R3264)))</f>
        <v/>
      </c>
      <c r="C974" s="757" t="str">
        <f>'Compiled Bev'!K3264</f>
        <v/>
      </c>
      <c r="D974" s="757" t="str">
        <f>'Compiled Bev'!L3264</f>
        <v/>
      </c>
      <c r="E974" s="757" t="str">
        <f>'Compiled Bev'!M3264</f>
        <v/>
      </c>
      <c r="F974" s="757" t="str">
        <f>'Compiled Bev'!N3264</f>
        <v/>
      </c>
      <c r="G974" s="757" t="str">
        <f t="shared" si="1"/>
        <v/>
      </c>
      <c r="H974" s="757" t="str">
        <f>'Compiled Bev'!P3264</f>
        <v/>
      </c>
      <c r="I974" s="757" t="str">
        <f t="shared" si="2"/>
        <v/>
      </c>
      <c r="J974" s="757" t="str">
        <f>'Compiled Bev'!R3264</f>
        <v/>
      </c>
      <c r="K974" s="757" t="str">
        <f>'Compiled Bev'!S3264</f>
        <v/>
      </c>
      <c r="L974" s="757" t="str">
        <f>'Compiled Bev'!T3264</f>
        <v/>
      </c>
      <c r="M974" s="758"/>
      <c r="N974" s="759"/>
      <c r="O974" s="757"/>
      <c r="P974" s="757"/>
      <c r="Q974" s="757"/>
      <c r="R974" s="757"/>
      <c r="S974" s="757"/>
      <c r="T974" s="757"/>
      <c r="U974" s="757"/>
      <c r="V974" s="757">
        <f>COUNTA('Compiled Bev'!P3264,'Compiled Bev'!R3264)</f>
        <v>0</v>
      </c>
      <c r="W974" s="757"/>
      <c r="X974" s="757"/>
      <c r="Y974" s="757"/>
      <c r="Z974" s="757"/>
    </row>
    <row r="975">
      <c r="A975" s="757" t="str">
        <f>'Compiled Bev'!I3265</f>
        <v/>
      </c>
      <c r="B975" s="757" t="str">
        <f>IF(sum('Compiled Bev'!P3265+'Compiled Bev'!R3265)=0,"",IF(V975&gt;1,"",sum('Compiled Bev'!P3265+'Compiled Bev'!R3265)))</f>
        <v/>
      </c>
      <c r="C975" s="757" t="str">
        <f>'Compiled Bev'!K3265</f>
        <v/>
      </c>
      <c r="D975" s="757" t="str">
        <f>'Compiled Bev'!L3265</f>
        <v/>
      </c>
      <c r="E975" s="757" t="str">
        <f>'Compiled Bev'!M3265</f>
        <v/>
      </c>
      <c r="F975" s="757" t="str">
        <f>'Compiled Bev'!N3265</f>
        <v/>
      </c>
      <c r="G975" s="757" t="str">
        <f t="shared" si="1"/>
        <v/>
      </c>
      <c r="H975" s="757" t="str">
        <f>'Compiled Bev'!P3265</f>
        <v/>
      </c>
      <c r="I975" s="757" t="str">
        <f t="shared" si="2"/>
        <v/>
      </c>
      <c r="J975" s="757" t="str">
        <f>'Compiled Bev'!R3265</f>
        <v/>
      </c>
      <c r="K975" s="757" t="str">
        <f>'Compiled Bev'!S3265</f>
        <v/>
      </c>
      <c r="L975" s="757" t="str">
        <f>'Compiled Bev'!T3265</f>
        <v/>
      </c>
      <c r="M975" s="758"/>
      <c r="N975" s="759"/>
      <c r="O975" s="757"/>
      <c r="P975" s="757"/>
      <c r="Q975" s="757"/>
      <c r="R975" s="757"/>
      <c r="S975" s="757"/>
      <c r="T975" s="757"/>
      <c r="U975" s="757"/>
      <c r="V975" s="757">
        <f>COUNTA('Compiled Bev'!P3265,'Compiled Bev'!R3265)</f>
        <v>0</v>
      </c>
      <c r="W975" s="757"/>
      <c r="X975" s="757"/>
      <c r="Y975" s="757"/>
      <c r="Z975" s="757"/>
    </row>
    <row r="976">
      <c r="A976" s="757" t="str">
        <f>'Compiled Bev'!I3266</f>
        <v/>
      </c>
      <c r="B976" s="757" t="str">
        <f>IF(sum('Compiled Bev'!P3266+'Compiled Bev'!R3266)=0,"",IF(V976&gt;1,"",sum('Compiled Bev'!P3266+'Compiled Bev'!R3266)))</f>
        <v/>
      </c>
      <c r="C976" s="757" t="str">
        <f>'Compiled Bev'!K3266</f>
        <v/>
      </c>
      <c r="D976" s="757" t="str">
        <f>'Compiled Bev'!L3266</f>
        <v/>
      </c>
      <c r="E976" s="757" t="str">
        <f>'Compiled Bev'!M3266</f>
        <v/>
      </c>
      <c r="F976" s="757" t="str">
        <f>'Compiled Bev'!N3266</f>
        <v/>
      </c>
      <c r="G976" s="757" t="str">
        <f t="shared" si="1"/>
        <v/>
      </c>
      <c r="H976" s="757" t="str">
        <f>'Compiled Bev'!P3266</f>
        <v/>
      </c>
      <c r="I976" s="757" t="str">
        <f t="shared" si="2"/>
        <v/>
      </c>
      <c r="J976" s="757" t="str">
        <f>'Compiled Bev'!R3266</f>
        <v/>
      </c>
      <c r="K976" s="757" t="str">
        <f>'Compiled Bev'!S3266</f>
        <v/>
      </c>
      <c r="L976" s="757" t="str">
        <f>'Compiled Bev'!T3266</f>
        <v/>
      </c>
      <c r="M976" s="758"/>
      <c r="N976" s="759"/>
      <c r="O976" s="757"/>
      <c r="P976" s="757"/>
      <c r="Q976" s="757"/>
      <c r="R976" s="757"/>
      <c r="S976" s="757"/>
      <c r="T976" s="757"/>
      <c r="U976" s="757"/>
      <c r="V976" s="757">
        <f>COUNTA('Compiled Bev'!P3266,'Compiled Bev'!R3266)</f>
        <v>0</v>
      </c>
      <c r="W976" s="757"/>
      <c r="X976" s="757"/>
      <c r="Y976" s="757"/>
      <c r="Z976" s="757"/>
    </row>
    <row r="977">
      <c r="A977" s="757" t="str">
        <f>'Compiled Bev'!I3267</f>
        <v/>
      </c>
      <c r="B977" s="757" t="str">
        <f>IF(sum('Compiled Bev'!P3267+'Compiled Bev'!R3267)=0,"",IF(V977&gt;1,"",sum('Compiled Bev'!P3267+'Compiled Bev'!R3267)))</f>
        <v/>
      </c>
      <c r="C977" s="757" t="str">
        <f>'Compiled Bev'!K3267</f>
        <v/>
      </c>
      <c r="D977" s="757" t="str">
        <f>'Compiled Bev'!L3267</f>
        <v/>
      </c>
      <c r="E977" s="757" t="str">
        <f>'Compiled Bev'!M3267</f>
        <v/>
      </c>
      <c r="F977" s="757" t="str">
        <f>'Compiled Bev'!N3267</f>
        <v/>
      </c>
      <c r="G977" s="757" t="str">
        <f t="shared" si="1"/>
        <v/>
      </c>
      <c r="H977" s="757" t="str">
        <f>'Compiled Bev'!P3267</f>
        <v/>
      </c>
      <c r="I977" s="757" t="str">
        <f t="shared" si="2"/>
        <v/>
      </c>
      <c r="J977" s="757" t="str">
        <f>'Compiled Bev'!R3267</f>
        <v/>
      </c>
      <c r="K977" s="757" t="str">
        <f>'Compiled Bev'!S3267</f>
        <v/>
      </c>
      <c r="L977" s="757" t="str">
        <f>'Compiled Bev'!T3267</f>
        <v/>
      </c>
      <c r="M977" s="758"/>
      <c r="N977" s="759"/>
      <c r="O977" s="757"/>
      <c r="P977" s="757"/>
      <c r="Q977" s="757"/>
      <c r="R977" s="757"/>
      <c r="S977" s="757"/>
      <c r="T977" s="757"/>
      <c r="U977" s="757"/>
      <c r="V977" s="757">
        <f>COUNTA('Compiled Bev'!P3267,'Compiled Bev'!R3267)</f>
        <v>0</v>
      </c>
      <c r="W977" s="757"/>
      <c r="X977" s="757"/>
      <c r="Y977" s="757"/>
      <c r="Z977" s="757"/>
    </row>
    <row r="978">
      <c r="A978" s="757" t="str">
        <f>'Compiled Bev'!I3268</f>
        <v/>
      </c>
      <c r="B978" s="757" t="str">
        <f>IF(sum('Compiled Bev'!P3268+'Compiled Bev'!R3268)=0,"",IF(V978&gt;1,"",sum('Compiled Bev'!P3268+'Compiled Bev'!R3268)))</f>
        <v/>
      </c>
      <c r="C978" s="757" t="str">
        <f>'Compiled Bev'!K3268</f>
        <v/>
      </c>
      <c r="D978" s="757" t="str">
        <f>'Compiled Bev'!L3268</f>
        <v/>
      </c>
      <c r="E978" s="757" t="str">
        <f>'Compiled Bev'!M3268</f>
        <v/>
      </c>
      <c r="F978" s="757" t="str">
        <f>'Compiled Bev'!N3268</f>
        <v/>
      </c>
      <c r="G978" s="757" t="str">
        <f t="shared" si="1"/>
        <v/>
      </c>
      <c r="H978" s="757" t="str">
        <f>'Compiled Bev'!P3268</f>
        <v/>
      </c>
      <c r="I978" s="757" t="str">
        <f t="shared" si="2"/>
        <v/>
      </c>
      <c r="J978" s="757" t="str">
        <f>'Compiled Bev'!R3268</f>
        <v/>
      </c>
      <c r="K978" s="757" t="str">
        <f>'Compiled Bev'!S3268</f>
        <v/>
      </c>
      <c r="L978" s="757" t="str">
        <f>'Compiled Bev'!T3268</f>
        <v/>
      </c>
      <c r="M978" s="758"/>
      <c r="N978" s="759"/>
      <c r="O978" s="757"/>
      <c r="P978" s="757"/>
      <c r="Q978" s="757"/>
      <c r="R978" s="757"/>
      <c r="S978" s="757"/>
      <c r="T978" s="757"/>
      <c r="U978" s="757"/>
      <c r="V978" s="757">
        <f>COUNTA('Compiled Bev'!P3268,'Compiled Bev'!R3268)</f>
        <v>0</v>
      </c>
      <c r="W978" s="757"/>
      <c r="X978" s="757"/>
      <c r="Y978" s="757"/>
      <c r="Z978" s="757"/>
    </row>
    <row r="979">
      <c r="A979" s="757" t="str">
        <f>'Compiled Bev'!I3269</f>
        <v/>
      </c>
      <c r="B979" s="757" t="str">
        <f>IF(sum('Compiled Bev'!P3269+'Compiled Bev'!R3269)=0,"",IF(V979&gt;1,"",sum('Compiled Bev'!P3269+'Compiled Bev'!R3269)))</f>
        <v/>
      </c>
      <c r="C979" s="757" t="str">
        <f>'Compiled Bev'!K3269</f>
        <v/>
      </c>
      <c r="D979" s="757" t="str">
        <f>'Compiled Bev'!L3269</f>
        <v/>
      </c>
      <c r="E979" s="757" t="str">
        <f>'Compiled Bev'!M3269</f>
        <v/>
      </c>
      <c r="F979" s="757" t="str">
        <f>'Compiled Bev'!N3269</f>
        <v/>
      </c>
      <c r="G979" s="757" t="str">
        <f t="shared" si="1"/>
        <v/>
      </c>
      <c r="H979" s="757" t="str">
        <f>'Compiled Bev'!P3269</f>
        <v/>
      </c>
      <c r="I979" s="757" t="str">
        <f t="shared" si="2"/>
        <v/>
      </c>
      <c r="J979" s="757" t="str">
        <f>'Compiled Bev'!R3269</f>
        <v/>
      </c>
      <c r="K979" s="757" t="str">
        <f>'Compiled Bev'!S3269</f>
        <v/>
      </c>
      <c r="L979" s="757" t="str">
        <f>'Compiled Bev'!T3269</f>
        <v/>
      </c>
      <c r="M979" s="758"/>
      <c r="N979" s="759"/>
      <c r="O979" s="757"/>
      <c r="P979" s="757"/>
      <c r="Q979" s="757"/>
      <c r="R979" s="757"/>
      <c r="S979" s="757"/>
      <c r="T979" s="757"/>
      <c r="U979" s="757"/>
      <c r="V979" s="757">
        <f>COUNTA('Compiled Bev'!P3269,'Compiled Bev'!R3269)</f>
        <v>0</v>
      </c>
      <c r="W979" s="757"/>
      <c r="X979" s="757"/>
      <c r="Y979" s="757"/>
      <c r="Z979" s="757"/>
    </row>
    <row r="980">
      <c r="A980" s="757" t="str">
        <f>'Compiled Bev'!I3270</f>
        <v/>
      </c>
      <c r="B980" s="757" t="str">
        <f>IF(sum('Compiled Bev'!P3270+'Compiled Bev'!R3270)=0,"",IF(V980&gt;1,"",sum('Compiled Bev'!P3270+'Compiled Bev'!R3270)))</f>
        <v/>
      </c>
      <c r="C980" s="757" t="str">
        <f>'Compiled Bev'!K3270</f>
        <v/>
      </c>
      <c r="D980" s="757" t="str">
        <f>'Compiled Bev'!L3270</f>
        <v/>
      </c>
      <c r="E980" s="757" t="str">
        <f>'Compiled Bev'!M3270</f>
        <v/>
      </c>
      <c r="F980" s="757" t="str">
        <f>'Compiled Bev'!N3270</f>
        <v/>
      </c>
      <c r="G980" s="757" t="str">
        <f t="shared" si="1"/>
        <v/>
      </c>
      <c r="H980" s="757" t="str">
        <f>'Compiled Bev'!P3270</f>
        <v/>
      </c>
      <c r="I980" s="757" t="str">
        <f t="shared" si="2"/>
        <v/>
      </c>
      <c r="J980" s="757" t="str">
        <f>'Compiled Bev'!R3270</f>
        <v/>
      </c>
      <c r="K980" s="757" t="str">
        <f>'Compiled Bev'!S3270</f>
        <v/>
      </c>
      <c r="L980" s="757" t="str">
        <f>'Compiled Bev'!T3270</f>
        <v/>
      </c>
      <c r="M980" s="758"/>
      <c r="N980" s="759"/>
      <c r="O980" s="757"/>
      <c r="P980" s="757"/>
      <c r="Q980" s="757"/>
      <c r="R980" s="757"/>
      <c r="S980" s="757"/>
      <c r="T980" s="757"/>
      <c r="U980" s="757"/>
      <c r="V980" s="757">
        <f>COUNTA('Compiled Bev'!P3270,'Compiled Bev'!R3270)</f>
        <v>0</v>
      </c>
      <c r="W980" s="757"/>
      <c r="X980" s="757"/>
      <c r="Y980" s="757"/>
      <c r="Z980" s="757"/>
    </row>
    <row r="981">
      <c r="A981" s="757" t="str">
        <f>'Compiled Bev'!I3271</f>
        <v/>
      </c>
      <c r="B981" s="757" t="str">
        <f>IF(sum('Compiled Bev'!P3271+'Compiled Bev'!R3271)=0,"",IF(V981&gt;1,"",sum('Compiled Bev'!P3271+'Compiled Bev'!R3271)))</f>
        <v/>
      </c>
      <c r="C981" s="757" t="str">
        <f>'Compiled Bev'!K3271</f>
        <v/>
      </c>
      <c r="D981" s="757" t="str">
        <f>'Compiled Bev'!L3271</f>
        <v/>
      </c>
      <c r="E981" s="757" t="str">
        <f>'Compiled Bev'!M3271</f>
        <v/>
      </c>
      <c r="F981" s="757" t="str">
        <f>'Compiled Bev'!N3271</f>
        <v/>
      </c>
      <c r="G981" s="757" t="str">
        <f t="shared" si="1"/>
        <v/>
      </c>
      <c r="H981" s="757" t="str">
        <f>'Compiled Bev'!P3271</f>
        <v/>
      </c>
      <c r="I981" s="757" t="str">
        <f t="shared" si="2"/>
        <v/>
      </c>
      <c r="J981" s="757" t="str">
        <f>'Compiled Bev'!R3271</f>
        <v/>
      </c>
      <c r="K981" s="757" t="str">
        <f>'Compiled Bev'!S3271</f>
        <v/>
      </c>
      <c r="L981" s="757" t="str">
        <f>'Compiled Bev'!T3271</f>
        <v/>
      </c>
      <c r="M981" s="758"/>
      <c r="N981" s="759"/>
      <c r="O981" s="757"/>
      <c r="P981" s="757"/>
      <c r="Q981" s="757"/>
      <c r="R981" s="757"/>
      <c r="S981" s="757"/>
      <c r="T981" s="757"/>
      <c r="U981" s="757"/>
      <c r="V981" s="757">
        <f>COUNTA('Compiled Bev'!P3271,'Compiled Bev'!R3271)</f>
        <v>0</v>
      </c>
      <c r="W981" s="757"/>
      <c r="X981" s="757"/>
      <c r="Y981" s="757"/>
      <c r="Z981" s="757"/>
    </row>
    <row r="982">
      <c r="A982" s="757" t="str">
        <f>'Compiled Bev'!I3272</f>
        <v/>
      </c>
      <c r="B982" s="757" t="str">
        <f>IF(sum('Compiled Bev'!P3272+'Compiled Bev'!R3272)=0,"",IF(V982&gt;1,"",sum('Compiled Bev'!P3272+'Compiled Bev'!R3272)))</f>
        <v/>
      </c>
      <c r="C982" s="757" t="str">
        <f>'Compiled Bev'!K3272</f>
        <v/>
      </c>
      <c r="D982" s="757" t="str">
        <f>'Compiled Bev'!L3272</f>
        <v/>
      </c>
      <c r="E982" s="757" t="str">
        <f>'Compiled Bev'!M3272</f>
        <v/>
      </c>
      <c r="F982" s="757" t="str">
        <f>'Compiled Bev'!N3272</f>
        <v/>
      </c>
      <c r="G982" s="757" t="str">
        <f t="shared" si="1"/>
        <v/>
      </c>
      <c r="H982" s="757" t="str">
        <f>'Compiled Bev'!P3272</f>
        <v/>
      </c>
      <c r="I982" s="757" t="str">
        <f t="shared" si="2"/>
        <v/>
      </c>
      <c r="J982" s="757" t="str">
        <f>'Compiled Bev'!R3272</f>
        <v/>
      </c>
      <c r="K982" s="757" t="str">
        <f>'Compiled Bev'!S3272</f>
        <v/>
      </c>
      <c r="L982" s="757" t="str">
        <f>'Compiled Bev'!T3272</f>
        <v/>
      </c>
      <c r="M982" s="758"/>
      <c r="N982" s="759"/>
      <c r="O982" s="757"/>
      <c r="P982" s="757"/>
      <c r="Q982" s="757"/>
      <c r="R982" s="757"/>
      <c r="S982" s="757"/>
      <c r="T982" s="757"/>
      <c r="U982" s="757"/>
      <c r="V982" s="757">
        <f>COUNTA('Compiled Bev'!P3272,'Compiled Bev'!R3272)</f>
        <v>0</v>
      </c>
      <c r="W982" s="757"/>
      <c r="X982" s="757"/>
      <c r="Y982" s="757"/>
      <c r="Z982" s="757"/>
    </row>
    <row r="983">
      <c r="A983" s="757" t="str">
        <f>'Compiled Bev'!I3273</f>
        <v/>
      </c>
      <c r="B983" s="757" t="str">
        <f>IF(sum('Compiled Bev'!P3273+'Compiled Bev'!R3273)=0,"",IF(V983&gt;1,"",sum('Compiled Bev'!P3273+'Compiled Bev'!R3273)))</f>
        <v/>
      </c>
      <c r="C983" s="757" t="str">
        <f>'Compiled Bev'!K3273</f>
        <v/>
      </c>
      <c r="D983" s="757" t="str">
        <f>'Compiled Bev'!L3273</f>
        <v/>
      </c>
      <c r="E983" s="757" t="str">
        <f>'Compiled Bev'!M3273</f>
        <v/>
      </c>
      <c r="F983" s="757" t="str">
        <f>'Compiled Bev'!N3273</f>
        <v/>
      </c>
      <c r="G983" s="757" t="str">
        <f t="shared" si="1"/>
        <v/>
      </c>
      <c r="H983" s="757" t="str">
        <f>'Compiled Bev'!P3273</f>
        <v/>
      </c>
      <c r="I983" s="757" t="str">
        <f t="shared" si="2"/>
        <v/>
      </c>
      <c r="J983" s="757" t="str">
        <f>'Compiled Bev'!R3273</f>
        <v/>
      </c>
      <c r="K983" s="757" t="str">
        <f>'Compiled Bev'!S3273</f>
        <v/>
      </c>
      <c r="L983" s="757" t="str">
        <f>'Compiled Bev'!T3273</f>
        <v/>
      </c>
      <c r="M983" s="758"/>
      <c r="N983" s="759"/>
      <c r="O983" s="757"/>
      <c r="P983" s="757"/>
      <c r="Q983" s="757"/>
      <c r="R983" s="757"/>
      <c r="S983" s="757"/>
      <c r="T983" s="757"/>
      <c r="U983" s="757"/>
      <c r="V983" s="757">
        <f>COUNTA('Compiled Bev'!P3273,'Compiled Bev'!R3273)</f>
        <v>0</v>
      </c>
      <c r="W983" s="757"/>
      <c r="X983" s="757"/>
      <c r="Y983" s="757"/>
      <c r="Z983" s="757"/>
    </row>
    <row r="984">
      <c r="A984" s="757" t="str">
        <f>'Compiled Bev'!I3274</f>
        <v/>
      </c>
      <c r="B984" s="757" t="str">
        <f>IF(sum('Compiled Bev'!P3274+'Compiled Bev'!R3274)=0,"",IF(V984&gt;1,"",sum('Compiled Bev'!P3274+'Compiled Bev'!R3274)))</f>
        <v/>
      </c>
      <c r="C984" s="757" t="str">
        <f>'Compiled Bev'!K3274</f>
        <v/>
      </c>
      <c r="D984" s="757" t="str">
        <f>'Compiled Bev'!L3274</f>
        <v/>
      </c>
      <c r="E984" s="757" t="str">
        <f>'Compiled Bev'!M3274</f>
        <v/>
      </c>
      <c r="F984" s="757" t="str">
        <f>'Compiled Bev'!N3274</f>
        <v/>
      </c>
      <c r="G984" s="757" t="str">
        <f t="shared" si="1"/>
        <v/>
      </c>
      <c r="H984" s="757" t="str">
        <f>'Compiled Bev'!P3274</f>
        <v/>
      </c>
      <c r="I984" s="757" t="str">
        <f t="shared" si="2"/>
        <v/>
      </c>
      <c r="J984" s="757" t="str">
        <f>'Compiled Bev'!R3274</f>
        <v/>
      </c>
      <c r="K984" s="757" t="str">
        <f>'Compiled Bev'!S3274</f>
        <v/>
      </c>
      <c r="L984" s="757" t="str">
        <f>'Compiled Bev'!T3274</f>
        <v/>
      </c>
      <c r="M984" s="758"/>
      <c r="N984" s="759"/>
      <c r="O984" s="757"/>
      <c r="P984" s="757"/>
      <c r="Q984" s="757"/>
      <c r="R984" s="757"/>
      <c r="S984" s="757"/>
      <c r="T984" s="757"/>
      <c r="U984" s="757"/>
      <c r="V984" s="757">
        <f>COUNTA('Compiled Bev'!P3274,'Compiled Bev'!R3274)</f>
        <v>0</v>
      </c>
      <c r="W984" s="757"/>
      <c r="X984" s="757"/>
      <c r="Y984" s="757"/>
      <c r="Z984" s="757"/>
    </row>
    <row r="985">
      <c r="A985" s="757" t="str">
        <f>'Compiled Bev'!I3275</f>
        <v/>
      </c>
      <c r="B985" s="757" t="str">
        <f>IF(sum('Compiled Bev'!P3275+'Compiled Bev'!R3275)=0,"",IF(V985&gt;1,"",sum('Compiled Bev'!P3275+'Compiled Bev'!R3275)))</f>
        <v/>
      </c>
      <c r="C985" s="757" t="str">
        <f>'Compiled Bev'!K3275</f>
        <v/>
      </c>
      <c r="D985" s="757" t="str">
        <f>'Compiled Bev'!L3275</f>
        <v/>
      </c>
      <c r="E985" s="757" t="str">
        <f>'Compiled Bev'!M3275</f>
        <v/>
      </c>
      <c r="F985" s="757" t="str">
        <f>'Compiled Bev'!N3275</f>
        <v/>
      </c>
      <c r="G985" s="757" t="str">
        <f t="shared" si="1"/>
        <v/>
      </c>
      <c r="H985" s="757" t="str">
        <f>'Compiled Bev'!P3275</f>
        <v/>
      </c>
      <c r="I985" s="757" t="str">
        <f t="shared" si="2"/>
        <v/>
      </c>
      <c r="J985" s="757" t="str">
        <f>'Compiled Bev'!R3275</f>
        <v/>
      </c>
      <c r="K985" s="757" t="str">
        <f>'Compiled Bev'!S3275</f>
        <v/>
      </c>
      <c r="L985" s="757" t="str">
        <f>'Compiled Bev'!T3275</f>
        <v/>
      </c>
      <c r="M985" s="758"/>
      <c r="N985" s="759"/>
      <c r="O985" s="757"/>
      <c r="P985" s="757"/>
      <c r="Q985" s="757"/>
      <c r="R985" s="757"/>
      <c r="S985" s="757"/>
      <c r="T985" s="757"/>
      <c r="U985" s="757"/>
      <c r="V985" s="757">
        <f>COUNTA('Compiled Bev'!P3275,'Compiled Bev'!R3275)</f>
        <v>0</v>
      </c>
      <c r="W985" s="757"/>
      <c r="X985" s="757"/>
      <c r="Y985" s="757"/>
      <c r="Z985" s="757"/>
    </row>
    <row r="986">
      <c r="A986" s="757" t="str">
        <f>'Compiled Bev'!I3276</f>
        <v/>
      </c>
      <c r="B986" s="757" t="str">
        <f>IF(sum('Compiled Bev'!P3276+'Compiled Bev'!R3276)=0,"",IF(V986&gt;1,"",sum('Compiled Bev'!P3276+'Compiled Bev'!R3276)))</f>
        <v/>
      </c>
      <c r="C986" s="757" t="str">
        <f>'Compiled Bev'!K3276</f>
        <v/>
      </c>
      <c r="D986" s="757" t="str">
        <f>'Compiled Bev'!L3276</f>
        <v/>
      </c>
      <c r="E986" s="757" t="str">
        <f>'Compiled Bev'!M3276</f>
        <v/>
      </c>
      <c r="F986" s="757" t="str">
        <f>'Compiled Bev'!N3276</f>
        <v/>
      </c>
      <c r="G986" s="757" t="str">
        <f t="shared" si="1"/>
        <v/>
      </c>
      <c r="H986" s="757" t="str">
        <f>'Compiled Bev'!P3276</f>
        <v/>
      </c>
      <c r="I986" s="757" t="str">
        <f t="shared" si="2"/>
        <v/>
      </c>
      <c r="J986" s="757" t="str">
        <f>'Compiled Bev'!R3276</f>
        <v/>
      </c>
      <c r="K986" s="757" t="str">
        <f>'Compiled Bev'!S3276</f>
        <v/>
      </c>
      <c r="L986" s="757" t="str">
        <f>'Compiled Bev'!T3276</f>
        <v/>
      </c>
      <c r="M986" s="758"/>
      <c r="N986" s="759"/>
      <c r="O986" s="757"/>
      <c r="P986" s="757"/>
      <c r="Q986" s="757"/>
      <c r="R986" s="757"/>
      <c r="S986" s="757"/>
      <c r="T986" s="757"/>
      <c r="U986" s="757"/>
      <c r="V986" s="757">
        <f>COUNTA('Compiled Bev'!P3276,'Compiled Bev'!R3276)</f>
        <v>0</v>
      </c>
      <c r="W986" s="757"/>
      <c r="X986" s="757"/>
      <c r="Y986" s="757"/>
      <c r="Z986" s="757"/>
    </row>
    <row r="987">
      <c r="A987" s="757" t="str">
        <f>'Compiled Bev'!I3277</f>
        <v/>
      </c>
      <c r="B987" s="757" t="str">
        <f>IF(sum('Compiled Bev'!P3277+'Compiled Bev'!R3277)=0,"",IF(V987&gt;1,"",sum('Compiled Bev'!P3277+'Compiled Bev'!R3277)))</f>
        <v/>
      </c>
      <c r="C987" s="757" t="str">
        <f>'Compiled Bev'!K3277</f>
        <v/>
      </c>
      <c r="D987" s="757" t="str">
        <f>'Compiled Bev'!L3277</f>
        <v/>
      </c>
      <c r="E987" s="757" t="str">
        <f>'Compiled Bev'!M3277</f>
        <v/>
      </c>
      <c r="F987" s="757" t="str">
        <f>'Compiled Bev'!N3277</f>
        <v/>
      </c>
      <c r="G987" s="757" t="str">
        <f t="shared" si="1"/>
        <v/>
      </c>
      <c r="H987" s="757" t="str">
        <f>'Compiled Bev'!P3277</f>
        <v/>
      </c>
      <c r="I987" s="757" t="str">
        <f t="shared" si="2"/>
        <v/>
      </c>
      <c r="J987" s="757" t="str">
        <f>'Compiled Bev'!R3277</f>
        <v/>
      </c>
      <c r="K987" s="757" t="str">
        <f>'Compiled Bev'!S3277</f>
        <v/>
      </c>
      <c r="L987" s="757" t="str">
        <f>'Compiled Bev'!T3277</f>
        <v/>
      </c>
      <c r="M987" s="758"/>
      <c r="N987" s="759"/>
      <c r="O987" s="757"/>
      <c r="P987" s="757"/>
      <c r="Q987" s="757"/>
      <c r="R987" s="757"/>
      <c r="S987" s="757"/>
      <c r="T987" s="757"/>
      <c r="U987" s="757"/>
      <c r="V987" s="757">
        <f>COUNTA('Compiled Bev'!P3277,'Compiled Bev'!R3277)</f>
        <v>0</v>
      </c>
      <c r="W987" s="757"/>
      <c r="X987" s="757"/>
      <c r="Y987" s="757"/>
      <c r="Z987" s="757"/>
    </row>
    <row r="988">
      <c r="A988" s="757" t="str">
        <f>'Compiled Bev'!I3278</f>
        <v/>
      </c>
      <c r="B988" s="757" t="str">
        <f>IF(sum('Compiled Bev'!P3278+'Compiled Bev'!R3278)=0,"",IF(V988&gt;1,"",sum('Compiled Bev'!P3278+'Compiled Bev'!R3278)))</f>
        <v/>
      </c>
      <c r="C988" s="757" t="str">
        <f>'Compiled Bev'!K3278</f>
        <v/>
      </c>
      <c r="D988" s="757" t="str">
        <f>'Compiled Bev'!L3278</f>
        <v/>
      </c>
      <c r="E988" s="757" t="str">
        <f>'Compiled Bev'!M3278</f>
        <v/>
      </c>
      <c r="F988" s="757" t="str">
        <f>'Compiled Bev'!N3278</f>
        <v/>
      </c>
      <c r="G988" s="757" t="str">
        <f t="shared" si="1"/>
        <v/>
      </c>
      <c r="H988" s="757" t="str">
        <f>'Compiled Bev'!P3278</f>
        <v/>
      </c>
      <c r="I988" s="757" t="str">
        <f t="shared" si="2"/>
        <v/>
      </c>
      <c r="J988" s="757" t="str">
        <f>'Compiled Bev'!R3278</f>
        <v/>
      </c>
      <c r="K988" s="757" t="str">
        <f>'Compiled Bev'!S3278</f>
        <v/>
      </c>
      <c r="L988" s="757" t="str">
        <f>'Compiled Bev'!T3278</f>
        <v/>
      </c>
      <c r="M988" s="758"/>
      <c r="N988" s="759"/>
      <c r="O988" s="757"/>
      <c r="P988" s="757"/>
      <c r="Q988" s="757"/>
      <c r="R988" s="757"/>
      <c r="S988" s="757"/>
      <c r="T988" s="757"/>
      <c r="U988" s="757"/>
      <c r="V988" s="757">
        <f>COUNTA('Compiled Bev'!P3278,'Compiled Bev'!R3278)</f>
        <v>0</v>
      </c>
      <c r="W988" s="757"/>
      <c r="X988" s="757"/>
      <c r="Y988" s="757"/>
      <c r="Z988" s="757"/>
    </row>
    <row r="989">
      <c r="A989" s="757" t="str">
        <f>'Compiled Bev'!I3279</f>
        <v/>
      </c>
      <c r="B989" s="757" t="str">
        <f>IF(sum('Compiled Bev'!P3279+'Compiled Bev'!R3279)=0,"",IF(V989&gt;1,"",sum('Compiled Bev'!P3279+'Compiled Bev'!R3279)))</f>
        <v/>
      </c>
      <c r="C989" s="757" t="str">
        <f>'Compiled Bev'!K3279</f>
        <v/>
      </c>
      <c r="D989" s="757" t="str">
        <f>'Compiled Bev'!L3279</f>
        <v/>
      </c>
      <c r="E989" s="757" t="str">
        <f>'Compiled Bev'!M3279</f>
        <v/>
      </c>
      <c r="F989" s="757" t="str">
        <f>'Compiled Bev'!N3279</f>
        <v/>
      </c>
      <c r="G989" s="757" t="str">
        <f t="shared" si="1"/>
        <v/>
      </c>
      <c r="H989" s="757" t="str">
        <f>'Compiled Bev'!P3279</f>
        <v/>
      </c>
      <c r="I989" s="757" t="str">
        <f t="shared" si="2"/>
        <v/>
      </c>
      <c r="J989" s="757" t="str">
        <f>'Compiled Bev'!R3279</f>
        <v/>
      </c>
      <c r="K989" s="757" t="str">
        <f>'Compiled Bev'!S3279</f>
        <v/>
      </c>
      <c r="L989" s="757" t="str">
        <f>'Compiled Bev'!T3279</f>
        <v/>
      </c>
      <c r="M989" s="758"/>
      <c r="N989" s="759"/>
      <c r="O989" s="757"/>
      <c r="P989" s="757"/>
      <c r="Q989" s="757"/>
      <c r="R989" s="757"/>
      <c r="S989" s="757"/>
      <c r="T989" s="757"/>
      <c r="U989" s="757"/>
      <c r="V989" s="757">
        <f>COUNTA('Compiled Bev'!P3279,'Compiled Bev'!R3279)</f>
        <v>0</v>
      </c>
      <c r="W989" s="757"/>
      <c r="X989" s="757"/>
      <c r="Y989" s="757"/>
      <c r="Z989" s="757"/>
    </row>
    <row r="990">
      <c r="A990" s="757" t="str">
        <f>'Compiled Bev'!I3280</f>
        <v/>
      </c>
      <c r="B990" s="757" t="str">
        <f>IF(sum('Compiled Bev'!P3280+'Compiled Bev'!R3280)=0,"",IF(V990&gt;1,"",sum('Compiled Bev'!P3280+'Compiled Bev'!R3280)))</f>
        <v/>
      </c>
      <c r="C990" s="757" t="str">
        <f>'Compiled Bev'!K3280</f>
        <v/>
      </c>
      <c r="D990" s="757" t="str">
        <f>'Compiled Bev'!L3280</f>
        <v/>
      </c>
      <c r="E990" s="757" t="str">
        <f>'Compiled Bev'!M3280</f>
        <v/>
      </c>
      <c r="F990" s="757" t="str">
        <f>'Compiled Bev'!N3280</f>
        <v/>
      </c>
      <c r="G990" s="757" t="str">
        <f t="shared" si="1"/>
        <v/>
      </c>
      <c r="H990" s="757" t="str">
        <f>'Compiled Bev'!P3280</f>
        <v/>
      </c>
      <c r="I990" s="757" t="str">
        <f t="shared" si="2"/>
        <v/>
      </c>
      <c r="J990" s="757" t="str">
        <f>'Compiled Bev'!R3280</f>
        <v/>
      </c>
      <c r="K990" s="757" t="str">
        <f>'Compiled Bev'!S3280</f>
        <v/>
      </c>
      <c r="L990" s="757" t="str">
        <f>'Compiled Bev'!T3280</f>
        <v/>
      </c>
      <c r="M990" s="758"/>
      <c r="N990" s="759"/>
      <c r="O990" s="757"/>
      <c r="P990" s="757"/>
      <c r="Q990" s="757"/>
      <c r="R990" s="757"/>
      <c r="S990" s="757"/>
      <c r="T990" s="757"/>
      <c r="U990" s="757"/>
      <c r="V990" s="757">
        <f>COUNTA('Compiled Bev'!P3280,'Compiled Bev'!R3280)</f>
        <v>0</v>
      </c>
      <c r="W990" s="757"/>
      <c r="X990" s="757"/>
      <c r="Y990" s="757"/>
      <c r="Z990" s="757"/>
    </row>
    <row r="991">
      <c r="A991" s="757" t="str">
        <f>'Compiled Bev'!I3281</f>
        <v/>
      </c>
      <c r="B991" s="757" t="str">
        <f>IF(sum('Compiled Bev'!P3281+'Compiled Bev'!R3281)=0,"",IF(V991&gt;1,"",sum('Compiled Bev'!P3281+'Compiled Bev'!R3281)))</f>
        <v/>
      </c>
      <c r="C991" s="757" t="str">
        <f>'Compiled Bev'!K3281</f>
        <v/>
      </c>
      <c r="D991" s="757" t="str">
        <f>'Compiled Bev'!L3281</f>
        <v/>
      </c>
      <c r="E991" s="757" t="str">
        <f>'Compiled Bev'!M3281</f>
        <v/>
      </c>
      <c r="F991" s="757" t="str">
        <f>'Compiled Bev'!N3281</f>
        <v/>
      </c>
      <c r="G991" s="757" t="str">
        <f t="shared" si="1"/>
        <v/>
      </c>
      <c r="H991" s="757" t="str">
        <f>'Compiled Bev'!P3281</f>
        <v/>
      </c>
      <c r="I991" s="757" t="str">
        <f t="shared" si="2"/>
        <v/>
      </c>
      <c r="J991" s="757" t="str">
        <f>'Compiled Bev'!R3281</f>
        <v/>
      </c>
      <c r="K991" s="757" t="str">
        <f>'Compiled Bev'!S3281</f>
        <v/>
      </c>
      <c r="L991" s="757" t="str">
        <f>'Compiled Bev'!T3281</f>
        <v/>
      </c>
      <c r="M991" s="758"/>
      <c r="N991" s="759"/>
      <c r="O991" s="757"/>
      <c r="P991" s="757"/>
      <c r="Q991" s="757"/>
      <c r="R991" s="757"/>
      <c r="S991" s="757"/>
      <c r="T991" s="757"/>
      <c r="U991" s="757"/>
      <c r="V991" s="757">
        <f>COUNTA('Compiled Bev'!P3281,'Compiled Bev'!R3281)</f>
        <v>0</v>
      </c>
      <c r="W991" s="757"/>
      <c r="X991" s="757"/>
      <c r="Y991" s="757"/>
      <c r="Z991" s="757"/>
    </row>
    <row r="992">
      <c r="A992" s="757" t="str">
        <f>'Compiled Bev'!I3282</f>
        <v/>
      </c>
      <c r="B992" s="757" t="str">
        <f>IF(sum('Compiled Bev'!P3282+'Compiled Bev'!R3282)=0,"",IF(V992&gt;1,"",sum('Compiled Bev'!P3282+'Compiled Bev'!R3282)))</f>
        <v/>
      </c>
      <c r="C992" s="757" t="str">
        <f>'Compiled Bev'!K3282</f>
        <v/>
      </c>
      <c r="D992" s="757" t="str">
        <f>'Compiled Bev'!L3282</f>
        <v/>
      </c>
      <c r="E992" s="757" t="str">
        <f>'Compiled Bev'!M3282</f>
        <v/>
      </c>
      <c r="F992" s="757" t="str">
        <f>'Compiled Bev'!N3282</f>
        <v/>
      </c>
      <c r="G992" s="757" t="str">
        <f t="shared" si="1"/>
        <v/>
      </c>
      <c r="H992" s="757" t="str">
        <f>'Compiled Bev'!P3282</f>
        <v/>
      </c>
      <c r="I992" s="757" t="str">
        <f t="shared" si="2"/>
        <v/>
      </c>
      <c r="J992" s="757" t="str">
        <f>'Compiled Bev'!R3282</f>
        <v/>
      </c>
      <c r="K992" s="757" t="str">
        <f>'Compiled Bev'!S3282</f>
        <v/>
      </c>
      <c r="L992" s="757" t="str">
        <f>'Compiled Bev'!T3282</f>
        <v/>
      </c>
      <c r="M992" s="758"/>
      <c r="N992" s="759"/>
      <c r="O992" s="757"/>
      <c r="P992" s="757"/>
      <c r="Q992" s="757"/>
      <c r="R992" s="757"/>
      <c r="S992" s="757"/>
      <c r="T992" s="757"/>
      <c r="U992" s="757"/>
      <c r="V992" s="757">
        <f>COUNTA('Compiled Bev'!P3282,'Compiled Bev'!R3282)</f>
        <v>0</v>
      </c>
      <c r="W992" s="757"/>
      <c r="X992" s="757"/>
      <c r="Y992" s="757"/>
      <c r="Z992" s="757"/>
    </row>
    <row r="993">
      <c r="A993" s="757" t="str">
        <f>'Compiled Bev'!I3283</f>
        <v/>
      </c>
      <c r="B993" s="757" t="str">
        <f>IF(sum('Compiled Bev'!P3283+'Compiled Bev'!R3283)=0,"",IF(V993&gt;1,"",sum('Compiled Bev'!P3283+'Compiled Bev'!R3283)))</f>
        <v/>
      </c>
      <c r="C993" s="757" t="str">
        <f>'Compiled Bev'!K3283</f>
        <v/>
      </c>
      <c r="D993" s="757" t="str">
        <f>'Compiled Bev'!L3283</f>
        <v/>
      </c>
      <c r="E993" s="757" t="str">
        <f>'Compiled Bev'!M3283</f>
        <v/>
      </c>
      <c r="F993" s="757" t="str">
        <f>'Compiled Bev'!N3283</f>
        <v/>
      </c>
      <c r="G993" s="757" t="str">
        <f t="shared" si="1"/>
        <v/>
      </c>
      <c r="H993" s="757" t="str">
        <f>'Compiled Bev'!P3283</f>
        <v/>
      </c>
      <c r="I993" s="757" t="str">
        <f t="shared" si="2"/>
        <v/>
      </c>
      <c r="J993" s="757" t="str">
        <f>'Compiled Bev'!R3283</f>
        <v/>
      </c>
      <c r="K993" s="757" t="str">
        <f>'Compiled Bev'!S3283</f>
        <v/>
      </c>
      <c r="L993" s="757" t="str">
        <f>'Compiled Bev'!T3283</f>
        <v/>
      </c>
      <c r="M993" s="758"/>
      <c r="N993" s="759"/>
      <c r="O993" s="757"/>
      <c r="P993" s="757"/>
      <c r="Q993" s="757"/>
      <c r="R993" s="757"/>
      <c r="S993" s="757"/>
      <c r="T993" s="757"/>
      <c r="U993" s="757"/>
      <c r="V993" s="757">
        <f>COUNTA('Compiled Bev'!P3283,'Compiled Bev'!R3283)</f>
        <v>0</v>
      </c>
      <c r="W993" s="757"/>
      <c r="X993" s="757"/>
      <c r="Y993" s="757"/>
      <c r="Z993" s="757"/>
    </row>
    <row r="994">
      <c r="A994" s="757" t="str">
        <f>'Compiled Bev'!I3284</f>
        <v/>
      </c>
      <c r="B994" s="757" t="str">
        <f>IF(sum('Compiled Bev'!P3284+'Compiled Bev'!R3284)=0,"",IF(V994&gt;1,"",sum('Compiled Bev'!P3284+'Compiled Bev'!R3284)))</f>
        <v/>
      </c>
      <c r="C994" s="757" t="str">
        <f>'Compiled Bev'!K3284</f>
        <v/>
      </c>
      <c r="D994" s="757" t="str">
        <f>'Compiled Bev'!L3284</f>
        <v/>
      </c>
      <c r="E994" s="757" t="str">
        <f>'Compiled Bev'!M3284</f>
        <v/>
      </c>
      <c r="F994" s="757" t="str">
        <f>'Compiled Bev'!N3284</f>
        <v/>
      </c>
      <c r="G994" s="757" t="str">
        <f t="shared" si="1"/>
        <v/>
      </c>
      <c r="H994" s="757" t="str">
        <f>'Compiled Bev'!P3284</f>
        <v/>
      </c>
      <c r="I994" s="757" t="str">
        <f t="shared" si="2"/>
        <v/>
      </c>
      <c r="J994" s="757" t="str">
        <f>'Compiled Bev'!R3284</f>
        <v/>
      </c>
      <c r="K994" s="757" t="str">
        <f>'Compiled Bev'!S3284</f>
        <v/>
      </c>
      <c r="L994" s="757" t="str">
        <f>'Compiled Bev'!T3284</f>
        <v/>
      </c>
      <c r="M994" s="758"/>
      <c r="N994" s="759"/>
      <c r="O994" s="757"/>
      <c r="P994" s="757"/>
      <c r="Q994" s="757"/>
      <c r="R994" s="757"/>
      <c r="S994" s="757"/>
      <c r="T994" s="757"/>
      <c r="U994" s="757"/>
      <c r="V994" s="757">
        <f>COUNTA('Compiled Bev'!P3284,'Compiled Bev'!R3284)</f>
        <v>0</v>
      </c>
      <c r="W994" s="757"/>
      <c r="X994" s="757"/>
      <c r="Y994" s="757"/>
      <c r="Z994" s="757"/>
    </row>
    <row r="995">
      <c r="A995" s="757" t="str">
        <f>'Compiled Bev'!I3285</f>
        <v/>
      </c>
      <c r="B995" s="757" t="str">
        <f>IF(sum('Compiled Bev'!P3285+'Compiled Bev'!R3285)=0,"",IF(V995&gt;1,"",sum('Compiled Bev'!P3285+'Compiled Bev'!R3285)))</f>
        <v/>
      </c>
      <c r="C995" s="757" t="str">
        <f>'Compiled Bev'!K3285</f>
        <v/>
      </c>
      <c r="D995" s="757" t="str">
        <f>'Compiled Bev'!L3285</f>
        <v/>
      </c>
      <c r="E995" s="757" t="str">
        <f>'Compiled Bev'!M3285</f>
        <v/>
      </c>
      <c r="F995" s="757" t="str">
        <f>'Compiled Bev'!N3285</f>
        <v/>
      </c>
      <c r="G995" s="757" t="str">
        <f t="shared" si="1"/>
        <v/>
      </c>
      <c r="H995" s="757" t="str">
        <f>'Compiled Bev'!P3285</f>
        <v/>
      </c>
      <c r="I995" s="757" t="str">
        <f t="shared" si="2"/>
        <v/>
      </c>
      <c r="J995" s="757" t="str">
        <f>'Compiled Bev'!R3285</f>
        <v/>
      </c>
      <c r="K995" s="757" t="str">
        <f>'Compiled Bev'!S3285</f>
        <v/>
      </c>
      <c r="L995" s="757" t="str">
        <f>'Compiled Bev'!T3285</f>
        <v/>
      </c>
      <c r="M995" s="758"/>
      <c r="N995" s="759"/>
      <c r="O995" s="757"/>
      <c r="P995" s="757"/>
      <c r="Q995" s="757"/>
      <c r="R995" s="757"/>
      <c r="S995" s="757"/>
      <c r="T995" s="757"/>
      <c r="U995" s="757"/>
      <c r="V995" s="757">
        <f>COUNTA('Compiled Bev'!P3285,'Compiled Bev'!R3285)</f>
        <v>0</v>
      </c>
      <c r="W995" s="757"/>
      <c r="X995" s="757"/>
      <c r="Y995" s="757"/>
      <c r="Z995" s="757"/>
    </row>
    <row r="996">
      <c r="A996" s="757" t="str">
        <f>'Compiled Bev'!I3286</f>
        <v/>
      </c>
      <c r="B996" s="757" t="str">
        <f>IF(sum('Compiled Bev'!P3286+'Compiled Bev'!R3286)=0,"",IF(V996&gt;1,"",sum('Compiled Bev'!P3286+'Compiled Bev'!R3286)))</f>
        <v/>
      </c>
      <c r="C996" s="757" t="str">
        <f>'Compiled Bev'!K3286</f>
        <v/>
      </c>
      <c r="D996" s="757" t="str">
        <f>'Compiled Bev'!L3286</f>
        <v/>
      </c>
      <c r="E996" s="757" t="str">
        <f>'Compiled Bev'!M3286</f>
        <v/>
      </c>
      <c r="F996" s="757" t="str">
        <f>'Compiled Bev'!N3286</f>
        <v/>
      </c>
      <c r="G996" s="757" t="str">
        <f t="shared" si="1"/>
        <v/>
      </c>
      <c r="H996" s="757" t="str">
        <f>'Compiled Bev'!P3286</f>
        <v/>
      </c>
      <c r="I996" s="757" t="str">
        <f t="shared" si="2"/>
        <v/>
      </c>
      <c r="J996" s="757" t="str">
        <f>'Compiled Bev'!R3286</f>
        <v/>
      </c>
      <c r="K996" s="757" t="str">
        <f>'Compiled Bev'!S3286</f>
        <v/>
      </c>
      <c r="L996" s="757" t="str">
        <f>'Compiled Bev'!T3286</f>
        <v/>
      </c>
      <c r="M996" s="758"/>
      <c r="N996" s="759"/>
      <c r="O996" s="757"/>
      <c r="P996" s="757"/>
      <c r="Q996" s="757"/>
      <c r="R996" s="757"/>
      <c r="S996" s="757"/>
      <c r="T996" s="757"/>
      <c r="U996" s="757"/>
      <c r="V996" s="757">
        <f>COUNTA('Compiled Bev'!P3286,'Compiled Bev'!R3286)</f>
        <v>0</v>
      </c>
      <c r="W996" s="757"/>
      <c r="X996" s="757"/>
      <c r="Y996" s="757"/>
      <c r="Z996" s="757"/>
    </row>
    <row r="997">
      <c r="A997" s="757" t="str">
        <f>'Compiled Bev'!I3287</f>
        <v/>
      </c>
      <c r="B997" s="757" t="str">
        <f>IF(sum('Compiled Bev'!P3287+'Compiled Bev'!R3287)=0,"",IF(V997&gt;1,"",sum('Compiled Bev'!P3287+'Compiled Bev'!R3287)))</f>
        <v/>
      </c>
      <c r="C997" s="757" t="str">
        <f>'Compiled Bev'!K3287</f>
        <v/>
      </c>
      <c r="D997" s="757" t="str">
        <f>'Compiled Bev'!L3287</f>
        <v/>
      </c>
      <c r="E997" s="757" t="str">
        <f>'Compiled Bev'!M3287</f>
        <v/>
      </c>
      <c r="F997" s="757" t="str">
        <f>'Compiled Bev'!N3287</f>
        <v/>
      </c>
      <c r="G997" s="757" t="str">
        <f t="shared" si="1"/>
        <v/>
      </c>
      <c r="H997" s="757" t="str">
        <f>'Compiled Bev'!P3287</f>
        <v/>
      </c>
      <c r="I997" s="757" t="str">
        <f t="shared" si="2"/>
        <v/>
      </c>
      <c r="J997" s="757" t="str">
        <f>'Compiled Bev'!R3287</f>
        <v/>
      </c>
      <c r="K997" s="757" t="str">
        <f>'Compiled Bev'!S3287</f>
        <v/>
      </c>
      <c r="L997" s="757" t="str">
        <f>'Compiled Bev'!T3287</f>
        <v/>
      </c>
      <c r="M997" s="758"/>
      <c r="N997" s="759"/>
      <c r="O997" s="757"/>
      <c r="P997" s="757"/>
      <c r="Q997" s="757"/>
      <c r="R997" s="757"/>
      <c r="S997" s="757"/>
      <c r="T997" s="757"/>
      <c r="U997" s="757"/>
      <c r="V997" s="757">
        <f>COUNTA('Compiled Bev'!P3287,'Compiled Bev'!R3287)</f>
        <v>0</v>
      </c>
      <c r="W997" s="757"/>
      <c r="X997" s="757"/>
      <c r="Y997" s="757"/>
      <c r="Z997" s="757"/>
    </row>
    <row r="998">
      <c r="A998" s="757" t="str">
        <f>'Compiled Bev'!I3288</f>
        <v/>
      </c>
      <c r="B998" s="757" t="str">
        <f>IF(sum('Compiled Bev'!P3288+'Compiled Bev'!R3288)=0,"",IF(V998&gt;1,"",sum('Compiled Bev'!P3288+'Compiled Bev'!R3288)))</f>
        <v/>
      </c>
      <c r="C998" s="757" t="str">
        <f>'Compiled Bev'!K3288</f>
        <v/>
      </c>
      <c r="D998" s="757" t="str">
        <f>'Compiled Bev'!L3288</f>
        <v/>
      </c>
      <c r="E998" s="757" t="str">
        <f>'Compiled Bev'!M3288</f>
        <v/>
      </c>
      <c r="F998" s="757" t="str">
        <f>'Compiled Bev'!N3288</f>
        <v/>
      </c>
      <c r="G998" s="757" t="str">
        <f t="shared" si="1"/>
        <v/>
      </c>
      <c r="H998" s="757" t="str">
        <f>'Compiled Bev'!P3288</f>
        <v/>
      </c>
      <c r="I998" s="757" t="str">
        <f t="shared" si="2"/>
        <v/>
      </c>
      <c r="J998" s="757" t="str">
        <f>'Compiled Bev'!R3288</f>
        <v/>
      </c>
      <c r="K998" s="757" t="str">
        <f>'Compiled Bev'!S3288</f>
        <v/>
      </c>
      <c r="L998" s="757" t="str">
        <f>'Compiled Bev'!T3288</f>
        <v/>
      </c>
      <c r="M998" s="758"/>
      <c r="N998" s="759"/>
      <c r="O998" s="757"/>
      <c r="P998" s="757"/>
      <c r="Q998" s="757"/>
      <c r="R998" s="757"/>
      <c r="S998" s="757"/>
      <c r="T998" s="757"/>
      <c r="U998" s="757"/>
      <c r="V998" s="757">
        <f>COUNTA('Compiled Bev'!P3288,'Compiled Bev'!R3288)</f>
        <v>0</v>
      </c>
      <c r="W998" s="757"/>
      <c r="X998" s="757"/>
      <c r="Y998" s="757"/>
      <c r="Z998" s="757"/>
    </row>
    <row r="999">
      <c r="A999" s="757" t="str">
        <f>'Compiled Bev'!I3289</f>
        <v/>
      </c>
      <c r="B999" s="757" t="str">
        <f>IF(sum('Compiled Bev'!P3289+'Compiled Bev'!R3289)=0,"",IF(V999&gt;1,"",sum('Compiled Bev'!P3289+'Compiled Bev'!R3289)))</f>
        <v/>
      </c>
      <c r="C999" s="757" t="str">
        <f>'Compiled Bev'!K3289</f>
        <v/>
      </c>
      <c r="D999" s="757" t="str">
        <f>'Compiled Bev'!L3289</f>
        <v/>
      </c>
      <c r="E999" s="757" t="str">
        <f>'Compiled Bev'!M3289</f>
        <v/>
      </c>
      <c r="F999" s="757" t="str">
        <f>'Compiled Bev'!N3289</f>
        <v/>
      </c>
      <c r="G999" s="757" t="str">
        <f t="shared" si="1"/>
        <v/>
      </c>
      <c r="H999" s="757" t="str">
        <f>'Compiled Bev'!P3289</f>
        <v/>
      </c>
      <c r="I999" s="757" t="str">
        <f t="shared" si="2"/>
        <v/>
      </c>
      <c r="J999" s="757" t="str">
        <f>'Compiled Bev'!R3289</f>
        <v/>
      </c>
      <c r="K999" s="757" t="str">
        <f>'Compiled Bev'!S3289</f>
        <v/>
      </c>
      <c r="L999" s="757" t="str">
        <f>'Compiled Bev'!T3289</f>
        <v/>
      </c>
      <c r="M999" s="758"/>
      <c r="N999" s="759"/>
      <c r="O999" s="757"/>
      <c r="P999" s="757"/>
      <c r="Q999" s="757"/>
      <c r="R999" s="757"/>
      <c r="S999" s="757"/>
      <c r="T999" s="757"/>
      <c r="U999" s="757"/>
      <c r="V999" s="757">
        <f>COUNTA('Compiled Bev'!P3289,'Compiled Bev'!R3289)</f>
        <v>0</v>
      </c>
      <c r="W999" s="757"/>
      <c r="X999" s="757"/>
      <c r="Y999" s="757"/>
      <c r="Z999" s="757"/>
    </row>
    <row r="1000">
      <c r="A1000" s="757" t="str">
        <f>'Compiled Bev'!I3290</f>
        <v/>
      </c>
      <c r="B1000" s="757" t="str">
        <f>IF(sum('Compiled Bev'!P3290+'Compiled Bev'!R3290)=0,"",IF(V1000&gt;1,"",sum('Compiled Bev'!P3290+'Compiled Bev'!R3290)))</f>
        <v/>
      </c>
      <c r="C1000" s="757" t="str">
        <f>'Compiled Bev'!K3290</f>
        <v/>
      </c>
      <c r="D1000" s="757" t="str">
        <f>'Compiled Bev'!L3290</f>
        <v/>
      </c>
      <c r="E1000" s="757" t="str">
        <f>'Compiled Bev'!M3290</f>
        <v/>
      </c>
      <c r="F1000" s="757" t="str">
        <f>'Compiled Bev'!N3290</f>
        <v/>
      </c>
      <c r="G1000" s="757" t="str">
        <f t="shared" si="1"/>
        <v/>
      </c>
      <c r="H1000" s="757" t="str">
        <f>'Compiled Bev'!P3290</f>
        <v/>
      </c>
      <c r="I1000" s="757" t="str">
        <f t="shared" si="2"/>
        <v/>
      </c>
      <c r="J1000" s="757" t="str">
        <f>'Compiled Bev'!R3290</f>
        <v/>
      </c>
      <c r="K1000" s="757" t="str">
        <f>'Compiled Bev'!S3290</f>
        <v/>
      </c>
      <c r="L1000" s="757" t="str">
        <f>'Compiled Bev'!T3290</f>
        <v/>
      </c>
      <c r="M1000" s="758"/>
      <c r="N1000" s="759"/>
      <c r="O1000" s="757"/>
      <c r="P1000" s="757"/>
      <c r="Q1000" s="757"/>
      <c r="R1000" s="757"/>
      <c r="S1000" s="757"/>
      <c r="T1000" s="757"/>
      <c r="U1000" s="757"/>
      <c r="V1000" s="757">
        <f>COUNTA('Compiled Bev'!P3290,'Compiled Bev'!R3290)</f>
        <v>0</v>
      </c>
      <c r="W1000" s="757"/>
      <c r="X1000" s="757"/>
      <c r="Y1000" s="757"/>
      <c r="Z1000" s="757"/>
    </row>
    <row r="1001">
      <c r="A1001" s="757" t="str">
        <f>'Compiled Bev'!I3291</f>
        <v/>
      </c>
      <c r="B1001" s="757" t="str">
        <f>IF(sum('Compiled Bev'!P3291+'Compiled Bev'!R3291)=0,"",IF(V1001&gt;1,"",sum('Compiled Bev'!P3291+'Compiled Bev'!R3291)))</f>
        <v/>
      </c>
      <c r="C1001" s="757" t="str">
        <f>'Compiled Bev'!K3291</f>
        <v/>
      </c>
      <c r="D1001" s="757" t="str">
        <f>'Compiled Bev'!L3291</f>
        <v/>
      </c>
      <c r="E1001" s="757" t="str">
        <f>'Compiled Bev'!M3291</f>
        <v/>
      </c>
      <c r="F1001" s="757" t="str">
        <f>'Compiled Bev'!N3291</f>
        <v/>
      </c>
      <c r="G1001" s="757" t="str">
        <f t="shared" si="1"/>
        <v/>
      </c>
      <c r="H1001" s="757" t="str">
        <f>'Compiled Bev'!P3291</f>
        <v/>
      </c>
      <c r="I1001" s="757" t="str">
        <f t="shared" si="2"/>
        <v/>
      </c>
      <c r="J1001" s="757" t="str">
        <f>'Compiled Bev'!R3291</f>
        <v/>
      </c>
      <c r="K1001" s="757" t="str">
        <f>'Compiled Bev'!S3291</f>
        <v/>
      </c>
      <c r="L1001" s="757" t="str">
        <f>'Compiled Bev'!T3291</f>
        <v/>
      </c>
      <c r="M1001" s="758"/>
      <c r="N1001" s="759"/>
      <c r="O1001" s="757"/>
      <c r="P1001" s="757"/>
      <c r="Q1001" s="757"/>
      <c r="R1001" s="757"/>
      <c r="S1001" s="757"/>
      <c r="T1001" s="757"/>
      <c r="U1001" s="757"/>
      <c r="V1001" s="757">
        <f>COUNTA('Compiled Bev'!P3291,'Compiled Bev'!R3291)</f>
        <v>0</v>
      </c>
      <c r="W1001" s="757"/>
      <c r="X1001" s="757"/>
      <c r="Y1001" s="757"/>
      <c r="Z1001" s="757"/>
    </row>
    <row r="1002">
      <c r="A1002" s="757" t="str">
        <f>'Compiled Bev'!I3292</f>
        <v/>
      </c>
      <c r="B1002" s="757" t="str">
        <f>IF(sum('Compiled Bev'!P3292+'Compiled Bev'!R3292)=0,"",IF(V1002&gt;1,"",sum('Compiled Bev'!P3292+'Compiled Bev'!R3292)))</f>
        <v/>
      </c>
      <c r="C1002" s="757" t="str">
        <f>'Compiled Bev'!K3292</f>
        <v/>
      </c>
      <c r="D1002" s="757" t="str">
        <f>'Compiled Bev'!L3292</f>
        <v/>
      </c>
      <c r="E1002" s="757" t="str">
        <f>'Compiled Bev'!M3292</f>
        <v/>
      </c>
      <c r="F1002" s="757" t="str">
        <f>'Compiled Bev'!N3292</f>
        <v/>
      </c>
      <c r="G1002" s="757" t="str">
        <f t="shared" si="1"/>
        <v/>
      </c>
      <c r="H1002" s="757" t="str">
        <f>'Compiled Bev'!P3292</f>
        <v/>
      </c>
      <c r="I1002" s="757" t="str">
        <f t="shared" si="2"/>
        <v/>
      </c>
      <c r="J1002" s="757" t="str">
        <f>'Compiled Bev'!R3292</f>
        <v/>
      </c>
      <c r="K1002" s="757" t="str">
        <f>'Compiled Bev'!S3292</f>
        <v/>
      </c>
      <c r="L1002" s="757" t="str">
        <f>'Compiled Bev'!T3292</f>
        <v/>
      </c>
      <c r="M1002" s="758"/>
      <c r="N1002" s="759"/>
      <c r="O1002" s="757"/>
      <c r="P1002" s="757"/>
      <c r="Q1002" s="757"/>
      <c r="R1002" s="757"/>
      <c r="S1002" s="757"/>
      <c r="T1002" s="757"/>
      <c r="U1002" s="757"/>
      <c r="V1002" s="757">
        <f>COUNTA('Compiled Bev'!P3292,'Compiled Bev'!R3292)</f>
        <v>0</v>
      </c>
      <c r="W1002" s="757"/>
      <c r="X1002" s="757"/>
      <c r="Y1002" s="757"/>
      <c r="Z1002" s="757"/>
    </row>
    <row r="1003">
      <c r="A1003" s="757" t="str">
        <f>'Compiled Bev'!I3293</f>
        <v/>
      </c>
      <c r="B1003" s="757" t="str">
        <f>IF(sum('Compiled Bev'!P3293+'Compiled Bev'!R3293)=0,"",IF(V1003&gt;1,"",sum('Compiled Bev'!P3293+'Compiled Bev'!R3293)))</f>
        <v/>
      </c>
      <c r="C1003" s="757" t="str">
        <f>'Compiled Bev'!K3293</f>
        <v/>
      </c>
      <c r="D1003" s="757" t="str">
        <f>'Compiled Bev'!L3293</f>
        <v/>
      </c>
      <c r="E1003" s="757" t="str">
        <f>'Compiled Bev'!M3293</f>
        <v/>
      </c>
      <c r="F1003" s="757" t="str">
        <f>'Compiled Bev'!N3293</f>
        <v/>
      </c>
      <c r="G1003" s="757" t="str">
        <f t="shared" si="1"/>
        <v/>
      </c>
      <c r="H1003" s="757" t="str">
        <f>'Compiled Bev'!P3293</f>
        <v/>
      </c>
      <c r="I1003" s="757" t="str">
        <f t="shared" si="2"/>
        <v/>
      </c>
      <c r="J1003" s="757" t="str">
        <f>'Compiled Bev'!R3293</f>
        <v/>
      </c>
      <c r="K1003" s="757" t="str">
        <f>'Compiled Bev'!S3293</f>
        <v/>
      </c>
      <c r="L1003" s="757" t="str">
        <f>'Compiled Bev'!T3293</f>
        <v/>
      </c>
      <c r="M1003" s="758"/>
      <c r="N1003" s="759"/>
      <c r="O1003" s="757"/>
      <c r="P1003" s="757"/>
      <c r="Q1003" s="757"/>
      <c r="R1003" s="757"/>
      <c r="S1003" s="757"/>
      <c r="T1003" s="757"/>
      <c r="U1003" s="757"/>
      <c r="V1003" s="757">
        <f>COUNTA('Compiled Bev'!P3293,'Compiled Bev'!R3293)</f>
        <v>0</v>
      </c>
      <c r="W1003" s="757"/>
      <c r="X1003" s="757"/>
      <c r="Y1003" s="757"/>
      <c r="Z1003" s="757"/>
    </row>
    <row r="1004">
      <c r="A1004" s="757" t="str">
        <f>'Compiled Bev'!I3294</f>
        <v/>
      </c>
      <c r="B1004" s="757" t="str">
        <f>IF(sum('Compiled Bev'!P3294+'Compiled Bev'!R3294)=0,"",IF(V1004&gt;1,"",sum('Compiled Bev'!P3294+'Compiled Bev'!R3294)))</f>
        <v/>
      </c>
      <c r="C1004" s="757" t="str">
        <f>'Compiled Bev'!K3294</f>
        <v/>
      </c>
      <c r="D1004" s="757" t="str">
        <f>'Compiled Bev'!L3294</f>
        <v/>
      </c>
      <c r="E1004" s="757" t="str">
        <f>'Compiled Bev'!M3294</f>
        <v/>
      </c>
      <c r="F1004" s="757" t="str">
        <f>'Compiled Bev'!N3294</f>
        <v/>
      </c>
      <c r="G1004" s="757" t="str">
        <f t="shared" si="1"/>
        <v/>
      </c>
      <c r="H1004" s="757" t="str">
        <f>'Compiled Bev'!P3294</f>
        <v/>
      </c>
      <c r="I1004" s="757" t="str">
        <f t="shared" si="2"/>
        <v/>
      </c>
      <c r="J1004" s="757" t="str">
        <f>'Compiled Bev'!R3294</f>
        <v/>
      </c>
      <c r="K1004" s="757" t="str">
        <f>'Compiled Bev'!S3294</f>
        <v/>
      </c>
      <c r="L1004" s="757" t="str">
        <f>'Compiled Bev'!T3294</f>
        <v/>
      </c>
      <c r="M1004" s="758"/>
      <c r="N1004" s="759"/>
      <c r="O1004" s="757"/>
      <c r="P1004" s="757"/>
      <c r="Q1004" s="757"/>
      <c r="R1004" s="757"/>
      <c r="S1004" s="757"/>
      <c r="T1004" s="757"/>
      <c r="U1004" s="757"/>
      <c r="V1004" s="757">
        <f>COUNTA('Compiled Bev'!P3294,'Compiled Bev'!R3294)</f>
        <v>0</v>
      </c>
      <c r="W1004" s="757"/>
      <c r="X1004" s="757"/>
      <c r="Y1004" s="757"/>
      <c r="Z1004" s="757"/>
    </row>
    <row r="1005">
      <c r="A1005" s="757" t="str">
        <f>'Compiled Bev'!I3295</f>
        <v/>
      </c>
      <c r="B1005" s="757" t="str">
        <f>IF(sum('Compiled Bev'!P3295+'Compiled Bev'!R3295)=0,"",IF(V1005&gt;1,"",sum('Compiled Bev'!P3295+'Compiled Bev'!R3295)))</f>
        <v/>
      </c>
      <c r="C1005" s="757" t="str">
        <f>'Compiled Bev'!K3295</f>
        <v/>
      </c>
      <c r="D1005" s="757" t="str">
        <f>'Compiled Bev'!L3295</f>
        <v/>
      </c>
      <c r="E1005" s="757" t="str">
        <f>'Compiled Bev'!M3295</f>
        <v/>
      </c>
      <c r="F1005" s="757" t="str">
        <f>'Compiled Bev'!N3295</f>
        <v/>
      </c>
      <c r="G1005" s="757" t="str">
        <f t="shared" si="1"/>
        <v/>
      </c>
      <c r="H1005" s="757" t="str">
        <f>'Compiled Bev'!P3295</f>
        <v/>
      </c>
      <c r="I1005" s="757" t="str">
        <f t="shared" si="2"/>
        <v/>
      </c>
      <c r="J1005" s="757" t="str">
        <f>'Compiled Bev'!R3295</f>
        <v/>
      </c>
      <c r="K1005" s="757" t="str">
        <f>'Compiled Bev'!S3295</f>
        <v/>
      </c>
      <c r="L1005" s="757" t="str">
        <f>'Compiled Bev'!T3295</f>
        <v/>
      </c>
      <c r="M1005" s="758"/>
      <c r="N1005" s="759"/>
      <c r="O1005" s="757"/>
      <c r="P1005" s="757"/>
      <c r="Q1005" s="757"/>
      <c r="R1005" s="757"/>
      <c r="S1005" s="757"/>
      <c r="T1005" s="757"/>
      <c r="U1005" s="757"/>
      <c r="V1005" s="757">
        <f>COUNTA('Compiled Bev'!P3295,'Compiled Bev'!R3295)</f>
        <v>0</v>
      </c>
      <c r="W1005" s="757"/>
      <c r="X1005" s="757"/>
      <c r="Y1005" s="757"/>
      <c r="Z1005" s="757"/>
    </row>
    <row r="1006">
      <c r="A1006" s="757" t="str">
        <f>'Compiled Bev'!I3296</f>
        <v/>
      </c>
      <c r="B1006" s="757" t="str">
        <f>IF(sum('Compiled Bev'!P3296+'Compiled Bev'!R3296)=0,"",IF(V1006&gt;1,"",sum('Compiled Bev'!P3296+'Compiled Bev'!R3296)))</f>
        <v/>
      </c>
      <c r="C1006" s="757" t="str">
        <f>'Compiled Bev'!K3296</f>
        <v/>
      </c>
      <c r="D1006" s="757" t="str">
        <f>'Compiled Bev'!L3296</f>
        <v/>
      </c>
      <c r="E1006" s="757" t="str">
        <f>'Compiled Bev'!M3296</f>
        <v/>
      </c>
      <c r="F1006" s="757" t="str">
        <f>'Compiled Bev'!N3296</f>
        <v/>
      </c>
      <c r="G1006" s="757" t="str">
        <f t="shared" si="1"/>
        <v/>
      </c>
      <c r="H1006" s="757" t="str">
        <f>'Compiled Bev'!P3296</f>
        <v/>
      </c>
      <c r="I1006" s="757" t="str">
        <f t="shared" si="2"/>
        <v/>
      </c>
      <c r="J1006" s="757" t="str">
        <f>'Compiled Bev'!R3296</f>
        <v/>
      </c>
      <c r="K1006" s="757" t="str">
        <f>'Compiled Bev'!S3296</f>
        <v/>
      </c>
      <c r="L1006" s="757" t="str">
        <f>'Compiled Bev'!T3296</f>
        <v/>
      </c>
      <c r="M1006" s="758"/>
      <c r="N1006" s="759"/>
      <c r="O1006" s="757"/>
      <c r="P1006" s="757"/>
      <c r="Q1006" s="757"/>
      <c r="R1006" s="757"/>
      <c r="S1006" s="757"/>
      <c r="T1006" s="757"/>
      <c r="U1006" s="757"/>
      <c r="V1006" s="757">
        <f>COUNTA('Compiled Bev'!P3296,'Compiled Bev'!R3296)</f>
        <v>0</v>
      </c>
      <c r="W1006" s="757"/>
      <c r="X1006" s="757"/>
      <c r="Y1006" s="757"/>
      <c r="Z1006" s="757"/>
    </row>
    <row r="1007">
      <c r="A1007" s="757" t="str">
        <f>'Compiled Bev'!I3297</f>
        <v/>
      </c>
      <c r="B1007" s="757" t="str">
        <f>IF(sum('Compiled Bev'!P3297+'Compiled Bev'!R3297)=0,"",IF(V1007&gt;1,"",sum('Compiled Bev'!P3297+'Compiled Bev'!R3297)))</f>
        <v/>
      </c>
      <c r="C1007" s="757" t="str">
        <f>'Compiled Bev'!K3297</f>
        <v/>
      </c>
      <c r="D1007" s="757" t="str">
        <f>'Compiled Bev'!L3297</f>
        <v/>
      </c>
      <c r="E1007" s="757" t="str">
        <f>'Compiled Bev'!M3297</f>
        <v/>
      </c>
      <c r="F1007" s="757" t="str">
        <f>'Compiled Bev'!N3297</f>
        <v/>
      </c>
      <c r="G1007" s="757" t="str">
        <f t="shared" si="1"/>
        <v/>
      </c>
      <c r="H1007" s="757" t="str">
        <f>'Compiled Bev'!P3297</f>
        <v/>
      </c>
      <c r="I1007" s="757" t="str">
        <f t="shared" si="2"/>
        <v/>
      </c>
      <c r="J1007" s="757" t="str">
        <f>'Compiled Bev'!R3297</f>
        <v/>
      </c>
      <c r="K1007" s="757" t="str">
        <f>'Compiled Bev'!S3297</f>
        <v/>
      </c>
      <c r="L1007" s="757" t="str">
        <f>'Compiled Bev'!T3297</f>
        <v/>
      </c>
      <c r="M1007" s="758"/>
      <c r="N1007" s="759"/>
      <c r="O1007" s="757"/>
      <c r="P1007" s="757"/>
      <c r="Q1007" s="757"/>
      <c r="R1007" s="757"/>
      <c r="S1007" s="757"/>
      <c r="T1007" s="757"/>
      <c r="U1007" s="757"/>
      <c r="V1007" s="757">
        <f>COUNTA('Compiled Bev'!P3297,'Compiled Bev'!R3297)</f>
        <v>0</v>
      </c>
      <c r="W1007" s="757"/>
      <c r="X1007" s="757"/>
      <c r="Y1007" s="757"/>
      <c r="Z1007" s="757"/>
    </row>
    <row r="1008">
      <c r="A1008" s="757" t="str">
        <f>'Compiled Bev'!I3298</f>
        <v/>
      </c>
      <c r="B1008" s="757" t="str">
        <f>IF(sum('Compiled Bev'!P3298+'Compiled Bev'!R3298)=0,"",IF(V1008&gt;1,"",sum('Compiled Bev'!P3298+'Compiled Bev'!R3298)))</f>
        <v/>
      </c>
      <c r="C1008" s="757" t="str">
        <f>'Compiled Bev'!K3298</f>
        <v/>
      </c>
      <c r="D1008" s="757" t="str">
        <f>'Compiled Bev'!L3298</f>
        <v/>
      </c>
      <c r="E1008" s="757" t="str">
        <f>'Compiled Bev'!M3298</f>
        <v/>
      </c>
      <c r="F1008" s="757" t="str">
        <f>'Compiled Bev'!N3298</f>
        <v/>
      </c>
      <c r="G1008" s="757" t="str">
        <f t="shared" si="1"/>
        <v/>
      </c>
      <c r="H1008" s="757" t="str">
        <f>'Compiled Bev'!P3298</f>
        <v/>
      </c>
      <c r="I1008" s="757" t="str">
        <f t="shared" si="2"/>
        <v/>
      </c>
      <c r="J1008" s="757" t="str">
        <f>'Compiled Bev'!R3298</f>
        <v/>
      </c>
      <c r="K1008" s="757" t="str">
        <f>'Compiled Bev'!S3298</f>
        <v/>
      </c>
      <c r="L1008" s="757" t="str">
        <f>'Compiled Bev'!T3298</f>
        <v/>
      </c>
      <c r="M1008" s="758"/>
      <c r="N1008" s="759"/>
      <c r="O1008" s="757"/>
      <c r="P1008" s="757"/>
      <c r="Q1008" s="757"/>
      <c r="R1008" s="757"/>
      <c r="S1008" s="757"/>
      <c r="T1008" s="757"/>
      <c r="U1008" s="757"/>
      <c r="V1008" s="757">
        <f>COUNTA('Compiled Bev'!P3298,'Compiled Bev'!R3298)</f>
        <v>0</v>
      </c>
      <c r="W1008" s="757"/>
      <c r="X1008" s="757"/>
      <c r="Y1008" s="757"/>
      <c r="Z1008" s="757"/>
    </row>
    <row r="1009">
      <c r="A1009" s="757" t="str">
        <f>'Compiled Bev'!I3299</f>
        <v/>
      </c>
      <c r="B1009" s="757" t="str">
        <f>IF(sum('Compiled Bev'!P3299+'Compiled Bev'!R3299)=0,"",IF(V1009&gt;1,"",sum('Compiled Bev'!P3299+'Compiled Bev'!R3299)))</f>
        <v/>
      </c>
      <c r="C1009" s="757" t="str">
        <f>'Compiled Bev'!K3299</f>
        <v/>
      </c>
      <c r="D1009" s="757" t="str">
        <f>'Compiled Bev'!L3299</f>
        <v/>
      </c>
      <c r="E1009" s="757" t="str">
        <f>'Compiled Bev'!M3299</f>
        <v/>
      </c>
      <c r="F1009" s="757" t="str">
        <f>'Compiled Bev'!N3299</f>
        <v/>
      </c>
      <c r="G1009" s="757" t="str">
        <f t="shared" si="1"/>
        <v/>
      </c>
      <c r="H1009" s="757" t="str">
        <f>'Compiled Bev'!P3299</f>
        <v/>
      </c>
      <c r="I1009" s="757" t="str">
        <f t="shared" si="2"/>
        <v/>
      </c>
      <c r="J1009" s="757" t="str">
        <f>'Compiled Bev'!R3299</f>
        <v/>
      </c>
      <c r="K1009" s="757" t="str">
        <f>'Compiled Bev'!S3299</f>
        <v/>
      </c>
      <c r="L1009" s="757" t="str">
        <f>'Compiled Bev'!T3299</f>
        <v/>
      </c>
      <c r="M1009" s="758"/>
      <c r="N1009" s="759"/>
      <c r="O1009" s="757"/>
      <c r="P1009" s="757"/>
      <c r="Q1009" s="757"/>
      <c r="R1009" s="757"/>
      <c r="S1009" s="757"/>
      <c r="T1009" s="757"/>
      <c r="U1009" s="757"/>
      <c r="V1009" s="757">
        <f>COUNTA('Compiled Bev'!P3299,'Compiled Bev'!R3299)</f>
        <v>0</v>
      </c>
      <c r="W1009" s="757"/>
      <c r="X1009" s="757"/>
      <c r="Y1009" s="757"/>
      <c r="Z1009" s="757"/>
    </row>
    <row r="1010">
      <c r="A1010" s="757" t="str">
        <f>'Compiled Bev'!I3300</f>
        <v/>
      </c>
      <c r="B1010" s="757" t="str">
        <f>IF(sum('Compiled Bev'!P3300+'Compiled Bev'!R3300)=0,"",IF(V1010&gt;1,"",sum('Compiled Bev'!P3300+'Compiled Bev'!R3300)))</f>
        <v/>
      </c>
      <c r="C1010" s="757" t="str">
        <f>'Compiled Bev'!K3300</f>
        <v/>
      </c>
      <c r="D1010" s="757" t="str">
        <f>'Compiled Bev'!L3300</f>
        <v/>
      </c>
      <c r="E1010" s="757" t="str">
        <f>'Compiled Bev'!M3300</f>
        <v/>
      </c>
      <c r="F1010" s="757" t="str">
        <f>'Compiled Bev'!N3300</f>
        <v/>
      </c>
      <c r="G1010" s="757" t="str">
        <f t="shared" si="1"/>
        <v/>
      </c>
      <c r="H1010" s="757" t="str">
        <f>'Compiled Bev'!P3300</f>
        <v/>
      </c>
      <c r="I1010" s="757" t="str">
        <f t="shared" si="2"/>
        <v/>
      </c>
      <c r="J1010" s="757" t="str">
        <f>'Compiled Bev'!R3300</f>
        <v/>
      </c>
      <c r="K1010" s="757" t="str">
        <f>'Compiled Bev'!S3300</f>
        <v/>
      </c>
      <c r="L1010" s="757" t="str">
        <f>'Compiled Bev'!T3300</f>
        <v/>
      </c>
      <c r="M1010" s="758"/>
      <c r="N1010" s="759"/>
      <c r="O1010" s="757"/>
      <c r="P1010" s="757"/>
      <c r="Q1010" s="757"/>
      <c r="R1010" s="757"/>
      <c r="S1010" s="757"/>
      <c r="T1010" s="757"/>
      <c r="U1010" s="757"/>
      <c r="V1010" s="757">
        <f>COUNTA('Compiled Bev'!P3300,'Compiled Bev'!R3300)</f>
        <v>0</v>
      </c>
      <c r="W1010" s="757"/>
      <c r="X1010" s="757"/>
      <c r="Y1010" s="757"/>
      <c r="Z1010" s="757"/>
    </row>
    <row r="1011">
      <c r="A1011" s="757" t="str">
        <f>'Compiled Bev'!I3301</f>
        <v/>
      </c>
      <c r="B1011" s="757" t="str">
        <f>IF(sum('Compiled Bev'!P3301+'Compiled Bev'!R3301)=0,"",IF(V1011&gt;1,"",sum('Compiled Bev'!P3301+'Compiled Bev'!R3301)))</f>
        <v/>
      </c>
      <c r="C1011" s="757" t="str">
        <f>'Compiled Bev'!K3301</f>
        <v/>
      </c>
      <c r="D1011" s="757" t="str">
        <f>'Compiled Bev'!L3301</f>
        <v/>
      </c>
      <c r="E1011" s="757" t="str">
        <f>'Compiled Bev'!M3301</f>
        <v/>
      </c>
      <c r="F1011" s="757" t="str">
        <f>'Compiled Bev'!N3301</f>
        <v/>
      </c>
      <c r="G1011" s="757" t="str">
        <f t="shared" si="1"/>
        <v/>
      </c>
      <c r="H1011" s="757" t="str">
        <f>'Compiled Bev'!P3301</f>
        <v/>
      </c>
      <c r="I1011" s="757" t="str">
        <f t="shared" si="2"/>
        <v/>
      </c>
      <c r="J1011" s="757" t="str">
        <f>'Compiled Bev'!R3301</f>
        <v/>
      </c>
      <c r="K1011" s="757" t="str">
        <f>'Compiled Bev'!S3301</f>
        <v/>
      </c>
      <c r="L1011" s="757" t="str">
        <f>'Compiled Bev'!T3301</f>
        <v/>
      </c>
      <c r="M1011" s="758"/>
      <c r="N1011" s="759"/>
      <c r="O1011" s="757"/>
      <c r="P1011" s="757"/>
      <c r="Q1011" s="757"/>
      <c r="R1011" s="757"/>
      <c r="S1011" s="757"/>
      <c r="T1011" s="757"/>
      <c r="U1011" s="757"/>
      <c r="V1011" s="757">
        <f>COUNTA('Compiled Bev'!P3301,'Compiled Bev'!R3301)</f>
        <v>0</v>
      </c>
      <c r="W1011" s="757"/>
      <c r="X1011" s="757"/>
      <c r="Y1011" s="757"/>
      <c r="Z1011" s="757"/>
    </row>
    <row r="1012">
      <c r="A1012" s="757" t="str">
        <f>'Compiled Bev'!I3302</f>
        <v/>
      </c>
      <c r="B1012" s="757" t="str">
        <f>IF(sum('Compiled Bev'!P3302+'Compiled Bev'!R3302)=0,"",IF(V1012&gt;1,"",sum('Compiled Bev'!P3302+'Compiled Bev'!R3302)))</f>
        <v/>
      </c>
      <c r="C1012" s="757" t="str">
        <f>'Compiled Bev'!K3302</f>
        <v/>
      </c>
      <c r="D1012" s="757" t="str">
        <f>'Compiled Bev'!L3302</f>
        <v/>
      </c>
      <c r="E1012" s="757" t="str">
        <f>'Compiled Bev'!M3302</f>
        <v/>
      </c>
      <c r="F1012" s="757" t="str">
        <f>'Compiled Bev'!N3302</f>
        <v/>
      </c>
      <c r="G1012" s="757" t="str">
        <f t="shared" si="1"/>
        <v/>
      </c>
      <c r="H1012" s="757" t="str">
        <f>'Compiled Bev'!P3302</f>
        <v/>
      </c>
      <c r="I1012" s="757" t="str">
        <f t="shared" si="2"/>
        <v/>
      </c>
      <c r="J1012" s="757" t="str">
        <f>'Compiled Bev'!R3302</f>
        <v/>
      </c>
      <c r="K1012" s="757" t="str">
        <f>'Compiled Bev'!S3302</f>
        <v/>
      </c>
      <c r="L1012" s="757" t="str">
        <f>'Compiled Bev'!T3302</f>
        <v/>
      </c>
      <c r="M1012" s="758"/>
      <c r="N1012" s="759"/>
      <c r="O1012" s="757"/>
      <c r="P1012" s="757"/>
      <c r="Q1012" s="757"/>
      <c r="R1012" s="757"/>
      <c r="S1012" s="757"/>
      <c r="T1012" s="757"/>
      <c r="U1012" s="757"/>
      <c r="V1012" s="757">
        <f>COUNTA('Compiled Bev'!P3302,'Compiled Bev'!R3302)</f>
        <v>0</v>
      </c>
      <c r="W1012" s="757"/>
      <c r="X1012" s="757"/>
      <c r="Y1012" s="757"/>
      <c r="Z1012" s="757"/>
    </row>
    <row r="1013">
      <c r="A1013" s="757" t="str">
        <f>'Compiled Bev'!I3303</f>
        <v/>
      </c>
      <c r="B1013" s="757" t="str">
        <f>IF(sum('Compiled Bev'!P3303+'Compiled Bev'!R3303)=0,"",IF(V1013&gt;1,"",sum('Compiled Bev'!P3303+'Compiled Bev'!R3303)))</f>
        <v/>
      </c>
      <c r="C1013" s="757" t="str">
        <f>'Compiled Bev'!K3303</f>
        <v/>
      </c>
      <c r="D1013" s="757" t="str">
        <f>'Compiled Bev'!L3303</f>
        <v/>
      </c>
      <c r="E1013" s="757" t="str">
        <f>'Compiled Bev'!M3303</f>
        <v/>
      </c>
      <c r="F1013" s="757" t="str">
        <f>'Compiled Bev'!N3303</f>
        <v/>
      </c>
      <c r="G1013" s="757" t="str">
        <f t="shared" si="1"/>
        <v/>
      </c>
      <c r="H1013" s="757" t="str">
        <f>'Compiled Bev'!P3303</f>
        <v/>
      </c>
      <c r="I1013" s="757" t="str">
        <f t="shared" si="2"/>
        <v/>
      </c>
      <c r="J1013" s="757" t="str">
        <f>'Compiled Bev'!R3303</f>
        <v/>
      </c>
      <c r="K1013" s="757" t="str">
        <f>'Compiled Bev'!S3303</f>
        <v/>
      </c>
      <c r="L1013" s="757" t="str">
        <f>'Compiled Bev'!T3303</f>
        <v/>
      </c>
      <c r="M1013" s="758"/>
      <c r="N1013" s="759"/>
      <c r="O1013" s="757"/>
      <c r="P1013" s="757"/>
      <c r="Q1013" s="757"/>
      <c r="R1013" s="757"/>
      <c r="S1013" s="757"/>
      <c r="T1013" s="757"/>
      <c r="U1013" s="757"/>
      <c r="V1013" s="757">
        <f>COUNTA('Compiled Bev'!P3303,'Compiled Bev'!R3303)</f>
        <v>0</v>
      </c>
      <c r="W1013" s="757"/>
      <c r="X1013" s="757"/>
      <c r="Y1013" s="757"/>
      <c r="Z1013" s="757"/>
    </row>
    <row r="1014">
      <c r="A1014" s="757" t="str">
        <f>'Compiled Bev'!I3304</f>
        <v/>
      </c>
      <c r="B1014" s="757" t="str">
        <f>IF(sum('Compiled Bev'!P3304+'Compiled Bev'!R3304)=0,"",IF(V1014&gt;1,"",sum('Compiled Bev'!P3304+'Compiled Bev'!R3304)))</f>
        <v/>
      </c>
      <c r="C1014" s="757" t="str">
        <f>'Compiled Bev'!K3304</f>
        <v/>
      </c>
      <c r="D1014" s="757" t="str">
        <f>'Compiled Bev'!L3304</f>
        <v/>
      </c>
      <c r="E1014" s="757" t="str">
        <f>'Compiled Bev'!M3304</f>
        <v/>
      </c>
      <c r="F1014" s="757" t="str">
        <f>'Compiled Bev'!N3304</f>
        <v/>
      </c>
      <c r="G1014" s="757" t="str">
        <f t="shared" si="1"/>
        <v/>
      </c>
      <c r="H1014" s="757" t="str">
        <f>'Compiled Bev'!P3304</f>
        <v/>
      </c>
      <c r="I1014" s="757" t="str">
        <f t="shared" si="2"/>
        <v/>
      </c>
      <c r="J1014" s="757" t="str">
        <f>'Compiled Bev'!R3304</f>
        <v/>
      </c>
      <c r="K1014" s="757" t="str">
        <f>'Compiled Bev'!S3304</f>
        <v/>
      </c>
      <c r="L1014" s="757" t="str">
        <f>'Compiled Bev'!T3304</f>
        <v/>
      </c>
      <c r="M1014" s="758"/>
      <c r="N1014" s="759"/>
      <c r="O1014" s="757"/>
      <c r="P1014" s="757"/>
      <c r="Q1014" s="757"/>
      <c r="R1014" s="757"/>
      <c r="S1014" s="757"/>
      <c r="T1014" s="757"/>
      <c r="U1014" s="757"/>
      <c r="V1014" s="757">
        <f>COUNTA('Compiled Bev'!P3304,'Compiled Bev'!R3304)</f>
        <v>0</v>
      </c>
      <c r="W1014" s="757"/>
      <c r="X1014" s="757"/>
      <c r="Y1014" s="757"/>
      <c r="Z1014" s="757"/>
    </row>
    <row r="1015">
      <c r="A1015" s="757" t="str">
        <f>'Compiled Bev'!I3305</f>
        <v/>
      </c>
      <c r="B1015" s="757" t="str">
        <f>IF(sum('Compiled Bev'!P3305+'Compiled Bev'!R3305)=0,"",IF(V1015&gt;1,"",sum('Compiled Bev'!P3305+'Compiled Bev'!R3305)))</f>
        <v/>
      </c>
      <c r="C1015" s="757" t="str">
        <f>'Compiled Bev'!K3305</f>
        <v/>
      </c>
      <c r="D1015" s="757" t="str">
        <f>'Compiled Bev'!L3305</f>
        <v/>
      </c>
      <c r="E1015" s="757" t="str">
        <f>'Compiled Bev'!M3305</f>
        <v/>
      </c>
      <c r="F1015" s="757" t="str">
        <f>'Compiled Bev'!N3305</f>
        <v/>
      </c>
      <c r="G1015" s="757" t="str">
        <f t="shared" si="1"/>
        <v/>
      </c>
      <c r="H1015" s="757" t="str">
        <f>'Compiled Bev'!P3305</f>
        <v/>
      </c>
      <c r="I1015" s="757" t="str">
        <f t="shared" si="2"/>
        <v/>
      </c>
      <c r="J1015" s="757" t="str">
        <f>'Compiled Bev'!R3305</f>
        <v/>
      </c>
      <c r="K1015" s="757" t="str">
        <f>'Compiled Bev'!S3305</f>
        <v/>
      </c>
      <c r="L1015" s="757" t="str">
        <f>'Compiled Bev'!T3305</f>
        <v/>
      </c>
      <c r="M1015" s="758"/>
      <c r="N1015" s="759"/>
      <c r="O1015" s="757"/>
      <c r="P1015" s="757"/>
      <c r="Q1015" s="757"/>
      <c r="R1015" s="757"/>
      <c r="S1015" s="757"/>
      <c r="T1015" s="757"/>
      <c r="U1015" s="757"/>
      <c r="V1015" s="757">
        <f>COUNTA('Compiled Bev'!P3305,'Compiled Bev'!R3305)</f>
        <v>0</v>
      </c>
      <c r="W1015" s="757"/>
      <c r="X1015" s="757"/>
      <c r="Y1015" s="757"/>
      <c r="Z1015" s="757"/>
    </row>
    <row r="1016">
      <c r="A1016" s="757" t="str">
        <f>'Compiled Bev'!I3306</f>
        <v/>
      </c>
      <c r="B1016" s="757" t="str">
        <f>IF(sum('Compiled Bev'!P3306+'Compiled Bev'!R3306)=0,"",IF(V1016&gt;1,"",sum('Compiled Bev'!P3306+'Compiled Bev'!R3306)))</f>
        <v/>
      </c>
      <c r="C1016" s="757" t="str">
        <f>'Compiled Bev'!K3306</f>
        <v/>
      </c>
      <c r="D1016" s="757" t="str">
        <f>'Compiled Bev'!L3306</f>
        <v/>
      </c>
      <c r="E1016" s="757" t="str">
        <f>'Compiled Bev'!M3306</f>
        <v/>
      </c>
      <c r="F1016" s="757" t="str">
        <f>'Compiled Bev'!N3306</f>
        <v/>
      </c>
      <c r="G1016" s="757" t="str">
        <f t="shared" si="1"/>
        <v/>
      </c>
      <c r="H1016" s="757" t="str">
        <f>'Compiled Bev'!P3306</f>
        <v/>
      </c>
      <c r="I1016" s="757" t="str">
        <f t="shared" si="2"/>
        <v/>
      </c>
      <c r="J1016" s="757" t="str">
        <f>'Compiled Bev'!R3306</f>
        <v/>
      </c>
      <c r="K1016" s="757" t="str">
        <f>'Compiled Bev'!S3306</f>
        <v/>
      </c>
      <c r="L1016" s="757" t="str">
        <f>'Compiled Bev'!T3306</f>
        <v/>
      </c>
      <c r="M1016" s="758"/>
      <c r="N1016" s="759"/>
      <c r="O1016" s="757"/>
      <c r="P1016" s="757"/>
      <c r="Q1016" s="757"/>
      <c r="R1016" s="757"/>
      <c r="S1016" s="757"/>
      <c r="T1016" s="757"/>
      <c r="U1016" s="757"/>
      <c r="V1016" s="757">
        <f>COUNTA('Compiled Bev'!P3306,'Compiled Bev'!R3306)</f>
        <v>0</v>
      </c>
      <c r="W1016" s="757"/>
      <c r="X1016" s="757"/>
      <c r="Y1016" s="757"/>
      <c r="Z1016" s="757"/>
    </row>
    <row r="1017">
      <c r="A1017" s="757" t="str">
        <f>'Compiled Bev'!I3307</f>
        <v/>
      </c>
      <c r="B1017" s="757" t="str">
        <f>IF(sum('Compiled Bev'!P3307+'Compiled Bev'!R3307)=0,"",IF(V1017&gt;1,"",sum('Compiled Bev'!P3307+'Compiled Bev'!R3307)))</f>
        <v/>
      </c>
      <c r="C1017" s="757" t="str">
        <f>'Compiled Bev'!K3307</f>
        <v/>
      </c>
      <c r="D1017" s="757" t="str">
        <f>'Compiled Bev'!L3307</f>
        <v/>
      </c>
      <c r="E1017" s="757" t="str">
        <f>'Compiled Bev'!M3307</f>
        <v/>
      </c>
      <c r="F1017" s="757" t="str">
        <f>'Compiled Bev'!N3307</f>
        <v/>
      </c>
      <c r="G1017" s="757" t="str">
        <f t="shared" si="1"/>
        <v/>
      </c>
      <c r="H1017" s="757" t="str">
        <f>'Compiled Bev'!P3307</f>
        <v/>
      </c>
      <c r="I1017" s="757" t="str">
        <f t="shared" si="2"/>
        <v/>
      </c>
      <c r="J1017" s="757" t="str">
        <f>'Compiled Bev'!R3307</f>
        <v/>
      </c>
      <c r="K1017" s="757" t="str">
        <f>'Compiled Bev'!S3307</f>
        <v/>
      </c>
      <c r="L1017" s="757" t="str">
        <f>'Compiled Bev'!T3307</f>
        <v/>
      </c>
      <c r="M1017" s="758"/>
      <c r="N1017" s="759"/>
      <c r="O1017" s="757"/>
      <c r="P1017" s="757"/>
      <c r="Q1017" s="757"/>
      <c r="R1017" s="757"/>
      <c r="S1017" s="757"/>
      <c r="T1017" s="757"/>
      <c r="U1017" s="757"/>
      <c r="V1017" s="757">
        <f>COUNTA('Compiled Bev'!P3307,'Compiled Bev'!R3307)</f>
        <v>0</v>
      </c>
      <c r="W1017" s="757"/>
      <c r="X1017" s="757"/>
      <c r="Y1017" s="757"/>
      <c r="Z1017" s="757"/>
    </row>
    <row r="1018">
      <c r="A1018" s="757" t="str">
        <f>'Compiled Bev'!I3308</f>
        <v/>
      </c>
      <c r="B1018" s="757" t="str">
        <f>IF(sum('Compiled Bev'!P3308+'Compiled Bev'!R3308)=0,"",IF(V1018&gt;1,"",sum('Compiled Bev'!P3308+'Compiled Bev'!R3308)))</f>
        <v/>
      </c>
      <c r="C1018" s="757" t="str">
        <f>'Compiled Bev'!K3308</f>
        <v/>
      </c>
      <c r="D1018" s="757" t="str">
        <f>'Compiled Bev'!L3308</f>
        <v/>
      </c>
      <c r="E1018" s="757" t="str">
        <f>'Compiled Bev'!M3308</f>
        <v/>
      </c>
      <c r="F1018" s="757" t="str">
        <f>'Compiled Bev'!N3308</f>
        <v/>
      </c>
      <c r="G1018" s="757" t="str">
        <f t="shared" si="1"/>
        <v/>
      </c>
      <c r="H1018" s="757" t="str">
        <f>'Compiled Bev'!P3308</f>
        <v/>
      </c>
      <c r="I1018" s="757" t="str">
        <f t="shared" si="2"/>
        <v/>
      </c>
      <c r="J1018" s="757" t="str">
        <f>'Compiled Bev'!R3308</f>
        <v/>
      </c>
      <c r="K1018" s="757" t="str">
        <f>'Compiled Bev'!S3308</f>
        <v/>
      </c>
      <c r="L1018" s="757" t="str">
        <f>'Compiled Bev'!T3308</f>
        <v/>
      </c>
      <c r="M1018" s="758"/>
      <c r="N1018" s="759"/>
      <c r="O1018" s="757"/>
      <c r="P1018" s="757"/>
      <c r="Q1018" s="757"/>
      <c r="R1018" s="757"/>
      <c r="S1018" s="757"/>
      <c r="T1018" s="757"/>
      <c r="U1018" s="757"/>
      <c r="V1018" s="757">
        <f>COUNTA('Compiled Bev'!P3308,'Compiled Bev'!R3308)</f>
        <v>0</v>
      </c>
      <c r="W1018" s="757"/>
      <c r="X1018" s="757"/>
      <c r="Y1018" s="757"/>
      <c r="Z1018" s="757"/>
    </row>
    <row r="1019">
      <c r="A1019" s="757" t="str">
        <f>'Compiled Bev'!I3309</f>
        <v/>
      </c>
      <c r="B1019" s="757" t="str">
        <f>IF(sum('Compiled Bev'!P3309+'Compiled Bev'!R3309)=0,"",IF(V1019&gt;1,"",sum('Compiled Bev'!P3309+'Compiled Bev'!R3309)))</f>
        <v/>
      </c>
      <c r="C1019" s="757" t="str">
        <f>'Compiled Bev'!K3309</f>
        <v/>
      </c>
      <c r="D1019" s="757" t="str">
        <f>'Compiled Bev'!L3309</f>
        <v/>
      </c>
      <c r="E1019" s="757" t="str">
        <f>'Compiled Bev'!M3309</f>
        <v/>
      </c>
      <c r="F1019" s="757" t="str">
        <f>'Compiled Bev'!N3309</f>
        <v/>
      </c>
      <c r="G1019" s="757" t="str">
        <f t="shared" si="1"/>
        <v/>
      </c>
      <c r="H1019" s="757" t="str">
        <f>'Compiled Bev'!P3309</f>
        <v/>
      </c>
      <c r="I1019" s="757" t="str">
        <f t="shared" si="2"/>
        <v/>
      </c>
      <c r="J1019" s="757" t="str">
        <f>'Compiled Bev'!R3309</f>
        <v/>
      </c>
      <c r="K1019" s="757" t="str">
        <f>'Compiled Bev'!S3309</f>
        <v/>
      </c>
      <c r="L1019" s="757" t="str">
        <f>'Compiled Bev'!T3309</f>
        <v/>
      </c>
      <c r="M1019" s="758"/>
      <c r="N1019" s="759"/>
      <c r="O1019" s="757"/>
      <c r="P1019" s="757"/>
      <c r="Q1019" s="757"/>
      <c r="R1019" s="757"/>
      <c r="S1019" s="757"/>
      <c r="T1019" s="757"/>
      <c r="U1019" s="757"/>
      <c r="V1019" s="757">
        <f>COUNTA('Compiled Bev'!P3309,'Compiled Bev'!R3309)</f>
        <v>0</v>
      </c>
      <c r="W1019" s="757"/>
      <c r="X1019" s="757"/>
      <c r="Y1019" s="757"/>
      <c r="Z1019" s="757"/>
    </row>
    <row r="1020">
      <c r="A1020" s="757" t="str">
        <f>'Compiled Bev'!I3310</f>
        <v/>
      </c>
      <c r="B1020" s="757" t="str">
        <f>IF(sum('Compiled Bev'!P3310+'Compiled Bev'!R3310)=0,"",IF(V1020&gt;1,"",sum('Compiled Bev'!P3310+'Compiled Bev'!R3310)))</f>
        <v/>
      </c>
      <c r="C1020" s="757" t="str">
        <f>'Compiled Bev'!K3310</f>
        <v/>
      </c>
      <c r="D1020" s="757" t="str">
        <f>'Compiled Bev'!L3310</f>
        <v/>
      </c>
      <c r="E1020" s="757" t="str">
        <f>'Compiled Bev'!M3310</f>
        <v/>
      </c>
      <c r="F1020" s="757" t="str">
        <f>'Compiled Bev'!N3310</f>
        <v/>
      </c>
      <c r="G1020" s="757" t="str">
        <f t="shared" si="1"/>
        <v/>
      </c>
      <c r="H1020" s="757" t="str">
        <f>'Compiled Bev'!P3310</f>
        <v/>
      </c>
      <c r="I1020" s="757" t="str">
        <f t="shared" si="2"/>
        <v/>
      </c>
      <c r="J1020" s="757" t="str">
        <f>'Compiled Bev'!R3310</f>
        <v/>
      </c>
      <c r="K1020" s="757" t="str">
        <f>'Compiled Bev'!S3310</f>
        <v/>
      </c>
      <c r="L1020" s="757" t="str">
        <f>'Compiled Bev'!T3310</f>
        <v/>
      </c>
      <c r="M1020" s="758"/>
      <c r="N1020" s="759"/>
      <c r="O1020" s="757"/>
      <c r="P1020" s="757"/>
      <c r="Q1020" s="757"/>
      <c r="R1020" s="757"/>
      <c r="S1020" s="757"/>
      <c r="T1020" s="757"/>
      <c r="U1020" s="757"/>
      <c r="V1020" s="757">
        <f>COUNTA('Compiled Bev'!P3310,'Compiled Bev'!R3310)</f>
        <v>0</v>
      </c>
      <c r="W1020" s="757"/>
      <c r="X1020" s="757"/>
      <c r="Y1020" s="757"/>
      <c r="Z1020" s="757"/>
    </row>
    <row r="1021">
      <c r="A1021" s="757" t="str">
        <f>'Compiled Bev'!I3311</f>
        <v/>
      </c>
      <c r="B1021" s="757" t="str">
        <f>IF(sum('Compiled Bev'!P3311+'Compiled Bev'!R3311)=0,"",IF(V1021&gt;1,"",sum('Compiled Bev'!P3311+'Compiled Bev'!R3311)))</f>
        <v/>
      </c>
      <c r="C1021" s="757" t="str">
        <f>'Compiled Bev'!K3311</f>
        <v/>
      </c>
      <c r="D1021" s="757" t="str">
        <f>'Compiled Bev'!L3311</f>
        <v/>
      </c>
      <c r="E1021" s="757" t="str">
        <f>'Compiled Bev'!M3311</f>
        <v/>
      </c>
      <c r="F1021" s="757" t="str">
        <f>'Compiled Bev'!N3311</f>
        <v/>
      </c>
      <c r="G1021" s="757" t="str">
        <f t="shared" si="1"/>
        <v/>
      </c>
      <c r="H1021" s="757" t="str">
        <f>'Compiled Bev'!P3311</f>
        <v/>
      </c>
      <c r="I1021" s="757" t="str">
        <f t="shared" si="2"/>
        <v/>
      </c>
      <c r="J1021" s="757" t="str">
        <f>'Compiled Bev'!R3311</f>
        <v/>
      </c>
      <c r="K1021" s="757" t="str">
        <f>'Compiled Bev'!S3311</f>
        <v/>
      </c>
      <c r="L1021" s="757" t="str">
        <f>'Compiled Bev'!T3311</f>
        <v/>
      </c>
      <c r="M1021" s="758"/>
      <c r="N1021" s="759"/>
      <c r="O1021" s="757"/>
      <c r="P1021" s="757"/>
      <c r="Q1021" s="757"/>
      <c r="R1021" s="757"/>
      <c r="S1021" s="757"/>
      <c r="T1021" s="757"/>
      <c r="U1021" s="757"/>
      <c r="V1021" s="757">
        <f>COUNTA('Compiled Bev'!P3311,'Compiled Bev'!R3311)</f>
        <v>0</v>
      </c>
      <c r="W1021" s="757"/>
      <c r="X1021" s="757"/>
      <c r="Y1021" s="757"/>
      <c r="Z1021" s="757"/>
    </row>
    <row r="1022">
      <c r="A1022" s="757" t="str">
        <f>'Compiled Bev'!I3312</f>
        <v/>
      </c>
      <c r="B1022" s="757" t="str">
        <f>IF(sum('Compiled Bev'!P3312+'Compiled Bev'!R3312)=0,"",IF(V1022&gt;1,"",sum('Compiled Bev'!P3312+'Compiled Bev'!R3312)))</f>
        <v/>
      </c>
      <c r="C1022" s="757" t="str">
        <f>'Compiled Bev'!K3312</f>
        <v/>
      </c>
      <c r="D1022" s="757" t="str">
        <f>'Compiled Bev'!L3312</f>
        <v/>
      </c>
      <c r="E1022" s="757" t="str">
        <f>'Compiled Bev'!M3312</f>
        <v/>
      </c>
      <c r="F1022" s="757" t="str">
        <f>'Compiled Bev'!N3312</f>
        <v/>
      </c>
      <c r="G1022" s="757" t="str">
        <f t="shared" si="1"/>
        <v/>
      </c>
      <c r="H1022" s="757" t="str">
        <f>'Compiled Bev'!P3312</f>
        <v/>
      </c>
      <c r="I1022" s="757" t="str">
        <f t="shared" si="2"/>
        <v/>
      </c>
      <c r="J1022" s="757" t="str">
        <f>'Compiled Bev'!R3312</f>
        <v/>
      </c>
      <c r="K1022" s="757" t="str">
        <f>'Compiled Bev'!S3312</f>
        <v/>
      </c>
      <c r="L1022" s="757" t="str">
        <f>'Compiled Bev'!T3312</f>
        <v/>
      </c>
      <c r="M1022" s="758"/>
      <c r="N1022" s="759"/>
      <c r="O1022" s="757"/>
      <c r="P1022" s="757"/>
      <c r="Q1022" s="757"/>
      <c r="R1022" s="757"/>
      <c r="S1022" s="757"/>
      <c r="T1022" s="757"/>
      <c r="U1022" s="757"/>
      <c r="V1022" s="757">
        <f>COUNTA('Compiled Bev'!P3312,'Compiled Bev'!R3312)</f>
        <v>0</v>
      </c>
      <c r="W1022" s="757"/>
      <c r="X1022" s="757"/>
      <c r="Y1022" s="757"/>
      <c r="Z1022" s="757"/>
    </row>
    <row r="1023">
      <c r="A1023" s="757" t="str">
        <f>'Compiled Bev'!I3313</f>
        <v/>
      </c>
      <c r="B1023" s="757" t="str">
        <f>IF(sum('Compiled Bev'!P3313+'Compiled Bev'!R3313)=0,"",IF(V1023&gt;1,"",sum('Compiled Bev'!P3313+'Compiled Bev'!R3313)))</f>
        <v/>
      </c>
      <c r="C1023" s="757" t="str">
        <f>'Compiled Bev'!K3313</f>
        <v/>
      </c>
      <c r="D1023" s="757" t="str">
        <f>'Compiled Bev'!L3313</f>
        <v/>
      </c>
      <c r="E1023" s="757" t="str">
        <f>'Compiled Bev'!M3313</f>
        <v/>
      </c>
      <c r="F1023" s="757" t="str">
        <f>'Compiled Bev'!N3313</f>
        <v/>
      </c>
      <c r="G1023" s="757" t="str">
        <f t="shared" si="1"/>
        <v/>
      </c>
      <c r="H1023" s="757" t="str">
        <f>'Compiled Bev'!P3313</f>
        <v/>
      </c>
      <c r="I1023" s="757" t="str">
        <f t="shared" si="2"/>
        <v/>
      </c>
      <c r="J1023" s="757" t="str">
        <f>'Compiled Bev'!R3313</f>
        <v/>
      </c>
      <c r="K1023" s="757" t="str">
        <f>'Compiled Bev'!S3313</f>
        <v/>
      </c>
      <c r="L1023" s="757" t="str">
        <f>'Compiled Bev'!T3313</f>
        <v/>
      </c>
      <c r="M1023" s="758"/>
      <c r="N1023" s="759"/>
      <c r="O1023" s="757"/>
      <c r="P1023" s="757"/>
      <c r="Q1023" s="757"/>
      <c r="R1023" s="757"/>
      <c r="S1023" s="757"/>
      <c r="T1023" s="757"/>
      <c r="U1023" s="757"/>
      <c r="V1023" s="757">
        <f>COUNTA('Compiled Bev'!P3313,'Compiled Bev'!R3313)</f>
        <v>0</v>
      </c>
      <c r="W1023" s="757"/>
      <c r="X1023" s="757"/>
      <c r="Y1023" s="757"/>
      <c r="Z1023" s="757"/>
    </row>
    <row r="1024">
      <c r="A1024" s="757" t="str">
        <f>'Compiled Bev'!I3314</f>
        <v/>
      </c>
      <c r="B1024" s="757" t="str">
        <f>IF(sum('Compiled Bev'!P3314+'Compiled Bev'!R3314)=0,"",IF(V1024&gt;1,"",sum('Compiled Bev'!P3314+'Compiled Bev'!R3314)))</f>
        <v/>
      </c>
      <c r="C1024" s="757" t="str">
        <f>'Compiled Bev'!K3314</f>
        <v/>
      </c>
      <c r="D1024" s="757" t="str">
        <f>'Compiled Bev'!L3314</f>
        <v/>
      </c>
      <c r="E1024" s="757" t="str">
        <f>'Compiled Bev'!M3314</f>
        <v/>
      </c>
      <c r="F1024" s="757" t="str">
        <f>'Compiled Bev'!N3314</f>
        <v/>
      </c>
      <c r="G1024" s="757" t="str">
        <f t="shared" si="1"/>
        <v/>
      </c>
      <c r="H1024" s="757" t="str">
        <f>'Compiled Bev'!P3314</f>
        <v/>
      </c>
      <c r="I1024" s="757" t="str">
        <f t="shared" si="2"/>
        <v/>
      </c>
      <c r="J1024" s="757" t="str">
        <f>'Compiled Bev'!R3314</f>
        <v/>
      </c>
      <c r="K1024" s="757" t="str">
        <f>'Compiled Bev'!S3314</f>
        <v/>
      </c>
      <c r="L1024" s="757" t="str">
        <f>'Compiled Bev'!T3314</f>
        <v/>
      </c>
      <c r="M1024" s="758"/>
      <c r="N1024" s="759"/>
      <c r="O1024" s="757"/>
      <c r="P1024" s="757"/>
      <c r="Q1024" s="757"/>
      <c r="R1024" s="757"/>
      <c r="S1024" s="757"/>
      <c r="T1024" s="757"/>
      <c r="U1024" s="757"/>
      <c r="V1024" s="757">
        <f>COUNTA('Compiled Bev'!P3314,'Compiled Bev'!R3314)</f>
        <v>0</v>
      </c>
      <c r="W1024" s="757"/>
      <c r="X1024" s="757"/>
      <c r="Y1024" s="757"/>
      <c r="Z1024" s="757"/>
    </row>
    <row r="1025">
      <c r="A1025" s="757" t="str">
        <f>'Compiled Bev'!I3315</f>
        <v/>
      </c>
      <c r="B1025" s="757" t="str">
        <f>IF(sum('Compiled Bev'!P3315+'Compiled Bev'!R3315)=0,"",IF(V1025&gt;1,"",sum('Compiled Bev'!P3315+'Compiled Bev'!R3315)))</f>
        <v/>
      </c>
      <c r="C1025" s="757" t="str">
        <f>'Compiled Bev'!K3315</f>
        <v/>
      </c>
      <c r="D1025" s="757" t="str">
        <f>'Compiled Bev'!L3315</f>
        <v/>
      </c>
      <c r="E1025" s="757" t="str">
        <f>'Compiled Bev'!M3315</f>
        <v/>
      </c>
      <c r="F1025" s="757" t="str">
        <f>'Compiled Bev'!N3315</f>
        <v/>
      </c>
      <c r="G1025" s="757" t="str">
        <f t="shared" si="1"/>
        <v/>
      </c>
      <c r="H1025" s="757" t="str">
        <f>'Compiled Bev'!P3315</f>
        <v/>
      </c>
      <c r="I1025" s="757" t="str">
        <f t="shared" si="2"/>
        <v/>
      </c>
      <c r="J1025" s="757" t="str">
        <f>'Compiled Bev'!R3315</f>
        <v/>
      </c>
      <c r="K1025" s="757" t="str">
        <f>'Compiled Bev'!S3315</f>
        <v/>
      </c>
      <c r="L1025" s="757" t="str">
        <f>'Compiled Bev'!T3315</f>
        <v/>
      </c>
      <c r="M1025" s="758"/>
      <c r="N1025" s="759"/>
      <c r="O1025" s="757"/>
      <c r="P1025" s="757"/>
      <c r="Q1025" s="757"/>
      <c r="R1025" s="757"/>
      <c r="S1025" s="757"/>
      <c r="T1025" s="757"/>
      <c r="U1025" s="757"/>
      <c r="V1025" s="757">
        <f>COUNTA('Compiled Bev'!P3315,'Compiled Bev'!R3315)</f>
        <v>0</v>
      </c>
      <c r="W1025" s="757"/>
      <c r="X1025" s="757"/>
      <c r="Y1025" s="757"/>
      <c r="Z1025" s="757"/>
    </row>
    <row r="1026">
      <c r="A1026" s="757" t="str">
        <f>'Compiled Bev'!I3316</f>
        <v/>
      </c>
      <c r="B1026" s="757" t="str">
        <f>IF(sum('Compiled Bev'!P3316+'Compiled Bev'!R3316)=0,"",IF(V1026&gt;1,"",sum('Compiled Bev'!P3316+'Compiled Bev'!R3316)))</f>
        <v/>
      </c>
      <c r="C1026" s="757" t="str">
        <f>'Compiled Bev'!K3316</f>
        <v/>
      </c>
      <c r="D1026" s="757" t="str">
        <f>'Compiled Bev'!L3316</f>
        <v/>
      </c>
      <c r="E1026" s="757" t="str">
        <f>'Compiled Bev'!M3316</f>
        <v/>
      </c>
      <c r="F1026" s="757" t="str">
        <f>'Compiled Bev'!N3316</f>
        <v/>
      </c>
      <c r="G1026" s="757" t="str">
        <f t="shared" si="1"/>
        <v/>
      </c>
      <c r="H1026" s="757" t="str">
        <f>'Compiled Bev'!P3316</f>
        <v/>
      </c>
      <c r="I1026" s="757" t="str">
        <f t="shared" si="2"/>
        <v/>
      </c>
      <c r="J1026" s="757" t="str">
        <f>'Compiled Bev'!R3316</f>
        <v/>
      </c>
      <c r="K1026" s="757" t="str">
        <f>'Compiled Bev'!S3316</f>
        <v/>
      </c>
      <c r="L1026" s="757" t="str">
        <f>'Compiled Bev'!T3316</f>
        <v/>
      </c>
      <c r="M1026" s="758"/>
      <c r="N1026" s="759"/>
      <c r="O1026" s="757"/>
      <c r="P1026" s="757"/>
      <c r="Q1026" s="757"/>
      <c r="R1026" s="757"/>
      <c r="S1026" s="757"/>
      <c r="T1026" s="757"/>
      <c r="U1026" s="757"/>
      <c r="V1026" s="757">
        <f>COUNTA('Compiled Bev'!P3316,'Compiled Bev'!R3316)</f>
        <v>0</v>
      </c>
      <c r="W1026" s="757"/>
      <c r="X1026" s="757"/>
      <c r="Y1026" s="757"/>
      <c r="Z1026" s="757"/>
    </row>
    <row r="1027">
      <c r="A1027" s="757" t="str">
        <f>'Compiled Bev'!I3317</f>
        <v/>
      </c>
      <c r="B1027" s="757" t="str">
        <f>IF(sum('Compiled Bev'!P3317+'Compiled Bev'!R3317)=0,"",IF(V1027&gt;1,"",sum('Compiled Bev'!P3317+'Compiled Bev'!R3317)))</f>
        <v/>
      </c>
      <c r="C1027" s="757" t="str">
        <f>'Compiled Bev'!K3317</f>
        <v/>
      </c>
      <c r="D1027" s="757" t="str">
        <f>'Compiled Bev'!L3317</f>
        <v/>
      </c>
      <c r="E1027" s="757" t="str">
        <f>'Compiled Bev'!M3317</f>
        <v/>
      </c>
      <c r="F1027" s="757" t="str">
        <f>'Compiled Bev'!N3317</f>
        <v/>
      </c>
      <c r="G1027" s="757" t="str">
        <f t="shared" si="1"/>
        <v/>
      </c>
      <c r="H1027" s="757" t="str">
        <f>'Compiled Bev'!P3317</f>
        <v/>
      </c>
      <c r="I1027" s="757" t="str">
        <f t="shared" si="2"/>
        <v/>
      </c>
      <c r="J1027" s="757" t="str">
        <f>'Compiled Bev'!R3317</f>
        <v/>
      </c>
      <c r="K1027" s="757" t="str">
        <f>'Compiled Bev'!S3317</f>
        <v/>
      </c>
      <c r="L1027" s="757" t="str">
        <f>'Compiled Bev'!T3317</f>
        <v/>
      </c>
      <c r="M1027" s="758"/>
      <c r="N1027" s="759"/>
      <c r="O1027" s="757"/>
      <c r="P1027" s="757"/>
      <c r="Q1027" s="757"/>
      <c r="R1027" s="757"/>
      <c r="S1027" s="757"/>
      <c r="T1027" s="757"/>
      <c r="U1027" s="757"/>
      <c r="V1027" s="757">
        <f>COUNTA('Compiled Bev'!P3317,'Compiled Bev'!R3317)</f>
        <v>0</v>
      </c>
      <c r="W1027" s="757"/>
      <c r="X1027" s="757"/>
      <c r="Y1027" s="757"/>
      <c r="Z1027" s="757"/>
    </row>
    <row r="1028">
      <c r="A1028" s="757" t="str">
        <f>'Compiled Bev'!I3318</f>
        <v/>
      </c>
      <c r="B1028" s="757" t="str">
        <f>IF(sum('Compiled Bev'!P3318+'Compiled Bev'!R3318)=0,"",IF(V1028&gt;1,"",sum('Compiled Bev'!P3318+'Compiled Bev'!R3318)))</f>
        <v/>
      </c>
      <c r="C1028" s="757" t="str">
        <f>'Compiled Bev'!K3318</f>
        <v/>
      </c>
      <c r="D1028" s="757" t="str">
        <f>'Compiled Bev'!L3318</f>
        <v/>
      </c>
      <c r="E1028" s="757" t="str">
        <f>'Compiled Bev'!M3318</f>
        <v/>
      </c>
      <c r="F1028" s="757" t="str">
        <f>'Compiled Bev'!N3318</f>
        <v/>
      </c>
      <c r="G1028" s="757" t="str">
        <f t="shared" si="1"/>
        <v/>
      </c>
      <c r="H1028" s="757" t="str">
        <f>'Compiled Bev'!P3318</f>
        <v/>
      </c>
      <c r="I1028" s="757" t="str">
        <f t="shared" si="2"/>
        <v/>
      </c>
      <c r="J1028" s="757" t="str">
        <f>'Compiled Bev'!R3318</f>
        <v/>
      </c>
      <c r="K1028" s="757" t="str">
        <f>'Compiled Bev'!S3318</f>
        <v/>
      </c>
      <c r="L1028" s="757" t="str">
        <f>'Compiled Bev'!T3318</f>
        <v/>
      </c>
      <c r="M1028" s="758"/>
      <c r="N1028" s="759"/>
      <c r="O1028" s="757"/>
      <c r="P1028" s="757"/>
      <c r="Q1028" s="757"/>
      <c r="R1028" s="757"/>
      <c r="S1028" s="757"/>
      <c r="T1028" s="757"/>
      <c r="U1028" s="757"/>
      <c r="V1028" s="757">
        <f>COUNTA('Compiled Bev'!P3318,'Compiled Bev'!R3318)</f>
        <v>0</v>
      </c>
      <c r="W1028" s="757"/>
      <c r="X1028" s="757"/>
      <c r="Y1028" s="757"/>
      <c r="Z1028" s="757"/>
    </row>
    <row r="1029">
      <c r="A1029" s="757" t="str">
        <f>'Compiled Bev'!I3319</f>
        <v/>
      </c>
      <c r="B1029" s="757" t="str">
        <f>IF(sum('Compiled Bev'!P3319+'Compiled Bev'!R3319)=0,"",IF(V1029&gt;1,"",sum('Compiled Bev'!P3319+'Compiled Bev'!R3319)))</f>
        <v/>
      </c>
      <c r="C1029" s="757" t="str">
        <f>'Compiled Bev'!K3319</f>
        <v/>
      </c>
      <c r="D1029" s="757" t="str">
        <f>'Compiled Bev'!L3319</f>
        <v/>
      </c>
      <c r="E1029" s="757" t="str">
        <f>'Compiled Bev'!M3319</f>
        <v/>
      </c>
      <c r="F1029" s="757" t="str">
        <f>'Compiled Bev'!N3319</f>
        <v/>
      </c>
      <c r="G1029" s="757" t="str">
        <f t="shared" si="1"/>
        <v/>
      </c>
      <c r="H1029" s="757" t="str">
        <f>'Compiled Bev'!P3319</f>
        <v/>
      </c>
      <c r="I1029" s="757" t="str">
        <f t="shared" si="2"/>
        <v/>
      </c>
      <c r="J1029" s="757" t="str">
        <f>'Compiled Bev'!R3319</f>
        <v/>
      </c>
      <c r="K1029" s="757" t="str">
        <f>'Compiled Bev'!S3319</f>
        <v/>
      </c>
      <c r="L1029" s="757" t="str">
        <f>'Compiled Bev'!T3319</f>
        <v/>
      </c>
      <c r="M1029" s="758"/>
      <c r="N1029" s="759"/>
      <c r="O1029" s="757"/>
      <c r="P1029" s="757"/>
      <c r="Q1029" s="757"/>
      <c r="R1029" s="757"/>
      <c r="S1029" s="757"/>
      <c r="T1029" s="757"/>
      <c r="U1029" s="757"/>
      <c r="V1029" s="757">
        <f>COUNTA('Compiled Bev'!P3319,'Compiled Bev'!R3319)</f>
        <v>0</v>
      </c>
      <c r="W1029" s="757"/>
      <c r="X1029" s="757"/>
      <c r="Y1029" s="757"/>
      <c r="Z1029" s="757"/>
    </row>
    <row r="1030">
      <c r="A1030" s="757" t="str">
        <f>'Compiled Bev'!I3320</f>
        <v/>
      </c>
      <c r="B1030" s="757" t="str">
        <f>IF(sum('Compiled Bev'!P3320+'Compiled Bev'!R3320)=0,"",IF(V1030&gt;1,"",sum('Compiled Bev'!P3320+'Compiled Bev'!R3320)))</f>
        <v/>
      </c>
      <c r="C1030" s="757" t="str">
        <f>'Compiled Bev'!K3320</f>
        <v/>
      </c>
      <c r="D1030" s="757" t="str">
        <f>'Compiled Bev'!L3320</f>
        <v/>
      </c>
      <c r="E1030" s="757" t="str">
        <f>'Compiled Bev'!M3320</f>
        <v/>
      </c>
      <c r="F1030" s="757" t="str">
        <f>'Compiled Bev'!N3320</f>
        <v/>
      </c>
      <c r="G1030" s="757" t="str">
        <f t="shared" si="1"/>
        <v/>
      </c>
      <c r="H1030" s="757" t="str">
        <f>'Compiled Bev'!P3320</f>
        <v/>
      </c>
      <c r="I1030" s="757" t="str">
        <f t="shared" si="2"/>
        <v/>
      </c>
      <c r="J1030" s="757" t="str">
        <f>'Compiled Bev'!R3320</f>
        <v/>
      </c>
      <c r="K1030" s="757" t="str">
        <f>'Compiled Bev'!S3320</f>
        <v/>
      </c>
      <c r="L1030" s="757" t="str">
        <f>'Compiled Bev'!T3320</f>
        <v/>
      </c>
      <c r="M1030" s="758"/>
      <c r="N1030" s="759"/>
      <c r="O1030" s="757"/>
      <c r="P1030" s="757"/>
      <c r="Q1030" s="757"/>
      <c r="R1030" s="757"/>
      <c r="S1030" s="757"/>
      <c r="T1030" s="757"/>
      <c r="U1030" s="757"/>
      <c r="V1030" s="757">
        <f>COUNTA('Compiled Bev'!P3320,'Compiled Bev'!R3320)</f>
        <v>0</v>
      </c>
      <c r="W1030" s="757"/>
      <c r="X1030" s="757"/>
      <c r="Y1030" s="757"/>
      <c r="Z1030" s="757"/>
    </row>
    <row r="1031">
      <c r="A1031" s="757" t="str">
        <f>'Compiled Bev'!I3321</f>
        <v/>
      </c>
      <c r="B1031" s="757" t="str">
        <f>IF(sum('Compiled Bev'!P3321+'Compiled Bev'!R3321)=0,"",IF(V1031&gt;1,"",sum('Compiled Bev'!P3321+'Compiled Bev'!R3321)))</f>
        <v/>
      </c>
      <c r="C1031" s="757" t="str">
        <f>'Compiled Bev'!K3321</f>
        <v/>
      </c>
      <c r="D1031" s="757" t="str">
        <f>'Compiled Bev'!L3321</f>
        <v/>
      </c>
      <c r="E1031" s="757" t="str">
        <f>'Compiled Bev'!M3321</f>
        <v/>
      </c>
      <c r="F1031" s="757" t="str">
        <f>'Compiled Bev'!N3321</f>
        <v/>
      </c>
      <c r="G1031" s="757" t="str">
        <f t="shared" si="1"/>
        <v/>
      </c>
      <c r="H1031" s="757" t="str">
        <f>'Compiled Bev'!P3321</f>
        <v/>
      </c>
      <c r="I1031" s="757" t="str">
        <f t="shared" si="2"/>
        <v/>
      </c>
      <c r="J1031" s="757" t="str">
        <f>'Compiled Bev'!R3321</f>
        <v/>
      </c>
      <c r="K1031" s="757" t="str">
        <f>'Compiled Bev'!S3321</f>
        <v/>
      </c>
      <c r="L1031" s="757" t="str">
        <f>'Compiled Bev'!T3321</f>
        <v/>
      </c>
      <c r="M1031" s="758"/>
      <c r="N1031" s="759"/>
      <c r="O1031" s="757"/>
      <c r="P1031" s="757"/>
      <c r="Q1031" s="757"/>
      <c r="R1031" s="757"/>
      <c r="S1031" s="757"/>
      <c r="T1031" s="757"/>
      <c r="U1031" s="757"/>
      <c r="V1031" s="757">
        <f>COUNTA('Compiled Bev'!P3321,'Compiled Bev'!R3321)</f>
        <v>0</v>
      </c>
      <c r="W1031" s="757"/>
      <c r="X1031" s="757"/>
      <c r="Y1031" s="757"/>
      <c r="Z1031" s="757"/>
    </row>
    <row r="1032">
      <c r="A1032" s="757" t="str">
        <f>'Compiled Bev'!I3322</f>
        <v/>
      </c>
      <c r="B1032" s="757" t="str">
        <f>IF(sum('Compiled Bev'!P3322+'Compiled Bev'!R3322)=0,"",IF(V1032&gt;1,"",sum('Compiled Bev'!P3322+'Compiled Bev'!R3322)))</f>
        <v/>
      </c>
      <c r="C1032" s="757" t="str">
        <f>'Compiled Bev'!K3322</f>
        <v/>
      </c>
      <c r="D1032" s="757" t="str">
        <f>'Compiled Bev'!L3322</f>
        <v/>
      </c>
      <c r="E1032" s="757" t="str">
        <f>'Compiled Bev'!M3322</f>
        <v/>
      </c>
      <c r="F1032" s="757" t="str">
        <f>'Compiled Bev'!N3322</f>
        <v/>
      </c>
      <c r="G1032" s="757" t="str">
        <f t="shared" si="1"/>
        <v/>
      </c>
      <c r="H1032" s="757" t="str">
        <f>'Compiled Bev'!P3322</f>
        <v/>
      </c>
      <c r="I1032" s="757" t="str">
        <f t="shared" si="2"/>
        <v/>
      </c>
      <c r="J1032" s="757" t="str">
        <f>'Compiled Bev'!R3322</f>
        <v/>
      </c>
      <c r="K1032" s="757" t="str">
        <f>'Compiled Bev'!S3322</f>
        <v/>
      </c>
      <c r="L1032" s="757" t="str">
        <f>'Compiled Bev'!T3322</f>
        <v/>
      </c>
      <c r="M1032" s="758"/>
      <c r="N1032" s="759"/>
      <c r="O1032" s="757"/>
      <c r="P1032" s="757"/>
      <c r="Q1032" s="757"/>
      <c r="R1032" s="757"/>
      <c r="S1032" s="757"/>
      <c r="T1032" s="757"/>
      <c r="U1032" s="757"/>
      <c r="V1032" s="757">
        <f>COUNTA('Compiled Bev'!P3322,'Compiled Bev'!R3322)</f>
        <v>0</v>
      </c>
      <c r="W1032" s="757"/>
      <c r="X1032" s="757"/>
      <c r="Y1032" s="757"/>
      <c r="Z1032" s="757"/>
    </row>
    <row r="1033">
      <c r="A1033" s="757" t="str">
        <f>'Compiled Bev'!I3323</f>
        <v/>
      </c>
      <c r="B1033" s="757" t="str">
        <f>IF(sum('Compiled Bev'!P3323+'Compiled Bev'!R3323)=0,"",IF(V1033&gt;1,"",sum('Compiled Bev'!P3323+'Compiled Bev'!R3323)))</f>
        <v/>
      </c>
      <c r="C1033" s="757" t="str">
        <f>'Compiled Bev'!K3323</f>
        <v/>
      </c>
      <c r="D1033" s="757" t="str">
        <f>'Compiled Bev'!L3323</f>
        <v/>
      </c>
      <c r="E1033" s="757" t="str">
        <f>'Compiled Bev'!M3323</f>
        <v/>
      </c>
      <c r="F1033" s="757" t="str">
        <f>'Compiled Bev'!N3323</f>
        <v/>
      </c>
      <c r="G1033" s="757" t="str">
        <f t="shared" si="1"/>
        <v/>
      </c>
      <c r="H1033" s="757" t="str">
        <f>'Compiled Bev'!P3323</f>
        <v/>
      </c>
      <c r="I1033" s="757" t="str">
        <f t="shared" si="2"/>
        <v/>
      </c>
      <c r="J1033" s="757" t="str">
        <f>'Compiled Bev'!R3323</f>
        <v/>
      </c>
      <c r="K1033" s="757" t="str">
        <f>'Compiled Bev'!S3323</f>
        <v/>
      </c>
      <c r="L1033" s="757" t="str">
        <f>'Compiled Bev'!T3323</f>
        <v/>
      </c>
      <c r="M1033" s="758"/>
      <c r="N1033" s="759"/>
      <c r="O1033" s="757"/>
      <c r="P1033" s="757"/>
      <c r="Q1033" s="757"/>
      <c r="R1033" s="757"/>
      <c r="S1033" s="757"/>
      <c r="T1033" s="757"/>
      <c r="U1033" s="757"/>
      <c r="V1033" s="757">
        <f>COUNTA('Compiled Bev'!P3323,'Compiled Bev'!R3323)</f>
        <v>0</v>
      </c>
      <c r="W1033" s="757"/>
      <c r="X1033" s="757"/>
      <c r="Y1033" s="757"/>
      <c r="Z1033" s="757"/>
    </row>
    <row r="1034">
      <c r="A1034" s="757" t="str">
        <f>'Compiled Bev'!I3324</f>
        <v/>
      </c>
      <c r="B1034" s="757" t="str">
        <f>IF(sum('Compiled Bev'!P3324+'Compiled Bev'!R3324)=0,"",IF(V1034&gt;1,"",sum('Compiled Bev'!P3324+'Compiled Bev'!R3324)))</f>
        <v/>
      </c>
      <c r="C1034" s="757" t="str">
        <f>'Compiled Bev'!K3324</f>
        <v/>
      </c>
      <c r="D1034" s="757" t="str">
        <f>'Compiled Bev'!L3324</f>
        <v/>
      </c>
      <c r="E1034" s="757" t="str">
        <f>'Compiled Bev'!M3324</f>
        <v/>
      </c>
      <c r="F1034" s="757" t="str">
        <f>'Compiled Bev'!N3324</f>
        <v/>
      </c>
      <c r="G1034" s="757" t="str">
        <f t="shared" si="1"/>
        <v/>
      </c>
      <c r="H1034" s="757" t="str">
        <f>'Compiled Bev'!P3324</f>
        <v/>
      </c>
      <c r="I1034" s="757" t="str">
        <f t="shared" si="2"/>
        <v/>
      </c>
      <c r="J1034" s="757" t="str">
        <f>'Compiled Bev'!R3324</f>
        <v/>
      </c>
      <c r="K1034" s="757" t="str">
        <f>'Compiled Bev'!S3324</f>
        <v/>
      </c>
      <c r="L1034" s="757" t="str">
        <f>'Compiled Bev'!T3324</f>
        <v/>
      </c>
      <c r="M1034" s="758"/>
      <c r="N1034" s="759"/>
      <c r="O1034" s="757"/>
      <c r="P1034" s="757"/>
      <c r="Q1034" s="757"/>
      <c r="R1034" s="757"/>
      <c r="S1034" s="757"/>
      <c r="T1034" s="757"/>
      <c r="U1034" s="757"/>
      <c r="V1034" s="757">
        <f>COUNTA('Compiled Bev'!P3324,'Compiled Bev'!R3324)</f>
        <v>0</v>
      </c>
      <c r="W1034" s="757"/>
      <c r="X1034" s="757"/>
      <c r="Y1034" s="757"/>
      <c r="Z1034" s="757"/>
    </row>
    <row r="1035">
      <c r="A1035" s="757" t="str">
        <f>'Compiled Bev'!I3325</f>
        <v/>
      </c>
      <c r="B1035" s="757" t="str">
        <f>IF(sum('Compiled Bev'!P3325+'Compiled Bev'!R3325)=0,"",IF(V1035&gt;1,"",sum('Compiled Bev'!P3325+'Compiled Bev'!R3325)))</f>
        <v/>
      </c>
      <c r="C1035" s="757" t="str">
        <f>'Compiled Bev'!K3325</f>
        <v/>
      </c>
      <c r="D1035" s="757" t="str">
        <f>'Compiled Bev'!L3325</f>
        <v/>
      </c>
      <c r="E1035" s="757" t="str">
        <f>'Compiled Bev'!M3325</f>
        <v/>
      </c>
      <c r="F1035" s="757" t="str">
        <f>'Compiled Bev'!N3325</f>
        <v/>
      </c>
      <c r="G1035" s="757" t="str">
        <f t="shared" si="1"/>
        <v/>
      </c>
      <c r="H1035" s="757" t="str">
        <f>'Compiled Bev'!P3325</f>
        <v/>
      </c>
      <c r="I1035" s="757" t="str">
        <f t="shared" si="2"/>
        <v/>
      </c>
      <c r="J1035" s="757" t="str">
        <f>'Compiled Bev'!R3325</f>
        <v/>
      </c>
      <c r="K1035" s="757" t="str">
        <f>'Compiled Bev'!S3325</f>
        <v/>
      </c>
      <c r="L1035" s="757" t="str">
        <f>'Compiled Bev'!T3325</f>
        <v/>
      </c>
      <c r="M1035" s="758"/>
      <c r="N1035" s="759"/>
      <c r="O1035" s="757"/>
      <c r="P1035" s="757"/>
      <c r="Q1035" s="757"/>
      <c r="R1035" s="757"/>
      <c r="S1035" s="757"/>
      <c r="T1035" s="757"/>
      <c r="U1035" s="757"/>
      <c r="V1035" s="757">
        <f>COUNTA('Compiled Bev'!P3325,'Compiled Bev'!R3325)</f>
        <v>0</v>
      </c>
      <c r="W1035" s="757"/>
      <c r="X1035" s="757"/>
      <c r="Y1035" s="757"/>
      <c r="Z1035" s="757"/>
    </row>
    <row r="1036">
      <c r="A1036" s="757" t="str">
        <f>'Compiled Bev'!I3326</f>
        <v/>
      </c>
      <c r="B1036" s="757" t="str">
        <f>IF(sum('Compiled Bev'!P3326+'Compiled Bev'!R3326)=0,"",IF(V1036&gt;1,"",sum('Compiled Bev'!P3326+'Compiled Bev'!R3326)))</f>
        <v/>
      </c>
      <c r="C1036" s="757" t="str">
        <f>'Compiled Bev'!K3326</f>
        <v/>
      </c>
      <c r="D1036" s="757" t="str">
        <f>'Compiled Bev'!L3326</f>
        <v/>
      </c>
      <c r="E1036" s="757" t="str">
        <f>'Compiled Bev'!M3326</f>
        <v/>
      </c>
      <c r="F1036" s="757" t="str">
        <f>'Compiled Bev'!N3326</f>
        <v/>
      </c>
      <c r="G1036" s="757" t="str">
        <f t="shared" si="1"/>
        <v/>
      </c>
      <c r="H1036" s="757" t="str">
        <f>'Compiled Bev'!P3326</f>
        <v/>
      </c>
      <c r="I1036" s="757" t="str">
        <f t="shared" si="2"/>
        <v/>
      </c>
      <c r="J1036" s="757" t="str">
        <f>'Compiled Bev'!R3326</f>
        <v/>
      </c>
      <c r="K1036" s="757" t="str">
        <f>'Compiled Bev'!S3326</f>
        <v/>
      </c>
      <c r="L1036" s="757" t="str">
        <f>'Compiled Bev'!T3326</f>
        <v/>
      </c>
      <c r="M1036" s="758"/>
      <c r="N1036" s="759"/>
      <c r="O1036" s="757"/>
      <c r="P1036" s="757"/>
      <c r="Q1036" s="757"/>
      <c r="R1036" s="757"/>
      <c r="S1036" s="757"/>
      <c r="T1036" s="757"/>
      <c r="U1036" s="757"/>
      <c r="V1036" s="757">
        <f>COUNTA('Compiled Bev'!P3326,'Compiled Bev'!R3326)</f>
        <v>0</v>
      </c>
      <c r="W1036" s="757"/>
      <c r="X1036" s="757"/>
      <c r="Y1036" s="757"/>
      <c r="Z1036" s="757"/>
    </row>
    <row r="1037">
      <c r="A1037" s="757" t="str">
        <f>'Compiled Bev'!I3327</f>
        <v/>
      </c>
      <c r="B1037" s="757" t="str">
        <f>IF(sum('Compiled Bev'!P3327+'Compiled Bev'!R3327)=0,"",IF(V1037&gt;1,"",sum('Compiled Bev'!P3327+'Compiled Bev'!R3327)))</f>
        <v/>
      </c>
      <c r="C1037" s="757" t="str">
        <f>'Compiled Bev'!K3327</f>
        <v/>
      </c>
      <c r="D1037" s="757" t="str">
        <f>'Compiled Bev'!L3327</f>
        <v/>
      </c>
      <c r="E1037" s="757" t="str">
        <f>'Compiled Bev'!M3327</f>
        <v/>
      </c>
      <c r="F1037" s="757" t="str">
        <f>'Compiled Bev'!N3327</f>
        <v/>
      </c>
      <c r="G1037" s="757" t="str">
        <f t="shared" si="1"/>
        <v/>
      </c>
      <c r="H1037" s="757" t="str">
        <f>'Compiled Bev'!P3327</f>
        <v/>
      </c>
      <c r="I1037" s="757" t="str">
        <f t="shared" si="2"/>
        <v/>
      </c>
      <c r="J1037" s="757" t="str">
        <f>'Compiled Bev'!R3327</f>
        <v/>
      </c>
      <c r="K1037" s="757" t="str">
        <f>'Compiled Bev'!S3327</f>
        <v/>
      </c>
      <c r="L1037" s="757" t="str">
        <f>'Compiled Bev'!T3327</f>
        <v/>
      </c>
      <c r="M1037" s="758"/>
      <c r="N1037" s="759"/>
      <c r="O1037" s="757"/>
      <c r="P1037" s="757"/>
      <c r="Q1037" s="757"/>
      <c r="R1037" s="757"/>
      <c r="S1037" s="757"/>
      <c r="T1037" s="757"/>
      <c r="U1037" s="757"/>
      <c r="V1037" s="757">
        <f>COUNTA('Compiled Bev'!P3327,'Compiled Bev'!R3327)</f>
        <v>0</v>
      </c>
      <c r="W1037" s="757"/>
      <c r="X1037" s="757"/>
      <c r="Y1037" s="757"/>
      <c r="Z1037" s="757"/>
    </row>
    <row r="1038">
      <c r="A1038" s="757" t="str">
        <f>'Compiled Bev'!I3328</f>
        <v/>
      </c>
      <c r="B1038" s="757" t="str">
        <f>IF(sum('Compiled Bev'!P3328+'Compiled Bev'!R3328)=0,"",IF(V1038&gt;1,"",sum('Compiled Bev'!P3328+'Compiled Bev'!R3328)))</f>
        <v/>
      </c>
      <c r="C1038" s="757" t="str">
        <f>'Compiled Bev'!K3328</f>
        <v/>
      </c>
      <c r="D1038" s="757" t="str">
        <f>'Compiled Bev'!L3328</f>
        <v/>
      </c>
      <c r="E1038" s="757" t="str">
        <f>'Compiled Bev'!M3328</f>
        <v/>
      </c>
      <c r="F1038" s="757" t="str">
        <f>'Compiled Bev'!N3328</f>
        <v/>
      </c>
      <c r="G1038" s="757" t="str">
        <f t="shared" si="1"/>
        <v/>
      </c>
      <c r="H1038" s="757" t="str">
        <f>'Compiled Bev'!P3328</f>
        <v/>
      </c>
      <c r="I1038" s="757" t="str">
        <f t="shared" si="2"/>
        <v/>
      </c>
      <c r="J1038" s="757" t="str">
        <f>'Compiled Bev'!R3328</f>
        <v/>
      </c>
      <c r="K1038" s="757" t="str">
        <f>'Compiled Bev'!S3328</f>
        <v/>
      </c>
      <c r="L1038" s="757" t="str">
        <f>'Compiled Bev'!T3328</f>
        <v/>
      </c>
      <c r="M1038" s="758"/>
      <c r="N1038" s="759"/>
      <c r="O1038" s="757"/>
      <c r="P1038" s="757"/>
      <c r="Q1038" s="757"/>
      <c r="R1038" s="757"/>
      <c r="S1038" s="757"/>
      <c r="T1038" s="757"/>
      <c r="U1038" s="757"/>
      <c r="V1038" s="757">
        <f>COUNTA('Compiled Bev'!P3328,'Compiled Bev'!R3328)</f>
        <v>0</v>
      </c>
      <c r="W1038" s="757"/>
      <c r="X1038" s="757"/>
      <c r="Y1038" s="757"/>
      <c r="Z1038" s="757"/>
    </row>
    <row r="1039">
      <c r="A1039" s="757" t="str">
        <f>'Compiled Bev'!I3329</f>
        <v/>
      </c>
      <c r="B1039" s="757" t="str">
        <f>IF(sum('Compiled Bev'!P3329+'Compiled Bev'!R3329)=0,"",IF(V1039&gt;1,"",sum('Compiled Bev'!P3329+'Compiled Bev'!R3329)))</f>
        <v/>
      </c>
      <c r="C1039" s="757" t="str">
        <f>'Compiled Bev'!K3329</f>
        <v/>
      </c>
      <c r="D1039" s="757" t="str">
        <f>'Compiled Bev'!L3329</f>
        <v/>
      </c>
      <c r="E1039" s="757" t="str">
        <f>'Compiled Bev'!M3329</f>
        <v/>
      </c>
      <c r="F1039" s="757" t="str">
        <f>'Compiled Bev'!N3329</f>
        <v/>
      </c>
      <c r="G1039" s="757" t="str">
        <f t="shared" si="1"/>
        <v/>
      </c>
      <c r="H1039" s="757" t="str">
        <f>'Compiled Bev'!P3329</f>
        <v/>
      </c>
      <c r="I1039" s="757" t="str">
        <f t="shared" si="2"/>
        <v/>
      </c>
      <c r="J1039" s="757" t="str">
        <f>'Compiled Bev'!R3329</f>
        <v/>
      </c>
      <c r="K1039" s="757" t="str">
        <f>'Compiled Bev'!S3329</f>
        <v/>
      </c>
      <c r="L1039" s="757" t="str">
        <f>'Compiled Bev'!T3329</f>
        <v/>
      </c>
      <c r="M1039" s="758"/>
      <c r="N1039" s="759"/>
      <c r="O1039" s="757"/>
      <c r="P1039" s="757"/>
      <c r="Q1039" s="757"/>
      <c r="R1039" s="757"/>
      <c r="S1039" s="757"/>
      <c r="T1039" s="757"/>
      <c r="U1039" s="757"/>
      <c r="V1039" s="757">
        <f>COUNTA('Compiled Bev'!P3329,'Compiled Bev'!R3329)</f>
        <v>0</v>
      </c>
      <c r="W1039" s="757"/>
      <c r="X1039" s="757"/>
      <c r="Y1039" s="757"/>
      <c r="Z1039" s="757"/>
    </row>
    <row r="1040">
      <c r="A1040" s="757" t="str">
        <f>'Compiled Bev'!I3330</f>
        <v/>
      </c>
      <c r="B1040" s="757" t="str">
        <f>IF(sum('Compiled Bev'!P3330+'Compiled Bev'!R3330)=0,"",IF(V1040&gt;1,"",sum('Compiled Bev'!P3330+'Compiled Bev'!R3330)))</f>
        <v/>
      </c>
      <c r="C1040" s="757" t="str">
        <f>'Compiled Bev'!K3330</f>
        <v/>
      </c>
      <c r="D1040" s="757" t="str">
        <f>'Compiled Bev'!L3330</f>
        <v/>
      </c>
      <c r="E1040" s="757" t="str">
        <f>'Compiled Bev'!M3330</f>
        <v/>
      </c>
      <c r="F1040" s="757" t="str">
        <f>'Compiled Bev'!N3330</f>
        <v/>
      </c>
      <c r="G1040" s="757" t="str">
        <f t="shared" si="1"/>
        <v/>
      </c>
      <c r="H1040" s="757" t="str">
        <f>'Compiled Bev'!P3330</f>
        <v/>
      </c>
      <c r="I1040" s="757" t="str">
        <f t="shared" si="2"/>
        <v/>
      </c>
      <c r="J1040" s="757" t="str">
        <f>'Compiled Bev'!R3330</f>
        <v/>
      </c>
      <c r="K1040" s="757" t="str">
        <f>'Compiled Bev'!S3330</f>
        <v/>
      </c>
      <c r="L1040" s="757" t="str">
        <f>'Compiled Bev'!T3330</f>
        <v/>
      </c>
      <c r="M1040" s="758"/>
      <c r="N1040" s="759"/>
      <c r="O1040" s="757"/>
      <c r="P1040" s="757"/>
      <c r="Q1040" s="757"/>
      <c r="R1040" s="757"/>
      <c r="S1040" s="757"/>
      <c r="T1040" s="757"/>
      <c r="U1040" s="757"/>
      <c r="V1040" s="757">
        <f>COUNTA('Compiled Bev'!P3330,'Compiled Bev'!R3330)</f>
        <v>0</v>
      </c>
      <c r="W1040" s="757"/>
      <c r="X1040" s="757"/>
      <c r="Y1040" s="757"/>
      <c r="Z1040" s="757"/>
    </row>
    <row r="1041">
      <c r="A1041" s="757" t="str">
        <f>'Compiled Bev'!I3331</f>
        <v/>
      </c>
      <c r="B1041" s="757" t="str">
        <f>IF(sum('Compiled Bev'!P3331+'Compiled Bev'!R3331)=0,"",IF(V1041&gt;1,"",sum('Compiled Bev'!P3331+'Compiled Bev'!R3331)))</f>
        <v/>
      </c>
      <c r="C1041" s="757" t="str">
        <f>'Compiled Bev'!K3331</f>
        <v/>
      </c>
      <c r="D1041" s="757" t="str">
        <f>'Compiled Bev'!L3331</f>
        <v/>
      </c>
      <c r="E1041" s="757" t="str">
        <f>'Compiled Bev'!M3331</f>
        <v/>
      </c>
      <c r="F1041" s="757" t="str">
        <f>'Compiled Bev'!N3331</f>
        <v/>
      </c>
      <c r="G1041" s="757" t="str">
        <f t="shared" si="1"/>
        <v/>
      </c>
      <c r="H1041" s="757" t="str">
        <f>'Compiled Bev'!P3331</f>
        <v/>
      </c>
      <c r="I1041" s="757" t="str">
        <f t="shared" si="2"/>
        <v/>
      </c>
      <c r="J1041" s="757" t="str">
        <f>'Compiled Bev'!R3331</f>
        <v/>
      </c>
      <c r="K1041" s="757" t="str">
        <f>'Compiled Bev'!S3331</f>
        <v/>
      </c>
      <c r="L1041" s="757" t="str">
        <f>'Compiled Bev'!T3331</f>
        <v/>
      </c>
      <c r="M1041" s="758"/>
      <c r="N1041" s="759"/>
      <c r="O1041" s="757"/>
      <c r="P1041" s="757"/>
      <c r="Q1041" s="757"/>
      <c r="R1041" s="757"/>
      <c r="S1041" s="757"/>
      <c r="T1041" s="757"/>
      <c r="U1041" s="757"/>
      <c r="V1041" s="757">
        <f>COUNTA('Compiled Bev'!P3331,'Compiled Bev'!R3331)</f>
        <v>0</v>
      </c>
      <c r="W1041" s="757"/>
      <c r="X1041" s="757"/>
      <c r="Y1041" s="757"/>
      <c r="Z1041" s="757"/>
    </row>
    <row r="1042">
      <c r="A1042" s="757" t="str">
        <f>'Compiled Bev'!I3332</f>
        <v/>
      </c>
      <c r="B1042" s="757" t="str">
        <f>IF(sum('Compiled Bev'!P3332+'Compiled Bev'!R3332)=0,"",IF(V1042&gt;1,"",sum('Compiled Bev'!P3332+'Compiled Bev'!R3332)))</f>
        <v/>
      </c>
      <c r="C1042" s="757" t="str">
        <f>'Compiled Bev'!K3332</f>
        <v/>
      </c>
      <c r="D1042" s="757" t="str">
        <f>'Compiled Bev'!L3332</f>
        <v/>
      </c>
      <c r="E1042" s="757" t="str">
        <f>'Compiled Bev'!M3332</f>
        <v/>
      </c>
      <c r="F1042" s="757" t="str">
        <f>'Compiled Bev'!N3332</f>
        <v/>
      </c>
      <c r="G1042" s="757" t="str">
        <f t="shared" si="1"/>
        <v/>
      </c>
      <c r="H1042" s="757" t="str">
        <f>'Compiled Bev'!P3332</f>
        <v/>
      </c>
      <c r="I1042" s="757" t="str">
        <f t="shared" si="2"/>
        <v/>
      </c>
      <c r="J1042" s="757" t="str">
        <f>'Compiled Bev'!R3332</f>
        <v/>
      </c>
      <c r="K1042" s="757" t="str">
        <f>'Compiled Bev'!S3332</f>
        <v/>
      </c>
      <c r="L1042" s="757" t="str">
        <f>'Compiled Bev'!T3332</f>
        <v/>
      </c>
      <c r="M1042" s="758"/>
      <c r="N1042" s="759"/>
      <c r="O1042" s="757"/>
      <c r="P1042" s="757"/>
      <c r="Q1042" s="757"/>
      <c r="R1042" s="757"/>
      <c r="S1042" s="757"/>
      <c r="T1042" s="757"/>
      <c r="U1042" s="757"/>
      <c r="V1042" s="757">
        <f>COUNTA('Compiled Bev'!P3332,'Compiled Bev'!R3332)</f>
        <v>0</v>
      </c>
      <c r="W1042" s="757"/>
      <c r="X1042" s="757"/>
      <c r="Y1042" s="757"/>
      <c r="Z1042" s="757"/>
    </row>
    <row r="1043">
      <c r="A1043" s="757" t="str">
        <f>'Compiled Bev'!I3333</f>
        <v/>
      </c>
      <c r="B1043" s="757" t="str">
        <f>IF(sum('Compiled Bev'!P3333+'Compiled Bev'!R3333)=0,"",IF(V1043&gt;1,"",sum('Compiled Bev'!P3333+'Compiled Bev'!R3333)))</f>
        <v/>
      </c>
      <c r="C1043" s="757" t="str">
        <f>'Compiled Bev'!K3333</f>
        <v/>
      </c>
      <c r="D1043" s="757" t="str">
        <f>'Compiled Bev'!L3333</f>
        <v/>
      </c>
      <c r="E1043" s="757" t="str">
        <f>'Compiled Bev'!M3333</f>
        <v/>
      </c>
      <c r="F1043" s="757" t="str">
        <f>'Compiled Bev'!N3333</f>
        <v/>
      </c>
      <c r="G1043" s="757" t="str">
        <f t="shared" si="1"/>
        <v/>
      </c>
      <c r="H1043" s="757" t="str">
        <f>'Compiled Bev'!P3333</f>
        <v/>
      </c>
      <c r="I1043" s="757" t="str">
        <f t="shared" si="2"/>
        <v/>
      </c>
      <c r="J1043" s="757" t="str">
        <f>'Compiled Bev'!R3333</f>
        <v/>
      </c>
      <c r="K1043" s="757" t="str">
        <f>'Compiled Bev'!S3333</f>
        <v/>
      </c>
      <c r="L1043" s="757" t="str">
        <f>'Compiled Bev'!T3333</f>
        <v/>
      </c>
      <c r="M1043" s="758"/>
      <c r="N1043" s="759"/>
      <c r="O1043" s="757"/>
      <c r="P1043" s="757"/>
      <c r="Q1043" s="757"/>
      <c r="R1043" s="757"/>
      <c r="S1043" s="757"/>
      <c r="T1043" s="757"/>
      <c r="U1043" s="757"/>
      <c r="V1043" s="757">
        <f>COUNTA('Compiled Bev'!P3333,'Compiled Bev'!R3333)</f>
        <v>0</v>
      </c>
      <c r="W1043" s="757"/>
      <c r="X1043" s="757"/>
      <c r="Y1043" s="757"/>
      <c r="Z1043" s="757"/>
    </row>
    <row r="1044">
      <c r="A1044" s="757" t="str">
        <f>'Compiled Bev'!I3334</f>
        <v/>
      </c>
      <c r="B1044" s="757" t="str">
        <f>IF(sum('Compiled Bev'!P3334+'Compiled Bev'!R3334)=0,"",IF(V1044&gt;1,"",sum('Compiled Bev'!P3334+'Compiled Bev'!R3334)))</f>
        <v/>
      </c>
      <c r="C1044" s="757" t="str">
        <f>'Compiled Bev'!K3334</f>
        <v/>
      </c>
      <c r="D1044" s="757" t="str">
        <f>'Compiled Bev'!L3334</f>
        <v/>
      </c>
      <c r="E1044" s="757" t="str">
        <f>'Compiled Bev'!M3334</f>
        <v/>
      </c>
      <c r="F1044" s="757" t="str">
        <f>'Compiled Bev'!N3334</f>
        <v/>
      </c>
      <c r="G1044" s="757" t="str">
        <f t="shared" si="1"/>
        <v/>
      </c>
      <c r="H1044" s="757" t="str">
        <f>'Compiled Bev'!P3334</f>
        <v/>
      </c>
      <c r="I1044" s="757" t="str">
        <f t="shared" si="2"/>
        <v/>
      </c>
      <c r="J1044" s="757" t="str">
        <f>'Compiled Bev'!R3334</f>
        <v/>
      </c>
      <c r="K1044" s="757" t="str">
        <f>'Compiled Bev'!S3334</f>
        <v/>
      </c>
      <c r="L1044" s="757" t="str">
        <f>'Compiled Bev'!T3334</f>
        <v/>
      </c>
      <c r="M1044" s="758"/>
      <c r="N1044" s="759"/>
      <c r="O1044" s="757"/>
      <c r="P1044" s="757"/>
      <c r="Q1044" s="757"/>
      <c r="R1044" s="757"/>
      <c r="S1044" s="757"/>
      <c r="T1044" s="757"/>
      <c r="U1044" s="757"/>
      <c r="V1044" s="757">
        <f>COUNTA('Compiled Bev'!P3334,'Compiled Bev'!R3334)</f>
        <v>0</v>
      </c>
      <c r="W1044" s="757"/>
      <c r="X1044" s="757"/>
      <c r="Y1044" s="757"/>
      <c r="Z1044" s="757"/>
    </row>
    <row r="1045">
      <c r="A1045" s="757" t="str">
        <f>'Compiled Bev'!I3335</f>
        <v/>
      </c>
      <c r="B1045" s="757" t="str">
        <f>IF(sum('Compiled Bev'!P3335+'Compiled Bev'!R3335)=0,"",IF(V1045&gt;1,"",sum('Compiled Bev'!P3335+'Compiled Bev'!R3335)))</f>
        <v/>
      </c>
      <c r="C1045" s="757" t="str">
        <f>'Compiled Bev'!K3335</f>
        <v/>
      </c>
      <c r="D1045" s="757" t="str">
        <f>'Compiled Bev'!L3335</f>
        <v/>
      </c>
      <c r="E1045" s="757" t="str">
        <f>'Compiled Bev'!M3335</f>
        <v/>
      </c>
      <c r="F1045" s="757" t="str">
        <f>'Compiled Bev'!N3335</f>
        <v/>
      </c>
      <c r="G1045" s="757" t="str">
        <f t="shared" si="1"/>
        <v/>
      </c>
      <c r="H1045" s="757" t="str">
        <f>'Compiled Bev'!P3335</f>
        <v/>
      </c>
      <c r="I1045" s="757" t="str">
        <f t="shared" si="2"/>
        <v/>
      </c>
      <c r="J1045" s="757" t="str">
        <f>'Compiled Bev'!R3335</f>
        <v/>
      </c>
      <c r="K1045" s="757" t="str">
        <f>'Compiled Bev'!S3335</f>
        <v/>
      </c>
      <c r="L1045" s="757" t="str">
        <f>'Compiled Bev'!T3335</f>
        <v/>
      </c>
      <c r="M1045" s="758"/>
      <c r="N1045" s="759"/>
      <c r="O1045" s="757"/>
      <c r="P1045" s="757"/>
      <c r="Q1045" s="757"/>
      <c r="R1045" s="757"/>
      <c r="S1045" s="757"/>
      <c r="T1045" s="757"/>
      <c r="U1045" s="757"/>
      <c r="V1045" s="757">
        <f>COUNTA('Compiled Bev'!P3335,'Compiled Bev'!R3335)</f>
        <v>0</v>
      </c>
      <c r="W1045" s="757"/>
      <c r="X1045" s="757"/>
      <c r="Y1045" s="757"/>
      <c r="Z1045" s="757"/>
    </row>
    <row r="1046">
      <c r="A1046" s="757" t="str">
        <f>'Compiled Bev'!I3336</f>
        <v/>
      </c>
      <c r="B1046" s="757" t="str">
        <f>IF(sum('Compiled Bev'!P3336+'Compiled Bev'!R3336)=0,"",IF(V1046&gt;1,"",sum('Compiled Bev'!P3336+'Compiled Bev'!R3336)))</f>
        <v/>
      </c>
      <c r="C1046" s="757" t="str">
        <f>'Compiled Bev'!K3336</f>
        <v/>
      </c>
      <c r="D1046" s="757" t="str">
        <f>'Compiled Bev'!L3336</f>
        <v/>
      </c>
      <c r="E1046" s="757" t="str">
        <f>'Compiled Bev'!M3336</f>
        <v/>
      </c>
      <c r="F1046" s="757" t="str">
        <f>'Compiled Bev'!N3336</f>
        <v/>
      </c>
      <c r="G1046" s="757" t="str">
        <f t="shared" si="1"/>
        <v/>
      </c>
      <c r="H1046" s="757" t="str">
        <f>'Compiled Bev'!P3336</f>
        <v/>
      </c>
      <c r="I1046" s="757" t="str">
        <f t="shared" si="2"/>
        <v/>
      </c>
      <c r="J1046" s="757" t="str">
        <f>'Compiled Bev'!R3336</f>
        <v/>
      </c>
      <c r="K1046" s="757" t="str">
        <f>'Compiled Bev'!S3336</f>
        <v/>
      </c>
      <c r="L1046" s="757" t="str">
        <f>'Compiled Bev'!T3336</f>
        <v/>
      </c>
      <c r="M1046" s="758"/>
      <c r="N1046" s="759"/>
      <c r="O1046" s="757"/>
      <c r="P1046" s="757"/>
      <c r="Q1046" s="757"/>
      <c r="R1046" s="757"/>
      <c r="S1046" s="757"/>
      <c r="T1046" s="757"/>
      <c r="U1046" s="757"/>
      <c r="V1046" s="757">
        <f>COUNTA('Compiled Bev'!P3336,'Compiled Bev'!R3336)</f>
        <v>0</v>
      </c>
      <c r="W1046" s="757"/>
      <c r="X1046" s="757"/>
      <c r="Y1046" s="757"/>
      <c r="Z1046" s="757"/>
    </row>
    <row r="1047">
      <c r="A1047" s="757" t="str">
        <f>'Compiled Bev'!I3337</f>
        <v/>
      </c>
      <c r="B1047" s="757" t="str">
        <f>IF(sum('Compiled Bev'!P3337+'Compiled Bev'!R3337)=0,"",IF(V1047&gt;1,"",sum('Compiled Bev'!P3337+'Compiled Bev'!R3337)))</f>
        <v/>
      </c>
      <c r="C1047" s="757" t="str">
        <f>'Compiled Bev'!K3337</f>
        <v/>
      </c>
      <c r="D1047" s="757" t="str">
        <f>'Compiled Bev'!L3337</f>
        <v/>
      </c>
      <c r="E1047" s="757" t="str">
        <f>'Compiled Bev'!M3337</f>
        <v/>
      </c>
      <c r="F1047" s="757" t="str">
        <f>'Compiled Bev'!N3337</f>
        <v/>
      </c>
      <c r="G1047" s="757" t="str">
        <f t="shared" si="1"/>
        <v/>
      </c>
      <c r="H1047" s="757" t="str">
        <f>'Compiled Bev'!P3337</f>
        <v/>
      </c>
      <c r="I1047" s="757" t="str">
        <f t="shared" si="2"/>
        <v/>
      </c>
      <c r="J1047" s="757" t="str">
        <f>'Compiled Bev'!R3337</f>
        <v/>
      </c>
      <c r="K1047" s="757" t="str">
        <f>'Compiled Bev'!S3337</f>
        <v/>
      </c>
      <c r="L1047" s="757" t="str">
        <f>'Compiled Bev'!T3337</f>
        <v/>
      </c>
      <c r="M1047" s="758"/>
      <c r="N1047" s="759"/>
      <c r="O1047" s="757"/>
      <c r="P1047" s="757"/>
      <c r="Q1047" s="757"/>
      <c r="R1047" s="757"/>
      <c r="S1047" s="757"/>
      <c r="T1047" s="757"/>
      <c r="U1047" s="757"/>
      <c r="V1047" s="757">
        <f>COUNTA('Compiled Bev'!P3337,'Compiled Bev'!R3337)</f>
        <v>0</v>
      </c>
      <c r="W1047" s="757"/>
      <c r="X1047" s="757"/>
      <c r="Y1047" s="757"/>
      <c r="Z1047" s="757"/>
    </row>
    <row r="1048">
      <c r="A1048" s="757" t="str">
        <f>'Compiled Bev'!I3338</f>
        <v/>
      </c>
      <c r="B1048" s="757" t="str">
        <f>IF(sum('Compiled Bev'!P3338+'Compiled Bev'!R3338)=0,"",IF(V1048&gt;1,"",sum('Compiled Bev'!P3338+'Compiled Bev'!R3338)))</f>
        <v/>
      </c>
      <c r="C1048" s="757" t="str">
        <f>'Compiled Bev'!K3338</f>
        <v/>
      </c>
      <c r="D1048" s="757" t="str">
        <f>'Compiled Bev'!L3338</f>
        <v/>
      </c>
      <c r="E1048" s="757" t="str">
        <f>'Compiled Bev'!M3338</f>
        <v/>
      </c>
      <c r="F1048" s="757" t="str">
        <f>'Compiled Bev'!N3338</f>
        <v/>
      </c>
      <c r="G1048" s="757" t="str">
        <f t="shared" si="1"/>
        <v/>
      </c>
      <c r="H1048" s="757" t="str">
        <f>'Compiled Bev'!P3338</f>
        <v/>
      </c>
      <c r="I1048" s="757" t="str">
        <f t="shared" si="2"/>
        <v/>
      </c>
      <c r="J1048" s="757" t="str">
        <f>'Compiled Bev'!R3338</f>
        <v/>
      </c>
      <c r="K1048" s="757" t="str">
        <f>'Compiled Bev'!S3338</f>
        <v/>
      </c>
      <c r="L1048" s="757" t="str">
        <f>'Compiled Bev'!T3338</f>
        <v/>
      </c>
      <c r="M1048" s="758"/>
      <c r="N1048" s="759"/>
      <c r="O1048" s="757"/>
      <c r="P1048" s="757"/>
      <c r="Q1048" s="757"/>
      <c r="R1048" s="757"/>
      <c r="S1048" s="757"/>
      <c r="T1048" s="757"/>
      <c r="U1048" s="757"/>
      <c r="V1048" s="757">
        <f>COUNTA('Compiled Bev'!P3338,'Compiled Bev'!R3338)</f>
        <v>0</v>
      </c>
      <c r="W1048" s="757"/>
      <c r="X1048" s="757"/>
      <c r="Y1048" s="757"/>
      <c r="Z1048" s="757"/>
    </row>
    <row r="1049">
      <c r="A1049" s="757" t="str">
        <f>'Compiled Bev'!I3339</f>
        <v/>
      </c>
      <c r="B1049" s="757" t="str">
        <f>IF(sum('Compiled Bev'!P3339+'Compiled Bev'!R3339)=0,"",IF(V1049&gt;1,"",sum('Compiled Bev'!P3339+'Compiled Bev'!R3339)))</f>
        <v/>
      </c>
      <c r="C1049" s="757" t="str">
        <f>'Compiled Bev'!K3339</f>
        <v/>
      </c>
      <c r="D1049" s="757" t="str">
        <f>'Compiled Bev'!L3339</f>
        <v/>
      </c>
      <c r="E1049" s="757" t="str">
        <f>'Compiled Bev'!M3339</f>
        <v/>
      </c>
      <c r="F1049" s="757" t="str">
        <f>'Compiled Bev'!N3339</f>
        <v/>
      </c>
      <c r="G1049" s="757" t="str">
        <f t="shared" si="1"/>
        <v/>
      </c>
      <c r="H1049" s="757" t="str">
        <f>'Compiled Bev'!P3339</f>
        <v/>
      </c>
      <c r="I1049" s="757" t="str">
        <f t="shared" si="2"/>
        <v/>
      </c>
      <c r="J1049" s="757" t="str">
        <f>'Compiled Bev'!R3339</f>
        <v/>
      </c>
      <c r="K1049" s="757" t="str">
        <f>'Compiled Bev'!S3339</f>
        <v/>
      </c>
      <c r="L1049" s="757" t="str">
        <f>'Compiled Bev'!T3339</f>
        <v/>
      </c>
      <c r="M1049" s="758"/>
      <c r="N1049" s="759"/>
      <c r="O1049" s="757"/>
      <c r="P1049" s="757"/>
      <c r="Q1049" s="757"/>
      <c r="R1049" s="757"/>
      <c r="S1049" s="757"/>
      <c r="T1049" s="757"/>
      <c r="U1049" s="757"/>
      <c r="V1049" s="757">
        <f>COUNTA('Compiled Bev'!P3339,'Compiled Bev'!R3339)</f>
        <v>0</v>
      </c>
      <c r="W1049" s="757"/>
      <c r="X1049" s="757"/>
      <c r="Y1049" s="757"/>
      <c r="Z1049" s="757"/>
    </row>
    <row r="1050">
      <c r="A1050" s="757" t="str">
        <f>'Compiled Bev'!I3340</f>
        <v/>
      </c>
      <c r="B1050" s="757" t="str">
        <f>IF(sum('Compiled Bev'!P3340+'Compiled Bev'!R3340)=0,"",IF(V1050&gt;1,"",sum('Compiled Bev'!P3340+'Compiled Bev'!R3340)))</f>
        <v/>
      </c>
      <c r="C1050" s="757" t="str">
        <f>'Compiled Bev'!K3340</f>
        <v/>
      </c>
      <c r="D1050" s="757" t="str">
        <f>'Compiled Bev'!L3340</f>
        <v/>
      </c>
      <c r="E1050" s="757" t="str">
        <f>'Compiled Bev'!M3340</f>
        <v/>
      </c>
      <c r="F1050" s="757" t="str">
        <f>'Compiled Bev'!N3340</f>
        <v/>
      </c>
      <c r="G1050" s="757" t="str">
        <f t="shared" si="1"/>
        <v/>
      </c>
      <c r="H1050" s="757" t="str">
        <f>'Compiled Bev'!P3340</f>
        <v/>
      </c>
      <c r="I1050" s="757" t="str">
        <f t="shared" si="2"/>
        <v/>
      </c>
      <c r="J1050" s="757" t="str">
        <f>'Compiled Bev'!R3340</f>
        <v/>
      </c>
      <c r="K1050" s="757" t="str">
        <f>'Compiled Bev'!S3340</f>
        <v/>
      </c>
      <c r="L1050" s="757" t="str">
        <f>'Compiled Bev'!T3340</f>
        <v/>
      </c>
      <c r="M1050" s="758"/>
      <c r="N1050" s="759"/>
      <c r="O1050" s="757"/>
      <c r="P1050" s="757"/>
      <c r="Q1050" s="757"/>
      <c r="R1050" s="757"/>
      <c r="S1050" s="757"/>
      <c r="T1050" s="757"/>
      <c r="U1050" s="757"/>
      <c r="V1050" s="757">
        <f>COUNTA('Compiled Bev'!P3340,'Compiled Bev'!R3340)</f>
        <v>0</v>
      </c>
      <c r="W1050" s="757"/>
      <c r="X1050" s="757"/>
      <c r="Y1050" s="757"/>
      <c r="Z1050" s="757"/>
    </row>
    <row r="1051">
      <c r="A1051" s="757" t="str">
        <f>'Compiled Bev'!I3341</f>
        <v/>
      </c>
      <c r="B1051" s="757" t="str">
        <f>IF(sum('Compiled Bev'!P3341+'Compiled Bev'!R3341)=0,"",IF(V1051&gt;1,"",sum('Compiled Bev'!P3341+'Compiled Bev'!R3341)))</f>
        <v/>
      </c>
      <c r="C1051" s="757" t="str">
        <f>'Compiled Bev'!K3341</f>
        <v/>
      </c>
      <c r="D1051" s="757" t="str">
        <f>'Compiled Bev'!L3341</f>
        <v/>
      </c>
      <c r="E1051" s="757" t="str">
        <f>'Compiled Bev'!M3341</f>
        <v/>
      </c>
      <c r="F1051" s="757" t="str">
        <f>'Compiled Bev'!N3341</f>
        <v/>
      </c>
      <c r="G1051" s="757" t="str">
        <f t="shared" si="1"/>
        <v/>
      </c>
      <c r="H1051" s="757" t="str">
        <f>'Compiled Bev'!P3341</f>
        <v/>
      </c>
      <c r="I1051" s="757" t="str">
        <f t="shared" si="2"/>
        <v/>
      </c>
      <c r="J1051" s="757" t="str">
        <f>'Compiled Bev'!R3341</f>
        <v/>
      </c>
      <c r="K1051" s="757" t="str">
        <f>'Compiled Bev'!S3341</f>
        <v/>
      </c>
      <c r="L1051" s="757" t="str">
        <f>'Compiled Bev'!T3341</f>
        <v/>
      </c>
      <c r="M1051" s="758"/>
      <c r="N1051" s="759"/>
      <c r="O1051" s="757"/>
      <c r="P1051" s="757"/>
      <c r="Q1051" s="757"/>
      <c r="R1051" s="757"/>
      <c r="S1051" s="757"/>
      <c r="T1051" s="757"/>
      <c r="U1051" s="757"/>
      <c r="V1051" s="757">
        <f>COUNTA('Compiled Bev'!P3341,'Compiled Bev'!R3341)</f>
        <v>0</v>
      </c>
      <c r="W1051" s="757"/>
      <c r="X1051" s="757"/>
      <c r="Y1051" s="757"/>
      <c r="Z1051" s="757"/>
    </row>
    <row r="1052">
      <c r="A1052" s="757" t="str">
        <f>'Compiled Bev'!I3342</f>
        <v/>
      </c>
      <c r="B1052" s="757" t="str">
        <f>IF(sum('Compiled Bev'!P3342+'Compiled Bev'!R3342)=0,"",IF(V1052&gt;1,"",sum('Compiled Bev'!P3342+'Compiled Bev'!R3342)))</f>
        <v/>
      </c>
      <c r="C1052" s="757" t="str">
        <f>'Compiled Bev'!K3342</f>
        <v/>
      </c>
      <c r="D1052" s="757" t="str">
        <f>'Compiled Bev'!L3342</f>
        <v/>
      </c>
      <c r="E1052" s="757" t="str">
        <f>'Compiled Bev'!M3342</f>
        <v/>
      </c>
      <c r="F1052" s="757" t="str">
        <f>'Compiled Bev'!N3342</f>
        <v/>
      </c>
      <c r="G1052" s="757" t="str">
        <f t="shared" si="1"/>
        <v/>
      </c>
      <c r="H1052" s="757" t="str">
        <f>'Compiled Bev'!P3342</f>
        <v/>
      </c>
      <c r="I1052" s="757" t="str">
        <f t="shared" si="2"/>
        <v/>
      </c>
      <c r="J1052" s="757" t="str">
        <f>'Compiled Bev'!R3342</f>
        <v/>
      </c>
      <c r="K1052" s="757" t="str">
        <f>'Compiled Bev'!S3342</f>
        <v/>
      </c>
      <c r="L1052" s="757" t="str">
        <f>'Compiled Bev'!T3342</f>
        <v/>
      </c>
      <c r="M1052" s="758"/>
      <c r="N1052" s="759"/>
      <c r="O1052" s="757"/>
      <c r="P1052" s="757"/>
      <c r="Q1052" s="757"/>
      <c r="R1052" s="757"/>
      <c r="S1052" s="757"/>
      <c r="T1052" s="757"/>
      <c r="U1052" s="757"/>
      <c r="V1052" s="757">
        <f>COUNTA('Compiled Bev'!P3342,'Compiled Bev'!R3342)</f>
        <v>0</v>
      </c>
      <c r="W1052" s="757"/>
      <c r="X1052" s="757"/>
      <c r="Y1052" s="757"/>
      <c r="Z1052" s="757"/>
    </row>
    <row r="1053">
      <c r="A1053" s="757" t="str">
        <f>'Compiled Bev'!I3343</f>
        <v/>
      </c>
      <c r="B1053" s="757" t="str">
        <f>IF(sum('Compiled Bev'!P3343+'Compiled Bev'!R3343)=0,"",IF(V1053&gt;1,"",sum('Compiled Bev'!P3343+'Compiled Bev'!R3343)))</f>
        <v/>
      </c>
      <c r="C1053" s="757" t="str">
        <f>'Compiled Bev'!K3343</f>
        <v/>
      </c>
      <c r="D1053" s="757" t="str">
        <f>'Compiled Bev'!L3343</f>
        <v/>
      </c>
      <c r="E1053" s="757" t="str">
        <f>'Compiled Bev'!M3343</f>
        <v/>
      </c>
      <c r="F1053" s="757" t="str">
        <f>'Compiled Bev'!N3343</f>
        <v/>
      </c>
      <c r="G1053" s="757" t="str">
        <f t="shared" si="1"/>
        <v/>
      </c>
      <c r="H1053" s="757" t="str">
        <f>'Compiled Bev'!P3343</f>
        <v/>
      </c>
      <c r="I1053" s="757" t="str">
        <f t="shared" si="2"/>
        <v/>
      </c>
      <c r="J1053" s="757" t="str">
        <f>'Compiled Bev'!R3343</f>
        <v/>
      </c>
      <c r="K1053" s="757" t="str">
        <f>'Compiled Bev'!S3343</f>
        <v/>
      </c>
      <c r="L1053" s="757" t="str">
        <f>'Compiled Bev'!T3343</f>
        <v/>
      </c>
      <c r="M1053" s="758"/>
      <c r="N1053" s="759"/>
      <c r="O1053" s="757"/>
      <c r="P1053" s="757"/>
      <c r="Q1053" s="757"/>
      <c r="R1053" s="757"/>
      <c r="S1053" s="757"/>
      <c r="T1053" s="757"/>
      <c r="U1053" s="757"/>
      <c r="V1053" s="757">
        <f>COUNTA('Compiled Bev'!P3343,'Compiled Bev'!R3343)</f>
        <v>0</v>
      </c>
      <c r="W1053" s="757"/>
      <c r="X1053" s="757"/>
      <c r="Y1053" s="757"/>
      <c r="Z1053" s="757"/>
    </row>
    <row r="1054">
      <c r="A1054" s="757" t="str">
        <f>'Compiled Bev'!I3344</f>
        <v/>
      </c>
      <c r="B1054" s="757" t="str">
        <f>IF(sum('Compiled Bev'!P3344+'Compiled Bev'!R3344)=0,"",IF(V1054&gt;1,"",sum('Compiled Bev'!P3344+'Compiled Bev'!R3344)))</f>
        <v/>
      </c>
      <c r="C1054" s="757" t="str">
        <f>'Compiled Bev'!K3344</f>
        <v/>
      </c>
      <c r="D1054" s="757" t="str">
        <f>'Compiled Bev'!L3344</f>
        <v/>
      </c>
      <c r="E1054" s="757" t="str">
        <f>'Compiled Bev'!M3344</f>
        <v/>
      </c>
      <c r="F1054" s="757" t="str">
        <f>'Compiled Bev'!N3344</f>
        <v/>
      </c>
      <c r="G1054" s="757" t="str">
        <f t="shared" si="1"/>
        <v/>
      </c>
      <c r="H1054" s="757" t="str">
        <f>'Compiled Bev'!P3344</f>
        <v/>
      </c>
      <c r="I1054" s="757" t="str">
        <f t="shared" si="2"/>
        <v/>
      </c>
      <c r="J1054" s="757" t="str">
        <f>'Compiled Bev'!R3344</f>
        <v/>
      </c>
      <c r="K1054" s="757" t="str">
        <f>'Compiled Bev'!S3344</f>
        <v/>
      </c>
      <c r="L1054" s="757" t="str">
        <f>'Compiled Bev'!T3344</f>
        <v/>
      </c>
      <c r="M1054" s="758"/>
      <c r="N1054" s="759"/>
      <c r="O1054" s="757"/>
      <c r="P1054" s="757"/>
      <c r="Q1054" s="757"/>
      <c r="R1054" s="757"/>
      <c r="S1054" s="757"/>
      <c r="T1054" s="757"/>
      <c r="U1054" s="757"/>
      <c r="V1054" s="757">
        <f>COUNTA('Compiled Bev'!P3344,'Compiled Bev'!R3344)</f>
        <v>0</v>
      </c>
      <c r="W1054" s="757"/>
      <c r="X1054" s="757"/>
      <c r="Y1054" s="757"/>
      <c r="Z1054" s="757"/>
    </row>
    <row r="1055">
      <c r="A1055" s="757" t="str">
        <f>'Compiled Bev'!I3345</f>
        <v/>
      </c>
      <c r="B1055" s="757" t="str">
        <f>IF(sum('Compiled Bev'!P3345+'Compiled Bev'!R3345)=0,"",IF(V1055&gt;1,"",sum('Compiled Bev'!P3345+'Compiled Bev'!R3345)))</f>
        <v/>
      </c>
      <c r="C1055" s="757" t="str">
        <f>'Compiled Bev'!K3345</f>
        <v/>
      </c>
      <c r="D1055" s="757" t="str">
        <f>'Compiled Bev'!L3345</f>
        <v/>
      </c>
      <c r="E1055" s="757" t="str">
        <f>'Compiled Bev'!M3345</f>
        <v/>
      </c>
      <c r="F1055" s="757" t="str">
        <f>'Compiled Bev'!N3345</f>
        <v/>
      </c>
      <c r="G1055" s="757" t="str">
        <f t="shared" si="1"/>
        <v/>
      </c>
      <c r="H1055" s="757" t="str">
        <f>'Compiled Bev'!P3345</f>
        <v/>
      </c>
      <c r="I1055" s="757" t="str">
        <f t="shared" si="2"/>
        <v/>
      </c>
      <c r="J1055" s="757" t="str">
        <f>'Compiled Bev'!R3345</f>
        <v/>
      </c>
      <c r="K1055" s="757" t="str">
        <f>'Compiled Bev'!S3345</f>
        <v/>
      </c>
      <c r="L1055" s="757" t="str">
        <f>'Compiled Bev'!T3345</f>
        <v/>
      </c>
      <c r="M1055" s="758"/>
      <c r="N1055" s="759"/>
      <c r="O1055" s="757"/>
      <c r="P1055" s="757"/>
      <c r="Q1055" s="757"/>
      <c r="R1055" s="757"/>
      <c r="S1055" s="757"/>
      <c r="T1055" s="757"/>
      <c r="U1055" s="757"/>
      <c r="V1055" s="757">
        <f>COUNTA('Compiled Bev'!P3345,'Compiled Bev'!R3345)</f>
        <v>0</v>
      </c>
      <c r="W1055" s="757"/>
      <c r="X1055" s="757"/>
      <c r="Y1055" s="757"/>
      <c r="Z1055" s="757"/>
    </row>
    <row r="1056">
      <c r="A1056" s="757" t="str">
        <f>'Compiled Bev'!I3346</f>
        <v/>
      </c>
      <c r="B1056" s="757" t="str">
        <f>IF(sum('Compiled Bev'!P3346+'Compiled Bev'!R3346)=0,"",IF(V1056&gt;1,"",sum('Compiled Bev'!P3346+'Compiled Bev'!R3346)))</f>
        <v/>
      </c>
      <c r="C1056" s="757" t="str">
        <f>'Compiled Bev'!K3346</f>
        <v/>
      </c>
      <c r="D1056" s="757" t="str">
        <f>'Compiled Bev'!L3346</f>
        <v/>
      </c>
      <c r="E1056" s="757" t="str">
        <f>'Compiled Bev'!M3346</f>
        <v/>
      </c>
      <c r="F1056" s="757" t="str">
        <f>'Compiled Bev'!N3346</f>
        <v/>
      </c>
      <c r="G1056" s="757" t="str">
        <f t="shared" si="1"/>
        <v/>
      </c>
      <c r="H1056" s="757" t="str">
        <f>'Compiled Bev'!P3346</f>
        <v/>
      </c>
      <c r="I1056" s="757" t="str">
        <f t="shared" si="2"/>
        <v/>
      </c>
      <c r="J1056" s="757" t="str">
        <f>'Compiled Bev'!R3346</f>
        <v/>
      </c>
      <c r="K1056" s="757" t="str">
        <f>'Compiled Bev'!S3346</f>
        <v/>
      </c>
      <c r="L1056" s="757" t="str">
        <f>'Compiled Bev'!T3346</f>
        <v/>
      </c>
      <c r="M1056" s="758"/>
      <c r="N1056" s="759"/>
      <c r="O1056" s="757"/>
      <c r="P1056" s="757"/>
      <c r="Q1056" s="757"/>
      <c r="R1056" s="757"/>
      <c r="S1056" s="757"/>
      <c r="T1056" s="757"/>
      <c r="U1056" s="757"/>
      <c r="V1056" s="757">
        <f>COUNTA('Compiled Bev'!P3346,'Compiled Bev'!R3346)</f>
        <v>0</v>
      </c>
      <c r="W1056" s="757"/>
      <c r="X1056" s="757"/>
      <c r="Y1056" s="757"/>
      <c r="Z1056" s="757"/>
    </row>
    <row r="1057">
      <c r="A1057" s="757" t="str">
        <f>'Compiled Bev'!I3347</f>
        <v/>
      </c>
      <c r="B1057" s="757" t="str">
        <f>IF(sum('Compiled Bev'!P3347+'Compiled Bev'!R3347)=0,"",IF(V1057&gt;1,"",sum('Compiled Bev'!P3347+'Compiled Bev'!R3347)))</f>
        <v/>
      </c>
      <c r="C1057" s="757" t="str">
        <f>'Compiled Bev'!K3347</f>
        <v/>
      </c>
      <c r="D1057" s="757" t="str">
        <f>'Compiled Bev'!L3347</f>
        <v/>
      </c>
      <c r="E1057" s="757" t="str">
        <f>'Compiled Bev'!M3347</f>
        <v/>
      </c>
      <c r="F1057" s="757" t="str">
        <f>'Compiled Bev'!N3347</f>
        <v/>
      </c>
      <c r="G1057" s="757" t="str">
        <f t="shared" si="1"/>
        <v/>
      </c>
      <c r="H1057" s="757" t="str">
        <f>'Compiled Bev'!P3347</f>
        <v/>
      </c>
      <c r="I1057" s="757" t="str">
        <f t="shared" si="2"/>
        <v/>
      </c>
      <c r="J1057" s="757" t="str">
        <f>'Compiled Bev'!R3347</f>
        <v/>
      </c>
      <c r="K1057" s="757" t="str">
        <f>'Compiled Bev'!S3347</f>
        <v/>
      </c>
      <c r="L1057" s="757" t="str">
        <f>'Compiled Bev'!T3347</f>
        <v/>
      </c>
      <c r="M1057" s="758"/>
      <c r="N1057" s="759"/>
      <c r="O1057" s="757"/>
      <c r="P1057" s="757"/>
      <c r="Q1057" s="757"/>
      <c r="R1057" s="757"/>
      <c r="S1057" s="757"/>
      <c r="T1057" s="757"/>
      <c r="U1057" s="757"/>
      <c r="V1057" s="757">
        <f>COUNTA('Compiled Bev'!P3347,'Compiled Bev'!R3347)</f>
        <v>0</v>
      </c>
      <c r="W1057" s="757"/>
      <c r="X1057" s="757"/>
      <c r="Y1057" s="757"/>
      <c r="Z1057" s="757"/>
    </row>
    <row r="1058">
      <c r="A1058" s="757" t="str">
        <f>'Compiled Bev'!I3348</f>
        <v/>
      </c>
      <c r="B1058" s="757" t="str">
        <f>IF(sum('Compiled Bev'!P3348+'Compiled Bev'!R3348)=0,"",IF(V1058&gt;1,"",sum('Compiled Bev'!P3348+'Compiled Bev'!R3348)))</f>
        <v/>
      </c>
      <c r="C1058" s="757" t="str">
        <f>'Compiled Bev'!K3348</f>
        <v/>
      </c>
      <c r="D1058" s="757" t="str">
        <f>'Compiled Bev'!L3348</f>
        <v/>
      </c>
      <c r="E1058" s="757" t="str">
        <f>'Compiled Bev'!M3348</f>
        <v/>
      </c>
      <c r="F1058" s="757" t="str">
        <f>'Compiled Bev'!N3348</f>
        <v/>
      </c>
      <c r="G1058" s="757" t="str">
        <f t="shared" si="1"/>
        <v/>
      </c>
      <c r="H1058" s="757" t="str">
        <f>'Compiled Bev'!P3348</f>
        <v/>
      </c>
      <c r="I1058" s="757" t="str">
        <f t="shared" si="2"/>
        <v/>
      </c>
      <c r="J1058" s="757" t="str">
        <f>'Compiled Bev'!R3348</f>
        <v/>
      </c>
      <c r="K1058" s="757" t="str">
        <f>'Compiled Bev'!S3348</f>
        <v/>
      </c>
      <c r="L1058" s="757" t="str">
        <f>'Compiled Bev'!T3348</f>
        <v/>
      </c>
      <c r="M1058" s="758"/>
      <c r="N1058" s="759"/>
      <c r="O1058" s="757"/>
      <c r="P1058" s="757"/>
      <c r="Q1058" s="757"/>
      <c r="R1058" s="757"/>
      <c r="S1058" s="757"/>
      <c r="T1058" s="757"/>
      <c r="U1058" s="757"/>
      <c r="V1058" s="757">
        <f>COUNTA('Compiled Bev'!P3348,'Compiled Bev'!R3348)</f>
        <v>0</v>
      </c>
      <c r="W1058" s="757"/>
      <c r="X1058" s="757"/>
      <c r="Y1058" s="757"/>
      <c r="Z1058" s="757"/>
    </row>
    <row r="1059">
      <c r="A1059" s="757" t="str">
        <f>'Compiled Bev'!I3349</f>
        <v/>
      </c>
      <c r="B1059" s="757" t="str">
        <f>IF(sum('Compiled Bev'!P3349+'Compiled Bev'!R3349)=0,"",IF(V1059&gt;1,"",sum('Compiled Bev'!P3349+'Compiled Bev'!R3349)))</f>
        <v/>
      </c>
      <c r="C1059" s="757" t="str">
        <f>'Compiled Bev'!K3349</f>
        <v/>
      </c>
      <c r="D1059" s="757" t="str">
        <f>'Compiled Bev'!L3349</f>
        <v/>
      </c>
      <c r="E1059" s="757" t="str">
        <f>'Compiled Bev'!M3349</f>
        <v/>
      </c>
      <c r="F1059" s="757" t="str">
        <f>'Compiled Bev'!N3349</f>
        <v/>
      </c>
      <c r="G1059" s="757" t="str">
        <f t="shared" si="1"/>
        <v/>
      </c>
      <c r="H1059" s="757" t="str">
        <f>'Compiled Bev'!P3349</f>
        <v/>
      </c>
      <c r="I1059" s="757" t="str">
        <f t="shared" si="2"/>
        <v/>
      </c>
      <c r="J1059" s="757" t="str">
        <f>'Compiled Bev'!R3349</f>
        <v/>
      </c>
      <c r="K1059" s="757" t="str">
        <f>'Compiled Bev'!S3349</f>
        <v/>
      </c>
      <c r="L1059" s="757" t="str">
        <f>'Compiled Bev'!T3349</f>
        <v/>
      </c>
      <c r="M1059" s="758"/>
      <c r="N1059" s="759"/>
      <c r="O1059" s="757"/>
      <c r="P1059" s="757"/>
      <c r="Q1059" s="757"/>
      <c r="R1059" s="757"/>
      <c r="S1059" s="757"/>
      <c r="T1059" s="757"/>
      <c r="U1059" s="757"/>
      <c r="V1059" s="757">
        <f>COUNTA('Compiled Bev'!P3349,'Compiled Bev'!R3349)</f>
        <v>0</v>
      </c>
      <c r="W1059" s="757"/>
      <c r="X1059" s="757"/>
      <c r="Y1059" s="757"/>
      <c r="Z1059" s="757"/>
    </row>
    <row r="1060">
      <c r="A1060" s="757" t="str">
        <f>'Compiled Bev'!I3350</f>
        <v/>
      </c>
      <c r="B1060" s="757" t="str">
        <f>IF(sum('Compiled Bev'!P3350+'Compiled Bev'!R3350)=0,"",IF(V1060&gt;1,"",sum('Compiled Bev'!P3350+'Compiled Bev'!R3350)))</f>
        <v/>
      </c>
      <c r="C1060" s="757" t="str">
        <f>'Compiled Bev'!K3350</f>
        <v/>
      </c>
      <c r="D1060" s="757" t="str">
        <f>'Compiled Bev'!L3350</f>
        <v/>
      </c>
      <c r="E1060" s="757" t="str">
        <f>'Compiled Bev'!M3350</f>
        <v/>
      </c>
      <c r="F1060" s="757" t="str">
        <f>'Compiled Bev'!N3350</f>
        <v/>
      </c>
      <c r="G1060" s="757" t="str">
        <f t="shared" si="1"/>
        <v/>
      </c>
      <c r="H1060" s="757" t="str">
        <f>'Compiled Bev'!P3350</f>
        <v/>
      </c>
      <c r="I1060" s="757" t="str">
        <f t="shared" si="2"/>
        <v/>
      </c>
      <c r="J1060" s="757" t="str">
        <f>'Compiled Bev'!R3350</f>
        <v/>
      </c>
      <c r="K1060" s="757" t="str">
        <f>'Compiled Bev'!S3350</f>
        <v/>
      </c>
      <c r="L1060" s="757" t="str">
        <f>'Compiled Bev'!T3350</f>
        <v/>
      </c>
      <c r="M1060" s="758"/>
      <c r="N1060" s="759"/>
      <c r="O1060" s="757"/>
      <c r="P1060" s="757"/>
      <c r="Q1060" s="757"/>
      <c r="R1060" s="757"/>
      <c r="S1060" s="757"/>
      <c r="T1060" s="757"/>
      <c r="U1060" s="757"/>
      <c r="V1060" s="757">
        <f>COUNTA('Compiled Bev'!P3350,'Compiled Bev'!R3350)</f>
        <v>0</v>
      </c>
      <c r="W1060" s="757"/>
      <c r="X1060" s="757"/>
      <c r="Y1060" s="757"/>
      <c r="Z1060" s="757"/>
    </row>
    <row r="1061">
      <c r="A1061" s="757" t="str">
        <f>'Compiled Bev'!I3351</f>
        <v/>
      </c>
      <c r="B1061" s="757" t="str">
        <f>IF(sum('Compiled Bev'!P3351+'Compiled Bev'!R3351)=0,"",IF(V1061&gt;1,"",sum('Compiled Bev'!P3351+'Compiled Bev'!R3351)))</f>
        <v/>
      </c>
      <c r="C1061" s="757" t="str">
        <f>'Compiled Bev'!K3351</f>
        <v/>
      </c>
      <c r="D1061" s="757" t="str">
        <f>'Compiled Bev'!L3351</f>
        <v/>
      </c>
      <c r="E1061" s="757" t="str">
        <f>'Compiled Bev'!M3351</f>
        <v/>
      </c>
      <c r="F1061" s="757" t="str">
        <f>'Compiled Bev'!N3351</f>
        <v/>
      </c>
      <c r="G1061" s="757" t="str">
        <f t="shared" si="1"/>
        <v/>
      </c>
      <c r="H1061" s="757" t="str">
        <f>'Compiled Bev'!P3351</f>
        <v/>
      </c>
      <c r="I1061" s="757" t="str">
        <f t="shared" si="2"/>
        <v/>
      </c>
      <c r="J1061" s="757" t="str">
        <f>'Compiled Bev'!R3351</f>
        <v/>
      </c>
      <c r="K1061" s="757" t="str">
        <f>'Compiled Bev'!S3351</f>
        <v/>
      </c>
      <c r="L1061" s="757" t="str">
        <f>'Compiled Bev'!T3351</f>
        <v/>
      </c>
      <c r="M1061" s="758"/>
      <c r="N1061" s="759"/>
      <c r="O1061" s="757"/>
      <c r="P1061" s="757"/>
      <c r="Q1061" s="757"/>
      <c r="R1061" s="757"/>
      <c r="S1061" s="757"/>
      <c r="T1061" s="757"/>
      <c r="U1061" s="757"/>
      <c r="V1061" s="757">
        <f>COUNTA('Compiled Bev'!P3351,'Compiled Bev'!R3351)</f>
        <v>0</v>
      </c>
      <c r="W1061" s="757"/>
      <c r="X1061" s="757"/>
      <c r="Y1061" s="757"/>
      <c r="Z1061" s="757"/>
    </row>
    <row r="1062">
      <c r="A1062" s="757" t="str">
        <f>'Compiled Bev'!I3352</f>
        <v/>
      </c>
      <c r="B1062" s="757" t="str">
        <f>IF(sum('Compiled Bev'!P3352+'Compiled Bev'!R3352)=0,"",IF(V1062&gt;1,"",sum('Compiled Bev'!P3352+'Compiled Bev'!R3352)))</f>
        <v/>
      </c>
      <c r="C1062" s="757" t="str">
        <f>'Compiled Bev'!K3352</f>
        <v/>
      </c>
      <c r="D1062" s="757" t="str">
        <f>'Compiled Bev'!L3352</f>
        <v/>
      </c>
      <c r="E1062" s="757" t="str">
        <f>'Compiled Bev'!M3352</f>
        <v/>
      </c>
      <c r="F1062" s="757" t="str">
        <f>'Compiled Bev'!N3352</f>
        <v/>
      </c>
      <c r="G1062" s="757" t="str">
        <f t="shared" si="1"/>
        <v/>
      </c>
      <c r="H1062" s="757" t="str">
        <f>'Compiled Bev'!P3352</f>
        <v/>
      </c>
      <c r="I1062" s="757" t="str">
        <f t="shared" si="2"/>
        <v/>
      </c>
      <c r="J1062" s="757" t="str">
        <f>'Compiled Bev'!R3352</f>
        <v/>
      </c>
      <c r="K1062" s="757" t="str">
        <f>'Compiled Bev'!S3352</f>
        <v/>
      </c>
      <c r="L1062" s="757" t="str">
        <f>'Compiled Bev'!T3352</f>
        <v/>
      </c>
      <c r="M1062" s="758"/>
      <c r="N1062" s="759"/>
      <c r="O1062" s="757"/>
      <c r="P1062" s="757"/>
      <c r="Q1062" s="757"/>
      <c r="R1062" s="757"/>
      <c r="S1062" s="757"/>
      <c r="T1062" s="757"/>
      <c r="U1062" s="757"/>
      <c r="V1062" s="757">
        <f>COUNTA('Compiled Bev'!P3352,'Compiled Bev'!R3352)</f>
        <v>0</v>
      </c>
      <c r="W1062" s="757"/>
      <c r="X1062" s="757"/>
      <c r="Y1062" s="757"/>
      <c r="Z1062" s="757"/>
    </row>
    <row r="1063">
      <c r="A1063" s="757" t="str">
        <f>'Compiled Bev'!I3353</f>
        <v/>
      </c>
      <c r="B1063" s="757" t="str">
        <f>IF(sum('Compiled Bev'!P3353+'Compiled Bev'!R3353)=0,"",IF(V1063&gt;1,"",sum('Compiled Bev'!P3353+'Compiled Bev'!R3353)))</f>
        <v/>
      </c>
      <c r="C1063" s="757" t="str">
        <f>'Compiled Bev'!K3353</f>
        <v/>
      </c>
      <c r="D1063" s="757" t="str">
        <f>'Compiled Bev'!L3353</f>
        <v/>
      </c>
      <c r="E1063" s="757" t="str">
        <f>'Compiled Bev'!M3353</f>
        <v/>
      </c>
      <c r="F1063" s="757" t="str">
        <f>'Compiled Bev'!N3353</f>
        <v/>
      </c>
      <c r="G1063" s="757" t="str">
        <f t="shared" si="1"/>
        <v/>
      </c>
      <c r="H1063" s="757" t="str">
        <f>'Compiled Bev'!P3353</f>
        <v/>
      </c>
      <c r="I1063" s="757" t="str">
        <f t="shared" si="2"/>
        <v/>
      </c>
      <c r="J1063" s="757" t="str">
        <f>'Compiled Bev'!R3353</f>
        <v/>
      </c>
      <c r="K1063" s="757" t="str">
        <f>'Compiled Bev'!S3353</f>
        <v/>
      </c>
      <c r="L1063" s="757" t="str">
        <f>'Compiled Bev'!T3353</f>
        <v/>
      </c>
      <c r="M1063" s="758"/>
      <c r="N1063" s="759"/>
      <c r="O1063" s="757"/>
      <c r="P1063" s="757"/>
      <c r="Q1063" s="757"/>
      <c r="R1063" s="757"/>
      <c r="S1063" s="757"/>
      <c r="T1063" s="757"/>
      <c r="U1063" s="757"/>
      <c r="V1063" s="757">
        <f>COUNTA('Compiled Bev'!P3353,'Compiled Bev'!R3353)</f>
        <v>0</v>
      </c>
      <c r="W1063" s="757"/>
      <c r="X1063" s="757"/>
      <c r="Y1063" s="757"/>
      <c r="Z1063" s="757"/>
    </row>
    <row r="1064">
      <c r="A1064" s="757" t="str">
        <f>'Compiled Bev'!I3354</f>
        <v/>
      </c>
      <c r="B1064" s="757" t="str">
        <f>IF(sum('Compiled Bev'!P3354+'Compiled Bev'!R3354)=0,"",IF(V1064&gt;1,"",sum('Compiled Bev'!P3354+'Compiled Bev'!R3354)))</f>
        <v/>
      </c>
      <c r="C1064" s="757" t="str">
        <f>'Compiled Bev'!K3354</f>
        <v/>
      </c>
      <c r="D1064" s="757" t="str">
        <f>'Compiled Bev'!L3354</f>
        <v/>
      </c>
      <c r="E1064" s="757" t="str">
        <f>'Compiled Bev'!M3354</f>
        <v/>
      </c>
      <c r="F1064" s="757" t="str">
        <f>'Compiled Bev'!N3354</f>
        <v/>
      </c>
      <c r="G1064" s="757" t="str">
        <f t="shared" si="1"/>
        <v/>
      </c>
      <c r="H1064" s="757" t="str">
        <f>'Compiled Bev'!P3354</f>
        <v/>
      </c>
      <c r="I1064" s="757" t="str">
        <f t="shared" si="2"/>
        <v/>
      </c>
      <c r="J1064" s="757" t="str">
        <f>'Compiled Bev'!R3354</f>
        <v/>
      </c>
      <c r="K1064" s="757" t="str">
        <f>'Compiled Bev'!S3354</f>
        <v/>
      </c>
      <c r="L1064" s="757" t="str">
        <f>'Compiled Bev'!T3354</f>
        <v/>
      </c>
      <c r="M1064" s="758"/>
      <c r="N1064" s="759"/>
      <c r="O1064" s="757"/>
      <c r="P1064" s="757"/>
      <c r="Q1064" s="757"/>
      <c r="R1064" s="757"/>
      <c r="S1064" s="757"/>
      <c r="T1064" s="757"/>
      <c r="U1064" s="757"/>
      <c r="V1064" s="757">
        <f>COUNTA('Compiled Bev'!P3354,'Compiled Bev'!R3354)</f>
        <v>0</v>
      </c>
      <c r="W1064" s="757"/>
      <c r="X1064" s="757"/>
      <c r="Y1064" s="757"/>
      <c r="Z1064" s="757"/>
    </row>
    <row r="1065">
      <c r="A1065" s="757" t="str">
        <f>'Compiled Bev'!I3355</f>
        <v/>
      </c>
      <c r="B1065" s="757" t="str">
        <f>IF(sum('Compiled Bev'!P3355+'Compiled Bev'!R3355)=0,"",IF(V1065&gt;1,"",sum('Compiled Bev'!P3355+'Compiled Bev'!R3355)))</f>
        <v/>
      </c>
      <c r="C1065" s="757" t="str">
        <f>'Compiled Bev'!K3355</f>
        <v/>
      </c>
      <c r="D1065" s="757" t="str">
        <f>'Compiled Bev'!L3355</f>
        <v/>
      </c>
      <c r="E1065" s="757" t="str">
        <f>'Compiled Bev'!M3355</f>
        <v/>
      </c>
      <c r="F1065" s="757" t="str">
        <f>'Compiled Bev'!N3355</f>
        <v/>
      </c>
      <c r="G1065" s="757" t="str">
        <f t="shared" si="1"/>
        <v/>
      </c>
      <c r="H1065" s="757" t="str">
        <f>'Compiled Bev'!P3355</f>
        <v/>
      </c>
      <c r="I1065" s="757" t="str">
        <f t="shared" si="2"/>
        <v/>
      </c>
      <c r="J1065" s="757" t="str">
        <f>'Compiled Bev'!R3355</f>
        <v/>
      </c>
      <c r="K1065" s="757" t="str">
        <f>'Compiled Bev'!S3355</f>
        <v/>
      </c>
      <c r="L1065" s="757" t="str">
        <f>'Compiled Bev'!T3355</f>
        <v/>
      </c>
      <c r="M1065" s="758"/>
      <c r="N1065" s="759"/>
      <c r="O1065" s="757"/>
      <c r="P1065" s="757"/>
      <c r="Q1065" s="757"/>
      <c r="R1065" s="757"/>
      <c r="S1065" s="757"/>
      <c r="T1065" s="757"/>
      <c r="U1065" s="757"/>
      <c r="V1065" s="757">
        <f>COUNTA('Compiled Bev'!P3355,'Compiled Bev'!R3355)</f>
        <v>0</v>
      </c>
      <c r="W1065" s="757"/>
      <c r="X1065" s="757"/>
      <c r="Y1065" s="757"/>
      <c r="Z1065" s="757"/>
    </row>
    <row r="1066">
      <c r="A1066" s="757" t="str">
        <f>'Compiled Bev'!I3356</f>
        <v/>
      </c>
      <c r="B1066" s="757" t="str">
        <f>IF(sum('Compiled Bev'!P3356+'Compiled Bev'!R3356)=0,"",IF(V1066&gt;1,"",sum('Compiled Bev'!P3356+'Compiled Bev'!R3356)))</f>
        <v/>
      </c>
      <c r="C1066" s="757" t="str">
        <f>'Compiled Bev'!K3356</f>
        <v/>
      </c>
      <c r="D1066" s="757" t="str">
        <f>'Compiled Bev'!L3356</f>
        <v/>
      </c>
      <c r="E1066" s="757" t="str">
        <f>'Compiled Bev'!M3356</f>
        <v/>
      </c>
      <c r="F1066" s="757" t="str">
        <f>'Compiled Bev'!N3356</f>
        <v/>
      </c>
      <c r="G1066" s="757" t="str">
        <f t="shared" si="1"/>
        <v/>
      </c>
      <c r="H1066" s="757" t="str">
        <f>'Compiled Bev'!P3356</f>
        <v/>
      </c>
      <c r="I1066" s="757" t="str">
        <f t="shared" si="2"/>
        <v/>
      </c>
      <c r="J1066" s="757" t="str">
        <f>'Compiled Bev'!R3356</f>
        <v/>
      </c>
      <c r="K1066" s="757" t="str">
        <f>'Compiled Bev'!S3356</f>
        <v/>
      </c>
      <c r="L1066" s="757" t="str">
        <f>'Compiled Bev'!T3356</f>
        <v/>
      </c>
      <c r="M1066" s="758"/>
      <c r="N1066" s="759"/>
      <c r="O1066" s="757"/>
      <c r="P1066" s="757"/>
      <c r="Q1066" s="757"/>
      <c r="R1066" s="757"/>
      <c r="S1066" s="757"/>
      <c r="T1066" s="757"/>
      <c r="U1066" s="757"/>
      <c r="V1066" s="757">
        <f>COUNTA('Compiled Bev'!P3356,'Compiled Bev'!R3356)</f>
        <v>0</v>
      </c>
      <c r="W1066" s="757"/>
      <c r="X1066" s="757"/>
      <c r="Y1066" s="757"/>
      <c r="Z1066" s="757"/>
    </row>
    <row r="1067">
      <c r="A1067" s="757" t="str">
        <f>'Compiled Bev'!I3357</f>
        <v/>
      </c>
      <c r="B1067" s="757" t="str">
        <f>IF(sum('Compiled Bev'!P3357+'Compiled Bev'!R3357)=0,"",IF(V1067&gt;1,"",sum('Compiled Bev'!P3357+'Compiled Bev'!R3357)))</f>
        <v/>
      </c>
      <c r="C1067" s="757" t="str">
        <f>'Compiled Bev'!K3357</f>
        <v/>
      </c>
      <c r="D1067" s="757" t="str">
        <f>'Compiled Bev'!L3357</f>
        <v/>
      </c>
      <c r="E1067" s="757" t="str">
        <f>'Compiled Bev'!M3357</f>
        <v/>
      </c>
      <c r="F1067" s="757" t="str">
        <f>'Compiled Bev'!N3357</f>
        <v/>
      </c>
      <c r="G1067" s="757" t="str">
        <f t="shared" si="1"/>
        <v/>
      </c>
      <c r="H1067" s="757" t="str">
        <f>'Compiled Bev'!P3357</f>
        <v/>
      </c>
      <c r="I1067" s="757" t="str">
        <f t="shared" si="2"/>
        <v/>
      </c>
      <c r="J1067" s="757" t="str">
        <f>'Compiled Bev'!R3357</f>
        <v/>
      </c>
      <c r="K1067" s="757" t="str">
        <f>'Compiled Bev'!S3357</f>
        <v/>
      </c>
      <c r="L1067" s="757" t="str">
        <f>'Compiled Bev'!T3357</f>
        <v/>
      </c>
      <c r="M1067" s="758"/>
      <c r="N1067" s="759"/>
      <c r="O1067" s="757"/>
      <c r="P1067" s="757"/>
      <c r="Q1067" s="757"/>
      <c r="R1067" s="757"/>
      <c r="S1067" s="757"/>
      <c r="T1067" s="757"/>
      <c r="U1067" s="757"/>
      <c r="V1067" s="757">
        <f>COUNTA('Compiled Bev'!P3357,'Compiled Bev'!R3357)</f>
        <v>0</v>
      </c>
      <c r="W1067" s="757"/>
      <c r="X1067" s="757"/>
      <c r="Y1067" s="757"/>
      <c r="Z1067" s="757"/>
    </row>
    <row r="1068">
      <c r="A1068" s="757" t="str">
        <f>'Compiled Bev'!I3358</f>
        <v/>
      </c>
      <c r="B1068" s="757" t="str">
        <f>IF(sum('Compiled Bev'!P3358+'Compiled Bev'!R3358)=0,"",IF(V1068&gt;1,"",sum('Compiled Bev'!P3358+'Compiled Bev'!R3358)))</f>
        <v/>
      </c>
      <c r="C1068" s="757" t="str">
        <f>'Compiled Bev'!K3358</f>
        <v/>
      </c>
      <c r="D1068" s="757" t="str">
        <f>'Compiled Bev'!L3358</f>
        <v/>
      </c>
      <c r="E1068" s="757" t="str">
        <f>'Compiled Bev'!M3358</f>
        <v/>
      </c>
      <c r="F1068" s="757" t="str">
        <f>'Compiled Bev'!N3358</f>
        <v/>
      </c>
      <c r="G1068" s="757" t="str">
        <f t="shared" si="1"/>
        <v/>
      </c>
      <c r="H1068" s="757" t="str">
        <f>'Compiled Bev'!P3358</f>
        <v/>
      </c>
      <c r="I1068" s="757" t="str">
        <f t="shared" si="2"/>
        <v/>
      </c>
      <c r="J1068" s="757" t="str">
        <f>'Compiled Bev'!R3358</f>
        <v/>
      </c>
      <c r="K1068" s="757" t="str">
        <f>'Compiled Bev'!S3358</f>
        <v/>
      </c>
      <c r="L1068" s="757" t="str">
        <f>'Compiled Bev'!T3358</f>
        <v/>
      </c>
      <c r="M1068" s="758"/>
      <c r="N1068" s="759"/>
      <c r="O1068" s="757"/>
      <c r="P1068" s="757"/>
      <c r="Q1068" s="757"/>
      <c r="R1068" s="757"/>
      <c r="S1068" s="757"/>
      <c r="T1068" s="757"/>
      <c r="U1068" s="757"/>
      <c r="V1068" s="757">
        <f>COUNTA('Compiled Bev'!P3358,'Compiled Bev'!R3358)</f>
        <v>0</v>
      </c>
      <c r="W1068" s="757"/>
      <c r="X1068" s="757"/>
      <c r="Y1068" s="757"/>
      <c r="Z1068" s="757"/>
    </row>
    <row r="1069">
      <c r="A1069" s="757" t="str">
        <f>'Compiled Bev'!I3359</f>
        <v/>
      </c>
      <c r="B1069" s="757" t="str">
        <f>IF(sum('Compiled Bev'!P3359+'Compiled Bev'!R3359)=0,"",IF(V1069&gt;1,"",sum('Compiled Bev'!P3359+'Compiled Bev'!R3359)))</f>
        <v/>
      </c>
      <c r="C1069" s="757" t="str">
        <f>'Compiled Bev'!K3359</f>
        <v/>
      </c>
      <c r="D1069" s="757" t="str">
        <f>'Compiled Bev'!L3359</f>
        <v/>
      </c>
      <c r="E1069" s="757" t="str">
        <f>'Compiled Bev'!M3359</f>
        <v/>
      </c>
      <c r="F1069" s="757" t="str">
        <f>'Compiled Bev'!N3359</f>
        <v/>
      </c>
      <c r="G1069" s="757" t="str">
        <f t="shared" si="1"/>
        <v/>
      </c>
      <c r="H1069" s="757" t="str">
        <f>'Compiled Bev'!P3359</f>
        <v/>
      </c>
      <c r="I1069" s="757" t="str">
        <f t="shared" si="2"/>
        <v/>
      </c>
      <c r="J1069" s="757" t="str">
        <f>'Compiled Bev'!R3359</f>
        <v/>
      </c>
      <c r="K1069" s="757" t="str">
        <f>'Compiled Bev'!S3359</f>
        <v/>
      </c>
      <c r="L1069" s="757" t="str">
        <f>'Compiled Bev'!T3359</f>
        <v/>
      </c>
      <c r="M1069" s="758"/>
      <c r="N1069" s="759"/>
      <c r="O1069" s="757"/>
      <c r="P1069" s="757"/>
      <c r="Q1069" s="757"/>
      <c r="R1069" s="757"/>
      <c r="S1069" s="757"/>
      <c r="T1069" s="757"/>
      <c r="U1069" s="757"/>
      <c r="V1069" s="757">
        <f>COUNTA('Compiled Bev'!P3359,'Compiled Bev'!R3359)</f>
        <v>0</v>
      </c>
      <c r="W1069" s="757"/>
      <c r="X1069" s="757"/>
      <c r="Y1069" s="757"/>
      <c r="Z1069" s="757"/>
    </row>
    <row r="1070">
      <c r="A1070" s="757" t="str">
        <f>'Compiled Bev'!I3360</f>
        <v/>
      </c>
      <c r="B1070" s="757" t="str">
        <f>IF(sum('Compiled Bev'!P3360+'Compiled Bev'!R3360)=0,"",IF(V1070&gt;1,"",sum('Compiled Bev'!P3360+'Compiled Bev'!R3360)))</f>
        <v/>
      </c>
      <c r="C1070" s="757" t="str">
        <f>'Compiled Bev'!K3360</f>
        <v/>
      </c>
      <c r="D1070" s="757" t="str">
        <f>'Compiled Bev'!L3360</f>
        <v/>
      </c>
      <c r="E1070" s="757" t="str">
        <f>'Compiled Bev'!M3360</f>
        <v/>
      </c>
      <c r="F1070" s="757" t="str">
        <f>'Compiled Bev'!N3360</f>
        <v/>
      </c>
      <c r="G1070" s="757" t="str">
        <f t="shared" si="1"/>
        <v/>
      </c>
      <c r="H1070" s="757" t="str">
        <f>'Compiled Bev'!P3360</f>
        <v/>
      </c>
      <c r="I1070" s="757" t="str">
        <f t="shared" si="2"/>
        <v/>
      </c>
      <c r="J1070" s="757" t="str">
        <f>'Compiled Bev'!R3360</f>
        <v/>
      </c>
      <c r="K1070" s="757" t="str">
        <f>'Compiled Bev'!S3360</f>
        <v/>
      </c>
      <c r="L1070" s="757" t="str">
        <f>'Compiled Bev'!T3360</f>
        <v/>
      </c>
      <c r="M1070" s="758"/>
      <c r="N1070" s="759"/>
      <c r="O1070" s="757"/>
      <c r="P1070" s="757"/>
      <c r="Q1070" s="757"/>
      <c r="R1070" s="757"/>
      <c r="S1070" s="757"/>
      <c r="T1070" s="757"/>
      <c r="U1070" s="757"/>
      <c r="V1070" s="757">
        <f>COUNTA('Compiled Bev'!P3360,'Compiled Bev'!R3360)</f>
        <v>0</v>
      </c>
      <c r="W1070" s="757"/>
      <c r="X1070" s="757"/>
      <c r="Y1070" s="757"/>
      <c r="Z1070" s="757"/>
    </row>
    <row r="1071">
      <c r="A1071" s="757" t="str">
        <f>'Compiled Bev'!I3361</f>
        <v/>
      </c>
      <c r="B1071" s="757" t="str">
        <f>IF(sum('Compiled Bev'!P3361+'Compiled Bev'!R3361)=0,"",IF(V1071&gt;1,"",sum('Compiled Bev'!P3361+'Compiled Bev'!R3361)))</f>
        <v/>
      </c>
      <c r="C1071" s="757" t="str">
        <f>'Compiled Bev'!K3361</f>
        <v/>
      </c>
      <c r="D1071" s="757" t="str">
        <f>'Compiled Bev'!L3361</f>
        <v/>
      </c>
      <c r="E1071" s="757" t="str">
        <f>'Compiled Bev'!M3361</f>
        <v/>
      </c>
      <c r="F1071" s="757" t="str">
        <f>'Compiled Bev'!N3361</f>
        <v/>
      </c>
      <c r="G1071" s="757" t="str">
        <f t="shared" si="1"/>
        <v/>
      </c>
      <c r="H1071" s="757" t="str">
        <f>'Compiled Bev'!P3361</f>
        <v/>
      </c>
      <c r="I1071" s="757" t="str">
        <f t="shared" si="2"/>
        <v/>
      </c>
      <c r="J1071" s="757" t="str">
        <f>'Compiled Bev'!R3361</f>
        <v/>
      </c>
      <c r="K1071" s="757" t="str">
        <f>'Compiled Bev'!S3361</f>
        <v/>
      </c>
      <c r="L1071" s="757" t="str">
        <f>'Compiled Bev'!T3361</f>
        <v/>
      </c>
      <c r="M1071" s="758"/>
      <c r="N1071" s="759"/>
      <c r="O1071" s="757"/>
      <c r="P1071" s="757"/>
      <c r="Q1071" s="757"/>
      <c r="R1071" s="757"/>
      <c r="S1071" s="757"/>
      <c r="T1071" s="757"/>
      <c r="U1071" s="757"/>
      <c r="V1071" s="757">
        <f>COUNTA('Compiled Bev'!P3361,'Compiled Bev'!R3361)</f>
        <v>0</v>
      </c>
      <c r="W1071" s="757"/>
      <c r="X1071" s="757"/>
      <c r="Y1071" s="757"/>
      <c r="Z1071" s="757"/>
    </row>
    <row r="1072">
      <c r="A1072" s="757" t="str">
        <f>'Compiled Bev'!I3362</f>
        <v/>
      </c>
      <c r="B1072" s="757" t="str">
        <f>IF(sum('Compiled Bev'!P3362+'Compiled Bev'!R3362)=0,"",IF(V1072&gt;1,"",sum('Compiled Bev'!P3362+'Compiled Bev'!R3362)))</f>
        <v/>
      </c>
      <c r="C1072" s="757" t="str">
        <f>'Compiled Bev'!K3362</f>
        <v/>
      </c>
      <c r="D1072" s="757" t="str">
        <f>'Compiled Bev'!L3362</f>
        <v/>
      </c>
      <c r="E1072" s="757" t="str">
        <f>'Compiled Bev'!M3362</f>
        <v/>
      </c>
      <c r="F1072" s="757" t="str">
        <f>'Compiled Bev'!N3362</f>
        <v/>
      </c>
      <c r="G1072" s="757" t="str">
        <f t="shared" si="1"/>
        <v/>
      </c>
      <c r="H1072" s="757" t="str">
        <f>'Compiled Bev'!P3362</f>
        <v/>
      </c>
      <c r="I1072" s="757" t="str">
        <f t="shared" si="2"/>
        <v/>
      </c>
      <c r="J1072" s="757" t="str">
        <f>'Compiled Bev'!R3362</f>
        <v/>
      </c>
      <c r="K1072" s="757" t="str">
        <f>'Compiled Bev'!S3362</f>
        <v/>
      </c>
      <c r="L1072" s="757" t="str">
        <f>'Compiled Bev'!T3362</f>
        <v/>
      </c>
      <c r="M1072" s="758"/>
      <c r="N1072" s="759"/>
      <c r="O1072" s="757"/>
      <c r="P1072" s="757"/>
      <c r="Q1072" s="757"/>
      <c r="R1072" s="757"/>
      <c r="S1072" s="757"/>
      <c r="T1072" s="757"/>
      <c r="U1072" s="757"/>
      <c r="V1072" s="757">
        <f>COUNTA('Compiled Bev'!P3362,'Compiled Bev'!R3362)</f>
        <v>0</v>
      </c>
      <c r="W1072" s="757"/>
      <c r="X1072" s="757"/>
      <c r="Y1072" s="757"/>
      <c r="Z1072" s="757"/>
    </row>
    <row r="1073">
      <c r="A1073" s="757" t="str">
        <f>'Compiled Bev'!I3363</f>
        <v/>
      </c>
      <c r="B1073" s="757" t="str">
        <f>IF(sum('Compiled Bev'!P3363+'Compiled Bev'!R3363)=0,"",IF(V1073&gt;1,"",sum('Compiled Bev'!P3363+'Compiled Bev'!R3363)))</f>
        <v/>
      </c>
      <c r="C1073" s="757" t="str">
        <f>'Compiled Bev'!K3363</f>
        <v/>
      </c>
      <c r="D1073" s="757" t="str">
        <f>'Compiled Bev'!L3363</f>
        <v/>
      </c>
      <c r="E1073" s="757" t="str">
        <f>'Compiled Bev'!M3363</f>
        <v/>
      </c>
      <c r="F1073" s="757" t="str">
        <f>'Compiled Bev'!N3363</f>
        <v/>
      </c>
      <c r="G1073" s="757" t="str">
        <f t="shared" si="1"/>
        <v/>
      </c>
      <c r="H1073" s="757" t="str">
        <f>'Compiled Bev'!P3363</f>
        <v/>
      </c>
      <c r="I1073" s="757" t="str">
        <f t="shared" si="2"/>
        <v/>
      </c>
      <c r="J1073" s="757" t="str">
        <f>'Compiled Bev'!R3363</f>
        <v/>
      </c>
      <c r="K1073" s="757" t="str">
        <f>'Compiled Bev'!S3363</f>
        <v/>
      </c>
      <c r="L1073" s="757" t="str">
        <f>'Compiled Bev'!T3363</f>
        <v/>
      </c>
      <c r="M1073" s="758"/>
      <c r="N1073" s="759"/>
      <c r="O1073" s="757"/>
      <c r="P1073" s="757"/>
      <c r="Q1073" s="757"/>
      <c r="R1073" s="757"/>
      <c r="S1073" s="757"/>
      <c r="T1073" s="757"/>
      <c r="U1073" s="757"/>
      <c r="V1073" s="757">
        <f>COUNTA('Compiled Bev'!P3363,'Compiled Bev'!R3363)</f>
        <v>0</v>
      </c>
      <c r="W1073" s="757"/>
      <c r="X1073" s="757"/>
      <c r="Y1073" s="757"/>
      <c r="Z1073" s="757"/>
    </row>
    <row r="1074">
      <c r="A1074" s="757" t="str">
        <f>'Compiled Bev'!I3364</f>
        <v/>
      </c>
      <c r="B1074" s="757" t="str">
        <f>IF(sum('Compiled Bev'!P3364+'Compiled Bev'!R3364)=0,"",IF(V1074&gt;1,"",sum('Compiled Bev'!P3364+'Compiled Bev'!R3364)))</f>
        <v/>
      </c>
      <c r="C1074" s="757" t="str">
        <f>'Compiled Bev'!K3364</f>
        <v/>
      </c>
      <c r="D1074" s="757" t="str">
        <f>'Compiled Bev'!L3364</f>
        <v/>
      </c>
      <c r="E1074" s="757" t="str">
        <f>'Compiled Bev'!M3364</f>
        <v/>
      </c>
      <c r="F1074" s="757" t="str">
        <f>'Compiled Bev'!N3364</f>
        <v/>
      </c>
      <c r="G1074" s="757" t="str">
        <f t="shared" si="1"/>
        <v/>
      </c>
      <c r="H1074" s="757" t="str">
        <f>'Compiled Bev'!P3364</f>
        <v/>
      </c>
      <c r="I1074" s="757" t="str">
        <f t="shared" si="2"/>
        <v/>
      </c>
      <c r="J1074" s="757" t="str">
        <f>'Compiled Bev'!R3364</f>
        <v/>
      </c>
      <c r="K1074" s="757" t="str">
        <f>'Compiled Bev'!S3364</f>
        <v/>
      </c>
      <c r="L1074" s="757" t="str">
        <f>'Compiled Bev'!T3364</f>
        <v/>
      </c>
      <c r="M1074" s="758"/>
      <c r="N1074" s="759"/>
      <c r="O1074" s="757"/>
      <c r="P1074" s="757"/>
      <c r="Q1074" s="757"/>
      <c r="R1074" s="757"/>
      <c r="S1074" s="757"/>
      <c r="T1074" s="757"/>
      <c r="U1074" s="757"/>
      <c r="V1074" s="757">
        <f>COUNTA('Compiled Bev'!P3364,'Compiled Bev'!R3364)</f>
        <v>0</v>
      </c>
      <c r="W1074" s="757"/>
      <c r="X1074" s="757"/>
      <c r="Y1074" s="757"/>
      <c r="Z1074" s="757"/>
    </row>
    <row r="1075">
      <c r="A1075" s="757" t="str">
        <f>'Compiled Bev'!I3365</f>
        <v/>
      </c>
      <c r="B1075" s="757" t="str">
        <f>IF(sum('Compiled Bev'!P3365+'Compiled Bev'!R3365)=0,"",IF(V1075&gt;1,"",sum('Compiled Bev'!P3365+'Compiled Bev'!R3365)))</f>
        <v/>
      </c>
      <c r="C1075" s="757" t="str">
        <f>'Compiled Bev'!K3365</f>
        <v/>
      </c>
      <c r="D1075" s="757" t="str">
        <f>'Compiled Bev'!L3365</f>
        <v/>
      </c>
      <c r="E1075" s="757" t="str">
        <f>'Compiled Bev'!M3365</f>
        <v/>
      </c>
      <c r="F1075" s="757" t="str">
        <f>'Compiled Bev'!N3365</f>
        <v/>
      </c>
      <c r="G1075" s="757" t="str">
        <f t="shared" si="1"/>
        <v/>
      </c>
      <c r="H1075" s="757" t="str">
        <f>'Compiled Bev'!P3365</f>
        <v/>
      </c>
      <c r="I1075" s="757" t="str">
        <f t="shared" si="2"/>
        <v/>
      </c>
      <c r="J1075" s="757" t="str">
        <f>'Compiled Bev'!R3365</f>
        <v/>
      </c>
      <c r="K1075" s="757" t="str">
        <f>'Compiled Bev'!S3365</f>
        <v/>
      </c>
      <c r="L1075" s="757" t="str">
        <f>'Compiled Bev'!T3365</f>
        <v/>
      </c>
      <c r="M1075" s="758"/>
      <c r="N1075" s="759"/>
      <c r="O1075" s="757"/>
      <c r="P1075" s="757"/>
      <c r="Q1075" s="757"/>
      <c r="R1075" s="757"/>
      <c r="S1075" s="757"/>
      <c r="T1075" s="757"/>
      <c r="U1075" s="757"/>
      <c r="V1075" s="757">
        <f>COUNTA('Compiled Bev'!P3365,'Compiled Bev'!R3365)</f>
        <v>0</v>
      </c>
      <c r="W1075" s="757"/>
      <c r="X1075" s="757"/>
      <c r="Y1075" s="757"/>
      <c r="Z1075" s="757"/>
    </row>
    <row r="1076">
      <c r="A1076" s="757" t="str">
        <f>'Compiled Bev'!I3366</f>
        <v/>
      </c>
      <c r="B1076" s="757" t="str">
        <f>IF(sum('Compiled Bev'!P3366+'Compiled Bev'!R3366)=0,"",IF(V1076&gt;1,"",sum('Compiled Bev'!P3366+'Compiled Bev'!R3366)))</f>
        <v/>
      </c>
      <c r="C1076" s="757" t="str">
        <f>'Compiled Bev'!K3366</f>
        <v/>
      </c>
      <c r="D1076" s="757" t="str">
        <f>'Compiled Bev'!L3366</f>
        <v/>
      </c>
      <c r="E1076" s="757" t="str">
        <f>'Compiled Bev'!M3366</f>
        <v/>
      </c>
      <c r="F1076" s="757" t="str">
        <f>'Compiled Bev'!N3366</f>
        <v/>
      </c>
      <c r="G1076" s="757" t="str">
        <f t="shared" si="1"/>
        <v/>
      </c>
      <c r="H1076" s="757" t="str">
        <f>'Compiled Bev'!P3366</f>
        <v/>
      </c>
      <c r="I1076" s="757" t="str">
        <f t="shared" si="2"/>
        <v/>
      </c>
      <c r="J1076" s="757" t="str">
        <f>'Compiled Bev'!R3366</f>
        <v/>
      </c>
      <c r="K1076" s="757" t="str">
        <f>'Compiled Bev'!S3366</f>
        <v/>
      </c>
      <c r="L1076" s="757" t="str">
        <f>'Compiled Bev'!T3366</f>
        <v/>
      </c>
      <c r="M1076" s="758"/>
      <c r="N1076" s="759"/>
      <c r="O1076" s="757"/>
      <c r="P1076" s="757"/>
      <c r="Q1076" s="757"/>
      <c r="R1076" s="757"/>
      <c r="S1076" s="757"/>
      <c r="T1076" s="757"/>
      <c r="U1076" s="757"/>
      <c r="V1076" s="757">
        <f>COUNTA('Compiled Bev'!P3366,'Compiled Bev'!R3366)</f>
        <v>0</v>
      </c>
      <c r="W1076" s="757"/>
      <c r="X1076" s="757"/>
      <c r="Y1076" s="757"/>
      <c r="Z1076" s="757"/>
    </row>
    <row r="1077">
      <c r="A1077" s="757" t="str">
        <f>'Compiled Bev'!I3367</f>
        <v/>
      </c>
      <c r="B1077" s="757" t="str">
        <f>IF(sum('Compiled Bev'!P3367+'Compiled Bev'!R3367)=0,"",IF(V1077&gt;1,"",sum('Compiled Bev'!P3367+'Compiled Bev'!R3367)))</f>
        <v/>
      </c>
      <c r="C1077" s="757" t="str">
        <f>'Compiled Bev'!K3367</f>
        <v/>
      </c>
      <c r="D1077" s="757" t="str">
        <f>'Compiled Bev'!L3367</f>
        <v/>
      </c>
      <c r="E1077" s="757" t="str">
        <f>'Compiled Bev'!M3367</f>
        <v/>
      </c>
      <c r="F1077" s="757" t="str">
        <f>'Compiled Bev'!N3367</f>
        <v/>
      </c>
      <c r="G1077" s="757" t="str">
        <f t="shared" si="1"/>
        <v/>
      </c>
      <c r="H1077" s="757" t="str">
        <f>'Compiled Bev'!P3367</f>
        <v/>
      </c>
      <c r="I1077" s="757" t="str">
        <f t="shared" si="2"/>
        <v/>
      </c>
      <c r="J1077" s="757" t="str">
        <f>'Compiled Bev'!R3367</f>
        <v/>
      </c>
      <c r="K1077" s="757" t="str">
        <f>'Compiled Bev'!S3367</f>
        <v/>
      </c>
      <c r="L1077" s="757" t="str">
        <f>'Compiled Bev'!T3367</f>
        <v/>
      </c>
      <c r="M1077" s="758"/>
      <c r="N1077" s="759"/>
      <c r="O1077" s="757"/>
      <c r="P1077" s="757"/>
      <c r="Q1077" s="757"/>
      <c r="R1077" s="757"/>
      <c r="S1077" s="757"/>
      <c r="T1077" s="757"/>
      <c r="U1077" s="757"/>
      <c r="V1077" s="757">
        <f>COUNTA('Compiled Bev'!P3367,'Compiled Bev'!R3367)</f>
        <v>0</v>
      </c>
      <c r="W1077" s="757"/>
      <c r="X1077" s="757"/>
      <c r="Y1077" s="757"/>
      <c r="Z1077" s="757"/>
    </row>
    <row r="1078">
      <c r="A1078" s="757" t="str">
        <f>'Compiled Bev'!I3368</f>
        <v/>
      </c>
      <c r="B1078" s="757" t="str">
        <f>IF(sum('Compiled Bev'!P3368+'Compiled Bev'!R3368)=0,"",IF(V1078&gt;1,"",sum('Compiled Bev'!P3368+'Compiled Bev'!R3368)))</f>
        <v/>
      </c>
      <c r="C1078" s="757" t="str">
        <f>'Compiled Bev'!K3368</f>
        <v/>
      </c>
      <c r="D1078" s="757" t="str">
        <f>'Compiled Bev'!L3368</f>
        <v/>
      </c>
      <c r="E1078" s="757" t="str">
        <f>'Compiled Bev'!M3368</f>
        <v/>
      </c>
      <c r="F1078" s="757" t="str">
        <f>'Compiled Bev'!N3368</f>
        <v/>
      </c>
      <c r="G1078" s="757" t="str">
        <f t="shared" si="1"/>
        <v/>
      </c>
      <c r="H1078" s="757" t="str">
        <f>'Compiled Bev'!P3368</f>
        <v/>
      </c>
      <c r="I1078" s="757" t="str">
        <f t="shared" si="2"/>
        <v/>
      </c>
      <c r="J1078" s="757" t="str">
        <f>'Compiled Bev'!R3368</f>
        <v/>
      </c>
      <c r="K1078" s="757" t="str">
        <f>'Compiled Bev'!S3368</f>
        <v/>
      </c>
      <c r="L1078" s="757" t="str">
        <f>'Compiled Bev'!T3368</f>
        <v/>
      </c>
      <c r="M1078" s="758"/>
      <c r="N1078" s="759"/>
      <c r="O1078" s="757"/>
      <c r="P1078" s="757"/>
      <c r="Q1078" s="757"/>
      <c r="R1078" s="757"/>
      <c r="S1078" s="757"/>
      <c r="T1078" s="757"/>
      <c r="U1078" s="757"/>
      <c r="V1078" s="757">
        <f>COUNTA('Compiled Bev'!P3368,'Compiled Bev'!R3368)</f>
        <v>0</v>
      </c>
      <c r="W1078" s="757"/>
      <c r="X1078" s="757"/>
      <c r="Y1078" s="757"/>
      <c r="Z1078" s="757"/>
    </row>
    <row r="1079">
      <c r="A1079" s="757" t="str">
        <f>'Compiled Bev'!I3369</f>
        <v/>
      </c>
      <c r="B1079" s="757" t="str">
        <f>IF(sum('Compiled Bev'!P3369+'Compiled Bev'!R3369)=0,"",IF(V1079&gt;1,"",sum('Compiled Bev'!P3369+'Compiled Bev'!R3369)))</f>
        <v/>
      </c>
      <c r="C1079" s="757" t="str">
        <f>'Compiled Bev'!K3369</f>
        <v/>
      </c>
      <c r="D1079" s="757" t="str">
        <f>'Compiled Bev'!L3369</f>
        <v/>
      </c>
      <c r="E1079" s="757" t="str">
        <f>'Compiled Bev'!M3369</f>
        <v/>
      </c>
      <c r="F1079" s="757" t="str">
        <f>'Compiled Bev'!N3369</f>
        <v/>
      </c>
      <c r="G1079" s="757" t="str">
        <f t="shared" si="1"/>
        <v/>
      </c>
      <c r="H1079" s="757" t="str">
        <f>'Compiled Bev'!P3369</f>
        <v/>
      </c>
      <c r="I1079" s="757" t="str">
        <f t="shared" si="2"/>
        <v/>
      </c>
      <c r="J1079" s="757" t="str">
        <f>'Compiled Bev'!R3369</f>
        <v/>
      </c>
      <c r="K1079" s="757" t="str">
        <f>'Compiled Bev'!S3369</f>
        <v/>
      </c>
      <c r="L1079" s="757" t="str">
        <f>'Compiled Bev'!T3369</f>
        <v/>
      </c>
      <c r="M1079" s="758"/>
      <c r="N1079" s="759"/>
      <c r="O1079" s="757"/>
      <c r="P1079" s="757"/>
      <c r="Q1079" s="757"/>
      <c r="R1079" s="757"/>
      <c r="S1079" s="757"/>
      <c r="T1079" s="757"/>
      <c r="U1079" s="757"/>
      <c r="V1079" s="757">
        <f>COUNTA('Compiled Bev'!P3369,'Compiled Bev'!R3369)</f>
        <v>0</v>
      </c>
      <c r="W1079" s="757"/>
      <c r="X1079" s="757"/>
      <c r="Y1079" s="757"/>
      <c r="Z1079" s="757"/>
    </row>
    <row r="1080">
      <c r="A1080" s="757" t="str">
        <f>'Compiled Bev'!I3370</f>
        <v/>
      </c>
      <c r="B1080" s="757" t="str">
        <f>IF(sum('Compiled Bev'!P3370+'Compiled Bev'!R3370)=0,"",IF(V1080&gt;1,"",sum('Compiled Bev'!P3370+'Compiled Bev'!R3370)))</f>
        <v/>
      </c>
      <c r="C1080" s="757" t="str">
        <f>'Compiled Bev'!K3370</f>
        <v/>
      </c>
      <c r="D1080" s="757" t="str">
        <f>'Compiled Bev'!L3370</f>
        <v/>
      </c>
      <c r="E1080" s="757" t="str">
        <f>'Compiled Bev'!M3370</f>
        <v/>
      </c>
      <c r="F1080" s="757" t="str">
        <f>'Compiled Bev'!N3370</f>
        <v/>
      </c>
      <c r="G1080" s="757" t="str">
        <f t="shared" si="1"/>
        <v/>
      </c>
      <c r="H1080" s="757" t="str">
        <f>'Compiled Bev'!P3370</f>
        <v/>
      </c>
      <c r="I1080" s="757" t="str">
        <f t="shared" si="2"/>
        <v/>
      </c>
      <c r="J1080" s="757" t="str">
        <f>'Compiled Bev'!R3370</f>
        <v/>
      </c>
      <c r="K1080" s="757" t="str">
        <f>'Compiled Bev'!S3370</f>
        <v/>
      </c>
      <c r="L1080" s="757" t="str">
        <f>'Compiled Bev'!T3370</f>
        <v/>
      </c>
      <c r="M1080" s="758"/>
      <c r="N1080" s="759"/>
      <c r="O1080" s="757"/>
      <c r="P1080" s="757"/>
      <c r="Q1080" s="757"/>
      <c r="R1080" s="757"/>
      <c r="S1080" s="757"/>
      <c r="T1080" s="757"/>
      <c r="U1080" s="757"/>
      <c r="V1080" s="757">
        <f>COUNTA('Compiled Bev'!P3370,'Compiled Bev'!R3370)</f>
        <v>0</v>
      </c>
      <c r="W1080" s="757"/>
      <c r="X1080" s="757"/>
      <c r="Y1080" s="757"/>
      <c r="Z1080" s="757"/>
    </row>
    <row r="1081">
      <c r="A1081" s="757" t="str">
        <f>'Compiled Bev'!I3371</f>
        <v/>
      </c>
      <c r="B1081" s="757" t="str">
        <f>IF(sum('Compiled Bev'!P3371+'Compiled Bev'!R3371)=0,"",IF(V1081&gt;1,"",sum('Compiled Bev'!P3371+'Compiled Bev'!R3371)))</f>
        <v/>
      </c>
      <c r="C1081" s="757" t="str">
        <f>'Compiled Bev'!K3371</f>
        <v/>
      </c>
      <c r="D1081" s="757" t="str">
        <f>'Compiled Bev'!L3371</f>
        <v/>
      </c>
      <c r="E1081" s="757" t="str">
        <f>'Compiled Bev'!M3371</f>
        <v/>
      </c>
      <c r="F1081" s="757" t="str">
        <f>'Compiled Bev'!N3371</f>
        <v/>
      </c>
      <c r="G1081" s="757" t="str">
        <f t="shared" si="1"/>
        <v/>
      </c>
      <c r="H1081" s="757" t="str">
        <f>'Compiled Bev'!P3371</f>
        <v/>
      </c>
      <c r="I1081" s="757" t="str">
        <f t="shared" si="2"/>
        <v/>
      </c>
      <c r="J1081" s="757" t="str">
        <f>'Compiled Bev'!R3371</f>
        <v/>
      </c>
      <c r="K1081" s="757" t="str">
        <f>'Compiled Bev'!S3371</f>
        <v/>
      </c>
      <c r="L1081" s="757" t="str">
        <f>'Compiled Bev'!T3371</f>
        <v/>
      </c>
      <c r="M1081" s="758"/>
      <c r="N1081" s="759"/>
      <c r="O1081" s="757"/>
      <c r="P1081" s="757"/>
      <c r="Q1081" s="757"/>
      <c r="R1081" s="757"/>
      <c r="S1081" s="757"/>
      <c r="T1081" s="757"/>
      <c r="U1081" s="757"/>
      <c r="V1081" s="757">
        <f>COUNTA('Compiled Bev'!P3371,'Compiled Bev'!R3371)</f>
        <v>0</v>
      </c>
      <c r="W1081" s="757"/>
      <c r="X1081" s="757"/>
      <c r="Y1081" s="757"/>
      <c r="Z1081" s="757"/>
    </row>
    <row r="1082">
      <c r="A1082" s="757" t="str">
        <f>'Compiled Bev'!I3372</f>
        <v/>
      </c>
      <c r="B1082" s="757" t="str">
        <f>IF(sum('Compiled Bev'!P3372+'Compiled Bev'!R3372)=0,"",IF(V1082&gt;1,"",sum('Compiled Bev'!P3372+'Compiled Bev'!R3372)))</f>
        <v/>
      </c>
      <c r="C1082" s="757" t="str">
        <f>'Compiled Bev'!K3372</f>
        <v/>
      </c>
      <c r="D1082" s="757" t="str">
        <f>'Compiled Bev'!L3372</f>
        <v/>
      </c>
      <c r="E1082" s="757" t="str">
        <f>'Compiled Bev'!M3372</f>
        <v/>
      </c>
      <c r="F1082" s="757" t="str">
        <f>'Compiled Bev'!N3372</f>
        <v/>
      </c>
      <c r="G1082" s="757" t="str">
        <f t="shared" si="1"/>
        <v/>
      </c>
      <c r="H1082" s="757" t="str">
        <f>'Compiled Bev'!P3372</f>
        <v/>
      </c>
      <c r="I1082" s="757" t="str">
        <f t="shared" si="2"/>
        <v/>
      </c>
      <c r="J1082" s="757" t="str">
        <f>'Compiled Bev'!R3372</f>
        <v/>
      </c>
      <c r="K1082" s="757" t="str">
        <f>'Compiled Bev'!S3372</f>
        <v/>
      </c>
      <c r="L1082" s="757" t="str">
        <f>'Compiled Bev'!T3372</f>
        <v/>
      </c>
      <c r="M1082" s="758"/>
      <c r="N1082" s="759"/>
      <c r="O1082" s="757"/>
      <c r="P1082" s="757"/>
      <c r="Q1082" s="757"/>
      <c r="R1082" s="757"/>
      <c r="S1082" s="757"/>
      <c r="T1082" s="757"/>
      <c r="U1082" s="757"/>
      <c r="V1082" s="757">
        <f>COUNTA('Compiled Bev'!P3372,'Compiled Bev'!R3372)</f>
        <v>0</v>
      </c>
      <c r="W1082" s="757"/>
      <c r="X1082" s="757"/>
      <c r="Y1082" s="757"/>
      <c r="Z1082" s="757"/>
    </row>
    <row r="1083">
      <c r="A1083" s="757" t="str">
        <f>'Compiled Bev'!I3373</f>
        <v/>
      </c>
      <c r="B1083" s="757" t="str">
        <f>IF(sum('Compiled Bev'!P3373+'Compiled Bev'!R3373)=0,"",IF(V1083&gt;1,"",sum('Compiled Bev'!P3373+'Compiled Bev'!R3373)))</f>
        <v/>
      </c>
      <c r="C1083" s="757" t="str">
        <f>'Compiled Bev'!K3373</f>
        <v/>
      </c>
      <c r="D1083" s="757" t="str">
        <f>'Compiled Bev'!L3373</f>
        <v/>
      </c>
      <c r="E1083" s="757" t="str">
        <f>'Compiled Bev'!M3373</f>
        <v/>
      </c>
      <c r="F1083" s="757" t="str">
        <f>'Compiled Bev'!N3373</f>
        <v/>
      </c>
      <c r="G1083" s="757" t="str">
        <f t="shared" si="1"/>
        <v/>
      </c>
      <c r="H1083" s="757" t="str">
        <f>'Compiled Bev'!P3373</f>
        <v/>
      </c>
      <c r="I1083" s="757" t="str">
        <f t="shared" si="2"/>
        <v/>
      </c>
      <c r="J1083" s="757" t="str">
        <f>'Compiled Bev'!R3373</f>
        <v/>
      </c>
      <c r="K1083" s="757" t="str">
        <f>'Compiled Bev'!S3373</f>
        <v/>
      </c>
      <c r="L1083" s="757" t="str">
        <f>'Compiled Bev'!T3373</f>
        <v/>
      </c>
      <c r="M1083" s="758"/>
      <c r="N1083" s="759"/>
      <c r="O1083" s="757"/>
      <c r="P1083" s="757"/>
      <c r="Q1083" s="757"/>
      <c r="R1083" s="757"/>
      <c r="S1083" s="757"/>
      <c r="T1083" s="757"/>
      <c r="U1083" s="757"/>
      <c r="V1083" s="757">
        <f>COUNTA('Compiled Bev'!P3373,'Compiled Bev'!R3373)</f>
        <v>0</v>
      </c>
      <c r="W1083" s="757"/>
      <c r="X1083" s="757"/>
      <c r="Y1083" s="757"/>
      <c r="Z1083" s="757"/>
    </row>
    <row r="1084">
      <c r="A1084" s="757" t="str">
        <f>'Compiled Bev'!I3374</f>
        <v/>
      </c>
      <c r="B1084" s="757" t="str">
        <f>IF(sum('Compiled Bev'!P3374+'Compiled Bev'!R3374)=0,"",IF(V1084&gt;1,"",sum('Compiled Bev'!P3374+'Compiled Bev'!R3374)))</f>
        <v/>
      </c>
      <c r="C1084" s="757" t="str">
        <f>'Compiled Bev'!K3374</f>
        <v/>
      </c>
      <c r="D1084" s="757" t="str">
        <f>'Compiled Bev'!L3374</f>
        <v/>
      </c>
      <c r="E1084" s="757" t="str">
        <f>'Compiled Bev'!M3374</f>
        <v/>
      </c>
      <c r="F1084" s="757" t="str">
        <f>'Compiled Bev'!N3374</f>
        <v/>
      </c>
      <c r="G1084" s="757" t="str">
        <f t="shared" si="1"/>
        <v/>
      </c>
      <c r="H1084" s="757" t="str">
        <f>'Compiled Bev'!P3374</f>
        <v/>
      </c>
      <c r="I1084" s="757" t="str">
        <f t="shared" si="2"/>
        <v/>
      </c>
      <c r="J1084" s="757" t="str">
        <f>'Compiled Bev'!R3374</f>
        <v/>
      </c>
      <c r="K1084" s="757" t="str">
        <f>'Compiled Bev'!S3374</f>
        <v/>
      </c>
      <c r="L1084" s="757" t="str">
        <f>'Compiled Bev'!T3374</f>
        <v/>
      </c>
      <c r="M1084" s="758"/>
      <c r="N1084" s="759"/>
      <c r="O1084" s="757"/>
      <c r="P1084" s="757"/>
      <c r="Q1084" s="757"/>
      <c r="R1084" s="757"/>
      <c r="S1084" s="757"/>
      <c r="T1084" s="757"/>
      <c r="U1084" s="757"/>
      <c r="V1084" s="757">
        <f>COUNTA('Compiled Bev'!P3374,'Compiled Bev'!R3374)</f>
        <v>0</v>
      </c>
      <c r="W1084" s="757"/>
      <c r="X1084" s="757"/>
      <c r="Y1084" s="757"/>
      <c r="Z1084" s="757"/>
    </row>
    <row r="1085">
      <c r="A1085" s="757" t="str">
        <f>'Compiled Bev'!I3375</f>
        <v/>
      </c>
      <c r="B1085" s="757" t="str">
        <f>IF(sum('Compiled Bev'!P3375+'Compiled Bev'!R3375)=0,"",IF(V1085&gt;1,"",sum('Compiled Bev'!P3375+'Compiled Bev'!R3375)))</f>
        <v/>
      </c>
      <c r="C1085" s="757" t="str">
        <f>'Compiled Bev'!K3375</f>
        <v/>
      </c>
      <c r="D1085" s="757" t="str">
        <f>'Compiled Bev'!L3375</f>
        <v/>
      </c>
      <c r="E1085" s="757" t="str">
        <f>'Compiled Bev'!M3375</f>
        <v/>
      </c>
      <c r="F1085" s="757" t="str">
        <f>'Compiled Bev'!N3375</f>
        <v/>
      </c>
      <c r="G1085" s="757" t="str">
        <f t="shared" si="1"/>
        <v/>
      </c>
      <c r="H1085" s="757" t="str">
        <f>'Compiled Bev'!P3375</f>
        <v/>
      </c>
      <c r="I1085" s="757" t="str">
        <f t="shared" si="2"/>
        <v/>
      </c>
      <c r="J1085" s="757" t="str">
        <f>'Compiled Bev'!R3375</f>
        <v/>
      </c>
      <c r="K1085" s="757" t="str">
        <f>'Compiled Bev'!S3375</f>
        <v/>
      </c>
      <c r="L1085" s="757" t="str">
        <f>'Compiled Bev'!T3375</f>
        <v/>
      </c>
      <c r="M1085" s="758"/>
      <c r="N1085" s="759"/>
      <c r="O1085" s="757"/>
      <c r="P1085" s="757"/>
      <c r="Q1085" s="757"/>
      <c r="R1085" s="757"/>
      <c r="S1085" s="757"/>
      <c r="T1085" s="757"/>
      <c r="U1085" s="757"/>
      <c r="V1085" s="757">
        <f>COUNTA('Compiled Bev'!P3375,'Compiled Bev'!R3375)</f>
        <v>0</v>
      </c>
      <c r="W1085" s="757"/>
      <c r="X1085" s="757"/>
      <c r="Y1085" s="757"/>
      <c r="Z1085" s="757"/>
    </row>
    <row r="1086">
      <c r="A1086" s="757" t="str">
        <f>'Compiled Bev'!I3376</f>
        <v/>
      </c>
      <c r="B1086" s="757" t="str">
        <f>IF(sum('Compiled Bev'!P3376+'Compiled Bev'!R3376)=0,"",IF(V1086&gt;1,"",sum('Compiled Bev'!P3376+'Compiled Bev'!R3376)))</f>
        <v/>
      </c>
      <c r="C1086" s="757" t="str">
        <f>'Compiled Bev'!K3376</f>
        <v/>
      </c>
      <c r="D1086" s="757" t="str">
        <f>'Compiled Bev'!L3376</f>
        <v/>
      </c>
      <c r="E1086" s="757" t="str">
        <f>'Compiled Bev'!M3376</f>
        <v/>
      </c>
      <c r="F1086" s="757" t="str">
        <f>'Compiled Bev'!N3376</f>
        <v/>
      </c>
      <c r="G1086" s="757" t="str">
        <f t="shared" si="1"/>
        <v/>
      </c>
      <c r="H1086" s="757" t="str">
        <f>'Compiled Bev'!P3376</f>
        <v/>
      </c>
      <c r="I1086" s="757" t="str">
        <f t="shared" si="2"/>
        <v/>
      </c>
      <c r="J1086" s="757" t="str">
        <f>'Compiled Bev'!R3376</f>
        <v/>
      </c>
      <c r="K1086" s="757" t="str">
        <f>'Compiled Bev'!S3376</f>
        <v/>
      </c>
      <c r="L1086" s="757" t="str">
        <f>'Compiled Bev'!T3376</f>
        <v/>
      </c>
      <c r="M1086" s="758"/>
      <c r="N1086" s="759"/>
      <c r="O1086" s="757"/>
      <c r="P1086" s="757"/>
      <c r="Q1086" s="757"/>
      <c r="R1086" s="757"/>
      <c r="S1086" s="757"/>
      <c r="T1086" s="757"/>
      <c r="U1086" s="757"/>
      <c r="V1086" s="757">
        <f>COUNTA('Compiled Bev'!P3376,'Compiled Bev'!R3376)</f>
        <v>0</v>
      </c>
      <c r="W1086" s="757"/>
      <c r="X1086" s="757"/>
      <c r="Y1086" s="757"/>
      <c r="Z1086" s="757"/>
    </row>
    <row r="1087">
      <c r="A1087" s="757" t="str">
        <f>'Compiled Bev'!I3377</f>
        <v/>
      </c>
      <c r="B1087" s="757" t="str">
        <f>IF(sum('Compiled Bev'!P3377+'Compiled Bev'!R3377)=0,"",IF(V1087&gt;1,"",sum('Compiled Bev'!P3377+'Compiled Bev'!R3377)))</f>
        <v/>
      </c>
      <c r="C1087" s="757" t="str">
        <f>'Compiled Bev'!K3377</f>
        <v/>
      </c>
      <c r="D1087" s="757" t="str">
        <f>'Compiled Bev'!L3377</f>
        <v/>
      </c>
      <c r="E1087" s="757" t="str">
        <f>'Compiled Bev'!M3377</f>
        <v/>
      </c>
      <c r="F1087" s="757" t="str">
        <f>'Compiled Bev'!N3377</f>
        <v/>
      </c>
      <c r="G1087" s="757" t="str">
        <f t="shared" si="1"/>
        <v/>
      </c>
      <c r="H1087" s="757" t="str">
        <f>'Compiled Bev'!P3377</f>
        <v/>
      </c>
      <c r="I1087" s="757" t="str">
        <f t="shared" si="2"/>
        <v/>
      </c>
      <c r="J1087" s="757" t="str">
        <f>'Compiled Bev'!R3377</f>
        <v/>
      </c>
      <c r="K1087" s="757" t="str">
        <f>'Compiled Bev'!S3377</f>
        <v/>
      </c>
      <c r="L1087" s="757" t="str">
        <f>'Compiled Bev'!T3377</f>
        <v/>
      </c>
      <c r="M1087" s="758"/>
      <c r="N1087" s="759"/>
      <c r="O1087" s="757"/>
      <c r="P1087" s="757"/>
      <c r="Q1087" s="757"/>
      <c r="R1087" s="757"/>
      <c r="S1087" s="757"/>
      <c r="T1087" s="757"/>
      <c r="U1087" s="757"/>
      <c r="V1087" s="757">
        <f>COUNTA('Compiled Bev'!P3377,'Compiled Bev'!R3377)</f>
        <v>0</v>
      </c>
      <c r="W1087" s="757"/>
      <c r="X1087" s="757"/>
      <c r="Y1087" s="757"/>
      <c r="Z1087" s="757"/>
    </row>
    <row r="1088">
      <c r="A1088" s="757" t="str">
        <f>'Compiled Bev'!I3378</f>
        <v/>
      </c>
      <c r="B1088" s="757" t="str">
        <f>IF(sum('Compiled Bev'!P3378+'Compiled Bev'!R3378)=0,"",IF(V1088&gt;1,"",sum('Compiled Bev'!P3378+'Compiled Bev'!R3378)))</f>
        <v/>
      </c>
      <c r="C1088" s="757" t="str">
        <f>'Compiled Bev'!K3378</f>
        <v/>
      </c>
      <c r="D1088" s="757" t="str">
        <f>'Compiled Bev'!L3378</f>
        <v/>
      </c>
      <c r="E1088" s="757" t="str">
        <f>'Compiled Bev'!M3378</f>
        <v/>
      </c>
      <c r="F1088" s="757" t="str">
        <f>'Compiled Bev'!N3378</f>
        <v/>
      </c>
      <c r="G1088" s="757" t="str">
        <f t="shared" si="1"/>
        <v/>
      </c>
      <c r="H1088" s="757" t="str">
        <f>'Compiled Bev'!P3378</f>
        <v/>
      </c>
      <c r="I1088" s="757" t="str">
        <f t="shared" si="2"/>
        <v/>
      </c>
      <c r="J1088" s="757" t="str">
        <f>'Compiled Bev'!R3378</f>
        <v/>
      </c>
      <c r="K1088" s="757" t="str">
        <f>'Compiled Bev'!S3378</f>
        <v/>
      </c>
      <c r="L1088" s="757" t="str">
        <f>'Compiled Bev'!T3378</f>
        <v/>
      </c>
      <c r="M1088" s="758"/>
      <c r="N1088" s="759"/>
      <c r="O1088" s="757"/>
      <c r="P1088" s="757"/>
      <c r="Q1088" s="757"/>
      <c r="R1088" s="757"/>
      <c r="S1088" s="757"/>
      <c r="T1088" s="757"/>
      <c r="U1088" s="757"/>
      <c r="V1088" s="757">
        <f>COUNTA('Compiled Bev'!P3378,'Compiled Bev'!R3378)</f>
        <v>0</v>
      </c>
      <c r="W1088" s="757"/>
      <c r="X1088" s="757"/>
      <c r="Y1088" s="757"/>
      <c r="Z1088" s="757"/>
    </row>
    <row r="1089">
      <c r="A1089" s="757" t="str">
        <f>'Compiled Bev'!I3379</f>
        <v/>
      </c>
      <c r="B1089" s="757" t="str">
        <f>IF(sum('Compiled Bev'!P3379+'Compiled Bev'!R3379)=0,"",IF(V1089&gt;1,"",sum('Compiled Bev'!P3379+'Compiled Bev'!R3379)))</f>
        <v/>
      </c>
      <c r="C1089" s="757" t="str">
        <f>'Compiled Bev'!K3379</f>
        <v/>
      </c>
      <c r="D1089" s="757" t="str">
        <f>'Compiled Bev'!L3379</f>
        <v/>
      </c>
      <c r="E1089" s="757" t="str">
        <f>'Compiled Bev'!M3379</f>
        <v/>
      </c>
      <c r="F1089" s="757" t="str">
        <f>'Compiled Bev'!N3379</f>
        <v/>
      </c>
      <c r="G1089" s="757" t="str">
        <f t="shared" si="1"/>
        <v/>
      </c>
      <c r="H1089" s="757" t="str">
        <f>'Compiled Bev'!P3379</f>
        <v/>
      </c>
      <c r="I1089" s="757" t="str">
        <f t="shared" si="2"/>
        <v/>
      </c>
      <c r="J1089" s="757" t="str">
        <f>'Compiled Bev'!R3379</f>
        <v/>
      </c>
      <c r="K1089" s="757" t="str">
        <f>'Compiled Bev'!S3379</f>
        <v/>
      </c>
      <c r="L1089" s="757" t="str">
        <f>'Compiled Bev'!T3379</f>
        <v/>
      </c>
      <c r="M1089" s="758"/>
      <c r="N1089" s="759"/>
      <c r="O1089" s="757"/>
      <c r="P1089" s="757"/>
      <c r="Q1089" s="757"/>
      <c r="R1089" s="757"/>
      <c r="S1089" s="757"/>
      <c r="T1089" s="757"/>
      <c r="U1089" s="757"/>
      <c r="V1089" s="757">
        <f>COUNTA('Compiled Bev'!P3379,'Compiled Bev'!R3379)</f>
        <v>0</v>
      </c>
      <c r="W1089" s="757"/>
      <c r="X1089" s="757"/>
      <c r="Y1089" s="757"/>
      <c r="Z1089" s="757"/>
    </row>
    <row r="1090">
      <c r="A1090" s="757" t="str">
        <f>'Compiled Bev'!I3380</f>
        <v/>
      </c>
      <c r="B1090" s="757" t="str">
        <f>IF(sum('Compiled Bev'!P3380+'Compiled Bev'!R3380)=0,"",IF(V1090&gt;1,"",sum('Compiled Bev'!P3380+'Compiled Bev'!R3380)))</f>
        <v/>
      </c>
      <c r="C1090" s="757" t="str">
        <f>'Compiled Bev'!K3380</f>
        <v/>
      </c>
      <c r="D1090" s="757" t="str">
        <f>'Compiled Bev'!L3380</f>
        <v/>
      </c>
      <c r="E1090" s="757" t="str">
        <f>'Compiled Bev'!M3380</f>
        <v/>
      </c>
      <c r="F1090" s="757" t="str">
        <f>'Compiled Bev'!N3380</f>
        <v/>
      </c>
      <c r="G1090" s="757" t="str">
        <f t="shared" si="1"/>
        <v/>
      </c>
      <c r="H1090" s="757" t="str">
        <f>'Compiled Bev'!P3380</f>
        <v/>
      </c>
      <c r="I1090" s="757" t="str">
        <f t="shared" si="2"/>
        <v/>
      </c>
      <c r="J1090" s="757" t="str">
        <f>'Compiled Bev'!R3380</f>
        <v/>
      </c>
      <c r="K1090" s="757" t="str">
        <f>'Compiled Bev'!S3380</f>
        <v/>
      </c>
      <c r="L1090" s="757" t="str">
        <f>'Compiled Bev'!T3380</f>
        <v/>
      </c>
      <c r="M1090" s="758"/>
      <c r="N1090" s="759"/>
      <c r="O1090" s="757"/>
      <c r="P1090" s="757"/>
      <c r="Q1090" s="757"/>
      <c r="R1090" s="757"/>
      <c r="S1090" s="757"/>
      <c r="T1090" s="757"/>
      <c r="U1090" s="757"/>
      <c r="V1090" s="757">
        <f>COUNTA('Compiled Bev'!P3380,'Compiled Bev'!R3380)</f>
        <v>0</v>
      </c>
      <c r="W1090" s="757"/>
      <c r="X1090" s="757"/>
      <c r="Y1090" s="757"/>
      <c r="Z1090" s="757"/>
    </row>
    <row r="1091">
      <c r="A1091" s="757" t="str">
        <f>'Compiled Bev'!I3381</f>
        <v/>
      </c>
      <c r="B1091" s="757" t="str">
        <f>IF(sum('Compiled Bev'!P3381+'Compiled Bev'!R3381)=0,"",IF(V1091&gt;1,"",sum('Compiled Bev'!P3381+'Compiled Bev'!R3381)))</f>
        <v/>
      </c>
      <c r="C1091" s="757" t="str">
        <f>'Compiled Bev'!K3381</f>
        <v/>
      </c>
      <c r="D1091" s="757" t="str">
        <f>'Compiled Bev'!L3381</f>
        <v/>
      </c>
      <c r="E1091" s="757" t="str">
        <f>'Compiled Bev'!M3381</f>
        <v/>
      </c>
      <c r="F1091" s="757" t="str">
        <f>'Compiled Bev'!N3381</f>
        <v/>
      </c>
      <c r="G1091" s="757" t="str">
        <f t="shared" si="1"/>
        <v/>
      </c>
      <c r="H1091" s="757" t="str">
        <f>'Compiled Bev'!P3381</f>
        <v/>
      </c>
      <c r="I1091" s="757" t="str">
        <f t="shared" si="2"/>
        <v/>
      </c>
      <c r="J1091" s="757" t="str">
        <f>'Compiled Bev'!R3381</f>
        <v/>
      </c>
      <c r="K1091" s="757" t="str">
        <f>'Compiled Bev'!S3381</f>
        <v/>
      </c>
      <c r="L1091" s="757" t="str">
        <f>'Compiled Bev'!T3381</f>
        <v/>
      </c>
      <c r="M1091" s="758"/>
      <c r="N1091" s="759"/>
      <c r="O1091" s="757"/>
      <c r="P1091" s="757"/>
      <c r="Q1091" s="757"/>
      <c r="R1091" s="757"/>
      <c r="S1091" s="757"/>
      <c r="T1091" s="757"/>
      <c r="U1091" s="757"/>
      <c r="V1091" s="757">
        <f>COUNTA('Compiled Bev'!P3381,'Compiled Bev'!R3381)</f>
        <v>0</v>
      </c>
      <c r="W1091" s="757"/>
      <c r="X1091" s="757"/>
      <c r="Y1091" s="757"/>
      <c r="Z1091" s="757"/>
    </row>
    <row r="1092">
      <c r="A1092" s="757" t="str">
        <f>'Compiled Bev'!I3382</f>
        <v/>
      </c>
      <c r="B1092" s="757" t="str">
        <f>IF(sum('Compiled Bev'!P3382+'Compiled Bev'!R3382)=0,"",IF(V1092&gt;1,"",sum('Compiled Bev'!P3382+'Compiled Bev'!R3382)))</f>
        <v/>
      </c>
      <c r="C1092" s="757" t="str">
        <f>'Compiled Bev'!K3382</f>
        <v/>
      </c>
      <c r="D1092" s="757" t="str">
        <f>'Compiled Bev'!L3382</f>
        <v/>
      </c>
      <c r="E1092" s="757" t="str">
        <f>'Compiled Bev'!M3382</f>
        <v/>
      </c>
      <c r="F1092" s="757" t="str">
        <f>'Compiled Bev'!N3382</f>
        <v/>
      </c>
      <c r="G1092" s="757" t="str">
        <f t="shared" si="1"/>
        <v/>
      </c>
      <c r="H1092" s="757" t="str">
        <f>'Compiled Bev'!P3382</f>
        <v/>
      </c>
      <c r="I1092" s="757" t="str">
        <f t="shared" si="2"/>
        <v/>
      </c>
      <c r="J1092" s="757" t="str">
        <f>'Compiled Bev'!R3382</f>
        <v/>
      </c>
      <c r="K1092" s="757" t="str">
        <f>'Compiled Bev'!S3382</f>
        <v/>
      </c>
      <c r="L1092" s="757" t="str">
        <f>'Compiled Bev'!T3382</f>
        <v/>
      </c>
      <c r="M1092" s="758"/>
      <c r="N1092" s="759"/>
      <c r="O1092" s="757"/>
      <c r="P1092" s="757"/>
      <c r="Q1092" s="757"/>
      <c r="R1092" s="757"/>
      <c r="S1092" s="757"/>
      <c r="T1092" s="757"/>
      <c r="U1092" s="757"/>
      <c r="V1092" s="757">
        <f>COUNTA('Compiled Bev'!P3382,'Compiled Bev'!R3382)</f>
        <v>0</v>
      </c>
      <c r="W1092" s="757"/>
      <c r="X1092" s="757"/>
      <c r="Y1092" s="757"/>
      <c r="Z1092" s="757"/>
    </row>
    <row r="1093">
      <c r="A1093" s="757" t="str">
        <f>'Compiled Bev'!I3383</f>
        <v/>
      </c>
      <c r="B1093" s="757" t="str">
        <f>IF(sum('Compiled Bev'!P3383+'Compiled Bev'!R3383)=0,"",IF(V1093&gt;1,"",sum('Compiled Bev'!P3383+'Compiled Bev'!R3383)))</f>
        <v/>
      </c>
      <c r="C1093" s="757" t="str">
        <f>'Compiled Bev'!K3383</f>
        <v/>
      </c>
      <c r="D1093" s="757" t="str">
        <f>'Compiled Bev'!L3383</f>
        <v/>
      </c>
      <c r="E1093" s="757" t="str">
        <f>'Compiled Bev'!M3383</f>
        <v/>
      </c>
      <c r="F1093" s="757" t="str">
        <f>'Compiled Bev'!N3383</f>
        <v/>
      </c>
      <c r="G1093" s="757" t="str">
        <f t="shared" si="1"/>
        <v/>
      </c>
      <c r="H1093" s="757" t="str">
        <f>'Compiled Bev'!P3383</f>
        <v/>
      </c>
      <c r="I1093" s="757" t="str">
        <f t="shared" si="2"/>
        <v/>
      </c>
      <c r="J1093" s="757" t="str">
        <f>'Compiled Bev'!R3383</f>
        <v/>
      </c>
      <c r="K1093" s="757" t="str">
        <f>'Compiled Bev'!S3383</f>
        <v/>
      </c>
      <c r="L1093" s="757" t="str">
        <f>'Compiled Bev'!T3383</f>
        <v/>
      </c>
      <c r="M1093" s="758"/>
      <c r="N1093" s="759"/>
      <c r="O1093" s="757"/>
      <c r="P1093" s="757"/>
      <c r="Q1093" s="757"/>
      <c r="R1093" s="757"/>
      <c r="S1093" s="757"/>
      <c r="T1093" s="757"/>
      <c r="U1093" s="757"/>
      <c r="V1093" s="757">
        <f>COUNTA('Compiled Bev'!P3383,'Compiled Bev'!R3383)</f>
        <v>0</v>
      </c>
      <c r="W1093" s="757"/>
      <c r="X1093" s="757"/>
      <c r="Y1093" s="757"/>
      <c r="Z1093" s="757"/>
    </row>
    <row r="1094">
      <c r="A1094" s="757" t="str">
        <f>'Compiled Bev'!I3384</f>
        <v/>
      </c>
      <c r="B1094" s="757" t="str">
        <f>IF(sum('Compiled Bev'!P3384+'Compiled Bev'!R3384)=0,"",IF(V1094&gt;1,"",sum('Compiled Bev'!P3384+'Compiled Bev'!R3384)))</f>
        <v/>
      </c>
      <c r="C1094" s="757" t="str">
        <f>'Compiled Bev'!K3384</f>
        <v/>
      </c>
      <c r="D1094" s="757" t="str">
        <f>'Compiled Bev'!L3384</f>
        <v/>
      </c>
      <c r="E1094" s="757" t="str">
        <f>'Compiled Bev'!M3384</f>
        <v/>
      </c>
      <c r="F1094" s="757" t="str">
        <f>'Compiled Bev'!N3384</f>
        <v/>
      </c>
      <c r="G1094" s="757" t="str">
        <f t="shared" si="1"/>
        <v/>
      </c>
      <c r="H1094" s="757" t="str">
        <f>'Compiled Bev'!P3384</f>
        <v/>
      </c>
      <c r="I1094" s="757" t="str">
        <f t="shared" si="2"/>
        <v/>
      </c>
      <c r="J1094" s="757" t="str">
        <f>'Compiled Bev'!R3384</f>
        <v/>
      </c>
      <c r="K1094" s="757" t="str">
        <f>'Compiled Bev'!S3384</f>
        <v/>
      </c>
      <c r="L1094" s="757" t="str">
        <f>'Compiled Bev'!T3384</f>
        <v/>
      </c>
      <c r="M1094" s="758"/>
      <c r="N1094" s="759"/>
      <c r="O1094" s="757"/>
      <c r="P1094" s="757"/>
      <c r="Q1094" s="757"/>
      <c r="R1094" s="757"/>
      <c r="S1094" s="757"/>
      <c r="T1094" s="757"/>
      <c r="U1094" s="757"/>
      <c r="V1094" s="757">
        <f>COUNTA('Compiled Bev'!P3384,'Compiled Bev'!R3384)</f>
        <v>0</v>
      </c>
      <c r="W1094" s="757"/>
      <c r="X1094" s="757"/>
      <c r="Y1094" s="757"/>
      <c r="Z1094" s="757"/>
    </row>
    <row r="1095">
      <c r="A1095" s="757" t="str">
        <f>'Compiled Bev'!I3385</f>
        <v/>
      </c>
      <c r="B1095" s="757" t="str">
        <f>IF(sum('Compiled Bev'!P3385+'Compiled Bev'!R3385)=0,"",IF(V1095&gt;1,"",sum('Compiled Bev'!P3385+'Compiled Bev'!R3385)))</f>
        <v/>
      </c>
      <c r="C1095" s="757" t="str">
        <f>'Compiled Bev'!K3385</f>
        <v/>
      </c>
      <c r="D1095" s="757" t="str">
        <f>'Compiled Bev'!L3385</f>
        <v/>
      </c>
      <c r="E1095" s="757" t="str">
        <f>'Compiled Bev'!M3385</f>
        <v/>
      </c>
      <c r="F1095" s="757" t="str">
        <f>'Compiled Bev'!N3385</f>
        <v/>
      </c>
      <c r="G1095" s="757" t="str">
        <f t="shared" si="1"/>
        <v/>
      </c>
      <c r="H1095" s="757" t="str">
        <f>'Compiled Bev'!P3385</f>
        <v/>
      </c>
      <c r="I1095" s="757" t="str">
        <f t="shared" si="2"/>
        <v/>
      </c>
      <c r="J1095" s="757" t="str">
        <f>'Compiled Bev'!R3385</f>
        <v/>
      </c>
      <c r="K1095" s="757" t="str">
        <f>'Compiled Bev'!S3385</f>
        <v/>
      </c>
      <c r="L1095" s="757" t="str">
        <f>'Compiled Bev'!T3385</f>
        <v/>
      </c>
      <c r="M1095" s="758"/>
      <c r="N1095" s="759"/>
      <c r="O1095" s="757"/>
      <c r="P1095" s="757"/>
      <c r="Q1095" s="757"/>
      <c r="R1095" s="757"/>
      <c r="S1095" s="757"/>
      <c r="T1095" s="757"/>
      <c r="U1095" s="757"/>
      <c r="V1095" s="757">
        <f>COUNTA('Compiled Bev'!P3385,'Compiled Bev'!R3385)</f>
        <v>0</v>
      </c>
      <c r="W1095" s="757"/>
      <c r="X1095" s="757"/>
      <c r="Y1095" s="757"/>
      <c r="Z1095" s="757"/>
    </row>
    <row r="1096">
      <c r="A1096" s="757" t="str">
        <f>'Compiled Bev'!I3386</f>
        <v/>
      </c>
      <c r="B1096" s="757" t="str">
        <f>IF(sum('Compiled Bev'!P3386+'Compiled Bev'!R3386)=0,"",IF(V1096&gt;1,"",sum('Compiled Bev'!P3386+'Compiled Bev'!R3386)))</f>
        <v/>
      </c>
      <c r="C1096" s="757" t="str">
        <f>'Compiled Bev'!K3386</f>
        <v/>
      </c>
      <c r="D1096" s="757" t="str">
        <f>'Compiled Bev'!L3386</f>
        <v/>
      </c>
      <c r="E1096" s="757" t="str">
        <f>'Compiled Bev'!M3386</f>
        <v/>
      </c>
      <c r="F1096" s="757" t="str">
        <f>'Compiled Bev'!N3386</f>
        <v/>
      </c>
      <c r="G1096" s="757" t="str">
        <f t="shared" si="1"/>
        <v/>
      </c>
      <c r="H1096" s="757" t="str">
        <f>'Compiled Bev'!P3386</f>
        <v/>
      </c>
      <c r="I1096" s="757" t="str">
        <f t="shared" si="2"/>
        <v/>
      </c>
      <c r="J1096" s="757" t="str">
        <f>'Compiled Bev'!R3386</f>
        <v/>
      </c>
      <c r="K1096" s="757" t="str">
        <f>'Compiled Bev'!S3386</f>
        <v/>
      </c>
      <c r="L1096" s="757" t="str">
        <f>'Compiled Bev'!T3386</f>
        <v/>
      </c>
      <c r="M1096" s="758"/>
      <c r="N1096" s="759"/>
      <c r="O1096" s="757"/>
      <c r="P1096" s="757"/>
      <c r="Q1096" s="757"/>
      <c r="R1096" s="757"/>
      <c r="S1096" s="757"/>
      <c r="T1096" s="757"/>
      <c r="U1096" s="757"/>
      <c r="V1096" s="757">
        <f>COUNTA('Compiled Bev'!P3386,'Compiled Bev'!R3386)</f>
        <v>0</v>
      </c>
      <c r="W1096" s="757"/>
      <c r="X1096" s="757"/>
      <c r="Y1096" s="757"/>
      <c r="Z1096" s="757"/>
    </row>
    <row r="1097">
      <c r="A1097" s="757" t="str">
        <f>'Compiled Bev'!I3387</f>
        <v/>
      </c>
      <c r="B1097" s="757" t="str">
        <f>IF(sum('Compiled Bev'!P3387+'Compiled Bev'!R3387)=0,"",IF(V1097&gt;1,"",sum('Compiled Bev'!P3387+'Compiled Bev'!R3387)))</f>
        <v/>
      </c>
      <c r="C1097" s="757" t="str">
        <f>'Compiled Bev'!K3387</f>
        <v/>
      </c>
      <c r="D1097" s="757" t="str">
        <f>'Compiled Bev'!L3387</f>
        <v/>
      </c>
      <c r="E1097" s="757" t="str">
        <f>'Compiled Bev'!M3387</f>
        <v/>
      </c>
      <c r="F1097" s="757" t="str">
        <f>'Compiled Bev'!N3387</f>
        <v/>
      </c>
      <c r="G1097" s="757" t="str">
        <f t="shared" si="1"/>
        <v/>
      </c>
      <c r="H1097" s="757" t="str">
        <f>'Compiled Bev'!P3387</f>
        <v/>
      </c>
      <c r="I1097" s="757" t="str">
        <f t="shared" si="2"/>
        <v/>
      </c>
      <c r="J1097" s="757" t="str">
        <f>'Compiled Bev'!R3387</f>
        <v/>
      </c>
      <c r="K1097" s="757" t="str">
        <f>'Compiled Bev'!S3387</f>
        <v/>
      </c>
      <c r="L1097" s="757" t="str">
        <f>'Compiled Bev'!T3387</f>
        <v/>
      </c>
      <c r="M1097" s="758"/>
      <c r="N1097" s="759"/>
      <c r="O1097" s="757"/>
      <c r="P1097" s="757"/>
      <c r="Q1097" s="757"/>
      <c r="R1097" s="757"/>
      <c r="S1097" s="757"/>
      <c r="T1097" s="757"/>
      <c r="U1097" s="757"/>
      <c r="V1097" s="757">
        <f>COUNTA('Compiled Bev'!P3387,'Compiled Bev'!R3387)</f>
        <v>0</v>
      </c>
      <c r="W1097" s="757"/>
      <c r="X1097" s="757"/>
      <c r="Y1097" s="757"/>
      <c r="Z1097" s="757"/>
    </row>
    <row r="1098">
      <c r="A1098" s="757" t="str">
        <f>'Compiled Bev'!I3388</f>
        <v/>
      </c>
      <c r="B1098" s="757" t="str">
        <f>IF(sum('Compiled Bev'!P3388+'Compiled Bev'!R3388)=0,"",IF(V1098&gt;1,"",sum('Compiled Bev'!P3388+'Compiled Bev'!R3388)))</f>
        <v/>
      </c>
      <c r="C1098" s="757" t="str">
        <f>'Compiled Bev'!K3388</f>
        <v/>
      </c>
      <c r="D1098" s="757" t="str">
        <f>'Compiled Bev'!L3388</f>
        <v/>
      </c>
      <c r="E1098" s="757" t="str">
        <f>'Compiled Bev'!M3388</f>
        <v/>
      </c>
      <c r="F1098" s="757" t="str">
        <f>'Compiled Bev'!N3388</f>
        <v/>
      </c>
      <c r="G1098" s="757" t="str">
        <f t="shared" si="1"/>
        <v/>
      </c>
      <c r="H1098" s="757" t="str">
        <f>'Compiled Bev'!P3388</f>
        <v/>
      </c>
      <c r="I1098" s="757" t="str">
        <f t="shared" si="2"/>
        <v/>
      </c>
      <c r="J1098" s="757" t="str">
        <f>'Compiled Bev'!R3388</f>
        <v/>
      </c>
      <c r="K1098" s="757" t="str">
        <f>'Compiled Bev'!S3388</f>
        <v/>
      </c>
      <c r="L1098" s="757" t="str">
        <f>'Compiled Bev'!T3388</f>
        <v/>
      </c>
      <c r="M1098" s="758"/>
      <c r="N1098" s="759"/>
      <c r="O1098" s="757"/>
      <c r="P1098" s="757"/>
      <c r="Q1098" s="757"/>
      <c r="R1098" s="757"/>
      <c r="S1098" s="757"/>
      <c r="T1098" s="757"/>
      <c r="U1098" s="757"/>
      <c r="V1098" s="757">
        <f>COUNTA('Compiled Bev'!P3388,'Compiled Bev'!R3388)</f>
        <v>0</v>
      </c>
      <c r="W1098" s="757"/>
      <c r="X1098" s="757"/>
      <c r="Y1098" s="757"/>
      <c r="Z1098" s="757"/>
    </row>
    <row r="1099">
      <c r="A1099" s="757" t="str">
        <f>'Compiled Bev'!I3389</f>
        <v/>
      </c>
      <c r="B1099" s="757" t="str">
        <f>IF(sum('Compiled Bev'!P3389+'Compiled Bev'!R3389)=0,"",IF(V1099&gt;1,"",sum('Compiled Bev'!P3389+'Compiled Bev'!R3389)))</f>
        <v/>
      </c>
      <c r="C1099" s="757" t="str">
        <f>'Compiled Bev'!K3389</f>
        <v/>
      </c>
      <c r="D1099" s="757" t="str">
        <f>'Compiled Bev'!L3389</f>
        <v/>
      </c>
      <c r="E1099" s="757" t="str">
        <f>'Compiled Bev'!M3389</f>
        <v/>
      </c>
      <c r="F1099" s="757" t="str">
        <f>'Compiled Bev'!N3389</f>
        <v/>
      </c>
      <c r="G1099" s="757" t="str">
        <f t="shared" si="1"/>
        <v/>
      </c>
      <c r="H1099" s="757" t="str">
        <f>'Compiled Bev'!P3389</f>
        <v/>
      </c>
      <c r="I1099" s="757" t="str">
        <f t="shared" si="2"/>
        <v/>
      </c>
      <c r="J1099" s="757" t="str">
        <f>'Compiled Bev'!R3389</f>
        <v/>
      </c>
      <c r="K1099" s="757" t="str">
        <f>'Compiled Bev'!S3389</f>
        <v/>
      </c>
      <c r="L1099" s="757" t="str">
        <f>'Compiled Bev'!T3389</f>
        <v/>
      </c>
      <c r="M1099" s="758"/>
      <c r="N1099" s="759"/>
      <c r="O1099" s="757"/>
      <c r="P1099" s="757"/>
      <c r="Q1099" s="757"/>
      <c r="R1099" s="757"/>
      <c r="S1099" s="757"/>
      <c r="T1099" s="757"/>
      <c r="U1099" s="757"/>
      <c r="V1099" s="757">
        <f>COUNTA('Compiled Bev'!P3389,'Compiled Bev'!R3389)</f>
        <v>0</v>
      </c>
      <c r="W1099" s="757"/>
      <c r="X1099" s="757"/>
      <c r="Y1099" s="757"/>
      <c r="Z1099" s="757"/>
    </row>
    <row r="1100">
      <c r="A1100" s="757" t="str">
        <f>'Compiled Bev'!I3390</f>
        <v/>
      </c>
      <c r="B1100" s="757" t="str">
        <f>IF(sum('Compiled Bev'!P3390+'Compiled Bev'!R3390)=0,"",IF(V1100&gt;1,"",sum('Compiled Bev'!P3390+'Compiled Bev'!R3390)))</f>
        <v/>
      </c>
      <c r="C1100" s="757" t="str">
        <f>'Compiled Bev'!K3390</f>
        <v/>
      </c>
      <c r="D1100" s="757" t="str">
        <f>'Compiled Bev'!L3390</f>
        <v/>
      </c>
      <c r="E1100" s="757" t="str">
        <f>'Compiled Bev'!M3390</f>
        <v/>
      </c>
      <c r="F1100" s="757" t="str">
        <f>'Compiled Bev'!N3390</f>
        <v/>
      </c>
      <c r="G1100" s="757" t="str">
        <f t="shared" si="1"/>
        <v/>
      </c>
      <c r="H1100" s="757" t="str">
        <f>'Compiled Bev'!P3390</f>
        <v/>
      </c>
      <c r="I1100" s="757" t="str">
        <f t="shared" si="2"/>
        <v/>
      </c>
      <c r="J1100" s="757" t="str">
        <f>'Compiled Bev'!R3390</f>
        <v/>
      </c>
      <c r="K1100" s="757" t="str">
        <f>'Compiled Bev'!S3390</f>
        <v/>
      </c>
      <c r="L1100" s="757" t="str">
        <f>'Compiled Bev'!T3390</f>
        <v/>
      </c>
      <c r="M1100" s="758"/>
      <c r="N1100" s="759"/>
      <c r="O1100" s="757"/>
      <c r="P1100" s="757"/>
      <c r="Q1100" s="757"/>
      <c r="R1100" s="757"/>
      <c r="S1100" s="757"/>
      <c r="T1100" s="757"/>
      <c r="U1100" s="757"/>
      <c r="V1100" s="757">
        <f>COUNTA('Compiled Bev'!P3390,'Compiled Bev'!R3390)</f>
        <v>0</v>
      </c>
      <c r="W1100" s="757"/>
      <c r="X1100" s="757"/>
      <c r="Y1100" s="757"/>
      <c r="Z1100" s="757"/>
    </row>
    <row r="1101">
      <c r="A1101" s="757" t="str">
        <f>'Compiled Bev'!I3391</f>
        <v/>
      </c>
      <c r="B1101" s="757" t="str">
        <f>IF(sum('Compiled Bev'!P3391+'Compiled Bev'!R3391)=0,"",IF(V1101&gt;1,"",sum('Compiled Bev'!P3391+'Compiled Bev'!R3391)))</f>
        <v/>
      </c>
      <c r="C1101" s="757" t="str">
        <f>'Compiled Bev'!K3391</f>
        <v/>
      </c>
      <c r="D1101" s="757" t="str">
        <f>'Compiled Bev'!L3391</f>
        <v/>
      </c>
      <c r="E1101" s="757" t="str">
        <f>'Compiled Bev'!M3391</f>
        <v/>
      </c>
      <c r="F1101" s="757" t="str">
        <f>'Compiled Bev'!N3391</f>
        <v/>
      </c>
      <c r="G1101" s="757" t="str">
        <f t="shared" si="1"/>
        <v/>
      </c>
      <c r="H1101" s="757" t="str">
        <f>'Compiled Bev'!P3391</f>
        <v/>
      </c>
      <c r="I1101" s="757" t="str">
        <f t="shared" si="2"/>
        <v/>
      </c>
      <c r="J1101" s="757" t="str">
        <f>'Compiled Bev'!R3391</f>
        <v/>
      </c>
      <c r="K1101" s="757" t="str">
        <f>'Compiled Bev'!S3391</f>
        <v/>
      </c>
      <c r="L1101" s="757" t="str">
        <f>'Compiled Bev'!T3391</f>
        <v/>
      </c>
      <c r="M1101" s="758"/>
      <c r="N1101" s="759"/>
      <c r="O1101" s="757"/>
      <c r="P1101" s="757"/>
      <c r="Q1101" s="757"/>
      <c r="R1101" s="757"/>
      <c r="S1101" s="757"/>
      <c r="T1101" s="757"/>
      <c r="U1101" s="757"/>
      <c r="V1101" s="757">
        <f>COUNTA('Compiled Bev'!P3391,'Compiled Bev'!R3391)</f>
        <v>0</v>
      </c>
      <c r="W1101" s="757"/>
      <c r="X1101" s="757"/>
      <c r="Y1101" s="757"/>
      <c r="Z1101" s="757"/>
    </row>
    <row r="1102">
      <c r="A1102" s="757" t="str">
        <f>'Compiled Bev'!I3392</f>
        <v/>
      </c>
      <c r="B1102" s="757" t="str">
        <f>IF(sum('Compiled Bev'!P3392+'Compiled Bev'!R3392)=0,"",IF(V1102&gt;1,"",sum('Compiled Bev'!P3392+'Compiled Bev'!R3392)))</f>
        <v/>
      </c>
      <c r="C1102" s="757" t="str">
        <f>'Compiled Bev'!K3392</f>
        <v/>
      </c>
      <c r="D1102" s="757" t="str">
        <f>'Compiled Bev'!L3392</f>
        <v/>
      </c>
      <c r="E1102" s="757" t="str">
        <f>'Compiled Bev'!M3392</f>
        <v/>
      </c>
      <c r="F1102" s="757" t="str">
        <f>'Compiled Bev'!N3392</f>
        <v/>
      </c>
      <c r="G1102" s="757" t="str">
        <f t="shared" si="1"/>
        <v/>
      </c>
      <c r="H1102" s="757" t="str">
        <f>'Compiled Bev'!P3392</f>
        <v/>
      </c>
      <c r="I1102" s="757" t="str">
        <f t="shared" si="2"/>
        <v/>
      </c>
      <c r="J1102" s="757" t="str">
        <f>'Compiled Bev'!R3392</f>
        <v/>
      </c>
      <c r="K1102" s="757" t="str">
        <f>'Compiled Bev'!S3392</f>
        <v/>
      </c>
      <c r="L1102" s="757" t="str">
        <f>'Compiled Bev'!T3392</f>
        <v/>
      </c>
      <c r="M1102" s="758"/>
      <c r="N1102" s="759"/>
      <c r="O1102" s="757"/>
      <c r="P1102" s="757"/>
      <c r="Q1102" s="757"/>
      <c r="R1102" s="757"/>
      <c r="S1102" s="757"/>
      <c r="T1102" s="757"/>
      <c r="U1102" s="757"/>
      <c r="V1102" s="757">
        <f>COUNTA('Compiled Bev'!P3392,'Compiled Bev'!R3392)</f>
        <v>0</v>
      </c>
      <c r="W1102" s="757"/>
      <c r="X1102" s="757"/>
      <c r="Y1102" s="757"/>
      <c r="Z1102" s="757"/>
    </row>
    <row r="1103">
      <c r="A1103" s="757" t="str">
        <f>'Compiled Bev'!I3393</f>
        <v/>
      </c>
      <c r="B1103" s="757" t="str">
        <f>IF(sum('Compiled Bev'!P3393+'Compiled Bev'!R3393)=0,"",IF(V1103&gt;1,"",sum('Compiled Bev'!P3393+'Compiled Bev'!R3393)))</f>
        <v/>
      </c>
      <c r="C1103" s="757" t="str">
        <f>'Compiled Bev'!K3393</f>
        <v/>
      </c>
      <c r="D1103" s="757" t="str">
        <f>'Compiled Bev'!L3393</f>
        <v/>
      </c>
      <c r="E1103" s="757" t="str">
        <f>'Compiled Bev'!M3393</f>
        <v/>
      </c>
      <c r="F1103" s="757" t="str">
        <f>'Compiled Bev'!N3393</f>
        <v/>
      </c>
      <c r="G1103" s="757" t="str">
        <f t="shared" si="1"/>
        <v/>
      </c>
      <c r="H1103" s="757" t="str">
        <f>'Compiled Bev'!P3393</f>
        <v/>
      </c>
      <c r="I1103" s="757" t="str">
        <f t="shared" si="2"/>
        <v/>
      </c>
      <c r="J1103" s="757" t="str">
        <f>'Compiled Bev'!R3393</f>
        <v/>
      </c>
      <c r="K1103" s="757" t="str">
        <f>'Compiled Bev'!S3393</f>
        <v/>
      </c>
      <c r="L1103" s="757" t="str">
        <f>'Compiled Bev'!T3393</f>
        <v/>
      </c>
      <c r="M1103" s="758"/>
      <c r="N1103" s="759"/>
      <c r="O1103" s="757"/>
      <c r="P1103" s="757"/>
      <c r="Q1103" s="757"/>
      <c r="R1103" s="757"/>
      <c r="S1103" s="757"/>
      <c r="T1103" s="757"/>
      <c r="U1103" s="757"/>
      <c r="V1103" s="757">
        <f>COUNTA('Compiled Bev'!P3393,'Compiled Bev'!R3393)</f>
        <v>0</v>
      </c>
      <c r="W1103" s="757"/>
      <c r="X1103" s="757"/>
      <c r="Y1103" s="757"/>
      <c r="Z1103" s="757"/>
    </row>
    <row r="1104">
      <c r="A1104" s="757" t="str">
        <f>'Compiled Bev'!I3394</f>
        <v/>
      </c>
      <c r="B1104" s="757" t="str">
        <f>IF(sum('Compiled Bev'!P3394+'Compiled Bev'!R3394)=0,"",IF(V1104&gt;1,"",sum('Compiled Bev'!P3394+'Compiled Bev'!R3394)))</f>
        <v/>
      </c>
      <c r="C1104" s="757" t="str">
        <f>'Compiled Bev'!K3394</f>
        <v/>
      </c>
      <c r="D1104" s="757" t="str">
        <f>'Compiled Bev'!L3394</f>
        <v/>
      </c>
      <c r="E1104" s="757" t="str">
        <f>'Compiled Bev'!M3394</f>
        <v/>
      </c>
      <c r="F1104" s="757" t="str">
        <f>'Compiled Bev'!N3394</f>
        <v/>
      </c>
      <c r="G1104" s="757" t="str">
        <f t="shared" si="1"/>
        <v/>
      </c>
      <c r="H1104" s="757" t="str">
        <f>'Compiled Bev'!P3394</f>
        <v/>
      </c>
      <c r="I1104" s="757" t="str">
        <f t="shared" si="2"/>
        <v/>
      </c>
      <c r="J1104" s="757" t="str">
        <f>'Compiled Bev'!R3394</f>
        <v/>
      </c>
      <c r="K1104" s="757" t="str">
        <f>'Compiled Bev'!S3394</f>
        <v/>
      </c>
      <c r="L1104" s="757" t="str">
        <f>'Compiled Bev'!T3394</f>
        <v/>
      </c>
      <c r="M1104" s="758"/>
      <c r="N1104" s="759"/>
      <c r="O1104" s="757"/>
      <c r="P1104" s="757"/>
      <c r="Q1104" s="757"/>
      <c r="R1104" s="757"/>
      <c r="S1104" s="757"/>
      <c r="T1104" s="757"/>
      <c r="U1104" s="757"/>
      <c r="V1104" s="757">
        <f>COUNTA('Compiled Bev'!P3394,'Compiled Bev'!R3394)</f>
        <v>0</v>
      </c>
      <c r="W1104" s="757"/>
      <c r="X1104" s="757"/>
      <c r="Y1104" s="757"/>
      <c r="Z1104" s="757"/>
    </row>
    <row r="1105">
      <c r="A1105" s="757" t="str">
        <f>'Compiled Bev'!I3395</f>
        <v/>
      </c>
      <c r="B1105" s="757" t="str">
        <f>IF(sum('Compiled Bev'!P3395+'Compiled Bev'!R3395)=0,"",IF(V1105&gt;1,"",sum('Compiled Bev'!P3395+'Compiled Bev'!R3395)))</f>
        <v/>
      </c>
      <c r="C1105" s="757" t="str">
        <f>'Compiled Bev'!K3395</f>
        <v/>
      </c>
      <c r="D1105" s="757" t="str">
        <f>'Compiled Bev'!L3395</f>
        <v/>
      </c>
      <c r="E1105" s="757" t="str">
        <f>'Compiled Bev'!M3395</f>
        <v/>
      </c>
      <c r="F1105" s="757" t="str">
        <f>'Compiled Bev'!N3395</f>
        <v/>
      </c>
      <c r="G1105" s="757" t="str">
        <f t="shared" si="1"/>
        <v/>
      </c>
      <c r="H1105" s="757" t="str">
        <f>'Compiled Bev'!P3395</f>
        <v/>
      </c>
      <c r="I1105" s="757" t="str">
        <f t="shared" si="2"/>
        <v/>
      </c>
      <c r="J1105" s="757" t="str">
        <f>'Compiled Bev'!R3395</f>
        <v/>
      </c>
      <c r="K1105" s="757" t="str">
        <f>'Compiled Bev'!S3395</f>
        <v/>
      </c>
      <c r="L1105" s="757" t="str">
        <f>'Compiled Bev'!T3395</f>
        <v/>
      </c>
      <c r="M1105" s="758"/>
      <c r="N1105" s="759"/>
      <c r="O1105" s="757"/>
      <c r="P1105" s="757"/>
      <c r="Q1105" s="757"/>
      <c r="R1105" s="757"/>
      <c r="S1105" s="757"/>
      <c r="T1105" s="757"/>
      <c r="U1105" s="757"/>
      <c r="V1105" s="757">
        <f>COUNTA('Compiled Bev'!P3395,'Compiled Bev'!R3395)</f>
        <v>0</v>
      </c>
      <c r="W1105" s="757"/>
      <c r="X1105" s="757"/>
      <c r="Y1105" s="757"/>
      <c r="Z1105" s="757"/>
    </row>
    <row r="1106">
      <c r="A1106" s="757" t="str">
        <f>'Compiled Bev'!I3396</f>
        <v/>
      </c>
      <c r="B1106" s="757" t="str">
        <f>IF(sum('Compiled Bev'!P3396+'Compiled Bev'!R3396)=0,"",IF(V1106&gt;1,"",sum('Compiled Bev'!P3396+'Compiled Bev'!R3396)))</f>
        <v/>
      </c>
      <c r="C1106" s="757" t="str">
        <f>'Compiled Bev'!K3396</f>
        <v/>
      </c>
      <c r="D1106" s="757" t="str">
        <f>'Compiled Bev'!L3396</f>
        <v/>
      </c>
      <c r="E1106" s="757" t="str">
        <f>'Compiled Bev'!M3396</f>
        <v/>
      </c>
      <c r="F1106" s="757" t="str">
        <f>'Compiled Bev'!N3396</f>
        <v/>
      </c>
      <c r="G1106" s="757" t="str">
        <f t="shared" si="1"/>
        <v/>
      </c>
      <c r="H1106" s="757" t="str">
        <f>'Compiled Bev'!P3396</f>
        <v/>
      </c>
      <c r="I1106" s="757" t="str">
        <f t="shared" si="2"/>
        <v/>
      </c>
      <c r="J1106" s="757" t="str">
        <f>'Compiled Bev'!R3396</f>
        <v/>
      </c>
      <c r="K1106" s="757" t="str">
        <f>'Compiled Bev'!S3396</f>
        <v/>
      </c>
      <c r="L1106" s="757" t="str">
        <f>'Compiled Bev'!T3396</f>
        <v/>
      </c>
      <c r="M1106" s="758"/>
      <c r="N1106" s="759"/>
      <c r="O1106" s="757"/>
      <c r="P1106" s="757"/>
      <c r="Q1106" s="757"/>
      <c r="R1106" s="757"/>
      <c r="S1106" s="757"/>
      <c r="T1106" s="757"/>
      <c r="U1106" s="757"/>
      <c r="V1106" s="757">
        <f>COUNTA('Compiled Bev'!P3396,'Compiled Bev'!R3396)</f>
        <v>0</v>
      </c>
      <c r="W1106" s="757"/>
      <c r="X1106" s="757"/>
      <c r="Y1106" s="757"/>
      <c r="Z1106" s="757"/>
    </row>
    <row r="1107">
      <c r="A1107" s="757" t="str">
        <f>'Compiled Bev'!I3397</f>
        <v/>
      </c>
      <c r="B1107" s="757" t="str">
        <f>IF(sum('Compiled Bev'!P3397+'Compiled Bev'!R3397)=0,"",IF(V1107&gt;1,"",sum('Compiled Bev'!P3397+'Compiled Bev'!R3397)))</f>
        <v/>
      </c>
      <c r="C1107" s="757" t="str">
        <f>'Compiled Bev'!K3397</f>
        <v/>
      </c>
      <c r="D1107" s="757" t="str">
        <f>'Compiled Bev'!L3397</f>
        <v/>
      </c>
      <c r="E1107" s="757" t="str">
        <f>'Compiled Bev'!M3397</f>
        <v/>
      </c>
      <c r="F1107" s="757" t="str">
        <f>'Compiled Bev'!N3397</f>
        <v/>
      </c>
      <c r="G1107" s="757" t="str">
        <f t="shared" si="1"/>
        <v/>
      </c>
      <c r="H1107" s="757" t="str">
        <f>'Compiled Bev'!P3397</f>
        <v/>
      </c>
      <c r="I1107" s="757" t="str">
        <f t="shared" si="2"/>
        <v/>
      </c>
      <c r="J1107" s="757" t="str">
        <f>'Compiled Bev'!R3397</f>
        <v/>
      </c>
      <c r="K1107" s="757" t="str">
        <f>'Compiled Bev'!S3397</f>
        <v/>
      </c>
      <c r="L1107" s="757" t="str">
        <f>'Compiled Bev'!T3397</f>
        <v/>
      </c>
      <c r="M1107" s="758"/>
      <c r="N1107" s="759"/>
      <c r="O1107" s="757"/>
      <c r="P1107" s="757"/>
      <c r="Q1107" s="757"/>
      <c r="R1107" s="757"/>
      <c r="S1107" s="757"/>
      <c r="T1107" s="757"/>
      <c r="U1107" s="757"/>
      <c r="V1107" s="757">
        <f>COUNTA('Compiled Bev'!P3397,'Compiled Bev'!R3397)</f>
        <v>0</v>
      </c>
      <c r="W1107" s="757"/>
      <c r="X1107" s="757"/>
      <c r="Y1107" s="757"/>
      <c r="Z1107" s="757"/>
    </row>
    <row r="1108">
      <c r="A1108" s="757" t="str">
        <f>'Compiled Bev'!I3398</f>
        <v/>
      </c>
      <c r="B1108" s="757" t="str">
        <f>IF(sum('Compiled Bev'!P3398+'Compiled Bev'!R3398)=0,"",IF(V1108&gt;1,"",sum('Compiled Bev'!P3398+'Compiled Bev'!R3398)))</f>
        <v/>
      </c>
      <c r="C1108" s="757" t="str">
        <f>'Compiled Bev'!K3398</f>
        <v/>
      </c>
      <c r="D1108" s="757" t="str">
        <f>'Compiled Bev'!L3398</f>
        <v/>
      </c>
      <c r="E1108" s="757" t="str">
        <f>'Compiled Bev'!M3398</f>
        <v/>
      </c>
      <c r="F1108" s="757" t="str">
        <f>'Compiled Bev'!N3398</f>
        <v/>
      </c>
      <c r="G1108" s="757" t="str">
        <f t="shared" si="1"/>
        <v/>
      </c>
      <c r="H1108" s="757" t="str">
        <f>'Compiled Bev'!P3398</f>
        <v/>
      </c>
      <c r="I1108" s="757" t="str">
        <f t="shared" si="2"/>
        <v/>
      </c>
      <c r="J1108" s="757" t="str">
        <f>'Compiled Bev'!R3398</f>
        <v/>
      </c>
      <c r="K1108" s="757" t="str">
        <f>'Compiled Bev'!S3398</f>
        <v/>
      </c>
      <c r="L1108" s="757" t="str">
        <f>'Compiled Bev'!T3398</f>
        <v/>
      </c>
      <c r="M1108" s="758"/>
      <c r="N1108" s="759"/>
      <c r="O1108" s="757"/>
      <c r="P1108" s="757"/>
      <c r="Q1108" s="757"/>
      <c r="R1108" s="757"/>
      <c r="S1108" s="757"/>
      <c r="T1108" s="757"/>
      <c r="U1108" s="757"/>
      <c r="V1108" s="757">
        <f>COUNTA('Compiled Bev'!P3398,'Compiled Bev'!R3398)</f>
        <v>0</v>
      </c>
      <c r="W1108" s="757"/>
      <c r="X1108" s="757"/>
      <c r="Y1108" s="757"/>
      <c r="Z1108" s="757"/>
    </row>
    <row r="1109">
      <c r="A1109" s="757" t="str">
        <f>'Compiled Bev'!I3399</f>
        <v/>
      </c>
      <c r="B1109" s="757" t="str">
        <f>IF(sum('Compiled Bev'!P3399+'Compiled Bev'!R3399)=0,"",IF(V1109&gt;1,"",sum('Compiled Bev'!P3399+'Compiled Bev'!R3399)))</f>
        <v/>
      </c>
      <c r="C1109" s="757" t="str">
        <f>'Compiled Bev'!K3399</f>
        <v/>
      </c>
      <c r="D1109" s="757" t="str">
        <f>'Compiled Bev'!L3399</f>
        <v/>
      </c>
      <c r="E1109" s="757" t="str">
        <f>'Compiled Bev'!M3399</f>
        <v/>
      </c>
      <c r="F1109" s="757" t="str">
        <f>'Compiled Bev'!N3399</f>
        <v/>
      </c>
      <c r="G1109" s="757" t="str">
        <f t="shared" si="1"/>
        <v/>
      </c>
      <c r="H1109" s="757" t="str">
        <f>'Compiled Bev'!P3399</f>
        <v/>
      </c>
      <c r="I1109" s="757" t="str">
        <f t="shared" si="2"/>
        <v/>
      </c>
      <c r="J1109" s="757" t="str">
        <f>'Compiled Bev'!R3399</f>
        <v/>
      </c>
      <c r="K1109" s="757" t="str">
        <f>'Compiled Bev'!S3399</f>
        <v/>
      </c>
      <c r="L1109" s="757" t="str">
        <f>'Compiled Bev'!T3399</f>
        <v/>
      </c>
      <c r="M1109" s="758"/>
      <c r="N1109" s="759"/>
      <c r="O1109" s="757"/>
      <c r="P1109" s="757"/>
      <c r="Q1109" s="757"/>
      <c r="R1109" s="757"/>
      <c r="S1109" s="757"/>
      <c r="T1109" s="757"/>
      <c r="U1109" s="757"/>
      <c r="V1109" s="757">
        <f>COUNTA('Compiled Bev'!P3399,'Compiled Bev'!R3399)</f>
        <v>0</v>
      </c>
      <c r="W1109" s="757"/>
      <c r="X1109" s="757"/>
      <c r="Y1109" s="757"/>
      <c r="Z1109" s="757"/>
    </row>
    <row r="1110">
      <c r="A1110" s="757" t="str">
        <f>'Compiled Bev'!I3400</f>
        <v/>
      </c>
      <c r="B1110" s="757" t="str">
        <f>IF(sum('Compiled Bev'!P3400+'Compiled Bev'!R3400)=0,"",IF(V1110&gt;1,"",sum('Compiled Bev'!P3400+'Compiled Bev'!R3400)))</f>
        <v/>
      </c>
      <c r="C1110" s="757" t="str">
        <f>'Compiled Bev'!K3400</f>
        <v/>
      </c>
      <c r="D1110" s="757" t="str">
        <f>'Compiled Bev'!L3400</f>
        <v/>
      </c>
      <c r="E1110" s="757" t="str">
        <f>'Compiled Bev'!M3400</f>
        <v/>
      </c>
      <c r="F1110" s="757" t="str">
        <f>'Compiled Bev'!N3400</f>
        <v/>
      </c>
      <c r="G1110" s="757" t="str">
        <f t="shared" si="1"/>
        <v/>
      </c>
      <c r="H1110" s="757" t="str">
        <f>'Compiled Bev'!P3400</f>
        <v/>
      </c>
      <c r="I1110" s="757" t="str">
        <f t="shared" si="2"/>
        <v/>
      </c>
      <c r="J1110" s="757" t="str">
        <f>'Compiled Bev'!R3400</f>
        <v/>
      </c>
      <c r="K1110" s="757" t="str">
        <f>'Compiled Bev'!S3400</f>
        <v/>
      </c>
      <c r="L1110" s="757" t="str">
        <f>'Compiled Bev'!T3400</f>
        <v/>
      </c>
      <c r="M1110" s="758"/>
      <c r="N1110" s="759"/>
      <c r="O1110" s="757"/>
      <c r="P1110" s="757"/>
      <c r="Q1110" s="757"/>
      <c r="R1110" s="757"/>
      <c r="S1110" s="757"/>
      <c r="T1110" s="757"/>
      <c r="U1110" s="757"/>
      <c r="V1110" s="757">
        <f>COUNTA('Compiled Bev'!P3400,'Compiled Bev'!R3400)</f>
        <v>0</v>
      </c>
      <c r="W1110" s="757"/>
      <c r="X1110" s="757"/>
      <c r="Y1110" s="757"/>
      <c r="Z1110" s="757"/>
    </row>
    <row r="1111">
      <c r="A1111" s="757" t="str">
        <f>'Compiled Bev'!I3401</f>
        <v/>
      </c>
      <c r="B1111" s="757" t="str">
        <f>IF(sum('Compiled Bev'!P3401+'Compiled Bev'!R3401)=0,"",IF(V1111&gt;1,"",sum('Compiled Bev'!P3401+'Compiled Bev'!R3401)))</f>
        <v/>
      </c>
      <c r="C1111" s="757" t="str">
        <f>'Compiled Bev'!K3401</f>
        <v/>
      </c>
      <c r="D1111" s="757" t="str">
        <f>'Compiled Bev'!L3401</f>
        <v/>
      </c>
      <c r="E1111" s="757" t="str">
        <f>'Compiled Bev'!M3401</f>
        <v/>
      </c>
      <c r="F1111" s="757" t="str">
        <f>'Compiled Bev'!N3401</f>
        <v/>
      </c>
      <c r="G1111" s="757" t="str">
        <f t="shared" si="1"/>
        <v/>
      </c>
      <c r="H1111" s="757" t="str">
        <f>'Compiled Bev'!P3401</f>
        <v/>
      </c>
      <c r="I1111" s="757" t="str">
        <f t="shared" si="2"/>
        <v/>
      </c>
      <c r="J1111" s="757" t="str">
        <f>'Compiled Bev'!R3401</f>
        <v/>
      </c>
      <c r="K1111" s="757" t="str">
        <f>'Compiled Bev'!S3401</f>
        <v/>
      </c>
      <c r="L1111" s="757" t="str">
        <f>'Compiled Bev'!T3401</f>
        <v/>
      </c>
      <c r="M1111" s="758"/>
      <c r="N1111" s="759"/>
      <c r="O1111" s="757"/>
      <c r="P1111" s="757"/>
      <c r="Q1111" s="757"/>
      <c r="R1111" s="757"/>
      <c r="S1111" s="757"/>
      <c r="T1111" s="757"/>
      <c r="U1111" s="757"/>
      <c r="V1111" s="757">
        <f>COUNTA('Compiled Bev'!P3401,'Compiled Bev'!R3401)</f>
        <v>0</v>
      </c>
      <c r="W1111" s="757"/>
      <c r="X1111" s="757"/>
      <c r="Y1111" s="757"/>
      <c r="Z1111" s="757"/>
    </row>
    <row r="1112">
      <c r="A1112" s="757" t="str">
        <f>'Compiled Bev'!I3402</f>
        <v/>
      </c>
      <c r="B1112" s="757" t="str">
        <f>IF(sum('Compiled Bev'!P3402+'Compiled Bev'!R3402)=0,"",IF(V1112&gt;1,"",sum('Compiled Bev'!P3402+'Compiled Bev'!R3402)))</f>
        <v/>
      </c>
      <c r="C1112" s="757" t="str">
        <f>'Compiled Bev'!K3402</f>
        <v/>
      </c>
      <c r="D1112" s="757" t="str">
        <f>'Compiled Bev'!L3402</f>
        <v/>
      </c>
      <c r="E1112" s="757" t="str">
        <f>'Compiled Bev'!M3402</f>
        <v/>
      </c>
      <c r="F1112" s="757" t="str">
        <f>'Compiled Bev'!N3402</f>
        <v/>
      </c>
      <c r="G1112" s="757" t="str">
        <f t="shared" si="1"/>
        <v/>
      </c>
      <c r="H1112" s="757" t="str">
        <f>'Compiled Bev'!P3402</f>
        <v/>
      </c>
      <c r="I1112" s="757" t="str">
        <f t="shared" si="2"/>
        <v/>
      </c>
      <c r="J1112" s="757" t="str">
        <f>'Compiled Bev'!R3402</f>
        <v/>
      </c>
      <c r="K1112" s="757" t="str">
        <f>'Compiled Bev'!S3402</f>
        <v/>
      </c>
      <c r="L1112" s="757" t="str">
        <f>'Compiled Bev'!T3402</f>
        <v/>
      </c>
      <c r="M1112" s="758"/>
      <c r="N1112" s="759"/>
      <c r="O1112" s="757"/>
      <c r="P1112" s="757"/>
      <c r="Q1112" s="757"/>
      <c r="R1112" s="757"/>
      <c r="S1112" s="757"/>
      <c r="T1112" s="757"/>
      <c r="U1112" s="757"/>
      <c r="V1112" s="757">
        <f>COUNTA('Compiled Bev'!P3402,'Compiled Bev'!R3402)</f>
        <v>0</v>
      </c>
      <c r="W1112" s="757"/>
      <c r="X1112" s="757"/>
      <c r="Y1112" s="757"/>
      <c r="Z1112" s="757"/>
    </row>
    <row r="1113">
      <c r="A1113" s="757" t="str">
        <f>'Compiled Bev'!I3403</f>
        <v/>
      </c>
      <c r="B1113" s="757" t="str">
        <f>IF(sum('Compiled Bev'!P3403+'Compiled Bev'!R3403)=0,"",IF(V1113&gt;1,"",sum('Compiled Bev'!P3403+'Compiled Bev'!R3403)))</f>
        <v/>
      </c>
      <c r="C1113" s="757" t="str">
        <f>'Compiled Bev'!K3403</f>
        <v/>
      </c>
      <c r="D1113" s="757" t="str">
        <f>'Compiled Bev'!L3403</f>
        <v/>
      </c>
      <c r="E1113" s="757" t="str">
        <f>'Compiled Bev'!M3403</f>
        <v/>
      </c>
      <c r="F1113" s="757" t="str">
        <f>'Compiled Bev'!N3403</f>
        <v/>
      </c>
      <c r="G1113" s="757" t="str">
        <f t="shared" si="1"/>
        <v/>
      </c>
      <c r="H1113" s="757" t="str">
        <f>'Compiled Bev'!P3403</f>
        <v/>
      </c>
      <c r="I1113" s="757" t="str">
        <f t="shared" si="2"/>
        <v/>
      </c>
      <c r="J1113" s="757" t="str">
        <f>'Compiled Bev'!R3403</f>
        <v/>
      </c>
      <c r="K1113" s="757" t="str">
        <f>'Compiled Bev'!S3403</f>
        <v/>
      </c>
      <c r="L1113" s="757" t="str">
        <f>'Compiled Bev'!T3403</f>
        <v/>
      </c>
      <c r="M1113" s="758"/>
      <c r="N1113" s="759"/>
      <c r="O1113" s="757"/>
      <c r="P1113" s="757"/>
      <c r="Q1113" s="757"/>
      <c r="R1113" s="757"/>
      <c r="S1113" s="757"/>
      <c r="T1113" s="757"/>
      <c r="U1113" s="757"/>
      <c r="V1113" s="757">
        <f>COUNTA('Compiled Bev'!P3403,'Compiled Bev'!R3403)</f>
        <v>0</v>
      </c>
      <c r="W1113" s="757"/>
      <c r="X1113" s="757"/>
      <c r="Y1113" s="757"/>
      <c r="Z1113" s="757"/>
    </row>
    <row r="1114">
      <c r="A1114" s="757" t="str">
        <f>'Compiled Bev'!I3404</f>
        <v/>
      </c>
      <c r="B1114" s="757" t="str">
        <f>IF(sum('Compiled Bev'!P3404+'Compiled Bev'!R3404)=0,"",IF(V1114&gt;1,"",sum('Compiled Bev'!P3404+'Compiled Bev'!R3404)))</f>
        <v/>
      </c>
      <c r="C1114" s="757" t="str">
        <f>'Compiled Bev'!K3404</f>
        <v/>
      </c>
      <c r="D1114" s="757" t="str">
        <f>'Compiled Bev'!L3404</f>
        <v/>
      </c>
      <c r="E1114" s="757" t="str">
        <f>'Compiled Bev'!M3404</f>
        <v/>
      </c>
      <c r="F1114" s="757" t="str">
        <f>'Compiled Bev'!N3404</f>
        <v/>
      </c>
      <c r="G1114" s="757" t="str">
        <f t="shared" si="1"/>
        <v/>
      </c>
      <c r="H1114" s="757" t="str">
        <f>'Compiled Bev'!P3404</f>
        <v/>
      </c>
      <c r="I1114" s="757" t="str">
        <f t="shared" si="2"/>
        <v/>
      </c>
      <c r="J1114" s="757" t="str">
        <f>'Compiled Bev'!R3404</f>
        <v/>
      </c>
      <c r="K1114" s="757" t="str">
        <f>'Compiled Bev'!S3404</f>
        <v/>
      </c>
      <c r="L1114" s="757" t="str">
        <f>'Compiled Bev'!T3404</f>
        <v/>
      </c>
      <c r="M1114" s="758"/>
      <c r="N1114" s="759"/>
      <c r="O1114" s="757"/>
      <c r="P1114" s="757"/>
      <c r="Q1114" s="757"/>
      <c r="R1114" s="757"/>
      <c r="S1114" s="757"/>
      <c r="T1114" s="757"/>
      <c r="U1114" s="757"/>
      <c r="V1114" s="757">
        <f>COUNTA('Compiled Bev'!P3404,'Compiled Bev'!R3404)</f>
        <v>0</v>
      </c>
      <c r="W1114" s="757"/>
      <c r="X1114" s="757"/>
      <c r="Y1114" s="757"/>
      <c r="Z1114" s="757"/>
    </row>
    <row r="1115">
      <c r="A1115" s="757" t="str">
        <f>'Compiled Bev'!I3405</f>
        <v/>
      </c>
      <c r="B1115" s="757" t="str">
        <f>IF(sum('Compiled Bev'!P3405+'Compiled Bev'!R3405)=0,"",IF(V1115&gt;1,"",sum('Compiled Bev'!P3405+'Compiled Bev'!R3405)))</f>
        <v/>
      </c>
      <c r="C1115" s="757" t="str">
        <f>'Compiled Bev'!K3405</f>
        <v/>
      </c>
      <c r="D1115" s="757" t="str">
        <f>'Compiled Bev'!L3405</f>
        <v/>
      </c>
      <c r="E1115" s="757" t="str">
        <f>'Compiled Bev'!M3405</f>
        <v/>
      </c>
      <c r="F1115" s="757" t="str">
        <f>'Compiled Bev'!N3405</f>
        <v/>
      </c>
      <c r="G1115" s="757" t="str">
        <f t="shared" si="1"/>
        <v/>
      </c>
      <c r="H1115" s="757" t="str">
        <f>'Compiled Bev'!P3405</f>
        <v/>
      </c>
      <c r="I1115" s="757" t="str">
        <f t="shared" si="2"/>
        <v/>
      </c>
      <c r="J1115" s="757" t="str">
        <f>'Compiled Bev'!R3405</f>
        <v/>
      </c>
      <c r="K1115" s="757" t="str">
        <f>'Compiled Bev'!S3405</f>
        <v/>
      </c>
      <c r="L1115" s="757" t="str">
        <f>'Compiled Bev'!T3405</f>
        <v/>
      </c>
      <c r="M1115" s="758"/>
      <c r="N1115" s="759"/>
      <c r="O1115" s="757"/>
      <c r="P1115" s="757"/>
      <c r="Q1115" s="757"/>
      <c r="R1115" s="757"/>
      <c r="S1115" s="757"/>
      <c r="T1115" s="757"/>
      <c r="U1115" s="757"/>
      <c r="V1115" s="757">
        <f>COUNTA('Compiled Bev'!P3405,'Compiled Bev'!R3405)</f>
        <v>0</v>
      </c>
      <c r="W1115" s="757"/>
      <c r="X1115" s="757"/>
      <c r="Y1115" s="757"/>
      <c r="Z1115" s="757"/>
    </row>
    <row r="1116">
      <c r="A1116" s="757" t="str">
        <f>'Compiled Bev'!I3406</f>
        <v/>
      </c>
      <c r="B1116" s="757" t="str">
        <f>IF(sum('Compiled Bev'!P3406+'Compiled Bev'!R3406)=0,"",IF(V1116&gt;1,"",sum('Compiled Bev'!P3406+'Compiled Bev'!R3406)))</f>
        <v/>
      </c>
      <c r="C1116" s="757" t="str">
        <f>'Compiled Bev'!K3406</f>
        <v/>
      </c>
      <c r="D1116" s="757" t="str">
        <f>'Compiled Bev'!L3406</f>
        <v/>
      </c>
      <c r="E1116" s="757" t="str">
        <f>'Compiled Bev'!M3406</f>
        <v/>
      </c>
      <c r="F1116" s="757" t="str">
        <f>'Compiled Bev'!N3406</f>
        <v/>
      </c>
      <c r="G1116" s="757" t="str">
        <f t="shared" si="1"/>
        <v/>
      </c>
      <c r="H1116" s="757" t="str">
        <f>'Compiled Bev'!P3406</f>
        <v/>
      </c>
      <c r="I1116" s="757" t="str">
        <f t="shared" si="2"/>
        <v/>
      </c>
      <c r="J1116" s="757" t="str">
        <f>'Compiled Bev'!R3406</f>
        <v/>
      </c>
      <c r="K1116" s="757" t="str">
        <f>'Compiled Bev'!S3406</f>
        <v/>
      </c>
      <c r="L1116" s="757" t="str">
        <f>'Compiled Bev'!T3406</f>
        <v/>
      </c>
      <c r="M1116" s="758"/>
      <c r="N1116" s="759"/>
      <c r="O1116" s="757"/>
      <c r="P1116" s="757"/>
      <c r="Q1116" s="757"/>
      <c r="R1116" s="757"/>
      <c r="S1116" s="757"/>
      <c r="T1116" s="757"/>
      <c r="U1116" s="757"/>
      <c r="V1116" s="757">
        <f>COUNTA('Compiled Bev'!P3406,'Compiled Bev'!R3406)</f>
        <v>0</v>
      </c>
      <c r="W1116" s="757"/>
      <c r="X1116" s="757"/>
      <c r="Y1116" s="757"/>
      <c r="Z1116" s="757"/>
    </row>
    <row r="1117">
      <c r="A1117" s="757" t="str">
        <f>'Compiled Bev'!I3407</f>
        <v/>
      </c>
      <c r="B1117" s="757" t="str">
        <f>IF(sum('Compiled Bev'!P3407+'Compiled Bev'!R3407)=0,"",IF(V1117&gt;1,"",sum('Compiled Bev'!P3407+'Compiled Bev'!R3407)))</f>
        <v/>
      </c>
      <c r="C1117" s="757" t="str">
        <f>'Compiled Bev'!K3407</f>
        <v/>
      </c>
      <c r="D1117" s="757" t="str">
        <f>'Compiled Bev'!L3407</f>
        <v/>
      </c>
      <c r="E1117" s="757" t="str">
        <f>'Compiled Bev'!M3407</f>
        <v/>
      </c>
      <c r="F1117" s="757" t="str">
        <f>'Compiled Bev'!N3407</f>
        <v/>
      </c>
      <c r="G1117" s="757" t="str">
        <f t="shared" si="1"/>
        <v/>
      </c>
      <c r="H1117" s="757" t="str">
        <f>'Compiled Bev'!P3407</f>
        <v/>
      </c>
      <c r="I1117" s="757" t="str">
        <f t="shared" si="2"/>
        <v/>
      </c>
      <c r="J1117" s="757" t="str">
        <f>'Compiled Bev'!R3407</f>
        <v/>
      </c>
      <c r="K1117" s="757" t="str">
        <f>'Compiled Bev'!S3407</f>
        <v/>
      </c>
      <c r="L1117" s="757" t="str">
        <f>'Compiled Bev'!T3407</f>
        <v/>
      </c>
      <c r="M1117" s="758"/>
      <c r="N1117" s="759"/>
      <c r="O1117" s="757"/>
      <c r="P1117" s="757"/>
      <c r="Q1117" s="757"/>
      <c r="R1117" s="757"/>
      <c r="S1117" s="757"/>
      <c r="T1117" s="757"/>
      <c r="U1117" s="757"/>
      <c r="V1117" s="757">
        <f>COUNTA('Compiled Bev'!P3407,'Compiled Bev'!R3407)</f>
        <v>0</v>
      </c>
      <c r="W1117" s="757"/>
      <c r="X1117" s="757"/>
      <c r="Y1117" s="757"/>
      <c r="Z1117" s="757"/>
    </row>
    <row r="1118">
      <c r="A1118" s="757" t="str">
        <f>'Compiled Bev'!I3408</f>
        <v/>
      </c>
      <c r="B1118" s="757" t="str">
        <f>IF(sum('Compiled Bev'!P3408+'Compiled Bev'!R3408)=0,"",IF(V1118&gt;1,"",sum('Compiled Bev'!P3408+'Compiled Bev'!R3408)))</f>
        <v/>
      </c>
      <c r="C1118" s="757" t="str">
        <f>'Compiled Bev'!K3408</f>
        <v/>
      </c>
      <c r="D1118" s="757" t="str">
        <f>'Compiled Bev'!L3408</f>
        <v/>
      </c>
      <c r="E1118" s="757" t="str">
        <f>'Compiled Bev'!M3408</f>
        <v/>
      </c>
      <c r="F1118" s="757" t="str">
        <f>'Compiled Bev'!N3408</f>
        <v/>
      </c>
      <c r="G1118" s="757" t="str">
        <f t="shared" si="1"/>
        <v/>
      </c>
      <c r="H1118" s="757" t="str">
        <f>'Compiled Bev'!P3408</f>
        <v/>
      </c>
      <c r="I1118" s="757" t="str">
        <f t="shared" si="2"/>
        <v/>
      </c>
      <c r="J1118" s="757" t="str">
        <f>'Compiled Bev'!R3408</f>
        <v/>
      </c>
      <c r="K1118" s="757" t="str">
        <f>'Compiled Bev'!S3408</f>
        <v/>
      </c>
      <c r="L1118" s="757" t="str">
        <f>'Compiled Bev'!T3408</f>
        <v/>
      </c>
      <c r="M1118" s="758"/>
      <c r="N1118" s="759"/>
      <c r="O1118" s="757"/>
      <c r="P1118" s="757"/>
      <c r="Q1118" s="757"/>
      <c r="R1118" s="757"/>
      <c r="S1118" s="757"/>
      <c r="T1118" s="757"/>
      <c r="U1118" s="757"/>
      <c r="V1118" s="757">
        <f>COUNTA('Compiled Bev'!P3408,'Compiled Bev'!R3408)</f>
        <v>0</v>
      </c>
      <c r="W1118" s="757"/>
      <c r="X1118" s="757"/>
      <c r="Y1118" s="757"/>
      <c r="Z1118" s="757"/>
    </row>
    <row r="1119">
      <c r="A1119" s="757" t="str">
        <f>'Compiled Bev'!I3409</f>
        <v/>
      </c>
      <c r="B1119" s="757" t="str">
        <f>IF(sum('Compiled Bev'!P3409+'Compiled Bev'!R3409)=0,"",IF(V1119&gt;1,"",sum('Compiled Bev'!P3409+'Compiled Bev'!R3409)))</f>
        <v/>
      </c>
      <c r="C1119" s="757" t="str">
        <f>'Compiled Bev'!K3409</f>
        <v/>
      </c>
      <c r="D1119" s="757" t="str">
        <f>'Compiled Bev'!L3409</f>
        <v/>
      </c>
      <c r="E1119" s="757" t="str">
        <f>'Compiled Bev'!M3409</f>
        <v/>
      </c>
      <c r="F1119" s="757" t="str">
        <f>'Compiled Bev'!N3409</f>
        <v/>
      </c>
      <c r="G1119" s="757" t="str">
        <f t="shared" si="1"/>
        <v/>
      </c>
      <c r="H1119" s="757" t="str">
        <f>'Compiled Bev'!P3409</f>
        <v/>
      </c>
      <c r="I1119" s="757" t="str">
        <f t="shared" si="2"/>
        <v/>
      </c>
      <c r="J1119" s="757" t="str">
        <f>'Compiled Bev'!R3409</f>
        <v/>
      </c>
      <c r="K1119" s="757" t="str">
        <f>'Compiled Bev'!S3409</f>
        <v/>
      </c>
      <c r="L1119" s="757" t="str">
        <f>'Compiled Bev'!T3409</f>
        <v/>
      </c>
      <c r="M1119" s="758"/>
      <c r="N1119" s="759"/>
      <c r="O1119" s="757"/>
      <c r="P1119" s="757"/>
      <c r="Q1119" s="757"/>
      <c r="R1119" s="757"/>
      <c r="S1119" s="757"/>
      <c r="T1119" s="757"/>
      <c r="U1119" s="757"/>
      <c r="V1119" s="757">
        <f>COUNTA('Compiled Bev'!P3409,'Compiled Bev'!R3409)</f>
        <v>0</v>
      </c>
      <c r="W1119" s="757"/>
      <c r="X1119" s="757"/>
      <c r="Y1119" s="757"/>
      <c r="Z1119" s="757"/>
    </row>
    <row r="1120">
      <c r="A1120" s="757" t="str">
        <f>'Compiled Bev'!I3410</f>
        <v/>
      </c>
      <c r="B1120" s="757" t="str">
        <f>IF(sum('Compiled Bev'!P3410+'Compiled Bev'!R3410)=0,"",IF(V1120&gt;1,"",sum('Compiled Bev'!P3410+'Compiled Bev'!R3410)))</f>
        <v/>
      </c>
      <c r="C1120" s="757" t="str">
        <f>'Compiled Bev'!K3410</f>
        <v/>
      </c>
      <c r="D1120" s="757" t="str">
        <f>'Compiled Bev'!L3410</f>
        <v/>
      </c>
      <c r="E1120" s="757" t="str">
        <f>'Compiled Bev'!M3410</f>
        <v/>
      </c>
      <c r="F1120" s="757" t="str">
        <f>'Compiled Bev'!N3410</f>
        <v/>
      </c>
      <c r="G1120" s="757" t="str">
        <f t="shared" si="1"/>
        <v/>
      </c>
      <c r="H1120" s="757" t="str">
        <f>'Compiled Bev'!P3410</f>
        <v/>
      </c>
      <c r="I1120" s="757" t="str">
        <f t="shared" si="2"/>
        <v/>
      </c>
      <c r="J1120" s="757" t="str">
        <f>'Compiled Bev'!R3410</f>
        <v/>
      </c>
      <c r="K1120" s="757" t="str">
        <f>'Compiled Bev'!S3410</f>
        <v/>
      </c>
      <c r="L1120" s="757" t="str">
        <f>'Compiled Bev'!T3410</f>
        <v/>
      </c>
      <c r="M1120" s="758"/>
      <c r="N1120" s="759"/>
      <c r="O1120" s="757"/>
      <c r="P1120" s="757"/>
      <c r="Q1120" s="757"/>
      <c r="R1120" s="757"/>
      <c r="S1120" s="757"/>
      <c r="T1120" s="757"/>
      <c r="U1120" s="757"/>
      <c r="V1120" s="757">
        <f>COUNTA('Compiled Bev'!P3410,'Compiled Bev'!R3410)</f>
        <v>0</v>
      </c>
      <c r="W1120" s="757"/>
      <c r="X1120" s="757"/>
      <c r="Y1120" s="757"/>
      <c r="Z1120" s="757"/>
    </row>
    <row r="1121">
      <c r="A1121" s="757" t="str">
        <f>'Compiled Bev'!I3411</f>
        <v/>
      </c>
      <c r="B1121" s="757" t="str">
        <f>IF(sum('Compiled Bev'!P3411+'Compiled Bev'!R3411)=0,"",IF(V1121&gt;1,"",sum('Compiled Bev'!P3411+'Compiled Bev'!R3411)))</f>
        <v/>
      </c>
      <c r="C1121" s="757" t="str">
        <f>'Compiled Bev'!K3411</f>
        <v/>
      </c>
      <c r="D1121" s="757" t="str">
        <f>'Compiled Bev'!L3411</f>
        <v/>
      </c>
      <c r="E1121" s="757" t="str">
        <f>'Compiled Bev'!M3411</f>
        <v/>
      </c>
      <c r="F1121" s="757" t="str">
        <f>'Compiled Bev'!N3411</f>
        <v/>
      </c>
      <c r="G1121" s="757" t="str">
        <f t="shared" si="1"/>
        <v/>
      </c>
      <c r="H1121" s="757" t="str">
        <f>'Compiled Bev'!P3411</f>
        <v/>
      </c>
      <c r="I1121" s="757" t="str">
        <f t="shared" si="2"/>
        <v/>
      </c>
      <c r="J1121" s="757" t="str">
        <f>'Compiled Bev'!R3411</f>
        <v/>
      </c>
      <c r="K1121" s="757" t="str">
        <f>'Compiled Bev'!S3411</f>
        <v/>
      </c>
      <c r="L1121" s="757" t="str">
        <f>'Compiled Bev'!T3411</f>
        <v/>
      </c>
      <c r="M1121" s="758"/>
      <c r="N1121" s="759"/>
      <c r="O1121" s="757"/>
      <c r="P1121" s="757"/>
      <c r="Q1121" s="757"/>
      <c r="R1121" s="757"/>
      <c r="S1121" s="757"/>
      <c r="T1121" s="757"/>
      <c r="U1121" s="757"/>
      <c r="V1121" s="757">
        <f>COUNTA('Compiled Bev'!P3411,'Compiled Bev'!R3411)</f>
        <v>0</v>
      </c>
      <c r="W1121" s="757"/>
      <c r="X1121" s="757"/>
      <c r="Y1121" s="757"/>
      <c r="Z1121" s="757"/>
    </row>
    <row r="1122">
      <c r="A1122" s="757" t="str">
        <f>'Compiled Bev'!I3412</f>
        <v/>
      </c>
      <c r="B1122" s="757" t="str">
        <f>IF(sum('Compiled Bev'!P3412+'Compiled Bev'!R3412)=0,"",IF(V1122&gt;1,"",sum('Compiled Bev'!P3412+'Compiled Bev'!R3412)))</f>
        <v/>
      </c>
      <c r="C1122" s="757" t="str">
        <f>'Compiled Bev'!K3412</f>
        <v/>
      </c>
      <c r="D1122" s="757" t="str">
        <f>'Compiled Bev'!L3412</f>
        <v/>
      </c>
      <c r="E1122" s="757" t="str">
        <f>'Compiled Bev'!M3412</f>
        <v/>
      </c>
      <c r="F1122" s="757" t="str">
        <f>'Compiled Bev'!N3412</f>
        <v/>
      </c>
      <c r="G1122" s="757" t="str">
        <f t="shared" si="1"/>
        <v/>
      </c>
      <c r="H1122" s="757" t="str">
        <f>'Compiled Bev'!P3412</f>
        <v/>
      </c>
      <c r="I1122" s="757" t="str">
        <f t="shared" si="2"/>
        <v/>
      </c>
      <c r="J1122" s="757" t="str">
        <f>'Compiled Bev'!R3412</f>
        <v/>
      </c>
      <c r="K1122" s="757" t="str">
        <f>'Compiled Bev'!S3412</f>
        <v/>
      </c>
      <c r="L1122" s="757" t="str">
        <f>'Compiled Bev'!T3412</f>
        <v/>
      </c>
      <c r="M1122" s="758"/>
      <c r="N1122" s="759"/>
      <c r="O1122" s="757"/>
      <c r="P1122" s="757"/>
      <c r="Q1122" s="757"/>
      <c r="R1122" s="757"/>
      <c r="S1122" s="757"/>
      <c r="T1122" s="757"/>
      <c r="U1122" s="757"/>
      <c r="V1122" s="757">
        <f>COUNTA('Compiled Bev'!P3412,'Compiled Bev'!R3412)</f>
        <v>0</v>
      </c>
      <c r="W1122" s="757"/>
      <c r="X1122" s="757"/>
      <c r="Y1122" s="757"/>
      <c r="Z1122" s="757"/>
    </row>
    <row r="1123">
      <c r="A1123" s="757" t="str">
        <f>'Compiled Bev'!I3413</f>
        <v/>
      </c>
      <c r="B1123" s="757" t="str">
        <f>IF(sum('Compiled Bev'!P3413+'Compiled Bev'!R3413)=0,"",IF(V1123&gt;1,"",sum('Compiled Bev'!P3413+'Compiled Bev'!R3413)))</f>
        <v/>
      </c>
      <c r="C1123" s="757" t="str">
        <f>'Compiled Bev'!K3413</f>
        <v/>
      </c>
      <c r="D1123" s="757" t="str">
        <f>'Compiled Bev'!L3413</f>
        <v/>
      </c>
      <c r="E1123" s="757" t="str">
        <f>'Compiled Bev'!M3413</f>
        <v/>
      </c>
      <c r="F1123" s="757" t="str">
        <f>'Compiled Bev'!N3413</f>
        <v/>
      </c>
      <c r="G1123" s="757" t="str">
        <f t="shared" si="1"/>
        <v/>
      </c>
      <c r="H1123" s="757" t="str">
        <f>'Compiled Bev'!P3413</f>
        <v/>
      </c>
      <c r="I1123" s="757" t="str">
        <f t="shared" si="2"/>
        <v/>
      </c>
      <c r="J1123" s="757" t="str">
        <f>'Compiled Bev'!R3413</f>
        <v/>
      </c>
      <c r="K1123" s="757" t="str">
        <f>'Compiled Bev'!S3413</f>
        <v/>
      </c>
      <c r="L1123" s="757" t="str">
        <f>'Compiled Bev'!T3413</f>
        <v/>
      </c>
      <c r="M1123" s="758"/>
      <c r="N1123" s="759"/>
      <c r="O1123" s="757"/>
      <c r="P1123" s="757"/>
      <c r="Q1123" s="757"/>
      <c r="R1123" s="757"/>
      <c r="S1123" s="757"/>
      <c r="T1123" s="757"/>
      <c r="U1123" s="757"/>
      <c r="V1123" s="757">
        <f>COUNTA('Compiled Bev'!P3413,'Compiled Bev'!R3413)</f>
        <v>0</v>
      </c>
      <c r="W1123" s="757"/>
      <c r="X1123" s="757"/>
      <c r="Y1123" s="757"/>
      <c r="Z1123" s="757"/>
    </row>
    <row r="1124">
      <c r="A1124" s="757" t="str">
        <f>'Compiled Bev'!I3414</f>
        <v/>
      </c>
      <c r="B1124" s="757" t="str">
        <f>IF(sum('Compiled Bev'!P3414+'Compiled Bev'!R3414)=0,"",IF(V1124&gt;1,"",sum('Compiled Bev'!P3414+'Compiled Bev'!R3414)))</f>
        <v/>
      </c>
      <c r="C1124" s="757" t="str">
        <f>'Compiled Bev'!K3414</f>
        <v/>
      </c>
      <c r="D1124" s="757" t="str">
        <f>'Compiled Bev'!L3414</f>
        <v/>
      </c>
      <c r="E1124" s="757" t="str">
        <f>'Compiled Bev'!M3414</f>
        <v/>
      </c>
      <c r="F1124" s="757" t="str">
        <f>'Compiled Bev'!N3414</f>
        <v/>
      </c>
      <c r="G1124" s="757" t="str">
        <f t="shared" si="1"/>
        <v/>
      </c>
      <c r="H1124" s="757" t="str">
        <f>'Compiled Bev'!P3414</f>
        <v/>
      </c>
      <c r="I1124" s="757" t="str">
        <f t="shared" si="2"/>
        <v/>
      </c>
      <c r="J1124" s="757" t="str">
        <f>'Compiled Bev'!R3414</f>
        <v/>
      </c>
      <c r="K1124" s="757" t="str">
        <f>'Compiled Bev'!S3414</f>
        <v/>
      </c>
      <c r="L1124" s="757" t="str">
        <f>'Compiled Bev'!T3414</f>
        <v/>
      </c>
      <c r="M1124" s="758"/>
      <c r="N1124" s="759"/>
      <c r="O1124" s="757"/>
      <c r="P1124" s="757"/>
      <c r="Q1124" s="757"/>
      <c r="R1124" s="757"/>
      <c r="S1124" s="757"/>
      <c r="T1124" s="757"/>
      <c r="U1124" s="757"/>
      <c r="V1124" s="757">
        <f>COUNTA('Compiled Bev'!P3414,'Compiled Bev'!R3414)</f>
        <v>0</v>
      </c>
      <c r="W1124" s="757"/>
      <c r="X1124" s="757"/>
      <c r="Y1124" s="757"/>
      <c r="Z1124" s="757"/>
    </row>
    <row r="1125">
      <c r="A1125" s="757" t="str">
        <f>'Compiled Bev'!I3415</f>
        <v/>
      </c>
      <c r="B1125" s="757" t="str">
        <f>IF(sum('Compiled Bev'!P3415+'Compiled Bev'!R3415)=0,"",IF(V1125&gt;1,"",sum('Compiled Bev'!P3415+'Compiled Bev'!R3415)))</f>
        <v/>
      </c>
      <c r="C1125" s="757" t="str">
        <f>'Compiled Bev'!K3415</f>
        <v/>
      </c>
      <c r="D1125" s="757" t="str">
        <f>'Compiled Bev'!L3415</f>
        <v/>
      </c>
      <c r="E1125" s="757" t="str">
        <f>'Compiled Bev'!M3415</f>
        <v/>
      </c>
      <c r="F1125" s="757" t="str">
        <f>'Compiled Bev'!N3415</f>
        <v/>
      </c>
      <c r="G1125" s="757" t="str">
        <f t="shared" si="1"/>
        <v/>
      </c>
      <c r="H1125" s="757" t="str">
        <f>'Compiled Bev'!P3415</f>
        <v/>
      </c>
      <c r="I1125" s="757" t="str">
        <f t="shared" si="2"/>
        <v/>
      </c>
      <c r="J1125" s="757" t="str">
        <f>'Compiled Bev'!R3415</f>
        <v/>
      </c>
      <c r="K1125" s="757" t="str">
        <f>'Compiled Bev'!S3415</f>
        <v/>
      </c>
      <c r="L1125" s="757" t="str">
        <f>'Compiled Bev'!T3415</f>
        <v/>
      </c>
      <c r="M1125" s="758"/>
      <c r="N1125" s="759"/>
      <c r="O1125" s="757"/>
      <c r="P1125" s="757"/>
      <c r="Q1125" s="757"/>
      <c r="R1125" s="757"/>
      <c r="S1125" s="757"/>
      <c r="T1125" s="757"/>
      <c r="U1125" s="757"/>
      <c r="V1125" s="757">
        <f>COUNTA('Compiled Bev'!P3415,'Compiled Bev'!R3415)</f>
        <v>0</v>
      </c>
      <c r="W1125" s="757"/>
      <c r="X1125" s="757"/>
      <c r="Y1125" s="757"/>
      <c r="Z1125" s="757"/>
    </row>
    <row r="1126">
      <c r="A1126" s="757" t="str">
        <f>'Compiled Bev'!I3416</f>
        <v/>
      </c>
      <c r="B1126" s="757" t="str">
        <f>IF(sum('Compiled Bev'!P3416+'Compiled Bev'!R3416)=0,"",IF(V1126&gt;1,"",sum('Compiled Bev'!P3416+'Compiled Bev'!R3416)))</f>
        <v/>
      </c>
      <c r="C1126" s="757" t="str">
        <f>'Compiled Bev'!K3416</f>
        <v/>
      </c>
      <c r="D1126" s="757" t="str">
        <f>'Compiled Bev'!L3416</f>
        <v/>
      </c>
      <c r="E1126" s="757" t="str">
        <f>'Compiled Bev'!M3416</f>
        <v/>
      </c>
      <c r="F1126" s="757" t="str">
        <f>'Compiled Bev'!N3416</f>
        <v/>
      </c>
      <c r="G1126" s="757" t="str">
        <f t="shared" si="1"/>
        <v/>
      </c>
      <c r="H1126" s="757" t="str">
        <f>'Compiled Bev'!P3416</f>
        <v/>
      </c>
      <c r="I1126" s="757" t="str">
        <f t="shared" si="2"/>
        <v/>
      </c>
      <c r="J1126" s="757" t="str">
        <f>'Compiled Bev'!R3416</f>
        <v/>
      </c>
      <c r="K1126" s="757" t="str">
        <f>'Compiled Bev'!S3416</f>
        <v/>
      </c>
      <c r="L1126" s="757" t="str">
        <f>'Compiled Bev'!T3416</f>
        <v/>
      </c>
      <c r="M1126" s="758"/>
      <c r="N1126" s="759"/>
      <c r="O1126" s="757"/>
      <c r="P1126" s="757"/>
      <c r="Q1126" s="757"/>
      <c r="R1126" s="757"/>
      <c r="S1126" s="757"/>
      <c r="T1126" s="757"/>
      <c r="U1126" s="757"/>
      <c r="V1126" s="757">
        <f>COUNTA('Compiled Bev'!P3416,'Compiled Bev'!R3416)</f>
        <v>0</v>
      </c>
      <c r="W1126" s="757"/>
      <c r="X1126" s="757"/>
      <c r="Y1126" s="757"/>
      <c r="Z1126" s="757"/>
    </row>
    <row r="1127">
      <c r="A1127" s="757" t="str">
        <f>'Compiled Bev'!I3417</f>
        <v/>
      </c>
      <c r="B1127" s="757" t="str">
        <f>IF(sum('Compiled Bev'!P3417+'Compiled Bev'!R3417)=0,"",IF(V1127&gt;1,"",sum('Compiled Bev'!P3417+'Compiled Bev'!R3417)))</f>
        <v/>
      </c>
      <c r="C1127" s="757" t="str">
        <f>'Compiled Bev'!K3417</f>
        <v/>
      </c>
      <c r="D1127" s="757" t="str">
        <f>'Compiled Bev'!L3417</f>
        <v/>
      </c>
      <c r="E1127" s="757" t="str">
        <f>'Compiled Bev'!M3417</f>
        <v/>
      </c>
      <c r="F1127" s="757" t="str">
        <f>'Compiled Bev'!N3417</f>
        <v/>
      </c>
      <c r="G1127" s="757" t="str">
        <f t="shared" si="1"/>
        <v/>
      </c>
      <c r="H1127" s="757" t="str">
        <f>'Compiled Bev'!P3417</f>
        <v/>
      </c>
      <c r="I1127" s="757" t="str">
        <f t="shared" si="2"/>
        <v/>
      </c>
      <c r="J1127" s="757" t="str">
        <f>'Compiled Bev'!R3417</f>
        <v/>
      </c>
      <c r="K1127" s="757" t="str">
        <f>'Compiled Bev'!S3417</f>
        <v/>
      </c>
      <c r="L1127" s="757" t="str">
        <f>'Compiled Bev'!T3417</f>
        <v/>
      </c>
      <c r="M1127" s="758"/>
      <c r="N1127" s="759"/>
      <c r="O1127" s="757"/>
      <c r="P1127" s="757"/>
      <c r="Q1127" s="757"/>
      <c r="R1127" s="757"/>
      <c r="S1127" s="757"/>
      <c r="T1127" s="757"/>
      <c r="U1127" s="757"/>
      <c r="V1127" s="757">
        <f>COUNTA('Compiled Bev'!P3417,'Compiled Bev'!R3417)</f>
        <v>0</v>
      </c>
      <c r="W1127" s="757"/>
      <c r="X1127" s="757"/>
      <c r="Y1127" s="757"/>
      <c r="Z1127" s="757"/>
    </row>
    <row r="1128">
      <c r="A1128" s="757" t="str">
        <f>'Compiled Bev'!I3418</f>
        <v/>
      </c>
      <c r="B1128" s="757" t="str">
        <f>IF(sum('Compiled Bev'!P3418+'Compiled Bev'!R3418)=0,"",IF(V1128&gt;1,"",sum('Compiled Bev'!P3418+'Compiled Bev'!R3418)))</f>
        <v/>
      </c>
      <c r="C1128" s="757" t="str">
        <f>'Compiled Bev'!K3418</f>
        <v/>
      </c>
      <c r="D1128" s="757" t="str">
        <f>'Compiled Bev'!L3418</f>
        <v/>
      </c>
      <c r="E1128" s="757" t="str">
        <f>'Compiled Bev'!M3418</f>
        <v/>
      </c>
      <c r="F1128" s="757" t="str">
        <f>'Compiled Bev'!N3418</f>
        <v/>
      </c>
      <c r="G1128" s="757" t="str">
        <f t="shared" si="1"/>
        <v/>
      </c>
      <c r="H1128" s="757" t="str">
        <f>'Compiled Bev'!P3418</f>
        <v/>
      </c>
      <c r="I1128" s="757" t="str">
        <f t="shared" si="2"/>
        <v/>
      </c>
      <c r="J1128" s="757" t="str">
        <f>'Compiled Bev'!R3418</f>
        <v/>
      </c>
      <c r="K1128" s="757" t="str">
        <f>'Compiled Bev'!S3418</f>
        <v/>
      </c>
      <c r="L1128" s="757" t="str">
        <f>'Compiled Bev'!T3418</f>
        <v/>
      </c>
      <c r="M1128" s="758"/>
      <c r="N1128" s="759"/>
      <c r="O1128" s="757"/>
      <c r="P1128" s="757"/>
      <c r="Q1128" s="757"/>
      <c r="R1128" s="757"/>
      <c r="S1128" s="757"/>
      <c r="T1128" s="757"/>
      <c r="U1128" s="757"/>
      <c r="V1128" s="757">
        <f>COUNTA('Compiled Bev'!P3418,'Compiled Bev'!R3418)</f>
        <v>0</v>
      </c>
      <c r="W1128" s="757"/>
      <c r="X1128" s="757"/>
      <c r="Y1128" s="757"/>
      <c r="Z1128" s="757"/>
    </row>
    <row r="1129">
      <c r="A1129" s="757" t="str">
        <f>'Compiled Bev'!I3419</f>
        <v/>
      </c>
      <c r="B1129" s="757" t="str">
        <f>IF(sum('Compiled Bev'!P3419+'Compiled Bev'!R3419)=0,"",IF(V1129&gt;1,"",sum('Compiled Bev'!P3419+'Compiled Bev'!R3419)))</f>
        <v/>
      </c>
      <c r="C1129" s="757" t="str">
        <f>'Compiled Bev'!K3419</f>
        <v/>
      </c>
      <c r="D1129" s="757" t="str">
        <f>'Compiled Bev'!L3419</f>
        <v/>
      </c>
      <c r="E1129" s="757" t="str">
        <f>'Compiled Bev'!M3419</f>
        <v/>
      </c>
      <c r="F1129" s="757" t="str">
        <f>'Compiled Bev'!N3419</f>
        <v/>
      </c>
      <c r="G1129" s="757" t="str">
        <f t="shared" si="1"/>
        <v/>
      </c>
      <c r="H1129" s="757" t="str">
        <f>'Compiled Bev'!P3419</f>
        <v/>
      </c>
      <c r="I1129" s="757" t="str">
        <f t="shared" si="2"/>
        <v/>
      </c>
      <c r="J1129" s="757" t="str">
        <f>'Compiled Bev'!R3419</f>
        <v/>
      </c>
      <c r="K1129" s="757" t="str">
        <f>'Compiled Bev'!S3419</f>
        <v/>
      </c>
      <c r="L1129" s="757" t="str">
        <f>'Compiled Bev'!T3419</f>
        <v/>
      </c>
      <c r="M1129" s="758"/>
      <c r="N1129" s="759"/>
      <c r="O1129" s="757"/>
      <c r="P1129" s="757"/>
      <c r="Q1129" s="757"/>
      <c r="R1129" s="757"/>
      <c r="S1129" s="757"/>
      <c r="T1129" s="757"/>
      <c r="U1129" s="757"/>
      <c r="V1129" s="757">
        <f>COUNTA('Compiled Bev'!P3419,'Compiled Bev'!R3419)</f>
        <v>0</v>
      </c>
      <c r="W1129" s="757"/>
      <c r="X1129" s="757"/>
      <c r="Y1129" s="757"/>
      <c r="Z1129" s="757"/>
    </row>
    <row r="1130">
      <c r="A1130" s="757" t="str">
        <f>'Compiled Bev'!I3420</f>
        <v/>
      </c>
      <c r="B1130" s="757" t="str">
        <f>IF(sum('Compiled Bev'!P3420+'Compiled Bev'!R3420)=0,"",IF(V1130&gt;1,"",sum('Compiled Bev'!P3420+'Compiled Bev'!R3420)))</f>
        <v/>
      </c>
      <c r="C1130" s="757" t="str">
        <f>'Compiled Bev'!K3420</f>
        <v/>
      </c>
      <c r="D1130" s="757" t="str">
        <f>'Compiled Bev'!L3420</f>
        <v/>
      </c>
      <c r="E1130" s="757" t="str">
        <f>'Compiled Bev'!M3420</f>
        <v/>
      </c>
      <c r="F1130" s="757" t="str">
        <f>'Compiled Bev'!N3420</f>
        <v/>
      </c>
      <c r="G1130" s="757" t="str">
        <f t="shared" si="1"/>
        <v/>
      </c>
      <c r="H1130" s="757" t="str">
        <f>'Compiled Bev'!P3420</f>
        <v/>
      </c>
      <c r="I1130" s="757" t="str">
        <f t="shared" si="2"/>
        <v/>
      </c>
      <c r="J1130" s="757" t="str">
        <f>'Compiled Bev'!R3420</f>
        <v/>
      </c>
      <c r="K1130" s="757" t="str">
        <f>'Compiled Bev'!S3420</f>
        <v/>
      </c>
      <c r="L1130" s="757" t="str">
        <f>'Compiled Bev'!T3420</f>
        <v/>
      </c>
      <c r="M1130" s="758"/>
      <c r="N1130" s="759"/>
      <c r="O1130" s="757"/>
      <c r="P1130" s="757"/>
      <c r="Q1130" s="757"/>
      <c r="R1130" s="757"/>
      <c r="S1130" s="757"/>
      <c r="T1130" s="757"/>
      <c r="U1130" s="757"/>
      <c r="V1130" s="757">
        <f>COUNTA('Compiled Bev'!P3420,'Compiled Bev'!R3420)</f>
        <v>0</v>
      </c>
      <c r="W1130" s="757"/>
      <c r="X1130" s="757"/>
      <c r="Y1130" s="757"/>
      <c r="Z1130" s="757"/>
    </row>
    <row r="1131">
      <c r="A1131" s="757" t="str">
        <f>'Compiled Bev'!I3421</f>
        <v/>
      </c>
      <c r="B1131" s="757" t="str">
        <f>IF(sum('Compiled Bev'!P3421+'Compiled Bev'!R3421)=0,"",IF(V1131&gt;1,"",sum('Compiled Bev'!P3421+'Compiled Bev'!R3421)))</f>
        <v/>
      </c>
      <c r="C1131" s="757" t="str">
        <f>'Compiled Bev'!K3421</f>
        <v/>
      </c>
      <c r="D1131" s="757" t="str">
        <f>'Compiled Bev'!L3421</f>
        <v/>
      </c>
      <c r="E1131" s="757" t="str">
        <f>'Compiled Bev'!M3421</f>
        <v/>
      </c>
      <c r="F1131" s="757" t="str">
        <f>'Compiled Bev'!N3421</f>
        <v/>
      </c>
      <c r="G1131" s="757" t="str">
        <f t="shared" si="1"/>
        <v/>
      </c>
      <c r="H1131" s="757" t="str">
        <f>'Compiled Bev'!P3421</f>
        <v/>
      </c>
      <c r="I1131" s="757" t="str">
        <f t="shared" si="2"/>
        <v/>
      </c>
      <c r="J1131" s="757" t="str">
        <f>'Compiled Bev'!R3421</f>
        <v/>
      </c>
      <c r="K1131" s="757" t="str">
        <f>'Compiled Bev'!S3421</f>
        <v/>
      </c>
      <c r="L1131" s="757" t="str">
        <f>'Compiled Bev'!T3421</f>
        <v/>
      </c>
      <c r="M1131" s="758"/>
      <c r="N1131" s="759"/>
      <c r="O1131" s="757"/>
      <c r="P1131" s="757"/>
      <c r="Q1131" s="757"/>
      <c r="R1131" s="757"/>
      <c r="S1131" s="757"/>
      <c r="T1131" s="757"/>
      <c r="U1131" s="757"/>
      <c r="V1131" s="757">
        <f>COUNTA('Compiled Bev'!P3421,'Compiled Bev'!R3421)</f>
        <v>0</v>
      </c>
      <c r="W1131" s="757"/>
      <c r="X1131" s="757"/>
      <c r="Y1131" s="757"/>
      <c r="Z1131" s="757"/>
    </row>
    <row r="1132">
      <c r="A1132" s="757" t="str">
        <f>'Compiled Bev'!I3422</f>
        <v/>
      </c>
      <c r="B1132" s="757" t="str">
        <f>IF(sum('Compiled Bev'!P3422+'Compiled Bev'!R3422)=0,"",IF(V1132&gt;1,"",sum('Compiled Bev'!P3422+'Compiled Bev'!R3422)))</f>
        <v/>
      </c>
      <c r="C1132" s="757" t="str">
        <f>'Compiled Bev'!K3422</f>
        <v/>
      </c>
      <c r="D1132" s="757" t="str">
        <f>'Compiled Bev'!L3422</f>
        <v/>
      </c>
      <c r="E1132" s="757" t="str">
        <f>'Compiled Bev'!M3422</f>
        <v/>
      </c>
      <c r="F1132" s="757" t="str">
        <f>'Compiled Bev'!N3422</f>
        <v/>
      </c>
      <c r="G1132" s="757" t="str">
        <f t="shared" si="1"/>
        <v/>
      </c>
      <c r="H1132" s="757" t="str">
        <f>'Compiled Bev'!P3422</f>
        <v/>
      </c>
      <c r="I1132" s="757" t="str">
        <f t="shared" si="2"/>
        <v/>
      </c>
      <c r="J1132" s="757" t="str">
        <f>'Compiled Bev'!R3422</f>
        <v/>
      </c>
      <c r="K1132" s="757" t="str">
        <f>'Compiled Bev'!S3422</f>
        <v/>
      </c>
      <c r="L1132" s="757" t="str">
        <f>'Compiled Bev'!T3422</f>
        <v/>
      </c>
      <c r="M1132" s="758"/>
      <c r="N1132" s="759"/>
      <c r="O1132" s="757"/>
      <c r="P1132" s="757"/>
      <c r="Q1132" s="757"/>
      <c r="R1132" s="757"/>
      <c r="S1132" s="757"/>
      <c r="T1132" s="757"/>
      <c r="U1132" s="757"/>
      <c r="V1132" s="757">
        <f>COUNTA('Compiled Bev'!P3422,'Compiled Bev'!R3422)</f>
        <v>0</v>
      </c>
      <c r="W1132" s="757"/>
      <c r="X1132" s="757"/>
      <c r="Y1132" s="757"/>
      <c r="Z1132" s="757"/>
    </row>
    <row r="1133">
      <c r="A1133" s="757" t="str">
        <f>'Compiled Bev'!I3423</f>
        <v/>
      </c>
      <c r="B1133" s="757" t="str">
        <f>IF(sum('Compiled Bev'!P3423+'Compiled Bev'!R3423)=0,"",IF(V1133&gt;1,"",sum('Compiled Bev'!P3423+'Compiled Bev'!R3423)))</f>
        <v/>
      </c>
      <c r="C1133" s="757" t="str">
        <f>'Compiled Bev'!K3423</f>
        <v/>
      </c>
      <c r="D1133" s="757" t="str">
        <f>'Compiled Bev'!L3423</f>
        <v/>
      </c>
      <c r="E1133" s="757" t="str">
        <f>'Compiled Bev'!M3423</f>
        <v/>
      </c>
      <c r="F1133" s="757" t="str">
        <f>'Compiled Bev'!N3423</f>
        <v/>
      </c>
      <c r="G1133" s="757" t="str">
        <f t="shared" si="1"/>
        <v/>
      </c>
      <c r="H1133" s="757" t="str">
        <f>'Compiled Bev'!P3423</f>
        <v/>
      </c>
      <c r="I1133" s="757" t="str">
        <f t="shared" si="2"/>
        <v/>
      </c>
      <c r="J1133" s="757" t="str">
        <f>'Compiled Bev'!R3423</f>
        <v/>
      </c>
      <c r="K1133" s="757" t="str">
        <f>'Compiled Bev'!S3423</f>
        <v/>
      </c>
      <c r="L1133" s="757" t="str">
        <f>'Compiled Bev'!T3423</f>
        <v/>
      </c>
      <c r="M1133" s="758"/>
      <c r="N1133" s="759"/>
      <c r="O1133" s="757"/>
      <c r="P1133" s="757"/>
      <c r="Q1133" s="757"/>
      <c r="R1133" s="757"/>
      <c r="S1133" s="757"/>
      <c r="T1133" s="757"/>
      <c r="U1133" s="757"/>
      <c r="V1133" s="757">
        <f>COUNTA('Compiled Bev'!P3423,'Compiled Bev'!R3423)</f>
        <v>0</v>
      </c>
      <c r="W1133" s="757"/>
      <c r="X1133" s="757"/>
      <c r="Y1133" s="757"/>
      <c r="Z1133" s="757"/>
    </row>
    <row r="1134">
      <c r="A1134" s="757" t="str">
        <f>'Compiled Bev'!I3424</f>
        <v/>
      </c>
      <c r="B1134" s="757" t="str">
        <f>IF(sum('Compiled Bev'!P3424+'Compiled Bev'!R3424)=0,"",IF(V1134&gt;1,"",sum('Compiled Bev'!P3424+'Compiled Bev'!R3424)))</f>
        <v/>
      </c>
      <c r="C1134" s="757" t="str">
        <f>'Compiled Bev'!K3424</f>
        <v/>
      </c>
      <c r="D1134" s="757" t="str">
        <f>'Compiled Bev'!L3424</f>
        <v/>
      </c>
      <c r="E1134" s="757" t="str">
        <f>'Compiled Bev'!M3424</f>
        <v/>
      </c>
      <c r="F1134" s="757" t="str">
        <f>'Compiled Bev'!N3424</f>
        <v/>
      </c>
      <c r="G1134" s="757" t="str">
        <f t="shared" si="1"/>
        <v/>
      </c>
      <c r="H1134" s="757" t="str">
        <f>'Compiled Bev'!P3424</f>
        <v/>
      </c>
      <c r="I1134" s="757" t="str">
        <f t="shared" si="2"/>
        <v/>
      </c>
      <c r="J1134" s="757" t="str">
        <f>'Compiled Bev'!R3424</f>
        <v/>
      </c>
      <c r="K1134" s="757" t="str">
        <f>'Compiled Bev'!S3424</f>
        <v/>
      </c>
      <c r="L1134" s="757" t="str">
        <f>'Compiled Bev'!T3424</f>
        <v/>
      </c>
      <c r="M1134" s="758"/>
      <c r="N1134" s="759"/>
      <c r="O1134" s="757"/>
      <c r="P1134" s="757"/>
      <c r="Q1134" s="757"/>
      <c r="R1134" s="757"/>
      <c r="S1134" s="757"/>
      <c r="T1134" s="757"/>
      <c r="U1134" s="757"/>
      <c r="V1134" s="757">
        <f>COUNTA('Compiled Bev'!P3424,'Compiled Bev'!R3424)</f>
        <v>0</v>
      </c>
      <c r="W1134" s="757"/>
      <c r="X1134" s="757"/>
      <c r="Y1134" s="757"/>
      <c r="Z1134" s="757"/>
    </row>
    <row r="1135">
      <c r="A1135" s="757" t="str">
        <f>'Compiled Bev'!I3425</f>
        <v/>
      </c>
      <c r="B1135" s="757" t="str">
        <f>IF(sum('Compiled Bev'!P3425+'Compiled Bev'!R3425)=0,"",IF(V1135&gt;1,"",sum('Compiled Bev'!P3425+'Compiled Bev'!R3425)))</f>
        <v/>
      </c>
      <c r="C1135" s="757" t="str">
        <f>'Compiled Bev'!K3425</f>
        <v/>
      </c>
      <c r="D1135" s="757" t="str">
        <f>'Compiled Bev'!L3425</f>
        <v/>
      </c>
      <c r="E1135" s="757" t="str">
        <f>'Compiled Bev'!M3425</f>
        <v/>
      </c>
      <c r="F1135" s="757" t="str">
        <f>'Compiled Bev'!N3425</f>
        <v/>
      </c>
      <c r="G1135" s="757" t="str">
        <f t="shared" si="1"/>
        <v/>
      </c>
      <c r="H1135" s="757" t="str">
        <f>'Compiled Bev'!P3425</f>
        <v/>
      </c>
      <c r="I1135" s="757" t="str">
        <f t="shared" si="2"/>
        <v/>
      </c>
      <c r="J1135" s="757" t="str">
        <f>'Compiled Bev'!R3425</f>
        <v/>
      </c>
      <c r="K1135" s="757" t="str">
        <f>'Compiled Bev'!S3425</f>
        <v/>
      </c>
      <c r="L1135" s="757" t="str">
        <f>'Compiled Bev'!T3425</f>
        <v/>
      </c>
      <c r="M1135" s="758"/>
      <c r="N1135" s="759"/>
      <c r="O1135" s="757"/>
      <c r="P1135" s="757"/>
      <c r="Q1135" s="757"/>
      <c r="R1135" s="757"/>
      <c r="S1135" s="757"/>
      <c r="T1135" s="757"/>
      <c r="U1135" s="757"/>
      <c r="V1135" s="757">
        <f>COUNTA('Compiled Bev'!P3425,'Compiled Bev'!R3425)</f>
        <v>0</v>
      </c>
      <c r="W1135" s="757"/>
      <c r="X1135" s="757"/>
      <c r="Y1135" s="757"/>
      <c r="Z1135" s="757"/>
    </row>
    <row r="1136">
      <c r="A1136" s="757" t="str">
        <f>'Compiled Bev'!I3426</f>
        <v/>
      </c>
      <c r="B1136" s="757" t="str">
        <f>IF(sum('Compiled Bev'!P3426+'Compiled Bev'!R3426)=0,"",IF(V1136&gt;1,"",sum('Compiled Bev'!P3426+'Compiled Bev'!R3426)))</f>
        <v/>
      </c>
      <c r="C1136" s="757" t="str">
        <f>'Compiled Bev'!K3426</f>
        <v/>
      </c>
      <c r="D1136" s="757" t="str">
        <f>'Compiled Bev'!L3426</f>
        <v/>
      </c>
      <c r="E1136" s="757" t="str">
        <f>'Compiled Bev'!M3426</f>
        <v/>
      </c>
      <c r="F1136" s="757" t="str">
        <f>'Compiled Bev'!N3426</f>
        <v/>
      </c>
      <c r="G1136" s="757" t="str">
        <f t="shared" si="1"/>
        <v/>
      </c>
      <c r="H1136" s="757" t="str">
        <f>'Compiled Bev'!P3426</f>
        <v/>
      </c>
      <c r="I1136" s="757" t="str">
        <f t="shared" si="2"/>
        <v/>
      </c>
      <c r="J1136" s="757" t="str">
        <f>'Compiled Bev'!R3426</f>
        <v/>
      </c>
      <c r="K1136" s="757" t="str">
        <f>'Compiled Bev'!S3426</f>
        <v/>
      </c>
      <c r="L1136" s="757" t="str">
        <f>'Compiled Bev'!T3426</f>
        <v/>
      </c>
      <c r="M1136" s="758"/>
      <c r="N1136" s="759"/>
      <c r="O1136" s="757"/>
      <c r="P1136" s="757"/>
      <c r="Q1136" s="757"/>
      <c r="R1136" s="757"/>
      <c r="S1136" s="757"/>
      <c r="T1136" s="757"/>
      <c r="U1136" s="757"/>
      <c r="V1136" s="757">
        <f>COUNTA('Compiled Bev'!P3426,'Compiled Bev'!R3426)</f>
        <v>0</v>
      </c>
      <c r="W1136" s="757"/>
      <c r="X1136" s="757"/>
      <c r="Y1136" s="757"/>
      <c r="Z1136" s="757"/>
    </row>
    <row r="1137">
      <c r="A1137" s="757" t="str">
        <f>'Compiled Bev'!I3427</f>
        <v/>
      </c>
      <c r="B1137" s="757" t="str">
        <f>IF(sum('Compiled Bev'!P3427+'Compiled Bev'!R3427)=0,"",IF(V1137&gt;1,"",sum('Compiled Bev'!P3427+'Compiled Bev'!R3427)))</f>
        <v/>
      </c>
      <c r="C1137" s="757" t="str">
        <f>'Compiled Bev'!K3427</f>
        <v/>
      </c>
      <c r="D1137" s="757" t="str">
        <f>'Compiled Bev'!L3427</f>
        <v/>
      </c>
      <c r="E1137" s="757" t="str">
        <f>'Compiled Bev'!M3427</f>
        <v/>
      </c>
      <c r="F1137" s="757" t="str">
        <f>'Compiled Bev'!N3427</f>
        <v/>
      </c>
      <c r="G1137" s="757" t="str">
        <f t="shared" si="1"/>
        <v/>
      </c>
      <c r="H1137" s="757" t="str">
        <f>'Compiled Bev'!P3427</f>
        <v/>
      </c>
      <c r="I1137" s="757" t="str">
        <f t="shared" si="2"/>
        <v/>
      </c>
      <c r="J1137" s="757" t="str">
        <f>'Compiled Bev'!R3427</f>
        <v/>
      </c>
      <c r="K1137" s="757" t="str">
        <f>'Compiled Bev'!S3427</f>
        <v/>
      </c>
      <c r="L1137" s="757" t="str">
        <f>'Compiled Bev'!T3427</f>
        <v/>
      </c>
      <c r="M1137" s="758"/>
      <c r="N1137" s="759"/>
      <c r="O1137" s="757"/>
      <c r="P1137" s="757"/>
      <c r="Q1137" s="757"/>
      <c r="R1137" s="757"/>
      <c r="S1137" s="757"/>
      <c r="T1137" s="757"/>
      <c r="U1137" s="757"/>
      <c r="V1137" s="757">
        <f>COUNTA('Compiled Bev'!P3427,'Compiled Bev'!R3427)</f>
        <v>0</v>
      </c>
      <c r="W1137" s="757"/>
      <c r="X1137" s="757"/>
      <c r="Y1137" s="757"/>
      <c r="Z1137" s="757"/>
    </row>
    <row r="1138">
      <c r="A1138" s="757" t="str">
        <f>'Compiled Bev'!I3428</f>
        <v/>
      </c>
      <c r="B1138" s="757" t="str">
        <f>IF(sum('Compiled Bev'!P3428+'Compiled Bev'!R3428)=0,"",IF(V1138&gt;1,"",sum('Compiled Bev'!P3428+'Compiled Bev'!R3428)))</f>
        <v/>
      </c>
      <c r="C1138" s="757" t="str">
        <f>'Compiled Bev'!K3428</f>
        <v/>
      </c>
      <c r="D1138" s="757" t="str">
        <f>'Compiled Bev'!L3428</f>
        <v/>
      </c>
      <c r="E1138" s="757" t="str">
        <f>'Compiled Bev'!M3428</f>
        <v/>
      </c>
      <c r="F1138" s="757" t="str">
        <f>'Compiled Bev'!N3428</f>
        <v/>
      </c>
      <c r="G1138" s="757" t="str">
        <f t="shared" si="1"/>
        <v/>
      </c>
      <c r="H1138" s="757" t="str">
        <f>'Compiled Bev'!P3428</f>
        <v/>
      </c>
      <c r="I1138" s="757" t="str">
        <f t="shared" si="2"/>
        <v/>
      </c>
      <c r="J1138" s="757" t="str">
        <f>'Compiled Bev'!R3428</f>
        <v/>
      </c>
      <c r="K1138" s="757" t="str">
        <f>'Compiled Bev'!S3428</f>
        <v/>
      </c>
      <c r="L1138" s="757" t="str">
        <f>'Compiled Bev'!T3428</f>
        <v/>
      </c>
      <c r="M1138" s="758"/>
      <c r="N1138" s="759"/>
      <c r="O1138" s="757"/>
      <c r="P1138" s="757"/>
      <c r="Q1138" s="757"/>
      <c r="R1138" s="757"/>
      <c r="S1138" s="757"/>
      <c r="T1138" s="757"/>
      <c r="U1138" s="757"/>
      <c r="V1138" s="757">
        <f>COUNTA('Compiled Bev'!P3428,'Compiled Bev'!R3428)</f>
        <v>0</v>
      </c>
      <c r="W1138" s="757"/>
      <c r="X1138" s="757"/>
      <c r="Y1138" s="757"/>
      <c r="Z1138" s="757"/>
    </row>
    <row r="1139">
      <c r="A1139" s="757" t="str">
        <f>'Compiled Bev'!I3429</f>
        <v/>
      </c>
      <c r="B1139" s="757" t="str">
        <f>IF(sum('Compiled Bev'!P3429+'Compiled Bev'!R3429)=0,"",IF(V1139&gt;1,"",sum('Compiled Bev'!P3429+'Compiled Bev'!R3429)))</f>
        <v/>
      </c>
      <c r="C1139" s="757" t="str">
        <f>'Compiled Bev'!K3429</f>
        <v/>
      </c>
      <c r="D1139" s="757" t="str">
        <f>'Compiled Bev'!L3429</f>
        <v/>
      </c>
      <c r="E1139" s="757" t="str">
        <f>'Compiled Bev'!M3429</f>
        <v/>
      </c>
      <c r="F1139" s="757" t="str">
        <f>'Compiled Bev'!N3429</f>
        <v/>
      </c>
      <c r="G1139" s="757" t="str">
        <f t="shared" si="1"/>
        <v/>
      </c>
      <c r="H1139" s="757" t="str">
        <f>'Compiled Bev'!P3429</f>
        <v/>
      </c>
      <c r="I1139" s="757" t="str">
        <f t="shared" si="2"/>
        <v/>
      </c>
      <c r="J1139" s="757" t="str">
        <f>'Compiled Bev'!R3429</f>
        <v/>
      </c>
      <c r="K1139" s="757" t="str">
        <f>'Compiled Bev'!S3429</f>
        <v/>
      </c>
      <c r="L1139" s="757" t="str">
        <f>'Compiled Bev'!T3429</f>
        <v/>
      </c>
      <c r="M1139" s="758"/>
      <c r="N1139" s="759"/>
      <c r="O1139" s="757"/>
      <c r="P1139" s="757"/>
      <c r="Q1139" s="757"/>
      <c r="R1139" s="757"/>
      <c r="S1139" s="757"/>
      <c r="T1139" s="757"/>
      <c r="U1139" s="757"/>
      <c r="V1139" s="757">
        <f>COUNTA('Compiled Bev'!P3429,'Compiled Bev'!R3429)</f>
        <v>0</v>
      </c>
      <c r="W1139" s="757"/>
      <c r="X1139" s="757"/>
      <c r="Y1139" s="757"/>
      <c r="Z1139" s="757"/>
    </row>
    <row r="1140">
      <c r="A1140" s="757" t="str">
        <f>'Compiled Bev'!I3430</f>
        <v/>
      </c>
      <c r="B1140" s="757" t="str">
        <f>IF(sum('Compiled Bev'!P3430+'Compiled Bev'!R3430)=0,"",IF(V1140&gt;1,"",sum('Compiled Bev'!P3430+'Compiled Bev'!R3430)))</f>
        <v/>
      </c>
      <c r="C1140" s="757" t="str">
        <f>'Compiled Bev'!K3430</f>
        <v/>
      </c>
      <c r="D1140" s="757" t="str">
        <f>'Compiled Bev'!L3430</f>
        <v/>
      </c>
      <c r="E1140" s="757" t="str">
        <f>'Compiled Bev'!M3430</f>
        <v/>
      </c>
      <c r="F1140" s="757" t="str">
        <f>'Compiled Bev'!N3430</f>
        <v/>
      </c>
      <c r="G1140" s="757" t="str">
        <f t="shared" si="1"/>
        <v/>
      </c>
      <c r="H1140" s="757" t="str">
        <f>'Compiled Bev'!P3430</f>
        <v/>
      </c>
      <c r="I1140" s="757" t="str">
        <f t="shared" si="2"/>
        <v/>
      </c>
      <c r="J1140" s="757" t="str">
        <f>'Compiled Bev'!R3430</f>
        <v/>
      </c>
      <c r="K1140" s="757" t="str">
        <f>'Compiled Bev'!S3430</f>
        <v/>
      </c>
      <c r="L1140" s="757" t="str">
        <f>'Compiled Bev'!T3430</f>
        <v/>
      </c>
      <c r="M1140" s="758"/>
      <c r="N1140" s="759"/>
      <c r="O1140" s="757"/>
      <c r="P1140" s="757"/>
      <c r="Q1140" s="757"/>
      <c r="R1140" s="757"/>
      <c r="S1140" s="757"/>
      <c r="T1140" s="757"/>
      <c r="U1140" s="757"/>
      <c r="V1140" s="757">
        <f>COUNTA('Compiled Bev'!P3430,'Compiled Bev'!R3430)</f>
        <v>0</v>
      </c>
      <c r="W1140" s="757"/>
      <c r="X1140" s="757"/>
      <c r="Y1140" s="757"/>
      <c r="Z1140" s="757"/>
    </row>
    <row r="1141">
      <c r="A1141" s="757" t="str">
        <f>'Compiled Bev'!I3431</f>
        <v/>
      </c>
      <c r="B1141" s="757" t="str">
        <f>IF(sum('Compiled Bev'!P3431+'Compiled Bev'!R3431)=0,"",IF(V1141&gt;1,"",sum('Compiled Bev'!P3431+'Compiled Bev'!R3431)))</f>
        <v/>
      </c>
      <c r="C1141" s="757" t="str">
        <f>'Compiled Bev'!K3431</f>
        <v/>
      </c>
      <c r="D1141" s="757" t="str">
        <f>'Compiled Bev'!L3431</f>
        <v/>
      </c>
      <c r="E1141" s="757" t="str">
        <f>'Compiled Bev'!M3431</f>
        <v/>
      </c>
      <c r="F1141" s="757" t="str">
        <f>'Compiled Bev'!N3431</f>
        <v/>
      </c>
      <c r="G1141" s="757" t="str">
        <f t="shared" si="1"/>
        <v/>
      </c>
      <c r="H1141" s="757" t="str">
        <f>'Compiled Bev'!P3431</f>
        <v/>
      </c>
      <c r="I1141" s="757" t="str">
        <f t="shared" si="2"/>
        <v/>
      </c>
      <c r="J1141" s="757" t="str">
        <f>'Compiled Bev'!R3431</f>
        <v/>
      </c>
      <c r="K1141" s="757" t="str">
        <f>'Compiled Bev'!S3431</f>
        <v/>
      </c>
      <c r="L1141" s="757" t="str">
        <f>'Compiled Bev'!T3431</f>
        <v/>
      </c>
      <c r="M1141" s="758"/>
      <c r="N1141" s="759"/>
      <c r="O1141" s="757"/>
      <c r="P1141" s="757"/>
      <c r="Q1141" s="757"/>
      <c r="R1141" s="757"/>
      <c r="S1141" s="757"/>
      <c r="T1141" s="757"/>
      <c r="U1141" s="757"/>
      <c r="V1141" s="757">
        <f>COUNTA('Compiled Bev'!P3431,'Compiled Bev'!R3431)</f>
        <v>0</v>
      </c>
      <c r="W1141" s="757"/>
      <c r="X1141" s="757"/>
      <c r="Y1141" s="757"/>
      <c r="Z1141" s="757"/>
    </row>
    <row r="1142">
      <c r="A1142" s="757" t="str">
        <f>'Compiled Bev'!I3432</f>
        <v/>
      </c>
      <c r="B1142" s="757" t="str">
        <f>IF(sum('Compiled Bev'!P3432+'Compiled Bev'!R3432)=0,"",IF(V1142&gt;1,"",sum('Compiled Bev'!P3432+'Compiled Bev'!R3432)))</f>
        <v/>
      </c>
      <c r="C1142" s="757" t="str">
        <f>'Compiled Bev'!K3432</f>
        <v/>
      </c>
      <c r="D1142" s="757" t="str">
        <f>'Compiled Bev'!L3432</f>
        <v/>
      </c>
      <c r="E1142" s="757" t="str">
        <f>'Compiled Bev'!M3432</f>
        <v/>
      </c>
      <c r="F1142" s="757" t="str">
        <f>'Compiled Bev'!N3432</f>
        <v/>
      </c>
      <c r="G1142" s="757" t="str">
        <f t="shared" si="1"/>
        <v/>
      </c>
      <c r="H1142" s="757" t="str">
        <f>'Compiled Bev'!P3432</f>
        <v/>
      </c>
      <c r="I1142" s="757" t="str">
        <f t="shared" si="2"/>
        <v/>
      </c>
      <c r="J1142" s="757" t="str">
        <f>'Compiled Bev'!R3432</f>
        <v/>
      </c>
      <c r="K1142" s="757" t="str">
        <f>'Compiled Bev'!S3432</f>
        <v/>
      </c>
      <c r="L1142" s="757" t="str">
        <f>'Compiled Bev'!T3432</f>
        <v/>
      </c>
      <c r="M1142" s="758"/>
      <c r="N1142" s="759"/>
      <c r="O1142" s="757"/>
      <c r="P1142" s="757"/>
      <c r="Q1142" s="757"/>
      <c r="R1142" s="757"/>
      <c r="S1142" s="757"/>
      <c r="T1142" s="757"/>
      <c r="U1142" s="757"/>
      <c r="V1142" s="757">
        <f>COUNTA('Compiled Bev'!P3432,'Compiled Bev'!R3432)</f>
        <v>0</v>
      </c>
      <c r="W1142" s="757"/>
      <c r="X1142" s="757"/>
      <c r="Y1142" s="757"/>
      <c r="Z1142" s="757"/>
    </row>
    <row r="1143">
      <c r="A1143" s="757" t="str">
        <f>'Compiled Bev'!I3433</f>
        <v/>
      </c>
      <c r="B1143" s="757" t="str">
        <f>IF(sum('Compiled Bev'!P3433+'Compiled Bev'!R3433)=0,"",IF(V1143&gt;1,"",sum('Compiled Bev'!P3433+'Compiled Bev'!R3433)))</f>
        <v/>
      </c>
      <c r="C1143" s="757" t="str">
        <f>'Compiled Bev'!K3433</f>
        <v/>
      </c>
      <c r="D1143" s="757" t="str">
        <f>'Compiled Bev'!L3433</f>
        <v/>
      </c>
      <c r="E1143" s="757" t="str">
        <f>'Compiled Bev'!M3433</f>
        <v/>
      </c>
      <c r="F1143" s="757" t="str">
        <f>'Compiled Bev'!N3433</f>
        <v/>
      </c>
      <c r="G1143" s="757" t="str">
        <f t="shared" si="1"/>
        <v/>
      </c>
      <c r="H1143" s="757" t="str">
        <f>'Compiled Bev'!P3433</f>
        <v/>
      </c>
      <c r="I1143" s="757" t="str">
        <f t="shared" si="2"/>
        <v/>
      </c>
      <c r="J1143" s="757" t="str">
        <f>'Compiled Bev'!R3433</f>
        <v/>
      </c>
      <c r="K1143" s="757" t="str">
        <f>'Compiled Bev'!S3433</f>
        <v/>
      </c>
      <c r="L1143" s="757" t="str">
        <f>'Compiled Bev'!T3433</f>
        <v/>
      </c>
      <c r="M1143" s="758"/>
      <c r="N1143" s="759"/>
      <c r="O1143" s="757"/>
      <c r="P1143" s="757"/>
      <c r="Q1143" s="757"/>
      <c r="R1143" s="757"/>
      <c r="S1143" s="757"/>
      <c r="T1143" s="757"/>
      <c r="U1143" s="757"/>
      <c r="V1143" s="757">
        <f>COUNTA('Compiled Bev'!P3433,'Compiled Bev'!R3433)</f>
        <v>0</v>
      </c>
      <c r="W1143" s="757"/>
      <c r="X1143" s="757"/>
      <c r="Y1143" s="757"/>
      <c r="Z1143" s="757"/>
    </row>
    <row r="1144">
      <c r="A1144" s="757" t="str">
        <f>'Compiled Bev'!I3434</f>
        <v/>
      </c>
      <c r="B1144" s="757" t="str">
        <f>IF(sum('Compiled Bev'!P3434+'Compiled Bev'!R3434)=0,"",IF(V1144&gt;1,"",sum('Compiled Bev'!P3434+'Compiled Bev'!R3434)))</f>
        <v/>
      </c>
      <c r="C1144" s="757" t="str">
        <f>'Compiled Bev'!K3434</f>
        <v/>
      </c>
      <c r="D1144" s="757" t="str">
        <f>'Compiled Bev'!L3434</f>
        <v/>
      </c>
      <c r="E1144" s="757" t="str">
        <f>'Compiled Bev'!M3434</f>
        <v/>
      </c>
      <c r="F1144" s="757" t="str">
        <f>'Compiled Bev'!N3434</f>
        <v/>
      </c>
      <c r="G1144" s="757" t="str">
        <f t="shared" si="1"/>
        <v/>
      </c>
      <c r="H1144" s="757" t="str">
        <f>'Compiled Bev'!P3434</f>
        <v/>
      </c>
      <c r="I1144" s="757" t="str">
        <f t="shared" si="2"/>
        <v/>
      </c>
      <c r="J1144" s="757" t="str">
        <f>'Compiled Bev'!R3434</f>
        <v/>
      </c>
      <c r="K1144" s="757" t="str">
        <f>'Compiled Bev'!S3434</f>
        <v/>
      </c>
      <c r="L1144" s="757" t="str">
        <f>'Compiled Bev'!T3434</f>
        <v/>
      </c>
      <c r="M1144" s="758"/>
      <c r="N1144" s="759"/>
      <c r="O1144" s="757"/>
      <c r="P1144" s="757"/>
      <c r="Q1144" s="757"/>
      <c r="R1144" s="757"/>
      <c r="S1144" s="757"/>
      <c r="T1144" s="757"/>
      <c r="U1144" s="757"/>
      <c r="V1144" s="757">
        <f>COUNTA('Compiled Bev'!P3434,'Compiled Bev'!R3434)</f>
        <v>0</v>
      </c>
      <c r="W1144" s="757"/>
      <c r="X1144" s="757"/>
      <c r="Y1144" s="757"/>
      <c r="Z1144" s="757"/>
    </row>
    <row r="1145">
      <c r="A1145" s="757" t="str">
        <f>'Compiled Bev'!I3435</f>
        <v/>
      </c>
      <c r="B1145" s="757" t="str">
        <f>IF(sum('Compiled Bev'!P3435+'Compiled Bev'!R3435)=0,"",IF(V1145&gt;1,"",sum('Compiled Bev'!P3435+'Compiled Bev'!R3435)))</f>
        <v/>
      </c>
      <c r="C1145" s="757" t="str">
        <f>'Compiled Bev'!K3435</f>
        <v/>
      </c>
      <c r="D1145" s="757" t="str">
        <f>'Compiled Bev'!L3435</f>
        <v/>
      </c>
      <c r="E1145" s="757" t="str">
        <f>'Compiled Bev'!M3435</f>
        <v/>
      </c>
      <c r="F1145" s="757" t="str">
        <f>'Compiled Bev'!N3435</f>
        <v/>
      </c>
      <c r="G1145" s="757" t="str">
        <f t="shared" si="1"/>
        <v/>
      </c>
      <c r="H1145" s="757" t="str">
        <f>'Compiled Bev'!P3435</f>
        <v/>
      </c>
      <c r="I1145" s="757" t="str">
        <f t="shared" si="2"/>
        <v/>
      </c>
      <c r="J1145" s="757" t="str">
        <f>'Compiled Bev'!R3435</f>
        <v/>
      </c>
      <c r="K1145" s="757" t="str">
        <f>'Compiled Bev'!S3435</f>
        <v/>
      </c>
      <c r="L1145" s="757" t="str">
        <f>'Compiled Bev'!T3435</f>
        <v/>
      </c>
      <c r="M1145" s="758"/>
      <c r="N1145" s="759"/>
      <c r="O1145" s="757"/>
      <c r="P1145" s="757"/>
      <c r="Q1145" s="757"/>
      <c r="R1145" s="757"/>
      <c r="S1145" s="757"/>
      <c r="T1145" s="757"/>
      <c r="U1145" s="757"/>
      <c r="V1145" s="757">
        <f>COUNTA('Compiled Bev'!P3435,'Compiled Bev'!R3435)</f>
        <v>0</v>
      </c>
      <c r="W1145" s="757"/>
      <c r="X1145" s="757"/>
      <c r="Y1145" s="757"/>
      <c r="Z1145" s="757"/>
    </row>
    <row r="1146">
      <c r="A1146" s="757" t="str">
        <f>'Compiled Bev'!I3436</f>
        <v/>
      </c>
      <c r="B1146" s="757" t="str">
        <f>IF(sum('Compiled Bev'!P3436+'Compiled Bev'!R3436)=0,"",IF(V1146&gt;1,"",sum('Compiled Bev'!P3436+'Compiled Bev'!R3436)))</f>
        <v/>
      </c>
      <c r="C1146" s="757" t="str">
        <f>'Compiled Bev'!K3436</f>
        <v/>
      </c>
      <c r="D1146" s="757" t="str">
        <f>'Compiled Bev'!L3436</f>
        <v/>
      </c>
      <c r="E1146" s="757" t="str">
        <f>'Compiled Bev'!M3436</f>
        <v/>
      </c>
      <c r="F1146" s="757" t="str">
        <f>'Compiled Bev'!N3436</f>
        <v/>
      </c>
      <c r="G1146" s="757" t="str">
        <f t="shared" si="1"/>
        <v/>
      </c>
      <c r="H1146" s="757" t="str">
        <f>'Compiled Bev'!P3436</f>
        <v/>
      </c>
      <c r="I1146" s="757" t="str">
        <f t="shared" si="2"/>
        <v/>
      </c>
      <c r="J1146" s="757" t="str">
        <f>'Compiled Bev'!R3436</f>
        <v/>
      </c>
      <c r="K1146" s="757" t="str">
        <f>'Compiled Bev'!S3436</f>
        <v/>
      </c>
      <c r="L1146" s="757" t="str">
        <f>'Compiled Bev'!T3436</f>
        <v/>
      </c>
      <c r="M1146" s="758"/>
      <c r="N1146" s="759"/>
      <c r="O1146" s="757"/>
      <c r="P1146" s="757"/>
      <c r="Q1146" s="757"/>
      <c r="R1146" s="757"/>
      <c r="S1146" s="757"/>
      <c r="T1146" s="757"/>
      <c r="U1146" s="757"/>
      <c r="V1146" s="757">
        <f>COUNTA('Compiled Bev'!P3436,'Compiled Bev'!R3436)</f>
        <v>0</v>
      </c>
      <c r="W1146" s="757"/>
      <c r="X1146" s="757"/>
      <c r="Y1146" s="757"/>
      <c r="Z1146" s="757"/>
    </row>
    <row r="1147">
      <c r="A1147" s="757" t="str">
        <f>'Compiled Bev'!I3437</f>
        <v/>
      </c>
      <c r="B1147" s="757" t="str">
        <f>IF(sum('Compiled Bev'!P3437+'Compiled Bev'!R3437)=0,"",IF(V1147&gt;1,"",sum('Compiled Bev'!P3437+'Compiled Bev'!R3437)))</f>
        <v/>
      </c>
      <c r="C1147" s="757" t="str">
        <f>'Compiled Bev'!K3437</f>
        <v/>
      </c>
      <c r="D1147" s="757" t="str">
        <f>'Compiled Bev'!L3437</f>
        <v/>
      </c>
      <c r="E1147" s="757" t="str">
        <f>'Compiled Bev'!M3437</f>
        <v/>
      </c>
      <c r="F1147" s="757" t="str">
        <f>'Compiled Bev'!N3437</f>
        <v/>
      </c>
      <c r="G1147" s="757" t="str">
        <f t="shared" si="1"/>
        <v/>
      </c>
      <c r="H1147" s="757" t="str">
        <f>'Compiled Bev'!P3437</f>
        <v/>
      </c>
      <c r="I1147" s="757" t="str">
        <f t="shared" si="2"/>
        <v/>
      </c>
      <c r="J1147" s="757" t="str">
        <f>'Compiled Bev'!R3437</f>
        <v/>
      </c>
      <c r="K1147" s="757" t="str">
        <f>'Compiled Bev'!S3437</f>
        <v/>
      </c>
      <c r="L1147" s="757" t="str">
        <f>'Compiled Bev'!T3437</f>
        <v/>
      </c>
      <c r="M1147" s="758"/>
      <c r="N1147" s="759"/>
      <c r="O1147" s="757"/>
      <c r="P1147" s="757"/>
      <c r="Q1147" s="757"/>
      <c r="R1147" s="757"/>
      <c r="S1147" s="757"/>
      <c r="T1147" s="757"/>
      <c r="U1147" s="757"/>
      <c r="V1147" s="757">
        <f>COUNTA('Compiled Bev'!P3437,'Compiled Bev'!R3437)</f>
        <v>0</v>
      </c>
      <c r="W1147" s="757"/>
      <c r="X1147" s="757"/>
      <c r="Y1147" s="757"/>
      <c r="Z1147" s="757"/>
    </row>
    <row r="1148">
      <c r="A1148" s="757" t="str">
        <f>'Compiled Bev'!I3438</f>
        <v/>
      </c>
      <c r="B1148" s="757" t="str">
        <f>IF(sum('Compiled Bev'!P3438+'Compiled Bev'!R3438)=0,"",IF(V1148&gt;1,"",sum('Compiled Bev'!P3438+'Compiled Bev'!R3438)))</f>
        <v/>
      </c>
      <c r="C1148" s="757" t="str">
        <f>'Compiled Bev'!K3438</f>
        <v/>
      </c>
      <c r="D1148" s="757" t="str">
        <f>'Compiled Bev'!L3438</f>
        <v/>
      </c>
      <c r="E1148" s="757" t="str">
        <f>'Compiled Bev'!M3438</f>
        <v/>
      </c>
      <c r="F1148" s="757" t="str">
        <f>'Compiled Bev'!N3438</f>
        <v/>
      </c>
      <c r="G1148" s="757" t="str">
        <f t="shared" si="1"/>
        <v/>
      </c>
      <c r="H1148" s="757" t="str">
        <f>'Compiled Bev'!P3438</f>
        <v/>
      </c>
      <c r="I1148" s="757" t="str">
        <f t="shared" si="2"/>
        <v/>
      </c>
      <c r="J1148" s="757" t="str">
        <f>'Compiled Bev'!R3438</f>
        <v/>
      </c>
      <c r="K1148" s="757" t="str">
        <f>'Compiled Bev'!S3438</f>
        <v/>
      </c>
      <c r="L1148" s="757" t="str">
        <f>'Compiled Bev'!T3438</f>
        <v/>
      </c>
      <c r="M1148" s="758"/>
      <c r="N1148" s="759"/>
      <c r="O1148" s="757"/>
      <c r="P1148" s="757"/>
      <c r="Q1148" s="757"/>
      <c r="R1148" s="757"/>
      <c r="S1148" s="757"/>
      <c r="T1148" s="757"/>
      <c r="U1148" s="757"/>
      <c r="V1148" s="757">
        <f>COUNTA('Compiled Bev'!P3438,'Compiled Bev'!R3438)</f>
        <v>0</v>
      </c>
      <c r="W1148" s="757"/>
      <c r="X1148" s="757"/>
      <c r="Y1148" s="757"/>
      <c r="Z1148" s="757"/>
    </row>
    <row r="1149">
      <c r="A1149" s="757" t="str">
        <f>'Compiled Bev'!I3439</f>
        <v/>
      </c>
      <c r="B1149" s="757" t="str">
        <f>IF(sum('Compiled Bev'!P3439+'Compiled Bev'!R3439)=0,"",IF(V1149&gt;1,"",sum('Compiled Bev'!P3439+'Compiled Bev'!R3439)))</f>
        <v/>
      </c>
      <c r="C1149" s="757" t="str">
        <f>'Compiled Bev'!K3439</f>
        <v/>
      </c>
      <c r="D1149" s="757" t="str">
        <f>'Compiled Bev'!L3439</f>
        <v/>
      </c>
      <c r="E1149" s="757" t="str">
        <f>'Compiled Bev'!M3439</f>
        <v/>
      </c>
      <c r="F1149" s="757" t="str">
        <f>'Compiled Bev'!N3439</f>
        <v/>
      </c>
      <c r="G1149" s="757" t="str">
        <f t="shared" si="1"/>
        <v/>
      </c>
      <c r="H1149" s="757" t="str">
        <f>'Compiled Bev'!P3439</f>
        <v/>
      </c>
      <c r="I1149" s="757" t="str">
        <f t="shared" si="2"/>
        <v/>
      </c>
      <c r="J1149" s="757" t="str">
        <f>'Compiled Bev'!R3439</f>
        <v/>
      </c>
      <c r="K1149" s="757" t="str">
        <f>'Compiled Bev'!S3439</f>
        <v/>
      </c>
      <c r="L1149" s="757" t="str">
        <f>'Compiled Bev'!T3439</f>
        <v/>
      </c>
      <c r="M1149" s="758"/>
      <c r="N1149" s="759"/>
      <c r="O1149" s="757"/>
      <c r="P1149" s="757"/>
      <c r="Q1149" s="757"/>
      <c r="R1149" s="757"/>
      <c r="S1149" s="757"/>
      <c r="T1149" s="757"/>
      <c r="U1149" s="757"/>
      <c r="V1149" s="757">
        <f>COUNTA('Compiled Bev'!P3439,'Compiled Bev'!R3439)</f>
        <v>0</v>
      </c>
      <c r="W1149" s="757"/>
      <c r="X1149" s="757"/>
      <c r="Y1149" s="757"/>
      <c r="Z1149" s="757"/>
    </row>
    <row r="1150">
      <c r="A1150" s="757" t="str">
        <f>'Compiled Bev'!I3440</f>
        <v/>
      </c>
      <c r="B1150" s="757" t="str">
        <f>IF(sum('Compiled Bev'!P3440+'Compiled Bev'!R3440)=0,"",IF(V1150&gt;1,"",sum('Compiled Bev'!P3440+'Compiled Bev'!R3440)))</f>
        <v/>
      </c>
      <c r="C1150" s="757" t="str">
        <f>'Compiled Bev'!K3440</f>
        <v/>
      </c>
      <c r="D1150" s="757" t="str">
        <f>'Compiled Bev'!L3440</f>
        <v/>
      </c>
      <c r="E1150" s="757" t="str">
        <f>'Compiled Bev'!M3440</f>
        <v/>
      </c>
      <c r="F1150" s="757" t="str">
        <f>'Compiled Bev'!N3440</f>
        <v/>
      </c>
      <c r="G1150" s="757" t="str">
        <f t="shared" si="1"/>
        <v/>
      </c>
      <c r="H1150" s="757" t="str">
        <f>'Compiled Bev'!P3440</f>
        <v/>
      </c>
      <c r="I1150" s="757" t="str">
        <f t="shared" si="2"/>
        <v/>
      </c>
      <c r="J1150" s="757" t="str">
        <f>'Compiled Bev'!R3440</f>
        <v/>
      </c>
      <c r="K1150" s="757" t="str">
        <f>'Compiled Bev'!S3440</f>
        <v/>
      </c>
      <c r="L1150" s="757" t="str">
        <f>'Compiled Bev'!T3440</f>
        <v/>
      </c>
      <c r="M1150" s="758"/>
      <c r="N1150" s="759"/>
      <c r="O1150" s="757"/>
      <c r="P1150" s="757"/>
      <c r="Q1150" s="757"/>
      <c r="R1150" s="757"/>
      <c r="S1150" s="757"/>
      <c r="T1150" s="757"/>
      <c r="U1150" s="757"/>
      <c r="V1150" s="757">
        <f>COUNTA('Compiled Bev'!P3440,'Compiled Bev'!R3440)</f>
        <v>0</v>
      </c>
      <c r="W1150" s="757"/>
      <c r="X1150" s="757"/>
      <c r="Y1150" s="757"/>
      <c r="Z1150" s="757"/>
    </row>
    <row r="1151">
      <c r="A1151" s="757" t="str">
        <f>'Compiled Bev'!I3441</f>
        <v/>
      </c>
      <c r="B1151" s="757" t="str">
        <f>IF(sum('Compiled Bev'!P3441+'Compiled Bev'!R3441)=0,"",IF(V1151&gt;1,"",sum('Compiled Bev'!P3441+'Compiled Bev'!R3441)))</f>
        <v/>
      </c>
      <c r="C1151" s="757" t="str">
        <f>'Compiled Bev'!K3441</f>
        <v/>
      </c>
      <c r="D1151" s="757" t="str">
        <f>'Compiled Bev'!L3441</f>
        <v/>
      </c>
      <c r="E1151" s="757" t="str">
        <f>'Compiled Bev'!M3441</f>
        <v/>
      </c>
      <c r="F1151" s="757" t="str">
        <f>'Compiled Bev'!N3441</f>
        <v/>
      </c>
      <c r="G1151" s="757" t="str">
        <f t="shared" si="1"/>
        <v/>
      </c>
      <c r="H1151" s="757" t="str">
        <f>'Compiled Bev'!P3441</f>
        <v/>
      </c>
      <c r="I1151" s="757" t="str">
        <f t="shared" si="2"/>
        <v/>
      </c>
      <c r="J1151" s="757" t="str">
        <f>'Compiled Bev'!R3441</f>
        <v/>
      </c>
      <c r="K1151" s="757" t="str">
        <f>'Compiled Bev'!S3441</f>
        <v/>
      </c>
      <c r="L1151" s="757" t="str">
        <f>'Compiled Bev'!T3441</f>
        <v/>
      </c>
      <c r="M1151" s="758"/>
      <c r="N1151" s="759"/>
      <c r="O1151" s="757"/>
      <c r="P1151" s="757"/>
      <c r="Q1151" s="757"/>
      <c r="R1151" s="757"/>
      <c r="S1151" s="757"/>
      <c r="T1151" s="757"/>
      <c r="U1151" s="757"/>
      <c r="V1151" s="757">
        <f>COUNTA('Compiled Bev'!P3441,'Compiled Bev'!R3441)</f>
        <v>0</v>
      </c>
      <c r="W1151" s="757"/>
      <c r="X1151" s="757"/>
      <c r="Y1151" s="757"/>
      <c r="Z1151" s="757"/>
    </row>
    <row r="1152">
      <c r="A1152" s="757" t="str">
        <f>'Compiled Bev'!I3442</f>
        <v/>
      </c>
      <c r="B1152" s="757" t="str">
        <f>IF(sum('Compiled Bev'!P3442+'Compiled Bev'!R3442)=0,"",IF(V1152&gt;1,"",sum('Compiled Bev'!P3442+'Compiled Bev'!R3442)))</f>
        <v/>
      </c>
      <c r="C1152" s="757" t="str">
        <f>'Compiled Bev'!K3442</f>
        <v/>
      </c>
      <c r="D1152" s="757" t="str">
        <f>'Compiled Bev'!L3442</f>
        <v/>
      </c>
      <c r="E1152" s="757" t="str">
        <f>'Compiled Bev'!M3442</f>
        <v/>
      </c>
      <c r="F1152" s="757" t="str">
        <f>'Compiled Bev'!N3442</f>
        <v/>
      </c>
      <c r="G1152" s="757" t="str">
        <f t="shared" si="1"/>
        <v/>
      </c>
      <c r="H1152" s="757" t="str">
        <f>'Compiled Bev'!P3442</f>
        <v/>
      </c>
      <c r="I1152" s="757" t="str">
        <f t="shared" si="2"/>
        <v/>
      </c>
      <c r="J1152" s="757" t="str">
        <f>'Compiled Bev'!R3442</f>
        <v/>
      </c>
      <c r="K1152" s="757" t="str">
        <f>'Compiled Bev'!S3442</f>
        <v/>
      </c>
      <c r="L1152" s="757" t="str">
        <f>'Compiled Bev'!T3442</f>
        <v/>
      </c>
      <c r="M1152" s="758"/>
      <c r="N1152" s="759"/>
      <c r="O1152" s="757"/>
      <c r="P1152" s="757"/>
      <c r="Q1152" s="757"/>
      <c r="R1152" s="757"/>
      <c r="S1152" s="757"/>
      <c r="T1152" s="757"/>
      <c r="U1152" s="757"/>
      <c r="V1152" s="757">
        <f>COUNTA('Compiled Bev'!P3442,'Compiled Bev'!R3442)</f>
        <v>0</v>
      </c>
      <c r="W1152" s="757"/>
      <c r="X1152" s="757"/>
      <c r="Y1152" s="757"/>
      <c r="Z1152" s="757"/>
    </row>
    <row r="1153">
      <c r="A1153" s="757" t="str">
        <f>'Compiled Bev'!I3443</f>
        <v/>
      </c>
      <c r="B1153" s="757" t="str">
        <f>IF(sum('Compiled Bev'!P3443+'Compiled Bev'!R3443)=0,"",IF(V1153&gt;1,"",sum('Compiled Bev'!P3443+'Compiled Bev'!R3443)))</f>
        <v/>
      </c>
      <c r="C1153" s="757" t="str">
        <f>'Compiled Bev'!K3443</f>
        <v/>
      </c>
      <c r="D1153" s="757" t="str">
        <f>'Compiled Bev'!L3443</f>
        <v/>
      </c>
      <c r="E1153" s="757" t="str">
        <f>'Compiled Bev'!M3443</f>
        <v/>
      </c>
      <c r="F1153" s="757" t="str">
        <f>'Compiled Bev'!N3443</f>
        <v/>
      </c>
      <c r="G1153" s="757" t="str">
        <f t="shared" si="1"/>
        <v/>
      </c>
      <c r="H1153" s="757" t="str">
        <f>'Compiled Bev'!P3443</f>
        <v/>
      </c>
      <c r="I1153" s="757" t="str">
        <f t="shared" si="2"/>
        <v/>
      </c>
      <c r="J1153" s="757" t="str">
        <f>'Compiled Bev'!R3443</f>
        <v/>
      </c>
      <c r="K1153" s="757" t="str">
        <f>'Compiled Bev'!S3443</f>
        <v/>
      </c>
      <c r="L1153" s="757" t="str">
        <f>'Compiled Bev'!T3443</f>
        <v/>
      </c>
      <c r="M1153" s="758"/>
      <c r="N1153" s="759"/>
      <c r="O1153" s="757"/>
      <c r="P1153" s="757"/>
      <c r="Q1153" s="757"/>
      <c r="R1153" s="757"/>
      <c r="S1153" s="757"/>
      <c r="T1153" s="757"/>
      <c r="U1153" s="757"/>
      <c r="V1153" s="757">
        <f>COUNTA('Compiled Bev'!P3443,'Compiled Bev'!R3443)</f>
        <v>0</v>
      </c>
      <c r="W1153" s="757"/>
      <c r="X1153" s="757"/>
      <c r="Y1153" s="757"/>
      <c r="Z1153" s="757"/>
    </row>
    <row r="1154">
      <c r="A1154" s="757" t="str">
        <f>'Compiled Bev'!I3444</f>
        <v/>
      </c>
      <c r="B1154" s="757" t="str">
        <f>IF(sum('Compiled Bev'!P3444+'Compiled Bev'!R3444)=0,"",IF(V1154&gt;1,"",sum('Compiled Bev'!P3444+'Compiled Bev'!R3444)))</f>
        <v/>
      </c>
      <c r="C1154" s="757" t="str">
        <f>'Compiled Bev'!K3444</f>
        <v/>
      </c>
      <c r="D1154" s="757" t="str">
        <f>'Compiled Bev'!L3444</f>
        <v/>
      </c>
      <c r="E1154" s="757" t="str">
        <f>'Compiled Bev'!M3444</f>
        <v/>
      </c>
      <c r="F1154" s="757" t="str">
        <f>'Compiled Bev'!N3444</f>
        <v/>
      </c>
      <c r="G1154" s="757" t="str">
        <f t="shared" si="1"/>
        <v/>
      </c>
      <c r="H1154" s="757" t="str">
        <f>'Compiled Bev'!P3444</f>
        <v/>
      </c>
      <c r="I1154" s="757" t="str">
        <f t="shared" si="2"/>
        <v/>
      </c>
      <c r="J1154" s="757" t="str">
        <f>'Compiled Bev'!R3444</f>
        <v/>
      </c>
      <c r="K1154" s="757" t="str">
        <f>'Compiled Bev'!S3444</f>
        <v/>
      </c>
      <c r="L1154" s="757" t="str">
        <f>'Compiled Bev'!T3444</f>
        <v/>
      </c>
      <c r="M1154" s="758"/>
      <c r="N1154" s="759"/>
      <c r="O1154" s="757"/>
      <c r="P1154" s="757"/>
      <c r="Q1154" s="757"/>
      <c r="R1154" s="757"/>
      <c r="S1154" s="757"/>
      <c r="T1154" s="757"/>
      <c r="U1154" s="757"/>
      <c r="V1154" s="757">
        <f>COUNTA('Compiled Bev'!P3444,'Compiled Bev'!R3444)</f>
        <v>0</v>
      </c>
      <c r="W1154" s="757"/>
      <c r="X1154" s="757"/>
      <c r="Y1154" s="757"/>
      <c r="Z1154" s="757"/>
    </row>
    <row r="1155">
      <c r="A1155" s="757" t="str">
        <f>'Compiled Bev'!I3445</f>
        <v/>
      </c>
      <c r="B1155" s="757" t="str">
        <f>IF(sum('Compiled Bev'!P3445+'Compiled Bev'!R3445)=0,"",IF(V1155&gt;1,"",sum('Compiled Bev'!P3445+'Compiled Bev'!R3445)))</f>
        <v/>
      </c>
      <c r="C1155" s="757" t="str">
        <f>'Compiled Bev'!K3445</f>
        <v/>
      </c>
      <c r="D1155" s="757" t="str">
        <f>'Compiled Bev'!L3445</f>
        <v/>
      </c>
      <c r="E1155" s="757" t="str">
        <f>'Compiled Bev'!M3445</f>
        <v/>
      </c>
      <c r="F1155" s="757" t="str">
        <f>'Compiled Bev'!N3445</f>
        <v/>
      </c>
      <c r="G1155" s="757" t="str">
        <f t="shared" si="1"/>
        <v/>
      </c>
      <c r="H1155" s="757" t="str">
        <f>'Compiled Bev'!P3445</f>
        <v/>
      </c>
      <c r="I1155" s="757" t="str">
        <f t="shared" si="2"/>
        <v/>
      </c>
      <c r="J1155" s="757" t="str">
        <f>'Compiled Bev'!R3445</f>
        <v/>
      </c>
      <c r="K1155" s="757" t="str">
        <f>'Compiled Bev'!S3445</f>
        <v/>
      </c>
      <c r="L1155" s="757" t="str">
        <f>'Compiled Bev'!T3445</f>
        <v/>
      </c>
      <c r="M1155" s="758"/>
      <c r="N1155" s="759"/>
      <c r="O1155" s="757"/>
      <c r="P1155" s="757"/>
      <c r="Q1155" s="757"/>
      <c r="R1155" s="757"/>
      <c r="S1155" s="757"/>
      <c r="T1155" s="757"/>
      <c r="U1155" s="757"/>
      <c r="V1155" s="757">
        <f>COUNTA('Compiled Bev'!P3445,'Compiled Bev'!R3445)</f>
        <v>0</v>
      </c>
      <c r="W1155" s="757"/>
      <c r="X1155" s="757"/>
      <c r="Y1155" s="757"/>
      <c r="Z1155" s="757"/>
    </row>
    <row r="1156">
      <c r="A1156" s="757" t="str">
        <f>'Compiled Bev'!I3446</f>
        <v/>
      </c>
      <c r="B1156" s="757" t="str">
        <f>IF(sum('Compiled Bev'!P3446+'Compiled Bev'!R3446)=0,"",IF(V1156&gt;1,"",sum('Compiled Bev'!P3446+'Compiled Bev'!R3446)))</f>
        <v/>
      </c>
      <c r="C1156" s="757" t="str">
        <f>'Compiled Bev'!K3446</f>
        <v/>
      </c>
      <c r="D1156" s="757" t="str">
        <f>'Compiled Bev'!L3446</f>
        <v/>
      </c>
      <c r="E1156" s="757" t="str">
        <f>'Compiled Bev'!M3446</f>
        <v/>
      </c>
      <c r="F1156" s="757" t="str">
        <f>'Compiled Bev'!N3446</f>
        <v/>
      </c>
      <c r="G1156" s="757" t="str">
        <f t="shared" si="1"/>
        <v/>
      </c>
      <c r="H1156" s="757" t="str">
        <f>'Compiled Bev'!P3446</f>
        <v/>
      </c>
      <c r="I1156" s="757" t="str">
        <f t="shared" si="2"/>
        <v/>
      </c>
      <c r="J1156" s="757" t="str">
        <f>'Compiled Bev'!R3446</f>
        <v/>
      </c>
      <c r="K1156" s="757" t="str">
        <f>'Compiled Bev'!S3446</f>
        <v/>
      </c>
      <c r="L1156" s="757" t="str">
        <f>'Compiled Bev'!T3446</f>
        <v/>
      </c>
      <c r="M1156" s="758"/>
      <c r="N1156" s="759"/>
      <c r="O1156" s="757"/>
      <c r="P1156" s="757"/>
      <c r="Q1156" s="757"/>
      <c r="R1156" s="757"/>
      <c r="S1156" s="757"/>
      <c r="T1156" s="757"/>
      <c r="U1156" s="757"/>
      <c r="V1156" s="757">
        <f>COUNTA('Compiled Bev'!P3446,'Compiled Bev'!R3446)</f>
        <v>0</v>
      </c>
      <c r="W1156" s="757"/>
      <c r="X1156" s="757"/>
      <c r="Y1156" s="757"/>
      <c r="Z1156" s="757"/>
    </row>
    <row r="1157">
      <c r="A1157" s="757" t="str">
        <f>'Compiled Bev'!I3447</f>
        <v/>
      </c>
      <c r="B1157" s="757" t="str">
        <f>IF(sum('Compiled Bev'!P3447+'Compiled Bev'!R3447)=0,"",IF(V1157&gt;1,"",sum('Compiled Bev'!P3447+'Compiled Bev'!R3447)))</f>
        <v/>
      </c>
      <c r="C1157" s="757" t="str">
        <f>'Compiled Bev'!K3447</f>
        <v/>
      </c>
      <c r="D1157" s="757" t="str">
        <f>'Compiled Bev'!L3447</f>
        <v/>
      </c>
      <c r="E1157" s="757" t="str">
        <f>'Compiled Bev'!M3447</f>
        <v/>
      </c>
      <c r="F1157" s="757" t="str">
        <f>'Compiled Bev'!N3447</f>
        <v/>
      </c>
      <c r="G1157" s="757" t="str">
        <f t="shared" si="1"/>
        <v/>
      </c>
      <c r="H1157" s="757" t="str">
        <f>'Compiled Bev'!P3447</f>
        <v/>
      </c>
      <c r="I1157" s="757" t="str">
        <f t="shared" si="2"/>
        <v/>
      </c>
      <c r="J1157" s="757" t="str">
        <f>'Compiled Bev'!R3447</f>
        <v/>
      </c>
      <c r="K1157" s="757" t="str">
        <f>'Compiled Bev'!S3447</f>
        <v/>
      </c>
      <c r="L1157" s="757" t="str">
        <f>'Compiled Bev'!T3447</f>
        <v/>
      </c>
      <c r="M1157" s="758"/>
      <c r="N1157" s="759"/>
      <c r="O1157" s="757"/>
      <c r="P1157" s="757"/>
      <c r="Q1157" s="757"/>
      <c r="R1157" s="757"/>
      <c r="S1157" s="757"/>
      <c r="T1157" s="757"/>
      <c r="U1157" s="757"/>
      <c r="V1157" s="757">
        <f>COUNTA('Compiled Bev'!P3447,'Compiled Bev'!R3447)</f>
        <v>0</v>
      </c>
      <c r="W1157" s="757"/>
      <c r="X1157" s="757"/>
      <c r="Y1157" s="757"/>
      <c r="Z1157" s="757"/>
    </row>
    <row r="1158">
      <c r="A1158" s="757" t="str">
        <f>'Compiled Bev'!I3448</f>
        <v/>
      </c>
      <c r="B1158" s="757" t="str">
        <f>IF(sum('Compiled Bev'!P3448+'Compiled Bev'!R3448)=0,"",IF(V1158&gt;1,"",sum('Compiled Bev'!P3448+'Compiled Bev'!R3448)))</f>
        <v/>
      </c>
      <c r="C1158" s="757" t="str">
        <f>'Compiled Bev'!K3448</f>
        <v/>
      </c>
      <c r="D1158" s="757" t="str">
        <f>'Compiled Bev'!L3448</f>
        <v/>
      </c>
      <c r="E1158" s="757" t="str">
        <f>'Compiled Bev'!M3448</f>
        <v/>
      </c>
      <c r="F1158" s="757" t="str">
        <f>'Compiled Bev'!N3448</f>
        <v/>
      </c>
      <c r="G1158" s="757" t="str">
        <f t="shared" si="1"/>
        <v/>
      </c>
      <c r="H1158" s="757" t="str">
        <f>'Compiled Bev'!P3448</f>
        <v/>
      </c>
      <c r="I1158" s="757" t="str">
        <f t="shared" si="2"/>
        <v/>
      </c>
      <c r="J1158" s="757" t="str">
        <f>'Compiled Bev'!R3448</f>
        <v/>
      </c>
      <c r="K1158" s="757" t="str">
        <f>'Compiled Bev'!S3448</f>
        <v/>
      </c>
      <c r="L1158" s="757" t="str">
        <f>'Compiled Bev'!T3448</f>
        <v/>
      </c>
      <c r="M1158" s="758"/>
      <c r="N1158" s="759"/>
      <c r="O1158" s="757"/>
      <c r="P1158" s="757"/>
      <c r="Q1158" s="757"/>
      <c r="R1158" s="757"/>
      <c r="S1158" s="757"/>
      <c r="T1158" s="757"/>
      <c r="U1158" s="757"/>
      <c r="V1158" s="757">
        <f>COUNTA('Compiled Bev'!P3448,'Compiled Bev'!R3448)</f>
        <v>0</v>
      </c>
      <c r="W1158" s="757"/>
      <c r="X1158" s="757"/>
      <c r="Y1158" s="757"/>
      <c r="Z1158" s="757"/>
    </row>
    <row r="1159">
      <c r="A1159" s="757" t="str">
        <f>'Compiled Bev'!I3449</f>
        <v/>
      </c>
      <c r="B1159" s="757" t="str">
        <f>IF(sum('Compiled Bev'!P3449+'Compiled Bev'!R3449)=0,"",IF(V1159&gt;1,"",sum('Compiled Bev'!P3449+'Compiled Bev'!R3449)))</f>
        <v/>
      </c>
      <c r="C1159" s="757" t="str">
        <f>'Compiled Bev'!K3449</f>
        <v/>
      </c>
      <c r="D1159" s="757" t="str">
        <f>'Compiled Bev'!L3449</f>
        <v/>
      </c>
      <c r="E1159" s="757" t="str">
        <f>'Compiled Bev'!M3449</f>
        <v/>
      </c>
      <c r="F1159" s="757" t="str">
        <f>'Compiled Bev'!N3449</f>
        <v/>
      </c>
      <c r="G1159" s="757" t="str">
        <f t="shared" si="1"/>
        <v/>
      </c>
      <c r="H1159" s="757" t="str">
        <f>'Compiled Bev'!P3449</f>
        <v/>
      </c>
      <c r="I1159" s="757" t="str">
        <f t="shared" si="2"/>
        <v/>
      </c>
      <c r="J1159" s="757" t="str">
        <f>'Compiled Bev'!R3449</f>
        <v/>
      </c>
      <c r="K1159" s="757" t="str">
        <f>'Compiled Bev'!S3449</f>
        <v/>
      </c>
      <c r="L1159" s="757" t="str">
        <f>'Compiled Bev'!T3449</f>
        <v/>
      </c>
      <c r="M1159" s="758"/>
      <c r="N1159" s="759"/>
      <c r="O1159" s="757"/>
      <c r="P1159" s="757"/>
      <c r="Q1159" s="757"/>
      <c r="R1159" s="757"/>
      <c r="S1159" s="757"/>
      <c r="T1159" s="757"/>
      <c r="U1159" s="757"/>
      <c r="V1159" s="757">
        <f>COUNTA('Compiled Bev'!P3449,'Compiled Bev'!R3449)</f>
        <v>0</v>
      </c>
      <c r="W1159" s="757"/>
      <c r="X1159" s="757"/>
      <c r="Y1159" s="757"/>
      <c r="Z1159" s="757"/>
    </row>
    <row r="1160">
      <c r="A1160" s="757" t="str">
        <f>'Compiled Bev'!I3450</f>
        <v/>
      </c>
      <c r="B1160" s="757" t="str">
        <f>IF(sum('Compiled Bev'!P3450+'Compiled Bev'!R3450)=0,"",IF(V1160&gt;1,"",sum('Compiled Bev'!P3450+'Compiled Bev'!R3450)))</f>
        <v/>
      </c>
      <c r="C1160" s="757" t="str">
        <f>'Compiled Bev'!K3450</f>
        <v/>
      </c>
      <c r="D1160" s="757" t="str">
        <f>'Compiled Bev'!L3450</f>
        <v/>
      </c>
      <c r="E1160" s="757" t="str">
        <f>'Compiled Bev'!M3450</f>
        <v/>
      </c>
      <c r="F1160" s="757" t="str">
        <f>'Compiled Bev'!N3450</f>
        <v/>
      </c>
      <c r="G1160" s="757" t="str">
        <f t="shared" si="1"/>
        <v/>
      </c>
      <c r="H1160" s="757" t="str">
        <f>'Compiled Bev'!P3450</f>
        <v/>
      </c>
      <c r="I1160" s="757" t="str">
        <f t="shared" si="2"/>
        <v/>
      </c>
      <c r="J1160" s="757" t="str">
        <f>'Compiled Bev'!R3450</f>
        <v/>
      </c>
      <c r="K1160" s="757" t="str">
        <f>'Compiled Bev'!S3450</f>
        <v/>
      </c>
      <c r="L1160" s="757" t="str">
        <f>'Compiled Bev'!T3450</f>
        <v/>
      </c>
      <c r="M1160" s="758"/>
      <c r="N1160" s="759"/>
      <c r="O1160" s="757"/>
      <c r="P1160" s="757"/>
      <c r="Q1160" s="757"/>
      <c r="R1160" s="757"/>
      <c r="S1160" s="757"/>
      <c r="T1160" s="757"/>
      <c r="U1160" s="757"/>
      <c r="V1160" s="757">
        <f>COUNTA('Compiled Bev'!P3450,'Compiled Bev'!R3450)</f>
        <v>0</v>
      </c>
      <c r="W1160" s="757"/>
      <c r="X1160" s="757"/>
      <c r="Y1160" s="757"/>
      <c r="Z1160" s="757"/>
    </row>
    <row r="1161">
      <c r="A1161" s="757" t="str">
        <f>'Compiled Bev'!I3451</f>
        <v/>
      </c>
      <c r="B1161" s="757" t="str">
        <f>IF(sum('Compiled Bev'!P3451+'Compiled Bev'!R3451)=0,"",IF(V1161&gt;1,"",sum('Compiled Bev'!P3451+'Compiled Bev'!R3451)))</f>
        <v/>
      </c>
      <c r="C1161" s="757" t="str">
        <f>'Compiled Bev'!K3451</f>
        <v/>
      </c>
      <c r="D1161" s="757" t="str">
        <f>'Compiled Bev'!L3451</f>
        <v/>
      </c>
      <c r="E1161" s="757" t="str">
        <f>'Compiled Bev'!M3451</f>
        <v/>
      </c>
      <c r="F1161" s="757" t="str">
        <f>'Compiled Bev'!N3451</f>
        <v/>
      </c>
      <c r="G1161" s="757" t="str">
        <f t="shared" si="1"/>
        <v/>
      </c>
      <c r="H1161" s="757" t="str">
        <f>'Compiled Bev'!P3451</f>
        <v/>
      </c>
      <c r="I1161" s="757" t="str">
        <f t="shared" si="2"/>
        <v/>
      </c>
      <c r="J1161" s="757" t="str">
        <f>'Compiled Bev'!R3451</f>
        <v/>
      </c>
      <c r="K1161" s="757" t="str">
        <f>'Compiled Bev'!S3451</f>
        <v/>
      </c>
      <c r="L1161" s="757" t="str">
        <f>'Compiled Bev'!T3451</f>
        <v/>
      </c>
      <c r="M1161" s="758"/>
      <c r="N1161" s="759"/>
      <c r="O1161" s="757"/>
      <c r="P1161" s="757"/>
      <c r="Q1161" s="757"/>
      <c r="R1161" s="757"/>
      <c r="S1161" s="757"/>
      <c r="T1161" s="757"/>
      <c r="U1161" s="757"/>
      <c r="V1161" s="757">
        <f>COUNTA('Compiled Bev'!P3451,'Compiled Bev'!R3451)</f>
        <v>0</v>
      </c>
      <c r="W1161" s="757"/>
      <c r="X1161" s="757"/>
      <c r="Y1161" s="757"/>
      <c r="Z1161" s="757"/>
    </row>
    <row r="1162">
      <c r="A1162" s="757" t="str">
        <f>'Compiled Bev'!I3452</f>
        <v/>
      </c>
      <c r="B1162" s="757" t="str">
        <f>IF(sum('Compiled Bev'!P3452+'Compiled Bev'!R3452)=0,"",IF(V1162&gt;1,"",sum('Compiled Bev'!P3452+'Compiled Bev'!R3452)))</f>
        <v/>
      </c>
      <c r="C1162" s="757" t="str">
        <f>'Compiled Bev'!K3452</f>
        <v/>
      </c>
      <c r="D1162" s="757" t="str">
        <f>'Compiled Bev'!L3452</f>
        <v/>
      </c>
      <c r="E1162" s="757" t="str">
        <f>'Compiled Bev'!M3452</f>
        <v/>
      </c>
      <c r="F1162" s="757" t="str">
        <f>'Compiled Bev'!N3452</f>
        <v/>
      </c>
      <c r="G1162" s="757" t="str">
        <f t="shared" si="1"/>
        <v/>
      </c>
      <c r="H1162" s="757" t="str">
        <f>'Compiled Bev'!P3452</f>
        <v/>
      </c>
      <c r="I1162" s="757" t="str">
        <f t="shared" si="2"/>
        <v/>
      </c>
      <c r="J1162" s="757" t="str">
        <f>'Compiled Bev'!R3452</f>
        <v/>
      </c>
      <c r="K1162" s="757" t="str">
        <f>'Compiled Bev'!S3452</f>
        <v/>
      </c>
      <c r="L1162" s="757" t="str">
        <f>'Compiled Bev'!T3452</f>
        <v/>
      </c>
      <c r="M1162" s="758"/>
      <c r="N1162" s="759"/>
      <c r="O1162" s="757"/>
      <c r="P1162" s="757"/>
      <c r="Q1162" s="757"/>
      <c r="R1162" s="757"/>
      <c r="S1162" s="757"/>
      <c r="T1162" s="757"/>
      <c r="U1162" s="757"/>
      <c r="V1162" s="757">
        <f>COUNTA('Compiled Bev'!P3452,'Compiled Bev'!R3452)</f>
        <v>0</v>
      </c>
      <c r="W1162" s="757"/>
      <c r="X1162" s="757"/>
      <c r="Y1162" s="757"/>
      <c r="Z1162" s="757"/>
    </row>
    <row r="1163">
      <c r="A1163" s="757" t="str">
        <f>'Compiled Bev'!I3453</f>
        <v/>
      </c>
      <c r="B1163" s="757" t="str">
        <f>IF(sum('Compiled Bev'!P3453+'Compiled Bev'!R3453)=0,"",IF(V1163&gt;1,"",sum('Compiled Bev'!P3453+'Compiled Bev'!R3453)))</f>
        <v/>
      </c>
      <c r="C1163" s="757" t="str">
        <f>'Compiled Bev'!K3453</f>
        <v/>
      </c>
      <c r="D1163" s="757" t="str">
        <f>'Compiled Bev'!L3453</f>
        <v/>
      </c>
      <c r="E1163" s="757" t="str">
        <f>'Compiled Bev'!M3453</f>
        <v/>
      </c>
      <c r="F1163" s="757" t="str">
        <f>'Compiled Bev'!N3453</f>
        <v/>
      </c>
      <c r="G1163" s="757" t="str">
        <f t="shared" si="1"/>
        <v/>
      </c>
      <c r="H1163" s="757" t="str">
        <f>'Compiled Bev'!P3453</f>
        <v/>
      </c>
      <c r="I1163" s="757" t="str">
        <f t="shared" si="2"/>
        <v/>
      </c>
      <c r="J1163" s="757" t="str">
        <f>'Compiled Bev'!R3453</f>
        <v/>
      </c>
      <c r="K1163" s="757" t="str">
        <f>'Compiled Bev'!S3453</f>
        <v/>
      </c>
      <c r="L1163" s="757" t="str">
        <f>'Compiled Bev'!T3453</f>
        <v/>
      </c>
      <c r="M1163" s="758"/>
      <c r="N1163" s="759"/>
      <c r="O1163" s="757"/>
      <c r="P1163" s="757"/>
      <c r="Q1163" s="757"/>
      <c r="R1163" s="757"/>
      <c r="S1163" s="757"/>
      <c r="T1163" s="757"/>
      <c r="U1163" s="757"/>
      <c r="V1163" s="757">
        <f>COUNTA('Compiled Bev'!P3453,'Compiled Bev'!R3453)</f>
        <v>0</v>
      </c>
      <c r="W1163" s="757"/>
      <c r="X1163" s="757"/>
      <c r="Y1163" s="757"/>
      <c r="Z1163" s="757"/>
    </row>
    <row r="1164">
      <c r="A1164" s="757" t="str">
        <f>'Compiled Bev'!I3454</f>
        <v/>
      </c>
      <c r="B1164" s="757" t="str">
        <f>IF(sum('Compiled Bev'!P3454+'Compiled Bev'!R3454)=0,"",IF(V1164&gt;1,"",sum('Compiled Bev'!P3454+'Compiled Bev'!R3454)))</f>
        <v/>
      </c>
      <c r="C1164" s="757" t="str">
        <f>'Compiled Bev'!K3454</f>
        <v/>
      </c>
      <c r="D1164" s="757" t="str">
        <f>'Compiled Bev'!L3454</f>
        <v/>
      </c>
      <c r="E1164" s="757" t="str">
        <f>'Compiled Bev'!M3454</f>
        <v/>
      </c>
      <c r="F1164" s="757" t="str">
        <f>'Compiled Bev'!N3454</f>
        <v/>
      </c>
      <c r="G1164" s="757" t="str">
        <f t="shared" si="1"/>
        <v/>
      </c>
      <c r="H1164" s="757" t="str">
        <f>'Compiled Bev'!P3454</f>
        <v/>
      </c>
      <c r="I1164" s="757" t="str">
        <f t="shared" si="2"/>
        <v/>
      </c>
      <c r="J1164" s="757" t="str">
        <f>'Compiled Bev'!R3454</f>
        <v/>
      </c>
      <c r="K1164" s="757" t="str">
        <f>'Compiled Bev'!S3454</f>
        <v/>
      </c>
      <c r="L1164" s="757" t="str">
        <f>'Compiled Bev'!T3454</f>
        <v/>
      </c>
      <c r="M1164" s="758"/>
      <c r="N1164" s="759"/>
      <c r="O1164" s="757"/>
      <c r="P1164" s="757"/>
      <c r="Q1164" s="757"/>
      <c r="R1164" s="757"/>
      <c r="S1164" s="757"/>
      <c r="T1164" s="757"/>
      <c r="U1164" s="757"/>
      <c r="V1164" s="757">
        <f>COUNTA('Compiled Bev'!P3454,'Compiled Bev'!R3454)</f>
        <v>0</v>
      </c>
      <c r="W1164" s="757"/>
      <c r="X1164" s="757"/>
      <c r="Y1164" s="757"/>
      <c r="Z1164" s="757"/>
    </row>
    <row r="1165">
      <c r="A1165" s="757" t="str">
        <f>'Compiled Bev'!I3455</f>
        <v/>
      </c>
      <c r="B1165" s="757" t="str">
        <f>IF(sum('Compiled Bev'!P3455+'Compiled Bev'!R3455)=0,"",IF(V1165&gt;1,"",sum('Compiled Bev'!P3455+'Compiled Bev'!R3455)))</f>
        <v/>
      </c>
      <c r="C1165" s="757" t="str">
        <f>'Compiled Bev'!K3455</f>
        <v/>
      </c>
      <c r="D1165" s="757" t="str">
        <f>'Compiled Bev'!L3455</f>
        <v/>
      </c>
      <c r="E1165" s="757" t="str">
        <f>'Compiled Bev'!M3455</f>
        <v/>
      </c>
      <c r="F1165" s="757" t="str">
        <f>'Compiled Bev'!N3455</f>
        <v/>
      </c>
      <c r="G1165" s="757" t="str">
        <f t="shared" si="1"/>
        <v/>
      </c>
      <c r="H1165" s="757" t="str">
        <f>'Compiled Bev'!P3455</f>
        <v/>
      </c>
      <c r="I1165" s="757" t="str">
        <f t="shared" si="2"/>
        <v/>
      </c>
      <c r="J1165" s="757" t="str">
        <f>'Compiled Bev'!R3455</f>
        <v/>
      </c>
      <c r="K1165" s="757" t="str">
        <f>'Compiled Bev'!S3455</f>
        <v/>
      </c>
      <c r="L1165" s="757" t="str">
        <f>'Compiled Bev'!T3455</f>
        <v/>
      </c>
      <c r="M1165" s="758"/>
      <c r="N1165" s="759"/>
      <c r="O1165" s="757"/>
      <c r="P1165" s="757"/>
      <c r="Q1165" s="757"/>
      <c r="R1165" s="757"/>
      <c r="S1165" s="757"/>
      <c r="T1165" s="757"/>
      <c r="U1165" s="757"/>
      <c r="V1165" s="757">
        <f>COUNTA('Compiled Bev'!P3455,'Compiled Bev'!R3455)</f>
        <v>0</v>
      </c>
      <c r="W1165" s="757"/>
      <c r="X1165" s="757"/>
      <c r="Y1165" s="757"/>
      <c r="Z1165" s="757"/>
    </row>
    <row r="1166">
      <c r="A1166" s="757" t="str">
        <f>'Compiled Bev'!I3456</f>
        <v/>
      </c>
      <c r="B1166" s="757" t="str">
        <f>IF(sum('Compiled Bev'!P3456+'Compiled Bev'!R3456)=0,"",IF(V1166&gt;1,"",sum('Compiled Bev'!P3456+'Compiled Bev'!R3456)))</f>
        <v/>
      </c>
      <c r="C1166" s="757" t="str">
        <f>'Compiled Bev'!K3456</f>
        <v/>
      </c>
      <c r="D1166" s="757" t="str">
        <f>'Compiled Bev'!L3456</f>
        <v/>
      </c>
      <c r="E1166" s="757" t="str">
        <f>'Compiled Bev'!M3456</f>
        <v/>
      </c>
      <c r="F1166" s="757" t="str">
        <f>'Compiled Bev'!N3456</f>
        <v/>
      </c>
      <c r="G1166" s="757" t="str">
        <f t="shared" si="1"/>
        <v/>
      </c>
      <c r="H1166" s="757" t="str">
        <f>'Compiled Bev'!P3456</f>
        <v/>
      </c>
      <c r="I1166" s="757" t="str">
        <f t="shared" si="2"/>
        <v/>
      </c>
      <c r="J1166" s="757" t="str">
        <f>'Compiled Bev'!R3456</f>
        <v/>
      </c>
      <c r="K1166" s="757" t="str">
        <f>'Compiled Bev'!S3456</f>
        <v/>
      </c>
      <c r="L1166" s="757" t="str">
        <f>'Compiled Bev'!T3456</f>
        <v/>
      </c>
      <c r="M1166" s="758"/>
      <c r="N1166" s="759"/>
      <c r="O1166" s="757"/>
      <c r="P1166" s="757"/>
      <c r="Q1166" s="757"/>
      <c r="R1166" s="757"/>
      <c r="S1166" s="757"/>
      <c r="T1166" s="757"/>
      <c r="U1166" s="757"/>
      <c r="V1166" s="757">
        <f>COUNTA('Compiled Bev'!P3456,'Compiled Bev'!R3456)</f>
        <v>0</v>
      </c>
      <c r="W1166" s="757"/>
      <c r="X1166" s="757"/>
      <c r="Y1166" s="757"/>
      <c r="Z1166" s="757"/>
    </row>
    <row r="1167">
      <c r="A1167" s="757" t="str">
        <f>'Compiled Bev'!I3457</f>
        <v/>
      </c>
      <c r="B1167" s="757" t="str">
        <f>IF(sum('Compiled Bev'!P3457+'Compiled Bev'!R3457)=0,"",IF(V1167&gt;1,"",sum('Compiled Bev'!P3457+'Compiled Bev'!R3457)))</f>
        <v/>
      </c>
      <c r="C1167" s="757" t="str">
        <f>'Compiled Bev'!K3457</f>
        <v/>
      </c>
      <c r="D1167" s="757" t="str">
        <f>'Compiled Bev'!L3457</f>
        <v/>
      </c>
      <c r="E1167" s="757" t="str">
        <f>'Compiled Bev'!M3457</f>
        <v/>
      </c>
      <c r="F1167" s="757" t="str">
        <f>'Compiled Bev'!N3457</f>
        <v/>
      </c>
      <c r="G1167" s="757" t="str">
        <f t="shared" si="1"/>
        <v/>
      </c>
      <c r="H1167" s="757" t="str">
        <f>'Compiled Bev'!P3457</f>
        <v/>
      </c>
      <c r="I1167" s="757" t="str">
        <f t="shared" si="2"/>
        <v/>
      </c>
      <c r="J1167" s="757" t="str">
        <f>'Compiled Bev'!R3457</f>
        <v/>
      </c>
      <c r="K1167" s="757" t="str">
        <f>'Compiled Bev'!S3457</f>
        <v/>
      </c>
      <c r="L1167" s="757" t="str">
        <f>'Compiled Bev'!T3457</f>
        <v/>
      </c>
      <c r="M1167" s="758"/>
      <c r="N1167" s="759"/>
      <c r="O1167" s="757"/>
      <c r="P1167" s="757"/>
      <c r="Q1167" s="757"/>
      <c r="R1167" s="757"/>
      <c r="S1167" s="757"/>
      <c r="T1167" s="757"/>
      <c r="U1167" s="757"/>
      <c r="V1167" s="757">
        <f>COUNTA('Compiled Bev'!P3457,'Compiled Bev'!R3457)</f>
        <v>0</v>
      </c>
      <c r="W1167" s="757"/>
      <c r="X1167" s="757"/>
      <c r="Y1167" s="757"/>
      <c r="Z1167" s="757"/>
    </row>
    <row r="1168">
      <c r="A1168" s="757" t="str">
        <f>'Compiled Bev'!I3458</f>
        <v/>
      </c>
      <c r="B1168" s="757" t="str">
        <f>IF(sum('Compiled Bev'!P3458+'Compiled Bev'!R3458)=0,"",IF(V1168&gt;1,"",sum('Compiled Bev'!P3458+'Compiled Bev'!R3458)))</f>
        <v/>
      </c>
      <c r="C1168" s="757" t="str">
        <f>'Compiled Bev'!K3458</f>
        <v/>
      </c>
      <c r="D1168" s="757" t="str">
        <f>'Compiled Bev'!L3458</f>
        <v/>
      </c>
      <c r="E1168" s="757" t="str">
        <f>'Compiled Bev'!M3458</f>
        <v/>
      </c>
      <c r="F1168" s="757" t="str">
        <f>'Compiled Bev'!N3458</f>
        <v/>
      </c>
      <c r="G1168" s="757" t="str">
        <f t="shared" si="1"/>
        <v/>
      </c>
      <c r="H1168" s="757" t="str">
        <f>'Compiled Bev'!P3458</f>
        <v/>
      </c>
      <c r="I1168" s="757" t="str">
        <f t="shared" si="2"/>
        <v/>
      </c>
      <c r="J1168" s="757" t="str">
        <f>'Compiled Bev'!R3458</f>
        <v/>
      </c>
      <c r="K1168" s="757" t="str">
        <f>'Compiled Bev'!S3458</f>
        <v/>
      </c>
      <c r="L1168" s="757" t="str">
        <f>'Compiled Bev'!T3458</f>
        <v/>
      </c>
      <c r="M1168" s="758"/>
      <c r="N1168" s="759"/>
      <c r="O1168" s="757"/>
      <c r="P1168" s="757"/>
      <c r="Q1168" s="757"/>
      <c r="R1168" s="757"/>
      <c r="S1168" s="757"/>
      <c r="T1168" s="757"/>
      <c r="U1168" s="757"/>
      <c r="V1168" s="757">
        <f>COUNTA('Compiled Bev'!P3458,'Compiled Bev'!R3458)</f>
        <v>0</v>
      </c>
      <c r="W1168" s="757"/>
      <c r="X1168" s="757"/>
      <c r="Y1168" s="757"/>
      <c r="Z1168" s="757"/>
    </row>
    <row r="1169">
      <c r="A1169" s="757" t="str">
        <f>'Compiled Bev'!I3459</f>
        <v/>
      </c>
      <c r="B1169" s="757" t="str">
        <f>IF(sum('Compiled Bev'!P3459+'Compiled Bev'!R3459)=0,"",IF(V1169&gt;1,"",sum('Compiled Bev'!P3459+'Compiled Bev'!R3459)))</f>
        <v/>
      </c>
      <c r="C1169" s="757" t="str">
        <f>'Compiled Bev'!K3459</f>
        <v/>
      </c>
      <c r="D1169" s="757" t="str">
        <f>'Compiled Bev'!L3459</f>
        <v/>
      </c>
      <c r="E1169" s="757" t="str">
        <f>'Compiled Bev'!M3459</f>
        <v/>
      </c>
      <c r="F1169" s="757" t="str">
        <f>'Compiled Bev'!N3459</f>
        <v/>
      </c>
      <c r="G1169" s="757" t="str">
        <f t="shared" si="1"/>
        <v/>
      </c>
      <c r="H1169" s="757" t="str">
        <f>'Compiled Bev'!P3459</f>
        <v/>
      </c>
      <c r="I1169" s="757" t="str">
        <f t="shared" si="2"/>
        <v/>
      </c>
      <c r="J1169" s="757" t="str">
        <f>'Compiled Bev'!R3459</f>
        <v/>
      </c>
      <c r="K1169" s="757" t="str">
        <f>'Compiled Bev'!S3459</f>
        <v/>
      </c>
      <c r="L1169" s="757" t="str">
        <f>'Compiled Bev'!T3459</f>
        <v/>
      </c>
      <c r="M1169" s="758"/>
      <c r="N1169" s="759"/>
      <c r="O1169" s="757"/>
      <c r="P1169" s="757"/>
      <c r="Q1169" s="757"/>
      <c r="R1169" s="757"/>
      <c r="S1169" s="757"/>
      <c r="T1169" s="757"/>
      <c r="U1169" s="757"/>
      <c r="V1169" s="757">
        <f>COUNTA('Compiled Bev'!P3459,'Compiled Bev'!R3459)</f>
        <v>0</v>
      </c>
      <c r="W1169" s="757"/>
      <c r="X1169" s="757"/>
      <c r="Y1169" s="757"/>
      <c r="Z1169" s="757"/>
    </row>
    <row r="1170">
      <c r="A1170" s="757" t="str">
        <f>'Compiled Bev'!I3460</f>
        <v/>
      </c>
      <c r="B1170" s="757" t="str">
        <f>IF(sum('Compiled Bev'!P3460+'Compiled Bev'!R3460)=0,"",IF(V1170&gt;1,"",sum('Compiled Bev'!P3460+'Compiled Bev'!R3460)))</f>
        <v/>
      </c>
      <c r="C1170" s="757" t="str">
        <f>'Compiled Bev'!K3460</f>
        <v/>
      </c>
      <c r="D1170" s="757" t="str">
        <f>'Compiled Bev'!L3460</f>
        <v/>
      </c>
      <c r="E1170" s="757" t="str">
        <f>'Compiled Bev'!M3460</f>
        <v/>
      </c>
      <c r="F1170" s="757" t="str">
        <f>'Compiled Bev'!N3460</f>
        <v/>
      </c>
      <c r="G1170" s="757" t="str">
        <f t="shared" si="1"/>
        <v/>
      </c>
      <c r="H1170" s="757" t="str">
        <f>'Compiled Bev'!P3460</f>
        <v/>
      </c>
      <c r="I1170" s="757" t="str">
        <f t="shared" si="2"/>
        <v/>
      </c>
      <c r="J1170" s="757" t="str">
        <f>'Compiled Bev'!R3460</f>
        <v/>
      </c>
      <c r="K1170" s="757" t="str">
        <f>'Compiled Bev'!S3460</f>
        <v/>
      </c>
      <c r="L1170" s="757" t="str">
        <f>'Compiled Bev'!T3460</f>
        <v/>
      </c>
      <c r="M1170" s="758"/>
      <c r="N1170" s="759"/>
      <c r="O1170" s="757"/>
      <c r="P1170" s="757"/>
      <c r="Q1170" s="757"/>
      <c r="R1170" s="757"/>
      <c r="S1170" s="757"/>
      <c r="T1170" s="757"/>
      <c r="U1170" s="757"/>
      <c r="V1170" s="757">
        <f>COUNTA('Compiled Bev'!P3460,'Compiled Bev'!R3460)</f>
        <v>0</v>
      </c>
      <c r="W1170" s="757"/>
      <c r="X1170" s="757"/>
      <c r="Y1170" s="757"/>
      <c r="Z1170" s="757"/>
    </row>
    <row r="1171">
      <c r="A1171" s="757" t="str">
        <f>'Compiled Bev'!I3461</f>
        <v/>
      </c>
      <c r="B1171" s="757" t="str">
        <f>IF(sum('Compiled Bev'!P3461+'Compiled Bev'!R3461)=0,"",IF(V1171&gt;1,"",sum('Compiled Bev'!P3461+'Compiled Bev'!R3461)))</f>
        <v/>
      </c>
      <c r="C1171" s="757" t="str">
        <f>'Compiled Bev'!K3461</f>
        <v/>
      </c>
      <c r="D1171" s="757" t="str">
        <f>'Compiled Bev'!L3461</f>
        <v/>
      </c>
      <c r="E1171" s="757" t="str">
        <f>'Compiled Bev'!M3461</f>
        <v/>
      </c>
      <c r="F1171" s="757" t="str">
        <f>'Compiled Bev'!N3461</f>
        <v/>
      </c>
      <c r="G1171" s="757" t="str">
        <f t="shared" si="1"/>
        <v/>
      </c>
      <c r="H1171" s="757" t="str">
        <f>'Compiled Bev'!P3461</f>
        <v/>
      </c>
      <c r="I1171" s="757" t="str">
        <f t="shared" si="2"/>
        <v/>
      </c>
      <c r="J1171" s="757" t="str">
        <f>'Compiled Bev'!R3461</f>
        <v/>
      </c>
      <c r="K1171" s="757" t="str">
        <f>'Compiled Bev'!S3461</f>
        <v/>
      </c>
      <c r="L1171" s="757" t="str">
        <f>'Compiled Bev'!T3461</f>
        <v/>
      </c>
      <c r="M1171" s="758"/>
      <c r="N1171" s="759"/>
      <c r="O1171" s="757"/>
      <c r="P1171" s="757"/>
      <c r="Q1171" s="757"/>
      <c r="R1171" s="757"/>
      <c r="S1171" s="757"/>
      <c r="T1171" s="757"/>
      <c r="U1171" s="757"/>
      <c r="V1171" s="757">
        <f>COUNTA('Compiled Bev'!P3461,'Compiled Bev'!R3461)</f>
        <v>0</v>
      </c>
      <c r="W1171" s="757"/>
      <c r="X1171" s="757"/>
      <c r="Y1171" s="757"/>
      <c r="Z1171" s="757"/>
    </row>
    <row r="1172">
      <c r="A1172" s="757" t="str">
        <f>'Compiled Bev'!I3462</f>
        <v/>
      </c>
      <c r="B1172" s="757" t="str">
        <f>IF(sum('Compiled Bev'!P3462+'Compiled Bev'!R3462)=0,"",IF(V1172&gt;1,"",sum('Compiled Bev'!P3462+'Compiled Bev'!R3462)))</f>
        <v/>
      </c>
      <c r="C1172" s="757" t="str">
        <f>'Compiled Bev'!K3462</f>
        <v/>
      </c>
      <c r="D1172" s="757" t="str">
        <f>'Compiled Bev'!L3462</f>
        <v/>
      </c>
      <c r="E1172" s="757" t="str">
        <f>'Compiled Bev'!M3462</f>
        <v/>
      </c>
      <c r="F1172" s="757" t="str">
        <f>'Compiled Bev'!N3462</f>
        <v/>
      </c>
      <c r="G1172" s="757" t="str">
        <f t="shared" si="1"/>
        <v/>
      </c>
      <c r="H1172" s="757" t="str">
        <f>'Compiled Bev'!P3462</f>
        <v/>
      </c>
      <c r="I1172" s="757" t="str">
        <f t="shared" si="2"/>
        <v/>
      </c>
      <c r="J1172" s="757" t="str">
        <f>'Compiled Bev'!R3462</f>
        <v/>
      </c>
      <c r="K1172" s="757" t="str">
        <f>'Compiled Bev'!S3462</f>
        <v/>
      </c>
      <c r="L1172" s="757" t="str">
        <f>'Compiled Bev'!T3462</f>
        <v/>
      </c>
      <c r="M1172" s="758"/>
      <c r="N1172" s="759"/>
      <c r="O1172" s="757"/>
      <c r="P1172" s="757"/>
      <c r="Q1172" s="757"/>
      <c r="R1172" s="757"/>
      <c r="S1172" s="757"/>
      <c r="T1172" s="757"/>
      <c r="U1172" s="757"/>
      <c r="V1172" s="757">
        <f>COUNTA('Compiled Bev'!P3462,'Compiled Bev'!R3462)</f>
        <v>0</v>
      </c>
      <c r="W1172" s="757"/>
      <c r="X1172" s="757"/>
      <c r="Y1172" s="757"/>
      <c r="Z1172" s="757"/>
    </row>
    <row r="1173">
      <c r="A1173" s="757" t="str">
        <f>'Compiled Bev'!I3463</f>
        <v/>
      </c>
      <c r="B1173" s="757" t="str">
        <f>IF(sum('Compiled Bev'!P3463+'Compiled Bev'!R3463)=0,"",IF(V1173&gt;1,"",sum('Compiled Bev'!P3463+'Compiled Bev'!R3463)))</f>
        <v/>
      </c>
      <c r="C1173" s="757" t="str">
        <f>'Compiled Bev'!K3463</f>
        <v/>
      </c>
      <c r="D1173" s="757" t="str">
        <f>'Compiled Bev'!L3463</f>
        <v/>
      </c>
      <c r="E1173" s="757" t="str">
        <f>'Compiled Bev'!M3463</f>
        <v/>
      </c>
      <c r="F1173" s="757" t="str">
        <f>'Compiled Bev'!N3463</f>
        <v/>
      </c>
      <c r="G1173" s="757" t="str">
        <f t="shared" si="1"/>
        <v/>
      </c>
      <c r="H1173" s="757" t="str">
        <f>'Compiled Bev'!P3463</f>
        <v/>
      </c>
      <c r="I1173" s="757" t="str">
        <f t="shared" si="2"/>
        <v/>
      </c>
      <c r="J1173" s="757" t="str">
        <f>'Compiled Bev'!R3463</f>
        <v/>
      </c>
      <c r="K1173" s="757" t="str">
        <f>'Compiled Bev'!S3463</f>
        <v/>
      </c>
      <c r="L1173" s="757" t="str">
        <f>'Compiled Bev'!T3463</f>
        <v/>
      </c>
      <c r="M1173" s="758"/>
      <c r="N1173" s="759"/>
      <c r="O1173" s="757"/>
      <c r="P1173" s="757"/>
      <c r="Q1173" s="757"/>
      <c r="R1173" s="757"/>
      <c r="S1173" s="757"/>
      <c r="T1173" s="757"/>
      <c r="U1173" s="757"/>
      <c r="V1173" s="757">
        <f>COUNTA('Compiled Bev'!P3463,'Compiled Bev'!R3463)</f>
        <v>0</v>
      </c>
      <c r="W1173" s="757"/>
      <c r="X1173" s="757"/>
      <c r="Y1173" s="757"/>
      <c r="Z1173" s="757"/>
    </row>
    <row r="1174">
      <c r="A1174" s="757" t="str">
        <f>'Compiled Bev'!I3464</f>
        <v/>
      </c>
      <c r="B1174" s="757" t="str">
        <f>IF(sum('Compiled Bev'!P3464+'Compiled Bev'!R3464)=0,"",IF(V1174&gt;1,"",sum('Compiled Bev'!P3464+'Compiled Bev'!R3464)))</f>
        <v/>
      </c>
      <c r="C1174" s="757" t="str">
        <f>'Compiled Bev'!K3464</f>
        <v/>
      </c>
      <c r="D1174" s="757" t="str">
        <f>'Compiled Bev'!L3464</f>
        <v/>
      </c>
      <c r="E1174" s="757" t="str">
        <f>'Compiled Bev'!M3464</f>
        <v/>
      </c>
      <c r="F1174" s="757" t="str">
        <f>'Compiled Bev'!N3464</f>
        <v/>
      </c>
      <c r="G1174" s="757" t="str">
        <f t="shared" si="1"/>
        <v/>
      </c>
      <c r="H1174" s="757" t="str">
        <f>'Compiled Bev'!P3464</f>
        <v/>
      </c>
      <c r="I1174" s="757" t="str">
        <f t="shared" si="2"/>
        <v/>
      </c>
      <c r="J1174" s="757" t="str">
        <f>'Compiled Bev'!R3464</f>
        <v/>
      </c>
      <c r="K1174" s="757" t="str">
        <f>'Compiled Bev'!S3464</f>
        <v/>
      </c>
      <c r="L1174" s="757" t="str">
        <f>'Compiled Bev'!T3464</f>
        <v/>
      </c>
      <c r="M1174" s="758"/>
      <c r="N1174" s="759"/>
      <c r="O1174" s="757"/>
      <c r="P1174" s="757"/>
      <c r="Q1174" s="757"/>
      <c r="R1174" s="757"/>
      <c r="S1174" s="757"/>
      <c r="T1174" s="757"/>
      <c r="U1174" s="757"/>
      <c r="V1174" s="757">
        <f>COUNTA('Compiled Bev'!P3464,'Compiled Bev'!R3464)</f>
        <v>0</v>
      </c>
      <c r="W1174" s="757"/>
      <c r="X1174" s="757"/>
      <c r="Y1174" s="757"/>
      <c r="Z1174" s="757"/>
    </row>
    <row r="1175">
      <c r="A1175" s="757" t="str">
        <f>'Compiled Bev'!I3465</f>
        <v/>
      </c>
      <c r="B1175" s="757" t="str">
        <f>IF(sum('Compiled Bev'!P3465+'Compiled Bev'!R3465)=0,"",IF(V1175&gt;1,"",sum('Compiled Bev'!P3465+'Compiled Bev'!R3465)))</f>
        <v/>
      </c>
      <c r="C1175" s="757" t="str">
        <f>'Compiled Bev'!K3465</f>
        <v/>
      </c>
      <c r="D1175" s="757" t="str">
        <f>'Compiled Bev'!L3465</f>
        <v/>
      </c>
      <c r="E1175" s="757" t="str">
        <f>'Compiled Bev'!M3465</f>
        <v/>
      </c>
      <c r="F1175" s="757" t="str">
        <f>'Compiled Bev'!N3465</f>
        <v/>
      </c>
      <c r="G1175" s="757" t="str">
        <f t="shared" si="1"/>
        <v/>
      </c>
      <c r="H1175" s="757" t="str">
        <f>'Compiled Bev'!P3465</f>
        <v/>
      </c>
      <c r="I1175" s="757" t="str">
        <f t="shared" si="2"/>
        <v/>
      </c>
      <c r="J1175" s="757" t="str">
        <f>'Compiled Bev'!R3465</f>
        <v/>
      </c>
      <c r="K1175" s="757" t="str">
        <f>'Compiled Bev'!S3465</f>
        <v/>
      </c>
      <c r="L1175" s="757" t="str">
        <f>'Compiled Bev'!T3465</f>
        <v/>
      </c>
      <c r="M1175" s="758"/>
      <c r="N1175" s="759"/>
      <c r="O1175" s="757"/>
      <c r="P1175" s="757"/>
      <c r="Q1175" s="757"/>
      <c r="R1175" s="757"/>
      <c r="S1175" s="757"/>
      <c r="T1175" s="757"/>
      <c r="U1175" s="757"/>
      <c r="V1175" s="757">
        <f>COUNTA('Compiled Bev'!P3465,'Compiled Bev'!R3465)</f>
        <v>0</v>
      </c>
      <c r="W1175" s="757"/>
      <c r="X1175" s="757"/>
      <c r="Y1175" s="757"/>
      <c r="Z1175" s="757"/>
    </row>
    <row r="1176">
      <c r="A1176" s="757" t="str">
        <f>'Compiled Bev'!I3466</f>
        <v/>
      </c>
      <c r="B1176" s="757" t="str">
        <f>IF(sum('Compiled Bev'!P3466+'Compiled Bev'!R3466)=0,"",IF(V1176&gt;1,"",sum('Compiled Bev'!P3466+'Compiled Bev'!R3466)))</f>
        <v/>
      </c>
      <c r="C1176" s="757" t="str">
        <f>'Compiled Bev'!K3466</f>
        <v/>
      </c>
      <c r="D1176" s="757" t="str">
        <f>'Compiled Bev'!L3466</f>
        <v/>
      </c>
      <c r="E1176" s="757" t="str">
        <f>'Compiled Bev'!M3466</f>
        <v/>
      </c>
      <c r="F1176" s="757" t="str">
        <f>'Compiled Bev'!N3466</f>
        <v/>
      </c>
      <c r="G1176" s="757" t="str">
        <f t="shared" si="1"/>
        <v/>
      </c>
      <c r="H1176" s="757" t="str">
        <f>'Compiled Bev'!P3466</f>
        <v/>
      </c>
      <c r="I1176" s="757" t="str">
        <f t="shared" si="2"/>
        <v/>
      </c>
      <c r="J1176" s="757" t="str">
        <f>'Compiled Bev'!R3466</f>
        <v/>
      </c>
      <c r="K1176" s="757" t="str">
        <f>'Compiled Bev'!S3466</f>
        <v/>
      </c>
      <c r="L1176" s="757" t="str">
        <f>'Compiled Bev'!T3466</f>
        <v/>
      </c>
      <c r="M1176" s="758"/>
      <c r="N1176" s="759"/>
      <c r="O1176" s="757"/>
      <c r="P1176" s="757"/>
      <c r="Q1176" s="757"/>
      <c r="R1176" s="757"/>
      <c r="S1176" s="757"/>
      <c r="T1176" s="757"/>
      <c r="U1176" s="757"/>
      <c r="V1176" s="757">
        <f>COUNTA('Compiled Bev'!P3466,'Compiled Bev'!R3466)</f>
        <v>0</v>
      </c>
      <c r="W1176" s="757"/>
      <c r="X1176" s="757"/>
      <c r="Y1176" s="757"/>
      <c r="Z1176" s="757"/>
    </row>
    <row r="1177">
      <c r="A1177" s="757" t="str">
        <f>'Compiled Bev'!I3467</f>
        <v/>
      </c>
      <c r="B1177" s="757" t="str">
        <f>IF(sum('Compiled Bev'!P3467+'Compiled Bev'!R3467)=0,"",IF(V1177&gt;1,"",sum('Compiled Bev'!P3467+'Compiled Bev'!R3467)))</f>
        <v/>
      </c>
      <c r="C1177" s="757" t="str">
        <f>'Compiled Bev'!K3467</f>
        <v/>
      </c>
      <c r="D1177" s="757" t="str">
        <f>'Compiled Bev'!L3467</f>
        <v/>
      </c>
      <c r="E1177" s="757" t="str">
        <f>'Compiled Bev'!M3467</f>
        <v/>
      </c>
      <c r="F1177" s="757" t="str">
        <f>'Compiled Bev'!N3467</f>
        <v/>
      </c>
      <c r="G1177" s="757" t="str">
        <f t="shared" si="1"/>
        <v/>
      </c>
      <c r="H1177" s="757" t="str">
        <f>'Compiled Bev'!P3467</f>
        <v/>
      </c>
      <c r="I1177" s="757" t="str">
        <f t="shared" si="2"/>
        <v/>
      </c>
      <c r="J1177" s="757" t="str">
        <f>'Compiled Bev'!R3467</f>
        <v/>
      </c>
      <c r="K1177" s="757" t="str">
        <f>'Compiled Bev'!S3467</f>
        <v/>
      </c>
      <c r="L1177" s="757" t="str">
        <f>'Compiled Bev'!T3467</f>
        <v/>
      </c>
      <c r="M1177" s="758"/>
      <c r="N1177" s="759"/>
      <c r="O1177" s="757"/>
      <c r="P1177" s="757"/>
      <c r="Q1177" s="757"/>
      <c r="R1177" s="757"/>
      <c r="S1177" s="757"/>
      <c r="T1177" s="757"/>
      <c r="U1177" s="757"/>
      <c r="V1177" s="757">
        <f>COUNTA('Compiled Bev'!P3467,'Compiled Bev'!R3467)</f>
        <v>0</v>
      </c>
      <c r="W1177" s="757"/>
      <c r="X1177" s="757"/>
      <c r="Y1177" s="757"/>
      <c r="Z1177" s="757"/>
    </row>
    <row r="1178">
      <c r="A1178" s="757" t="str">
        <f>'Compiled Bev'!I3468</f>
        <v/>
      </c>
      <c r="B1178" s="757" t="str">
        <f>IF(sum('Compiled Bev'!P3468+'Compiled Bev'!R3468)=0,"",IF(V1178&gt;1,"",sum('Compiled Bev'!P3468+'Compiled Bev'!R3468)))</f>
        <v/>
      </c>
      <c r="C1178" s="757" t="str">
        <f>'Compiled Bev'!K3468</f>
        <v/>
      </c>
      <c r="D1178" s="757" t="str">
        <f>'Compiled Bev'!L3468</f>
        <v/>
      </c>
      <c r="E1178" s="757" t="str">
        <f>'Compiled Bev'!M3468</f>
        <v/>
      </c>
      <c r="F1178" s="757" t="str">
        <f>'Compiled Bev'!N3468</f>
        <v/>
      </c>
      <c r="G1178" s="757" t="str">
        <f t="shared" si="1"/>
        <v/>
      </c>
      <c r="H1178" s="757" t="str">
        <f>'Compiled Bev'!P3468</f>
        <v/>
      </c>
      <c r="I1178" s="757" t="str">
        <f t="shared" si="2"/>
        <v/>
      </c>
      <c r="J1178" s="757" t="str">
        <f>'Compiled Bev'!R3468</f>
        <v/>
      </c>
      <c r="K1178" s="757" t="str">
        <f>'Compiled Bev'!S3468</f>
        <v/>
      </c>
      <c r="L1178" s="757" t="str">
        <f>'Compiled Bev'!T3468</f>
        <v/>
      </c>
      <c r="M1178" s="758"/>
      <c r="N1178" s="759"/>
      <c r="O1178" s="757"/>
      <c r="P1178" s="757"/>
      <c r="Q1178" s="757"/>
      <c r="R1178" s="757"/>
      <c r="S1178" s="757"/>
      <c r="T1178" s="757"/>
      <c r="U1178" s="757"/>
      <c r="V1178" s="757">
        <f>COUNTA('Compiled Bev'!P3468,'Compiled Bev'!R3468)</f>
        <v>0</v>
      </c>
      <c r="W1178" s="757"/>
      <c r="X1178" s="757"/>
      <c r="Y1178" s="757"/>
      <c r="Z1178" s="757"/>
    </row>
    <row r="1179">
      <c r="A1179" s="757" t="str">
        <f>'Compiled Bev'!I3469</f>
        <v/>
      </c>
      <c r="B1179" s="757" t="str">
        <f>IF(sum('Compiled Bev'!P3469+'Compiled Bev'!R3469)=0,"",IF(V1179&gt;1,"",sum('Compiled Bev'!P3469+'Compiled Bev'!R3469)))</f>
        <v/>
      </c>
      <c r="C1179" s="757" t="str">
        <f>'Compiled Bev'!K3469</f>
        <v/>
      </c>
      <c r="D1179" s="757" t="str">
        <f>'Compiled Bev'!L3469</f>
        <v/>
      </c>
      <c r="E1179" s="757" t="str">
        <f>'Compiled Bev'!M3469</f>
        <v/>
      </c>
      <c r="F1179" s="757" t="str">
        <f>'Compiled Bev'!N3469</f>
        <v/>
      </c>
      <c r="G1179" s="757" t="str">
        <f t="shared" si="1"/>
        <v/>
      </c>
      <c r="H1179" s="757" t="str">
        <f>'Compiled Bev'!P3469</f>
        <v/>
      </c>
      <c r="I1179" s="757" t="str">
        <f t="shared" si="2"/>
        <v/>
      </c>
      <c r="J1179" s="757" t="str">
        <f>'Compiled Bev'!R3469</f>
        <v/>
      </c>
      <c r="K1179" s="757" t="str">
        <f>'Compiled Bev'!S3469</f>
        <v/>
      </c>
      <c r="L1179" s="757" t="str">
        <f>'Compiled Bev'!T3469</f>
        <v/>
      </c>
      <c r="M1179" s="758"/>
      <c r="N1179" s="759"/>
      <c r="O1179" s="757"/>
      <c r="P1179" s="757"/>
      <c r="Q1179" s="757"/>
      <c r="R1179" s="757"/>
      <c r="S1179" s="757"/>
      <c r="T1179" s="757"/>
      <c r="U1179" s="757"/>
      <c r="V1179" s="757">
        <f>COUNTA('Compiled Bev'!P3469,'Compiled Bev'!R3469)</f>
        <v>0</v>
      </c>
      <c r="W1179" s="757"/>
      <c r="X1179" s="757"/>
      <c r="Y1179" s="757"/>
      <c r="Z1179" s="757"/>
    </row>
    <row r="1180">
      <c r="A1180" s="757" t="str">
        <f>'Compiled Bev'!I3470</f>
        <v/>
      </c>
      <c r="B1180" s="757" t="str">
        <f>IF(sum('Compiled Bev'!P3470+'Compiled Bev'!R3470)=0,"",IF(V1180&gt;1,"",sum('Compiled Bev'!P3470+'Compiled Bev'!R3470)))</f>
        <v/>
      </c>
      <c r="C1180" s="757" t="str">
        <f>'Compiled Bev'!K3470</f>
        <v/>
      </c>
      <c r="D1180" s="757" t="str">
        <f>'Compiled Bev'!L3470</f>
        <v/>
      </c>
      <c r="E1180" s="757" t="str">
        <f>'Compiled Bev'!M3470</f>
        <v/>
      </c>
      <c r="F1180" s="757" t="str">
        <f>'Compiled Bev'!N3470</f>
        <v/>
      </c>
      <c r="G1180" s="757" t="str">
        <f t="shared" si="1"/>
        <v/>
      </c>
      <c r="H1180" s="757" t="str">
        <f>'Compiled Bev'!P3470</f>
        <v/>
      </c>
      <c r="I1180" s="757" t="str">
        <f t="shared" si="2"/>
        <v/>
      </c>
      <c r="J1180" s="757" t="str">
        <f>'Compiled Bev'!R3470</f>
        <v/>
      </c>
      <c r="K1180" s="757" t="str">
        <f>'Compiled Bev'!S3470</f>
        <v/>
      </c>
      <c r="L1180" s="757" t="str">
        <f>'Compiled Bev'!T3470</f>
        <v/>
      </c>
      <c r="M1180" s="758"/>
      <c r="N1180" s="759"/>
      <c r="O1180" s="757"/>
      <c r="P1180" s="757"/>
      <c r="Q1180" s="757"/>
      <c r="R1180" s="757"/>
      <c r="S1180" s="757"/>
      <c r="T1180" s="757"/>
      <c r="U1180" s="757"/>
      <c r="V1180" s="757">
        <f>COUNTA('Compiled Bev'!P3470,'Compiled Bev'!R3470)</f>
        <v>0</v>
      </c>
      <c r="W1180" s="757"/>
      <c r="X1180" s="757"/>
      <c r="Y1180" s="757"/>
      <c r="Z1180" s="757"/>
    </row>
    <row r="1181">
      <c r="A1181" s="757" t="str">
        <f>'Compiled Bev'!I3471</f>
        <v/>
      </c>
      <c r="B1181" s="757" t="str">
        <f>IF(sum('Compiled Bev'!P3471+'Compiled Bev'!R3471)=0,"",IF(V1181&gt;1,"",sum('Compiled Bev'!P3471+'Compiled Bev'!R3471)))</f>
        <v/>
      </c>
      <c r="C1181" s="757" t="str">
        <f>'Compiled Bev'!K3471</f>
        <v/>
      </c>
      <c r="D1181" s="757" t="str">
        <f>'Compiled Bev'!L3471</f>
        <v/>
      </c>
      <c r="E1181" s="757" t="str">
        <f>'Compiled Bev'!M3471</f>
        <v/>
      </c>
      <c r="F1181" s="757" t="str">
        <f>'Compiled Bev'!N3471</f>
        <v/>
      </c>
      <c r="G1181" s="757" t="str">
        <f t="shared" si="1"/>
        <v/>
      </c>
      <c r="H1181" s="757" t="str">
        <f>'Compiled Bev'!P3471</f>
        <v/>
      </c>
      <c r="I1181" s="757" t="str">
        <f t="shared" si="2"/>
        <v/>
      </c>
      <c r="J1181" s="757" t="str">
        <f>'Compiled Bev'!R3471</f>
        <v/>
      </c>
      <c r="K1181" s="757" t="str">
        <f>'Compiled Bev'!S3471</f>
        <v/>
      </c>
      <c r="L1181" s="757" t="str">
        <f>'Compiled Bev'!T3471</f>
        <v/>
      </c>
      <c r="M1181" s="758"/>
      <c r="N1181" s="759"/>
      <c r="O1181" s="757"/>
      <c r="P1181" s="757"/>
      <c r="Q1181" s="757"/>
      <c r="R1181" s="757"/>
      <c r="S1181" s="757"/>
      <c r="T1181" s="757"/>
      <c r="U1181" s="757"/>
      <c r="V1181" s="757">
        <f>COUNTA('Compiled Bev'!P3471,'Compiled Bev'!R3471)</f>
        <v>0</v>
      </c>
      <c r="W1181" s="757"/>
      <c r="X1181" s="757"/>
      <c r="Y1181" s="757"/>
      <c r="Z1181" s="757"/>
    </row>
    <row r="1182">
      <c r="A1182" s="757" t="str">
        <f>'Compiled Bev'!I3472</f>
        <v/>
      </c>
      <c r="B1182" s="757" t="str">
        <f>IF(sum('Compiled Bev'!P3472+'Compiled Bev'!R3472)=0,"",IF(V1182&gt;1,"",sum('Compiled Bev'!P3472+'Compiled Bev'!R3472)))</f>
        <v/>
      </c>
      <c r="C1182" s="757" t="str">
        <f>'Compiled Bev'!K3472</f>
        <v/>
      </c>
      <c r="D1182" s="757" t="str">
        <f>'Compiled Bev'!L3472</f>
        <v/>
      </c>
      <c r="E1182" s="757" t="str">
        <f>'Compiled Bev'!M3472</f>
        <v/>
      </c>
      <c r="F1182" s="757" t="str">
        <f>'Compiled Bev'!N3472</f>
        <v/>
      </c>
      <c r="G1182" s="757" t="str">
        <f t="shared" si="1"/>
        <v/>
      </c>
      <c r="H1182" s="757" t="str">
        <f>'Compiled Bev'!P3472</f>
        <v/>
      </c>
      <c r="I1182" s="757" t="str">
        <f t="shared" si="2"/>
        <v/>
      </c>
      <c r="J1182" s="757" t="str">
        <f>'Compiled Bev'!R3472</f>
        <v/>
      </c>
      <c r="K1182" s="757" t="str">
        <f>'Compiled Bev'!S3472</f>
        <v/>
      </c>
      <c r="L1182" s="757" t="str">
        <f>'Compiled Bev'!T3472</f>
        <v/>
      </c>
      <c r="M1182" s="758"/>
      <c r="N1182" s="759"/>
      <c r="O1182" s="757"/>
      <c r="P1182" s="757"/>
      <c r="Q1182" s="757"/>
      <c r="R1182" s="757"/>
      <c r="S1182" s="757"/>
      <c r="T1182" s="757"/>
      <c r="U1182" s="757"/>
      <c r="V1182" s="757">
        <f>COUNTA('Compiled Bev'!P3472,'Compiled Bev'!R3472)</f>
        <v>0</v>
      </c>
      <c r="W1182" s="757"/>
      <c r="X1182" s="757"/>
      <c r="Y1182" s="757"/>
      <c r="Z1182" s="757"/>
    </row>
    <row r="1183">
      <c r="A1183" s="757" t="str">
        <f>'Compiled Bev'!I3473</f>
        <v/>
      </c>
      <c r="B1183" s="757" t="str">
        <f>IF(sum('Compiled Bev'!P3473+'Compiled Bev'!R3473)=0,"",IF(V1183&gt;1,"",sum('Compiled Bev'!P3473+'Compiled Bev'!R3473)))</f>
        <v/>
      </c>
      <c r="C1183" s="757" t="str">
        <f>'Compiled Bev'!K3473</f>
        <v/>
      </c>
      <c r="D1183" s="757" t="str">
        <f>'Compiled Bev'!L3473</f>
        <v/>
      </c>
      <c r="E1183" s="757" t="str">
        <f>'Compiled Bev'!M3473</f>
        <v/>
      </c>
      <c r="F1183" s="757" t="str">
        <f>'Compiled Bev'!N3473</f>
        <v/>
      </c>
      <c r="G1183" s="757" t="str">
        <f t="shared" si="1"/>
        <v/>
      </c>
      <c r="H1183" s="757" t="str">
        <f>'Compiled Bev'!P3473</f>
        <v/>
      </c>
      <c r="I1183" s="757" t="str">
        <f t="shared" si="2"/>
        <v/>
      </c>
      <c r="J1183" s="757" t="str">
        <f>'Compiled Bev'!R3473</f>
        <v/>
      </c>
      <c r="K1183" s="757" t="str">
        <f>'Compiled Bev'!S3473</f>
        <v/>
      </c>
      <c r="L1183" s="757" t="str">
        <f>'Compiled Bev'!T3473</f>
        <v/>
      </c>
      <c r="M1183" s="758"/>
      <c r="N1183" s="759"/>
      <c r="O1183" s="757"/>
      <c r="P1183" s="757"/>
      <c r="Q1183" s="757"/>
      <c r="R1183" s="757"/>
      <c r="S1183" s="757"/>
      <c r="T1183" s="757"/>
      <c r="U1183" s="757"/>
      <c r="V1183" s="757">
        <f>COUNTA('Compiled Bev'!P3473,'Compiled Bev'!R3473)</f>
        <v>0</v>
      </c>
      <c r="W1183" s="757"/>
      <c r="X1183" s="757"/>
      <c r="Y1183" s="757"/>
      <c r="Z1183" s="757"/>
    </row>
    <row r="1184">
      <c r="A1184" s="757" t="str">
        <f>'Compiled Bev'!I3474</f>
        <v/>
      </c>
      <c r="B1184" s="757" t="str">
        <f>IF(sum('Compiled Bev'!P3474+'Compiled Bev'!R3474)=0,"",IF(V1184&gt;1,"",sum('Compiled Bev'!P3474+'Compiled Bev'!R3474)))</f>
        <v/>
      </c>
      <c r="C1184" s="757" t="str">
        <f>'Compiled Bev'!K3474</f>
        <v/>
      </c>
      <c r="D1184" s="757" t="str">
        <f>'Compiled Bev'!L3474</f>
        <v/>
      </c>
      <c r="E1184" s="757" t="str">
        <f>'Compiled Bev'!M3474</f>
        <v/>
      </c>
      <c r="F1184" s="757" t="str">
        <f>'Compiled Bev'!N3474</f>
        <v/>
      </c>
      <c r="G1184" s="757" t="str">
        <f t="shared" si="1"/>
        <v/>
      </c>
      <c r="H1184" s="757" t="str">
        <f>'Compiled Bev'!P3474</f>
        <v/>
      </c>
      <c r="I1184" s="757" t="str">
        <f t="shared" si="2"/>
        <v/>
      </c>
      <c r="J1184" s="757" t="str">
        <f>'Compiled Bev'!R3474</f>
        <v/>
      </c>
      <c r="K1184" s="757" t="str">
        <f>'Compiled Bev'!S3474</f>
        <v/>
      </c>
      <c r="L1184" s="757" t="str">
        <f>'Compiled Bev'!T3474</f>
        <v/>
      </c>
      <c r="M1184" s="758"/>
      <c r="N1184" s="759"/>
      <c r="O1184" s="757"/>
      <c r="P1184" s="757"/>
      <c r="Q1184" s="757"/>
      <c r="R1184" s="757"/>
      <c r="S1184" s="757"/>
      <c r="T1184" s="757"/>
      <c r="U1184" s="757"/>
      <c r="V1184" s="757">
        <f>COUNTA('Compiled Bev'!P3474,'Compiled Bev'!R3474)</f>
        <v>0</v>
      </c>
      <c r="W1184" s="757"/>
      <c r="X1184" s="757"/>
      <c r="Y1184" s="757"/>
      <c r="Z1184" s="757"/>
    </row>
    <row r="1185">
      <c r="A1185" s="757" t="str">
        <f>'Compiled Bev'!I3475</f>
        <v/>
      </c>
      <c r="B1185" s="757" t="str">
        <f>IF(sum('Compiled Bev'!P3475+'Compiled Bev'!R3475)=0,"",IF(V1185&gt;1,"",sum('Compiled Bev'!P3475+'Compiled Bev'!R3475)))</f>
        <v/>
      </c>
      <c r="C1185" s="757" t="str">
        <f>'Compiled Bev'!K3475</f>
        <v/>
      </c>
      <c r="D1185" s="757" t="str">
        <f>'Compiled Bev'!L3475</f>
        <v/>
      </c>
      <c r="E1185" s="757" t="str">
        <f>'Compiled Bev'!M3475</f>
        <v/>
      </c>
      <c r="F1185" s="757" t="str">
        <f>'Compiled Bev'!N3475</f>
        <v/>
      </c>
      <c r="G1185" s="757" t="str">
        <f t="shared" si="1"/>
        <v/>
      </c>
      <c r="H1185" s="757" t="str">
        <f>'Compiled Bev'!P3475</f>
        <v/>
      </c>
      <c r="I1185" s="757" t="str">
        <f t="shared" si="2"/>
        <v/>
      </c>
      <c r="J1185" s="757" t="str">
        <f>'Compiled Bev'!R3475</f>
        <v/>
      </c>
      <c r="K1185" s="757" t="str">
        <f>'Compiled Bev'!S3475</f>
        <v/>
      </c>
      <c r="L1185" s="757" t="str">
        <f>'Compiled Bev'!T3475</f>
        <v/>
      </c>
      <c r="M1185" s="758"/>
      <c r="N1185" s="759"/>
      <c r="O1185" s="757"/>
      <c r="P1185" s="757"/>
      <c r="Q1185" s="757"/>
      <c r="R1185" s="757"/>
      <c r="S1185" s="757"/>
      <c r="T1185" s="757"/>
      <c r="U1185" s="757"/>
      <c r="V1185" s="757">
        <f>COUNTA('Compiled Bev'!P3475,'Compiled Bev'!R3475)</f>
        <v>0</v>
      </c>
      <c r="W1185" s="757"/>
      <c r="X1185" s="757"/>
      <c r="Y1185" s="757"/>
      <c r="Z1185" s="757"/>
    </row>
    <row r="1186">
      <c r="A1186" s="757" t="str">
        <f>'Compiled Bev'!I3476</f>
        <v/>
      </c>
      <c r="B1186" s="757" t="str">
        <f>IF(sum('Compiled Bev'!P3476+'Compiled Bev'!R3476)=0,"",IF(V1186&gt;1,"",sum('Compiled Bev'!P3476+'Compiled Bev'!R3476)))</f>
        <v/>
      </c>
      <c r="C1186" s="757" t="str">
        <f>'Compiled Bev'!K3476</f>
        <v/>
      </c>
      <c r="D1186" s="757" t="str">
        <f>'Compiled Bev'!L3476</f>
        <v/>
      </c>
      <c r="E1186" s="757" t="str">
        <f>'Compiled Bev'!M3476</f>
        <v/>
      </c>
      <c r="F1186" s="757" t="str">
        <f>'Compiled Bev'!N3476</f>
        <v/>
      </c>
      <c r="G1186" s="757" t="str">
        <f t="shared" si="1"/>
        <v/>
      </c>
      <c r="H1186" s="757" t="str">
        <f>'Compiled Bev'!P3476</f>
        <v/>
      </c>
      <c r="I1186" s="757" t="str">
        <f t="shared" si="2"/>
        <v/>
      </c>
      <c r="J1186" s="757" t="str">
        <f>'Compiled Bev'!R3476</f>
        <v/>
      </c>
      <c r="K1186" s="757" t="str">
        <f>'Compiled Bev'!S3476</f>
        <v/>
      </c>
      <c r="L1186" s="757" t="str">
        <f>'Compiled Bev'!T3476</f>
        <v/>
      </c>
      <c r="M1186" s="758"/>
      <c r="N1186" s="759"/>
      <c r="O1186" s="757"/>
      <c r="P1186" s="757"/>
      <c r="Q1186" s="757"/>
      <c r="R1186" s="757"/>
      <c r="S1186" s="757"/>
      <c r="T1186" s="757"/>
      <c r="U1186" s="757"/>
      <c r="V1186" s="757">
        <f>COUNTA('Compiled Bev'!P3476,'Compiled Bev'!R3476)</f>
        <v>0</v>
      </c>
      <c r="W1186" s="757"/>
      <c r="X1186" s="757"/>
      <c r="Y1186" s="757"/>
      <c r="Z1186" s="757"/>
    </row>
    <row r="1187">
      <c r="A1187" s="757" t="str">
        <f>'Compiled Bev'!I3477</f>
        <v/>
      </c>
      <c r="B1187" s="757" t="str">
        <f>IF(sum('Compiled Bev'!P3477+'Compiled Bev'!R3477)=0,"",IF(V1187&gt;1,"",sum('Compiled Bev'!P3477+'Compiled Bev'!R3477)))</f>
        <v/>
      </c>
      <c r="C1187" s="757" t="str">
        <f>'Compiled Bev'!K3477</f>
        <v/>
      </c>
      <c r="D1187" s="757" t="str">
        <f>'Compiled Bev'!L3477</f>
        <v/>
      </c>
      <c r="E1187" s="757" t="str">
        <f>'Compiled Bev'!M3477</f>
        <v/>
      </c>
      <c r="F1187" s="757" t="str">
        <f>'Compiled Bev'!N3477</f>
        <v/>
      </c>
      <c r="G1187" s="757" t="str">
        <f t="shared" si="1"/>
        <v/>
      </c>
      <c r="H1187" s="757" t="str">
        <f>'Compiled Bev'!P3477</f>
        <v/>
      </c>
      <c r="I1187" s="757" t="str">
        <f t="shared" si="2"/>
        <v/>
      </c>
      <c r="J1187" s="757" t="str">
        <f>'Compiled Bev'!R3477</f>
        <v/>
      </c>
      <c r="K1187" s="757" t="str">
        <f>'Compiled Bev'!S3477</f>
        <v/>
      </c>
      <c r="L1187" s="757" t="str">
        <f>'Compiled Bev'!T3477</f>
        <v/>
      </c>
      <c r="M1187" s="758"/>
      <c r="N1187" s="759"/>
      <c r="O1187" s="757"/>
      <c r="P1187" s="757"/>
      <c r="Q1187" s="757"/>
      <c r="R1187" s="757"/>
      <c r="S1187" s="757"/>
      <c r="T1187" s="757"/>
      <c r="U1187" s="757"/>
      <c r="V1187" s="757">
        <f>COUNTA('Compiled Bev'!P3477,'Compiled Bev'!R3477)</f>
        <v>0</v>
      </c>
      <c r="W1187" s="757"/>
      <c r="X1187" s="757"/>
      <c r="Y1187" s="757"/>
      <c r="Z1187" s="757"/>
    </row>
    <row r="1188">
      <c r="A1188" s="757" t="str">
        <f>'Compiled Bev'!I3478</f>
        <v/>
      </c>
      <c r="B1188" s="757" t="str">
        <f>IF(sum('Compiled Bev'!P3478+'Compiled Bev'!R3478)=0,"",IF(V1188&gt;1,"",sum('Compiled Bev'!P3478+'Compiled Bev'!R3478)))</f>
        <v/>
      </c>
      <c r="C1188" s="757" t="str">
        <f>'Compiled Bev'!K3478</f>
        <v/>
      </c>
      <c r="D1188" s="757" t="str">
        <f>'Compiled Bev'!L3478</f>
        <v/>
      </c>
      <c r="E1188" s="757" t="str">
        <f>'Compiled Bev'!M3478</f>
        <v/>
      </c>
      <c r="F1188" s="757" t="str">
        <f>'Compiled Bev'!N3478</f>
        <v/>
      </c>
      <c r="G1188" s="757" t="str">
        <f t="shared" si="1"/>
        <v/>
      </c>
      <c r="H1188" s="757" t="str">
        <f>'Compiled Bev'!P3478</f>
        <v/>
      </c>
      <c r="I1188" s="757" t="str">
        <f t="shared" si="2"/>
        <v/>
      </c>
      <c r="J1188" s="757" t="str">
        <f>'Compiled Bev'!R3478</f>
        <v/>
      </c>
      <c r="K1188" s="757" t="str">
        <f>'Compiled Bev'!S3478</f>
        <v/>
      </c>
      <c r="L1188" s="757" t="str">
        <f>'Compiled Bev'!T3478</f>
        <v/>
      </c>
      <c r="M1188" s="758"/>
      <c r="N1188" s="759"/>
      <c r="O1188" s="757"/>
      <c r="P1188" s="757"/>
      <c r="Q1188" s="757"/>
      <c r="R1188" s="757"/>
      <c r="S1188" s="757"/>
      <c r="T1188" s="757"/>
      <c r="U1188" s="757"/>
      <c r="V1188" s="757">
        <f>COUNTA('Compiled Bev'!P3478,'Compiled Bev'!R3478)</f>
        <v>0</v>
      </c>
      <c r="W1188" s="757"/>
      <c r="X1188" s="757"/>
      <c r="Y1188" s="757"/>
      <c r="Z1188" s="757"/>
    </row>
    <row r="1189">
      <c r="A1189" s="757" t="str">
        <f>'Compiled Bev'!I3479</f>
        <v/>
      </c>
      <c r="B1189" s="757" t="str">
        <f>IF(sum('Compiled Bev'!P3479+'Compiled Bev'!R3479)=0,"",IF(V1189&gt;1,"",sum('Compiled Bev'!P3479+'Compiled Bev'!R3479)))</f>
        <v/>
      </c>
      <c r="C1189" s="757" t="str">
        <f>'Compiled Bev'!K3479</f>
        <v/>
      </c>
      <c r="D1189" s="757" t="str">
        <f>'Compiled Bev'!L3479</f>
        <v/>
      </c>
      <c r="E1189" s="757" t="str">
        <f>'Compiled Bev'!M3479</f>
        <v/>
      </c>
      <c r="F1189" s="757" t="str">
        <f>'Compiled Bev'!N3479</f>
        <v/>
      </c>
      <c r="G1189" s="757" t="str">
        <f t="shared" si="1"/>
        <v/>
      </c>
      <c r="H1189" s="757" t="str">
        <f>'Compiled Bev'!P3479</f>
        <v/>
      </c>
      <c r="I1189" s="757" t="str">
        <f t="shared" si="2"/>
        <v/>
      </c>
      <c r="J1189" s="757" t="str">
        <f>'Compiled Bev'!R3479</f>
        <v/>
      </c>
      <c r="K1189" s="757" t="str">
        <f>'Compiled Bev'!S3479</f>
        <v/>
      </c>
      <c r="L1189" s="757" t="str">
        <f>'Compiled Bev'!T3479</f>
        <v/>
      </c>
      <c r="M1189" s="758"/>
      <c r="N1189" s="759"/>
      <c r="O1189" s="757"/>
      <c r="P1189" s="757"/>
      <c r="Q1189" s="757"/>
      <c r="R1189" s="757"/>
      <c r="S1189" s="757"/>
      <c r="T1189" s="757"/>
      <c r="U1189" s="757"/>
      <c r="V1189" s="757">
        <f>COUNTA('Compiled Bev'!P3479,'Compiled Bev'!R3479)</f>
        <v>0</v>
      </c>
      <c r="W1189" s="757"/>
      <c r="X1189" s="757"/>
      <c r="Y1189" s="757"/>
      <c r="Z1189" s="757"/>
    </row>
    <row r="1190">
      <c r="A1190" s="757" t="str">
        <f>'Compiled Bev'!I3480</f>
        <v/>
      </c>
      <c r="B1190" s="757" t="str">
        <f>IF(sum('Compiled Bev'!P3480+'Compiled Bev'!R3480)=0,"",IF(V1190&gt;1,"",sum('Compiled Bev'!P3480+'Compiled Bev'!R3480)))</f>
        <v/>
      </c>
      <c r="C1190" s="757" t="str">
        <f>'Compiled Bev'!K3480</f>
        <v/>
      </c>
      <c r="D1190" s="757" t="str">
        <f>'Compiled Bev'!L3480</f>
        <v/>
      </c>
      <c r="E1190" s="757" t="str">
        <f>'Compiled Bev'!M3480</f>
        <v/>
      </c>
      <c r="F1190" s="757" t="str">
        <f>'Compiled Bev'!N3480</f>
        <v/>
      </c>
      <c r="G1190" s="757" t="str">
        <f t="shared" si="1"/>
        <v/>
      </c>
      <c r="H1190" s="757" t="str">
        <f>'Compiled Bev'!P3480</f>
        <v/>
      </c>
      <c r="I1190" s="757" t="str">
        <f t="shared" si="2"/>
        <v/>
      </c>
      <c r="J1190" s="757" t="str">
        <f>'Compiled Bev'!R3480</f>
        <v/>
      </c>
      <c r="K1190" s="757" t="str">
        <f>'Compiled Bev'!S3480</f>
        <v/>
      </c>
      <c r="L1190" s="757" t="str">
        <f>'Compiled Bev'!T3480</f>
        <v/>
      </c>
      <c r="M1190" s="758"/>
      <c r="N1190" s="759"/>
      <c r="O1190" s="757"/>
      <c r="P1190" s="757"/>
      <c r="Q1190" s="757"/>
      <c r="R1190" s="757"/>
      <c r="S1190" s="757"/>
      <c r="T1190" s="757"/>
      <c r="U1190" s="757"/>
      <c r="V1190" s="757">
        <f>COUNTA('Compiled Bev'!P3480,'Compiled Bev'!R3480)</f>
        <v>0</v>
      </c>
      <c r="W1190" s="757"/>
      <c r="X1190" s="757"/>
      <c r="Y1190" s="757"/>
      <c r="Z1190" s="757"/>
    </row>
    <row r="1191">
      <c r="A1191" s="757" t="str">
        <f>'Compiled Bev'!I3481</f>
        <v/>
      </c>
      <c r="B1191" s="757" t="str">
        <f>IF(sum('Compiled Bev'!P3481+'Compiled Bev'!R3481)=0,"",IF(V1191&gt;1,"",sum('Compiled Bev'!P3481+'Compiled Bev'!R3481)))</f>
        <v/>
      </c>
      <c r="C1191" s="757" t="str">
        <f>'Compiled Bev'!K3481</f>
        <v/>
      </c>
      <c r="D1191" s="757" t="str">
        <f>'Compiled Bev'!L3481</f>
        <v/>
      </c>
      <c r="E1191" s="757" t="str">
        <f>'Compiled Bev'!M3481</f>
        <v/>
      </c>
      <c r="F1191" s="757" t="str">
        <f>'Compiled Bev'!N3481</f>
        <v/>
      </c>
      <c r="G1191" s="757" t="str">
        <f t="shared" si="1"/>
        <v/>
      </c>
      <c r="H1191" s="757" t="str">
        <f>'Compiled Bev'!P3481</f>
        <v/>
      </c>
      <c r="I1191" s="757" t="str">
        <f t="shared" si="2"/>
        <v/>
      </c>
      <c r="J1191" s="757" t="str">
        <f>'Compiled Bev'!R3481</f>
        <v/>
      </c>
      <c r="K1191" s="757" t="str">
        <f>'Compiled Bev'!S3481</f>
        <v/>
      </c>
      <c r="L1191" s="757" t="str">
        <f>'Compiled Bev'!T3481</f>
        <v/>
      </c>
      <c r="M1191" s="758"/>
      <c r="N1191" s="759"/>
      <c r="O1191" s="757"/>
      <c r="P1191" s="757"/>
      <c r="Q1191" s="757"/>
      <c r="R1191" s="757"/>
      <c r="S1191" s="757"/>
      <c r="T1191" s="757"/>
      <c r="U1191" s="757"/>
      <c r="V1191" s="757">
        <f>COUNTA('Compiled Bev'!P3481,'Compiled Bev'!R3481)</f>
        <v>0</v>
      </c>
      <c r="W1191" s="757"/>
      <c r="X1191" s="757"/>
      <c r="Y1191" s="757"/>
      <c r="Z1191" s="757"/>
    </row>
    <row r="1192">
      <c r="A1192" s="757" t="str">
        <f>'Compiled Bev'!I3482</f>
        <v/>
      </c>
      <c r="B1192" s="757" t="str">
        <f>IF(sum('Compiled Bev'!P3482+'Compiled Bev'!R3482)=0,"",IF(V1192&gt;1,"",sum('Compiled Bev'!P3482+'Compiled Bev'!R3482)))</f>
        <v/>
      </c>
      <c r="C1192" s="757" t="str">
        <f>'Compiled Bev'!K3482</f>
        <v/>
      </c>
      <c r="D1192" s="757" t="str">
        <f>'Compiled Bev'!L3482</f>
        <v/>
      </c>
      <c r="E1192" s="757" t="str">
        <f>'Compiled Bev'!M3482</f>
        <v/>
      </c>
      <c r="F1192" s="757" t="str">
        <f>'Compiled Bev'!N3482</f>
        <v/>
      </c>
      <c r="G1192" s="757" t="str">
        <f t="shared" si="1"/>
        <v/>
      </c>
      <c r="H1192" s="757" t="str">
        <f>'Compiled Bev'!P3482</f>
        <v/>
      </c>
      <c r="I1192" s="757" t="str">
        <f t="shared" si="2"/>
        <v/>
      </c>
      <c r="J1192" s="757" t="str">
        <f>'Compiled Bev'!R3482</f>
        <v/>
      </c>
      <c r="K1192" s="757" t="str">
        <f>'Compiled Bev'!S3482</f>
        <v/>
      </c>
      <c r="L1192" s="757" t="str">
        <f>'Compiled Bev'!T3482</f>
        <v/>
      </c>
      <c r="M1192" s="758"/>
      <c r="N1192" s="759"/>
      <c r="O1192" s="757"/>
      <c r="P1192" s="757"/>
      <c r="Q1192" s="757"/>
      <c r="R1192" s="757"/>
      <c r="S1192" s="757"/>
      <c r="T1192" s="757"/>
      <c r="U1192" s="757"/>
      <c r="V1192" s="757">
        <f>COUNTA('Compiled Bev'!P3482,'Compiled Bev'!R3482)</f>
        <v>0</v>
      </c>
      <c r="W1192" s="757"/>
      <c r="X1192" s="757"/>
      <c r="Y1192" s="757"/>
      <c r="Z1192" s="757"/>
    </row>
    <row r="1193">
      <c r="A1193" s="757" t="str">
        <f>'Compiled Bev'!I3483</f>
        <v/>
      </c>
      <c r="B1193" s="757" t="str">
        <f>IF(sum('Compiled Bev'!P3483+'Compiled Bev'!R3483)=0,"",IF(V1193&gt;1,"",sum('Compiled Bev'!P3483+'Compiled Bev'!R3483)))</f>
        <v/>
      </c>
      <c r="C1193" s="757" t="str">
        <f>'Compiled Bev'!K3483</f>
        <v/>
      </c>
      <c r="D1193" s="757" t="str">
        <f>'Compiled Bev'!L3483</f>
        <v/>
      </c>
      <c r="E1193" s="757" t="str">
        <f>'Compiled Bev'!M3483</f>
        <v/>
      </c>
      <c r="F1193" s="757" t="str">
        <f>'Compiled Bev'!N3483</f>
        <v/>
      </c>
      <c r="G1193" s="757" t="str">
        <f t="shared" si="1"/>
        <v/>
      </c>
      <c r="H1193" s="757" t="str">
        <f>'Compiled Bev'!P3483</f>
        <v/>
      </c>
      <c r="I1193" s="757" t="str">
        <f t="shared" si="2"/>
        <v/>
      </c>
      <c r="J1193" s="757" t="str">
        <f>'Compiled Bev'!R3483</f>
        <v/>
      </c>
      <c r="K1193" s="757" t="str">
        <f>'Compiled Bev'!S3483</f>
        <v/>
      </c>
      <c r="L1193" s="757" t="str">
        <f>'Compiled Bev'!T3483</f>
        <v/>
      </c>
      <c r="M1193" s="758"/>
      <c r="N1193" s="759"/>
      <c r="O1193" s="757"/>
      <c r="P1193" s="757"/>
      <c r="Q1193" s="757"/>
      <c r="R1193" s="757"/>
      <c r="S1193" s="757"/>
      <c r="T1193" s="757"/>
      <c r="U1193" s="757"/>
      <c r="V1193" s="757">
        <f>COUNTA('Compiled Bev'!P3483,'Compiled Bev'!R3483)</f>
        <v>0</v>
      </c>
      <c r="W1193" s="757"/>
      <c r="X1193" s="757"/>
      <c r="Y1193" s="757"/>
      <c r="Z1193" s="757"/>
    </row>
    <row r="1194">
      <c r="A1194" s="757" t="str">
        <f>'Compiled Bev'!I3484</f>
        <v/>
      </c>
      <c r="B1194" s="757" t="str">
        <f>IF(sum('Compiled Bev'!P3484+'Compiled Bev'!R3484)=0,"",IF(V1194&gt;1,"",sum('Compiled Bev'!P3484+'Compiled Bev'!R3484)))</f>
        <v/>
      </c>
      <c r="C1194" s="757" t="str">
        <f>'Compiled Bev'!K3484</f>
        <v/>
      </c>
      <c r="D1194" s="757" t="str">
        <f>'Compiled Bev'!L3484</f>
        <v/>
      </c>
      <c r="E1194" s="757" t="str">
        <f>'Compiled Bev'!M3484</f>
        <v/>
      </c>
      <c r="F1194" s="757" t="str">
        <f>'Compiled Bev'!N3484</f>
        <v/>
      </c>
      <c r="G1194" s="757" t="str">
        <f t="shared" si="1"/>
        <v/>
      </c>
      <c r="H1194" s="757" t="str">
        <f>'Compiled Bev'!P3484</f>
        <v/>
      </c>
      <c r="I1194" s="757" t="str">
        <f t="shared" si="2"/>
        <v/>
      </c>
      <c r="J1194" s="757" t="str">
        <f>'Compiled Bev'!R3484</f>
        <v/>
      </c>
      <c r="K1194" s="757" t="str">
        <f>'Compiled Bev'!S3484</f>
        <v/>
      </c>
      <c r="L1194" s="757" t="str">
        <f>'Compiled Bev'!T3484</f>
        <v/>
      </c>
      <c r="M1194" s="758"/>
      <c r="N1194" s="759"/>
      <c r="O1194" s="757"/>
      <c r="P1194" s="757"/>
      <c r="Q1194" s="757"/>
      <c r="R1194" s="757"/>
      <c r="S1194" s="757"/>
      <c r="T1194" s="757"/>
      <c r="U1194" s="757"/>
      <c r="V1194" s="757">
        <f>COUNTA('Compiled Bev'!P3484,'Compiled Bev'!R3484)</f>
        <v>0</v>
      </c>
      <c r="W1194" s="757"/>
      <c r="X1194" s="757"/>
      <c r="Y1194" s="757"/>
      <c r="Z1194" s="757"/>
    </row>
    <row r="1195">
      <c r="A1195" s="757" t="str">
        <f>'Compiled Bev'!I3485</f>
        <v/>
      </c>
      <c r="B1195" s="757" t="str">
        <f>IF(sum('Compiled Bev'!P3485+'Compiled Bev'!R3485)=0,"",IF(V1195&gt;1,"",sum('Compiled Bev'!P3485+'Compiled Bev'!R3485)))</f>
        <v/>
      </c>
      <c r="C1195" s="757" t="str">
        <f>'Compiled Bev'!K3485</f>
        <v/>
      </c>
      <c r="D1195" s="757" t="str">
        <f>'Compiled Bev'!L3485</f>
        <v/>
      </c>
      <c r="E1195" s="757" t="str">
        <f>'Compiled Bev'!M3485</f>
        <v/>
      </c>
      <c r="F1195" s="757" t="str">
        <f>'Compiled Bev'!N3485</f>
        <v/>
      </c>
      <c r="G1195" s="757" t="str">
        <f t="shared" si="1"/>
        <v/>
      </c>
      <c r="H1195" s="757" t="str">
        <f>'Compiled Bev'!P3485</f>
        <v/>
      </c>
      <c r="I1195" s="757" t="str">
        <f t="shared" si="2"/>
        <v/>
      </c>
      <c r="J1195" s="757" t="str">
        <f>'Compiled Bev'!R3485</f>
        <v/>
      </c>
      <c r="K1195" s="757" t="str">
        <f>'Compiled Bev'!S3485</f>
        <v/>
      </c>
      <c r="L1195" s="757" t="str">
        <f>'Compiled Bev'!T3485</f>
        <v/>
      </c>
      <c r="M1195" s="758"/>
      <c r="N1195" s="759"/>
      <c r="O1195" s="757"/>
      <c r="P1195" s="757"/>
      <c r="Q1195" s="757"/>
      <c r="R1195" s="757"/>
      <c r="S1195" s="757"/>
      <c r="T1195" s="757"/>
      <c r="U1195" s="757"/>
      <c r="V1195" s="757">
        <f>COUNTA('Compiled Bev'!P3485,'Compiled Bev'!R3485)</f>
        <v>0</v>
      </c>
      <c r="W1195" s="757"/>
      <c r="X1195" s="757"/>
      <c r="Y1195" s="757"/>
      <c r="Z1195" s="757"/>
    </row>
    <row r="1196">
      <c r="A1196" s="757" t="str">
        <f>'Compiled Bev'!I3486</f>
        <v/>
      </c>
      <c r="B1196" s="757" t="str">
        <f>IF(sum('Compiled Bev'!P3486+'Compiled Bev'!R3486)=0,"",IF(V1196&gt;1,"",sum('Compiled Bev'!P3486+'Compiled Bev'!R3486)))</f>
        <v/>
      </c>
      <c r="C1196" s="757" t="str">
        <f>'Compiled Bev'!K3486</f>
        <v/>
      </c>
      <c r="D1196" s="757" t="str">
        <f>'Compiled Bev'!L3486</f>
        <v/>
      </c>
      <c r="E1196" s="757" t="str">
        <f>'Compiled Bev'!M3486</f>
        <v/>
      </c>
      <c r="F1196" s="757" t="str">
        <f>'Compiled Bev'!N3486</f>
        <v/>
      </c>
      <c r="G1196" s="757" t="str">
        <f t="shared" si="1"/>
        <v/>
      </c>
      <c r="H1196" s="757" t="str">
        <f>'Compiled Bev'!P3486</f>
        <v/>
      </c>
      <c r="I1196" s="757" t="str">
        <f t="shared" si="2"/>
        <v/>
      </c>
      <c r="J1196" s="757" t="str">
        <f>'Compiled Bev'!R3486</f>
        <v/>
      </c>
      <c r="K1196" s="757" t="str">
        <f>'Compiled Bev'!S3486</f>
        <v/>
      </c>
      <c r="L1196" s="757" t="str">
        <f>'Compiled Bev'!T3486</f>
        <v/>
      </c>
      <c r="M1196" s="758"/>
      <c r="N1196" s="759"/>
      <c r="O1196" s="757"/>
      <c r="P1196" s="757"/>
      <c r="Q1196" s="757"/>
      <c r="R1196" s="757"/>
      <c r="S1196" s="757"/>
      <c r="T1196" s="757"/>
      <c r="U1196" s="757"/>
      <c r="V1196" s="757">
        <f>COUNTA('Compiled Bev'!P3486,'Compiled Bev'!R3486)</f>
        <v>0</v>
      </c>
      <c r="W1196" s="757"/>
      <c r="X1196" s="757"/>
      <c r="Y1196" s="757"/>
      <c r="Z1196" s="757"/>
    </row>
    <row r="1197">
      <c r="A1197" s="757" t="str">
        <f>'Compiled Bev'!I3487</f>
        <v/>
      </c>
      <c r="B1197" s="757" t="str">
        <f>IF(sum('Compiled Bev'!P3487+'Compiled Bev'!R3487)=0,"",IF(V1197&gt;1,"",sum('Compiled Bev'!P3487+'Compiled Bev'!R3487)))</f>
        <v/>
      </c>
      <c r="C1197" s="757" t="str">
        <f>'Compiled Bev'!K3487</f>
        <v/>
      </c>
      <c r="D1197" s="757" t="str">
        <f>'Compiled Bev'!L3487</f>
        <v/>
      </c>
      <c r="E1197" s="757" t="str">
        <f>'Compiled Bev'!M3487</f>
        <v/>
      </c>
      <c r="F1197" s="757" t="str">
        <f>'Compiled Bev'!N3487</f>
        <v/>
      </c>
      <c r="G1197" s="757" t="str">
        <f t="shared" si="1"/>
        <v/>
      </c>
      <c r="H1197" s="757" t="str">
        <f>'Compiled Bev'!P3487</f>
        <v/>
      </c>
      <c r="I1197" s="757" t="str">
        <f t="shared" si="2"/>
        <v/>
      </c>
      <c r="J1197" s="757" t="str">
        <f>'Compiled Bev'!R3487</f>
        <v/>
      </c>
      <c r="K1197" s="757" t="str">
        <f>'Compiled Bev'!S3487</f>
        <v/>
      </c>
      <c r="L1197" s="757" t="str">
        <f>'Compiled Bev'!T3487</f>
        <v/>
      </c>
      <c r="M1197" s="758"/>
      <c r="N1197" s="759"/>
      <c r="O1197" s="757"/>
      <c r="P1197" s="757"/>
      <c r="Q1197" s="757"/>
      <c r="R1197" s="757"/>
      <c r="S1197" s="757"/>
      <c r="T1197" s="757"/>
      <c r="U1197" s="757"/>
      <c r="V1197" s="757">
        <f>COUNTA('Compiled Bev'!P3487,'Compiled Bev'!R3487)</f>
        <v>0</v>
      </c>
      <c r="W1197" s="757"/>
      <c r="X1197" s="757"/>
      <c r="Y1197" s="757"/>
      <c r="Z1197" s="757"/>
    </row>
    <row r="1198">
      <c r="A1198" s="757" t="str">
        <f>'Compiled Bev'!I3488</f>
        <v/>
      </c>
      <c r="B1198" s="757" t="str">
        <f>IF(sum('Compiled Bev'!P3488+'Compiled Bev'!R3488)=0,"",IF(V1198&gt;1,"",sum('Compiled Bev'!P3488+'Compiled Bev'!R3488)))</f>
        <v/>
      </c>
      <c r="C1198" s="757" t="str">
        <f>'Compiled Bev'!K3488</f>
        <v/>
      </c>
      <c r="D1198" s="757" t="str">
        <f>'Compiled Bev'!L3488</f>
        <v/>
      </c>
      <c r="E1198" s="757" t="str">
        <f>'Compiled Bev'!M3488</f>
        <v/>
      </c>
      <c r="F1198" s="757" t="str">
        <f>'Compiled Bev'!N3488</f>
        <v/>
      </c>
      <c r="G1198" s="757" t="str">
        <f t="shared" si="1"/>
        <v/>
      </c>
      <c r="H1198" s="757" t="str">
        <f>'Compiled Bev'!P3488</f>
        <v/>
      </c>
      <c r="I1198" s="757" t="str">
        <f t="shared" si="2"/>
        <v/>
      </c>
      <c r="J1198" s="757" t="str">
        <f>'Compiled Bev'!R3488</f>
        <v/>
      </c>
      <c r="K1198" s="757" t="str">
        <f>'Compiled Bev'!S3488</f>
        <v/>
      </c>
      <c r="L1198" s="757" t="str">
        <f>'Compiled Bev'!T3488</f>
        <v/>
      </c>
      <c r="M1198" s="758"/>
      <c r="N1198" s="759"/>
      <c r="O1198" s="757"/>
      <c r="P1198" s="757"/>
      <c r="Q1198" s="757"/>
      <c r="R1198" s="757"/>
      <c r="S1198" s="757"/>
      <c r="T1198" s="757"/>
      <c r="U1198" s="757"/>
      <c r="V1198" s="757">
        <f>COUNTA('Compiled Bev'!P3488,'Compiled Bev'!R3488)</f>
        <v>0</v>
      </c>
      <c r="W1198" s="757"/>
      <c r="X1198" s="757"/>
      <c r="Y1198" s="757"/>
      <c r="Z1198" s="757"/>
    </row>
    <row r="1199">
      <c r="A1199" s="757" t="str">
        <f>'Compiled Bev'!I3489</f>
        <v/>
      </c>
      <c r="B1199" s="757" t="str">
        <f>IF(sum('Compiled Bev'!P3489+'Compiled Bev'!R3489)=0,"",IF(V1199&gt;1,"",sum('Compiled Bev'!P3489+'Compiled Bev'!R3489)))</f>
        <v/>
      </c>
      <c r="C1199" s="757" t="str">
        <f>'Compiled Bev'!K3489</f>
        <v/>
      </c>
      <c r="D1199" s="757" t="str">
        <f>'Compiled Bev'!L3489</f>
        <v/>
      </c>
      <c r="E1199" s="757" t="str">
        <f>'Compiled Bev'!M3489</f>
        <v/>
      </c>
      <c r="F1199" s="757" t="str">
        <f>'Compiled Bev'!N3489</f>
        <v/>
      </c>
      <c r="G1199" s="757" t="str">
        <f t="shared" si="1"/>
        <v/>
      </c>
      <c r="H1199" s="757" t="str">
        <f>'Compiled Bev'!P3489</f>
        <v/>
      </c>
      <c r="I1199" s="757" t="str">
        <f t="shared" si="2"/>
        <v/>
      </c>
      <c r="J1199" s="757" t="str">
        <f>'Compiled Bev'!R3489</f>
        <v/>
      </c>
      <c r="K1199" s="757" t="str">
        <f>'Compiled Bev'!S3489</f>
        <v/>
      </c>
      <c r="L1199" s="757" t="str">
        <f>'Compiled Bev'!T3489</f>
        <v/>
      </c>
      <c r="M1199" s="758"/>
      <c r="N1199" s="759"/>
      <c r="O1199" s="757"/>
      <c r="P1199" s="757"/>
      <c r="Q1199" s="757"/>
      <c r="R1199" s="757"/>
      <c r="S1199" s="757"/>
      <c r="T1199" s="757"/>
      <c r="U1199" s="757"/>
      <c r="V1199" s="757">
        <f>COUNTA('Compiled Bev'!P3489,'Compiled Bev'!R3489)</f>
        <v>0</v>
      </c>
      <c r="W1199" s="757"/>
      <c r="X1199" s="757"/>
      <c r="Y1199" s="757"/>
      <c r="Z1199" s="757"/>
    </row>
    <row r="1200">
      <c r="A1200" s="757" t="str">
        <f>'Compiled Bev'!I3490</f>
        <v/>
      </c>
      <c r="B1200" s="757" t="str">
        <f>IF(sum('Compiled Bev'!P3490+'Compiled Bev'!R3490)=0,"",IF(V1200&gt;1,"",sum('Compiled Bev'!P3490+'Compiled Bev'!R3490)))</f>
        <v/>
      </c>
      <c r="C1200" s="757" t="str">
        <f>'Compiled Bev'!K3490</f>
        <v/>
      </c>
      <c r="D1200" s="757" t="str">
        <f>'Compiled Bev'!L3490</f>
        <v/>
      </c>
      <c r="E1200" s="757" t="str">
        <f>'Compiled Bev'!M3490</f>
        <v/>
      </c>
      <c r="F1200" s="757" t="str">
        <f>'Compiled Bev'!N3490</f>
        <v/>
      </c>
      <c r="G1200" s="757" t="str">
        <f t="shared" si="1"/>
        <v/>
      </c>
      <c r="H1200" s="757" t="str">
        <f>'Compiled Bev'!P3490</f>
        <v/>
      </c>
      <c r="I1200" s="757" t="str">
        <f t="shared" si="2"/>
        <v/>
      </c>
      <c r="J1200" s="757" t="str">
        <f>'Compiled Bev'!R3490</f>
        <v/>
      </c>
      <c r="K1200" s="757" t="str">
        <f>'Compiled Bev'!S3490</f>
        <v/>
      </c>
      <c r="L1200" s="757" t="str">
        <f>'Compiled Bev'!T3490</f>
        <v/>
      </c>
      <c r="M1200" s="758"/>
      <c r="N1200" s="759"/>
      <c r="O1200" s="757"/>
      <c r="P1200" s="757"/>
      <c r="Q1200" s="757"/>
      <c r="R1200" s="757"/>
      <c r="S1200" s="757"/>
      <c r="T1200" s="757"/>
      <c r="U1200" s="757"/>
      <c r="V1200" s="757">
        <f>COUNTA('Compiled Bev'!P3490,'Compiled Bev'!R3490)</f>
        <v>0</v>
      </c>
      <c r="W1200" s="757"/>
      <c r="X1200" s="757"/>
      <c r="Y1200" s="757"/>
      <c r="Z1200" s="757"/>
    </row>
    <row r="1201">
      <c r="A1201" s="757" t="str">
        <f>'Compiled Bev'!I3491</f>
        <v/>
      </c>
      <c r="B1201" s="757" t="str">
        <f>IF(sum('Compiled Bev'!P3491+'Compiled Bev'!R3491)=0,"",IF(V1201&gt;1,"",sum('Compiled Bev'!P3491+'Compiled Bev'!R3491)))</f>
        <v/>
      </c>
      <c r="C1201" s="757" t="str">
        <f>'Compiled Bev'!K3491</f>
        <v/>
      </c>
      <c r="D1201" s="757" t="str">
        <f>'Compiled Bev'!L3491</f>
        <v/>
      </c>
      <c r="E1201" s="757" t="str">
        <f>'Compiled Bev'!M3491</f>
        <v/>
      </c>
      <c r="F1201" s="757" t="str">
        <f>'Compiled Bev'!N3491</f>
        <v/>
      </c>
      <c r="G1201" s="757" t="str">
        <f t="shared" si="1"/>
        <v/>
      </c>
      <c r="H1201" s="757" t="str">
        <f>'Compiled Bev'!P3491</f>
        <v/>
      </c>
      <c r="I1201" s="757" t="str">
        <f t="shared" si="2"/>
        <v/>
      </c>
      <c r="J1201" s="757" t="str">
        <f>'Compiled Bev'!R3491</f>
        <v/>
      </c>
      <c r="K1201" s="757" t="str">
        <f>'Compiled Bev'!S3491</f>
        <v/>
      </c>
      <c r="L1201" s="757" t="str">
        <f>'Compiled Bev'!T3491</f>
        <v/>
      </c>
      <c r="M1201" s="758"/>
      <c r="N1201" s="759"/>
      <c r="O1201" s="757"/>
      <c r="P1201" s="757"/>
      <c r="Q1201" s="757"/>
      <c r="R1201" s="757"/>
      <c r="S1201" s="757"/>
      <c r="T1201" s="757"/>
      <c r="U1201" s="757"/>
      <c r="V1201" s="757">
        <f>COUNTA('Compiled Bev'!P3491,'Compiled Bev'!R3491)</f>
        <v>0</v>
      </c>
      <c r="W1201" s="757"/>
      <c r="X1201" s="757"/>
      <c r="Y1201" s="757"/>
      <c r="Z1201" s="757"/>
    </row>
    <row r="1202">
      <c r="A1202" s="757" t="str">
        <f>'Compiled Bev'!I3492</f>
        <v/>
      </c>
      <c r="B1202" s="757" t="str">
        <f>IF(sum('Compiled Bev'!P3492+'Compiled Bev'!R3492)=0,"",IF(V1202&gt;1,"",sum('Compiled Bev'!P3492+'Compiled Bev'!R3492)))</f>
        <v/>
      </c>
      <c r="C1202" s="757" t="str">
        <f>'Compiled Bev'!K3492</f>
        <v/>
      </c>
      <c r="D1202" s="757" t="str">
        <f>'Compiled Bev'!L3492</f>
        <v/>
      </c>
      <c r="E1202" s="757" t="str">
        <f>'Compiled Bev'!M3492</f>
        <v/>
      </c>
      <c r="F1202" s="757" t="str">
        <f>'Compiled Bev'!N3492</f>
        <v/>
      </c>
      <c r="G1202" s="757" t="str">
        <f t="shared" si="1"/>
        <v/>
      </c>
      <c r="H1202" s="757" t="str">
        <f>'Compiled Bev'!P3492</f>
        <v/>
      </c>
      <c r="I1202" s="757" t="str">
        <f t="shared" si="2"/>
        <v/>
      </c>
      <c r="J1202" s="757" t="str">
        <f>'Compiled Bev'!R3492</f>
        <v/>
      </c>
      <c r="K1202" s="757" t="str">
        <f>'Compiled Bev'!S3492</f>
        <v/>
      </c>
      <c r="L1202" s="757" t="str">
        <f>'Compiled Bev'!T3492</f>
        <v/>
      </c>
      <c r="M1202" s="758"/>
      <c r="N1202" s="759"/>
      <c r="O1202" s="757"/>
      <c r="P1202" s="757"/>
      <c r="Q1202" s="757"/>
      <c r="R1202" s="757"/>
      <c r="S1202" s="757"/>
      <c r="T1202" s="757"/>
      <c r="U1202" s="757"/>
      <c r="V1202" s="757">
        <f>COUNTA('Compiled Bev'!P3492,'Compiled Bev'!R3492)</f>
        <v>0</v>
      </c>
      <c r="W1202" s="757"/>
      <c r="X1202" s="757"/>
      <c r="Y1202" s="757"/>
      <c r="Z1202" s="757"/>
    </row>
    <row r="1203">
      <c r="A1203" s="757" t="str">
        <f>'Compiled Bev'!I3493</f>
        <v/>
      </c>
      <c r="B1203" s="757" t="str">
        <f>IF(sum('Compiled Bev'!P3493+'Compiled Bev'!R3493)=0,"",IF(V1203&gt;1,"",sum('Compiled Bev'!P3493+'Compiled Bev'!R3493)))</f>
        <v/>
      </c>
      <c r="C1203" s="757" t="str">
        <f>'Compiled Bev'!K3493</f>
        <v/>
      </c>
      <c r="D1203" s="757" t="str">
        <f>'Compiled Bev'!L3493</f>
        <v/>
      </c>
      <c r="E1203" s="757" t="str">
        <f>'Compiled Bev'!M3493</f>
        <v/>
      </c>
      <c r="F1203" s="757" t="str">
        <f>'Compiled Bev'!N3493</f>
        <v/>
      </c>
      <c r="G1203" s="757" t="str">
        <f t="shared" si="1"/>
        <v/>
      </c>
      <c r="H1203" s="757" t="str">
        <f>'Compiled Bev'!P3493</f>
        <v/>
      </c>
      <c r="I1203" s="757" t="str">
        <f t="shared" si="2"/>
        <v/>
      </c>
      <c r="J1203" s="757" t="str">
        <f>'Compiled Bev'!R3493</f>
        <v/>
      </c>
      <c r="K1203" s="757" t="str">
        <f>'Compiled Bev'!S3493</f>
        <v/>
      </c>
      <c r="L1203" s="757" t="str">
        <f>'Compiled Bev'!T3493</f>
        <v/>
      </c>
      <c r="M1203" s="758"/>
      <c r="N1203" s="759"/>
      <c r="O1203" s="757"/>
      <c r="P1203" s="757"/>
      <c r="Q1203" s="757"/>
      <c r="R1203" s="757"/>
      <c r="S1203" s="757"/>
      <c r="T1203" s="757"/>
      <c r="U1203" s="757"/>
      <c r="V1203" s="757">
        <f>COUNTA('Compiled Bev'!P3493,'Compiled Bev'!R3493)</f>
        <v>0</v>
      </c>
      <c r="W1203" s="757"/>
      <c r="X1203" s="757"/>
      <c r="Y1203" s="757"/>
      <c r="Z1203" s="757"/>
    </row>
    <row r="1204">
      <c r="A1204" s="757" t="str">
        <f>'Compiled Bev'!I3494</f>
        <v/>
      </c>
      <c r="B1204" s="757" t="str">
        <f>IF(sum('Compiled Bev'!P3494+'Compiled Bev'!R3494)=0,"",IF(V1204&gt;1,"",sum('Compiled Bev'!P3494+'Compiled Bev'!R3494)))</f>
        <v/>
      </c>
      <c r="C1204" s="757" t="str">
        <f>'Compiled Bev'!K3494</f>
        <v/>
      </c>
      <c r="D1204" s="757" t="str">
        <f>'Compiled Bev'!L3494</f>
        <v/>
      </c>
      <c r="E1204" s="757" t="str">
        <f>'Compiled Bev'!M3494</f>
        <v/>
      </c>
      <c r="F1204" s="757" t="str">
        <f>'Compiled Bev'!N3494</f>
        <v/>
      </c>
      <c r="G1204" s="757" t="str">
        <f t="shared" si="1"/>
        <v/>
      </c>
      <c r="H1204" s="757" t="str">
        <f>'Compiled Bev'!P3494</f>
        <v/>
      </c>
      <c r="I1204" s="757" t="str">
        <f t="shared" si="2"/>
        <v/>
      </c>
      <c r="J1204" s="757" t="str">
        <f>'Compiled Bev'!R3494</f>
        <v/>
      </c>
      <c r="K1204" s="757" t="str">
        <f>'Compiled Bev'!S3494</f>
        <v/>
      </c>
      <c r="L1204" s="757" t="str">
        <f>'Compiled Bev'!T3494</f>
        <v/>
      </c>
      <c r="M1204" s="758"/>
      <c r="N1204" s="759"/>
      <c r="O1204" s="757"/>
      <c r="P1204" s="757"/>
      <c r="Q1204" s="757"/>
      <c r="R1204" s="757"/>
      <c r="S1204" s="757"/>
      <c r="T1204" s="757"/>
      <c r="U1204" s="757"/>
      <c r="V1204" s="757">
        <f>COUNTA('Compiled Bev'!P3494,'Compiled Bev'!R3494)</f>
        <v>0</v>
      </c>
      <c r="W1204" s="757"/>
      <c r="X1204" s="757"/>
      <c r="Y1204" s="757"/>
      <c r="Z1204" s="757"/>
    </row>
    <row r="1205">
      <c r="A1205" s="757" t="str">
        <f>'Compiled Bev'!I3495</f>
        <v/>
      </c>
      <c r="B1205" s="757" t="str">
        <f>IF(sum('Compiled Bev'!P3495+'Compiled Bev'!R3495)=0,"",IF(V1205&gt;1,"",sum('Compiled Bev'!P3495+'Compiled Bev'!R3495)))</f>
        <v/>
      </c>
      <c r="C1205" s="757" t="str">
        <f>'Compiled Bev'!K3495</f>
        <v/>
      </c>
      <c r="D1205" s="757" t="str">
        <f>'Compiled Bev'!L3495</f>
        <v/>
      </c>
      <c r="E1205" s="757" t="str">
        <f>'Compiled Bev'!M3495</f>
        <v/>
      </c>
      <c r="F1205" s="757" t="str">
        <f>'Compiled Bev'!N3495</f>
        <v/>
      </c>
      <c r="G1205" s="757" t="str">
        <f t="shared" si="1"/>
        <v/>
      </c>
      <c r="H1205" s="757" t="str">
        <f>'Compiled Bev'!P3495</f>
        <v/>
      </c>
      <c r="I1205" s="757" t="str">
        <f t="shared" si="2"/>
        <v/>
      </c>
      <c r="J1205" s="757" t="str">
        <f>'Compiled Bev'!R3495</f>
        <v/>
      </c>
      <c r="K1205" s="757" t="str">
        <f>'Compiled Bev'!S3495</f>
        <v/>
      </c>
      <c r="L1205" s="757" t="str">
        <f>'Compiled Bev'!T3495</f>
        <v/>
      </c>
      <c r="M1205" s="758"/>
      <c r="N1205" s="759"/>
      <c r="O1205" s="757"/>
      <c r="P1205" s="757"/>
      <c r="Q1205" s="757"/>
      <c r="R1205" s="757"/>
      <c r="S1205" s="757"/>
      <c r="T1205" s="757"/>
      <c r="U1205" s="757"/>
      <c r="V1205" s="757">
        <f>COUNTA('Compiled Bev'!P3495,'Compiled Bev'!R3495)</f>
        <v>0</v>
      </c>
      <c r="W1205" s="757"/>
      <c r="X1205" s="757"/>
      <c r="Y1205" s="757"/>
      <c r="Z1205" s="757"/>
    </row>
    <row r="1206">
      <c r="A1206" s="757" t="str">
        <f>'Compiled Bev'!I3496</f>
        <v/>
      </c>
      <c r="B1206" s="757" t="str">
        <f>IF(sum('Compiled Bev'!P3496+'Compiled Bev'!R3496)=0,"",IF(V1206&gt;1,"",sum('Compiled Bev'!P3496+'Compiled Bev'!R3496)))</f>
        <v/>
      </c>
      <c r="C1206" s="757" t="str">
        <f>'Compiled Bev'!K3496</f>
        <v/>
      </c>
      <c r="D1206" s="757" t="str">
        <f>'Compiled Bev'!L3496</f>
        <v/>
      </c>
      <c r="E1206" s="757" t="str">
        <f>'Compiled Bev'!M3496</f>
        <v/>
      </c>
      <c r="F1206" s="757" t="str">
        <f>'Compiled Bev'!N3496</f>
        <v/>
      </c>
      <c r="G1206" s="757" t="str">
        <f t="shared" si="1"/>
        <v/>
      </c>
      <c r="H1206" s="757" t="str">
        <f>'Compiled Bev'!P3496</f>
        <v/>
      </c>
      <c r="I1206" s="757" t="str">
        <f t="shared" si="2"/>
        <v/>
      </c>
      <c r="J1206" s="757" t="str">
        <f>'Compiled Bev'!R3496</f>
        <v/>
      </c>
      <c r="K1206" s="757" t="str">
        <f>'Compiled Bev'!S3496</f>
        <v/>
      </c>
      <c r="L1206" s="757" t="str">
        <f>'Compiled Bev'!T3496</f>
        <v/>
      </c>
      <c r="M1206" s="758"/>
      <c r="N1206" s="759"/>
      <c r="O1206" s="757"/>
      <c r="P1206" s="757"/>
      <c r="Q1206" s="757"/>
      <c r="R1206" s="757"/>
      <c r="S1206" s="757"/>
      <c r="T1206" s="757"/>
      <c r="U1206" s="757"/>
      <c r="V1206" s="757">
        <f>COUNTA('Compiled Bev'!P3496,'Compiled Bev'!R3496)</f>
        <v>0</v>
      </c>
      <c r="W1206" s="757"/>
      <c r="X1206" s="757"/>
      <c r="Y1206" s="757"/>
      <c r="Z1206" s="757"/>
    </row>
    <row r="1207">
      <c r="A1207" s="757" t="str">
        <f>'Compiled Bev'!I3497</f>
        <v/>
      </c>
      <c r="B1207" s="757" t="str">
        <f>IF(sum('Compiled Bev'!P3497+'Compiled Bev'!R3497)=0,"",IF(V1207&gt;1,"",sum('Compiled Bev'!P3497+'Compiled Bev'!R3497)))</f>
        <v/>
      </c>
      <c r="C1207" s="757" t="str">
        <f>'Compiled Bev'!K3497</f>
        <v/>
      </c>
      <c r="D1207" s="757" t="str">
        <f>'Compiled Bev'!L3497</f>
        <v/>
      </c>
      <c r="E1207" s="757" t="str">
        <f>'Compiled Bev'!M3497</f>
        <v/>
      </c>
      <c r="F1207" s="757" t="str">
        <f>'Compiled Bev'!N3497</f>
        <v/>
      </c>
      <c r="G1207" s="757" t="str">
        <f t="shared" si="1"/>
        <v/>
      </c>
      <c r="H1207" s="757" t="str">
        <f>'Compiled Bev'!P3497</f>
        <v/>
      </c>
      <c r="I1207" s="757" t="str">
        <f t="shared" si="2"/>
        <v/>
      </c>
      <c r="J1207" s="757" t="str">
        <f>'Compiled Bev'!R3497</f>
        <v/>
      </c>
      <c r="K1207" s="757" t="str">
        <f>'Compiled Bev'!S3497</f>
        <v/>
      </c>
      <c r="L1207" s="757" t="str">
        <f>'Compiled Bev'!T3497</f>
        <v/>
      </c>
      <c r="M1207" s="758"/>
      <c r="N1207" s="759"/>
      <c r="O1207" s="757"/>
      <c r="P1207" s="757"/>
      <c r="Q1207" s="757"/>
      <c r="R1207" s="757"/>
      <c r="S1207" s="757"/>
      <c r="T1207" s="757"/>
      <c r="U1207" s="757"/>
      <c r="V1207" s="757">
        <f>COUNTA('Compiled Bev'!P3497,'Compiled Bev'!R3497)</f>
        <v>0</v>
      </c>
      <c r="W1207" s="757"/>
      <c r="X1207" s="757"/>
      <c r="Y1207" s="757"/>
      <c r="Z1207" s="757"/>
    </row>
    <row r="1208">
      <c r="A1208" s="757" t="str">
        <f>'Compiled Bev'!I3498</f>
        <v/>
      </c>
      <c r="B1208" s="757" t="str">
        <f>IF(sum('Compiled Bev'!P3498+'Compiled Bev'!R3498)=0,"",IF(V1208&gt;1,"",sum('Compiled Bev'!P3498+'Compiled Bev'!R3498)))</f>
        <v/>
      </c>
      <c r="C1208" s="757" t="str">
        <f>'Compiled Bev'!K3498</f>
        <v/>
      </c>
      <c r="D1208" s="757" t="str">
        <f>'Compiled Bev'!L3498</f>
        <v/>
      </c>
      <c r="E1208" s="757" t="str">
        <f>'Compiled Bev'!M3498</f>
        <v/>
      </c>
      <c r="F1208" s="757" t="str">
        <f>'Compiled Bev'!N3498</f>
        <v/>
      </c>
      <c r="G1208" s="757" t="str">
        <f t="shared" si="1"/>
        <v/>
      </c>
      <c r="H1208" s="757" t="str">
        <f>'Compiled Bev'!P3498</f>
        <v/>
      </c>
      <c r="I1208" s="757" t="str">
        <f t="shared" si="2"/>
        <v/>
      </c>
      <c r="J1208" s="757" t="str">
        <f>'Compiled Bev'!R3498</f>
        <v/>
      </c>
      <c r="K1208" s="757" t="str">
        <f>'Compiled Bev'!S3498</f>
        <v/>
      </c>
      <c r="L1208" s="757" t="str">
        <f>'Compiled Bev'!T3498</f>
        <v/>
      </c>
      <c r="M1208" s="758"/>
      <c r="N1208" s="759"/>
      <c r="O1208" s="757"/>
      <c r="P1208" s="757"/>
      <c r="Q1208" s="757"/>
      <c r="R1208" s="757"/>
      <c r="S1208" s="757"/>
      <c r="T1208" s="757"/>
      <c r="U1208" s="757"/>
      <c r="V1208" s="757">
        <f>COUNTA('Compiled Bev'!P3498,'Compiled Bev'!R3498)</f>
        <v>0</v>
      </c>
      <c r="W1208" s="757"/>
      <c r="X1208" s="757"/>
      <c r="Y1208" s="757"/>
      <c r="Z1208" s="757"/>
    </row>
    <row r="1209">
      <c r="A1209" s="757" t="str">
        <f>'Compiled Bev'!I3499</f>
        <v/>
      </c>
      <c r="B1209" s="757" t="str">
        <f>IF(sum('Compiled Bev'!P3499+'Compiled Bev'!R3499)=0,"",IF(V1209&gt;1,"",sum('Compiled Bev'!P3499+'Compiled Bev'!R3499)))</f>
        <v/>
      </c>
      <c r="C1209" s="757" t="str">
        <f>'Compiled Bev'!K3499</f>
        <v/>
      </c>
      <c r="D1209" s="757" t="str">
        <f>'Compiled Bev'!L3499</f>
        <v/>
      </c>
      <c r="E1209" s="757" t="str">
        <f>'Compiled Bev'!M3499</f>
        <v/>
      </c>
      <c r="F1209" s="757" t="str">
        <f>'Compiled Bev'!N3499</f>
        <v/>
      </c>
      <c r="G1209" s="757" t="str">
        <f t="shared" si="1"/>
        <v/>
      </c>
      <c r="H1209" s="757" t="str">
        <f>'Compiled Bev'!P3499</f>
        <v/>
      </c>
      <c r="I1209" s="757" t="str">
        <f t="shared" si="2"/>
        <v/>
      </c>
      <c r="J1209" s="757" t="str">
        <f>'Compiled Bev'!R3499</f>
        <v/>
      </c>
      <c r="K1209" s="757" t="str">
        <f>'Compiled Bev'!S3499</f>
        <v/>
      </c>
      <c r="L1209" s="757" t="str">
        <f>'Compiled Bev'!T3499</f>
        <v/>
      </c>
      <c r="M1209" s="758"/>
      <c r="N1209" s="759"/>
      <c r="O1209" s="757"/>
      <c r="P1209" s="757"/>
      <c r="Q1209" s="757"/>
      <c r="R1209" s="757"/>
      <c r="S1209" s="757"/>
      <c r="T1209" s="757"/>
      <c r="U1209" s="757"/>
      <c r="V1209" s="757">
        <f>COUNTA('Compiled Bev'!P3499,'Compiled Bev'!R3499)</f>
        <v>0</v>
      </c>
      <c r="W1209" s="757"/>
      <c r="X1209" s="757"/>
      <c r="Y1209" s="757"/>
      <c r="Z1209" s="757"/>
    </row>
    <row r="1210">
      <c r="A1210" s="757" t="str">
        <f>'Compiled Bev'!I3500</f>
        <v/>
      </c>
      <c r="B1210" s="757" t="str">
        <f>IF(sum('Compiled Bev'!P3500+'Compiled Bev'!R3500)=0,"",IF(V1210&gt;1,"",sum('Compiled Bev'!P3500+'Compiled Bev'!R3500)))</f>
        <v/>
      </c>
      <c r="C1210" s="757" t="str">
        <f>'Compiled Bev'!K3500</f>
        <v/>
      </c>
      <c r="D1210" s="757" t="str">
        <f>'Compiled Bev'!L3500</f>
        <v/>
      </c>
      <c r="E1210" s="757" t="str">
        <f>'Compiled Bev'!M3500</f>
        <v/>
      </c>
      <c r="F1210" s="757" t="str">
        <f>'Compiled Bev'!N3500</f>
        <v/>
      </c>
      <c r="G1210" s="757" t="str">
        <f t="shared" si="1"/>
        <v/>
      </c>
      <c r="H1210" s="757" t="str">
        <f>'Compiled Bev'!P3500</f>
        <v/>
      </c>
      <c r="I1210" s="757" t="str">
        <f t="shared" si="2"/>
        <v/>
      </c>
      <c r="J1210" s="757" t="str">
        <f>'Compiled Bev'!R3500</f>
        <v/>
      </c>
      <c r="K1210" s="757" t="str">
        <f>'Compiled Bev'!S3500</f>
        <v/>
      </c>
      <c r="L1210" s="757" t="str">
        <f>'Compiled Bev'!T3500</f>
        <v/>
      </c>
      <c r="M1210" s="758"/>
      <c r="N1210" s="759"/>
      <c r="O1210" s="757"/>
      <c r="P1210" s="757"/>
      <c r="Q1210" s="757"/>
      <c r="R1210" s="757"/>
      <c r="S1210" s="757"/>
      <c r="T1210" s="757"/>
      <c r="U1210" s="757"/>
      <c r="V1210" s="757">
        <f>COUNTA('Compiled Bev'!P3500,'Compiled Bev'!R3500)</f>
        <v>0</v>
      </c>
      <c r="W1210" s="757"/>
      <c r="X1210" s="757"/>
      <c r="Y1210" s="757"/>
      <c r="Z1210" s="757"/>
    </row>
    <row r="1211">
      <c r="A1211" s="757" t="str">
        <f>'Compiled Bev'!I3501</f>
        <v/>
      </c>
      <c r="B1211" s="757" t="str">
        <f>IF(sum('Compiled Bev'!P3501+'Compiled Bev'!R3501)=0,"",IF(V1211&gt;1,"",sum('Compiled Bev'!P3501+'Compiled Bev'!R3501)))</f>
        <v/>
      </c>
      <c r="C1211" s="757" t="str">
        <f>'Compiled Bev'!K3501</f>
        <v/>
      </c>
      <c r="D1211" s="757" t="str">
        <f>'Compiled Bev'!L3501</f>
        <v/>
      </c>
      <c r="E1211" s="757" t="str">
        <f>'Compiled Bev'!M3501</f>
        <v/>
      </c>
      <c r="F1211" s="757" t="str">
        <f>'Compiled Bev'!N3501</f>
        <v/>
      </c>
      <c r="G1211" s="757" t="str">
        <f t="shared" si="1"/>
        <v/>
      </c>
      <c r="H1211" s="757" t="str">
        <f>'Compiled Bev'!P3501</f>
        <v/>
      </c>
      <c r="I1211" s="757" t="str">
        <f t="shared" si="2"/>
        <v/>
      </c>
      <c r="J1211" s="757" t="str">
        <f>'Compiled Bev'!R3501</f>
        <v/>
      </c>
      <c r="K1211" s="757" t="str">
        <f>'Compiled Bev'!S3501</f>
        <v/>
      </c>
      <c r="L1211" s="757" t="str">
        <f>'Compiled Bev'!T3501</f>
        <v/>
      </c>
      <c r="M1211" s="758"/>
      <c r="N1211" s="759"/>
      <c r="O1211" s="757"/>
      <c r="P1211" s="757"/>
      <c r="Q1211" s="757"/>
      <c r="R1211" s="757"/>
      <c r="S1211" s="757"/>
      <c r="T1211" s="757"/>
      <c r="U1211" s="757"/>
      <c r="V1211" s="757">
        <f>COUNTA('Compiled Bev'!P3501,'Compiled Bev'!R3501)</f>
        <v>0</v>
      </c>
      <c r="W1211" s="757"/>
      <c r="X1211" s="757"/>
      <c r="Y1211" s="757"/>
      <c r="Z1211" s="757"/>
    </row>
    <row r="1212">
      <c r="A1212" s="757" t="str">
        <f>'Compiled Bev'!I3502</f>
        <v/>
      </c>
      <c r="B1212" s="757" t="str">
        <f>IF(sum('Compiled Bev'!P3502+'Compiled Bev'!R3502)=0,"",IF(V1212&gt;1,"",sum('Compiled Bev'!P3502+'Compiled Bev'!R3502)))</f>
        <v/>
      </c>
      <c r="C1212" s="757" t="str">
        <f>'Compiled Bev'!K3502</f>
        <v/>
      </c>
      <c r="D1212" s="757" t="str">
        <f>'Compiled Bev'!L3502</f>
        <v/>
      </c>
      <c r="E1212" s="757" t="str">
        <f>'Compiled Bev'!M3502</f>
        <v/>
      </c>
      <c r="F1212" s="757" t="str">
        <f>'Compiled Bev'!N3502</f>
        <v/>
      </c>
      <c r="G1212" s="757" t="str">
        <f t="shared" si="1"/>
        <v/>
      </c>
      <c r="H1212" s="757" t="str">
        <f>'Compiled Bev'!P3502</f>
        <v/>
      </c>
      <c r="I1212" s="757" t="str">
        <f t="shared" si="2"/>
        <v/>
      </c>
      <c r="J1212" s="757" t="str">
        <f>'Compiled Bev'!R3502</f>
        <v/>
      </c>
      <c r="K1212" s="757" t="str">
        <f>'Compiled Bev'!S3502</f>
        <v/>
      </c>
      <c r="L1212" s="757" t="str">
        <f>'Compiled Bev'!T3502</f>
        <v/>
      </c>
      <c r="M1212" s="758"/>
      <c r="N1212" s="759"/>
      <c r="O1212" s="757"/>
      <c r="P1212" s="757"/>
      <c r="Q1212" s="757"/>
      <c r="R1212" s="757"/>
      <c r="S1212" s="757"/>
      <c r="T1212" s="757"/>
      <c r="U1212" s="757"/>
      <c r="V1212" s="757">
        <f>COUNTA('Compiled Bev'!P3502,'Compiled Bev'!R3502)</f>
        <v>0</v>
      </c>
      <c r="W1212" s="757"/>
      <c r="X1212" s="757"/>
      <c r="Y1212" s="757"/>
      <c r="Z1212" s="757"/>
    </row>
    <row r="1213">
      <c r="A1213" s="757" t="str">
        <f>'Compiled Bev'!I3503</f>
        <v/>
      </c>
      <c r="B1213" s="757" t="str">
        <f>IF(sum('Compiled Bev'!P3503+'Compiled Bev'!R3503)=0,"",IF(V1213&gt;1,"",sum('Compiled Bev'!P3503+'Compiled Bev'!R3503)))</f>
        <v/>
      </c>
      <c r="C1213" s="757" t="str">
        <f>'Compiled Bev'!K3503</f>
        <v/>
      </c>
      <c r="D1213" s="757" t="str">
        <f>'Compiled Bev'!L3503</f>
        <v/>
      </c>
      <c r="E1213" s="757" t="str">
        <f>'Compiled Bev'!M3503</f>
        <v/>
      </c>
      <c r="F1213" s="757" t="str">
        <f>'Compiled Bev'!N3503</f>
        <v/>
      </c>
      <c r="G1213" s="757" t="str">
        <f t="shared" si="1"/>
        <v/>
      </c>
      <c r="H1213" s="757" t="str">
        <f>'Compiled Bev'!P3503</f>
        <v/>
      </c>
      <c r="I1213" s="757" t="str">
        <f t="shared" si="2"/>
        <v/>
      </c>
      <c r="J1213" s="757" t="str">
        <f>'Compiled Bev'!R3503</f>
        <v/>
      </c>
      <c r="K1213" s="757" t="str">
        <f>'Compiled Bev'!S3503</f>
        <v/>
      </c>
      <c r="L1213" s="757" t="str">
        <f>'Compiled Bev'!T3503</f>
        <v/>
      </c>
      <c r="M1213" s="758"/>
      <c r="N1213" s="759"/>
      <c r="O1213" s="757"/>
      <c r="P1213" s="757"/>
      <c r="Q1213" s="757"/>
      <c r="R1213" s="757"/>
      <c r="S1213" s="757"/>
      <c r="T1213" s="757"/>
      <c r="U1213" s="757"/>
      <c r="V1213" s="757">
        <f>COUNTA('Compiled Bev'!P3503,'Compiled Bev'!R3503)</f>
        <v>0</v>
      </c>
      <c r="W1213" s="757"/>
      <c r="X1213" s="757"/>
      <c r="Y1213" s="757"/>
      <c r="Z1213" s="757"/>
    </row>
    <row r="1214">
      <c r="A1214" s="757" t="str">
        <f>'Compiled Bev'!I3504</f>
        <v/>
      </c>
      <c r="B1214" s="757" t="str">
        <f>IF(sum('Compiled Bev'!P3504+'Compiled Bev'!R3504)=0,"",IF(V1214&gt;1,"",sum('Compiled Bev'!P3504+'Compiled Bev'!R3504)))</f>
        <v/>
      </c>
      <c r="C1214" s="757" t="str">
        <f>'Compiled Bev'!K3504</f>
        <v/>
      </c>
      <c r="D1214" s="757" t="str">
        <f>'Compiled Bev'!L3504</f>
        <v/>
      </c>
      <c r="E1214" s="757" t="str">
        <f>'Compiled Bev'!M3504</f>
        <v/>
      </c>
      <c r="F1214" s="757" t="str">
        <f>'Compiled Bev'!N3504</f>
        <v/>
      </c>
      <c r="G1214" s="757" t="str">
        <f t="shared" si="1"/>
        <v/>
      </c>
      <c r="H1214" s="757" t="str">
        <f>'Compiled Bev'!P3504</f>
        <v/>
      </c>
      <c r="I1214" s="757" t="str">
        <f t="shared" si="2"/>
        <v/>
      </c>
      <c r="J1214" s="757" t="str">
        <f>'Compiled Bev'!R3504</f>
        <v/>
      </c>
      <c r="K1214" s="757" t="str">
        <f>'Compiled Bev'!S3504</f>
        <v/>
      </c>
      <c r="L1214" s="757" t="str">
        <f>'Compiled Bev'!T3504</f>
        <v/>
      </c>
      <c r="M1214" s="758"/>
      <c r="N1214" s="759"/>
      <c r="O1214" s="757"/>
      <c r="P1214" s="757"/>
      <c r="Q1214" s="757"/>
      <c r="R1214" s="757"/>
      <c r="S1214" s="757"/>
      <c r="T1214" s="757"/>
      <c r="U1214" s="757"/>
      <c r="V1214" s="757">
        <f>COUNTA('Compiled Bev'!P3504,'Compiled Bev'!R3504)</f>
        <v>0</v>
      </c>
      <c r="W1214" s="757"/>
      <c r="X1214" s="757"/>
      <c r="Y1214" s="757"/>
      <c r="Z1214" s="757"/>
    </row>
    <row r="1215">
      <c r="A1215" s="757" t="str">
        <f>'Compiled Bev'!I3505</f>
        <v/>
      </c>
      <c r="B1215" s="757" t="str">
        <f>IF(sum('Compiled Bev'!P3505+'Compiled Bev'!R3505)=0,"",IF(V1215&gt;1,"",sum('Compiled Bev'!P3505+'Compiled Bev'!R3505)))</f>
        <v/>
      </c>
      <c r="C1215" s="757" t="str">
        <f>'Compiled Bev'!K3505</f>
        <v/>
      </c>
      <c r="D1215" s="757" t="str">
        <f>'Compiled Bev'!L3505</f>
        <v/>
      </c>
      <c r="E1215" s="757" t="str">
        <f>'Compiled Bev'!M3505</f>
        <v/>
      </c>
      <c r="F1215" s="757" t="str">
        <f>'Compiled Bev'!N3505</f>
        <v/>
      </c>
      <c r="G1215" s="757" t="str">
        <f t="shared" si="1"/>
        <v/>
      </c>
      <c r="H1215" s="757" t="str">
        <f>'Compiled Bev'!P3505</f>
        <v/>
      </c>
      <c r="I1215" s="757" t="str">
        <f t="shared" si="2"/>
        <v/>
      </c>
      <c r="J1215" s="757" t="str">
        <f>'Compiled Bev'!R3505</f>
        <v/>
      </c>
      <c r="K1215" s="757" t="str">
        <f>'Compiled Bev'!S3505</f>
        <v/>
      </c>
      <c r="L1215" s="757" t="str">
        <f>'Compiled Bev'!T3505</f>
        <v/>
      </c>
      <c r="M1215" s="758"/>
      <c r="N1215" s="759"/>
      <c r="O1215" s="757"/>
      <c r="P1215" s="757"/>
      <c r="Q1215" s="757"/>
      <c r="R1215" s="757"/>
      <c r="S1215" s="757"/>
      <c r="T1215" s="757"/>
      <c r="U1215" s="757"/>
      <c r="V1215" s="757">
        <f>COUNTA('Compiled Bev'!P3505,'Compiled Bev'!R3505)</f>
        <v>0</v>
      </c>
      <c r="W1215" s="757"/>
      <c r="X1215" s="757"/>
      <c r="Y1215" s="757"/>
      <c r="Z1215" s="757"/>
    </row>
    <row r="1216">
      <c r="A1216" s="757" t="str">
        <f>'Compiled Bev'!I3506</f>
        <v/>
      </c>
      <c r="B1216" s="757" t="str">
        <f>IF(sum('Compiled Bev'!P3506+'Compiled Bev'!R3506)=0,"",IF(V1216&gt;1,"",sum('Compiled Bev'!P3506+'Compiled Bev'!R3506)))</f>
        <v/>
      </c>
      <c r="C1216" s="757" t="str">
        <f>'Compiled Bev'!K3506</f>
        <v/>
      </c>
      <c r="D1216" s="757" t="str">
        <f>'Compiled Bev'!L3506</f>
        <v/>
      </c>
      <c r="E1216" s="757" t="str">
        <f>'Compiled Bev'!M3506</f>
        <v/>
      </c>
      <c r="F1216" s="757" t="str">
        <f>'Compiled Bev'!N3506</f>
        <v/>
      </c>
      <c r="G1216" s="757" t="str">
        <f t="shared" si="1"/>
        <v/>
      </c>
      <c r="H1216" s="757" t="str">
        <f>'Compiled Bev'!P3506</f>
        <v/>
      </c>
      <c r="I1216" s="757" t="str">
        <f t="shared" si="2"/>
        <v/>
      </c>
      <c r="J1216" s="757" t="str">
        <f>'Compiled Bev'!R3506</f>
        <v/>
      </c>
      <c r="K1216" s="757" t="str">
        <f>'Compiled Bev'!S3506</f>
        <v/>
      </c>
      <c r="L1216" s="757" t="str">
        <f>'Compiled Bev'!T3506</f>
        <v/>
      </c>
      <c r="M1216" s="758"/>
      <c r="N1216" s="759"/>
      <c r="O1216" s="757"/>
      <c r="P1216" s="757"/>
      <c r="Q1216" s="757"/>
      <c r="R1216" s="757"/>
      <c r="S1216" s="757"/>
      <c r="T1216" s="757"/>
      <c r="U1216" s="757"/>
      <c r="V1216" s="757">
        <f>COUNTA('Compiled Bev'!P3506,'Compiled Bev'!R3506)</f>
        <v>0</v>
      </c>
      <c r="W1216" s="757"/>
      <c r="X1216" s="757"/>
      <c r="Y1216" s="757"/>
      <c r="Z1216" s="757"/>
    </row>
    <row r="1217">
      <c r="A1217" s="757" t="str">
        <f>'Compiled Bev'!I3507</f>
        <v/>
      </c>
      <c r="B1217" s="757" t="str">
        <f>IF(sum('Compiled Bev'!P3507+'Compiled Bev'!R3507)=0,"",IF(V1217&gt;1,"",sum('Compiled Bev'!P3507+'Compiled Bev'!R3507)))</f>
        <v/>
      </c>
      <c r="C1217" s="757" t="str">
        <f>'Compiled Bev'!K3507</f>
        <v/>
      </c>
      <c r="D1217" s="757" t="str">
        <f>'Compiled Bev'!L3507</f>
        <v/>
      </c>
      <c r="E1217" s="757" t="str">
        <f>'Compiled Bev'!M3507</f>
        <v/>
      </c>
      <c r="F1217" s="757" t="str">
        <f>'Compiled Bev'!N3507</f>
        <v/>
      </c>
      <c r="G1217" s="757" t="str">
        <f t="shared" si="1"/>
        <v/>
      </c>
      <c r="H1217" s="757" t="str">
        <f>'Compiled Bev'!P3507</f>
        <v/>
      </c>
      <c r="I1217" s="757" t="str">
        <f t="shared" si="2"/>
        <v/>
      </c>
      <c r="J1217" s="757" t="str">
        <f>'Compiled Bev'!R3507</f>
        <v/>
      </c>
      <c r="K1217" s="757" t="str">
        <f>'Compiled Bev'!S3507</f>
        <v/>
      </c>
      <c r="L1217" s="757" t="str">
        <f>'Compiled Bev'!T3507</f>
        <v/>
      </c>
      <c r="M1217" s="758"/>
      <c r="N1217" s="759"/>
      <c r="O1217" s="757"/>
      <c r="P1217" s="757"/>
      <c r="Q1217" s="757"/>
      <c r="R1217" s="757"/>
      <c r="S1217" s="757"/>
      <c r="T1217" s="757"/>
      <c r="U1217" s="757"/>
      <c r="V1217" s="757">
        <f>COUNTA('Compiled Bev'!P3507,'Compiled Bev'!R3507)</f>
        <v>0</v>
      </c>
      <c r="W1217" s="757"/>
      <c r="X1217" s="757"/>
      <c r="Y1217" s="757"/>
      <c r="Z1217" s="757"/>
    </row>
  </sheetData>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outlinePr summaryBelow="0" summaryRight="0"/>
  </sheetPr>
  <sheetViews>
    <sheetView workbookViewId="0">
      <pane ySplit="4.0" topLeftCell="A5" activePane="bottomLeft" state="frozen"/>
      <selection activeCell="B6" sqref="B6" pane="bottomLeft"/>
    </sheetView>
  </sheetViews>
  <sheetFormatPr customHeight="1" defaultColWidth="14.43" defaultRowHeight="15.0"/>
  <cols>
    <col customWidth="1" hidden="1" min="1" max="1" width="16.86"/>
    <col customWidth="1" min="3" max="3" width="29.57"/>
    <col customWidth="1" min="4" max="4" width="40.14"/>
    <col customWidth="1" min="7" max="7" width="21.71"/>
    <col customWidth="1" min="8" max="8" width="6.14"/>
  </cols>
  <sheetData>
    <row r="1">
      <c r="A1" s="768"/>
      <c r="B1" s="769"/>
      <c r="C1" s="768"/>
      <c r="D1" s="768"/>
      <c r="E1" s="768"/>
      <c r="F1" s="768"/>
      <c r="G1" s="768"/>
      <c r="H1" s="770"/>
      <c r="I1" s="768"/>
      <c r="J1" s="768"/>
      <c r="K1" s="771"/>
      <c r="L1" s="772"/>
      <c r="M1" s="772"/>
      <c r="N1" s="772"/>
      <c r="O1" s="772"/>
      <c r="P1" s="772"/>
      <c r="Q1" s="772"/>
      <c r="R1" s="772"/>
      <c r="S1" s="772"/>
      <c r="T1" s="772"/>
      <c r="U1" s="772"/>
      <c r="V1" s="772"/>
      <c r="W1" s="772"/>
      <c r="X1" s="772"/>
      <c r="Y1" s="772"/>
      <c r="Z1" s="772"/>
      <c r="AA1" s="772"/>
    </row>
    <row r="2">
      <c r="A2" s="768"/>
      <c r="B2" s="773" t="s">
        <v>476</v>
      </c>
      <c r="C2" s="505"/>
      <c r="D2" s="505"/>
      <c r="E2" s="506"/>
      <c r="F2" s="768"/>
      <c r="G2" s="768"/>
      <c r="H2" s="770"/>
      <c r="I2" s="768"/>
      <c r="J2" s="768"/>
      <c r="K2" s="771"/>
      <c r="L2" s="772"/>
      <c r="M2" s="772"/>
      <c r="N2" s="772"/>
      <c r="O2" s="772"/>
      <c r="P2" s="772"/>
      <c r="Q2" s="772"/>
      <c r="R2" s="772"/>
      <c r="S2" s="772"/>
      <c r="T2" s="772"/>
      <c r="U2" s="772"/>
      <c r="V2" s="772"/>
      <c r="W2" s="772"/>
      <c r="X2" s="772"/>
      <c r="Y2" s="772"/>
      <c r="Z2" s="772"/>
      <c r="AA2" s="772"/>
    </row>
    <row r="3">
      <c r="A3" s="768"/>
      <c r="B3" s="769"/>
      <c r="C3" s="768"/>
      <c r="D3" s="768"/>
      <c r="E3" s="768"/>
      <c r="F3" s="768"/>
      <c r="G3" s="768"/>
      <c r="H3" s="770"/>
      <c r="I3" s="768"/>
      <c r="J3" s="768"/>
      <c r="K3" s="771"/>
      <c r="L3" s="772"/>
      <c r="M3" s="772"/>
      <c r="N3" s="772"/>
      <c r="O3" s="772"/>
      <c r="P3" s="772"/>
      <c r="Q3" s="772"/>
      <c r="R3" s="772"/>
      <c r="S3" s="772"/>
      <c r="T3" s="772"/>
      <c r="U3" s="772"/>
      <c r="V3" s="772"/>
      <c r="W3" s="772"/>
      <c r="X3" s="772"/>
      <c r="Y3" s="772"/>
      <c r="Z3" s="772"/>
      <c r="AA3" s="772"/>
    </row>
    <row r="4">
      <c r="A4" s="768" t="s">
        <v>477</v>
      </c>
      <c r="B4" s="769" t="s">
        <v>478</v>
      </c>
      <c r="C4" s="768" t="s">
        <v>479</v>
      </c>
      <c r="D4" s="768" t="s">
        <v>226</v>
      </c>
      <c r="E4" s="768" t="s">
        <v>480</v>
      </c>
      <c r="F4" s="768" t="s">
        <v>289</v>
      </c>
      <c r="G4" s="768" t="s">
        <v>481</v>
      </c>
      <c r="H4" s="770"/>
      <c r="I4" s="768"/>
      <c r="J4" s="768"/>
      <c r="K4" s="771"/>
      <c r="L4" s="772"/>
      <c r="M4" s="772"/>
      <c r="N4" s="772"/>
      <c r="O4" s="772"/>
      <c r="P4" s="772"/>
      <c r="Q4" s="772"/>
      <c r="R4" s="772"/>
      <c r="S4" s="772"/>
      <c r="T4" s="772"/>
      <c r="U4" s="772"/>
      <c r="V4" s="772"/>
      <c r="W4" s="772"/>
      <c r="X4" s="772"/>
      <c r="Y4" s="772"/>
      <c r="Z4" s="772"/>
      <c r="AA4" s="772"/>
    </row>
    <row r="5">
      <c r="A5" s="774"/>
      <c r="B5" s="775"/>
      <c r="C5" s="776"/>
      <c r="D5" s="677"/>
      <c r="E5" s="677"/>
      <c r="F5" s="775"/>
      <c r="G5" s="775"/>
      <c r="H5" s="777"/>
      <c r="X5" s="450" t="str">
        <f>IFERROR(__xludf.DUMMYFUNCTION("unique(filter(flatten('Bev Mods'!B12:B1899,'Bev Mods - XC'!B12:B1634&amp;"" XC""),flatten('Bev Mods'!B12:B1899,'Bev Mods - XC'!B12:B1634)&lt;&gt;""""))"),"Mixers")</f>
        <v>Mixers</v>
      </c>
      <c r="AA5" s="778" t="s">
        <v>394</v>
      </c>
    </row>
    <row r="6">
      <c r="A6" s="779"/>
      <c r="H6" s="780"/>
      <c r="X6" s="450" t="str">
        <f>IFERROR(__xludf.DUMMYFUNCTION("""COMPUTED_VALUE"""),"Bar Prep Modifiers")</f>
        <v>Bar Prep Modifiers</v>
      </c>
      <c r="AA6" s="781" t="s">
        <v>482</v>
      </c>
    </row>
    <row r="7">
      <c r="A7" s="782" t="str">
        <f>Beer!A14</f>
        <v>Draft Beer</v>
      </c>
      <c r="B7" s="782" t="str">
        <f>Beer!B14</f>
        <v>8oz</v>
      </c>
      <c r="F7" s="782"/>
      <c r="G7" s="782"/>
      <c r="H7" s="783"/>
      <c r="I7" s="782"/>
      <c r="J7" s="782"/>
      <c r="L7" s="779"/>
      <c r="M7" s="779"/>
      <c r="N7" s="779"/>
      <c r="O7" s="779"/>
      <c r="P7" s="779"/>
      <c r="Q7" s="779"/>
      <c r="R7" s="779"/>
      <c r="S7" s="779"/>
      <c r="T7" s="779"/>
      <c r="U7" s="779"/>
      <c r="V7" s="779"/>
      <c r="W7" s="779"/>
      <c r="X7" s="779" t="str">
        <f>IFERROR(__xludf.DUMMYFUNCTION("""COMPUTED_VALUE"""),"Vodka Cocktails")</f>
        <v>Vodka Cocktails</v>
      </c>
      <c r="Y7" s="779"/>
      <c r="Z7" s="779"/>
      <c r="AA7" s="781" t="s">
        <v>483</v>
      </c>
    </row>
    <row r="8">
      <c r="A8" s="779"/>
      <c r="C8" s="444" t="str">
        <f>IF(ISBLANK(Beer!A15),"",IF(Beer!B15=0,"",if(ISBLANK(Beer!B15),"",if(MOC!$J$77=true,"DFT "&amp;Beer!A15,Beer!A15))))</f>
        <v/>
      </c>
      <c r="D8" s="444" t="str">
        <f>IF(ISBLANK(Beer!A15),"",IF(ISBLANK(Beer!B15),"",if(Beer!B15=0,"",if(MOC!$J$75,MOC!$I$76&amp;" "&amp;C8,C8))))</f>
        <v/>
      </c>
      <c r="E8" s="450" t="str">
        <f>IF(ISBLANK(Beer!A15),"",if(Beer!B15=0,"",Beer!B15))</f>
        <v/>
      </c>
      <c r="G8" s="784" t="str">
        <f>IF(ISBLANK(Beer!A15),"",if(MOC!$J$73=TRUE,if(isblank(Beer!B15),"",if(Beer!B15=0,"",Beer!$A$14&amp;" - "&amp;MOC!$I$74)),if(isblank(Beer!B15),"",if(Beer!B15=0,"",Beer!$A$14))))</f>
        <v/>
      </c>
      <c r="H8" s="785">
        <v>1.0</v>
      </c>
      <c r="X8" s="450" t="str">
        <f>IFERROR(__xludf.DUMMYFUNCTION("""COMPUTED_VALUE"""),"Gin Cocktails")</f>
        <v>Gin Cocktails</v>
      </c>
      <c r="AA8" s="781" t="s">
        <v>484</v>
      </c>
    </row>
    <row r="9">
      <c r="A9" s="779"/>
      <c r="C9" s="444" t="str">
        <f>IF(ISBLANK(Beer!A16),"",IF(Beer!B16=0,"",if(ISBLANK(Beer!B16),"",if(MOC!$J$77=true,"DFT "&amp;Beer!A16,Beer!A16))))</f>
        <v/>
      </c>
      <c r="D9" s="444" t="str">
        <f>IF(ISBLANK(Beer!A16),"",IF(ISBLANK(Beer!B16),"",if(Beer!B16=0,"",if(MOC!$J$75,MOC!$I$76&amp;" "&amp;C9,C9))))</f>
        <v/>
      </c>
      <c r="E9" s="450" t="str">
        <f>IF(ISBLANK(Beer!A16),"",if(Beer!B16=0,"",Beer!B16))</f>
        <v/>
      </c>
      <c r="G9" s="784" t="str">
        <f>IF(ISBLANK(Beer!A16),"",if(MOC!$J$73=TRUE,if(isblank(Beer!B16),"",if(Beer!B16=0,"",Beer!$A$14&amp;" - "&amp;MOC!$I$74)),if(isblank(Beer!B16),"",if(Beer!B16=0,"",Beer!$A$14))))</f>
        <v/>
      </c>
      <c r="H9" s="780">
        <f t="shared" ref="H9:H107" si="1">H8+1</f>
        <v>2</v>
      </c>
      <c r="I9" s="786"/>
      <c r="X9" s="450" t="str">
        <f>IFERROR(__xludf.DUMMYFUNCTION("""COMPUTED_VALUE"""),"Rum Cocktails")</f>
        <v>Rum Cocktails</v>
      </c>
      <c r="AA9" s="781" t="s">
        <v>485</v>
      </c>
    </row>
    <row r="10">
      <c r="A10" s="779"/>
      <c r="C10" s="444" t="str">
        <f>IF(ISBLANK(Beer!A17),"",IF(Beer!B17=0,"",if(ISBLANK(Beer!B17),"",if(MOC!$J$77=true,"DFT "&amp;Beer!A17,Beer!A17))))</f>
        <v/>
      </c>
      <c r="D10" s="444" t="str">
        <f>IF(ISBLANK(Beer!A17),"",IF(ISBLANK(Beer!B17),"",if(Beer!B17=0,"",if(MOC!$J$75,MOC!$I$76&amp;" "&amp;C10,C10))))</f>
        <v/>
      </c>
      <c r="E10" s="450" t="str">
        <f>IF(ISBLANK(Beer!A17),"",if(Beer!B17=0,"",Beer!B17))</f>
        <v/>
      </c>
      <c r="G10" s="784" t="str">
        <f>IF(ISBLANK(Beer!A17),"",if(MOC!$J$73=TRUE,if(isblank(Beer!B17),"",if(Beer!B17=0,"",Beer!$A$14&amp;" - "&amp;MOC!$I$74)),if(isblank(Beer!B17),"",if(Beer!B17=0,"",Beer!$A$14))))</f>
        <v/>
      </c>
      <c r="H10" s="780">
        <f t="shared" si="1"/>
        <v>3</v>
      </c>
      <c r="X10" s="450" t="str">
        <f>IFERROR(__xludf.DUMMYFUNCTION("""COMPUTED_VALUE"""),"Tequila Cocktails")</f>
        <v>Tequila Cocktails</v>
      </c>
      <c r="AA10" s="781" t="s">
        <v>486</v>
      </c>
    </row>
    <row r="11">
      <c r="A11" s="779"/>
      <c r="C11" s="444" t="str">
        <f>IF(ISBLANK(Beer!A18),"",IF(Beer!B18=0,"",if(ISBLANK(Beer!B18),"",if(MOC!$J$77=true,"DFT "&amp;Beer!A18,Beer!A18))))</f>
        <v/>
      </c>
      <c r="D11" s="444" t="str">
        <f>IF(ISBLANK(Beer!A18),"",IF(ISBLANK(Beer!B18),"",if(Beer!B18=0,"",if(MOC!$J$75,MOC!$I$76&amp;" "&amp;C11,C11))))</f>
        <v/>
      </c>
      <c r="E11" s="450" t="str">
        <f>IF(ISBLANK(Beer!A18),"",if(Beer!B18=0,"",Beer!B18))</f>
        <v/>
      </c>
      <c r="G11" s="784" t="str">
        <f>IF(ISBLANK(Beer!A18),"",if(MOC!$J$73=TRUE,if(isblank(Beer!B18),"",if(Beer!B18=0,"",Beer!$A$14&amp;" - "&amp;MOC!$I$74)),if(isblank(Beer!B18),"",if(Beer!B18=0,"",Beer!$A$14))))</f>
        <v/>
      </c>
      <c r="H11" s="780">
        <f t="shared" si="1"/>
        <v>4</v>
      </c>
      <c r="X11" s="450" t="str">
        <f>IFERROR(__xludf.DUMMYFUNCTION("""COMPUTED_VALUE"""),"Whiskey/Bourbon Cocktails")</f>
        <v>Whiskey/Bourbon Cocktails</v>
      </c>
      <c r="AA11" s="781" t="s">
        <v>487</v>
      </c>
    </row>
    <row r="12">
      <c r="A12" s="779"/>
      <c r="C12" s="444" t="str">
        <f>IF(ISBLANK(Beer!A19),"",IF(Beer!B19=0,"",if(ISBLANK(Beer!B19),"",if(MOC!$J$77=true,"DFT "&amp;Beer!A19,Beer!A19))))</f>
        <v/>
      </c>
      <c r="D12" s="444" t="str">
        <f>IF(ISBLANK(Beer!A19),"",IF(ISBLANK(Beer!B19),"",if(Beer!B19=0,"",if(MOC!$J$75,MOC!$I$76&amp;" "&amp;C12,C12))))</f>
        <v/>
      </c>
      <c r="E12" s="450" t="str">
        <f>IF(ISBLANK(Beer!A19),"",if(Beer!B19=0,"",Beer!B19))</f>
        <v/>
      </c>
      <c r="G12" s="784" t="str">
        <f>IF(ISBLANK(Beer!A19),"",if(MOC!$J$73=TRUE,if(isblank(Beer!B19),"",if(Beer!B19=0,"",Beer!$A$14&amp;" - "&amp;MOC!$I$74)),if(isblank(Beer!B19),"",if(Beer!B19=0,"",Beer!$A$14))))</f>
        <v/>
      </c>
      <c r="H12" s="780">
        <f t="shared" si="1"/>
        <v>5</v>
      </c>
      <c r="X12" s="450" t="str">
        <f>IFERROR(__xludf.DUMMYFUNCTION("""COMPUTED_VALUE"""),"Mixers XC")</f>
        <v>Mixers XC</v>
      </c>
      <c r="AA12" s="781" t="s">
        <v>488</v>
      </c>
    </row>
    <row r="13">
      <c r="A13" s="779"/>
      <c r="C13" s="444" t="str">
        <f>IF(ISBLANK(Beer!A20),"",IF(Beer!B20=0,"",if(ISBLANK(Beer!B20),"",if(MOC!$J$77=true,"DFT "&amp;Beer!A20,Beer!A20))))</f>
        <v/>
      </c>
      <c r="D13" s="444" t="str">
        <f>IF(ISBLANK(Beer!A20),"",IF(ISBLANK(Beer!B20),"",if(Beer!B20=0,"",if(MOC!$J$75,MOC!$I$76&amp;" "&amp;C13,C13))))</f>
        <v/>
      </c>
      <c r="E13" s="450" t="str">
        <f>IF(ISBLANK(Beer!A20),"",if(Beer!B20=0,"",Beer!B20))</f>
        <v/>
      </c>
      <c r="G13" s="784" t="str">
        <f>IF(ISBLANK(Beer!A20),"",if(MOC!$J$73=TRUE,if(isblank(Beer!B20),"",if(Beer!B20=0,"",Beer!$A$14&amp;" - "&amp;MOC!$I$74)),if(isblank(Beer!B20),"",if(Beer!B20=0,"",Beer!$A$14))))</f>
        <v/>
      </c>
      <c r="H13" s="780">
        <f t="shared" si="1"/>
        <v>6</v>
      </c>
      <c r="X13" s="450" t="str">
        <f>IFERROR(__xludf.DUMMYFUNCTION("""COMPUTED_VALUE"""),"Bar Prep Modifiers XC")</f>
        <v>Bar Prep Modifiers XC</v>
      </c>
      <c r="AA13" s="781" t="s">
        <v>489</v>
      </c>
    </row>
    <row r="14">
      <c r="A14" s="779"/>
      <c r="C14" s="444" t="str">
        <f>IF(ISBLANK(Beer!A21),"",IF(Beer!B21=0,"",if(ISBLANK(Beer!B21),"",if(MOC!$J$77=true,"DFT "&amp;Beer!A21,Beer!A21))))</f>
        <v/>
      </c>
      <c r="D14" s="444" t="str">
        <f>IF(ISBLANK(Beer!A21),"",IF(ISBLANK(Beer!B21),"",if(Beer!B21=0,"",if(MOC!$J$75,MOC!$I$76&amp;" "&amp;C14,C14))))</f>
        <v/>
      </c>
      <c r="E14" s="450" t="str">
        <f>IF(ISBLANK(Beer!A21),"",if(Beer!B21=0,"",Beer!B21))</f>
        <v/>
      </c>
      <c r="G14" s="784" t="str">
        <f>IF(ISBLANK(Beer!A21),"",if(MOC!$J$73=TRUE,if(isblank(Beer!B21),"",if(Beer!B21=0,"",Beer!$A$14&amp;" - "&amp;MOC!$I$74)),if(isblank(Beer!B21),"",if(Beer!B21=0,"",Beer!$A$14))))</f>
        <v/>
      </c>
      <c r="H14" s="780">
        <f t="shared" si="1"/>
        <v>7</v>
      </c>
      <c r="X14" s="450" t="str">
        <f>IFERROR(__xludf.DUMMYFUNCTION("""COMPUTED_VALUE"""),"Vodka XC")</f>
        <v>Vodka XC</v>
      </c>
      <c r="AA14" s="781" t="s">
        <v>490</v>
      </c>
    </row>
    <row r="15">
      <c r="A15" s="779"/>
      <c r="C15" s="444" t="str">
        <f>IF(ISBLANK(Beer!A22),"",IF(Beer!B22=0,"",if(ISBLANK(Beer!B22),"",if(MOC!$J$77=true,"DFT "&amp;Beer!A22,Beer!A22))))</f>
        <v/>
      </c>
      <c r="D15" s="444" t="str">
        <f>IF(ISBLANK(Beer!A22),"",IF(ISBLANK(Beer!B22),"",if(Beer!B22=0,"",if(MOC!$J$75,MOC!$I$76&amp;" "&amp;C15,C15))))</f>
        <v/>
      </c>
      <c r="E15" s="450" t="str">
        <f>IF(ISBLANK(Beer!A22),"",if(Beer!B22=0,"",Beer!B22))</f>
        <v/>
      </c>
      <c r="G15" s="784" t="str">
        <f>IF(ISBLANK(Beer!A22),"",if(MOC!$J$73=TRUE,if(isblank(Beer!B22),"",if(Beer!B22=0,"",Beer!$A$14&amp;" - "&amp;MOC!$I$74)),if(isblank(Beer!B22),"",if(Beer!B22=0,"",Beer!$A$14))))</f>
        <v/>
      </c>
      <c r="H15" s="780">
        <f t="shared" si="1"/>
        <v>8</v>
      </c>
      <c r="X15" s="450" t="str">
        <f>IFERROR(__xludf.DUMMYFUNCTION("""COMPUTED_VALUE"""),"Gin XC")</f>
        <v>Gin XC</v>
      </c>
      <c r="AA15" s="781" t="s">
        <v>491</v>
      </c>
    </row>
    <row r="16">
      <c r="A16" s="779"/>
      <c r="C16" s="444" t="str">
        <f>IF(ISBLANK(Beer!A23),"",IF(Beer!B23=0,"",if(ISBLANK(Beer!B23),"",if(MOC!$J$77=true,"DFT "&amp;Beer!A23,Beer!A23))))</f>
        <v/>
      </c>
      <c r="D16" s="444" t="str">
        <f>IF(ISBLANK(Beer!A23),"",IF(ISBLANK(Beer!B23),"",if(Beer!B23=0,"",if(MOC!$J$75,MOC!$I$76&amp;" "&amp;C16,C16))))</f>
        <v/>
      </c>
      <c r="E16" s="450" t="str">
        <f>IF(ISBLANK(Beer!A23),"",if(Beer!B23=0,"",Beer!B23))</f>
        <v/>
      </c>
      <c r="G16" s="784" t="str">
        <f>IF(ISBLANK(Beer!A23),"",if(MOC!$J$73=TRUE,if(isblank(Beer!B23),"",if(Beer!B23=0,"",Beer!$A$14&amp;" - "&amp;MOC!$I$74)),if(isblank(Beer!B23),"",if(Beer!B23=0,"",Beer!$A$14))))</f>
        <v/>
      </c>
      <c r="H16" s="780">
        <f t="shared" si="1"/>
        <v>9</v>
      </c>
      <c r="X16" s="450" t="str">
        <f>IFERROR(__xludf.DUMMYFUNCTION("""COMPUTED_VALUE"""),"Rum XC")</f>
        <v>Rum XC</v>
      </c>
      <c r="AA16" s="781" t="s">
        <v>492</v>
      </c>
    </row>
    <row r="17">
      <c r="A17" s="779"/>
      <c r="C17" s="444" t="str">
        <f>IF(ISBLANK(Beer!A24),"",IF(Beer!B24=0,"",if(ISBLANK(Beer!B24),"",if(MOC!$J$77=true,"DFT "&amp;Beer!A24,Beer!A24))))</f>
        <v/>
      </c>
      <c r="D17" s="444" t="str">
        <f>IF(ISBLANK(Beer!A24),"",IF(ISBLANK(Beer!B24),"",if(Beer!B24=0,"",if(MOC!$J$75,MOC!$I$76&amp;" "&amp;C17,C17))))</f>
        <v/>
      </c>
      <c r="E17" s="450" t="str">
        <f>IF(ISBLANK(Beer!A24),"",if(Beer!B24=0,"",Beer!B24))</f>
        <v/>
      </c>
      <c r="G17" s="784" t="str">
        <f>IF(ISBLANK(Beer!A24),"",if(MOC!$J$73=TRUE,if(isblank(Beer!B24),"",if(Beer!B24=0,"",Beer!$A$14&amp;" - "&amp;MOC!$I$74)),if(isblank(Beer!B24),"",if(Beer!B24=0,"",Beer!$A$14))))</f>
        <v/>
      </c>
      <c r="H17" s="780">
        <f t="shared" si="1"/>
        <v>10</v>
      </c>
      <c r="X17" s="450" t="str">
        <f>IFERROR(__xludf.DUMMYFUNCTION("""COMPUTED_VALUE"""),"Tequila XC")</f>
        <v>Tequila XC</v>
      </c>
      <c r="AA17" s="781" t="s">
        <v>493</v>
      </c>
    </row>
    <row r="18">
      <c r="A18" s="779"/>
      <c r="C18" s="444" t="str">
        <f>IF(ISBLANK(Beer!A25),"",IF(Beer!B25=0,"",if(ISBLANK(Beer!B25),"",if(MOC!$J$77=true,"DFT "&amp;Beer!A25,Beer!A25))))</f>
        <v/>
      </c>
      <c r="D18" s="444" t="str">
        <f>IF(ISBLANK(Beer!A25),"",IF(ISBLANK(Beer!B25),"",if(Beer!B25=0,"",if(MOC!$J$75,MOC!$I$76&amp;" "&amp;C18,C18))))</f>
        <v/>
      </c>
      <c r="E18" s="450" t="str">
        <f>IF(ISBLANK(Beer!A25),"",if(Beer!B25=0,"",Beer!B25))</f>
        <v/>
      </c>
      <c r="G18" s="784" t="str">
        <f>IF(ISBLANK(Beer!A25),"",if(MOC!$J$73=TRUE,if(isblank(Beer!B25),"",if(Beer!B25=0,"",Beer!$A$14&amp;" - "&amp;MOC!$I$74)),if(isblank(Beer!B25),"",if(Beer!B25=0,"",Beer!$A$14))))</f>
        <v/>
      </c>
      <c r="H18" s="780">
        <f t="shared" si="1"/>
        <v>11</v>
      </c>
      <c r="X18" s="450" t="str">
        <f>IFERROR(__xludf.DUMMYFUNCTION("""COMPUTED_VALUE"""),"Whiskey/Bourbon XC")</f>
        <v>Whiskey/Bourbon XC</v>
      </c>
      <c r="AA18" s="781" t="s">
        <v>494</v>
      </c>
    </row>
    <row r="19">
      <c r="A19" s="779"/>
      <c r="C19" s="444" t="str">
        <f>IF(ISBLANK(Beer!A26),"",IF(Beer!B26=0,"",if(ISBLANK(Beer!B26),"",if(MOC!$J$77=true,"DFT "&amp;Beer!A26,Beer!A26))))</f>
        <v/>
      </c>
      <c r="D19" s="444" t="str">
        <f>IF(ISBLANK(Beer!A26),"",IF(ISBLANK(Beer!B26),"",if(Beer!B26=0,"",if(MOC!$J$75,MOC!$I$76&amp;" "&amp;C19,C19))))</f>
        <v/>
      </c>
      <c r="E19" s="450" t="str">
        <f>IF(ISBLANK(Beer!A26),"",if(Beer!B26=0,"",Beer!B26))</f>
        <v/>
      </c>
      <c r="G19" s="784" t="str">
        <f>IF(ISBLANK(Beer!A26),"",if(MOC!$J$73=TRUE,if(isblank(Beer!B26),"",if(Beer!B26=0,"",Beer!$A$14&amp;" - "&amp;MOC!$I$74)),if(isblank(Beer!B26),"",if(Beer!B26=0,"",Beer!$A$14))))</f>
        <v/>
      </c>
      <c r="H19" s="780">
        <f t="shared" si="1"/>
        <v>12</v>
      </c>
      <c r="X19" s="450" t="str">
        <f>IFERROR(__xludf.DUMMYFUNCTION("""COMPUTED_VALUE"""),"Scotch XC")</f>
        <v>Scotch XC</v>
      </c>
      <c r="AA19" s="781" t="s">
        <v>495</v>
      </c>
    </row>
    <row r="20">
      <c r="A20" s="779"/>
      <c r="C20" s="444" t="str">
        <f>IF(ISBLANK(Beer!A27),"",IF(Beer!B27=0,"",if(ISBLANK(Beer!B27),"",if(MOC!$J$77=true,"DFT "&amp;Beer!A27,Beer!A27))))</f>
        <v/>
      </c>
      <c r="D20" s="444" t="str">
        <f>IF(ISBLANK(Beer!A27),"",IF(ISBLANK(Beer!B27),"",if(Beer!B27=0,"",if(MOC!$J$75,MOC!$I$76&amp;" "&amp;C20,C20))))</f>
        <v/>
      </c>
      <c r="E20" s="450" t="str">
        <f>IF(ISBLANK(Beer!A27),"",if(Beer!B27=0,"",Beer!B27))</f>
        <v/>
      </c>
      <c r="G20" s="784" t="str">
        <f>IF(ISBLANK(Beer!A27),"",if(MOC!$J$73=TRUE,if(isblank(Beer!B27),"",if(Beer!B27=0,"",Beer!$A$14&amp;" - "&amp;MOC!$I$74)),if(isblank(Beer!B27),"",if(Beer!B27=0,"",Beer!$A$14))))</f>
        <v/>
      </c>
      <c r="H20" s="780">
        <f t="shared" si="1"/>
        <v>13</v>
      </c>
      <c r="X20" s="450" t="str">
        <f>IFERROR(__xludf.DUMMYFUNCTION("""COMPUTED_VALUE"""),"Liqueurs/Cordials XC")</f>
        <v>Liqueurs/Cordials XC</v>
      </c>
      <c r="AA20" s="781" t="s">
        <v>496</v>
      </c>
    </row>
    <row r="21">
      <c r="A21" s="779"/>
      <c r="C21" s="444" t="str">
        <f>IF(ISBLANK(Beer!A28),"",IF(Beer!B28=0,"",if(ISBLANK(Beer!B28),"",if(MOC!$J$77=true,"DFT "&amp;Beer!A28,Beer!A28))))</f>
        <v/>
      </c>
      <c r="D21" s="444" t="str">
        <f>IF(ISBLANK(Beer!A28),"",IF(ISBLANK(Beer!B28),"",if(Beer!B28=0,"",if(MOC!$J$75,MOC!$I$76&amp;" "&amp;C21,C21))))</f>
        <v/>
      </c>
      <c r="E21" s="450" t="str">
        <f>IF(ISBLANK(Beer!A28),"",if(Beer!B28=0,"",Beer!B28))</f>
        <v/>
      </c>
      <c r="G21" s="784" t="str">
        <f>IF(ISBLANK(Beer!A28),"",if(MOC!$J$73=TRUE,if(isblank(Beer!B28),"",if(Beer!B28=0,"",Beer!$A$14&amp;" - "&amp;MOC!$I$74)),if(isblank(Beer!B28),"",if(Beer!B28=0,"",Beer!$A$14))))</f>
        <v/>
      </c>
      <c r="H21" s="780">
        <f t="shared" si="1"/>
        <v>14</v>
      </c>
      <c r="AA21" s="781" t="s">
        <v>497</v>
      </c>
    </row>
    <row r="22">
      <c r="A22" s="779"/>
      <c r="C22" s="444" t="str">
        <f>IF(ISBLANK(Beer!A29),"",IF(Beer!B29=0,"",if(ISBLANK(Beer!B29),"",if(MOC!$J$77=true,"DFT "&amp;Beer!A29,Beer!A29))))</f>
        <v/>
      </c>
      <c r="D22" s="444" t="str">
        <f>IF(ISBLANK(Beer!A29),"",IF(ISBLANK(Beer!B29),"",if(Beer!B29=0,"",if(MOC!$J$75,MOC!$I$76&amp;" "&amp;C22,C22))))</f>
        <v/>
      </c>
      <c r="E22" s="450" t="str">
        <f>IF(ISBLANK(Beer!A29),"",if(Beer!B29=0,"",Beer!B29))</f>
        <v/>
      </c>
      <c r="G22" s="784" t="str">
        <f>IF(ISBLANK(Beer!A29),"",if(MOC!$J$73=TRUE,if(isblank(Beer!B29),"",if(Beer!B29=0,"",Beer!$A$14&amp;" - "&amp;MOC!$I$74)),if(isblank(Beer!B29),"",if(Beer!B29=0,"",Beer!$A$14))))</f>
        <v/>
      </c>
      <c r="H22" s="780">
        <f t="shared" si="1"/>
        <v>15</v>
      </c>
      <c r="AA22" s="781" t="s">
        <v>498</v>
      </c>
    </row>
    <row r="23">
      <c r="A23" s="779"/>
      <c r="C23" s="444" t="str">
        <f>IF(ISBLANK(Beer!A30),"",IF(Beer!B30=0,"",if(ISBLANK(Beer!B30),"",if(MOC!$J$77=true,"DFT "&amp;Beer!A30,Beer!A30))))</f>
        <v/>
      </c>
      <c r="D23" s="444" t="str">
        <f>IF(ISBLANK(Beer!A30),"",IF(ISBLANK(Beer!B30),"",if(Beer!B30=0,"",if(MOC!$J$75,MOC!$I$76&amp;" "&amp;C23,C23))))</f>
        <v/>
      </c>
      <c r="E23" s="450" t="str">
        <f>IF(ISBLANK(Beer!A30),"",if(Beer!B30=0,"",Beer!B30))</f>
        <v/>
      </c>
      <c r="G23" s="784" t="str">
        <f>IF(ISBLANK(Beer!A30),"",if(MOC!$J$73=TRUE,if(isblank(Beer!B30),"",if(Beer!B30=0,"",Beer!$A$14&amp;" - "&amp;MOC!$I$74)),if(isblank(Beer!B30),"",if(Beer!B30=0,"",Beer!$A$14))))</f>
        <v/>
      </c>
      <c r="H23" s="780">
        <f t="shared" si="1"/>
        <v>16</v>
      </c>
      <c r="AA23" s="781" t="s">
        <v>499</v>
      </c>
    </row>
    <row r="24">
      <c r="A24" s="779"/>
      <c r="C24" s="444" t="str">
        <f>IF(ISBLANK(Beer!A31),"",IF(Beer!B31=0,"",if(ISBLANK(Beer!B31),"",if(MOC!$J$77=true,"DFT "&amp;Beer!A31,Beer!A31))))</f>
        <v/>
      </c>
      <c r="D24" s="444" t="str">
        <f>IF(ISBLANK(Beer!A31),"",IF(ISBLANK(Beer!B31),"",if(Beer!B31=0,"",if(MOC!$J$75,MOC!$I$76&amp;" "&amp;C24,C24))))</f>
        <v/>
      </c>
      <c r="E24" s="450" t="str">
        <f>IF(ISBLANK(Beer!A31),"",if(Beer!B31=0,"",Beer!B31))</f>
        <v/>
      </c>
      <c r="G24" s="784" t="str">
        <f>IF(ISBLANK(Beer!A31),"",if(MOC!$J$73=TRUE,if(isblank(Beer!B31),"",if(Beer!B31=0,"",Beer!$A$14&amp;" - "&amp;MOC!$I$74)),if(isblank(Beer!B31),"",if(Beer!B31=0,"",Beer!$A$14))))</f>
        <v/>
      </c>
      <c r="H24" s="780">
        <f t="shared" si="1"/>
        <v>17</v>
      </c>
      <c r="AA24" s="781" t="s">
        <v>500</v>
      </c>
    </row>
    <row r="25">
      <c r="A25" s="779"/>
      <c r="C25" s="444" t="str">
        <f>IF(ISBLANK(Beer!A32),"",IF(Beer!B32=0,"",if(ISBLANK(Beer!B32),"",if(MOC!$J$77=true,"DFT "&amp;Beer!A32,Beer!A32))))</f>
        <v/>
      </c>
      <c r="D25" s="444" t="str">
        <f>IF(ISBLANK(Beer!A32),"",IF(ISBLANK(Beer!B32),"",if(Beer!B32=0,"",if(MOC!$J$75,MOC!$I$76&amp;" "&amp;C25,C25))))</f>
        <v/>
      </c>
      <c r="E25" s="450" t="str">
        <f>IF(ISBLANK(Beer!A32),"",if(Beer!B32=0,"",Beer!B32))</f>
        <v/>
      </c>
      <c r="G25" s="784" t="str">
        <f>IF(ISBLANK(Beer!A32),"",if(MOC!$J$73=TRUE,if(isblank(Beer!B32),"",if(Beer!B32=0,"",Beer!$A$14&amp;" - "&amp;MOC!$I$74)),if(isblank(Beer!B32),"",if(Beer!B32=0,"",Beer!$A$14))))</f>
        <v/>
      </c>
      <c r="H25" s="780">
        <f t="shared" si="1"/>
        <v>18</v>
      </c>
      <c r="AA25" s="781" t="s">
        <v>501</v>
      </c>
    </row>
    <row r="26">
      <c r="A26" s="779"/>
      <c r="C26" s="444" t="str">
        <f>IF(ISBLANK(Beer!A33),"",IF(Beer!B33=0,"",if(ISBLANK(Beer!B33),"",if(MOC!$J$77=true,"DFT "&amp;Beer!A33,Beer!A33))))</f>
        <v/>
      </c>
      <c r="D26" s="444" t="str">
        <f>IF(ISBLANK(Beer!A33),"",IF(ISBLANK(Beer!B33),"",if(Beer!B33=0,"",if(MOC!$J$75,MOC!$I$76&amp;" "&amp;C26,C26))))</f>
        <v/>
      </c>
      <c r="E26" s="450" t="str">
        <f>IF(ISBLANK(Beer!A33),"",if(Beer!B33=0,"",Beer!B33))</f>
        <v/>
      </c>
      <c r="G26" s="784" t="str">
        <f>IF(ISBLANK(Beer!A33),"",if(MOC!$J$73=TRUE,if(isblank(Beer!B33),"",if(Beer!B33=0,"",Beer!$A$14&amp;" - "&amp;MOC!$I$74)),if(isblank(Beer!B33),"",if(Beer!B33=0,"",Beer!$A$14))))</f>
        <v/>
      </c>
      <c r="H26" s="780">
        <f t="shared" si="1"/>
        <v>19</v>
      </c>
      <c r="AA26" s="781" t="s">
        <v>502</v>
      </c>
    </row>
    <row r="27">
      <c r="A27" s="779"/>
      <c r="C27" s="444" t="str">
        <f>IF(ISBLANK(Beer!A34),"",IF(Beer!B34=0,"",if(ISBLANK(Beer!B34),"",if(MOC!$J$77=true,"DFT "&amp;Beer!A34,Beer!A34))))</f>
        <v/>
      </c>
      <c r="D27" s="444" t="str">
        <f>IF(ISBLANK(Beer!A34),"",IF(ISBLANK(Beer!B34),"",if(Beer!B34=0,"",if(MOC!$J$75,MOC!$I$76&amp;" "&amp;C27,C27))))</f>
        <v/>
      </c>
      <c r="E27" s="450" t="str">
        <f>IF(ISBLANK(Beer!A34),"",if(Beer!B34=0,"",Beer!B34))</f>
        <v/>
      </c>
      <c r="G27" s="784" t="str">
        <f>IF(ISBLANK(Beer!A34),"",if(MOC!$J$73=TRUE,if(isblank(Beer!B34),"",if(Beer!B34=0,"",Beer!$A$14&amp;" - "&amp;MOC!$I$74)),if(isblank(Beer!B34),"",if(Beer!B34=0,"",Beer!$A$14))))</f>
        <v/>
      </c>
      <c r="H27" s="780">
        <f t="shared" si="1"/>
        <v>20</v>
      </c>
      <c r="AA27" s="781" t="s">
        <v>503</v>
      </c>
    </row>
    <row r="28">
      <c r="A28" s="779"/>
      <c r="C28" s="444" t="str">
        <f>IF(ISBLANK(Beer!A35),"",IF(Beer!B35=0,"",if(ISBLANK(Beer!B35),"",if(MOC!$J$77=true,"DFT "&amp;Beer!A35,Beer!A35))))</f>
        <v/>
      </c>
      <c r="D28" s="444" t="str">
        <f>IF(ISBLANK(Beer!A35),"",IF(ISBLANK(Beer!B35),"",if(Beer!B35=0,"",if(MOC!$J$75,MOC!$I$76&amp;" "&amp;C28,C28))))</f>
        <v/>
      </c>
      <c r="E28" s="450" t="str">
        <f>IF(ISBLANK(Beer!A35),"",if(Beer!B35=0,"",Beer!B35))</f>
        <v/>
      </c>
      <c r="G28" s="784" t="str">
        <f>IF(ISBLANK(Beer!A35),"",if(MOC!$J$73=TRUE,if(isblank(Beer!B35),"",if(Beer!B35=0,"",Beer!$A$14&amp;" - "&amp;MOC!$I$74)),if(isblank(Beer!B35),"",if(Beer!B35=0,"",Beer!$A$14))))</f>
        <v/>
      </c>
      <c r="H28" s="780">
        <f t="shared" si="1"/>
        <v>21</v>
      </c>
      <c r="AA28" s="781" t="s">
        <v>504</v>
      </c>
    </row>
    <row r="29">
      <c r="A29" s="779"/>
      <c r="C29" s="444" t="str">
        <f>IF(ISBLANK(Beer!A36),"",IF(Beer!B36=0,"",if(ISBLANK(Beer!B36),"",if(MOC!$J$77=true,"DFT "&amp;Beer!A36,Beer!A36))))</f>
        <v/>
      </c>
      <c r="D29" s="444" t="str">
        <f>IF(ISBLANK(Beer!A36),"",IF(ISBLANK(Beer!B36),"",if(Beer!B36=0,"",if(MOC!$J$75,MOC!$I$76&amp;" "&amp;C29,C29))))</f>
        <v/>
      </c>
      <c r="E29" s="450" t="str">
        <f>IF(ISBLANK(Beer!A36),"",if(Beer!B36=0,"",Beer!B36))</f>
        <v/>
      </c>
      <c r="G29" s="784" t="str">
        <f>IF(ISBLANK(Beer!A36),"",if(MOC!$J$73=TRUE,if(isblank(Beer!B36),"",if(Beer!B36=0,"",Beer!$A$14&amp;" - "&amp;MOC!$I$74)),if(isblank(Beer!B36),"",if(Beer!B36=0,"",Beer!$A$14))))</f>
        <v/>
      </c>
      <c r="H29" s="780">
        <f t="shared" si="1"/>
        <v>22</v>
      </c>
      <c r="AA29" s="781" t="s">
        <v>505</v>
      </c>
    </row>
    <row r="30">
      <c r="A30" s="779"/>
      <c r="C30" s="444" t="str">
        <f>IF(ISBLANK(Beer!A37),"",IF(Beer!B37=0,"",if(ISBLANK(Beer!B37),"",if(MOC!$J$77=true,"DFT "&amp;Beer!A37,Beer!A37))))</f>
        <v/>
      </c>
      <c r="D30" s="444" t="str">
        <f>IF(ISBLANK(Beer!A37),"",IF(ISBLANK(Beer!B37),"",if(Beer!B37=0,"",if(MOC!$J$75,MOC!$I$76&amp;" "&amp;C30,C30))))</f>
        <v/>
      </c>
      <c r="E30" s="450" t="str">
        <f>IF(ISBLANK(Beer!A37),"",if(Beer!B37=0,"",Beer!B37))</f>
        <v/>
      </c>
      <c r="G30" s="784" t="str">
        <f>IF(ISBLANK(Beer!A37),"",if(MOC!$J$73=TRUE,if(isblank(Beer!B37),"",if(Beer!B37=0,"",Beer!$A$14&amp;" - "&amp;MOC!$I$74)),if(isblank(Beer!B37),"",if(Beer!B37=0,"",Beer!$A$14))))</f>
        <v/>
      </c>
      <c r="H30" s="780">
        <f t="shared" si="1"/>
        <v>23</v>
      </c>
      <c r="AA30" s="787"/>
    </row>
    <row r="31">
      <c r="A31" s="779"/>
      <c r="C31" s="444" t="str">
        <f>IF(ISBLANK(Beer!A38),"",IF(Beer!B38=0,"",if(ISBLANK(Beer!B38),"",if(MOC!$J$77=true,"DFT "&amp;Beer!A38,Beer!A38))))</f>
        <v/>
      </c>
      <c r="D31" s="444" t="str">
        <f>IF(ISBLANK(Beer!A38),"",IF(ISBLANK(Beer!B38),"",if(Beer!B38=0,"",if(MOC!$J$75,MOC!$I$76&amp;" "&amp;C31,C31))))</f>
        <v/>
      </c>
      <c r="E31" s="450" t="str">
        <f>IF(ISBLANK(Beer!A38),"",if(Beer!B38=0,"",Beer!B38))</f>
        <v/>
      </c>
      <c r="G31" s="784" t="str">
        <f>IF(ISBLANK(Beer!A38),"",if(MOC!$J$73=TRUE,if(isblank(Beer!B38),"",if(Beer!B38=0,"",Beer!$A$14&amp;" - "&amp;MOC!$I$74)),if(isblank(Beer!B38),"",if(Beer!B38=0,"",Beer!$A$14))))</f>
        <v/>
      </c>
      <c r="H31" s="780">
        <f t="shared" si="1"/>
        <v>24</v>
      </c>
      <c r="AA31" s="787"/>
    </row>
    <row r="32">
      <c r="A32" s="779"/>
      <c r="C32" s="444" t="str">
        <f>IF(ISBLANK(Beer!A39),"",IF(Beer!B39=0,"",if(ISBLANK(Beer!B39),"",if(MOC!$J$77=true,"DFT "&amp;Beer!A39,Beer!A39))))</f>
        <v/>
      </c>
      <c r="D32" s="444" t="str">
        <f>IF(ISBLANK(Beer!A39),"",IF(ISBLANK(Beer!B39),"",if(Beer!B39=0,"",if(MOC!$J$75,MOC!$I$76&amp;" "&amp;C32,C32))))</f>
        <v/>
      </c>
      <c r="E32" s="450" t="str">
        <f>IF(ISBLANK(Beer!A39),"",if(Beer!B39=0,"",Beer!B39))</f>
        <v/>
      </c>
      <c r="G32" s="784" t="str">
        <f>IF(ISBLANK(Beer!A39),"",if(MOC!$J$73=TRUE,if(isblank(Beer!B39),"",if(Beer!B39=0,"",Beer!$A$14&amp;" - "&amp;MOC!$I$74)),if(isblank(Beer!B39),"",if(Beer!B39=0,"",Beer!$A$14))))</f>
        <v/>
      </c>
      <c r="H32" s="780">
        <f t="shared" si="1"/>
        <v>25</v>
      </c>
      <c r="AA32" s="787"/>
    </row>
    <row r="33">
      <c r="A33" s="779"/>
      <c r="C33" s="444" t="str">
        <f>IF(ISBLANK(Beer!A40),"",IF(Beer!B40=0,"",if(ISBLANK(Beer!B40),"",if(MOC!$J$77=true,"DFT "&amp;Beer!A40,Beer!A40))))</f>
        <v/>
      </c>
      <c r="D33" s="444" t="str">
        <f>IF(ISBLANK(Beer!A40),"",IF(ISBLANK(Beer!B40),"",if(Beer!B40=0,"",if(MOC!$J$75,MOC!$I$76&amp;" "&amp;C33,C33))))</f>
        <v/>
      </c>
      <c r="E33" s="450" t="str">
        <f>IF(ISBLANK(Beer!A40),"",if(Beer!B40=0,"",Beer!B40))</f>
        <v/>
      </c>
      <c r="G33" s="784" t="str">
        <f>IF(ISBLANK(Beer!A40),"",if(MOC!$J$73=TRUE,if(isblank(Beer!B40),"",if(Beer!B40=0,"",Beer!$A$14&amp;" - "&amp;MOC!$I$74)),if(isblank(Beer!B40),"",if(Beer!B40=0,"",Beer!$A$14))))</f>
        <v/>
      </c>
      <c r="H33" s="780">
        <f t="shared" si="1"/>
        <v>26</v>
      </c>
      <c r="AA33" s="787"/>
    </row>
    <row r="34">
      <c r="A34" s="779"/>
      <c r="C34" s="444" t="str">
        <f>IF(ISBLANK(Beer!A41),"",IF(Beer!B41=0,"",if(ISBLANK(Beer!B41),"",if(MOC!$J$77=true,"DFT "&amp;Beer!A41,Beer!A41))))</f>
        <v/>
      </c>
      <c r="D34" s="444" t="str">
        <f>IF(ISBLANK(Beer!A41),"",IF(ISBLANK(Beer!B41),"",if(Beer!B41=0,"",if(MOC!$J$75,MOC!$I$76&amp;" "&amp;C34,C34))))</f>
        <v/>
      </c>
      <c r="E34" s="450" t="str">
        <f>IF(ISBLANK(Beer!A41),"",if(Beer!B41=0,"",Beer!B41))</f>
        <v/>
      </c>
      <c r="G34" s="784" t="str">
        <f>IF(ISBLANK(Beer!A41),"",if(MOC!$J$73=TRUE,if(isblank(Beer!B41),"",if(Beer!B41=0,"",Beer!$A$14&amp;" - "&amp;MOC!$I$74)),if(isblank(Beer!B41),"",if(Beer!B41=0,"",Beer!$A$14))))</f>
        <v/>
      </c>
      <c r="H34" s="780">
        <f t="shared" si="1"/>
        <v>27</v>
      </c>
      <c r="AA34" s="787"/>
    </row>
    <row r="35">
      <c r="A35" s="779"/>
      <c r="C35" s="444" t="str">
        <f>IF(ISBLANK(Beer!A42),"",IF(Beer!B42=0,"",if(ISBLANK(Beer!B42),"",if(MOC!$J$77=true,"DFT "&amp;Beer!A42,Beer!A42))))</f>
        <v/>
      </c>
      <c r="D35" s="444" t="str">
        <f>IF(ISBLANK(Beer!A42),"",IF(ISBLANK(Beer!B42),"",if(Beer!B42=0,"",if(MOC!$J$75,MOC!$I$76&amp;" "&amp;C35,C35))))</f>
        <v/>
      </c>
      <c r="E35" s="450" t="str">
        <f>IF(ISBLANK(Beer!A42),"",if(Beer!B42=0,"",Beer!B42))</f>
        <v/>
      </c>
      <c r="G35" s="784" t="str">
        <f>IF(ISBLANK(Beer!A42),"",if(MOC!$J$73=TRUE,if(isblank(Beer!B42),"",if(Beer!B42=0,"",Beer!$A$14&amp;" - "&amp;MOC!$I$74)),if(isblank(Beer!B42),"",if(Beer!B42=0,"",Beer!$A$14))))</f>
        <v/>
      </c>
      <c r="H35" s="780">
        <f t="shared" si="1"/>
        <v>28</v>
      </c>
      <c r="AA35" s="787"/>
    </row>
    <row r="36">
      <c r="A36" s="779"/>
      <c r="C36" s="444" t="str">
        <f>IF(ISBLANK(Beer!A43),"",IF(Beer!B43=0,"",if(ISBLANK(Beer!B43),"",if(MOC!$J$77=true,"DFT "&amp;Beer!A43,Beer!A43))))</f>
        <v/>
      </c>
      <c r="D36" s="444" t="str">
        <f>IF(ISBLANK(Beer!A43),"",IF(ISBLANK(Beer!B43),"",if(Beer!B43=0,"",if(MOC!$J$75,MOC!$I$76&amp;" "&amp;C36,C36))))</f>
        <v/>
      </c>
      <c r="E36" s="450" t="str">
        <f>IF(ISBLANK(Beer!A43),"",if(Beer!B43=0,"",Beer!B43))</f>
        <v/>
      </c>
      <c r="G36" s="784" t="str">
        <f>IF(ISBLANK(Beer!A43),"",if(MOC!$J$73=TRUE,if(isblank(Beer!B43),"",if(Beer!B43=0,"",Beer!$A$14&amp;" - "&amp;MOC!$I$74)),if(isblank(Beer!B43),"",if(Beer!B43=0,"",Beer!$A$14))))</f>
        <v/>
      </c>
      <c r="H36" s="780">
        <f t="shared" si="1"/>
        <v>29</v>
      </c>
      <c r="AA36" s="787"/>
    </row>
    <row r="37">
      <c r="A37" s="779"/>
      <c r="C37" s="444" t="str">
        <f>IF(ISBLANK(Beer!A44),"",IF(Beer!B44=0,"",if(ISBLANK(Beer!B44),"",if(MOC!$J$77=true,"DFT "&amp;Beer!A44,Beer!A44))))</f>
        <v/>
      </c>
      <c r="D37" s="444" t="str">
        <f>IF(ISBLANK(Beer!A44),"",IF(ISBLANK(Beer!B44),"",if(Beer!B44=0,"",if(MOC!$J$75,MOC!$I$76&amp;" "&amp;C37,C37))))</f>
        <v/>
      </c>
      <c r="E37" s="450" t="str">
        <f>IF(ISBLANK(Beer!A44),"",if(Beer!B44=0,"",Beer!B44))</f>
        <v/>
      </c>
      <c r="G37" s="784" t="str">
        <f>IF(ISBLANK(Beer!A44),"",if(MOC!$J$73=TRUE,if(isblank(Beer!B44),"",if(Beer!B44=0,"",Beer!$A$14&amp;" - "&amp;MOC!$I$74)),if(isblank(Beer!B44),"",if(Beer!B44=0,"",Beer!$A$14))))</f>
        <v/>
      </c>
      <c r="H37" s="780">
        <f t="shared" si="1"/>
        <v>30</v>
      </c>
      <c r="AA37" s="787"/>
    </row>
    <row r="38">
      <c r="A38" s="779"/>
      <c r="C38" s="444" t="str">
        <f>IF(ISBLANK(Beer!A45),"",IF(Beer!B45=0,"",if(ISBLANK(Beer!B45),"",if(MOC!$J$77=true,"DFT "&amp;Beer!A45,Beer!A45))))</f>
        <v/>
      </c>
      <c r="D38" s="444" t="str">
        <f>IF(ISBLANK(Beer!A45),"",IF(ISBLANK(Beer!B45),"",if(Beer!B45=0,"",if(MOC!$J$75,MOC!$I$76&amp;" "&amp;C38,C38))))</f>
        <v/>
      </c>
      <c r="E38" s="450" t="str">
        <f>IF(ISBLANK(Beer!A45),"",if(Beer!B45=0,"",Beer!B45))</f>
        <v/>
      </c>
      <c r="G38" s="784" t="str">
        <f>IF(ISBLANK(Beer!A45),"",if(MOC!$J$73=TRUE,if(isblank(Beer!B45),"",if(Beer!B45=0,"",Beer!$A$14&amp;" - "&amp;MOC!$I$74)),if(isblank(Beer!B45),"",if(Beer!B45=0,"",Beer!$A$14))))</f>
        <v/>
      </c>
      <c r="H38" s="780">
        <f t="shared" si="1"/>
        <v>31</v>
      </c>
      <c r="AA38" s="787"/>
    </row>
    <row r="39">
      <c r="A39" s="779"/>
      <c r="C39" s="444" t="str">
        <f>IF(ISBLANK(Beer!A46),"",IF(Beer!B46=0,"",if(ISBLANK(Beer!B46),"",if(MOC!$J$77=true,"DFT "&amp;Beer!A46,Beer!A46))))</f>
        <v/>
      </c>
      <c r="D39" s="444" t="str">
        <f>IF(ISBLANK(Beer!A46),"",IF(ISBLANK(Beer!B46),"",if(Beer!B46=0,"",if(MOC!$J$75,MOC!$I$76&amp;" "&amp;C39,C39))))</f>
        <v/>
      </c>
      <c r="E39" s="450" t="str">
        <f>IF(ISBLANK(Beer!A46),"",if(Beer!B46=0,"",Beer!B46))</f>
        <v/>
      </c>
      <c r="G39" s="784" t="str">
        <f>IF(ISBLANK(Beer!A46),"",if(MOC!$J$73=TRUE,if(isblank(Beer!B46),"",if(Beer!B46=0,"",Beer!$A$14&amp;" - "&amp;MOC!$I$74)),if(isblank(Beer!B46),"",if(Beer!B46=0,"",Beer!$A$14))))</f>
        <v/>
      </c>
      <c r="H39" s="780">
        <f t="shared" si="1"/>
        <v>32</v>
      </c>
      <c r="AA39" s="787"/>
    </row>
    <row r="40">
      <c r="A40" s="779"/>
      <c r="C40" s="444" t="str">
        <f>IF(ISBLANK(Beer!A47),"",IF(Beer!B47=0,"",if(ISBLANK(Beer!B47),"",if(MOC!$J$77=true,"DFT "&amp;Beer!A47,Beer!A47))))</f>
        <v/>
      </c>
      <c r="D40" s="444" t="str">
        <f>IF(ISBLANK(Beer!A47),"",IF(ISBLANK(Beer!B47),"",if(Beer!B47=0,"",if(MOC!$J$75,MOC!$I$76&amp;" "&amp;C40,C40))))</f>
        <v/>
      </c>
      <c r="E40" s="450" t="str">
        <f>IF(ISBLANK(Beer!A47),"",if(Beer!B47=0,"",Beer!B47))</f>
        <v/>
      </c>
      <c r="G40" s="784" t="str">
        <f>IF(ISBLANK(Beer!A47),"",if(MOC!$J$73=TRUE,if(isblank(Beer!B47),"",if(Beer!B47=0,"",Beer!$A$14&amp;" - "&amp;MOC!$I$74)),if(isblank(Beer!B47),"",if(Beer!B47=0,"",Beer!$A$14))))</f>
        <v/>
      </c>
      <c r="H40" s="780">
        <f t="shared" si="1"/>
        <v>33</v>
      </c>
      <c r="AA40" s="787"/>
    </row>
    <row r="41">
      <c r="A41" s="779"/>
      <c r="C41" s="444" t="str">
        <f>IF(ISBLANK(Beer!A48),"",IF(Beer!B48=0,"",if(ISBLANK(Beer!B48),"",if(MOC!$J$77=true,"DFT "&amp;Beer!A48,Beer!A48))))</f>
        <v/>
      </c>
      <c r="D41" s="444" t="str">
        <f>IF(ISBLANK(Beer!A48),"",IF(ISBLANK(Beer!B48),"",if(Beer!B48=0,"",if(MOC!$J$75,MOC!$I$76&amp;" "&amp;C41,C41))))</f>
        <v/>
      </c>
      <c r="E41" s="450" t="str">
        <f>IF(ISBLANK(Beer!A48),"",if(Beer!B48=0,"",Beer!B48))</f>
        <v/>
      </c>
      <c r="G41" s="784" t="str">
        <f>IF(ISBLANK(Beer!A48),"",if(MOC!$J$73=TRUE,if(isblank(Beer!B48),"",if(Beer!B48=0,"",Beer!$A$14&amp;" - "&amp;MOC!$I$74)),if(isblank(Beer!B48),"",if(Beer!B48=0,"",Beer!$A$14))))</f>
        <v/>
      </c>
      <c r="H41" s="780">
        <f t="shared" si="1"/>
        <v>34</v>
      </c>
      <c r="AA41" s="787"/>
    </row>
    <row r="42">
      <c r="A42" s="779"/>
      <c r="C42" s="444" t="str">
        <f>IF(ISBLANK(Beer!A49),"",IF(Beer!B49=0,"",if(ISBLANK(Beer!B49),"",if(MOC!$J$77=true,"DFT "&amp;Beer!A49,Beer!A49))))</f>
        <v/>
      </c>
      <c r="D42" s="444" t="str">
        <f>IF(ISBLANK(Beer!A49),"",IF(ISBLANK(Beer!B49),"",if(Beer!B49=0,"",if(MOC!$J$75,MOC!$I$76&amp;" "&amp;C42,C42))))</f>
        <v/>
      </c>
      <c r="E42" s="450" t="str">
        <f>IF(ISBLANK(Beer!A49),"",if(Beer!B49=0,"",Beer!B49))</f>
        <v/>
      </c>
      <c r="G42" s="784" t="str">
        <f>IF(ISBLANK(Beer!A49),"",if(MOC!$J$73=TRUE,if(isblank(Beer!B49),"",if(Beer!B49=0,"",Beer!$A$14&amp;" - "&amp;MOC!$I$74)),if(isblank(Beer!B49),"",if(Beer!B49=0,"",Beer!$A$14))))</f>
        <v/>
      </c>
      <c r="H42" s="780">
        <f t="shared" si="1"/>
        <v>35</v>
      </c>
      <c r="AA42" s="787"/>
    </row>
    <row r="43">
      <c r="A43" s="779"/>
      <c r="C43" s="444" t="str">
        <f>IF(ISBLANK(Beer!A50),"",IF(Beer!B50=0,"",if(ISBLANK(Beer!B50),"",if(MOC!$J$77=true,"DFT "&amp;Beer!A50,Beer!A50))))</f>
        <v/>
      </c>
      <c r="D43" s="444" t="str">
        <f>IF(ISBLANK(Beer!A50),"",IF(ISBLANK(Beer!B50),"",if(Beer!B50=0,"",if(MOC!$J$75,MOC!$I$76&amp;" "&amp;C43,C43))))</f>
        <v/>
      </c>
      <c r="E43" s="450" t="str">
        <f>IF(ISBLANK(Beer!A50),"",if(Beer!B50=0,"",Beer!B50))</f>
        <v/>
      </c>
      <c r="G43" s="784" t="str">
        <f>IF(ISBLANK(Beer!A50),"",if(MOC!$J$73=TRUE,if(isblank(Beer!B50),"",if(Beer!B50=0,"",Beer!$A$14&amp;" - "&amp;MOC!$I$74)),if(isblank(Beer!B50),"",if(Beer!B50=0,"",Beer!$A$14))))</f>
        <v/>
      </c>
      <c r="H43" s="780">
        <f t="shared" si="1"/>
        <v>36</v>
      </c>
      <c r="AA43" s="787"/>
    </row>
    <row r="44">
      <c r="A44" s="779"/>
      <c r="C44" s="444" t="str">
        <f>IF(ISBLANK(Beer!A51),"",IF(Beer!B51=0,"",if(ISBLANK(Beer!B51),"",if(MOC!$J$77=true,"DFT "&amp;Beer!A51,Beer!A51))))</f>
        <v/>
      </c>
      <c r="D44" s="444" t="str">
        <f>IF(ISBLANK(Beer!A51),"",IF(ISBLANK(Beer!B51),"",if(Beer!B51=0,"",if(MOC!$J$75,MOC!$I$76&amp;" "&amp;C44,C44))))</f>
        <v/>
      </c>
      <c r="E44" s="450" t="str">
        <f>IF(ISBLANK(Beer!A51),"",if(Beer!B51=0,"",Beer!B51))</f>
        <v/>
      </c>
      <c r="G44" s="784" t="str">
        <f>IF(ISBLANK(Beer!A51),"",if(MOC!$J$73=TRUE,if(isblank(Beer!B51),"",if(Beer!B51=0,"",Beer!$A$14&amp;" - "&amp;MOC!$I$74)),if(isblank(Beer!B51),"",if(Beer!B51=0,"",Beer!$A$14))))</f>
        <v/>
      </c>
      <c r="H44" s="780">
        <f t="shared" si="1"/>
        <v>37</v>
      </c>
      <c r="AA44" s="787"/>
    </row>
    <row r="45">
      <c r="A45" s="779"/>
      <c r="C45" s="444" t="str">
        <f>IF(ISBLANK(Beer!A52),"",IF(Beer!B52=0,"",if(ISBLANK(Beer!B52),"",if(MOC!$J$77=true,"DFT "&amp;Beer!A52,Beer!A52))))</f>
        <v/>
      </c>
      <c r="D45" s="444" t="str">
        <f>IF(ISBLANK(Beer!A52),"",IF(ISBLANK(Beer!B52),"",if(Beer!B52=0,"",if(MOC!$J$75,MOC!$I$76&amp;" "&amp;C45,C45))))</f>
        <v/>
      </c>
      <c r="E45" s="450" t="str">
        <f>IF(ISBLANK(Beer!A52),"",if(Beer!B52=0,"",Beer!B52))</f>
        <v/>
      </c>
      <c r="G45" s="784" t="str">
        <f>IF(ISBLANK(Beer!A52),"",if(MOC!$J$73=TRUE,if(isblank(Beer!B52),"",if(Beer!B52=0,"",Beer!$A$14&amp;" - "&amp;MOC!$I$74)),if(isblank(Beer!B52),"",if(Beer!B52=0,"",Beer!$A$14))))</f>
        <v/>
      </c>
      <c r="H45" s="780">
        <f t="shared" si="1"/>
        <v>38</v>
      </c>
      <c r="AA45" s="787"/>
    </row>
    <row r="46">
      <c r="A46" s="779"/>
      <c r="C46" s="444" t="str">
        <f>IF(ISBLANK(Beer!A53),"",IF(Beer!B53=0,"",if(ISBLANK(Beer!B53),"",if(MOC!$J$77=true,"DFT "&amp;Beer!A53,Beer!A53))))</f>
        <v/>
      </c>
      <c r="D46" s="444" t="str">
        <f>IF(ISBLANK(Beer!A53),"",IF(ISBLANK(Beer!B53),"",if(Beer!B53=0,"",if(MOC!$J$75,MOC!$I$76&amp;" "&amp;C46,C46))))</f>
        <v/>
      </c>
      <c r="E46" s="450" t="str">
        <f>IF(ISBLANK(Beer!A53),"",if(Beer!B53=0,"",Beer!B53))</f>
        <v/>
      </c>
      <c r="G46" s="784" t="str">
        <f>IF(ISBLANK(Beer!A53),"",if(MOC!$J$73=TRUE,if(isblank(Beer!B53),"",if(Beer!B53=0,"",Beer!$A$14&amp;" - "&amp;MOC!$I$74)),if(isblank(Beer!B53),"",if(Beer!B53=0,"",Beer!$A$14))))</f>
        <v/>
      </c>
      <c r="H46" s="780">
        <f t="shared" si="1"/>
        <v>39</v>
      </c>
      <c r="AA46" s="787"/>
    </row>
    <row r="47">
      <c r="A47" s="779"/>
      <c r="C47" s="444" t="str">
        <f>IF(ISBLANK(Beer!A54),"",IF(Beer!B54=0,"",if(ISBLANK(Beer!B54),"",if(MOC!$J$77=true,"DFT "&amp;Beer!A54,Beer!A54))))</f>
        <v/>
      </c>
      <c r="D47" s="444" t="str">
        <f>IF(ISBLANK(Beer!A54),"",IF(ISBLANK(Beer!B54),"",if(Beer!B54=0,"",if(MOC!$J$75,MOC!$I$76&amp;" "&amp;C47,C47))))</f>
        <v/>
      </c>
      <c r="E47" s="450" t="str">
        <f>IF(ISBLANK(Beer!A54),"",if(Beer!B54=0,"",Beer!B54))</f>
        <v/>
      </c>
      <c r="G47" s="784" t="str">
        <f>IF(ISBLANK(Beer!A54),"",if(MOC!$J$73=TRUE,if(isblank(Beer!B54),"",if(Beer!B54=0,"",Beer!$A$14&amp;" - "&amp;MOC!$I$74)),if(isblank(Beer!B54),"",if(Beer!B54=0,"",Beer!$A$14))))</f>
        <v/>
      </c>
      <c r="H47" s="780">
        <f t="shared" si="1"/>
        <v>40</v>
      </c>
      <c r="AA47" s="787"/>
    </row>
    <row r="48">
      <c r="A48" s="779"/>
      <c r="C48" s="444" t="str">
        <f>IF(ISBLANK(Beer!A55),"",IF(Beer!B55=0,"",if(ISBLANK(Beer!B55),"",if(MOC!$J$77=true,"DFT "&amp;Beer!A55,Beer!A55))))</f>
        <v/>
      </c>
      <c r="D48" s="444" t="str">
        <f>IF(ISBLANK(Beer!A55),"",IF(ISBLANK(Beer!B55),"",if(Beer!B55=0,"",if(MOC!$J$75,MOC!$I$76&amp;" "&amp;C48,C48))))</f>
        <v/>
      </c>
      <c r="E48" s="450" t="str">
        <f>IF(ISBLANK(Beer!A55),"",if(Beer!B55=0,"",Beer!B55))</f>
        <v/>
      </c>
      <c r="G48" s="784" t="str">
        <f>IF(ISBLANK(Beer!A55),"",if(MOC!$J$73=TRUE,if(isblank(Beer!B55),"",if(Beer!B55=0,"",Beer!$A$14&amp;" - "&amp;MOC!$I$74)),if(isblank(Beer!B55),"",if(Beer!B55=0,"",Beer!$A$14))))</f>
        <v/>
      </c>
      <c r="H48" s="780">
        <f t="shared" si="1"/>
        <v>41</v>
      </c>
      <c r="AA48" s="787"/>
    </row>
    <row r="49">
      <c r="A49" s="779"/>
      <c r="C49" s="444" t="str">
        <f>IF(ISBLANK(Beer!A56),"",IF(Beer!B56=0,"",if(ISBLANK(Beer!B56),"",if(MOC!$J$77=true,"DFT "&amp;Beer!A56,Beer!A56))))</f>
        <v/>
      </c>
      <c r="D49" s="444" t="str">
        <f>IF(ISBLANK(Beer!A56),"",IF(ISBLANK(Beer!B56),"",if(Beer!B56=0,"",if(MOC!$J$75,MOC!$I$76&amp;" "&amp;C49,C49))))</f>
        <v/>
      </c>
      <c r="E49" s="450" t="str">
        <f>IF(ISBLANK(Beer!A56),"",if(Beer!B56=0,"",Beer!B56))</f>
        <v/>
      </c>
      <c r="G49" s="784" t="str">
        <f>IF(ISBLANK(Beer!A56),"",if(MOC!$J$73=TRUE,if(isblank(Beer!B56),"",if(Beer!B56=0,"",Beer!$A$14&amp;" - "&amp;MOC!$I$74)),if(isblank(Beer!B56),"",if(Beer!B56=0,"",Beer!$A$14))))</f>
        <v/>
      </c>
      <c r="H49" s="780">
        <f t="shared" si="1"/>
        <v>42</v>
      </c>
      <c r="AA49" s="787"/>
    </row>
    <row r="50">
      <c r="A50" s="779"/>
      <c r="C50" s="444" t="str">
        <f>IF(ISBLANK(Beer!A57),"",IF(Beer!B57=0,"",if(ISBLANK(Beer!B57),"",if(MOC!$J$77=true,"DFT "&amp;Beer!A57,Beer!A57))))</f>
        <v/>
      </c>
      <c r="D50" s="444" t="str">
        <f>IF(ISBLANK(Beer!A57),"",IF(ISBLANK(Beer!B57),"",if(Beer!B57=0,"",if(MOC!$J$75,MOC!$I$76&amp;" "&amp;C50,C50))))</f>
        <v/>
      </c>
      <c r="E50" s="450" t="str">
        <f>IF(ISBLANK(Beer!A57),"",if(Beer!B57=0,"",Beer!B57))</f>
        <v/>
      </c>
      <c r="G50" s="784" t="str">
        <f>IF(ISBLANK(Beer!A57),"",if(MOC!$J$73=TRUE,if(isblank(Beer!B57),"",if(Beer!B57=0,"",Beer!$A$14&amp;" - "&amp;MOC!$I$74)),if(isblank(Beer!B57),"",if(Beer!B57=0,"",Beer!$A$14))))</f>
        <v/>
      </c>
      <c r="H50" s="780">
        <f t="shared" si="1"/>
        <v>43</v>
      </c>
      <c r="AA50" s="787"/>
    </row>
    <row r="51">
      <c r="A51" s="779"/>
      <c r="C51" s="444" t="str">
        <f>IF(ISBLANK(Beer!A58),"",IF(Beer!B58=0,"",if(ISBLANK(Beer!B58),"",if(MOC!$J$77=true,"DFT "&amp;Beer!A58,Beer!A58))))</f>
        <v/>
      </c>
      <c r="D51" s="444" t="str">
        <f>IF(ISBLANK(Beer!A58),"",IF(ISBLANK(Beer!B58),"",if(Beer!B58=0,"",if(MOC!$J$75,MOC!$I$76&amp;" "&amp;C51,C51))))</f>
        <v/>
      </c>
      <c r="E51" s="450" t="str">
        <f>IF(ISBLANK(Beer!A58),"",if(Beer!B58=0,"",Beer!B58))</f>
        <v/>
      </c>
      <c r="G51" s="784" t="str">
        <f>IF(ISBLANK(Beer!A58),"",if(MOC!$J$73=TRUE,if(isblank(Beer!B58),"",if(Beer!B58=0,"",Beer!$A$14&amp;" - "&amp;MOC!$I$74)),if(isblank(Beer!B58),"",if(Beer!B58=0,"",Beer!$A$14))))</f>
        <v/>
      </c>
      <c r="H51" s="780">
        <f t="shared" si="1"/>
        <v>44</v>
      </c>
      <c r="AA51" s="787"/>
    </row>
    <row r="52">
      <c r="A52" s="779"/>
      <c r="C52" s="444" t="str">
        <f>IF(ISBLANK(Beer!A59),"",IF(Beer!B59=0,"",if(ISBLANK(Beer!B59),"",if(MOC!$J$77=true,"DFT "&amp;Beer!A59,Beer!A59))))</f>
        <v/>
      </c>
      <c r="D52" s="444" t="str">
        <f>IF(ISBLANK(Beer!A59),"",IF(ISBLANK(Beer!B59),"",if(Beer!B59=0,"",if(MOC!$J$75,MOC!$I$76&amp;" "&amp;C52,C52))))</f>
        <v/>
      </c>
      <c r="E52" s="450" t="str">
        <f>IF(ISBLANK(Beer!A59),"",if(Beer!B59=0,"",Beer!B59))</f>
        <v/>
      </c>
      <c r="G52" s="784" t="str">
        <f>IF(ISBLANK(Beer!A59),"",if(MOC!$J$73=TRUE,if(isblank(Beer!B59),"",if(Beer!B59=0,"",Beer!$A$14&amp;" - "&amp;MOC!$I$74)),if(isblank(Beer!B59),"",if(Beer!B59=0,"",Beer!$A$14))))</f>
        <v/>
      </c>
      <c r="H52" s="780">
        <f t="shared" si="1"/>
        <v>45</v>
      </c>
      <c r="AA52" s="787"/>
    </row>
    <row r="53">
      <c r="A53" s="779"/>
      <c r="C53" s="444" t="str">
        <f>IF(ISBLANK(Beer!A60),"",IF(Beer!B60=0,"",if(ISBLANK(Beer!B60),"",if(MOC!$J$77=true,"DFT "&amp;Beer!A60,Beer!A60))))</f>
        <v/>
      </c>
      <c r="D53" s="444" t="str">
        <f>IF(ISBLANK(Beer!A60),"",IF(ISBLANK(Beer!B60),"",if(Beer!B60=0,"",if(MOC!$J$75,MOC!$I$76&amp;" "&amp;C53,C53))))</f>
        <v/>
      </c>
      <c r="E53" s="450" t="str">
        <f>IF(ISBLANK(Beer!A60),"",if(Beer!B60=0,"",Beer!B60))</f>
        <v/>
      </c>
      <c r="G53" s="784" t="str">
        <f>IF(ISBLANK(Beer!A60),"",if(MOC!$J$73=TRUE,if(isblank(Beer!B60),"",if(Beer!B60=0,"",Beer!$A$14&amp;" - "&amp;MOC!$I$74)),if(isblank(Beer!B60),"",if(Beer!B60=0,"",Beer!$A$14))))</f>
        <v/>
      </c>
      <c r="H53" s="780">
        <f t="shared" si="1"/>
        <v>46</v>
      </c>
    </row>
    <row r="54">
      <c r="A54" s="779"/>
      <c r="C54" s="444" t="str">
        <f>IF(ISBLANK(Beer!A61),"",IF(Beer!B61=0,"",if(ISBLANK(Beer!B61),"",if(MOC!$J$77=true,"DFT "&amp;Beer!A61,Beer!A61))))</f>
        <v/>
      </c>
      <c r="D54" s="444" t="str">
        <f>IF(ISBLANK(Beer!A61),"",IF(ISBLANK(Beer!B61),"",if(Beer!B61=0,"",if(MOC!$J$75,MOC!$I$76&amp;" "&amp;C54,C54))))</f>
        <v/>
      </c>
      <c r="E54" s="450" t="str">
        <f>IF(ISBLANK(Beer!A61),"",if(Beer!B61=0,"",Beer!B61))</f>
        <v/>
      </c>
      <c r="G54" s="784" t="str">
        <f>IF(ISBLANK(Beer!A61),"",if(MOC!$J$73=TRUE,if(isblank(Beer!B61),"",if(Beer!B61=0,"",Beer!$A$14&amp;" - "&amp;MOC!$I$74)),if(isblank(Beer!B61),"",if(Beer!B61=0,"",Beer!$A$14))))</f>
        <v/>
      </c>
      <c r="H54" s="780">
        <f t="shared" si="1"/>
        <v>47</v>
      </c>
    </row>
    <row r="55">
      <c r="A55" s="779"/>
      <c r="C55" s="444" t="str">
        <f>IF(ISBLANK(Beer!A62),"",IF(Beer!B62=0,"",if(ISBLANK(Beer!B62),"",if(MOC!$J$77=true,"DFT "&amp;Beer!A62,Beer!A62))))</f>
        <v/>
      </c>
      <c r="D55" s="444" t="str">
        <f>IF(ISBLANK(Beer!A62),"",IF(ISBLANK(Beer!B62),"",if(Beer!B62=0,"",if(MOC!$J$75,MOC!$I$76&amp;" "&amp;C55,C55))))</f>
        <v/>
      </c>
      <c r="E55" s="450" t="str">
        <f>IF(ISBLANK(Beer!A62),"",if(Beer!B62=0,"",Beer!B62))</f>
        <v/>
      </c>
      <c r="G55" s="784" t="str">
        <f>IF(ISBLANK(Beer!A62),"",if(MOC!$J$73=TRUE,if(isblank(Beer!B62),"",if(Beer!B62=0,"",Beer!$A$14&amp;" - "&amp;MOC!$I$74)),if(isblank(Beer!B62),"",if(Beer!B62=0,"",Beer!$A$14))))</f>
        <v/>
      </c>
      <c r="H55" s="780">
        <f t="shared" si="1"/>
        <v>48</v>
      </c>
    </row>
    <row r="56">
      <c r="A56" s="779"/>
      <c r="C56" s="444" t="str">
        <f>IF(ISBLANK(Beer!A63),"",IF(Beer!B63=0,"",if(ISBLANK(Beer!B63),"",if(MOC!$J$77=true,"DFT "&amp;Beer!A63,Beer!A63))))</f>
        <v/>
      </c>
      <c r="D56" s="444" t="str">
        <f>IF(ISBLANK(Beer!A63),"",IF(ISBLANK(Beer!B63),"",if(Beer!B63=0,"",if(MOC!$J$75,MOC!$I$76&amp;" "&amp;C56,C56))))</f>
        <v/>
      </c>
      <c r="E56" s="450" t="str">
        <f>IF(ISBLANK(Beer!A63),"",if(Beer!B63=0,"",Beer!B63))</f>
        <v/>
      </c>
      <c r="G56" s="784" t="str">
        <f>IF(ISBLANK(Beer!A63),"",if(MOC!$J$73=TRUE,if(isblank(Beer!B63),"",if(Beer!B63=0,"",Beer!$A$14&amp;" - "&amp;MOC!$I$74)),if(isblank(Beer!B63),"",if(Beer!B63=0,"",Beer!$A$14))))</f>
        <v/>
      </c>
      <c r="H56" s="780">
        <f t="shared" si="1"/>
        <v>49</v>
      </c>
    </row>
    <row r="57">
      <c r="A57" s="779"/>
      <c r="C57" s="444" t="str">
        <f>IF(ISBLANK(Beer!A64),"",IF(Beer!B64=0,"",if(ISBLANK(Beer!B64),"",if(MOC!$J$77=true,"DFT "&amp;Beer!A64,Beer!A64))))</f>
        <v/>
      </c>
      <c r="D57" s="444" t="str">
        <f>IF(ISBLANK(Beer!A64),"",IF(ISBLANK(Beer!B64),"",if(Beer!B64=0,"",if(MOC!$J$75,MOC!$I$76&amp;" "&amp;C57,C57))))</f>
        <v/>
      </c>
      <c r="E57" s="450" t="str">
        <f>IF(ISBLANK(Beer!A64),"",if(Beer!B64=0,"",Beer!B64))</f>
        <v/>
      </c>
      <c r="G57" s="784" t="str">
        <f>IF(ISBLANK(Beer!A64),"",if(MOC!$J$73=TRUE,if(isblank(Beer!B64),"",if(Beer!B64=0,"",Beer!$A$14&amp;" - "&amp;MOC!$I$74)),if(isblank(Beer!B64),"",if(Beer!B64=0,"",Beer!$A$14))))</f>
        <v/>
      </c>
      <c r="H57" s="780">
        <f t="shared" si="1"/>
        <v>50</v>
      </c>
    </row>
    <row r="58">
      <c r="A58" s="779"/>
      <c r="C58" s="444" t="str">
        <f>IF(ISBLANK(Beer!A65),"",IF(Beer!B65=0,"",if(ISBLANK(Beer!B65),"",if(MOC!$J$77=true,"DFT "&amp;Beer!A65,Beer!A65))))</f>
        <v/>
      </c>
      <c r="D58" s="444" t="str">
        <f>IF(ISBLANK(Beer!A65),"",IF(ISBLANK(Beer!B65),"",if(Beer!B65=0,"",if(MOC!$J$75,MOC!$I$76&amp;" "&amp;C58,C58))))</f>
        <v/>
      </c>
      <c r="E58" s="450" t="str">
        <f>IF(ISBLANK(Beer!A65),"",if(Beer!B65=0,"",Beer!B65))</f>
        <v/>
      </c>
      <c r="G58" s="784" t="str">
        <f>IF(ISBLANK(Beer!A65),"",if(MOC!$J$73=TRUE,if(isblank(Beer!B65),"",if(Beer!B65=0,"",Beer!$A$14&amp;" - "&amp;MOC!$I$74)),if(isblank(Beer!B65),"",if(Beer!B65=0,"",Beer!$A$14))))</f>
        <v/>
      </c>
      <c r="H58" s="780">
        <f t="shared" si="1"/>
        <v>51</v>
      </c>
    </row>
    <row r="59">
      <c r="A59" s="779"/>
      <c r="C59" s="444" t="str">
        <f>IF(ISBLANK(Beer!A66),"",IF(Beer!B66=0,"",if(ISBLANK(Beer!B66),"",if(MOC!$J$77=true,"DFT "&amp;Beer!A66,Beer!A66))))</f>
        <v/>
      </c>
      <c r="D59" s="444" t="str">
        <f>IF(ISBLANK(Beer!A66),"",IF(ISBLANK(Beer!B66),"",if(Beer!B66=0,"",if(MOC!$J$75,MOC!$I$76&amp;" "&amp;C59,C59))))</f>
        <v/>
      </c>
      <c r="E59" s="450" t="str">
        <f>IF(ISBLANK(Beer!A66),"",if(Beer!B66=0,"",Beer!B66))</f>
        <v/>
      </c>
      <c r="G59" s="784" t="str">
        <f>IF(ISBLANK(Beer!A66),"",if(MOC!$J$73=TRUE,if(isblank(Beer!B66),"",if(Beer!B66=0,"",Beer!$A$14&amp;" - "&amp;MOC!$I$74)),if(isblank(Beer!B66),"",if(Beer!B66=0,"",Beer!$A$14))))</f>
        <v/>
      </c>
      <c r="H59" s="780">
        <f t="shared" si="1"/>
        <v>52</v>
      </c>
    </row>
    <row r="60">
      <c r="A60" s="779"/>
      <c r="C60" s="444" t="str">
        <f>IF(ISBLANK(Beer!A67),"",IF(Beer!B67=0,"",if(ISBLANK(Beer!B67),"",if(MOC!$J$77=true,"DFT "&amp;Beer!A67,Beer!A67))))</f>
        <v/>
      </c>
      <c r="D60" s="444" t="str">
        <f>IF(ISBLANK(Beer!A67),"",IF(ISBLANK(Beer!B67),"",if(Beer!B67=0,"",if(MOC!$J$75,MOC!$I$76&amp;" "&amp;C60,C60))))</f>
        <v/>
      </c>
      <c r="E60" s="450" t="str">
        <f>IF(ISBLANK(Beer!A67),"",if(Beer!B67=0,"",Beer!B67))</f>
        <v/>
      </c>
      <c r="G60" s="784" t="str">
        <f>IF(ISBLANK(Beer!A67),"",if(MOC!$J$73=TRUE,if(isblank(Beer!B67),"",if(Beer!B67=0,"",Beer!$A$14&amp;" - "&amp;MOC!$I$74)),if(isblank(Beer!B67),"",if(Beer!B67=0,"",Beer!$A$14))))</f>
        <v/>
      </c>
      <c r="H60" s="780">
        <f t="shared" si="1"/>
        <v>53</v>
      </c>
    </row>
    <row r="61">
      <c r="A61" s="779"/>
      <c r="C61" s="444" t="str">
        <f>IF(ISBLANK(Beer!A68),"",IF(Beer!B68=0,"",if(ISBLANK(Beer!B68),"",if(MOC!$J$77=true,"DFT "&amp;Beer!A68,Beer!A68))))</f>
        <v/>
      </c>
      <c r="D61" s="444" t="str">
        <f>IF(ISBLANK(Beer!A68),"",IF(ISBLANK(Beer!B68),"",if(Beer!B68=0,"",if(MOC!$J$75,MOC!$I$76&amp;" "&amp;C61,C61))))</f>
        <v/>
      </c>
      <c r="E61" s="450" t="str">
        <f>IF(ISBLANK(Beer!A68),"",if(Beer!B68=0,"",Beer!B68))</f>
        <v/>
      </c>
      <c r="G61" s="784" t="str">
        <f>IF(ISBLANK(Beer!A68),"",if(MOC!$J$73=TRUE,if(isblank(Beer!B68),"",if(Beer!B68=0,"",Beer!$A$14&amp;" - "&amp;MOC!$I$74)),if(isblank(Beer!B68),"",if(Beer!B68=0,"",Beer!$A$14))))</f>
        <v/>
      </c>
      <c r="H61" s="780">
        <f t="shared" si="1"/>
        <v>54</v>
      </c>
    </row>
    <row r="62">
      <c r="A62" s="779"/>
      <c r="C62" s="444" t="str">
        <f>IF(ISBLANK(Beer!A69),"",IF(Beer!B69=0,"",if(ISBLANK(Beer!B69),"",if(MOC!$J$77=true,"DFT "&amp;Beer!A69,Beer!A69))))</f>
        <v/>
      </c>
      <c r="D62" s="444" t="str">
        <f>IF(ISBLANK(Beer!A69),"",IF(ISBLANK(Beer!B69),"",if(Beer!B69=0,"",if(MOC!$J$75,MOC!$I$76&amp;" "&amp;C62,C62))))</f>
        <v/>
      </c>
      <c r="E62" s="450" t="str">
        <f>IF(ISBLANK(Beer!A69),"",if(Beer!B69=0,"",Beer!B69))</f>
        <v/>
      </c>
      <c r="G62" s="784" t="str">
        <f>IF(ISBLANK(Beer!A69),"",if(MOC!$J$73=TRUE,if(isblank(Beer!B69),"",if(Beer!B69=0,"",Beer!$A$14&amp;" - "&amp;MOC!$I$74)),if(isblank(Beer!B69),"",if(Beer!B69=0,"",Beer!$A$14))))</f>
        <v/>
      </c>
      <c r="H62" s="780">
        <f t="shared" si="1"/>
        <v>55</v>
      </c>
    </row>
    <row r="63">
      <c r="A63" s="779"/>
      <c r="C63" s="444" t="str">
        <f>IF(ISBLANK(Beer!A70),"",IF(Beer!B70=0,"",if(ISBLANK(Beer!B70),"",if(MOC!$J$77=true,"DFT "&amp;Beer!A70,Beer!A70))))</f>
        <v/>
      </c>
      <c r="D63" s="444" t="str">
        <f>IF(ISBLANK(Beer!A70),"",IF(ISBLANK(Beer!B70),"",if(Beer!B70=0,"",if(MOC!$J$75,MOC!$I$76&amp;" "&amp;C63,C63))))</f>
        <v/>
      </c>
      <c r="E63" s="450" t="str">
        <f>IF(ISBLANK(Beer!A70),"",if(Beer!B70=0,"",Beer!B70))</f>
        <v/>
      </c>
      <c r="G63" s="784" t="str">
        <f>IF(ISBLANK(Beer!A70),"",if(MOC!$J$73=TRUE,if(isblank(Beer!B70),"",if(Beer!B70=0,"",Beer!$A$14&amp;" - "&amp;MOC!$I$74)),if(isblank(Beer!B70),"",if(Beer!B70=0,"",Beer!$A$14))))</f>
        <v/>
      </c>
      <c r="H63" s="780">
        <f t="shared" si="1"/>
        <v>56</v>
      </c>
    </row>
    <row r="64">
      <c r="A64" s="779"/>
      <c r="C64" s="444" t="str">
        <f>IF(ISBLANK(Beer!A71),"",IF(Beer!B71=0,"",if(ISBLANK(Beer!B71),"",if(MOC!$J$77=true,"DFT "&amp;Beer!A71,Beer!A71))))</f>
        <v/>
      </c>
      <c r="D64" s="444" t="str">
        <f>IF(ISBLANK(Beer!A71),"",IF(ISBLANK(Beer!B71),"",if(Beer!B71=0,"",if(MOC!$J$75,MOC!$I$76&amp;" "&amp;C64,C64))))</f>
        <v/>
      </c>
      <c r="E64" s="450" t="str">
        <f>IF(ISBLANK(Beer!A71),"",if(Beer!B71=0,"",Beer!B71))</f>
        <v/>
      </c>
      <c r="G64" s="784" t="str">
        <f>IF(ISBLANK(Beer!A71),"",if(MOC!$J$73=TRUE,if(isblank(Beer!B71),"",if(Beer!B71=0,"",Beer!$A$14&amp;" - "&amp;MOC!$I$74)),if(isblank(Beer!B71),"",if(Beer!B71=0,"",Beer!$A$14))))</f>
        <v/>
      </c>
      <c r="H64" s="780">
        <f t="shared" si="1"/>
        <v>57</v>
      </c>
    </row>
    <row r="65">
      <c r="A65" s="779"/>
      <c r="C65" s="444" t="str">
        <f>IF(ISBLANK(Beer!A72),"",IF(Beer!B72=0,"",if(ISBLANK(Beer!B72),"",if(MOC!$J$77=true,"DFT "&amp;Beer!A72,Beer!A72))))</f>
        <v/>
      </c>
      <c r="D65" s="444" t="str">
        <f>IF(ISBLANK(Beer!A72),"",IF(ISBLANK(Beer!B72),"",if(Beer!B72=0,"",if(MOC!$J$75,MOC!$I$76&amp;" "&amp;C65,C65))))</f>
        <v/>
      </c>
      <c r="E65" s="450" t="str">
        <f>IF(ISBLANK(Beer!A72),"",if(Beer!B72=0,"",Beer!B72))</f>
        <v/>
      </c>
      <c r="G65" s="784" t="str">
        <f>IF(ISBLANK(Beer!A72),"",if(MOC!$J$73=TRUE,if(isblank(Beer!B72),"",if(Beer!B72=0,"",Beer!$A$14&amp;" - "&amp;MOC!$I$74)),if(isblank(Beer!B72),"",if(Beer!B72=0,"",Beer!$A$14))))</f>
        <v/>
      </c>
      <c r="H65" s="780">
        <f t="shared" si="1"/>
        <v>58</v>
      </c>
    </row>
    <row r="66">
      <c r="A66" s="779"/>
      <c r="C66" s="444" t="str">
        <f>IF(ISBLANK(Beer!A73),"",IF(Beer!B73=0,"",if(ISBLANK(Beer!B73),"",if(MOC!$J$77=true,"DFT "&amp;Beer!A73,Beer!A73))))</f>
        <v/>
      </c>
      <c r="D66" s="444" t="str">
        <f>IF(ISBLANK(Beer!A73),"",IF(ISBLANK(Beer!B73),"",if(Beer!B73=0,"",if(MOC!$J$75,MOC!$I$76&amp;" "&amp;C66,C66))))</f>
        <v/>
      </c>
      <c r="E66" s="450" t="str">
        <f>IF(ISBLANK(Beer!A73),"",if(Beer!B73=0,"",Beer!B73))</f>
        <v/>
      </c>
      <c r="G66" s="784" t="str">
        <f>IF(ISBLANK(Beer!A73),"",if(MOC!$J$73=TRUE,if(isblank(Beer!B73),"",if(Beer!B73=0,"",Beer!$A$14&amp;" - "&amp;MOC!$I$74)),if(isblank(Beer!B73),"",if(Beer!B73=0,"",Beer!$A$14))))</f>
        <v/>
      </c>
      <c r="H66" s="780">
        <f t="shared" si="1"/>
        <v>59</v>
      </c>
    </row>
    <row r="67">
      <c r="A67" s="779"/>
      <c r="C67" s="444" t="str">
        <f>IF(ISBLANK(Beer!A74),"",IF(Beer!B74=0,"",if(ISBLANK(Beer!B74),"",if(MOC!$J$77=true,"DFT "&amp;Beer!A74,Beer!A74))))</f>
        <v/>
      </c>
      <c r="D67" s="444" t="str">
        <f>IF(ISBLANK(Beer!A74),"",IF(ISBLANK(Beer!B74),"",if(Beer!B74=0,"",if(MOC!$J$75,MOC!$I$76&amp;" "&amp;C67,C67))))</f>
        <v/>
      </c>
      <c r="E67" s="450" t="str">
        <f>IF(ISBLANK(Beer!A74),"",if(Beer!B74=0,"",Beer!B74))</f>
        <v/>
      </c>
      <c r="G67" s="784" t="str">
        <f>IF(ISBLANK(Beer!A74),"",if(MOC!$J$73=TRUE,if(isblank(Beer!B74),"",if(Beer!B74=0,"",Beer!$A$14&amp;" - "&amp;MOC!$I$74)),if(isblank(Beer!B74),"",if(Beer!B74=0,"",Beer!$A$14))))</f>
        <v/>
      </c>
      <c r="H67" s="780">
        <f t="shared" si="1"/>
        <v>60</v>
      </c>
    </row>
    <row r="68">
      <c r="A68" s="779"/>
      <c r="C68" s="444" t="str">
        <f>IF(ISBLANK(Beer!A75),"",IF(Beer!B75=0,"",if(ISBLANK(Beer!B75),"",if(MOC!$J$77=true,"DFT "&amp;Beer!A75,Beer!A75))))</f>
        <v/>
      </c>
      <c r="D68" s="444" t="str">
        <f>IF(ISBLANK(Beer!A75),"",IF(ISBLANK(Beer!B75),"",if(Beer!B75=0,"",if(MOC!$J$75,MOC!$I$76&amp;" "&amp;C68,C68))))</f>
        <v/>
      </c>
      <c r="E68" s="450" t="str">
        <f>IF(ISBLANK(Beer!A75),"",if(Beer!B75=0,"",Beer!B75))</f>
        <v/>
      </c>
      <c r="G68" s="784" t="str">
        <f>IF(ISBLANK(Beer!A75),"",if(MOC!$J$73=TRUE,if(isblank(Beer!B75),"",if(Beer!B75=0,"",Beer!$A$14&amp;" - "&amp;MOC!$I$74)),if(isblank(Beer!B75),"",if(Beer!B75=0,"",Beer!$A$14))))</f>
        <v/>
      </c>
      <c r="H68" s="780">
        <f t="shared" si="1"/>
        <v>61</v>
      </c>
    </row>
    <row r="69">
      <c r="A69" s="779"/>
      <c r="C69" s="444" t="str">
        <f>IF(ISBLANK(Beer!A76),"",IF(Beer!B76=0,"",if(ISBLANK(Beer!B76),"",if(MOC!$J$77=true,"DFT "&amp;Beer!A76,Beer!A76))))</f>
        <v/>
      </c>
      <c r="D69" s="444" t="str">
        <f>IF(ISBLANK(Beer!A76),"",IF(ISBLANK(Beer!B76),"",if(Beer!B76=0,"",if(MOC!$J$75,MOC!$I$76&amp;" "&amp;C69,C69))))</f>
        <v/>
      </c>
      <c r="E69" s="450" t="str">
        <f>IF(ISBLANK(Beer!A76),"",if(Beer!B76=0,"",Beer!B76))</f>
        <v/>
      </c>
      <c r="G69" s="784" t="str">
        <f>IF(ISBLANK(Beer!A76),"",if(MOC!$J$73=TRUE,if(isblank(Beer!B76),"",if(Beer!B76=0,"",Beer!$A$14&amp;" - "&amp;MOC!$I$74)),if(isblank(Beer!B76),"",if(Beer!B76=0,"",Beer!$A$14))))</f>
        <v/>
      </c>
      <c r="H69" s="780">
        <f t="shared" si="1"/>
        <v>62</v>
      </c>
    </row>
    <row r="70">
      <c r="A70" s="779"/>
      <c r="C70" s="444" t="str">
        <f>IF(ISBLANK(Beer!A77),"",IF(Beer!B77=0,"",if(ISBLANK(Beer!B77),"",if(MOC!$J$77=true,"DFT "&amp;Beer!A77,Beer!A77))))</f>
        <v/>
      </c>
      <c r="D70" s="444" t="str">
        <f>IF(ISBLANK(Beer!A77),"",IF(ISBLANK(Beer!B77),"",if(Beer!B77=0,"",if(MOC!$J$75,MOC!$I$76&amp;" "&amp;C70,C70))))</f>
        <v/>
      </c>
      <c r="E70" s="450" t="str">
        <f>IF(ISBLANK(Beer!A77),"",if(Beer!B77=0,"",Beer!B77))</f>
        <v/>
      </c>
      <c r="G70" s="784" t="str">
        <f>IF(ISBLANK(Beer!A77),"",if(MOC!$J$73=TRUE,if(isblank(Beer!B77),"",if(Beer!B77=0,"",Beer!$A$14&amp;" - "&amp;MOC!$I$74)),if(isblank(Beer!B77),"",if(Beer!B77=0,"",Beer!$A$14))))</f>
        <v/>
      </c>
      <c r="H70" s="780">
        <f t="shared" si="1"/>
        <v>63</v>
      </c>
    </row>
    <row r="71">
      <c r="A71" s="779"/>
      <c r="C71" s="444" t="str">
        <f>IF(ISBLANK(Beer!A78),"",IF(Beer!B78=0,"",if(ISBLANK(Beer!B78),"",if(MOC!$J$77=true,"DFT "&amp;Beer!A78,Beer!A78))))</f>
        <v/>
      </c>
      <c r="D71" s="444" t="str">
        <f>IF(ISBLANK(Beer!A78),"",IF(ISBLANK(Beer!B78),"",if(Beer!B78=0,"",if(MOC!$J$75,MOC!$I$76&amp;" "&amp;C71,C71))))</f>
        <v/>
      </c>
      <c r="E71" s="450" t="str">
        <f>IF(ISBLANK(Beer!A78),"",if(Beer!B78=0,"",Beer!B78))</f>
        <v/>
      </c>
      <c r="G71" s="784" t="str">
        <f>IF(ISBLANK(Beer!A78),"",if(MOC!$J$73=TRUE,if(isblank(Beer!B78),"",if(Beer!B78=0,"",Beer!$A$14&amp;" - "&amp;MOC!$I$74)),if(isblank(Beer!B78),"",if(Beer!B78=0,"",Beer!$A$14))))</f>
        <v/>
      </c>
      <c r="H71" s="780">
        <f t="shared" si="1"/>
        <v>64</v>
      </c>
    </row>
    <row r="72">
      <c r="A72" s="779"/>
      <c r="C72" s="444" t="str">
        <f>IF(ISBLANK(Beer!A79),"",IF(Beer!B79=0,"",if(ISBLANK(Beer!B79),"",if(MOC!$J$77=true,"DFT "&amp;Beer!A79,Beer!A79))))</f>
        <v/>
      </c>
      <c r="D72" s="444" t="str">
        <f>IF(ISBLANK(Beer!A79),"",IF(ISBLANK(Beer!B79),"",if(Beer!B79=0,"",if(MOC!$J$75,MOC!$I$76&amp;" "&amp;C72,C72))))</f>
        <v/>
      </c>
      <c r="E72" s="450" t="str">
        <f>IF(ISBLANK(Beer!A79),"",if(Beer!B79=0,"",Beer!B79))</f>
        <v/>
      </c>
      <c r="G72" s="784" t="str">
        <f>IF(ISBLANK(Beer!A79),"",if(MOC!$J$73=TRUE,if(isblank(Beer!B79),"",if(Beer!B79=0,"",Beer!$A$14&amp;" - "&amp;MOC!$I$74)),if(isblank(Beer!B79),"",if(Beer!B79=0,"",Beer!$A$14))))</f>
        <v/>
      </c>
      <c r="H72" s="780">
        <f t="shared" si="1"/>
        <v>65</v>
      </c>
    </row>
    <row r="73">
      <c r="A73" s="779"/>
      <c r="C73" s="444" t="str">
        <f>IF(ISBLANK(Beer!A80),"",IF(Beer!B80=0,"",if(ISBLANK(Beer!B80),"",if(MOC!$J$77=true,"DFT "&amp;Beer!A80,Beer!A80))))</f>
        <v/>
      </c>
      <c r="D73" s="444" t="str">
        <f>IF(ISBLANK(Beer!A80),"",IF(ISBLANK(Beer!B80),"",if(Beer!B80=0,"",if(MOC!$J$75,MOC!$I$76&amp;" "&amp;C73,C73))))</f>
        <v/>
      </c>
      <c r="E73" s="450" t="str">
        <f>IF(ISBLANK(Beer!A80),"",if(Beer!B80=0,"",Beer!B80))</f>
        <v/>
      </c>
      <c r="G73" s="784" t="str">
        <f>IF(ISBLANK(Beer!A80),"",if(MOC!$J$73=TRUE,if(isblank(Beer!B80),"",if(Beer!B80=0,"",Beer!$A$14&amp;" - "&amp;MOC!$I$74)),if(isblank(Beer!B80),"",if(Beer!B80=0,"",Beer!$A$14))))</f>
        <v/>
      </c>
      <c r="H73" s="780">
        <f t="shared" si="1"/>
        <v>66</v>
      </c>
    </row>
    <row r="74">
      <c r="A74" s="779"/>
      <c r="C74" s="444" t="str">
        <f>IF(ISBLANK(Beer!A81),"",IF(Beer!B81=0,"",if(ISBLANK(Beer!B81),"",if(MOC!$J$77=true,"DFT "&amp;Beer!A81,Beer!A81))))</f>
        <v/>
      </c>
      <c r="D74" s="444" t="str">
        <f>IF(ISBLANK(Beer!A81),"",IF(ISBLANK(Beer!B81),"",if(Beer!B81=0,"",if(MOC!$J$75,MOC!$I$76&amp;" "&amp;C74,C74))))</f>
        <v/>
      </c>
      <c r="E74" s="450" t="str">
        <f>IF(ISBLANK(Beer!A81),"",if(Beer!B81=0,"",Beer!B81))</f>
        <v/>
      </c>
      <c r="G74" s="784" t="str">
        <f>IF(ISBLANK(Beer!A81),"",if(MOC!$J$73=TRUE,if(isblank(Beer!B81),"",if(Beer!B81=0,"",Beer!$A$14&amp;" - "&amp;MOC!$I$74)),if(isblank(Beer!B81),"",if(Beer!B81=0,"",Beer!$A$14))))</f>
        <v/>
      </c>
      <c r="H74" s="780">
        <f t="shared" si="1"/>
        <v>67</v>
      </c>
    </row>
    <row r="75">
      <c r="A75" s="779"/>
      <c r="C75" s="444" t="str">
        <f>IF(ISBLANK(Beer!A82),"",IF(Beer!B82=0,"",if(ISBLANK(Beer!B82),"",if(MOC!$J$77=true,"DFT "&amp;Beer!A82,Beer!A82))))</f>
        <v/>
      </c>
      <c r="D75" s="444" t="str">
        <f>IF(ISBLANK(Beer!A82),"",IF(ISBLANK(Beer!B82),"",if(Beer!B82=0,"",if(MOC!$J$75,MOC!$I$76&amp;" "&amp;C75,C75))))</f>
        <v/>
      </c>
      <c r="E75" s="450" t="str">
        <f>IF(ISBLANK(Beer!A82),"",if(Beer!B82=0,"",Beer!B82))</f>
        <v/>
      </c>
      <c r="G75" s="784" t="str">
        <f>IF(ISBLANK(Beer!A82),"",if(MOC!$J$73=TRUE,if(isblank(Beer!B82),"",if(Beer!B82=0,"",Beer!$A$14&amp;" - "&amp;MOC!$I$74)),if(isblank(Beer!B82),"",if(Beer!B82=0,"",Beer!$A$14))))</f>
        <v/>
      </c>
      <c r="H75" s="780">
        <f t="shared" si="1"/>
        <v>68</v>
      </c>
    </row>
    <row r="76">
      <c r="A76" s="779"/>
      <c r="C76" s="444" t="str">
        <f>IF(ISBLANK(Beer!A83),"",IF(Beer!B83=0,"",if(ISBLANK(Beer!B83),"",if(MOC!$J$77=true,"DFT "&amp;Beer!A83,Beer!A83))))</f>
        <v/>
      </c>
      <c r="D76" s="444" t="str">
        <f>IF(ISBLANK(Beer!A83),"",IF(ISBLANK(Beer!B83),"",if(Beer!B83=0,"",if(MOC!$J$75,MOC!$I$76&amp;" "&amp;C76,C76))))</f>
        <v/>
      </c>
      <c r="E76" s="450" t="str">
        <f>IF(ISBLANK(Beer!A83),"",if(Beer!B83=0,"",Beer!B83))</f>
        <v/>
      </c>
      <c r="G76" s="784" t="str">
        <f>IF(ISBLANK(Beer!A83),"",if(MOC!$J$73=TRUE,if(isblank(Beer!B83),"",if(Beer!B83=0,"",Beer!$A$14&amp;" - "&amp;MOC!$I$74)),if(isblank(Beer!B83),"",if(Beer!B83=0,"",Beer!$A$14))))</f>
        <v/>
      </c>
      <c r="H76" s="780">
        <f t="shared" si="1"/>
        <v>69</v>
      </c>
    </row>
    <row r="77">
      <c r="A77" s="779"/>
      <c r="C77" s="444" t="str">
        <f>IF(ISBLANK(Beer!A84),"",IF(Beer!B84=0,"",if(ISBLANK(Beer!B84),"",if(MOC!$J$77=true,"DFT "&amp;Beer!A84,Beer!A84))))</f>
        <v/>
      </c>
      <c r="D77" s="444" t="str">
        <f>IF(ISBLANK(Beer!A84),"",IF(ISBLANK(Beer!B84),"",if(Beer!B84=0,"",if(MOC!$J$75,MOC!$I$76&amp;" "&amp;C77,C77))))</f>
        <v/>
      </c>
      <c r="E77" s="450" t="str">
        <f>IF(ISBLANK(Beer!A84),"",if(Beer!B84=0,"",Beer!B84))</f>
        <v/>
      </c>
      <c r="G77" s="784" t="str">
        <f>IF(ISBLANK(Beer!A84),"",if(MOC!$J$73=TRUE,if(isblank(Beer!B84),"",if(Beer!B84=0,"",Beer!$A$14&amp;" - "&amp;MOC!$I$74)),if(isblank(Beer!B84),"",if(Beer!B84=0,"",Beer!$A$14))))</f>
        <v/>
      </c>
      <c r="H77" s="780">
        <f t="shared" si="1"/>
        <v>70</v>
      </c>
    </row>
    <row r="78">
      <c r="A78" s="779"/>
      <c r="C78" s="444" t="str">
        <f>IF(ISBLANK(Beer!A85),"",IF(Beer!B85=0,"",if(ISBLANK(Beer!B85),"",if(MOC!$J$77=true,"DFT "&amp;Beer!A85,Beer!A85))))</f>
        <v/>
      </c>
      <c r="D78" s="444" t="str">
        <f>IF(ISBLANK(Beer!A85),"",IF(ISBLANK(Beer!B85),"",if(Beer!B85=0,"",if(MOC!$J$75,MOC!$I$76&amp;" "&amp;C78,C78))))</f>
        <v/>
      </c>
      <c r="E78" s="450" t="str">
        <f>IF(ISBLANK(Beer!A85),"",if(Beer!B85=0,"",Beer!B85))</f>
        <v/>
      </c>
      <c r="G78" s="784" t="str">
        <f>IF(ISBLANK(Beer!A85),"",if(MOC!$J$73=TRUE,if(isblank(Beer!B85),"",if(Beer!B85=0,"",Beer!$A$14&amp;" - "&amp;MOC!$I$74)),if(isblank(Beer!B85),"",if(Beer!B85=0,"",Beer!$A$14))))</f>
        <v/>
      </c>
      <c r="H78" s="780">
        <f t="shared" si="1"/>
        <v>71</v>
      </c>
    </row>
    <row r="79">
      <c r="A79" s="779"/>
      <c r="C79" s="444" t="str">
        <f>IF(ISBLANK(Beer!A86),"",IF(Beer!B86=0,"",if(ISBLANK(Beer!B86),"",if(MOC!$J$77=true,"DFT "&amp;Beer!A86,Beer!A86))))</f>
        <v/>
      </c>
      <c r="D79" s="444" t="str">
        <f>IF(ISBLANK(Beer!A86),"",IF(ISBLANK(Beer!B86),"",if(Beer!B86=0,"",if(MOC!$J$75,MOC!$I$76&amp;" "&amp;C79,C79))))</f>
        <v/>
      </c>
      <c r="E79" s="450" t="str">
        <f>IF(ISBLANK(Beer!A86),"",if(Beer!B86=0,"",Beer!B86))</f>
        <v/>
      </c>
      <c r="G79" s="784" t="str">
        <f>IF(ISBLANK(Beer!A86),"",if(MOC!$J$73=TRUE,if(isblank(Beer!B86),"",if(Beer!B86=0,"",Beer!$A$14&amp;" - "&amp;MOC!$I$74)),if(isblank(Beer!B86),"",if(Beer!B86=0,"",Beer!$A$14))))</f>
        <v/>
      </c>
      <c r="H79" s="780">
        <f t="shared" si="1"/>
        <v>72</v>
      </c>
    </row>
    <row r="80">
      <c r="A80" s="779"/>
      <c r="C80" s="444" t="str">
        <f>IF(ISBLANK(Beer!A87),"",IF(Beer!B87=0,"",if(ISBLANK(Beer!B87),"",if(MOC!$J$77=true,"DFT "&amp;Beer!A87,Beer!A87))))</f>
        <v/>
      </c>
      <c r="D80" s="444" t="str">
        <f>IF(ISBLANK(Beer!A87),"",IF(ISBLANK(Beer!B87),"",if(Beer!B87=0,"",if(MOC!$J$75,MOC!$I$76&amp;" "&amp;C80,C80))))</f>
        <v/>
      </c>
      <c r="E80" s="450" t="str">
        <f>IF(ISBLANK(Beer!A87),"",if(Beer!B87=0,"",Beer!B87))</f>
        <v/>
      </c>
      <c r="G80" s="784" t="str">
        <f>IF(ISBLANK(Beer!A87),"",if(MOC!$J$73=TRUE,if(isblank(Beer!B87),"",if(Beer!B87=0,"",Beer!$A$14&amp;" - "&amp;MOC!$I$74)),if(isblank(Beer!B87),"",if(Beer!B87=0,"",Beer!$A$14))))</f>
        <v/>
      </c>
      <c r="H80" s="780">
        <f t="shared" si="1"/>
        <v>73</v>
      </c>
    </row>
    <row r="81">
      <c r="A81" s="779"/>
      <c r="C81" s="444" t="str">
        <f>IF(ISBLANK(Beer!A88),"",IF(Beer!B88=0,"",if(ISBLANK(Beer!B88),"",if(MOC!$J$77=true,"DFT "&amp;Beer!A88,Beer!A88))))</f>
        <v/>
      </c>
      <c r="D81" s="444" t="str">
        <f>IF(ISBLANK(Beer!A88),"",IF(ISBLANK(Beer!B88),"",if(Beer!B88=0,"",if(MOC!$J$75,MOC!$I$76&amp;" "&amp;C81,C81))))</f>
        <v/>
      </c>
      <c r="E81" s="450" t="str">
        <f>IF(ISBLANK(Beer!A88),"",if(Beer!B88=0,"",Beer!B88))</f>
        <v/>
      </c>
      <c r="G81" s="784" t="str">
        <f>IF(ISBLANK(Beer!A88),"",if(MOC!$J$73=TRUE,if(isblank(Beer!B88),"",if(Beer!B88=0,"",Beer!$A$14&amp;" - "&amp;MOC!$I$74)),if(isblank(Beer!B88),"",if(Beer!B88=0,"",Beer!$A$14))))</f>
        <v/>
      </c>
      <c r="H81" s="780">
        <f t="shared" si="1"/>
        <v>74</v>
      </c>
    </row>
    <row r="82">
      <c r="A82" s="779"/>
      <c r="C82" s="444" t="str">
        <f>IF(ISBLANK(Beer!A89),"",IF(Beer!B89=0,"",if(ISBLANK(Beer!B89),"",if(MOC!$J$77=true,"DFT "&amp;Beer!A89,Beer!A89))))</f>
        <v/>
      </c>
      <c r="D82" s="444" t="str">
        <f>IF(ISBLANK(Beer!A89),"",IF(ISBLANK(Beer!B89),"",if(Beer!B89=0,"",if(MOC!$J$75,MOC!$I$76&amp;" "&amp;C82,C82))))</f>
        <v/>
      </c>
      <c r="E82" s="450" t="str">
        <f>IF(ISBLANK(Beer!A89),"",if(Beer!B89=0,"",Beer!B89))</f>
        <v/>
      </c>
      <c r="G82" s="784" t="str">
        <f>IF(ISBLANK(Beer!A89),"",if(MOC!$J$73=TRUE,if(isblank(Beer!B89),"",if(Beer!B89=0,"",Beer!$A$14&amp;" - "&amp;MOC!$I$74)),if(isblank(Beer!B89),"",if(Beer!B89=0,"",Beer!$A$14))))</f>
        <v/>
      </c>
      <c r="H82" s="780">
        <f t="shared" si="1"/>
        <v>75</v>
      </c>
    </row>
    <row r="83">
      <c r="A83" s="779"/>
      <c r="C83" s="444" t="str">
        <f>IF(ISBLANK(Beer!A90),"",IF(Beer!B90=0,"",if(ISBLANK(Beer!B90),"",if(MOC!$J$77=true,"DFT "&amp;Beer!A90,Beer!A90))))</f>
        <v/>
      </c>
      <c r="D83" s="444" t="str">
        <f>IF(ISBLANK(Beer!A90),"",IF(ISBLANK(Beer!B90),"",if(Beer!B90=0,"",if(MOC!$J$75,MOC!$I$76&amp;" "&amp;C83,C83))))</f>
        <v/>
      </c>
      <c r="E83" s="450" t="str">
        <f>IF(ISBLANK(Beer!A90),"",if(Beer!B90=0,"",Beer!B90))</f>
        <v/>
      </c>
      <c r="G83" s="784" t="str">
        <f>IF(ISBLANK(Beer!A90),"",if(MOC!$J$73=TRUE,if(isblank(Beer!B90),"",if(Beer!B90=0,"",Beer!$A$14&amp;" - "&amp;MOC!$I$74)),if(isblank(Beer!B90),"",if(Beer!B90=0,"",Beer!$A$14))))</f>
        <v/>
      </c>
      <c r="H83" s="780">
        <f t="shared" si="1"/>
        <v>76</v>
      </c>
    </row>
    <row r="84">
      <c r="A84" s="779"/>
      <c r="C84" s="444" t="str">
        <f>IF(ISBLANK(Beer!A91),"",IF(Beer!B91=0,"",if(ISBLANK(Beer!B91),"",if(MOC!$J$77=true,"DFT "&amp;Beer!A91,Beer!A91))))</f>
        <v/>
      </c>
      <c r="D84" s="444" t="str">
        <f>IF(ISBLANK(Beer!A91),"",IF(ISBLANK(Beer!B91),"",if(Beer!B91=0,"",if(MOC!$J$75,MOC!$I$76&amp;" "&amp;C84,C84))))</f>
        <v/>
      </c>
      <c r="E84" s="450" t="str">
        <f>IF(ISBLANK(Beer!A91),"",if(Beer!B91=0,"",Beer!B91))</f>
        <v/>
      </c>
      <c r="G84" s="784" t="str">
        <f>IF(ISBLANK(Beer!A91),"",if(MOC!$J$73=TRUE,if(isblank(Beer!B91),"",if(Beer!B91=0,"",Beer!$A$14&amp;" - "&amp;MOC!$I$74)),if(isblank(Beer!B91),"",if(Beer!B91=0,"",Beer!$A$14))))</f>
        <v/>
      </c>
      <c r="H84" s="780">
        <f t="shared" si="1"/>
        <v>77</v>
      </c>
    </row>
    <row r="85">
      <c r="A85" s="779"/>
      <c r="C85" s="444" t="str">
        <f>IF(ISBLANK(Beer!A92),"",IF(Beer!B92=0,"",if(ISBLANK(Beer!B92),"",if(MOC!$J$77=true,"DFT "&amp;Beer!A92,Beer!A92))))</f>
        <v/>
      </c>
      <c r="D85" s="444" t="str">
        <f>IF(ISBLANK(Beer!A92),"",IF(ISBLANK(Beer!B92),"",if(Beer!B92=0,"",if(MOC!$J$75,MOC!$I$76&amp;" "&amp;C85,C85))))</f>
        <v/>
      </c>
      <c r="E85" s="450" t="str">
        <f>IF(ISBLANK(Beer!A92),"",if(Beer!B92=0,"",Beer!B92))</f>
        <v/>
      </c>
      <c r="G85" s="784" t="str">
        <f>IF(ISBLANK(Beer!A92),"",if(MOC!$J$73=TRUE,if(isblank(Beer!B92),"",if(Beer!B92=0,"",Beer!$A$14&amp;" - "&amp;MOC!$I$74)),if(isblank(Beer!B92),"",if(Beer!B92=0,"",Beer!$A$14))))</f>
        <v/>
      </c>
      <c r="H85" s="780">
        <f t="shared" si="1"/>
        <v>78</v>
      </c>
    </row>
    <row r="86">
      <c r="A86" s="779"/>
      <c r="C86" s="444" t="str">
        <f>IF(ISBLANK(Beer!A93),"",IF(Beer!B93=0,"",if(ISBLANK(Beer!B93),"",if(MOC!$J$77=true,"DFT "&amp;Beer!A93,Beer!A93))))</f>
        <v/>
      </c>
      <c r="D86" s="444" t="str">
        <f>IF(ISBLANK(Beer!A93),"",IF(ISBLANK(Beer!B93),"",if(Beer!B93=0,"",if(MOC!$J$75,MOC!$I$76&amp;" "&amp;C86,C86))))</f>
        <v/>
      </c>
      <c r="E86" s="450" t="str">
        <f>IF(ISBLANK(Beer!A93),"",if(Beer!B93=0,"",Beer!B93))</f>
        <v/>
      </c>
      <c r="G86" s="784" t="str">
        <f>IF(ISBLANK(Beer!A93),"",if(MOC!$J$73=TRUE,if(isblank(Beer!B93),"",if(Beer!B93=0,"",Beer!$A$14&amp;" - "&amp;MOC!$I$74)),if(isblank(Beer!B93),"",if(Beer!B93=0,"",Beer!$A$14))))</f>
        <v/>
      </c>
      <c r="H86" s="780">
        <f t="shared" si="1"/>
        <v>79</v>
      </c>
    </row>
    <row r="87">
      <c r="A87" s="779"/>
      <c r="C87" s="444" t="str">
        <f>IF(ISBLANK(Beer!A94),"",IF(Beer!B94=0,"",if(ISBLANK(Beer!B94),"",if(MOC!$J$77=true,"DFT "&amp;Beer!A94,Beer!A94))))</f>
        <v/>
      </c>
      <c r="D87" s="444" t="str">
        <f>IF(ISBLANK(Beer!A94),"",IF(ISBLANK(Beer!B94),"",if(Beer!B94=0,"",if(MOC!$J$75,MOC!$I$76&amp;" "&amp;C87,C87))))</f>
        <v/>
      </c>
      <c r="E87" s="450" t="str">
        <f>IF(ISBLANK(Beer!A94),"",if(Beer!B94=0,"",Beer!B94))</f>
        <v/>
      </c>
      <c r="G87" s="784" t="str">
        <f>IF(ISBLANK(Beer!A94),"",if(MOC!$J$73=TRUE,if(isblank(Beer!B94),"",if(Beer!B94=0,"",Beer!$A$14&amp;" - "&amp;MOC!$I$74)),if(isblank(Beer!B94),"",if(Beer!B94=0,"",Beer!$A$14))))</f>
        <v/>
      </c>
      <c r="H87" s="780">
        <f t="shared" si="1"/>
        <v>80</v>
      </c>
    </row>
    <row r="88">
      <c r="A88" s="779"/>
      <c r="C88" s="444" t="str">
        <f>IF(ISBLANK(Beer!A95),"",IF(Beer!B95=0,"",if(ISBLANK(Beer!B95),"",if(MOC!$J$77=true,"DFT "&amp;Beer!A95,Beer!A95))))</f>
        <v/>
      </c>
      <c r="D88" s="444" t="str">
        <f>IF(ISBLANK(Beer!A95),"",IF(ISBLANK(Beer!B95),"",if(Beer!B95=0,"",if(MOC!$J$75,MOC!$I$76&amp;" "&amp;C88,C88))))</f>
        <v/>
      </c>
      <c r="E88" s="450" t="str">
        <f>IF(ISBLANK(Beer!A95),"",if(Beer!B95=0,"",Beer!B95))</f>
        <v/>
      </c>
      <c r="G88" s="784" t="str">
        <f>IF(ISBLANK(Beer!A95),"",if(MOC!$J$73=TRUE,if(isblank(Beer!B95),"",if(Beer!B95=0,"",Beer!$A$14&amp;" - "&amp;MOC!$I$74)),if(isblank(Beer!B95),"",if(Beer!B95=0,"",Beer!$A$14))))</f>
        <v/>
      </c>
      <c r="H88" s="780">
        <f t="shared" si="1"/>
        <v>81</v>
      </c>
    </row>
    <row r="89">
      <c r="A89" s="779"/>
      <c r="C89" s="444" t="str">
        <f>IF(ISBLANK(Beer!A96),"",IF(Beer!B96=0,"",if(ISBLANK(Beer!B96),"",if(MOC!$J$77=true,"DFT "&amp;Beer!A96,Beer!A96))))</f>
        <v/>
      </c>
      <c r="D89" s="444" t="str">
        <f>IF(ISBLANK(Beer!A96),"",IF(ISBLANK(Beer!B96),"",if(Beer!B96=0,"",if(MOC!$J$75,MOC!$I$76&amp;" "&amp;C89,C89))))</f>
        <v/>
      </c>
      <c r="E89" s="450" t="str">
        <f>IF(ISBLANK(Beer!A96),"",if(Beer!B96=0,"",Beer!B96))</f>
        <v/>
      </c>
      <c r="G89" s="784" t="str">
        <f>IF(ISBLANK(Beer!A96),"",if(MOC!$J$73=TRUE,if(isblank(Beer!B96),"",if(Beer!B96=0,"",Beer!$A$14&amp;" - "&amp;MOC!$I$74)),if(isblank(Beer!B96),"",if(Beer!B96=0,"",Beer!$A$14))))</f>
        <v/>
      </c>
      <c r="H89" s="780">
        <f t="shared" si="1"/>
        <v>82</v>
      </c>
    </row>
    <row r="90">
      <c r="A90" s="779"/>
      <c r="C90" s="444" t="str">
        <f>IF(ISBLANK(Beer!A97),"",IF(Beer!B97=0,"",if(ISBLANK(Beer!B97),"",if(MOC!$J$77=true,"DFT "&amp;Beer!A97,Beer!A97))))</f>
        <v/>
      </c>
      <c r="D90" s="444" t="str">
        <f>IF(ISBLANK(Beer!A97),"",IF(ISBLANK(Beer!B97),"",if(Beer!B97=0,"",if(MOC!$J$75,MOC!$I$76&amp;" "&amp;C90,C90))))</f>
        <v/>
      </c>
      <c r="E90" s="450" t="str">
        <f>IF(ISBLANK(Beer!A97),"",if(Beer!B97=0,"",Beer!B97))</f>
        <v/>
      </c>
      <c r="G90" s="784" t="str">
        <f>IF(ISBLANK(Beer!A97),"",if(MOC!$J$73=TRUE,if(isblank(Beer!B97),"",if(Beer!B97=0,"",Beer!$A$14&amp;" - "&amp;MOC!$I$74)),if(isblank(Beer!B97),"",if(Beer!B97=0,"",Beer!$A$14))))</f>
        <v/>
      </c>
      <c r="H90" s="780">
        <f t="shared" si="1"/>
        <v>83</v>
      </c>
    </row>
    <row r="91">
      <c r="A91" s="779"/>
      <c r="C91" s="444" t="str">
        <f>IF(ISBLANK(Beer!A98),"",IF(Beer!B98=0,"",if(ISBLANK(Beer!B98),"",if(MOC!$J$77=true,"DFT "&amp;Beer!A98,Beer!A98))))</f>
        <v/>
      </c>
      <c r="D91" s="444" t="str">
        <f>IF(ISBLANK(Beer!A98),"",IF(ISBLANK(Beer!B98),"",if(Beer!B98=0,"",if(MOC!$J$75,MOC!$I$76&amp;" "&amp;C91,C91))))</f>
        <v/>
      </c>
      <c r="E91" s="450" t="str">
        <f>IF(ISBLANK(Beer!A98),"",if(Beer!B98=0,"",Beer!B98))</f>
        <v/>
      </c>
      <c r="G91" s="784" t="str">
        <f>IF(ISBLANK(Beer!A98),"",if(MOC!$J$73=TRUE,if(isblank(Beer!B98),"",if(Beer!B98=0,"",Beer!$A$14&amp;" - "&amp;MOC!$I$74)),if(isblank(Beer!B98),"",if(Beer!B98=0,"",Beer!$A$14))))</f>
        <v/>
      </c>
      <c r="H91" s="780">
        <f t="shared" si="1"/>
        <v>84</v>
      </c>
    </row>
    <row r="92">
      <c r="A92" s="779"/>
      <c r="C92" s="444" t="str">
        <f>IF(ISBLANK(Beer!A99),"",IF(Beer!B99=0,"",if(ISBLANK(Beer!B99),"",if(MOC!$J$77=true,"DFT "&amp;Beer!A99,Beer!A99))))</f>
        <v/>
      </c>
      <c r="D92" s="444" t="str">
        <f>IF(ISBLANK(Beer!A99),"",IF(ISBLANK(Beer!B99),"",if(Beer!B99=0,"",if(MOC!$J$75,MOC!$I$76&amp;" "&amp;C92,C92))))</f>
        <v/>
      </c>
      <c r="E92" s="450" t="str">
        <f>IF(ISBLANK(Beer!A99),"",if(Beer!B99=0,"",Beer!B99))</f>
        <v/>
      </c>
      <c r="G92" s="784" t="str">
        <f>IF(ISBLANK(Beer!A99),"",if(MOC!$J$73=TRUE,if(isblank(Beer!B99),"",if(Beer!B99=0,"",Beer!$A$14&amp;" - "&amp;MOC!$I$74)),if(isblank(Beer!B99),"",if(Beer!B99=0,"",Beer!$A$14))))</f>
        <v/>
      </c>
      <c r="H92" s="780">
        <f t="shared" si="1"/>
        <v>85</v>
      </c>
    </row>
    <row r="93">
      <c r="A93" s="779"/>
      <c r="C93" s="444" t="str">
        <f>IF(ISBLANK(Beer!A100),"",IF(Beer!B100=0,"",if(ISBLANK(Beer!B100),"",if(MOC!$J$77=true,"DFT "&amp;Beer!A100,Beer!A100))))</f>
        <v/>
      </c>
      <c r="D93" s="444" t="str">
        <f>IF(ISBLANK(Beer!A100),"",IF(ISBLANK(Beer!B100),"",if(Beer!B100=0,"",if(MOC!$J$75,MOC!$I$76&amp;" "&amp;C93,C93))))</f>
        <v/>
      </c>
      <c r="E93" s="450" t="str">
        <f>IF(ISBLANK(Beer!A100),"",if(Beer!B100=0,"",Beer!B100))</f>
        <v/>
      </c>
      <c r="G93" s="784" t="str">
        <f>IF(ISBLANK(Beer!A100),"",if(MOC!$J$73=TRUE,if(isblank(Beer!B100),"",if(Beer!B100=0,"",Beer!$A$14&amp;" - "&amp;MOC!$I$74)),if(isblank(Beer!B100),"",if(Beer!B100=0,"",Beer!$A$14))))</f>
        <v/>
      </c>
      <c r="H93" s="780">
        <f t="shared" si="1"/>
        <v>86</v>
      </c>
    </row>
    <row r="94">
      <c r="A94" s="779"/>
      <c r="C94" s="444" t="str">
        <f>IF(ISBLANK(Beer!A101),"",IF(Beer!B101=0,"",if(ISBLANK(Beer!B101),"",if(MOC!$J$77=true,"DFT "&amp;Beer!A101,Beer!A101))))</f>
        <v/>
      </c>
      <c r="D94" s="444" t="str">
        <f>IF(ISBLANK(Beer!A101),"",IF(ISBLANK(Beer!B101),"",if(Beer!B101=0,"",if(MOC!$J$75,MOC!$I$76&amp;" "&amp;C94,C94))))</f>
        <v/>
      </c>
      <c r="E94" s="450" t="str">
        <f>IF(ISBLANK(Beer!A101),"",if(Beer!B101=0,"",Beer!B101))</f>
        <v/>
      </c>
      <c r="G94" s="784" t="str">
        <f>IF(ISBLANK(Beer!A101),"",if(MOC!$J$73=TRUE,if(isblank(Beer!B101),"",if(Beer!B101=0,"",Beer!$A$14&amp;" - "&amp;MOC!$I$74)),if(isblank(Beer!B101),"",if(Beer!B101=0,"",Beer!$A$14))))</f>
        <v/>
      </c>
      <c r="H94" s="780">
        <f t="shared" si="1"/>
        <v>87</v>
      </c>
    </row>
    <row r="95">
      <c r="A95" s="779"/>
      <c r="C95" s="444" t="str">
        <f>IF(ISBLANK(Beer!A102),"",IF(Beer!B102=0,"",if(ISBLANK(Beer!B102),"",if(MOC!$J$77=true,"DFT "&amp;Beer!A102,Beer!A102))))</f>
        <v/>
      </c>
      <c r="D95" s="444" t="str">
        <f>IF(ISBLANK(Beer!A102),"",IF(ISBLANK(Beer!B102),"",if(Beer!B102=0,"",if(MOC!$J$75,MOC!$I$76&amp;" "&amp;C95,C95))))</f>
        <v/>
      </c>
      <c r="E95" s="450" t="str">
        <f>IF(ISBLANK(Beer!A102),"",if(Beer!B102=0,"",Beer!B102))</f>
        <v/>
      </c>
      <c r="G95" s="784" t="str">
        <f>IF(ISBLANK(Beer!A102),"",if(MOC!$J$73=TRUE,if(isblank(Beer!B102),"",if(Beer!B102=0,"",Beer!$A$14&amp;" - "&amp;MOC!$I$74)),if(isblank(Beer!B102),"",if(Beer!B102=0,"",Beer!$A$14))))</f>
        <v/>
      </c>
      <c r="H95" s="780">
        <f t="shared" si="1"/>
        <v>88</v>
      </c>
    </row>
    <row r="96">
      <c r="A96" s="779"/>
      <c r="C96" s="444" t="str">
        <f>IF(ISBLANK(Beer!A103),"",IF(Beer!B103=0,"",if(ISBLANK(Beer!B103),"",if(MOC!$J$77=true,"DFT "&amp;Beer!A103,Beer!A103))))</f>
        <v/>
      </c>
      <c r="D96" s="444" t="str">
        <f>IF(ISBLANK(Beer!A103),"",IF(ISBLANK(Beer!B103),"",if(Beer!B103=0,"",if(MOC!$J$75,MOC!$I$76&amp;" "&amp;C96,C96))))</f>
        <v/>
      </c>
      <c r="E96" s="450" t="str">
        <f>IF(ISBLANK(Beer!A103),"",if(Beer!B103=0,"",Beer!B103))</f>
        <v/>
      </c>
      <c r="G96" s="784" t="str">
        <f>IF(ISBLANK(Beer!A103),"",if(MOC!$J$73=TRUE,if(isblank(Beer!B103),"",if(Beer!B103=0,"",Beer!$A$14&amp;" - "&amp;MOC!$I$74)),if(isblank(Beer!B103),"",if(Beer!B103=0,"",Beer!$A$14))))</f>
        <v/>
      </c>
      <c r="H96" s="780">
        <f t="shared" si="1"/>
        <v>89</v>
      </c>
    </row>
    <row r="97">
      <c r="A97" s="779"/>
      <c r="C97" s="444" t="str">
        <f>IF(ISBLANK(Beer!A104),"",IF(Beer!B104=0,"",if(ISBLANK(Beer!B104),"",if(MOC!$J$77=true,"DFT "&amp;Beer!A104,Beer!A104))))</f>
        <v/>
      </c>
      <c r="D97" s="444" t="str">
        <f>IF(ISBLANK(Beer!A104),"",IF(ISBLANK(Beer!B104),"",if(Beer!B104=0,"",if(MOC!$J$75,MOC!$I$76&amp;" "&amp;C97,C97))))</f>
        <v/>
      </c>
      <c r="E97" s="450" t="str">
        <f>IF(ISBLANK(Beer!A104),"",if(Beer!B104=0,"",Beer!B104))</f>
        <v/>
      </c>
      <c r="G97" s="784" t="str">
        <f>IF(ISBLANK(Beer!A104),"",if(MOC!$J$73=TRUE,if(isblank(Beer!B104),"",if(Beer!B104=0,"",Beer!$A$14&amp;" - "&amp;MOC!$I$74)),if(isblank(Beer!B104),"",if(Beer!B104=0,"",Beer!$A$14))))</f>
        <v/>
      </c>
      <c r="H97" s="780">
        <f t="shared" si="1"/>
        <v>90</v>
      </c>
    </row>
    <row r="98">
      <c r="A98" s="779"/>
      <c r="C98" s="444" t="str">
        <f>IF(ISBLANK(Beer!A105),"",IF(Beer!B105=0,"",if(ISBLANK(Beer!B105),"",if(MOC!$J$77=true,"DFT "&amp;Beer!A105,Beer!A105))))</f>
        <v/>
      </c>
      <c r="D98" s="444" t="str">
        <f>IF(ISBLANK(Beer!A105),"",IF(ISBLANK(Beer!B105),"",if(Beer!B105=0,"",if(MOC!$J$75,MOC!$I$76&amp;" "&amp;C98,C98))))</f>
        <v/>
      </c>
      <c r="E98" s="450" t="str">
        <f>IF(ISBLANK(Beer!A105),"",if(Beer!B105=0,"",Beer!B105))</f>
        <v/>
      </c>
      <c r="G98" s="784" t="str">
        <f>IF(ISBLANK(Beer!A105),"",if(MOC!$J$73=TRUE,if(isblank(Beer!B105),"",if(Beer!B105=0,"",Beer!$A$14&amp;" - "&amp;MOC!$I$74)),if(isblank(Beer!B105),"",if(Beer!B105=0,"",Beer!$A$14))))</f>
        <v/>
      </c>
      <c r="H98" s="780">
        <f t="shared" si="1"/>
        <v>91</v>
      </c>
    </row>
    <row r="99">
      <c r="A99" s="779"/>
      <c r="C99" s="444" t="str">
        <f>IF(ISBLANK(Beer!A106),"",IF(Beer!B106=0,"",if(ISBLANK(Beer!B106),"",if(MOC!$J$77=true,"DFT "&amp;Beer!A106,Beer!A106))))</f>
        <v/>
      </c>
      <c r="D99" s="444" t="str">
        <f>IF(ISBLANK(Beer!A106),"",IF(ISBLANK(Beer!B106),"",if(Beer!B106=0,"",if(MOC!$J$75,MOC!$I$76&amp;" "&amp;C99,C99))))</f>
        <v/>
      </c>
      <c r="E99" s="450" t="str">
        <f>IF(ISBLANK(Beer!A106),"",if(Beer!B106=0,"",Beer!B106))</f>
        <v/>
      </c>
      <c r="G99" s="784" t="str">
        <f>IF(ISBLANK(Beer!A106),"",if(MOC!$J$73=TRUE,if(isblank(Beer!B106),"",if(Beer!B106=0,"",Beer!$A$14&amp;" - "&amp;MOC!$I$74)),if(isblank(Beer!B106),"",if(Beer!B106=0,"",Beer!$A$14))))</f>
        <v/>
      </c>
      <c r="H99" s="780">
        <f t="shared" si="1"/>
        <v>92</v>
      </c>
    </row>
    <row r="100">
      <c r="A100" s="779"/>
      <c r="C100" s="444" t="str">
        <f>IF(ISBLANK(Beer!A107),"",IF(Beer!B107=0,"",if(ISBLANK(Beer!B107),"",if(MOC!$J$77=true,"DFT "&amp;Beer!A107,Beer!A107))))</f>
        <v/>
      </c>
      <c r="D100" s="444" t="str">
        <f>IF(ISBLANK(Beer!A107),"",IF(ISBLANK(Beer!B107),"",if(Beer!B107=0,"",if(MOC!$J$75,MOC!$I$76&amp;" "&amp;C100,C100))))</f>
        <v/>
      </c>
      <c r="E100" s="450" t="str">
        <f>IF(ISBLANK(Beer!A107),"",if(Beer!B107=0,"",Beer!B107))</f>
        <v/>
      </c>
      <c r="G100" s="784" t="str">
        <f>IF(ISBLANK(Beer!A107),"",if(MOC!$J$73=TRUE,if(isblank(Beer!B107),"",if(Beer!B107=0,"",Beer!$A$14&amp;" - "&amp;MOC!$I$74)),if(isblank(Beer!B107),"",if(Beer!B107=0,"",Beer!$A$14))))</f>
        <v/>
      </c>
      <c r="H100" s="780">
        <f t="shared" si="1"/>
        <v>93</v>
      </c>
    </row>
    <row r="101">
      <c r="A101" s="779"/>
      <c r="C101" s="444" t="str">
        <f>IF(ISBLANK(Beer!A108),"",IF(Beer!B108=0,"",if(ISBLANK(Beer!B108),"",if(MOC!$J$77=true,"DFT "&amp;Beer!A108,Beer!A108))))</f>
        <v/>
      </c>
      <c r="D101" s="444" t="str">
        <f>IF(ISBLANK(Beer!A108),"",IF(ISBLANK(Beer!B108),"",if(Beer!B108=0,"",if(MOC!$J$75,MOC!$I$76&amp;" "&amp;C101,C101))))</f>
        <v/>
      </c>
      <c r="E101" s="450" t="str">
        <f>IF(ISBLANK(Beer!A108),"",if(Beer!B108=0,"",Beer!B108))</f>
        <v/>
      </c>
      <c r="G101" s="784" t="str">
        <f>IF(ISBLANK(Beer!A108),"",if(MOC!$J$73=TRUE,if(isblank(Beer!B108),"",if(Beer!B108=0,"",Beer!$A$14&amp;" - "&amp;MOC!$I$74)),if(isblank(Beer!B108),"",if(Beer!B108=0,"",Beer!$A$14))))</f>
        <v/>
      </c>
      <c r="H101" s="780">
        <f t="shared" si="1"/>
        <v>94</v>
      </c>
    </row>
    <row r="102">
      <c r="A102" s="779"/>
      <c r="C102" s="444" t="str">
        <f>IF(ISBLANK(Beer!A109),"",IF(Beer!B109=0,"",if(ISBLANK(Beer!B109),"",if(MOC!$J$77=true,"DFT "&amp;Beer!A109,Beer!A109))))</f>
        <v/>
      </c>
      <c r="D102" s="444" t="str">
        <f>IF(ISBLANK(Beer!A109),"",IF(ISBLANK(Beer!B109),"",if(Beer!B109=0,"",if(MOC!$J$75,MOC!$I$76&amp;" "&amp;C102,C102))))</f>
        <v/>
      </c>
      <c r="E102" s="450" t="str">
        <f>IF(ISBLANK(Beer!A109),"",if(Beer!B109=0,"",Beer!B109))</f>
        <v/>
      </c>
      <c r="G102" s="784" t="str">
        <f>IF(ISBLANK(Beer!A109),"",if(MOC!$J$73=TRUE,if(isblank(Beer!B109),"",if(Beer!B109=0,"",Beer!$A$14&amp;" - "&amp;MOC!$I$74)),if(isblank(Beer!B109),"",if(Beer!B109=0,"",Beer!$A$14))))</f>
        <v/>
      </c>
      <c r="H102" s="780">
        <f t="shared" si="1"/>
        <v>95</v>
      </c>
    </row>
    <row r="103">
      <c r="A103" s="779"/>
      <c r="C103" s="444" t="str">
        <f>IF(ISBLANK(Beer!A110),"",IF(Beer!B110=0,"",if(ISBLANK(Beer!B110),"",if(MOC!$J$77=true,"DFT "&amp;Beer!A110,Beer!A110))))</f>
        <v/>
      </c>
      <c r="D103" s="444" t="str">
        <f>IF(ISBLANK(Beer!A110),"",IF(ISBLANK(Beer!B110),"",if(Beer!B110=0,"",if(MOC!$J$75,MOC!$I$76&amp;" "&amp;C103,C103))))</f>
        <v/>
      </c>
      <c r="E103" s="450" t="str">
        <f>IF(ISBLANK(Beer!A110),"",if(Beer!B110=0,"",Beer!B110))</f>
        <v/>
      </c>
      <c r="G103" s="784" t="str">
        <f>IF(ISBLANK(Beer!A110),"",if(MOC!$J$73=TRUE,if(isblank(Beer!B110),"",if(Beer!B110=0,"",Beer!$A$14&amp;" - "&amp;MOC!$I$74)),if(isblank(Beer!B110),"",if(Beer!B110=0,"",Beer!$A$14))))</f>
        <v/>
      </c>
      <c r="H103" s="780">
        <f t="shared" si="1"/>
        <v>96</v>
      </c>
    </row>
    <row r="104">
      <c r="A104" s="779"/>
      <c r="C104" s="444" t="str">
        <f>IF(ISBLANK(Beer!A111),"",IF(Beer!B111=0,"",if(ISBLANK(Beer!B111),"",if(MOC!$J$77=true,"DFT "&amp;Beer!A111,Beer!A111))))</f>
        <v/>
      </c>
      <c r="D104" s="444" t="str">
        <f>IF(ISBLANK(Beer!A111),"",IF(ISBLANK(Beer!B111),"",if(Beer!B111=0,"",if(MOC!$J$75,MOC!$I$76&amp;" "&amp;C104,C104))))</f>
        <v/>
      </c>
      <c r="E104" s="450" t="str">
        <f>IF(ISBLANK(Beer!A111),"",if(Beer!B111=0,"",Beer!B111))</f>
        <v/>
      </c>
      <c r="G104" s="784" t="str">
        <f>IF(ISBLANK(Beer!A111),"",if(MOC!$J$73=TRUE,if(isblank(Beer!B111),"",if(Beer!B111=0,"",Beer!$A$14&amp;" - "&amp;MOC!$I$74)),if(isblank(Beer!B111),"",if(Beer!B111=0,"",Beer!$A$14))))</f>
        <v/>
      </c>
      <c r="H104" s="780">
        <f t="shared" si="1"/>
        <v>97</v>
      </c>
    </row>
    <row r="105">
      <c r="A105" s="779"/>
      <c r="C105" s="444" t="str">
        <f>IF(ISBLANK(Beer!A112),"",IF(Beer!B112=0,"",if(ISBLANK(Beer!B112),"",if(MOC!$J$77=true,"DFT "&amp;Beer!A112,Beer!A112))))</f>
        <v/>
      </c>
      <c r="D105" s="444" t="str">
        <f>IF(ISBLANK(Beer!A112),"",IF(ISBLANK(Beer!B112),"",if(Beer!B112=0,"",if(MOC!$J$75,MOC!$I$76&amp;" "&amp;C105,C105))))</f>
        <v/>
      </c>
      <c r="E105" s="450" t="str">
        <f>IF(ISBLANK(Beer!A112),"",if(Beer!B112=0,"",Beer!B112))</f>
        <v/>
      </c>
      <c r="G105" s="784" t="str">
        <f>IF(ISBLANK(Beer!A112),"",if(MOC!$J$73=TRUE,if(isblank(Beer!B112),"",if(Beer!B112=0,"",Beer!$A$14&amp;" - "&amp;MOC!$I$74)),if(isblank(Beer!B112),"",if(Beer!B112=0,"",Beer!$A$14))))</f>
        <v/>
      </c>
      <c r="H105" s="780">
        <f t="shared" si="1"/>
        <v>98</v>
      </c>
    </row>
    <row r="106">
      <c r="A106" s="779"/>
      <c r="C106" s="444" t="str">
        <f>IF(ISBLANK(Beer!A113),"",IF(Beer!B113=0,"",if(ISBLANK(Beer!B113),"",if(MOC!$J$77=true,"DFT "&amp;Beer!A113,Beer!A113))))</f>
        <v/>
      </c>
      <c r="D106" s="444" t="str">
        <f>IF(ISBLANK(Beer!A113),"",IF(ISBLANK(Beer!B113),"",if(Beer!B113=0,"",if(MOC!$J$75,MOC!$I$76&amp;" "&amp;C106,C106))))</f>
        <v/>
      </c>
      <c r="E106" s="450" t="str">
        <f>IF(ISBLANK(Beer!A113),"",if(Beer!B113=0,"",Beer!B113))</f>
        <v/>
      </c>
      <c r="G106" s="784" t="str">
        <f>IF(ISBLANK(Beer!A113),"",if(MOC!$J$73=TRUE,if(isblank(Beer!B113),"",if(Beer!B113=0,"",Beer!$A$14&amp;" - "&amp;MOC!$I$74)),if(isblank(Beer!B113),"",if(Beer!B113=0,"",Beer!$A$14))))</f>
        <v/>
      </c>
      <c r="H106" s="780">
        <f t="shared" si="1"/>
        <v>99</v>
      </c>
    </row>
    <row r="107">
      <c r="A107" s="779"/>
      <c r="C107" s="444" t="str">
        <f>IF(ISBLANK(Beer!A114),"",IF(Beer!B114=0,"",if(ISBLANK(Beer!B114),"",if(MOC!$J$77=true,"DFT "&amp;Beer!A114,Beer!A114))))</f>
        <v/>
      </c>
      <c r="D107" s="444" t="str">
        <f>IF(ISBLANK(Beer!A114),"",IF(ISBLANK(Beer!B114),"",if(Beer!B114=0,"",if(MOC!$J$75,MOC!$I$76&amp;" "&amp;C107,C107))))</f>
        <v/>
      </c>
      <c r="E107" s="450" t="str">
        <f>IF(ISBLANK(Beer!A114),"",if(Beer!B114=0,"",Beer!B114))</f>
        <v/>
      </c>
      <c r="G107" s="784" t="str">
        <f>IF(ISBLANK(Beer!A114),"",if(MOC!$J$73=TRUE,if(isblank(Beer!B114),"",if(Beer!B114=0,"",Beer!$A$14&amp;" - "&amp;MOC!$I$74)),if(isblank(Beer!B114),"",if(Beer!B114=0,"",Beer!$A$14))))</f>
        <v/>
      </c>
      <c r="H107" s="780">
        <f t="shared" si="1"/>
        <v>100</v>
      </c>
    </row>
    <row r="108">
      <c r="A108" s="779"/>
      <c r="G108" s="784"/>
      <c r="H108" s="780"/>
    </row>
    <row r="109">
      <c r="A109" s="779"/>
      <c r="G109" s="784"/>
      <c r="H109" s="780"/>
    </row>
    <row r="110">
      <c r="A110" s="782" t="str">
        <f>Beer!A14</f>
        <v>Draft Beer</v>
      </c>
      <c r="B110" s="782" t="str">
        <f>Beer!D14</f>
        <v>16oz</v>
      </c>
      <c r="C110" s="444" t="str">
        <f>IF(Beer!B119=0,"",if(ISBLANK(Beer!B119),"",if(MOC!$J$77=true,"DFT "&amp;Beer!A119,Beer!A119)))</f>
        <v/>
      </c>
      <c r="D110" s="444" t="str">
        <f>IF(ISBLANK(Beer!B119),"",if(Beer!B119=0,"",if(MOC!$J$75,$B$7&amp;" "&amp;C110,C110)))</f>
        <v/>
      </c>
      <c r="E110" s="450" t="str">
        <f>if(Beer!B119=0,"",Beer!B119)</f>
        <v/>
      </c>
      <c r="G110" s="784" t="str">
        <f>if(MOC!$J$73=TRUE,if(isblank(Beer!B119),"",if(Beer!B119=0,"",Beer!$A$14&amp;" - "&amp;$B$7)),if(isblank(Beer!B119),"",if(Beer!B119=0,"",Beer!$A$14)))</f>
        <v/>
      </c>
      <c r="H110" s="780"/>
    </row>
    <row r="111">
      <c r="A111" s="779"/>
      <c r="C111" s="444" t="str">
        <f>IF(ISBLANK(Beer!A15),"",IF(Beer!D15=0,"",if(ISBLANK(Beer!D15),"",if(MOC!$J$85=true,"DFT "&amp;Beer!A15,Beer!A15))))</f>
        <v>DFT Bud Light (Example)</v>
      </c>
      <c r="D111" s="444" t="str">
        <f>IF(ISBLANK(Beer!A15),"",IF(ISBLANK(Beer!D15),"",if(Beer!D15=0,"",if(MOC!$J$83,MOC!$I$84&amp;" "&amp;C111,C111))))</f>
        <v>16oz DFT Bud Light (Example)</v>
      </c>
      <c r="E111" s="784">
        <f>IF(ISBLANK(Beer!A15),"",if(Beer!D15=0,"",Beer!D15))</f>
        <v>6</v>
      </c>
      <c r="G111" s="784" t="str">
        <f>IF(ISBLANK(Beer!A15),"",if(MOC!$J$81=TRUE,if(isblank(Beer!D15),"",if(Beer!D15=0,"",Beer!$A$14&amp;" - "&amp;MOC!$I$82)),if(isblank(Beer!D15),"",if(Beer!D15=0,"",Beer!$A$14))))</f>
        <v>Draft Beer - 16oz</v>
      </c>
      <c r="H111" s="785">
        <v>1.0</v>
      </c>
    </row>
    <row r="112">
      <c r="A112" s="779"/>
      <c r="C112" s="444" t="str">
        <f>IF(ISBLANK(Beer!A16),"",IF(Beer!D16=0,"",if(ISBLANK(Beer!D16),"",if(MOC!$J$85=true,"DFT "&amp;Beer!A16,Beer!A16))))</f>
        <v/>
      </c>
      <c r="D112" s="444" t="str">
        <f>IF(ISBLANK(Beer!A16),"",IF(ISBLANK(Beer!D16),"",if(Beer!D16=0,"",if(MOC!$J$83,MOC!$I$84&amp;" "&amp;C112,C112))))</f>
        <v/>
      </c>
      <c r="E112" s="450" t="str">
        <f>IF(ISBLANK(Beer!A16),"",if(Beer!D16=0,"",Beer!D16))</f>
        <v/>
      </c>
      <c r="G112" s="784" t="str">
        <f>IF(ISBLANK(Beer!A16),"",if(MOC!$J$81=TRUE,if(isblank(Beer!D16),"",if(Beer!D16=0,"",Beer!$A$14&amp;" - "&amp;MOC!$I$82)),if(isblank(Beer!D16),"",if(Beer!D16=0,"",Beer!$A$14))))</f>
        <v/>
      </c>
      <c r="H112" s="780">
        <f t="shared" ref="H112:H210" si="2">H111+1</f>
        <v>2</v>
      </c>
    </row>
    <row r="113">
      <c r="A113" s="779"/>
      <c r="C113" s="444" t="str">
        <f>IF(ISBLANK(Beer!A17),"",IF(Beer!D17=0,"",if(ISBLANK(Beer!D17),"",if(MOC!$J$85=true,"DFT "&amp;Beer!A17,Beer!A17))))</f>
        <v/>
      </c>
      <c r="D113" s="444" t="str">
        <f>IF(ISBLANK(Beer!A17),"",IF(ISBLANK(Beer!D17),"",if(Beer!D17=0,"",if(MOC!$J$83,MOC!$I$84&amp;" "&amp;C113,C113))))</f>
        <v/>
      </c>
      <c r="E113" s="450" t="str">
        <f>IF(ISBLANK(Beer!A17),"",if(Beer!D17=0,"",Beer!D17))</f>
        <v/>
      </c>
      <c r="G113" s="784" t="str">
        <f>IF(ISBLANK(Beer!A17),"",if(MOC!$J$81=TRUE,if(isblank(Beer!D17),"",if(Beer!D17=0,"",Beer!$A$14&amp;" - "&amp;MOC!$I$82)),if(isblank(Beer!D17),"",if(Beer!D17=0,"",Beer!$A$14))))</f>
        <v/>
      </c>
      <c r="H113" s="780">
        <f t="shared" si="2"/>
        <v>3</v>
      </c>
    </row>
    <row r="114">
      <c r="A114" s="779"/>
      <c r="C114" s="444" t="str">
        <f>IF(ISBLANK(Beer!A18),"",IF(Beer!D18=0,"",if(ISBLANK(Beer!D18),"",if(MOC!$J$85=true,"DFT "&amp;Beer!A18,Beer!A18))))</f>
        <v/>
      </c>
      <c r="D114" s="444" t="str">
        <f>IF(ISBLANK(Beer!A18),"",IF(ISBLANK(Beer!D18),"",if(Beer!D18=0,"",if(MOC!$J$83,MOC!$I$84&amp;" "&amp;C114,C114))))</f>
        <v/>
      </c>
      <c r="E114" s="450" t="str">
        <f>IF(ISBLANK(Beer!A18),"",if(Beer!D18=0,"",Beer!D18))</f>
        <v/>
      </c>
      <c r="G114" s="784" t="str">
        <f>IF(ISBLANK(Beer!A18),"",if(MOC!$J$81=TRUE,if(isblank(Beer!D18),"",if(Beer!D18=0,"",Beer!$A$14&amp;" - "&amp;MOC!$I$82)),if(isblank(Beer!D18),"",if(Beer!D18=0,"",Beer!$A$14))))</f>
        <v/>
      </c>
      <c r="H114" s="780">
        <f t="shared" si="2"/>
        <v>4</v>
      </c>
    </row>
    <row r="115">
      <c r="A115" s="779"/>
      <c r="C115" s="444" t="str">
        <f>IF(ISBLANK(Beer!A19),"",IF(Beer!D19=0,"",if(ISBLANK(Beer!D19),"",if(MOC!$J$85=true,"DFT "&amp;Beer!A19,Beer!A19))))</f>
        <v/>
      </c>
      <c r="D115" s="444" t="str">
        <f>IF(ISBLANK(Beer!A19),"",IF(ISBLANK(Beer!D19),"",if(Beer!D19=0,"",if(MOC!$J$83,MOC!$I$84&amp;" "&amp;C115,C115))))</f>
        <v/>
      </c>
      <c r="E115" s="450" t="str">
        <f>IF(ISBLANK(Beer!A19),"",if(Beer!D19=0,"",Beer!D19))</f>
        <v/>
      </c>
      <c r="G115" s="784" t="str">
        <f>IF(ISBLANK(Beer!A19),"",if(MOC!$J$81=TRUE,if(isblank(Beer!D19),"",if(Beer!D19=0,"",Beer!$A$14&amp;" - "&amp;MOC!$I$82)),if(isblank(Beer!D19),"",if(Beer!D19=0,"",Beer!$A$14))))</f>
        <v/>
      </c>
      <c r="H115" s="780">
        <f t="shared" si="2"/>
        <v>5</v>
      </c>
    </row>
    <row r="116">
      <c r="A116" s="779"/>
      <c r="C116" s="444" t="str">
        <f>IF(ISBLANK(Beer!A20),"",IF(Beer!D20=0,"",if(ISBLANK(Beer!D20),"",if(MOC!$J$85=true,"DFT "&amp;Beer!A20,Beer!A20))))</f>
        <v/>
      </c>
      <c r="D116" s="444" t="str">
        <f>IF(ISBLANK(Beer!A20),"",IF(ISBLANK(Beer!D20),"",if(Beer!D20=0,"",if(MOC!$J$83,MOC!$I$84&amp;" "&amp;C116,C116))))</f>
        <v/>
      </c>
      <c r="E116" s="450" t="str">
        <f>IF(ISBLANK(Beer!A20),"",if(Beer!D20=0,"",Beer!D20))</f>
        <v/>
      </c>
      <c r="G116" s="784" t="str">
        <f>IF(ISBLANK(Beer!A20),"",if(MOC!$J$81=TRUE,if(isblank(Beer!D20),"",if(Beer!D20=0,"",Beer!$A$14&amp;" - "&amp;MOC!$I$82)),if(isblank(Beer!D20),"",if(Beer!D20=0,"",Beer!$A$14))))</f>
        <v/>
      </c>
      <c r="H116" s="780">
        <f t="shared" si="2"/>
        <v>6</v>
      </c>
    </row>
    <row r="117">
      <c r="A117" s="779"/>
      <c r="C117" s="444" t="str">
        <f>IF(ISBLANK(Beer!A21),"",IF(Beer!D21=0,"",if(ISBLANK(Beer!D21),"",if(MOC!$J$85=true,"DFT "&amp;Beer!A21,Beer!A21))))</f>
        <v/>
      </c>
      <c r="D117" s="444" t="str">
        <f>IF(ISBLANK(Beer!A21),"",IF(ISBLANK(Beer!D21),"",if(Beer!D21=0,"",if(MOC!$J$83,MOC!$I$84&amp;" "&amp;C117,C117))))</f>
        <v/>
      </c>
      <c r="E117" s="450" t="str">
        <f>IF(ISBLANK(Beer!A21),"",if(Beer!D21=0,"",Beer!D21))</f>
        <v/>
      </c>
      <c r="G117" s="784" t="str">
        <f>IF(ISBLANK(Beer!A21),"",if(MOC!$J$81=TRUE,if(isblank(Beer!D21),"",if(Beer!D21=0,"",Beer!$A$14&amp;" - "&amp;MOC!$I$82)),if(isblank(Beer!D21),"",if(Beer!D21=0,"",Beer!$A$14))))</f>
        <v/>
      </c>
      <c r="H117" s="780">
        <f t="shared" si="2"/>
        <v>7</v>
      </c>
    </row>
    <row r="118">
      <c r="A118" s="779"/>
      <c r="C118" s="444" t="str">
        <f>IF(ISBLANK(Beer!A22),"",IF(Beer!D22=0,"",if(ISBLANK(Beer!D22),"",if(MOC!$J$85=true,"DFT "&amp;Beer!A22,Beer!A22))))</f>
        <v/>
      </c>
      <c r="D118" s="444" t="str">
        <f>IF(ISBLANK(Beer!A22),"",IF(ISBLANK(Beer!D22),"",if(Beer!D22=0,"",if(MOC!$J$83,MOC!$I$84&amp;" "&amp;C118,C118))))</f>
        <v/>
      </c>
      <c r="E118" s="450" t="str">
        <f>IF(ISBLANK(Beer!A22),"",if(Beer!D22=0,"",Beer!D22))</f>
        <v/>
      </c>
      <c r="G118" s="784" t="str">
        <f>IF(ISBLANK(Beer!A22),"",if(MOC!$J$81=TRUE,if(isblank(Beer!D22),"",if(Beer!D22=0,"",Beer!$A$14&amp;" - "&amp;MOC!$I$82)),if(isblank(Beer!D22),"",if(Beer!D22=0,"",Beer!$A$14))))</f>
        <v/>
      </c>
      <c r="H118" s="780">
        <f t="shared" si="2"/>
        <v>8</v>
      </c>
    </row>
    <row r="119">
      <c r="A119" s="779"/>
      <c r="C119" s="444" t="str">
        <f>IF(ISBLANK(Beer!A23),"",IF(Beer!D23=0,"",if(ISBLANK(Beer!D23),"",if(MOC!$J$85=true,"DFT "&amp;Beer!A23,Beer!A23))))</f>
        <v/>
      </c>
      <c r="D119" s="444" t="str">
        <f>IF(ISBLANK(Beer!A23),"",IF(ISBLANK(Beer!D23),"",if(Beer!D23=0,"",if(MOC!$J$83,MOC!$I$84&amp;" "&amp;C119,C119))))</f>
        <v/>
      </c>
      <c r="E119" s="450" t="str">
        <f>IF(ISBLANK(Beer!A23),"",if(Beer!D23=0,"",Beer!D23))</f>
        <v/>
      </c>
      <c r="G119" s="784" t="str">
        <f>IF(ISBLANK(Beer!A23),"",if(MOC!$J$81=TRUE,if(isblank(Beer!D23),"",if(Beer!D23=0,"",Beer!$A$14&amp;" - "&amp;MOC!$I$82)),if(isblank(Beer!D23),"",if(Beer!D23=0,"",Beer!$A$14))))</f>
        <v/>
      </c>
      <c r="H119" s="780">
        <f t="shared" si="2"/>
        <v>9</v>
      </c>
    </row>
    <row r="120">
      <c r="A120" s="779"/>
      <c r="C120" s="444" t="str">
        <f>IF(ISBLANK(Beer!A24),"",IF(Beer!D24=0,"",if(ISBLANK(Beer!D24),"",if(MOC!$J$85=true,"DFT "&amp;Beer!A24,Beer!A24))))</f>
        <v/>
      </c>
      <c r="D120" s="444" t="str">
        <f>IF(ISBLANK(Beer!A24),"",IF(ISBLANK(Beer!D24),"",if(Beer!D24=0,"",if(MOC!$J$83,MOC!$I$84&amp;" "&amp;C120,C120))))</f>
        <v/>
      </c>
      <c r="E120" s="450" t="str">
        <f>IF(ISBLANK(Beer!A24),"",if(Beer!D24=0,"",Beer!D24))</f>
        <v/>
      </c>
      <c r="G120" s="784" t="str">
        <f>IF(ISBLANK(Beer!A24),"",if(MOC!$J$81=TRUE,if(isblank(Beer!D24),"",if(Beer!D24=0,"",Beer!$A$14&amp;" - "&amp;MOC!$I$82)),if(isblank(Beer!D24),"",if(Beer!D24=0,"",Beer!$A$14))))</f>
        <v/>
      </c>
      <c r="H120" s="780">
        <f t="shared" si="2"/>
        <v>10</v>
      </c>
    </row>
    <row r="121">
      <c r="A121" s="779"/>
      <c r="C121" s="444" t="str">
        <f>IF(ISBLANK(Beer!A25),"",IF(Beer!D25=0,"",if(ISBLANK(Beer!D25),"",if(MOC!$J$85=true,"DFT "&amp;Beer!A25,Beer!A25))))</f>
        <v/>
      </c>
      <c r="D121" s="444" t="str">
        <f>IF(ISBLANK(Beer!A25),"",IF(ISBLANK(Beer!D25),"",if(Beer!D25=0,"",if(MOC!$J$83,MOC!$I$84&amp;" "&amp;C121,C121))))</f>
        <v/>
      </c>
      <c r="E121" s="450" t="str">
        <f>IF(ISBLANK(Beer!A25),"",if(Beer!D25=0,"",Beer!D25))</f>
        <v/>
      </c>
      <c r="G121" s="784" t="str">
        <f>IF(ISBLANK(Beer!A25),"",if(MOC!$J$81=TRUE,if(isblank(Beer!D25),"",if(Beer!D25=0,"",Beer!$A$14&amp;" - "&amp;MOC!$I$82)),if(isblank(Beer!D25),"",if(Beer!D25=0,"",Beer!$A$14))))</f>
        <v/>
      </c>
      <c r="H121" s="780">
        <f t="shared" si="2"/>
        <v>11</v>
      </c>
    </row>
    <row r="122">
      <c r="A122" s="779"/>
      <c r="C122" s="444" t="str">
        <f>IF(ISBLANK(Beer!A26),"",IF(Beer!D26=0,"",if(ISBLANK(Beer!D26),"",if(MOC!$J$85=true,"DFT "&amp;Beer!A26,Beer!A26))))</f>
        <v/>
      </c>
      <c r="D122" s="444" t="str">
        <f>IF(ISBLANK(Beer!A26),"",IF(ISBLANK(Beer!D26),"",if(Beer!D26=0,"",if(MOC!$J$83,MOC!$I$84&amp;" "&amp;C122,C122))))</f>
        <v/>
      </c>
      <c r="E122" s="450" t="str">
        <f>IF(ISBLANK(Beer!A26),"",if(Beer!D26=0,"",Beer!D26))</f>
        <v/>
      </c>
      <c r="G122" s="784" t="str">
        <f>IF(ISBLANK(Beer!A26),"",if(MOC!$J$81=TRUE,if(isblank(Beer!D26),"",if(Beer!D26=0,"",Beer!$A$14&amp;" - "&amp;MOC!$I$82)),if(isblank(Beer!D26),"",if(Beer!D26=0,"",Beer!$A$14))))</f>
        <v/>
      </c>
      <c r="H122" s="780">
        <f t="shared" si="2"/>
        <v>12</v>
      </c>
    </row>
    <row r="123">
      <c r="A123" s="779"/>
      <c r="C123" s="444" t="str">
        <f>IF(ISBLANK(Beer!A27),"",IF(Beer!D27=0,"",if(ISBLANK(Beer!D27),"",if(MOC!$J$85=true,"DFT "&amp;Beer!A27,Beer!A27))))</f>
        <v/>
      </c>
      <c r="D123" s="444" t="str">
        <f>IF(ISBLANK(Beer!A27),"",IF(ISBLANK(Beer!D27),"",if(Beer!D27=0,"",if(MOC!$J$83,MOC!$I$84&amp;" "&amp;C123,C123))))</f>
        <v/>
      </c>
      <c r="E123" s="450" t="str">
        <f>IF(ISBLANK(Beer!A27),"",if(Beer!D27=0,"",Beer!D27))</f>
        <v/>
      </c>
      <c r="G123" s="784" t="str">
        <f>IF(ISBLANK(Beer!A27),"",if(MOC!$J$81=TRUE,if(isblank(Beer!D27),"",if(Beer!D27=0,"",Beer!$A$14&amp;" - "&amp;MOC!$I$82)),if(isblank(Beer!D27),"",if(Beer!D27=0,"",Beer!$A$14))))</f>
        <v/>
      </c>
      <c r="H123" s="780">
        <f t="shared" si="2"/>
        <v>13</v>
      </c>
    </row>
    <row r="124">
      <c r="A124" s="779"/>
      <c r="C124" s="444" t="str">
        <f>IF(ISBLANK(Beer!A28),"",IF(Beer!D28=0,"",if(ISBLANK(Beer!D28),"",if(MOC!$J$85=true,"DFT "&amp;Beer!A28,Beer!A28))))</f>
        <v/>
      </c>
      <c r="D124" s="444" t="str">
        <f>IF(ISBLANK(Beer!A28),"",IF(ISBLANK(Beer!D28),"",if(Beer!D28=0,"",if(MOC!$J$83,MOC!$I$84&amp;" "&amp;C124,C124))))</f>
        <v/>
      </c>
      <c r="E124" s="450" t="str">
        <f>IF(ISBLANK(Beer!A28),"",if(Beer!D28=0,"",Beer!D28))</f>
        <v/>
      </c>
      <c r="G124" s="784" t="str">
        <f>IF(ISBLANK(Beer!A28),"",if(MOC!$J$81=TRUE,if(isblank(Beer!D28),"",if(Beer!D28=0,"",Beer!$A$14&amp;" - "&amp;MOC!$I$82)),if(isblank(Beer!D28),"",if(Beer!D28=0,"",Beer!$A$14))))</f>
        <v/>
      </c>
      <c r="H124" s="780">
        <f t="shared" si="2"/>
        <v>14</v>
      </c>
    </row>
    <row r="125">
      <c r="A125" s="779"/>
      <c r="C125" s="444" t="str">
        <f>IF(ISBLANK(Beer!A29),"",IF(Beer!D29=0,"",if(ISBLANK(Beer!D29),"",if(MOC!$J$85=true,"DFT "&amp;Beer!A29,Beer!A29))))</f>
        <v/>
      </c>
      <c r="D125" s="444" t="str">
        <f>IF(ISBLANK(Beer!A29),"",IF(ISBLANK(Beer!D29),"",if(Beer!D29=0,"",if(MOC!$J$83,MOC!$I$84&amp;" "&amp;C125,C125))))</f>
        <v/>
      </c>
      <c r="E125" s="450" t="str">
        <f>IF(ISBLANK(Beer!A29),"",if(Beer!D29=0,"",Beer!D29))</f>
        <v/>
      </c>
      <c r="G125" s="784" t="str">
        <f>IF(ISBLANK(Beer!A29),"",if(MOC!$J$81=TRUE,if(isblank(Beer!D29),"",if(Beer!D29=0,"",Beer!$A$14&amp;" - "&amp;MOC!$I$82)),if(isblank(Beer!D29),"",if(Beer!D29=0,"",Beer!$A$14))))</f>
        <v/>
      </c>
      <c r="H125" s="780">
        <f t="shared" si="2"/>
        <v>15</v>
      </c>
    </row>
    <row r="126">
      <c r="A126" s="779"/>
      <c r="C126" s="444" t="str">
        <f>IF(ISBLANK(Beer!A30),"",IF(Beer!D30=0,"",if(ISBLANK(Beer!D30),"",if(MOC!$J$85=true,"DFT "&amp;Beer!A30,Beer!A30))))</f>
        <v/>
      </c>
      <c r="D126" s="444" t="str">
        <f>IF(ISBLANK(Beer!A30),"",IF(ISBLANK(Beer!D30),"",if(Beer!D30=0,"",if(MOC!$J$83,MOC!$I$84&amp;" "&amp;C126,C126))))</f>
        <v/>
      </c>
      <c r="E126" s="450" t="str">
        <f>IF(ISBLANK(Beer!A30),"",if(Beer!D30=0,"",Beer!D30))</f>
        <v/>
      </c>
      <c r="G126" s="784" t="str">
        <f>IF(ISBLANK(Beer!A30),"",if(MOC!$J$81=TRUE,if(isblank(Beer!D30),"",if(Beer!D30=0,"",Beer!$A$14&amp;" - "&amp;MOC!$I$82)),if(isblank(Beer!D30),"",if(Beer!D30=0,"",Beer!$A$14))))</f>
        <v/>
      </c>
      <c r="H126" s="780">
        <f t="shared" si="2"/>
        <v>16</v>
      </c>
    </row>
    <row r="127">
      <c r="A127" s="779"/>
      <c r="C127" s="444" t="str">
        <f>IF(ISBLANK(Beer!A31),"",IF(Beer!D31=0,"",if(ISBLANK(Beer!D31),"",if(MOC!$J$85=true,"DFT "&amp;Beer!A31,Beer!A31))))</f>
        <v/>
      </c>
      <c r="D127" s="444" t="str">
        <f>IF(ISBLANK(Beer!A31),"",IF(ISBLANK(Beer!D31),"",if(Beer!D31=0,"",if(MOC!$J$83,MOC!$I$84&amp;" "&amp;C127,C127))))</f>
        <v/>
      </c>
      <c r="E127" s="450" t="str">
        <f>IF(ISBLANK(Beer!A31),"",if(Beer!D31=0,"",Beer!D31))</f>
        <v/>
      </c>
      <c r="G127" s="784" t="str">
        <f>IF(ISBLANK(Beer!A31),"",if(MOC!$J$81=TRUE,if(isblank(Beer!D31),"",if(Beer!D31=0,"",Beer!$A$14&amp;" - "&amp;MOC!$I$82)),if(isblank(Beer!D31),"",if(Beer!D31=0,"",Beer!$A$14))))</f>
        <v/>
      </c>
      <c r="H127" s="780">
        <f t="shared" si="2"/>
        <v>17</v>
      </c>
    </row>
    <row r="128">
      <c r="A128" s="779"/>
      <c r="C128" s="444" t="str">
        <f>IF(ISBLANK(Beer!A32),"",IF(Beer!D32=0,"",if(ISBLANK(Beer!D32),"",if(MOC!$J$85=true,"DFT "&amp;Beer!A32,Beer!A32))))</f>
        <v/>
      </c>
      <c r="D128" s="444" t="str">
        <f>IF(ISBLANK(Beer!A32),"",IF(ISBLANK(Beer!D32),"",if(Beer!D32=0,"",if(MOC!$J$83,MOC!$I$84&amp;" "&amp;C128,C128))))</f>
        <v/>
      </c>
      <c r="E128" s="450" t="str">
        <f>IF(ISBLANK(Beer!A32),"",if(Beer!D32=0,"",Beer!D32))</f>
        <v/>
      </c>
      <c r="G128" s="784" t="str">
        <f>IF(ISBLANK(Beer!A32),"",if(MOC!$J$81=TRUE,if(isblank(Beer!D32),"",if(Beer!D32=0,"",Beer!$A$14&amp;" - "&amp;MOC!$I$82)),if(isblank(Beer!D32),"",if(Beer!D32=0,"",Beer!$A$14))))</f>
        <v/>
      </c>
      <c r="H128" s="780">
        <f t="shared" si="2"/>
        <v>18</v>
      </c>
    </row>
    <row r="129">
      <c r="A129" s="779"/>
      <c r="C129" s="444" t="str">
        <f>IF(ISBLANK(Beer!A33),"",IF(Beer!D33=0,"",if(ISBLANK(Beer!D33),"",if(MOC!$J$85=true,"DFT "&amp;Beer!A33,Beer!A33))))</f>
        <v/>
      </c>
      <c r="D129" s="444" t="str">
        <f>IF(ISBLANK(Beer!A33),"",IF(ISBLANK(Beer!D33),"",if(Beer!D33=0,"",if(MOC!$J$83,MOC!$I$84&amp;" "&amp;C129,C129))))</f>
        <v/>
      </c>
      <c r="E129" s="450" t="str">
        <f>IF(ISBLANK(Beer!A33),"",if(Beer!D33=0,"",Beer!D33))</f>
        <v/>
      </c>
      <c r="G129" s="784" t="str">
        <f>IF(ISBLANK(Beer!A33),"",if(MOC!$J$81=TRUE,if(isblank(Beer!D33),"",if(Beer!D33=0,"",Beer!$A$14&amp;" - "&amp;MOC!$I$82)),if(isblank(Beer!D33),"",if(Beer!D33=0,"",Beer!$A$14))))</f>
        <v/>
      </c>
      <c r="H129" s="780">
        <f t="shared" si="2"/>
        <v>19</v>
      </c>
    </row>
    <row r="130">
      <c r="A130" s="779"/>
      <c r="C130" s="444" t="str">
        <f>IF(ISBLANK(Beer!A34),"",IF(Beer!D34=0,"",if(ISBLANK(Beer!D34),"",if(MOC!$J$85=true,"DFT "&amp;Beer!A34,Beer!A34))))</f>
        <v/>
      </c>
      <c r="D130" s="444" t="str">
        <f>IF(ISBLANK(Beer!A34),"",IF(ISBLANK(Beer!D34),"",if(Beer!D34=0,"",if(MOC!$J$83,MOC!$I$84&amp;" "&amp;C130,C130))))</f>
        <v/>
      </c>
      <c r="E130" s="450" t="str">
        <f>IF(ISBLANK(Beer!A34),"",if(Beer!D34=0,"",Beer!D34))</f>
        <v/>
      </c>
      <c r="G130" s="784" t="str">
        <f>IF(ISBLANK(Beer!A34),"",if(MOC!$J$81=TRUE,if(isblank(Beer!D34),"",if(Beer!D34=0,"",Beer!$A$14&amp;" - "&amp;MOC!$I$82)),if(isblank(Beer!D34),"",if(Beer!D34=0,"",Beer!$A$14))))</f>
        <v/>
      </c>
      <c r="H130" s="780">
        <f t="shared" si="2"/>
        <v>20</v>
      </c>
    </row>
    <row r="131">
      <c r="A131" s="779"/>
      <c r="C131" s="444" t="str">
        <f>IF(ISBLANK(Beer!A35),"",IF(Beer!D35=0,"",if(ISBLANK(Beer!D35),"",if(MOC!$J$85=true,"DFT "&amp;Beer!A35,Beer!A35))))</f>
        <v/>
      </c>
      <c r="D131" s="444" t="str">
        <f>IF(ISBLANK(Beer!A35),"",IF(ISBLANK(Beer!D35),"",if(Beer!D35=0,"",if(MOC!$J$83,MOC!$I$84&amp;" "&amp;C131,C131))))</f>
        <v/>
      </c>
      <c r="E131" s="450" t="str">
        <f>IF(ISBLANK(Beer!A35),"",if(Beer!D35=0,"",Beer!D35))</f>
        <v/>
      </c>
      <c r="G131" s="784" t="str">
        <f>IF(ISBLANK(Beer!A35),"",if(MOC!$J$81=TRUE,if(isblank(Beer!D35),"",if(Beer!D35=0,"",Beer!$A$14&amp;" - "&amp;MOC!$I$82)),if(isblank(Beer!D35),"",if(Beer!D35=0,"",Beer!$A$14))))</f>
        <v/>
      </c>
      <c r="H131" s="780">
        <f t="shared" si="2"/>
        <v>21</v>
      </c>
    </row>
    <row r="132">
      <c r="A132" s="779"/>
      <c r="C132" s="444" t="str">
        <f>IF(ISBLANK(Beer!A36),"",IF(Beer!D36=0,"",if(ISBLANK(Beer!D36),"",if(MOC!$J$85=true,"DFT "&amp;Beer!A36,Beer!A36))))</f>
        <v/>
      </c>
      <c r="D132" s="444" t="str">
        <f>IF(ISBLANK(Beer!A36),"",IF(ISBLANK(Beer!D36),"",if(Beer!D36=0,"",if(MOC!$J$83,MOC!$I$84&amp;" "&amp;C132,C132))))</f>
        <v/>
      </c>
      <c r="E132" s="450" t="str">
        <f>IF(ISBLANK(Beer!A36),"",if(Beer!D36=0,"",Beer!D36))</f>
        <v/>
      </c>
      <c r="G132" s="784" t="str">
        <f>IF(ISBLANK(Beer!A36),"",if(MOC!$J$81=TRUE,if(isblank(Beer!D36),"",if(Beer!D36=0,"",Beer!$A$14&amp;" - "&amp;MOC!$I$82)),if(isblank(Beer!D36),"",if(Beer!D36=0,"",Beer!$A$14))))</f>
        <v/>
      </c>
      <c r="H132" s="780">
        <f t="shared" si="2"/>
        <v>22</v>
      </c>
    </row>
    <row r="133">
      <c r="A133" s="779"/>
      <c r="C133" s="444" t="str">
        <f>IF(ISBLANK(Beer!A37),"",IF(Beer!D37=0,"",if(ISBLANK(Beer!D37),"",if(MOC!$J$85=true,"DFT "&amp;Beer!A37,Beer!A37))))</f>
        <v/>
      </c>
      <c r="D133" s="444" t="str">
        <f>IF(ISBLANK(Beer!A37),"",IF(ISBLANK(Beer!D37),"",if(Beer!D37=0,"",if(MOC!$J$83,MOC!$I$84&amp;" "&amp;C133,C133))))</f>
        <v/>
      </c>
      <c r="E133" s="450" t="str">
        <f>IF(ISBLANK(Beer!A37),"",if(Beer!D37=0,"",Beer!D37))</f>
        <v/>
      </c>
      <c r="G133" s="784" t="str">
        <f>IF(ISBLANK(Beer!A37),"",if(MOC!$J$81=TRUE,if(isblank(Beer!D37),"",if(Beer!D37=0,"",Beer!$A$14&amp;" - "&amp;MOC!$I$82)),if(isblank(Beer!D37),"",if(Beer!D37=0,"",Beer!$A$14))))</f>
        <v/>
      </c>
      <c r="H133" s="780">
        <f t="shared" si="2"/>
        <v>23</v>
      </c>
    </row>
    <row r="134">
      <c r="A134" s="779"/>
      <c r="C134" s="444" t="str">
        <f>IF(ISBLANK(Beer!A38),"",IF(Beer!D38=0,"",if(ISBLANK(Beer!D38),"",if(MOC!$J$85=true,"DFT "&amp;Beer!A38,Beer!A38))))</f>
        <v/>
      </c>
      <c r="D134" s="444" t="str">
        <f>IF(ISBLANK(Beer!A38),"",IF(ISBLANK(Beer!D38),"",if(Beer!D38=0,"",if(MOC!$J$83,MOC!$I$84&amp;" "&amp;C134,C134))))</f>
        <v/>
      </c>
      <c r="E134" s="450" t="str">
        <f>IF(ISBLANK(Beer!A38),"",if(Beer!D38=0,"",Beer!D38))</f>
        <v/>
      </c>
      <c r="G134" s="784" t="str">
        <f>IF(ISBLANK(Beer!A38),"",if(MOC!$J$81=TRUE,if(isblank(Beer!D38),"",if(Beer!D38=0,"",Beer!$A$14&amp;" - "&amp;MOC!$I$82)),if(isblank(Beer!D38),"",if(Beer!D38=0,"",Beer!$A$14))))</f>
        <v/>
      </c>
      <c r="H134" s="780">
        <f t="shared" si="2"/>
        <v>24</v>
      </c>
    </row>
    <row r="135">
      <c r="A135" s="779"/>
      <c r="C135" s="444" t="str">
        <f>IF(ISBLANK(Beer!A39),"",IF(Beer!D39=0,"",if(ISBLANK(Beer!D39),"",if(MOC!$J$85=true,"DFT "&amp;Beer!A39,Beer!A39))))</f>
        <v/>
      </c>
      <c r="D135" s="444" t="str">
        <f>IF(ISBLANK(Beer!A39),"",IF(ISBLANK(Beer!D39),"",if(Beer!D39=0,"",if(MOC!$J$83,MOC!$I$84&amp;" "&amp;C135,C135))))</f>
        <v/>
      </c>
      <c r="E135" s="450" t="str">
        <f>IF(ISBLANK(Beer!A39),"",if(Beer!D39=0,"",Beer!D39))</f>
        <v/>
      </c>
      <c r="G135" s="784" t="str">
        <f>IF(ISBLANK(Beer!A39),"",if(MOC!$J$81=TRUE,if(isblank(Beer!D39),"",if(Beer!D39=0,"",Beer!$A$14&amp;" - "&amp;MOC!$I$82)),if(isblank(Beer!D39),"",if(Beer!D39=0,"",Beer!$A$14))))</f>
        <v/>
      </c>
      <c r="H135" s="780">
        <f t="shared" si="2"/>
        <v>25</v>
      </c>
    </row>
    <row r="136">
      <c r="A136" s="779"/>
      <c r="C136" s="444" t="str">
        <f>IF(ISBLANK(Beer!A40),"",IF(Beer!D40=0,"",if(ISBLANK(Beer!D40),"",if(MOC!$J$85=true,"DFT "&amp;Beer!A40,Beer!A40))))</f>
        <v/>
      </c>
      <c r="D136" s="444" t="str">
        <f>IF(ISBLANK(Beer!A40),"",IF(ISBLANK(Beer!D40),"",if(Beer!D40=0,"",if(MOC!$J$83,MOC!$I$84&amp;" "&amp;C136,C136))))</f>
        <v/>
      </c>
      <c r="E136" s="450" t="str">
        <f>IF(ISBLANK(Beer!A40),"",if(Beer!D40=0,"",Beer!D40))</f>
        <v/>
      </c>
      <c r="G136" s="784" t="str">
        <f>IF(ISBLANK(Beer!A40),"",if(MOC!$J$81=TRUE,if(isblank(Beer!D40),"",if(Beer!D40=0,"",Beer!$A$14&amp;" - "&amp;MOC!$I$82)),if(isblank(Beer!D40),"",if(Beer!D40=0,"",Beer!$A$14))))</f>
        <v/>
      </c>
      <c r="H136" s="780">
        <f t="shared" si="2"/>
        <v>26</v>
      </c>
    </row>
    <row r="137">
      <c r="A137" s="779"/>
      <c r="C137" s="444" t="str">
        <f>IF(ISBLANK(Beer!A41),"",IF(Beer!D41=0,"",if(ISBLANK(Beer!D41),"",if(MOC!$J$85=true,"DFT "&amp;Beer!A41,Beer!A41))))</f>
        <v/>
      </c>
      <c r="D137" s="444" t="str">
        <f>IF(ISBLANK(Beer!A41),"",IF(ISBLANK(Beer!D41),"",if(Beer!D41=0,"",if(MOC!$J$83,MOC!$I$84&amp;" "&amp;C137,C137))))</f>
        <v/>
      </c>
      <c r="E137" s="450" t="str">
        <f>IF(ISBLANK(Beer!A41),"",if(Beer!D41=0,"",Beer!D41))</f>
        <v/>
      </c>
      <c r="G137" s="784" t="str">
        <f>IF(ISBLANK(Beer!A41),"",if(MOC!$J$81=TRUE,if(isblank(Beer!D41),"",if(Beer!D41=0,"",Beer!$A$14&amp;" - "&amp;MOC!$I$82)),if(isblank(Beer!D41),"",if(Beer!D41=0,"",Beer!$A$14))))</f>
        <v/>
      </c>
      <c r="H137" s="780">
        <f t="shared" si="2"/>
        <v>27</v>
      </c>
    </row>
    <row r="138">
      <c r="A138" s="779"/>
      <c r="C138" s="444" t="str">
        <f>IF(ISBLANK(Beer!A42),"",IF(Beer!D42=0,"",if(ISBLANK(Beer!D42),"",if(MOC!$J$85=true,"DFT "&amp;Beer!A42,Beer!A42))))</f>
        <v/>
      </c>
      <c r="D138" s="444" t="str">
        <f>IF(ISBLANK(Beer!A42),"",IF(ISBLANK(Beer!D42),"",if(Beer!D42=0,"",if(MOC!$J$83,MOC!$I$84&amp;" "&amp;C138,C138))))</f>
        <v/>
      </c>
      <c r="E138" s="450" t="str">
        <f>IF(ISBLANK(Beer!A42),"",if(Beer!D42=0,"",Beer!D42))</f>
        <v/>
      </c>
      <c r="G138" s="784" t="str">
        <f>IF(ISBLANK(Beer!A42),"",if(MOC!$J$81=TRUE,if(isblank(Beer!D42),"",if(Beer!D42=0,"",Beer!$A$14&amp;" - "&amp;MOC!$I$82)),if(isblank(Beer!D42),"",if(Beer!D42=0,"",Beer!$A$14))))</f>
        <v/>
      </c>
      <c r="H138" s="780">
        <f t="shared" si="2"/>
        <v>28</v>
      </c>
    </row>
    <row r="139">
      <c r="A139" s="779"/>
      <c r="C139" s="444" t="str">
        <f>IF(ISBLANK(Beer!A43),"",IF(Beer!D43=0,"",if(ISBLANK(Beer!D43),"",if(MOC!$J$85=true,"DFT "&amp;Beer!A43,Beer!A43))))</f>
        <v/>
      </c>
      <c r="D139" s="444" t="str">
        <f>IF(ISBLANK(Beer!A43),"",IF(ISBLANK(Beer!D43),"",if(Beer!D43=0,"",if(MOC!$J$83,MOC!$I$84&amp;" "&amp;C139,C139))))</f>
        <v/>
      </c>
      <c r="E139" s="450" t="str">
        <f>IF(ISBLANK(Beer!A43),"",if(Beer!D43=0,"",Beer!D43))</f>
        <v/>
      </c>
      <c r="G139" s="784" t="str">
        <f>IF(ISBLANK(Beer!A43),"",if(MOC!$J$81=TRUE,if(isblank(Beer!D43),"",if(Beer!D43=0,"",Beer!$A$14&amp;" - "&amp;MOC!$I$82)),if(isblank(Beer!D43),"",if(Beer!D43=0,"",Beer!$A$14))))</f>
        <v/>
      </c>
      <c r="H139" s="780">
        <f t="shared" si="2"/>
        <v>29</v>
      </c>
    </row>
    <row r="140">
      <c r="A140" s="779"/>
      <c r="C140" s="444" t="str">
        <f>IF(ISBLANK(Beer!A44),"",IF(Beer!D44=0,"",if(ISBLANK(Beer!D44),"",if(MOC!$J$85=true,"DFT "&amp;Beer!A44,Beer!A44))))</f>
        <v/>
      </c>
      <c r="D140" s="444" t="str">
        <f>IF(ISBLANK(Beer!A44),"",IF(ISBLANK(Beer!D44),"",if(Beer!D44=0,"",if(MOC!$J$83,MOC!$I$84&amp;" "&amp;C140,C140))))</f>
        <v/>
      </c>
      <c r="E140" s="450" t="str">
        <f>IF(ISBLANK(Beer!A44),"",if(Beer!D44=0,"",Beer!D44))</f>
        <v/>
      </c>
      <c r="G140" s="784" t="str">
        <f>IF(ISBLANK(Beer!A44),"",if(MOC!$J$81=TRUE,if(isblank(Beer!D44),"",if(Beer!D44=0,"",Beer!$A$14&amp;" - "&amp;MOC!$I$82)),if(isblank(Beer!D44),"",if(Beer!D44=0,"",Beer!$A$14))))</f>
        <v/>
      </c>
      <c r="H140" s="780">
        <f t="shared" si="2"/>
        <v>30</v>
      </c>
    </row>
    <row r="141">
      <c r="A141" s="779"/>
      <c r="C141" s="444" t="str">
        <f>IF(ISBLANK(Beer!A45),"",IF(Beer!D45=0,"",if(ISBLANK(Beer!D45),"",if(MOC!$J$85=true,"DFT "&amp;Beer!A45,Beer!A45))))</f>
        <v/>
      </c>
      <c r="D141" s="444" t="str">
        <f>IF(ISBLANK(Beer!A45),"",IF(ISBLANK(Beer!D45),"",if(Beer!D45=0,"",if(MOC!$J$83,MOC!$I$84&amp;" "&amp;C141,C141))))</f>
        <v/>
      </c>
      <c r="E141" s="450" t="str">
        <f>IF(ISBLANK(Beer!A45),"",if(Beer!D45=0,"",Beer!D45))</f>
        <v/>
      </c>
      <c r="G141" s="784" t="str">
        <f>IF(ISBLANK(Beer!A45),"",if(MOC!$J$81=TRUE,if(isblank(Beer!D45),"",if(Beer!D45=0,"",Beer!$A$14&amp;" - "&amp;MOC!$I$82)),if(isblank(Beer!D45),"",if(Beer!D45=0,"",Beer!$A$14))))</f>
        <v/>
      </c>
      <c r="H141" s="780">
        <f t="shared" si="2"/>
        <v>31</v>
      </c>
    </row>
    <row r="142">
      <c r="A142" s="779"/>
      <c r="C142" s="444" t="str">
        <f>IF(ISBLANK(Beer!A46),"",IF(Beer!D46=0,"",if(ISBLANK(Beer!D46),"",if(MOC!$J$85=true,"DFT "&amp;Beer!A46,Beer!A46))))</f>
        <v/>
      </c>
      <c r="D142" s="444" t="str">
        <f>IF(ISBLANK(Beer!A46),"",IF(ISBLANK(Beer!D46),"",if(Beer!D46=0,"",if(MOC!$J$83,MOC!$I$84&amp;" "&amp;C142,C142))))</f>
        <v/>
      </c>
      <c r="E142" s="450" t="str">
        <f>IF(ISBLANK(Beer!A46),"",if(Beer!D46=0,"",Beer!D46))</f>
        <v/>
      </c>
      <c r="G142" s="784" t="str">
        <f>IF(ISBLANK(Beer!A46),"",if(MOC!$J$81=TRUE,if(isblank(Beer!D46),"",if(Beer!D46=0,"",Beer!$A$14&amp;" - "&amp;MOC!$I$82)),if(isblank(Beer!D46),"",if(Beer!D46=0,"",Beer!$A$14))))</f>
        <v/>
      </c>
      <c r="H142" s="780">
        <f t="shared" si="2"/>
        <v>32</v>
      </c>
    </row>
    <row r="143">
      <c r="A143" s="779"/>
      <c r="C143" s="444" t="str">
        <f>IF(ISBLANK(Beer!A47),"",IF(Beer!D47=0,"",if(ISBLANK(Beer!D47),"",if(MOC!$J$85=true,"DFT "&amp;Beer!A47,Beer!A47))))</f>
        <v/>
      </c>
      <c r="D143" s="444" t="str">
        <f>IF(ISBLANK(Beer!A47),"",IF(ISBLANK(Beer!D47),"",if(Beer!D47=0,"",if(MOC!$J$83,MOC!$I$84&amp;" "&amp;C143,C143))))</f>
        <v/>
      </c>
      <c r="E143" s="450" t="str">
        <f>IF(ISBLANK(Beer!A47),"",if(Beer!D47=0,"",Beer!D47))</f>
        <v/>
      </c>
      <c r="G143" s="784" t="str">
        <f>IF(ISBLANK(Beer!A47),"",if(MOC!$J$81=TRUE,if(isblank(Beer!D47),"",if(Beer!D47=0,"",Beer!$A$14&amp;" - "&amp;MOC!$I$82)),if(isblank(Beer!D47),"",if(Beer!D47=0,"",Beer!$A$14))))</f>
        <v/>
      </c>
      <c r="H143" s="780">
        <f t="shared" si="2"/>
        <v>33</v>
      </c>
    </row>
    <row r="144">
      <c r="A144" s="779"/>
      <c r="C144" s="444" t="str">
        <f>IF(ISBLANK(Beer!A48),"",IF(Beer!D48=0,"",if(ISBLANK(Beer!D48),"",if(MOC!$J$85=true,"DFT "&amp;Beer!A48,Beer!A48))))</f>
        <v/>
      </c>
      <c r="D144" s="444" t="str">
        <f>IF(ISBLANK(Beer!A48),"",IF(ISBLANK(Beer!D48),"",if(Beer!D48=0,"",if(MOC!$J$83,MOC!$I$84&amp;" "&amp;C144,C144))))</f>
        <v/>
      </c>
      <c r="E144" s="450" t="str">
        <f>IF(ISBLANK(Beer!A48),"",if(Beer!D48=0,"",Beer!D48))</f>
        <v/>
      </c>
      <c r="G144" s="784" t="str">
        <f>IF(ISBLANK(Beer!A48),"",if(MOC!$J$81=TRUE,if(isblank(Beer!D48),"",if(Beer!D48=0,"",Beer!$A$14&amp;" - "&amp;MOC!$I$82)),if(isblank(Beer!D48),"",if(Beer!D48=0,"",Beer!$A$14))))</f>
        <v/>
      </c>
      <c r="H144" s="780">
        <f t="shared" si="2"/>
        <v>34</v>
      </c>
    </row>
    <row r="145">
      <c r="A145" s="779"/>
      <c r="C145" s="444" t="str">
        <f>IF(ISBLANK(Beer!A49),"",IF(Beer!D49=0,"",if(ISBLANK(Beer!D49),"",if(MOC!$J$85=true,"DFT "&amp;Beer!A49,Beer!A49))))</f>
        <v/>
      </c>
      <c r="D145" s="444" t="str">
        <f>IF(ISBLANK(Beer!A49),"",IF(ISBLANK(Beer!D49),"",if(Beer!D49=0,"",if(MOC!$J$83,MOC!$I$84&amp;" "&amp;C145,C145))))</f>
        <v/>
      </c>
      <c r="E145" s="450" t="str">
        <f>IF(ISBLANK(Beer!A49),"",if(Beer!D49=0,"",Beer!D49))</f>
        <v/>
      </c>
      <c r="G145" s="784" t="str">
        <f>IF(ISBLANK(Beer!A49),"",if(MOC!$J$81=TRUE,if(isblank(Beer!D49),"",if(Beer!D49=0,"",Beer!$A$14&amp;" - "&amp;MOC!$I$82)),if(isblank(Beer!D49),"",if(Beer!D49=0,"",Beer!$A$14))))</f>
        <v/>
      </c>
      <c r="H145" s="780">
        <f t="shared" si="2"/>
        <v>35</v>
      </c>
    </row>
    <row r="146">
      <c r="A146" s="779"/>
      <c r="C146" s="444" t="str">
        <f>IF(ISBLANK(Beer!A50),"",IF(Beer!D50=0,"",if(ISBLANK(Beer!D50),"",if(MOC!$J$85=true,"DFT "&amp;Beer!A50,Beer!A50))))</f>
        <v/>
      </c>
      <c r="D146" s="444" t="str">
        <f>IF(ISBLANK(Beer!A50),"",IF(ISBLANK(Beer!D50),"",if(Beer!D50=0,"",if(MOC!$J$83,MOC!$I$84&amp;" "&amp;C146,C146))))</f>
        <v/>
      </c>
      <c r="E146" s="450" t="str">
        <f>IF(ISBLANK(Beer!A50),"",if(Beer!D50=0,"",Beer!D50))</f>
        <v/>
      </c>
      <c r="G146" s="784" t="str">
        <f>IF(ISBLANK(Beer!A50),"",if(MOC!$J$81=TRUE,if(isblank(Beer!D50),"",if(Beer!D50=0,"",Beer!$A$14&amp;" - "&amp;MOC!$I$82)),if(isblank(Beer!D50),"",if(Beer!D50=0,"",Beer!$A$14))))</f>
        <v/>
      </c>
      <c r="H146" s="780">
        <f t="shared" si="2"/>
        <v>36</v>
      </c>
    </row>
    <row r="147">
      <c r="A147" s="779"/>
      <c r="C147" s="444" t="str">
        <f>IF(ISBLANK(Beer!A51),"",IF(Beer!D51=0,"",if(ISBLANK(Beer!D51),"",if(MOC!$J$85=true,"DFT "&amp;Beer!A51,Beer!A51))))</f>
        <v/>
      </c>
      <c r="D147" s="444" t="str">
        <f>IF(ISBLANK(Beer!A51),"",IF(ISBLANK(Beer!D51),"",if(Beer!D51=0,"",if(MOC!$J$83,MOC!$I$84&amp;" "&amp;C147,C147))))</f>
        <v/>
      </c>
      <c r="E147" s="450" t="str">
        <f>IF(ISBLANK(Beer!A51),"",if(Beer!D51=0,"",Beer!D51))</f>
        <v/>
      </c>
      <c r="G147" s="784" t="str">
        <f>IF(ISBLANK(Beer!A51),"",if(MOC!$J$81=TRUE,if(isblank(Beer!D51),"",if(Beer!D51=0,"",Beer!$A$14&amp;" - "&amp;MOC!$I$82)),if(isblank(Beer!D51),"",if(Beer!D51=0,"",Beer!$A$14))))</f>
        <v/>
      </c>
      <c r="H147" s="780">
        <f t="shared" si="2"/>
        <v>37</v>
      </c>
    </row>
    <row r="148">
      <c r="A148" s="779"/>
      <c r="C148" s="444" t="str">
        <f>IF(ISBLANK(Beer!A52),"",IF(Beer!D52=0,"",if(ISBLANK(Beer!D52),"",if(MOC!$J$85=true,"DFT "&amp;Beer!A52,Beer!A52))))</f>
        <v/>
      </c>
      <c r="D148" s="444" t="str">
        <f>IF(ISBLANK(Beer!A52),"",IF(ISBLANK(Beer!D52),"",if(Beer!D52=0,"",if(MOC!$J$83,MOC!$I$84&amp;" "&amp;C148,C148))))</f>
        <v/>
      </c>
      <c r="E148" s="450" t="str">
        <f>IF(ISBLANK(Beer!A52),"",if(Beer!D52=0,"",Beer!D52))</f>
        <v/>
      </c>
      <c r="G148" s="784" t="str">
        <f>IF(ISBLANK(Beer!A52),"",if(MOC!$J$81=TRUE,if(isblank(Beer!D52),"",if(Beer!D52=0,"",Beer!$A$14&amp;" - "&amp;MOC!$I$82)),if(isblank(Beer!D52),"",if(Beer!D52=0,"",Beer!$A$14))))</f>
        <v/>
      </c>
      <c r="H148" s="780">
        <f t="shared" si="2"/>
        <v>38</v>
      </c>
    </row>
    <row r="149">
      <c r="A149" s="779"/>
      <c r="C149" s="444" t="str">
        <f>IF(ISBLANK(Beer!A53),"",IF(Beer!D53=0,"",if(ISBLANK(Beer!D53),"",if(MOC!$J$85=true,"DFT "&amp;Beer!A53,Beer!A53))))</f>
        <v/>
      </c>
      <c r="D149" s="444" t="str">
        <f>IF(ISBLANK(Beer!A53),"",IF(ISBLANK(Beer!D53),"",if(Beer!D53=0,"",if(MOC!$J$83,MOC!$I$84&amp;" "&amp;C149,C149))))</f>
        <v/>
      </c>
      <c r="E149" s="450" t="str">
        <f>IF(ISBLANK(Beer!A53),"",if(Beer!D53=0,"",Beer!D53))</f>
        <v/>
      </c>
      <c r="G149" s="784" t="str">
        <f>IF(ISBLANK(Beer!A53),"",if(MOC!$J$81=TRUE,if(isblank(Beer!D53),"",if(Beer!D53=0,"",Beer!$A$14&amp;" - "&amp;MOC!$I$82)),if(isblank(Beer!D53),"",if(Beer!D53=0,"",Beer!$A$14))))</f>
        <v/>
      </c>
      <c r="H149" s="780">
        <f t="shared" si="2"/>
        <v>39</v>
      </c>
    </row>
    <row r="150">
      <c r="A150" s="779"/>
      <c r="C150" s="444" t="str">
        <f>IF(ISBLANK(Beer!A54),"",IF(Beer!D54=0,"",if(ISBLANK(Beer!D54),"",if(MOC!$J$85=true,"DFT "&amp;Beer!A54,Beer!A54))))</f>
        <v/>
      </c>
      <c r="D150" s="444" t="str">
        <f>IF(ISBLANK(Beer!A54),"",IF(ISBLANK(Beer!D54),"",if(Beer!D54=0,"",if(MOC!$J$83,MOC!$I$84&amp;" "&amp;C150,C150))))</f>
        <v/>
      </c>
      <c r="E150" s="450" t="str">
        <f>IF(ISBLANK(Beer!A54),"",if(Beer!D54=0,"",Beer!D54))</f>
        <v/>
      </c>
      <c r="G150" s="784" t="str">
        <f>IF(ISBLANK(Beer!A54),"",if(MOC!$J$81=TRUE,if(isblank(Beer!D54),"",if(Beer!D54=0,"",Beer!$A$14&amp;" - "&amp;MOC!$I$82)),if(isblank(Beer!D54),"",if(Beer!D54=0,"",Beer!$A$14))))</f>
        <v/>
      </c>
      <c r="H150" s="780">
        <f t="shared" si="2"/>
        <v>40</v>
      </c>
    </row>
    <row r="151">
      <c r="A151" s="779"/>
      <c r="C151" s="444" t="str">
        <f>IF(ISBLANK(Beer!A55),"",IF(Beer!D55=0,"",if(ISBLANK(Beer!D55),"",if(MOC!$J$85=true,"DFT "&amp;Beer!A55,Beer!A55))))</f>
        <v/>
      </c>
      <c r="D151" s="444" t="str">
        <f>IF(ISBLANK(Beer!A55),"",IF(ISBLANK(Beer!D55),"",if(Beer!D55=0,"",if(MOC!$J$83,MOC!$I$84&amp;" "&amp;C151,C151))))</f>
        <v/>
      </c>
      <c r="E151" s="450" t="str">
        <f>IF(ISBLANK(Beer!A55),"",if(Beer!D55=0,"",Beer!D55))</f>
        <v/>
      </c>
      <c r="G151" s="784" t="str">
        <f>IF(ISBLANK(Beer!A55),"",if(MOC!$J$81=TRUE,if(isblank(Beer!D55),"",if(Beer!D55=0,"",Beer!$A$14&amp;" - "&amp;MOC!$I$82)),if(isblank(Beer!D55),"",if(Beer!D55=0,"",Beer!$A$14))))</f>
        <v/>
      </c>
      <c r="H151" s="780">
        <f t="shared" si="2"/>
        <v>41</v>
      </c>
    </row>
    <row r="152">
      <c r="A152" s="779"/>
      <c r="C152" s="444" t="str">
        <f>IF(ISBLANK(Beer!A56),"",IF(Beer!D56=0,"",if(ISBLANK(Beer!D56),"",if(MOC!$J$85=true,"DFT "&amp;Beer!A56,Beer!A56))))</f>
        <v/>
      </c>
      <c r="D152" s="444" t="str">
        <f>IF(ISBLANK(Beer!A56),"",IF(ISBLANK(Beer!D56),"",if(Beer!D56=0,"",if(MOC!$J$83,MOC!$I$84&amp;" "&amp;C152,C152))))</f>
        <v/>
      </c>
      <c r="E152" s="450" t="str">
        <f>IF(ISBLANK(Beer!A56),"",if(Beer!D56=0,"",Beer!D56))</f>
        <v/>
      </c>
      <c r="G152" s="784" t="str">
        <f>IF(ISBLANK(Beer!A56),"",if(MOC!$J$81=TRUE,if(isblank(Beer!D56),"",if(Beer!D56=0,"",Beer!$A$14&amp;" - "&amp;MOC!$I$82)),if(isblank(Beer!D56),"",if(Beer!D56=0,"",Beer!$A$14))))</f>
        <v/>
      </c>
      <c r="H152" s="780">
        <f t="shared" si="2"/>
        <v>42</v>
      </c>
    </row>
    <row r="153">
      <c r="A153" s="779"/>
      <c r="C153" s="444" t="str">
        <f>IF(ISBLANK(Beer!A57),"",IF(Beer!D57=0,"",if(ISBLANK(Beer!D57),"",if(MOC!$J$85=true,"DFT "&amp;Beer!A57,Beer!A57))))</f>
        <v/>
      </c>
      <c r="D153" s="444" t="str">
        <f>IF(ISBLANK(Beer!A57),"",IF(ISBLANK(Beer!D57),"",if(Beer!D57=0,"",if(MOC!$J$83,MOC!$I$84&amp;" "&amp;C153,C153))))</f>
        <v/>
      </c>
      <c r="E153" s="450" t="str">
        <f>IF(ISBLANK(Beer!A57),"",if(Beer!D57=0,"",Beer!D57))</f>
        <v/>
      </c>
      <c r="G153" s="784" t="str">
        <f>IF(ISBLANK(Beer!A57),"",if(MOC!$J$81=TRUE,if(isblank(Beer!D57),"",if(Beer!D57=0,"",Beer!$A$14&amp;" - "&amp;MOC!$I$82)),if(isblank(Beer!D57),"",if(Beer!D57=0,"",Beer!$A$14))))</f>
        <v/>
      </c>
      <c r="H153" s="780">
        <f t="shared" si="2"/>
        <v>43</v>
      </c>
    </row>
    <row r="154">
      <c r="A154" s="779"/>
      <c r="C154" s="444" t="str">
        <f>IF(ISBLANK(Beer!A58),"",IF(Beer!D58=0,"",if(ISBLANK(Beer!D58),"",if(MOC!$J$85=true,"DFT "&amp;Beer!A58,Beer!A58))))</f>
        <v/>
      </c>
      <c r="D154" s="444" t="str">
        <f>IF(ISBLANK(Beer!A58),"",IF(ISBLANK(Beer!D58),"",if(Beer!D58=0,"",if(MOC!$J$83,MOC!$I$84&amp;" "&amp;C154,C154))))</f>
        <v/>
      </c>
      <c r="E154" s="450" t="str">
        <f>IF(ISBLANK(Beer!A58),"",if(Beer!D58=0,"",Beer!D58))</f>
        <v/>
      </c>
      <c r="G154" s="784" t="str">
        <f>IF(ISBLANK(Beer!A58),"",if(MOC!$J$81=TRUE,if(isblank(Beer!D58),"",if(Beer!D58=0,"",Beer!$A$14&amp;" - "&amp;MOC!$I$82)),if(isblank(Beer!D58),"",if(Beer!D58=0,"",Beer!$A$14))))</f>
        <v/>
      </c>
      <c r="H154" s="780">
        <f t="shared" si="2"/>
        <v>44</v>
      </c>
    </row>
    <row r="155">
      <c r="A155" s="779"/>
      <c r="C155" s="444" t="str">
        <f>IF(ISBLANK(Beer!A59),"",IF(Beer!D59=0,"",if(ISBLANK(Beer!D59),"",if(MOC!$J$85=true,"DFT "&amp;Beer!A59,Beer!A59))))</f>
        <v/>
      </c>
      <c r="D155" s="444" t="str">
        <f>IF(ISBLANK(Beer!A59),"",IF(ISBLANK(Beer!D59),"",if(Beer!D59=0,"",if(MOC!$J$83,MOC!$I$84&amp;" "&amp;C155,C155))))</f>
        <v/>
      </c>
      <c r="E155" s="450" t="str">
        <f>IF(ISBLANK(Beer!A59),"",if(Beer!D59=0,"",Beer!D59))</f>
        <v/>
      </c>
      <c r="G155" s="784" t="str">
        <f>IF(ISBLANK(Beer!A59),"",if(MOC!$J$81=TRUE,if(isblank(Beer!D59),"",if(Beer!D59=0,"",Beer!$A$14&amp;" - "&amp;MOC!$I$82)),if(isblank(Beer!D59),"",if(Beer!D59=0,"",Beer!$A$14))))</f>
        <v/>
      </c>
      <c r="H155" s="780">
        <f t="shared" si="2"/>
        <v>45</v>
      </c>
    </row>
    <row r="156">
      <c r="A156" s="779"/>
      <c r="C156" s="444" t="str">
        <f>IF(ISBLANK(Beer!A60),"",IF(Beer!D60=0,"",if(ISBLANK(Beer!D60),"",if(MOC!$J$85=true,"DFT "&amp;Beer!A60,Beer!A60))))</f>
        <v/>
      </c>
      <c r="D156" s="444" t="str">
        <f>IF(ISBLANK(Beer!A60),"",IF(ISBLANK(Beer!D60),"",if(Beer!D60=0,"",if(MOC!$J$83,MOC!$I$84&amp;" "&amp;C156,C156))))</f>
        <v/>
      </c>
      <c r="E156" s="450" t="str">
        <f>IF(ISBLANK(Beer!A60),"",if(Beer!D60=0,"",Beer!D60))</f>
        <v/>
      </c>
      <c r="G156" s="784" t="str">
        <f>IF(ISBLANK(Beer!A60),"",if(MOC!$J$81=TRUE,if(isblank(Beer!D60),"",if(Beer!D60=0,"",Beer!$A$14&amp;" - "&amp;MOC!$I$82)),if(isblank(Beer!D60),"",if(Beer!D60=0,"",Beer!$A$14))))</f>
        <v/>
      </c>
      <c r="H156" s="780">
        <f t="shared" si="2"/>
        <v>46</v>
      </c>
    </row>
    <row r="157">
      <c r="A157" s="779"/>
      <c r="C157" s="444" t="str">
        <f>IF(ISBLANK(Beer!A61),"",IF(Beer!D61=0,"",if(ISBLANK(Beer!D61),"",if(MOC!$J$85=true,"DFT "&amp;Beer!A61,Beer!A61))))</f>
        <v/>
      </c>
      <c r="D157" s="444" t="str">
        <f>IF(ISBLANK(Beer!A61),"",IF(ISBLANK(Beer!D61),"",if(Beer!D61=0,"",if(MOC!$J$83,MOC!$I$84&amp;" "&amp;C157,C157))))</f>
        <v/>
      </c>
      <c r="E157" s="450" t="str">
        <f>IF(ISBLANK(Beer!A61),"",if(Beer!D61=0,"",Beer!D61))</f>
        <v/>
      </c>
      <c r="G157" s="784" t="str">
        <f>IF(ISBLANK(Beer!A61),"",if(MOC!$J$81=TRUE,if(isblank(Beer!D61),"",if(Beer!D61=0,"",Beer!$A$14&amp;" - "&amp;MOC!$I$82)),if(isblank(Beer!D61),"",if(Beer!D61=0,"",Beer!$A$14))))</f>
        <v/>
      </c>
      <c r="H157" s="780">
        <f t="shared" si="2"/>
        <v>47</v>
      </c>
    </row>
    <row r="158">
      <c r="A158" s="779"/>
      <c r="C158" s="444" t="str">
        <f>IF(ISBLANK(Beer!A62),"",IF(Beer!D62=0,"",if(ISBLANK(Beer!D62),"",if(MOC!$J$85=true,"DFT "&amp;Beer!A62,Beer!A62))))</f>
        <v/>
      </c>
      <c r="D158" s="444" t="str">
        <f>IF(ISBLANK(Beer!A62),"",IF(ISBLANK(Beer!D62),"",if(Beer!D62=0,"",if(MOC!$J$83,MOC!$I$84&amp;" "&amp;C158,C158))))</f>
        <v/>
      </c>
      <c r="E158" s="450" t="str">
        <f>IF(ISBLANK(Beer!A62),"",if(Beer!D62=0,"",Beer!D62))</f>
        <v/>
      </c>
      <c r="G158" s="784" t="str">
        <f>IF(ISBLANK(Beer!A62),"",if(MOC!$J$81=TRUE,if(isblank(Beer!D62),"",if(Beer!D62=0,"",Beer!$A$14&amp;" - "&amp;MOC!$I$82)),if(isblank(Beer!D62),"",if(Beer!D62=0,"",Beer!$A$14))))</f>
        <v/>
      </c>
      <c r="H158" s="780">
        <f t="shared" si="2"/>
        <v>48</v>
      </c>
    </row>
    <row r="159">
      <c r="A159" s="779"/>
      <c r="C159" s="444" t="str">
        <f>IF(ISBLANK(Beer!A63),"",IF(Beer!D63=0,"",if(ISBLANK(Beer!D63),"",if(MOC!$J$85=true,"DFT "&amp;Beer!A63,Beer!A63))))</f>
        <v/>
      </c>
      <c r="D159" s="444" t="str">
        <f>IF(ISBLANK(Beer!A63),"",IF(ISBLANK(Beer!D63),"",if(Beer!D63=0,"",if(MOC!$J$83,MOC!$I$84&amp;" "&amp;C159,C159))))</f>
        <v/>
      </c>
      <c r="E159" s="450" t="str">
        <f>IF(ISBLANK(Beer!A63),"",if(Beer!D63=0,"",Beer!D63))</f>
        <v/>
      </c>
      <c r="G159" s="784" t="str">
        <f>IF(ISBLANK(Beer!A63),"",if(MOC!$J$81=TRUE,if(isblank(Beer!D63),"",if(Beer!D63=0,"",Beer!$A$14&amp;" - "&amp;MOC!$I$82)),if(isblank(Beer!D63),"",if(Beer!D63=0,"",Beer!$A$14))))</f>
        <v/>
      </c>
      <c r="H159" s="780">
        <f t="shared" si="2"/>
        <v>49</v>
      </c>
    </row>
    <row r="160">
      <c r="A160" s="779"/>
      <c r="C160" s="444" t="str">
        <f>IF(ISBLANK(Beer!A64),"",IF(Beer!D64=0,"",if(ISBLANK(Beer!D64),"",if(MOC!$J$85=true,"DFT "&amp;Beer!A64,Beer!A64))))</f>
        <v/>
      </c>
      <c r="D160" s="444" t="str">
        <f>IF(ISBLANK(Beer!A64),"",IF(ISBLANK(Beer!D64),"",if(Beer!D64=0,"",if(MOC!$J$83,MOC!$I$84&amp;" "&amp;C160,C160))))</f>
        <v/>
      </c>
      <c r="E160" s="450" t="str">
        <f>IF(ISBLANK(Beer!A64),"",if(Beer!D64=0,"",Beer!D64))</f>
        <v/>
      </c>
      <c r="G160" s="784" t="str">
        <f>IF(ISBLANK(Beer!A64),"",if(MOC!$J$81=TRUE,if(isblank(Beer!D64),"",if(Beer!D64=0,"",Beer!$A$14&amp;" - "&amp;MOC!$I$82)),if(isblank(Beer!D64),"",if(Beer!D64=0,"",Beer!$A$14))))</f>
        <v/>
      </c>
      <c r="H160" s="780">
        <f t="shared" si="2"/>
        <v>50</v>
      </c>
    </row>
    <row r="161">
      <c r="A161" s="779"/>
      <c r="C161" s="444" t="str">
        <f>IF(ISBLANK(Beer!A65),"",IF(Beer!D65=0,"",if(ISBLANK(Beer!D65),"",if(MOC!$J$85=true,"DFT "&amp;Beer!A65,Beer!A65))))</f>
        <v/>
      </c>
      <c r="D161" s="444" t="str">
        <f>IF(ISBLANK(Beer!A65),"",IF(ISBLANK(Beer!D65),"",if(Beer!D65=0,"",if(MOC!$J$83,MOC!$I$84&amp;" "&amp;C161,C161))))</f>
        <v/>
      </c>
      <c r="E161" s="450" t="str">
        <f>IF(ISBLANK(Beer!A65),"",if(Beer!D65=0,"",Beer!D65))</f>
        <v/>
      </c>
      <c r="G161" s="784" t="str">
        <f>IF(ISBLANK(Beer!A65),"",if(MOC!$J$81=TRUE,if(isblank(Beer!D65),"",if(Beer!D65=0,"",Beer!$A$14&amp;" - "&amp;MOC!$I$82)),if(isblank(Beer!D65),"",if(Beer!D65=0,"",Beer!$A$14))))</f>
        <v/>
      </c>
      <c r="H161" s="780">
        <f t="shared" si="2"/>
        <v>51</v>
      </c>
    </row>
    <row r="162">
      <c r="A162" s="779"/>
      <c r="C162" s="444" t="str">
        <f>IF(ISBLANK(Beer!A66),"",IF(Beer!D66=0,"",if(ISBLANK(Beer!D66),"",if(MOC!$J$85=true,"DFT "&amp;Beer!A66,Beer!A66))))</f>
        <v/>
      </c>
      <c r="D162" s="444" t="str">
        <f>IF(ISBLANK(Beer!A66),"",IF(ISBLANK(Beer!D66),"",if(Beer!D66=0,"",if(MOC!$J$83,MOC!$I$84&amp;" "&amp;C162,C162))))</f>
        <v/>
      </c>
      <c r="E162" s="450" t="str">
        <f>IF(ISBLANK(Beer!A66),"",if(Beer!D66=0,"",Beer!D66))</f>
        <v/>
      </c>
      <c r="G162" s="784" t="str">
        <f>IF(ISBLANK(Beer!A66),"",if(MOC!$J$81=TRUE,if(isblank(Beer!D66),"",if(Beer!D66=0,"",Beer!$A$14&amp;" - "&amp;MOC!$I$82)),if(isblank(Beer!D66),"",if(Beer!D66=0,"",Beer!$A$14))))</f>
        <v/>
      </c>
      <c r="H162" s="780">
        <f t="shared" si="2"/>
        <v>52</v>
      </c>
    </row>
    <row r="163">
      <c r="A163" s="779"/>
      <c r="C163" s="444" t="str">
        <f>IF(ISBLANK(Beer!A67),"",IF(Beer!D67=0,"",if(ISBLANK(Beer!D67),"",if(MOC!$J$85=true,"DFT "&amp;Beer!A67,Beer!A67))))</f>
        <v/>
      </c>
      <c r="D163" s="444" t="str">
        <f>IF(ISBLANK(Beer!A67),"",IF(ISBLANK(Beer!D67),"",if(Beer!D67=0,"",if(MOC!$J$83,MOC!$I$84&amp;" "&amp;C163,C163))))</f>
        <v/>
      </c>
      <c r="E163" s="450" t="str">
        <f>IF(ISBLANK(Beer!A67),"",if(Beer!D67=0,"",Beer!D67))</f>
        <v/>
      </c>
      <c r="G163" s="784" t="str">
        <f>IF(ISBLANK(Beer!A67),"",if(MOC!$J$81=TRUE,if(isblank(Beer!D67),"",if(Beer!D67=0,"",Beer!$A$14&amp;" - "&amp;MOC!$I$82)),if(isblank(Beer!D67),"",if(Beer!D67=0,"",Beer!$A$14))))</f>
        <v/>
      </c>
      <c r="H163" s="780">
        <f t="shared" si="2"/>
        <v>53</v>
      </c>
    </row>
    <row r="164">
      <c r="A164" s="779"/>
      <c r="C164" s="444" t="str">
        <f>IF(ISBLANK(Beer!A68),"",IF(Beer!D68=0,"",if(ISBLANK(Beer!D68),"",if(MOC!$J$85=true,"DFT "&amp;Beer!A68,Beer!A68))))</f>
        <v/>
      </c>
      <c r="D164" s="444" t="str">
        <f>IF(ISBLANK(Beer!A68),"",IF(ISBLANK(Beer!D68),"",if(Beer!D68=0,"",if(MOC!$J$83,MOC!$I$84&amp;" "&amp;C164,C164))))</f>
        <v/>
      </c>
      <c r="E164" s="450" t="str">
        <f>IF(ISBLANK(Beer!A68),"",if(Beer!D68=0,"",Beer!D68))</f>
        <v/>
      </c>
      <c r="G164" s="784" t="str">
        <f>IF(ISBLANK(Beer!A68),"",if(MOC!$J$81=TRUE,if(isblank(Beer!D68),"",if(Beer!D68=0,"",Beer!$A$14&amp;" - "&amp;MOC!$I$82)),if(isblank(Beer!D68),"",if(Beer!D68=0,"",Beer!$A$14))))</f>
        <v/>
      </c>
      <c r="H164" s="780">
        <f t="shared" si="2"/>
        <v>54</v>
      </c>
    </row>
    <row r="165">
      <c r="A165" s="779"/>
      <c r="C165" s="444" t="str">
        <f>IF(ISBLANK(Beer!A69),"",IF(Beer!D69=0,"",if(ISBLANK(Beer!D69),"",if(MOC!$J$85=true,"DFT "&amp;Beer!A69,Beer!A69))))</f>
        <v/>
      </c>
      <c r="D165" s="444" t="str">
        <f>IF(ISBLANK(Beer!A69),"",IF(ISBLANK(Beer!D69),"",if(Beer!D69=0,"",if(MOC!$J$83,MOC!$I$84&amp;" "&amp;C165,C165))))</f>
        <v/>
      </c>
      <c r="E165" s="450" t="str">
        <f>IF(ISBLANK(Beer!A69),"",if(Beer!D69=0,"",Beer!D69))</f>
        <v/>
      </c>
      <c r="G165" s="784" t="str">
        <f>IF(ISBLANK(Beer!A69),"",if(MOC!$J$81=TRUE,if(isblank(Beer!D69),"",if(Beer!D69=0,"",Beer!$A$14&amp;" - "&amp;MOC!$I$82)),if(isblank(Beer!D69),"",if(Beer!D69=0,"",Beer!$A$14))))</f>
        <v/>
      </c>
      <c r="H165" s="780">
        <f t="shared" si="2"/>
        <v>55</v>
      </c>
    </row>
    <row r="166">
      <c r="A166" s="779"/>
      <c r="C166" s="444" t="str">
        <f>IF(ISBLANK(Beer!A70),"",IF(Beer!D70=0,"",if(ISBLANK(Beer!D70),"",if(MOC!$J$85=true,"DFT "&amp;Beer!A70,Beer!A70))))</f>
        <v/>
      </c>
      <c r="D166" s="444" t="str">
        <f>IF(ISBLANK(Beer!A70),"",IF(ISBLANK(Beer!D70),"",if(Beer!D70=0,"",if(MOC!$J$83,MOC!$I$84&amp;" "&amp;C166,C166))))</f>
        <v/>
      </c>
      <c r="E166" s="450" t="str">
        <f>IF(ISBLANK(Beer!A70),"",if(Beer!D70=0,"",Beer!D70))</f>
        <v/>
      </c>
      <c r="G166" s="784" t="str">
        <f>IF(ISBLANK(Beer!A70),"",if(MOC!$J$81=TRUE,if(isblank(Beer!D70),"",if(Beer!D70=0,"",Beer!$A$14&amp;" - "&amp;MOC!$I$82)),if(isblank(Beer!D70),"",if(Beer!D70=0,"",Beer!$A$14))))</f>
        <v/>
      </c>
      <c r="H166" s="780">
        <f t="shared" si="2"/>
        <v>56</v>
      </c>
    </row>
    <row r="167">
      <c r="A167" s="779"/>
      <c r="C167" s="444" t="str">
        <f>IF(ISBLANK(Beer!A71),"",IF(Beer!D71=0,"",if(ISBLANK(Beer!D71),"",if(MOC!$J$85=true,"DFT "&amp;Beer!A71,Beer!A71))))</f>
        <v/>
      </c>
      <c r="D167" s="444" t="str">
        <f>IF(ISBLANK(Beer!A71),"",IF(ISBLANK(Beer!D71),"",if(Beer!D71=0,"",if(MOC!$J$83,MOC!$I$84&amp;" "&amp;C167,C167))))</f>
        <v/>
      </c>
      <c r="E167" s="450" t="str">
        <f>IF(ISBLANK(Beer!A71),"",if(Beer!D71=0,"",Beer!D71))</f>
        <v/>
      </c>
      <c r="G167" s="784" t="str">
        <f>IF(ISBLANK(Beer!A71),"",if(MOC!$J$81=TRUE,if(isblank(Beer!D71),"",if(Beer!D71=0,"",Beer!$A$14&amp;" - "&amp;MOC!$I$82)),if(isblank(Beer!D71),"",if(Beer!D71=0,"",Beer!$A$14))))</f>
        <v/>
      </c>
      <c r="H167" s="780">
        <f t="shared" si="2"/>
        <v>57</v>
      </c>
    </row>
    <row r="168">
      <c r="A168" s="779"/>
      <c r="C168" s="444" t="str">
        <f>IF(ISBLANK(Beer!A72),"",IF(Beer!D72=0,"",if(ISBLANK(Beer!D72),"",if(MOC!$J$85=true,"DFT "&amp;Beer!A72,Beer!A72))))</f>
        <v/>
      </c>
      <c r="D168" s="444" t="str">
        <f>IF(ISBLANK(Beer!A72),"",IF(ISBLANK(Beer!D72),"",if(Beer!D72=0,"",if(MOC!$J$83,MOC!$I$84&amp;" "&amp;C168,C168))))</f>
        <v/>
      </c>
      <c r="E168" s="450" t="str">
        <f>IF(ISBLANK(Beer!A72),"",if(Beer!D72=0,"",Beer!D72))</f>
        <v/>
      </c>
      <c r="G168" s="784" t="str">
        <f>IF(ISBLANK(Beer!A72),"",if(MOC!$J$81=TRUE,if(isblank(Beer!D72),"",if(Beer!D72=0,"",Beer!$A$14&amp;" - "&amp;MOC!$I$82)),if(isblank(Beer!D72),"",if(Beer!D72=0,"",Beer!$A$14))))</f>
        <v/>
      </c>
      <c r="H168" s="780">
        <f t="shared" si="2"/>
        <v>58</v>
      </c>
    </row>
    <row r="169">
      <c r="A169" s="779"/>
      <c r="C169" s="444" t="str">
        <f>IF(ISBLANK(Beer!A73),"",IF(Beer!D73=0,"",if(ISBLANK(Beer!D73),"",if(MOC!$J$85=true,"DFT "&amp;Beer!A73,Beer!A73))))</f>
        <v/>
      </c>
      <c r="D169" s="444" t="str">
        <f>IF(ISBLANK(Beer!A73),"",IF(ISBLANK(Beer!D73),"",if(Beer!D73=0,"",if(MOC!$J$83,MOC!$I$84&amp;" "&amp;C169,C169))))</f>
        <v/>
      </c>
      <c r="E169" s="450" t="str">
        <f>IF(ISBLANK(Beer!A73),"",if(Beer!D73=0,"",Beer!D73))</f>
        <v/>
      </c>
      <c r="G169" s="784" t="str">
        <f>IF(ISBLANK(Beer!A73),"",if(MOC!$J$81=TRUE,if(isblank(Beer!D73),"",if(Beer!D73=0,"",Beer!$A$14&amp;" - "&amp;MOC!$I$82)),if(isblank(Beer!D73),"",if(Beer!D73=0,"",Beer!$A$14))))</f>
        <v/>
      </c>
      <c r="H169" s="780">
        <f t="shared" si="2"/>
        <v>59</v>
      </c>
    </row>
    <row r="170">
      <c r="A170" s="779"/>
      <c r="C170" s="444" t="str">
        <f>IF(ISBLANK(Beer!A74),"",IF(Beer!D74=0,"",if(ISBLANK(Beer!D74),"",if(MOC!$J$85=true,"DFT "&amp;Beer!A74,Beer!A74))))</f>
        <v/>
      </c>
      <c r="D170" s="444" t="str">
        <f>IF(ISBLANK(Beer!A74),"",IF(ISBLANK(Beer!D74),"",if(Beer!D74=0,"",if(MOC!$J$83,MOC!$I$84&amp;" "&amp;C170,C170))))</f>
        <v/>
      </c>
      <c r="E170" s="450" t="str">
        <f>IF(ISBLANK(Beer!A74),"",if(Beer!D74=0,"",Beer!D74))</f>
        <v/>
      </c>
      <c r="G170" s="784" t="str">
        <f>IF(ISBLANK(Beer!A74),"",if(MOC!$J$81=TRUE,if(isblank(Beer!D74),"",if(Beer!D74=0,"",Beer!$A$14&amp;" - "&amp;MOC!$I$82)),if(isblank(Beer!D74),"",if(Beer!D74=0,"",Beer!$A$14))))</f>
        <v/>
      </c>
      <c r="H170" s="780">
        <f t="shared" si="2"/>
        <v>60</v>
      </c>
    </row>
    <row r="171">
      <c r="A171" s="779"/>
      <c r="C171" s="444" t="str">
        <f>IF(ISBLANK(Beer!A75),"",IF(Beer!D75=0,"",if(ISBLANK(Beer!D75),"",if(MOC!$J$85=true,"DFT "&amp;Beer!A75,Beer!A75))))</f>
        <v/>
      </c>
      <c r="D171" s="444" t="str">
        <f>IF(ISBLANK(Beer!A75),"",IF(ISBLANK(Beer!D75),"",if(Beer!D75=0,"",if(MOC!$J$83,MOC!$I$84&amp;" "&amp;C171,C171))))</f>
        <v/>
      </c>
      <c r="E171" s="450" t="str">
        <f>IF(ISBLANK(Beer!A75),"",if(Beer!D75=0,"",Beer!D75))</f>
        <v/>
      </c>
      <c r="G171" s="784" t="str">
        <f>IF(ISBLANK(Beer!A75),"",if(MOC!$J$81=TRUE,if(isblank(Beer!D75),"",if(Beer!D75=0,"",Beer!$A$14&amp;" - "&amp;MOC!$I$82)),if(isblank(Beer!D75),"",if(Beer!D75=0,"",Beer!$A$14))))</f>
        <v/>
      </c>
      <c r="H171" s="780">
        <f t="shared" si="2"/>
        <v>61</v>
      </c>
    </row>
    <row r="172">
      <c r="A172" s="779"/>
      <c r="C172" s="444" t="str">
        <f>IF(ISBLANK(Beer!A76),"",IF(Beer!D76=0,"",if(ISBLANK(Beer!D76),"",if(MOC!$J$85=true,"DFT "&amp;Beer!A76,Beer!A76))))</f>
        <v/>
      </c>
      <c r="D172" s="444" t="str">
        <f>IF(ISBLANK(Beer!A76),"",IF(ISBLANK(Beer!D76),"",if(Beer!D76=0,"",if(MOC!$J$83,MOC!$I$84&amp;" "&amp;C172,C172))))</f>
        <v/>
      </c>
      <c r="E172" s="450" t="str">
        <f>IF(ISBLANK(Beer!A76),"",if(Beer!D76=0,"",Beer!D76))</f>
        <v/>
      </c>
      <c r="G172" s="784" t="str">
        <f>IF(ISBLANK(Beer!A76),"",if(MOC!$J$81=TRUE,if(isblank(Beer!D76),"",if(Beer!D76=0,"",Beer!$A$14&amp;" - "&amp;MOC!$I$82)),if(isblank(Beer!D76),"",if(Beer!D76=0,"",Beer!$A$14))))</f>
        <v/>
      </c>
      <c r="H172" s="780">
        <f t="shared" si="2"/>
        <v>62</v>
      </c>
    </row>
    <row r="173">
      <c r="A173" s="779"/>
      <c r="C173" s="444" t="str">
        <f>IF(ISBLANK(Beer!A77),"",IF(Beer!D77=0,"",if(ISBLANK(Beer!D77),"",if(MOC!$J$85=true,"DFT "&amp;Beer!A77,Beer!A77))))</f>
        <v/>
      </c>
      <c r="D173" s="444" t="str">
        <f>IF(ISBLANK(Beer!A77),"",IF(ISBLANK(Beer!D77),"",if(Beer!D77=0,"",if(MOC!$J$83,MOC!$I$84&amp;" "&amp;C173,C173))))</f>
        <v/>
      </c>
      <c r="E173" s="450" t="str">
        <f>IF(ISBLANK(Beer!A77),"",if(Beer!D77=0,"",Beer!D77))</f>
        <v/>
      </c>
      <c r="G173" s="784" t="str">
        <f>IF(ISBLANK(Beer!A77),"",if(MOC!$J$81=TRUE,if(isblank(Beer!D77),"",if(Beer!D77=0,"",Beer!$A$14&amp;" - "&amp;MOC!$I$82)),if(isblank(Beer!D77),"",if(Beer!D77=0,"",Beer!$A$14))))</f>
        <v/>
      </c>
      <c r="H173" s="780">
        <f t="shared" si="2"/>
        <v>63</v>
      </c>
    </row>
    <row r="174">
      <c r="A174" s="779"/>
      <c r="C174" s="444" t="str">
        <f>IF(ISBLANK(Beer!A78),"",IF(Beer!D78=0,"",if(ISBLANK(Beer!D78),"",if(MOC!$J$85=true,"DFT "&amp;Beer!A78,Beer!A78))))</f>
        <v/>
      </c>
      <c r="D174" s="444" t="str">
        <f>IF(ISBLANK(Beer!A78),"",IF(ISBLANK(Beer!D78),"",if(Beer!D78=0,"",if(MOC!$J$83,MOC!$I$84&amp;" "&amp;C174,C174))))</f>
        <v/>
      </c>
      <c r="E174" s="450" t="str">
        <f>IF(ISBLANK(Beer!A78),"",if(Beer!D78=0,"",Beer!D78))</f>
        <v/>
      </c>
      <c r="G174" s="784" t="str">
        <f>IF(ISBLANK(Beer!A78),"",if(MOC!$J$81=TRUE,if(isblank(Beer!D78),"",if(Beer!D78=0,"",Beer!$A$14&amp;" - "&amp;MOC!$I$82)),if(isblank(Beer!D78),"",if(Beer!D78=0,"",Beer!$A$14))))</f>
        <v/>
      </c>
      <c r="H174" s="780">
        <f t="shared" si="2"/>
        <v>64</v>
      </c>
    </row>
    <row r="175">
      <c r="A175" s="779"/>
      <c r="C175" s="444" t="str">
        <f>IF(ISBLANK(Beer!A79),"",IF(Beer!D79=0,"",if(ISBLANK(Beer!D79),"",if(MOC!$J$85=true,"DFT "&amp;Beer!A79,Beer!A79))))</f>
        <v/>
      </c>
      <c r="D175" s="444" t="str">
        <f>IF(ISBLANK(Beer!A79),"",IF(ISBLANK(Beer!D79),"",if(Beer!D79=0,"",if(MOC!$J$83,MOC!$I$84&amp;" "&amp;C175,C175))))</f>
        <v/>
      </c>
      <c r="E175" s="450" t="str">
        <f>IF(ISBLANK(Beer!A79),"",if(Beer!D79=0,"",Beer!D79))</f>
        <v/>
      </c>
      <c r="G175" s="784" t="str">
        <f>IF(ISBLANK(Beer!A79),"",if(MOC!$J$81=TRUE,if(isblank(Beer!D79),"",if(Beer!D79=0,"",Beer!$A$14&amp;" - "&amp;MOC!$I$82)),if(isblank(Beer!D79),"",if(Beer!D79=0,"",Beer!$A$14))))</f>
        <v/>
      </c>
      <c r="H175" s="780">
        <f t="shared" si="2"/>
        <v>65</v>
      </c>
    </row>
    <row r="176">
      <c r="A176" s="779"/>
      <c r="C176" s="444" t="str">
        <f>IF(ISBLANK(Beer!A80),"",IF(Beer!D80=0,"",if(ISBLANK(Beer!D80),"",if(MOC!$J$85=true,"DFT "&amp;Beer!A80,Beer!A80))))</f>
        <v/>
      </c>
      <c r="D176" s="444" t="str">
        <f>IF(ISBLANK(Beer!A80),"",IF(ISBLANK(Beer!D80),"",if(Beer!D80=0,"",if(MOC!$J$83,MOC!$I$84&amp;" "&amp;C176,C176))))</f>
        <v/>
      </c>
      <c r="E176" s="450" t="str">
        <f>IF(ISBLANK(Beer!A80),"",if(Beer!D80=0,"",Beer!D80))</f>
        <v/>
      </c>
      <c r="G176" s="784" t="str">
        <f>IF(ISBLANK(Beer!A80),"",if(MOC!$J$81=TRUE,if(isblank(Beer!D80),"",if(Beer!D80=0,"",Beer!$A$14&amp;" - "&amp;MOC!$I$82)),if(isblank(Beer!D80),"",if(Beer!D80=0,"",Beer!$A$14))))</f>
        <v/>
      </c>
      <c r="H176" s="780">
        <f t="shared" si="2"/>
        <v>66</v>
      </c>
    </row>
    <row r="177">
      <c r="A177" s="779"/>
      <c r="C177" s="444" t="str">
        <f>IF(ISBLANK(Beer!A81),"",IF(Beer!D81=0,"",if(ISBLANK(Beer!D81),"",if(MOC!$J$85=true,"DFT "&amp;Beer!A81,Beer!A81))))</f>
        <v/>
      </c>
      <c r="D177" s="444" t="str">
        <f>IF(ISBLANK(Beer!A81),"",IF(ISBLANK(Beer!D81),"",if(Beer!D81=0,"",if(MOC!$J$83,MOC!$I$84&amp;" "&amp;C177,C177))))</f>
        <v/>
      </c>
      <c r="E177" s="450" t="str">
        <f>IF(ISBLANK(Beer!A81),"",if(Beer!D81=0,"",Beer!D81))</f>
        <v/>
      </c>
      <c r="G177" s="784" t="str">
        <f>IF(ISBLANK(Beer!A81),"",if(MOC!$J$81=TRUE,if(isblank(Beer!D81),"",if(Beer!D81=0,"",Beer!$A$14&amp;" - "&amp;MOC!$I$82)),if(isblank(Beer!D81),"",if(Beer!D81=0,"",Beer!$A$14))))</f>
        <v/>
      </c>
      <c r="H177" s="780">
        <f t="shared" si="2"/>
        <v>67</v>
      </c>
    </row>
    <row r="178">
      <c r="A178" s="779"/>
      <c r="C178" s="444" t="str">
        <f>IF(ISBLANK(Beer!A82),"",IF(Beer!D82=0,"",if(ISBLANK(Beer!D82),"",if(MOC!$J$85=true,"DFT "&amp;Beer!A82,Beer!A82))))</f>
        <v/>
      </c>
      <c r="D178" s="444" t="str">
        <f>IF(ISBLANK(Beer!A82),"",IF(ISBLANK(Beer!D82),"",if(Beer!D82=0,"",if(MOC!$J$83,MOC!$I$84&amp;" "&amp;C178,C178))))</f>
        <v/>
      </c>
      <c r="E178" s="450" t="str">
        <f>IF(ISBLANK(Beer!A82),"",if(Beer!D82=0,"",Beer!D82))</f>
        <v/>
      </c>
      <c r="G178" s="784" t="str">
        <f>IF(ISBLANK(Beer!A82),"",if(MOC!$J$81=TRUE,if(isblank(Beer!D82),"",if(Beer!D82=0,"",Beer!$A$14&amp;" - "&amp;MOC!$I$82)),if(isblank(Beer!D82),"",if(Beer!D82=0,"",Beer!$A$14))))</f>
        <v/>
      </c>
      <c r="H178" s="780">
        <f t="shared" si="2"/>
        <v>68</v>
      </c>
    </row>
    <row r="179">
      <c r="A179" s="779"/>
      <c r="C179" s="444" t="str">
        <f>IF(ISBLANK(Beer!A83),"",IF(Beer!D83=0,"",if(ISBLANK(Beer!D83),"",if(MOC!$J$85=true,"DFT "&amp;Beer!A83,Beer!A83))))</f>
        <v/>
      </c>
      <c r="D179" s="444" t="str">
        <f>IF(ISBLANK(Beer!A83),"",IF(ISBLANK(Beer!D83),"",if(Beer!D83=0,"",if(MOC!$J$83,MOC!$I$84&amp;" "&amp;C179,C179))))</f>
        <v/>
      </c>
      <c r="E179" s="450" t="str">
        <f>IF(ISBLANK(Beer!A83),"",if(Beer!D83=0,"",Beer!D83))</f>
        <v/>
      </c>
      <c r="G179" s="784" t="str">
        <f>IF(ISBLANK(Beer!A83),"",if(MOC!$J$81=TRUE,if(isblank(Beer!D83),"",if(Beer!D83=0,"",Beer!$A$14&amp;" - "&amp;MOC!$I$82)),if(isblank(Beer!D83),"",if(Beer!D83=0,"",Beer!$A$14))))</f>
        <v/>
      </c>
      <c r="H179" s="780">
        <f t="shared" si="2"/>
        <v>69</v>
      </c>
    </row>
    <row r="180">
      <c r="A180" s="779"/>
      <c r="C180" s="444" t="str">
        <f>IF(ISBLANK(Beer!A84),"",IF(Beer!D84=0,"",if(ISBLANK(Beer!D84),"",if(MOC!$J$85=true,"DFT "&amp;Beer!A84,Beer!A84))))</f>
        <v/>
      </c>
      <c r="D180" s="444" t="str">
        <f>IF(ISBLANK(Beer!A84),"",IF(ISBLANK(Beer!D84),"",if(Beer!D84=0,"",if(MOC!$J$83,MOC!$I$84&amp;" "&amp;C180,C180))))</f>
        <v/>
      </c>
      <c r="E180" s="450" t="str">
        <f>IF(ISBLANK(Beer!A84),"",if(Beer!D84=0,"",Beer!D84))</f>
        <v/>
      </c>
      <c r="G180" s="784" t="str">
        <f>IF(ISBLANK(Beer!A84),"",if(MOC!$J$81=TRUE,if(isblank(Beer!D84),"",if(Beer!D84=0,"",Beer!$A$14&amp;" - "&amp;MOC!$I$82)),if(isblank(Beer!D84),"",if(Beer!D84=0,"",Beer!$A$14))))</f>
        <v/>
      </c>
      <c r="H180" s="780">
        <f t="shared" si="2"/>
        <v>70</v>
      </c>
    </row>
    <row r="181">
      <c r="A181" s="779"/>
      <c r="C181" s="444" t="str">
        <f>IF(ISBLANK(Beer!A85),"",IF(Beer!D85=0,"",if(ISBLANK(Beer!D85),"",if(MOC!$J$85=true,"DFT "&amp;Beer!A85,Beer!A85))))</f>
        <v/>
      </c>
      <c r="D181" s="444" t="str">
        <f>IF(ISBLANK(Beer!A85),"",IF(ISBLANK(Beer!D85),"",if(Beer!D85=0,"",if(MOC!$J$83,MOC!$I$84&amp;" "&amp;C181,C181))))</f>
        <v/>
      </c>
      <c r="E181" s="450" t="str">
        <f>IF(ISBLANK(Beer!A85),"",if(Beer!D85=0,"",Beer!D85))</f>
        <v/>
      </c>
      <c r="G181" s="784" t="str">
        <f>IF(ISBLANK(Beer!A85),"",if(MOC!$J$81=TRUE,if(isblank(Beer!D85),"",if(Beer!D85=0,"",Beer!$A$14&amp;" - "&amp;MOC!$I$82)),if(isblank(Beer!D85),"",if(Beer!D85=0,"",Beer!$A$14))))</f>
        <v/>
      </c>
      <c r="H181" s="780">
        <f t="shared" si="2"/>
        <v>71</v>
      </c>
    </row>
    <row r="182">
      <c r="A182" s="779"/>
      <c r="C182" s="444" t="str">
        <f>IF(ISBLANK(Beer!A86),"",IF(Beer!D86=0,"",if(ISBLANK(Beer!D86),"",if(MOC!$J$85=true,"DFT "&amp;Beer!A86,Beer!A86))))</f>
        <v/>
      </c>
      <c r="D182" s="444" t="str">
        <f>IF(ISBLANK(Beer!A86),"",IF(ISBLANK(Beer!D86),"",if(Beer!D86=0,"",if(MOC!$J$83,MOC!$I$84&amp;" "&amp;C182,C182))))</f>
        <v/>
      </c>
      <c r="E182" s="450" t="str">
        <f>IF(ISBLANK(Beer!A86),"",if(Beer!D86=0,"",Beer!D86))</f>
        <v/>
      </c>
      <c r="G182" s="784" t="str">
        <f>IF(ISBLANK(Beer!A86),"",if(MOC!$J$81=TRUE,if(isblank(Beer!D86),"",if(Beer!D86=0,"",Beer!$A$14&amp;" - "&amp;MOC!$I$82)),if(isblank(Beer!D86),"",if(Beer!D86=0,"",Beer!$A$14))))</f>
        <v/>
      </c>
      <c r="H182" s="780">
        <f t="shared" si="2"/>
        <v>72</v>
      </c>
    </row>
    <row r="183">
      <c r="A183" s="779"/>
      <c r="C183" s="444" t="str">
        <f>IF(ISBLANK(Beer!A87),"",IF(Beer!D87=0,"",if(ISBLANK(Beer!D87),"",if(MOC!$J$85=true,"DFT "&amp;Beer!A87,Beer!A87))))</f>
        <v/>
      </c>
      <c r="D183" s="444" t="str">
        <f>IF(ISBLANK(Beer!A87),"",IF(ISBLANK(Beer!D87),"",if(Beer!D87=0,"",if(MOC!$J$83,MOC!$I$84&amp;" "&amp;C183,C183))))</f>
        <v/>
      </c>
      <c r="E183" s="450" t="str">
        <f>IF(ISBLANK(Beer!A87),"",if(Beer!D87=0,"",Beer!D87))</f>
        <v/>
      </c>
      <c r="G183" s="784" t="str">
        <f>IF(ISBLANK(Beer!A87),"",if(MOC!$J$81=TRUE,if(isblank(Beer!D87),"",if(Beer!D87=0,"",Beer!$A$14&amp;" - "&amp;MOC!$I$82)),if(isblank(Beer!D87),"",if(Beer!D87=0,"",Beer!$A$14))))</f>
        <v/>
      </c>
      <c r="H183" s="780">
        <f t="shared" si="2"/>
        <v>73</v>
      </c>
    </row>
    <row r="184">
      <c r="A184" s="779"/>
      <c r="C184" s="444" t="str">
        <f>IF(ISBLANK(Beer!A88),"",IF(Beer!D88=0,"",if(ISBLANK(Beer!D88),"",if(MOC!$J$85=true,"DFT "&amp;Beer!A88,Beer!A88))))</f>
        <v/>
      </c>
      <c r="D184" s="444" t="str">
        <f>IF(ISBLANK(Beer!A88),"",IF(ISBLANK(Beer!D88),"",if(Beer!D88=0,"",if(MOC!$J$83,MOC!$I$84&amp;" "&amp;C184,C184))))</f>
        <v/>
      </c>
      <c r="E184" s="450" t="str">
        <f>IF(ISBLANK(Beer!A88),"",if(Beer!D88=0,"",Beer!D88))</f>
        <v/>
      </c>
      <c r="G184" s="784" t="str">
        <f>IF(ISBLANK(Beer!A88),"",if(MOC!$J$81=TRUE,if(isblank(Beer!D88),"",if(Beer!D88=0,"",Beer!$A$14&amp;" - "&amp;MOC!$I$82)),if(isblank(Beer!D88),"",if(Beer!D88=0,"",Beer!$A$14))))</f>
        <v/>
      </c>
      <c r="H184" s="780">
        <f t="shared" si="2"/>
        <v>74</v>
      </c>
    </row>
    <row r="185">
      <c r="A185" s="779"/>
      <c r="C185" s="444" t="str">
        <f>IF(ISBLANK(Beer!A89),"",IF(Beer!D89=0,"",if(ISBLANK(Beer!D89),"",if(MOC!$J$85=true,"DFT "&amp;Beer!A89,Beer!A89))))</f>
        <v/>
      </c>
      <c r="D185" s="444" t="str">
        <f>IF(ISBLANK(Beer!A89),"",IF(ISBLANK(Beer!D89),"",if(Beer!D89=0,"",if(MOC!$J$83,MOC!$I$84&amp;" "&amp;C185,C185))))</f>
        <v/>
      </c>
      <c r="E185" s="450" t="str">
        <f>IF(ISBLANK(Beer!A89),"",if(Beer!D89=0,"",Beer!D89))</f>
        <v/>
      </c>
      <c r="G185" s="784" t="str">
        <f>IF(ISBLANK(Beer!A89),"",if(MOC!$J$81=TRUE,if(isblank(Beer!D89),"",if(Beer!D89=0,"",Beer!$A$14&amp;" - "&amp;MOC!$I$82)),if(isblank(Beer!D89),"",if(Beer!D89=0,"",Beer!$A$14))))</f>
        <v/>
      </c>
      <c r="H185" s="780">
        <f t="shared" si="2"/>
        <v>75</v>
      </c>
    </row>
    <row r="186">
      <c r="A186" s="779"/>
      <c r="C186" s="444" t="str">
        <f>IF(ISBLANK(Beer!A90),"",IF(Beer!D90=0,"",if(ISBLANK(Beer!D90),"",if(MOC!$J$85=true,"DFT "&amp;Beer!A90,Beer!A90))))</f>
        <v/>
      </c>
      <c r="D186" s="444" t="str">
        <f>IF(ISBLANK(Beer!A90),"",IF(ISBLANK(Beer!D90),"",if(Beer!D90=0,"",if(MOC!$J$83,MOC!$I$84&amp;" "&amp;C186,C186))))</f>
        <v/>
      </c>
      <c r="E186" s="450" t="str">
        <f>IF(ISBLANK(Beer!A90),"",if(Beer!D90=0,"",Beer!D90))</f>
        <v/>
      </c>
      <c r="G186" s="784" t="str">
        <f>IF(ISBLANK(Beer!A90),"",if(MOC!$J$81=TRUE,if(isblank(Beer!D90),"",if(Beer!D90=0,"",Beer!$A$14&amp;" - "&amp;MOC!$I$82)),if(isblank(Beer!D90),"",if(Beer!D90=0,"",Beer!$A$14))))</f>
        <v/>
      </c>
      <c r="H186" s="780">
        <f t="shared" si="2"/>
        <v>76</v>
      </c>
    </row>
    <row r="187">
      <c r="A187" s="779"/>
      <c r="C187" s="444" t="str">
        <f>IF(ISBLANK(Beer!A91),"",IF(Beer!D91=0,"",if(ISBLANK(Beer!D91),"",if(MOC!$J$85=true,"DFT "&amp;Beer!A91,Beer!A91))))</f>
        <v/>
      </c>
      <c r="D187" s="444" t="str">
        <f>IF(ISBLANK(Beer!A91),"",IF(ISBLANK(Beer!D91),"",if(Beer!D91=0,"",if(MOC!$J$83,MOC!$I$84&amp;" "&amp;C187,C187))))</f>
        <v/>
      </c>
      <c r="E187" s="450" t="str">
        <f>IF(ISBLANK(Beer!A91),"",if(Beer!D91=0,"",Beer!D91))</f>
        <v/>
      </c>
      <c r="G187" s="784" t="str">
        <f>IF(ISBLANK(Beer!A91),"",if(MOC!$J$81=TRUE,if(isblank(Beer!D91),"",if(Beer!D91=0,"",Beer!$A$14&amp;" - "&amp;MOC!$I$82)),if(isblank(Beer!D91),"",if(Beer!D91=0,"",Beer!$A$14))))</f>
        <v/>
      </c>
      <c r="H187" s="780">
        <f t="shared" si="2"/>
        <v>77</v>
      </c>
    </row>
    <row r="188">
      <c r="A188" s="779"/>
      <c r="C188" s="444" t="str">
        <f>IF(ISBLANK(Beer!A92),"",IF(Beer!D92=0,"",if(ISBLANK(Beer!D92),"",if(MOC!$J$85=true,"DFT "&amp;Beer!A92,Beer!A92))))</f>
        <v/>
      </c>
      <c r="D188" s="444" t="str">
        <f>IF(ISBLANK(Beer!A92),"",IF(ISBLANK(Beer!D92),"",if(Beer!D92=0,"",if(MOC!$J$83,MOC!$I$84&amp;" "&amp;C188,C188))))</f>
        <v/>
      </c>
      <c r="E188" s="450" t="str">
        <f>IF(ISBLANK(Beer!A92),"",if(Beer!D92=0,"",Beer!D92))</f>
        <v/>
      </c>
      <c r="G188" s="784" t="str">
        <f>IF(ISBLANK(Beer!A92),"",if(MOC!$J$81=TRUE,if(isblank(Beer!D92),"",if(Beer!D92=0,"",Beer!$A$14&amp;" - "&amp;MOC!$I$82)),if(isblank(Beer!D92),"",if(Beer!D92=0,"",Beer!$A$14))))</f>
        <v/>
      </c>
      <c r="H188" s="780">
        <f t="shared" si="2"/>
        <v>78</v>
      </c>
    </row>
    <row r="189">
      <c r="A189" s="779"/>
      <c r="C189" s="444" t="str">
        <f>IF(ISBLANK(Beer!A93),"",IF(Beer!D93=0,"",if(ISBLANK(Beer!D93),"",if(MOC!$J$85=true,"DFT "&amp;Beer!A93,Beer!A93))))</f>
        <v/>
      </c>
      <c r="D189" s="444" t="str">
        <f>IF(ISBLANK(Beer!A93),"",IF(ISBLANK(Beer!D93),"",if(Beer!D93=0,"",if(MOC!$J$83,MOC!$I$84&amp;" "&amp;C189,C189))))</f>
        <v/>
      </c>
      <c r="E189" s="450" t="str">
        <f>IF(ISBLANK(Beer!A93),"",if(Beer!D93=0,"",Beer!D93))</f>
        <v/>
      </c>
      <c r="G189" s="784" t="str">
        <f>IF(ISBLANK(Beer!A93),"",if(MOC!$J$81=TRUE,if(isblank(Beer!D93),"",if(Beer!D93=0,"",Beer!$A$14&amp;" - "&amp;MOC!$I$82)),if(isblank(Beer!D93),"",if(Beer!D93=0,"",Beer!$A$14))))</f>
        <v/>
      </c>
      <c r="H189" s="780">
        <f t="shared" si="2"/>
        <v>79</v>
      </c>
    </row>
    <row r="190">
      <c r="A190" s="779"/>
      <c r="C190" s="444" t="str">
        <f>IF(ISBLANK(Beer!A94),"",IF(Beer!D94=0,"",if(ISBLANK(Beer!D94),"",if(MOC!$J$85=true,"DFT "&amp;Beer!A94,Beer!A94))))</f>
        <v/>
      </c>
      <c r="D190" s="444" t="str">
        <f>IF(ISBLANK(Beer!A94),"",IF(ISBLANK(Beer!D94),"",if(Beer!D94=0,"",if(MOC!$J$83,MOC!$I$84&amp;" "&amp;C190,C190))))</f>
        <v/>
      </c>
      <c r="E190" s="450" t="str">
        <f>IF(ISBLANK(Beer!A94),"",if(Beer!D94=0,"",Beer!D94))</f>
        <v/>
      </c>
      <c r="G190" s="784" t="str">
        <f>IF(ISBLANK(Beer!A94),"",if(MOC!$J$81=TRUE,if(isblank(Beer!D94),"",if(Beer!D94=0,"",Beer!$A$14&amp;" - "&amp;MOC!$I$82)),if(isblank(Beer!D94),"",if(Beer!D94=0,"",Beer!$A$14))))</f>
        <v/>
      </c>
      <c r="H190" s="780">
        <f t="shared" si="2"/>
        <v>80</v>
      </c>
    </row>
    <row r="191">
      <c r="A191" s="779"/>
      <c r="C191" s="444" t="str">
        <f>IF(ISBLANK(Beer!A95),"",IF(Beer!D95=0,"",if(ISBLANK(Beer!D95),"",if(MOC!$J$85=true,"DFT "&amp;Beer!A95,Beer!A95))))</f>
        <v/>
      </c>
      <c r="D191" s="444" t="str">
        <f>IF(ISBLANK(Beer!A95),"",IF(ISBLANK(Beer!D95),"",if(Beer!D95=0,"",if(MOC!$J$83,MOC!$I$84&amp;" "&amp;C191,C191))))</f>
        <v/>
      </c>
      <c r="E191" s="450" t="str">
        <f>IF(ISBLANK(Beer!A95),"",if(Beer!D95=0,"",Beer!D95))</f>
        <v/>
      </c>
      <c r="G191" s="784" t="str">
        <f>IF(ISBLANK(Beer!A95),"",if(MOC!$J$81=TRUE,if(isblank(Beer!D95),"",if(Beer!D95=0,"",Beer!$A$14&amp;" - "&amp;MOC!$I$82)),if(isblank(Beer!D95),"",if(Beer!D95=0,"",Beer!$A$14))))</f>
        <v/>
      </c>
      <c r="H191" s="780">
        <f t="shared" si="2"/>
        <v>81</v>
      </c>
    </row>
    <row r="192">
      <c r="A192" s="779"/>
      <c r="C192" s="444" t="str">
        <f>IF(ISBLANK(Beer!A96),"",IF(Beer!D96=0,"",if(ISBLANK(Beer!D96),"",if(MOC!$J$85=true,"DFT "&amp;Beer!A96,Beer!A96))))</f>
        <v/>
      </c>
      <c r="D192" s="444" t="str">
        <f>IF(ISBLANK(Beer!A96),"",IF(ISBLANK(Beer!D96),"",if(Beer!D96=0,"",if(MOC!$J$83,MOC!$I$84&amp;" "&amp;C192,C192))))</f>
        <v/>
      </c>
      <c r="E192" s="450" t="str">
        <f>IF(ISBLANK(Beer!A96),"",if(Beer!D96=0,"",Beer!D96))</f>
        <v/>
      </c>
      <c r="G192" s="784" t="str">
        <f>IF(ISBLANK(Beer!A96),"",if(MOC!$J$81=TRUE,if(isblank(Beer!D96),"",if(Beer!D96=0,"",Beer!$A$14&amp;" - "&amp;MOC!$I$82)),if(isblank(Beer!D96),"",if(Beer!D96=0,"",Beer!$A$14))))</f>
        <v/>
      </c>
      <c r="H192" s="780">
        <f t="shared" si="2"/>
        <v>82</v>
      </c>
    </row>
    <row r="193">
      <c r="A193" s="779"/>
      <c r="C193" s="444" t="str">
        <f>IF(ISBLANK(Beer!A97),"",IF(Beer!D97=0,"",if(ISBLANK(Beer!D97),"",if(MOC!$J$85=true,"DFT "&amp;Beer!A97,Beer!A97))))</f>
        <v/>
      </c>
      <c r="D193" s="444" t="str">
        <f>IF(ISBLANK(Beer!A97),"",IF(ISBLANK(Beer!D97),"",if(Beer!D97=0,"",if(MOC!$J$83,MOC!$I$84&amp;" "&amp;C193,C193))))</f>
        <v/>
      </c>
      <c r="E193" s="450" t="str">
        <f>IF(ISBLANK(Beer!A97),"",if(Beer!D97=0,"",Beer!D97))</f>
        <v/>
      </c>
      <c r="G193" s="784" t="str">
        <f>IF(ISBLANK(Beer!A97),"",if(MOC!$J$81=TRUE,if(isblank(Beer!D97),"",if(Beer!D97=0,"",Beer!$A$14&amp;" - "&amp;MOC!$I$82)),if(isblank(Beer!D97),"",if(Beer!D97=0,"",Beer!$A$14))))</f>
        <v/>
      </c>
      <c r="H193" s="780">
        <f t="shared" si="2"/>
        <v>83</v>
      </c>
    </row>
    <row r="194">
      <c r="A194" s="779"/>
      <c r="C194" s="444" t="str">
        <f>IF(ISBLANK(Beer!A98),"",IF(Beer!D98=0,"",if(ISBLANK(Beer!D98),"",if(MOC!$J$85=true,"DFT "&amp;Beer!A98,Beer!A98))))</f>
        <v/>
      </c>
      <c r="D194" s="444" t="str">
        <f>IF(ISBLANK(Beer!A98),"",IF(ISBLANK(Beer!D98),"",if(Beer!D98=0,"",if(MOC!$J$83,MOC!$I$84&amp;" "&amp;C194,C194))))</f>
        <v/>
      </c>
      <c r="E194" s="450" t="str">
        <f>IF(ISBLANK(Beer!A98),"",if(Beer!D98=0,"",Beer!D98))</f>
        <v/>
      </c>
      <c r="G194" s="784" t="str">
        <f>IF(ISBLANK(Beer!A98),"",if(MOC!$J$81=TRUE,if(isblank(Beer!D98),"",if(Beer!D98=0,"",Beer!$A$14&amp;" - "&amp;MOC!$I$82)),if(isblank(Beer!D98),"",if(Beer!D98=0,"",Beer!$A$14))))</f>
        <v/>
      </c>
      <c r="H194" s="780">
        <f t="shared" si="2"/>
        <v>84</v>
      </c>
    </row>
    <row r="195">
      <c r="A195" s="779"/>
      <c r="C195" s="444" t="str">
        <f>IF(ISBLANK(Beer!A99),"",IF(Beer!D99=0,"",if(ISBLANK(Beer!D99),"",if(MOC!$J$85=true,"DFT "&amp;Beer!A99,Beer!A99))))</f>
        <v/>
      </c>
      <c r="D195" s="444" t="str">
        <f>IF(ISBLANK(Beer!A99),"",IF(ISBLANK(Beer!D99),"",if(Beer!D99=0,"",if(MOC!$J$83,MOC!$I$84&amp;" "&amp;C195,C195))))</f>
        <v/>
      </c>
      <c r="E195" s="450" t="str">
        <f>IF(ISBLANK(Beer!A99),"",if(Beer!D99=0,"",Beer!D99))</f>
        <v/>
      </c>
      <c r="G195" s="784" t="str">
        <f>IF(ISBLANK(Beer!A99),"",if(MOC!$J$81=TRUE,if(isblank(Beer!D99),"",if(Beer!D99=0,"",Beer!$A$14&amp;" - "&amp;MOC!$I$82)),if(isblank(Beer!D99),"",if(Beer!D99=0,"",Beer!$A$14))))</f>
        <v/>
      </c>
      <c r="H195" s="780">
        <f t="shared" si="2"/>
        <v>85</v>
      </c>
    </row>
    <row r="196">
      <c r="A196" s="779"/>
      <c r="C196" s="444" t="str">
        <f>IF(ISBLANK(Beer!A100),"",IF(Beer!D100=0,"",if(ISBLANK(Beer!D100),"",if(MOC!$J$85=true,"DFT "&amp;Beer!A100,Beer!A100))))</f>
        <v/>
      </c>
      <c r="D196" s="444" t="str">
        <f>IF(ISBLANK(Beer!A100),"",IF(ISBLANK(Beer!D100),"",if(Beer!D100=0,"",if(MOC!$J$83,MOC!$I$84&amp;" "&amp;C196,C196))))</f>
        <v/>
      </c>
      <c r="E196" s="450" t="str">
        <f>IF(ISBLANK(Beer!A100),"",if(Beer!D100=0,"",Beer!D100))</f>
        <v/>
      </c>
      <c r="G196" s="784" t="str">
        <f>IF(ISBLANK(Beer!A100),"",if(MOC!$J$81=TRUE,if(isblank(Beer!D100),"",if(Beer!D100=0,"",Beer!$A$14&amp;" - "&amp;MOC!$I$82)),if(isblank(Beer!D100),"",if(Beer!D100=0,"",Beer!$A$14))))</f>
        <v/>
      </c>
      <c r="H196" s="780">
        <f t="shared" si="2"/>
        <v>86</v>
      </c>
    </row>
    <row r="197">
      <c r="A197" s="779"/>
      <c r="C197" s="444" t="str">
        <f>IF(ISBLANK(Beer!A101),"",IF(Beer!D101=0,"",if(ISBLANK(Beer!D101),"",if(MOC!$J$85=true,"DFT "&amp;Beer!A101,Beer!A101))))</f>
        <v/>
      </c>
      <c r="D197" s="444" t="str">
        <f>IF(ISBLANK(Beer!A101),"",IF(ISBLANK(Beer!D101),"",if(Beer!D101=0,"",if(MOC!$J$83,MOC!$I$84&amp;" "&amp;C197,C197))))</f>
        <v/>
      </c>
      <c r="E197" s="450" t="str">
        <f>IF(ISBLANK(Beer!A101),"",if(Beer!D101=0,"",Beer!D101))</f>
        <v/>
      </c>
      <c r="G197" s="784" t="str">
        <f>IF(ISBLANK(Beer!A101),"",if(MOC!$J$81=TRUE,if(isblank(Beer!D101),"",if(Beer!D101=0,"",Beer!$A$14&amp;" - "&amp;MOC!$I$82)),if(isblank(Beer!D101),"",if(Beer!D101=0,"",Beer!$A$14))))</f>
        <v/>
      </c>
      <c r="H197" s="780">
        <f t="shared" si="2"/>
        <v>87</v>
      </c>
    </row>
    <row r="198">
      <c r="A198" s="779"/>
      <c r="C198" s="444" t="str">
        <f>IF(ISBLANK(Beer!A102),"",IF(Beer!D102=0,"",if(ISBLANK(Beer!D102),"",if(MOC!$J$85=true,"DFT "&amp;Beer!A102,Beer!A102))))</f>
        <v/>
      </c>
      <c r="D198" s="444" t="str">
        <f>IF(ISBLANK(Beer!A102),"",IF(ISBLANK(Beer!D102),"",if(Beer!D102=0,"",if(MOC!$J$83,MOC!$I$84&amp;" "&amp;C198,C198))))</f>
        <v/>
      </c>
      <c r="E198" s="450" t="str">
        <f>IF(ISBLANK(Beer!A102),"",if(Beer!D102=0,"",Beer!D102))</f>
        <v/>
      </c>
      <c r="G198" s="784" t="str">
        <f>IF(ISBLANK(Beer!A102),"",if(MOC!$J$81=TRUE,if(isblank(Beer!D102),"",if(Beer!D102=0,"",Beer!$A$14&amp;" - "&amp;MOC!$I$82)),if(isblank(Beer!D102),"",if(Beer!D102=0,"",Beer!$A$14))))</f>
        <v/>
      </c>
      <c r="H198" s="780">
        <f t="shared" si="2"/>
        <v>88</v>
      </c>
    </row>
    <row r="199">
      <c r="A199" s="779"/>
      <c r="C199" s="444" t="str">
        <f>IF(ISBLANK(Beer!A103),"",IF(Beer!D103=0,"",if(ISBLANK(Beer!D103),"",if(MOC!$J$85=true,"DFT "&amp;Beer!A103,Beer!A103))))</f>
        <v/>
      </c>
      <c r="D199" s="444" t="str">
        <f>IF(ISBLANK(Beer!A103),"",IF(ISBLANK(Beer!D103),"",if(Beer!D103=0,"",if(MOC!$J$83,MOC!$I$84&amp;" "&amp;C199,C199))))</f>
        <v/>
      </c>
      <c r="E199" s="450" t="str">
        <f>IF(ISBLANK(Beer!A103),"",if(Beer!D103=0,"",Beer!D103))</f>
        <v/>
      </c>
      <c r="G199" s="784" t="str">
        <f>IF(ISBLANK(Beer!A103),"",if(MOC!$J$81=TRUE,if(isblank(Beer!D103),"",if(Beer!D103=0,"",Beer!$A$14&amp;" - "&amp;MOC!$I$82)),if(isblank(Beer!D103),"",if(Beer!D103=0,"",Beer!$A$14))))</f>
        <v/>
      </c>
      <c r="H199" s="780">
        <f t="shared" si="2"/>
        <v>89</v>
      </c>
    </row>
    <row r="200">
      <c r="A200" s="779"/>
      <c r="C200" s="444" t="str">
        <f>IF(ISBLANK(Beer!A104),"",IF(Beer!D104=0,"",if(ISBLANK(Beer!D104),"",if(MOC!$J$85=true,"DFT "&amp;Beer!A104,Beer!A104))))</f>
        <v/>
      </c>
      <c r="D200" s="444" t="str">
        <f>IF(ISBLANK(Beer!A104),"",IF(ISBLANK(Beer!D104),"",if(Beer!D104=0,"",if(MOC!$J$83,MOC!$I$84&amp;" "&amp;C200,C200))))</f>
        <v/>
      </c>
      <c r="E200" s="450" t="str">
        <f>IF(ISBLANK(Beer!A104),"",if(Beer!D104=0,"",Beer!D104))</f>
        <v/>
      </c>
      <c r="G200" s="784" t="str">
        <f>IF(ISBLANK(Beer!A104),"",if(MOC!$J$81=TRUE,if(isblank(Beer!D104),"",if(Beer!D104=0,"",Beer!$A$14&amp;" - "&amp;MOC!$I$82)),if(isblank(Beer!D104),"",if(Beer!D104=0,"",Beer!$A$14))))</f>
        <v/>
      </c>
      <c r="H200" s="780">
        <f t="shared" si="2"/>
        <v>90</v>
      </c>
    </row>
    <row r="201">
      <c r="A201" s="779"/>
      <c r="C201" s="444" t="str">
        <f>IF(ISBLANK(Beer!A105),"",IF(Beer!D105=0,"",if(ISBLANK(Beer!D105),"",if(MOC!$J$85=true,"DFT "&amp;Beer!A105,Beer!A105))))</f>
        <v/>
      </c>
      <c r="D201" s="444" t="str">
        <f>IF(ISBLANK(Beer!A105),"",IF(ISBLANK(Beer!D105),"",if(Beer!D105=0,"",if(MOC!$J$83,MOC!$I$84&amp;" "&amp;C201,C201))))</f>
        <v/>
      </c>
      <c r="E201" s="450" t="str">
        <f>IF(ISBLANK(Beer!A105),"",if(Beer!D105=0,"",Beer!D105))</f>
        <v/>
      </c>
      <c r="G201" s="784" t="str">
        <f>IF(ISBLANK(Beer!A105),"",if(MOC!$J$81=TRUE,if(isblank(Beer!D105),"",if(Beer!D105=0,"",Beer!$A$14&amp;" - "&amp;MOC!$I$82)),if(isblank(Beer!D105),"",if(Beer!D105=0,"",Beer!$A$14))))</f>
        <v/>
      </c>
      <c r="H201" s="780">
        <f t="shared" si="2"/>
        <v>91</v>
      </c>
    </row>
    <row r="202">
      <c r="A202" s="779"/>
      <c r="C202" s="444" t="str">
        <f>IF(ISBLANK(Beer!A106),"",IF(Beer!D106=0,"",if(ISBLANK(Beer!D106),"",if(MOC!$J$85=true,"DFT "&amp;Beer!A106,Beer!A106))))</f>
        <v/>
      </c>
      <c r="D202" s="444" t="str">
        <f>IF(ISBLANK(Beer!A106),"",IF(ISBLANK(Beer!D106),"",if(Beer!D106=0,"",if(MOC!$J$83,MOC!$I$84&amp;" "&amp;C202,C202))))</f>
        <v/>
      </c>
      <c r="E202" s="450" t="str">
        <f>IF(ISBLANK(Beer!A106),"",if(Beer!D106=0,"",Beer!D106))</f>
        <v/>
      </c>
      <c r="G202" s="784" t="str">
        <f>IF(ISBLANK(Beer!A106),"",if(MOC!$J$81=TRUE,if(isblank(Beer!D106),"",if(Beer!D106=0,"",Beer!$A$14&amp;" - "&amp;MOC!$I$82)),if(isblank(Beer!D106),"",if(Beer!D106=0,"",Beer!$A$14))))</f>
        <v/>
      </c>
      <c r="H202" s="780">
        <f t="shared" si="2"/>
        <v>92</v>
      </c>
    </row>
    <row r="203">
      <c r="A203" s="779"/>
      <c r="C203" s="444" t="str">
        <f>IF(ISBLANK(Beer!A107),"",IF(Beer!D107=0,"",if(ISBLANK(Beer!D107),"",if(MOC!$J$85=true,"DFT "&amp;Beer!A107,Beer!A107))))</f>
        <v/>
      </c>
      <c r="D203" s="444" t="str">
        <f>IF(ISBLANK(Beer!A107),"",IF(ISBLANK(Beer!D107),"",if(Beer!D107=0,"",if(MOC!$J$83,MOC!$I$84&amp;" "&amp;C203,C203))))</f>
        <v/>
      </c>
      <c r="E203" s="450" t="str">
        <f>IF(ISBLANK(Beer!A107),"",if(Beer!D107=0,"",Beer!D107))</f>
        <v/>
      </c>
      <c r="G203" s="784" t="str">
        <f>IF(ISBLANK(Beer!A107),"",if(MOC!$J$81=TRUE,if(isblank(Beer!D107),"",if(Beer!D107=0,"",Beer!$A$14&amp;" - "&amp;MOC!$I$82)),if(isblank(Beer!D107),"",if(Beer!D107=0,"",Beer!$A$14))))</f>
        <v/>
      </c>
      <c r="H203" s="780">
        <f t="shared" si="2"/>
        <v>93</v>
      </c>
    </row>
    <row r="204">
      <c r="A204" s="779"/>
      <c r="C204" s="444" t="str">
        <f>IF(ISBLANK(Beer!A108),"",IF(Beer!D108=0,"",if(ISBLANK(Beer!D108),"",if(MOC!$J$85=true,"DFT "&amp;Beer!A108,Beer!A108))))</f>
        <v/>
      </c>
      <c r="D204" s="444" t="str">
        <f>IF(ISBLANK(Beer!A108),"",IF(ISBLANK(Beer!D108),"",if(Beer!D108=0,"",if(MOC!$J$83,MOC!$I$84&amp;" "&amp;C204,C204))))</f>
        <v/>
      </c>
      <c r="E204" s="450" t="str">
        <f>IF(ISBLANK(Beer!A108),"",if(Beer!D108=0,"",Beer!D108))</f>
        <v/>
      </c>
      <c r="G204" s="784" t="str">
        <f>IF(ISBLANK(Beer!A108),"",if(MOC!$J$81=TRUE,if(isblank(Beer!D108),"",if(Beer!D108=0,"",Beer!$A$14&amp;" - "&amp;MOC!$I$82)),if(isblank(Beer!D108),"",if(Beer!D108=0,"",Beer!$A$14))))</f>
        <v/>
      </c>
      <c r="H204" s="780">
        <f t="shared" si="2"/>
        <v>94</v>
      </c>
    </row>
    <row r="205">
      <c r="A205" s="779"/>
      <c r="C205" s="444" t="str">
        <f>IF(ISBLANK(Beer!A109),"",IF(Beer!D109=0,"",if(ISBLANK(Beer!D109),"",if(MOC!$J$85=true,"DFT "&amp;Beer!A109,Beer!A109))))</f>
        <v/>
      </c>
      <c r="D205" s="444" t="str">
        <f>IF(ISBLANK(Beer!A109),"",IF(ISBLANK(Beer!D109),"",if(Beer!D109=0,"",if(MOC!$J$83,MOC!$I$84&amp;" "&amp;C205,C205))))</f>
        <v/>
      </c>
      <c r="E205" s="450" t="str">
        <f>IF(ISBLANK(Beer!A109),"",if(Beer!D109=0,"",Beer!D109))</f>
        <v/>
      </c>
      <c r="G205" s="784" t="str">
        <f>IF(ISBLANK(Beer!A109),"",if(MOC!$J$81=TRUE,if(isblank(Beer!D109),"",if(Beer!D109=0,"",Beer!$A$14&amp;" - "&amp;MOC!$I$82)),if(isblank(Beer!D109),"",if(Beer!D109=0,"",Beer!$A$14))))</f>
        <v/>
      </c>
      <c r="H205" s="780">
        <f t="shared" si="2"/>
        <v>95</v>
      </c>
    </row>
    <row r="206">
      <c r="A206" s="779"/>
      <c r="C206" s="444" t="str">
        <f>IF(ISBLANK(Beer!A110),"",IF(Beer!D110=0,"",if(ISBLANK(Beer!D110),"",if(MOC!$J$85=true,"DFT "&amp;Beer!A110,Beer!A110))))</f>
        <v/>
      </c>
      <c r="D206" s="444" t="str">
        <f>IF(ISBLANK(Beer!A110),"",IF(ISBLANK(Beer!D110),"",if(Beer!D110=0,"",if(MOC!$J$83,MOC!$I$84&amp;" "&amp;C206,C206))))</f>
        <v/>
      </c>
      <c r="E206" s="450" t="str">
        <f>IF(ISBLANK(Beer!A110),"",if(Beer!D110=0,"",Beer!D110))</f>
        <v/>
      </c>
      <c r="G206" s="784" t="str">
        <f>IF(ISBLANK(Beer!A110),"",if(MOC!$J$81=TRUE,if(isblank(Beer!D110),"",if(Beer!D110=0,"",Beer!$A$14&amp;" - "&amp;MOC!$I$82)),if(isblank(Beer!D110),"",if(Beer!D110=0,"",Beer!$A$14))))</f>
        <v/>
      </c>
      <c r="H206" s="780">
        <f t="shared" si="2"/>
        <v>96</v>
      </c>
    </row>
    <row r="207">
      <c r="A207" s="779"/>
      <c r="C207" s="444" t="str">
        <f>IF(ISBLANK(Beer!A111),"",IF(Beer!D111=0,"",if(ISBLANK(Beer!D111),"",if(MOC!$J$85=true,"DFT "&amp;Beer!A111,Beer!A111))))</f>
        <v/>
      </c>
      <c r="D207" s="444" t="str">
        <f>IF(ISBLANK(Beer!A111),"",IF(ISBLANK(Beer!D111),"",if(Beer!D111=0,"",if(MOC!$J$83,MOC!$I$84&amp;" "&amp;C207,C207))))</f>
        <v/>
      </c>
      <c r="E207" s="450" t="str">
        <f>IF(ISBLANK(Beer!A111),"",if(Beer!D111=0,"",Beer!D111))</f>
        <v/>
      </c>
      <c r="G207" s="784" t="str">
        <f>IF(ISBLANK(Beer!A111),"",if(MOC!$J$81=TRUE,if(isblank(Beer!D111),"",if(Beer!D111=0,"",Beer!$A$14&amp;" - "&amp;MOC!$I$82)),if(isblank(Beer!D111),"",if(Beer!D111=0,"",Beer!$A$14))))</f>
        <v/>
      </c>
      <c r="H207" s="780">
        <f t="shared" si="2"/>
        <v>97</v>
      </c>
    </row>
    <row r="208">
      <c r="A208" s="779"/>
      <c r="C208" s="444" t="str">
        <f>IF(ISBLANK(Beer!A112),"",IF(Beer!D112=0,"",if(ISBLANK(Beer!D112),"",if(MOC!$J$85=true,"DFT "&amp;Beer!A112,Beer!A112))))</f>
        <v/>
      </c>
      <c r="D208" s="444" t="str">
        <f>IF(ISBLANK(Beer!A112),"",IF(ISBLANK(Beer!D112),"",if(Beer!D112=0,"",if(MOC!$J$83,MOC!$I$84&amp;" "&amp;C208,C208))))</f>
        <v/>
      </c>
      <c r="E208" s="450" t="str">
        <f>IF(ISBLANK(Beer!A112),"",if(Beer!D112=0,"",Beer!D112))</f>
        <v/>
      </c>
      <c r="G208" s="784" t="str">
        <f>IF(ISBLANK(Beer!A112),"",if(MOC!$J$81=TRUE,if(isblank(Beer!D112),"",if(Beer!D112=0,"",Beer!$A$14&amp;" - "&amp;MOC!$I$82)),if(isblank(Beer!D112),"",if(Beer!D112=0,"",Beer!$A$14))))</f>
        <v/>
      </c>
      <c r="H208" s="780">
        <f t="shared" si="2"/>
        <v>98</v>
      </c>
    </row>
    <row r="209">
      <c r="A209" s="779"/>
      <c r="C209" s="444" t="str">
        <f>IF(ISBLANK(Beer!A113),"",IF(Beer!D113=0,"",if(ISBLANK(Beer!D113),"",if(MOC!$J$85=true,"DFT "&amp;Beer!A113,Beer!A113))))</f>
        <v/>
      </c>
      <c r="D209" s="444" t="str">
        <f>IF(ISBLANK(Beer!A113),"",IF(ISBLANK(Beer!D113),"",if(Beer!D113=0,"",if(MOC!$J$83,MOC!$I$84&amp;" "&amp;C209,C209))))</f>
        <v/>
      </c>
      <c r="E209" s="450" t="str">
        <f>IF(ISBLANK(Beer!A113),"",if(Beer!D113=0,"",Beer!D113))</f>
        <v/>
      </c>
      <c r="G209" s="784" t="str">
        <f>IF(ISBLANK(Beer!A113),"",if(MOC!$J$81=TRUE,if(isblank(Beer!D113),"",if(Beer!D113=0,"",Beer!$A$14&amp;" - "&amp;MOC!$I$82)),if(isblank(Beer!D113),"",if(Beer!D113=0,"",Beer!$A$14))))</f>
        <v/>
      </c>
      <c r="H209" s="780">
        <f t="shared" si="2"/>
        <v>99</v>
      </c>
    </row>
    <row r="210">
      <c r="A210" s="779"/>
      <c r="C210" s="444" t="str">
        <f>IF(ISBLANK(Beer!A114),"",IF(Beer!D114=0,"",if(ISBLANK(Beer!D114),"",if(MOC!$J$85=true,"DFT "&amp;Beer!A114,Beer!A114))))</f>
        <v/>
      </c>
      <c r="D210" s="444" t="str">
        <f>IF(ISBLANK(Beer!A114),"",IF(ISBLANK(Beer!D114),"",if(Beer!D114=0,"",if(MOC!$J$83,MOC!$I$84&amp;" "&amp;C210,C210))))</f>
        <v/>
      </c>
      <c r="E210" s="450" t="str">
        <f>IF(ISBLANK(Beer!A114),"",if(Beer!D114=0,"",Beer!D114))</f>
        <v/>
      </c>
      <c r="G210" s="784" t="str">
        <f>IF(ISBLANK(Beer!A114),"",if(MOC!$J$81=TRUE,if(isblank(Beer!D114),"",if(Beer!D114=0,"",Beer!$A$14&amp;" - "&amp;MOC!$I$82)),if(isblank(Beer!D114),"",if(Beer!D114=0,"",Beer!$A$14))))</f>
        <v/>
      </c>
      <c r="H210" s="780">
        <f t="shared" si="2"/>
        <v>100</v>
      </c>
    </row>
    <row r="211">
      <c r="A211" s="779"/>
      <c r="C211" s="444"/>
      <c r="D211" s="444" t="str">
        <f>IF(ISBLANK(Beer!A116),"",IF(ISBLANK(Beer!D116),"",if(Beer!D116=0,"",if(MOC!$J$83,MOC!$I$84&amp;" "&amp;C211,C211))))</f>
        <v/>
      </c>
      <c r="G211" s="784"/>
      <c r="H211" s="780"/>
    </row>
    <row r="212">
      <c r="A212" s="779"/>
      <c r="C212" s="444"/>
      <c r="D212" s="444" t="str">
        <f>IF(ISBLANK(Beer!A117),"",IF(ISBLANK(Beer!D117),"",if(Beer!D117=0,"",if(MOC!$J$83,MOC!$I$84&amp;" "&amp;C212,C212))))</f>
        <v/>
      </c>
      <c r="G212" s="784"/>
      <c r="H212" s="780"/>
    </row>
    <row r="213">
      <c r="A213" s="779"/>
      <c r="C213" s="444" t="str">
        <f>IF(Beer!D116=0,"",if(ISBLANK(Beer!D116),"",if(MOC!$J$85=true,"DFT "&amp;Beer!A116,Beer!A116)))</f>
        <v/>
      </c>
      <c r="D213" s="444" t="str">
        <f>IF(ISBLANK(Beer!D116),"",if(Beer!D116=0,"",if(MOC!$J$83,$B$110&amp;" "&amp;C213,C213)))</f>
        <v/>
      </c>
      <c r="E213" s="450" t="str">
        <f>if(Beer!D116=0,"",Beer!D116)</f>
        <v/>
      </c>
      <c r="G213" s="784" t="str">
        <f>if(MOC!$J$81=TRUE,if(isblank(Beer!D116),"",if(Beer!D116=0,"",Beer!$A$14&amp;" - "&amp;$B$110)),if(isblank(Beer!D116),"",if(Beer!D116=0,"",Beer!$A$14)))</f>
        <v/>
      </c>
      <c r="H213" s="780"/>
    </row>
    <row r="214">
      <c r="A214" s="782" t="str">
        <f>Beer!A14</f>
        <v>Draft Beer</v>
      </c>
      <c r="B214" s="782" t="str">
        <f>Beer!F14</f>
        <v>24oz</v>
      </c>
      <c r="C214" s="444"/>
      <c r="H214" s="780"/>
    </row>
    <row r="215">
      <c r="A215" s="779"/>
      <c r="C215" s="444" t="str">
        <f>IF(ISBLANK(Beer!A15),"",IF(Beer!F15=0,"",if(ISBLANK(Beer!F15),"",if(MOC!$J$93=true,"DFT "&amp;Beer!A15,Beer!A15))))</f>
        <v/>
      </c>
      <c r="D215" s="444" t="str">
        <f>IF(ISBLANK(Beer!A15),"",IF(ISBLANK(Beer!F15),"",if(Beer!F15=0,"",if(MOC!$J$91,MOC!$I$92&amp;" "&amp;C215,C215))))</f>
        <v/>
      </c>
      <c r="E215" s="450" t="str">
        <f>IF(ISBLANK(Beer!A15),"",if(Beer!F15=0,"",Beer!F15))</f>
        <v/>
      </c>
      <c r="G215" s="784" t="str">
        <f>IF(ISBLANK(Beer!A15),"",if(MOC!$J$89=TRUE,if(isblank(Beer!F15),"",if(Beer!F15=0,"",Beer!$A$14&amp;" - "&amp;MOC!$I$90)),if(isblank(Beer!F15),"",if(Beer!F15=0,"",Beer!$A$14))))</f>
        <v/>
      </c>
      <c r="H215" s="785">
        <v>1.0</v>
      </c>
    </row>
    <row r="216">
      <c r="A216" s="779"/>
      <c r="C216" s="444" t="str">
        <f>IF(ISBLANK(Beer!A16),"",IF(Beer!F16=0,"",if(ISBLANK(Beer!F16),"",if(MOC!$J$93=true,"DFT "&amp;Beer!A16,Beer!A16))))</f>
        <v/>
      </c>
      <c r="D216" s="444" t="str">
        <f>IF(ISBLANK(Beer!A16),"",IF(ISBLANK(Beer!F16),"",if(Beer!F16=0,"",if(MOC!$J$91,MOC!$I$92&amp;" "&amp;C216,C216))))</f>
        <v/>
      </c>
      <c r="E216" s="450" t="str">
        <f>IF(ISBLANK(Beer!A16),"",if(Beer!F16=0,"",Beer!F16))</f>
        <v/>
      </c>
      <c r="G216" s="784" t="str">
        <f>IF(ISBLANK(Beer!A16),"",if(MOC!$J$89=TRUE,if(isblank(Beer!F16),"",if(Beer!F16=0,"",Beer!$A$14&amp;" - "&amp;MOC!$I$90)),if(isblank(Beer!F16),"",if(Beer!F16=0,"",Beer!$A$14))))</f>
        <v/>
      </c>
      <c r="H216" s="780">
        <f t="shared" ref="H216:H314" si="3">H215+1</f>
        <v>2</v>
      </c>
    </row>
    <row r="217">
      <c r="A217" s="779"/>
      <c r="C217" s="444" t="str">
        <f>IF(ISBLANK(Beer!A17),"",IF(Beer!F17=0,"",if(ISBLANK(Beer!F17),"",if(MOC!$J$93=true,"DFT "&amp;Beer!A17,Beer!A17))))</f>
        <v/>
      </c>
      <c r="D217" s="444" t="str">
        <f>IF(ISBLANK(Beer!A17),"",IF(ISBLANK(Beer!F17),"",if(Beer!F17=0,"",if(MOC!$J$91,MOC!$I$92&amp;" "&amp;C217,C217))))</f>
        <v/>
      </c>
      <c r="E217" s="450" t="str">
        <f>IF(ISBLANK(Beer!A17),"",if(Beer!F17=0,"",Beer!F17))</f>
        <v/>
      </c>
      <c r="G217" s="784" t="str">
        <f>IF(ISBLANK(Beer!A17),"",if(MOC!$J$89=TRUE,if(isblank(Beer!F17),"",if(Beer!F17=0,"",Beer!$A$14&amp;" - "&amp;MOC!$I$90)),if(isblank(Beer!F17),"",if(Beer!F17=0,"",Beer!$A$14))))</f>
        <v/>
      </c>
      <c r="H217" s="780">
        <f t="shared" si="3"/>
        <v>3</v>
      </c>
    </row>
    <row r="218">
      <c r="A218" s="779"/>
      <c r="C218" s="444" t="str">
        <f>IF(ISBLANK(Beer!A18),"",IF(Beer!F18=0,"",if(ISBLANK(Beer!F18),"",if(MOC!$J$93=true,"DFT "&amp;Beer!A18,Beer!A18))))</f>
        <v/>
      </c>
      <c r="D218" s="444" t="str">
        <f>IF(ISBLANK(Beer!A18),"",IF(ISBLANK(Beer!F18),"",if(Beer!F18=0,"",if(MOC!$J$91,MOC!$I$92&amp;" "&amp;C218,C218))))</f>
        <v/>
      </c>
      <c r="E218" s="450" t="str">
        <f>IF(ISBLANK(Beer!A18),"",if(Beer!F18=0,"",Beer!F18))</f>
        <v/>
      </c>
      <c r="G218" s="784" t="str">
        <f>IF(ISBLANK(Beer!A18),"",if(MOC!$J$89=TRUE,if(isblank(Beer!F18),"",if(Beer!F18=0,"",Beer!$A$14&amp;" - "&amp;MOC!$I$90)),if(isblank(Beer!F18),"",if(Beer!F18=0,"",Beer!$A$14))))</f>
        <v/>
      </c>
      <c r="H218" s="780">
        <f t="shared" si="3"/>
        <v>4</v>
      </c>
    </row>
    <row r="219">
      <c r="A219" s="779"/>
      <c r="C219" s="444" t="str">
        <f>IF(ISBLANK(Beer!A19),"",IF(Beer!F19=0,"",if(ISBLANK(Beer!F19),"",if(MOC!$J$93=true,"DFT "&amp;Beer!A19,Beer!A19))))</f>
        <v/>
      </c>
      <c r="D219" s="444" t="str">
        <f>IF(ISBLANK(Beer!A19),"",IF(ISBLANK(Beer!F19),"",if(Beer!F19=0,"",if(MOC!$J$91,MOC!$I$92&amp;" "&amp;C219,C219))))</f>
        <v/>
      </c>
      <c r="E219" s="450" t="str">
        <f>IF(ISBLANK(Beer!A19),"",if(Beer!F19=0,"",Beer!F19))</f>
        <v/>
      </c>
      <c r="G219" s="784" t="str">
        <f>IF(ISBLANK(Beer!A19),"",if(MOC!$J$89=TRUE,if(isblank(Beer!F19),"",if(Beer!F19=0,"",Beer!$A$14&amp;" - "&amp;MOC!$I$90)),if(isblank(Beer!F19),"",if(Beer!F19=0,"",Beer!$A$14))))</f>
        <v/>
      </c>
      <c r="H219" s="780">
        <f t="shared" si="3"/>
        <v>5</v>
      </c>
    </row>
    <row r="220">
      <c r="A220" s="779"/>
      <c r="C220" s="444" t="str">
        <f>IF(ISBLANK(Beer!A20),"",IF(Beer!F20=0,"",if(ISBLANK(Beer!F20),"",if(MOC!$J$93=true,"DFT "&amp;Beer!A20,Beer!A20))))</f>
        <v/>
      </c>
      <c r="D220" s="444" t="str">
        <f>IF(ISBLANK(Beer!A20),"",IF(ISBLANK(Beer!F20),"",if(Beer!F20=0,"",if(MOC!$J$91,MOC!$I$92&amp;" "&amp;C220,C220))))</f>
        <v/>
      </c>
      <c r="E220" s="450" t="str">
        <f>IF(ISBLANK(Beer!A20),"",if(Beer!F20=0,"",Beer!F20))</f>
        <v/>
      </c>
      <c r="G220" s="784" t="str">
        <f>IF(ISBLANK(Beer!A20),"",if(MOC!$J$89=TRUE,if(isblank(Beer!F20),"",if(Beer!F20=0,"",Beer!$A$14&amp;" - "&amp;MOC!$I$90)),if(isblank(Beer!F20),"",if(Beer!F20=0,"",Beer!$A$14))))</f>
        <v/>
      </c>
      <c r="H220" s="780">
        <f t="shared" si="3"/>
        <v>6</v>
      </c>
    </row>
    <row r="221">
      <c r="A221" s="779"/>
      <c r="C221" s="444" t="str">
        <f>IF(ISBLANK(Beer!A21),"",IF(Beer!F21=0,"",if(ISBLANK(Beer!F21),"",if(MOC!$J$93=true,"DFT "&amp;Beer!A21,Beer!A21))))</f>
        <v/>
      </c>
      <c r="D221" s="444" t="str">
        <f>IF(ISBLANK(Beer!A21),"",IF(ISBLANK(Beer!F21),"",if(Beer!F21=0,"",if(MOC!$J$91,MOC!$I$92&amp;" "&amp;C221,C221))))</f>
        <v/>
      </c>
      <c r="E221" s="450" t="str">
        <f>IF(ISBLANK(Beer!A21),"",if(Beer!F21=0,"",Beer!F21))</f>
        <v/>
      </c>
      <c r="G221" s="784" t="str">
        <f>IF(ISBLANK(Beer!A21),"",if(MOC!$J$89=TRUE,if(isblank(Beer!F21),"",if(Beer!F21=0,"",Beer!$A$14&amp;" - "&amp;MOC!$I$90)),if(isblank(Beer!F21),"",if(Beer!F21=0,"",Beer!$A$14))))</f>
        <v/>
      </c>
      <c r="H221" s="780">
        <f t="shared" si="3"/>
        <v>7</v>
      </c>
    </row>
    <row r="222">
      <c r="A222" s="779"/>
      <c r="C222" s="444" t="str">
        <f>IF(ISBLANK(Beer!A22),"",IF(Beer!F22=0,"",if(ISBLANK(Beer!F22),"",if(MOC!$J$93=true,"DFT "&amp;Beer!A22,Beer!A22))))</f>
        <v/>
      </c>
      <c r="D222" s="444" t="str">
        <f>IF(ISBLANK(Beer!A22),"",IF(ISBLANK(Beer!F22),"",if(Beer!F22=0,"",if(MOC!$J$91,MOC!$I$92&amp;" "&amp;C222,C222))))</f>
        <v/>
      </c>
      <c r="E222" s="450" t="str">
        <f>IF(ISBLANK(Beer!A22),"",if(Beer!F22=0,"",Beer!F22))</f>
        <v/>
      </c>
      <c r="G222" s="784" t="str">
        <f>IF(ISBLANK(Beer!A22),"",if(MOC!$J$89=TRUE,if(isblank(Beer!F22),"",if(Beer!F22=0,"",Beer!$A$14&amp;" - "&amp;MOC!$I$90)),if(isblank(Beer!F22),"",if(Beer!F22=0,"",Beer!$A$14))))</f>
        <v/>
      </c>
      <c r="H222" s="780">
        <f t="shared" si="3"/>
        <v>8</v>
      </c>
    </row>
    <row r="223">
      <c r="A223" s="779"/>
      <c r="C223" s="444" t="str">
        <f>IF(ISBLANK(Beer!A23),"",IF(Beer!F23=0,"",if(ISBLANK(Beer!F23),"",if(MOC!$J$93=true,"DFT "&amp;Beer!A23,Beer!A23))))</f>
        <v/>
      </c>
      <c r="D223" s="444" t="str">
        <f>IF(ISBLANK(Beer!A23),"",IF(ISBLANK(Beer!F23),"",if(Beer!F23=0,"",if(MOC!$J$91,MOC!$I$92&amp;" "&amp;C223,C223))))</f>
        <v/>
      </c>
      <c r="E223" s="450" t="str">
        <f>IF(ISBLANK(Beer!A23),"",if(Beer!F23=0,"",Beer!F23))</f>
        <v/>
      </c>
      <c r="G223" s="784" t="str">
        <f>IF(ISBLANK(Beer!A23),"",if(MOC!$J$89=TRUE,if(isblank(Beer!F23),"",if(Beer!F23=0,"",Beer!$A$14&amp;" - "&amp;MOC!$I$90)),if(isblank(Beer!F23),"",if(Beer!F23=0,"",Beer!$A$14))))</f>
        <v/>
      </c>
      <c r="H223" s="780">
        <f t="shared" si="3"/>
        <v>9</v>
      </c>
    </row>
    <row r="224">
      <c r="A224" s="779"/>
      <c r="C224" s="444" t="str">
        <f>IF(ISBLANK(Beer!A24),"",IF(Beer!F24=0,"",if(ISBLANK(Beer!F24),"",if(MOC!$J$93=true,"DFT "&amp;Beer!A24,Beer!A24))))</f>
        <v/>
      </c>
      <c r="D224" s="444" t="str">
        <f>IF(ISBLANK(Beer!A24),"",IF(ISBLANK(Beer!F24),"",if(Beer!F24=0,"",if(MOC!$J$91,MOC!$I$92&amp;" "&amp;C224,C224))))</f>
        <v/>
      </c>
      <c r="E224" s="450" t="str">
        <f>IF(ISBLANK(Beer!A24),"",if(Beer!F24=0,"",Beer!F24))</f>
        <v/>
      </c>
      <c r="G224" s="784" t="str">
        <f>IF(ISBLANK(Beer!A24),"",if(MOC!$J$89=TRUE,if(isblank(Beer!F24),"",if(Beer!F24=0,"",Beer!$A$14&amp;" - "&amp;MOC!$I$90)),if(isblank(Beer!F24),"",if(Beer!F24=0,"",Beer!$A$14))))</f>
        <v/>
      </c>
      <c r="H224" s="780">
        <f t="shared" si="3"/>
        <v>10</v>
      </c>
    </row>
    <row r="225">
      <c r="A225" s="779"/>
      <c r="C225" s="444" t="str">
        <f>IF(ISBLANK(Beer!A25),"",IF(Beer!F25=0,"",if(ISBLANK(Beer!F25),"",if(MOC!$J$93=true,"DFT "&amp;Beer!A25,Beer!A25))))</f>
        <v/>
      </c>
      <c r="D225" s="444" t="str">
        <f>IF(ISBLANK(Beer!A25),"",IF(ISBLANK(Beer!F25),"",if(Beer!F25=0,"",if(MOC!$J$91,MOC!$I$92&amp;" "&amp;C225,C225))))</f>
        <v/>
      </c>
      <c r="E225" s="450" t="str">
        <f>IF(ISBLANK(Beer!A25),"",if(Beer!F25=0,"",Beer!F25))</f>
        <v/>
      </c>
      <c r="G225" s="784" t="str">
        <f>IF(ISBLANK(Beer!A25),"",if(MOC!$J$89=TRUE,if(isblank(Beer!F25),"",if(Beer!F25=0,"",Beer!$A$14&amp;" - "&amp;MOC!$I$90)),if(isblank(Beer!F25),"",if(Beer!F25=0,"",Beer!$A$14))))</f>
        <v/>
      </c>
      <c r="H225" s="780">
        <f t="shared" si="3"/>
        <v>11</v>
      </c>
    </row>
    <row r="226">
      <c r="A226" s="779"/>
      <c r="C226" s="444" t="str">
        <f>IF(ISBLANK(Beer!A26),"",IF(Beer!F26=0,"",if(ISBLANK(Beer!F26),"",if(MOC!$J$93=true,"DFT "&amp;Beer!A26,Beer!A26))))</f>
        <v/>
      </c>
      <c r="D226" s="444" t="str">
        <f>IF(ISBLANK(Beer!A26),"",IF(ISBLANK(Beer!F26),"",if(Beer!F26=0,"",if(MOC!$J$91,MOC!$I$92&amp;" "&amp;C226,C226))))</f>
        <v/>
      </c>
      <c r="E226" s="450" t="str">
        <f>IF(ISBLANK(Beer!A26),"",if(Beer!F26=0,"",Beer!F26))</f>
        <v/>
      </c>
      <c r="G226" s="784" t="str">
        <f>IF(ISBLANK(Beer!A26),"",if(MOC!$J$89=TRUE,if(isblank(Beer!F26),"",if(Beer!F26=0,"",Beer!$A$14&amp;" - "&amp;MOC!$I$90)),if(isblank(Beer!F26),"",if(Beer!F26=0,"",Beer!$A$14))))</f>
        <v/>
      </c>
      <c r="H226" s="780">
        <f t="shared" si="3"/>
        <v>12</v>
      </c>
    </row>
    <row r="227">
      <c r="A227" s="779"/>
      <c r="C227" s="444" t="str">
        <f>IF(ISBLANK(Beer!A27),"",IF(Beer!F27=0,"",if(ISBLANK(Beer!F27),"",if(MOC!$J$93=true,"DFT "&amp;Beer!A27,Beer!A27))))</f>
        <v/>
      </c>
      <c r="D227" s="444" t="str">
        <f>IF(ISBLANK(Beer!A27),"",IF(ISBLANK(Beer!F27),"",if(Beer!F27=0,"",if(MOC!$J$91,MOC!$I$92&amp;" "&amp;C227,C227))))</f>
        <v/>
      </c>
      <c r="E227" s="450" t="str">
        <f>IF(ISBLANK(Beer!A27),"",if(Beer!F27=0,"",Beer!F27))</f>
        <v/>
      </c>
      <c r="G227" s="784" t="str">
        <f>IF(ISBLANK(Beer!A27),"",if(MOC!$J$89=TRUE,if(isblank(Beer!F27),"",if(Beer!F27=0,"",Beer!$A$14&amp;" - "&amp;MOC!$I$90)),if(isblank(Beer!F27),"",if(Beer!F27=0,"",Beer!$A$14))))</f>
        <v/>
      </c>
      <c r="H227" s="780">
        <f t="shared" si="3"/>
        <v>13</v>
      </c>
    </row>
    <row r="228">
      <c r="A228" s="779"/>
      <c r="C228" s="444" t="str">
        <f>IF(ISBLANK(Beer!A28),"",IF(Beer!F28=0,"",if(ISBLANK(Beer!F28),"",if(MOC!$J$93=true,"DFT "&amp;Beer!A28,Beer!A28))))</f>
        <v/>
      </c>
      <c r="D228" s="444" t="str">
        <f>IF(ISBLANK(Beer!A28),"",IF(ISBLANK(Beer!F28),"",if(Beer!F28=0,"",if(MOC!$J$91,MOC!$I$92&amp;" "&amp;C228,C228))))</f>
        <v/>
      </c>
      <c r="E228" s="450" t="str">
        <f>IF(ISBLANK(Beer!A28),"",if(Beer!F28=0,"",Beer!F28))</f>
        <v/>
      </c>
      <c r="G228" s="784" t="str">
        <f>IF(ISBLANK(Beer!A28),"",if(MOC!$J$89=TRUE,if(isblank(Beer!F28),"",if(Beer!F28=0,"",Beer!$A$14&amp;" - "&amp;MOC!$I$90)),if(isblank(Beer!F28),"",if(Beer!F28=0,"",Beer!$A$14))))</f>
        <v/>
      </c>
      <c r="H228" s="780">
        <f t="shared" si="3"/>
        <v>14</v>
      </c>
    </row>
    <row r="229">
      <c r="A229" s="779"/>
      <c r="C229" s="444" t="str">
        <f>IF(ISBLANK(Beer!A29),"",IF(Beer!F29=0,"",if(ISBLANK(Beer!F29),"",if(MOC!$J$93=true,"DFT "&amp;Beer!A29,Beer!A29))))</f>
        <v/>
      </c>
      <c r="D229" s="444" t="str">
        <f>IF(ISBLANK(Beer!A29),"",IF(ISBLANK(Beer!F29),"",if(Beer!F29=0,"",if(MOC!$J$91,MOC!$I$92&amp;" "&amp;C229,C229))))</f>
        <v/>
      </c>
      <c r="E229" s="450" t="str">
        <f>IF(ISBLANK(Beer!A29),"",if(Beer!F29=0,"",Beer!F29))</f>
        <v/>
      </c>
      <c r="G229" s="784" t="str">
        <f>IF(ISBLANK(Beer!A29),"",if(MOC!$J$89=TRUE,if(isblank(Beer!F29),"",if(Beer!F29=0,"",Beer!$A$14&amp;" - "&amp;MOC!$I$90)),if(isblank(Beer!F29),"",if(Beer!F29=0,"",Beer!$A$14))))</f>
        <v/>
      </c>
      <c r="H229" s="780">
        <f t="shared" si="3"/>
        <v>15</v>
      </c>
    </row>
    <row r="230">
      <c r="A230" s="779"/>
      <c r="C230" s="444" t="str">
        <f>IF(ISBLANK(Beer!A30),"",IF(Beer!F30=0,"",if(ISBLANK(Beer!F30),"",if(MOC!$J$93=true,"DFT "&amp;Beer!A30,Beer!A30))))</f>
        <v/>
      </c>
      <c r="D230" s="444" t="str">
        <f>IF(ISBLANK(Beer!A30),"",IF(ISBLANK(Beer!F30),"",if(Beer!F30=0,"",if(MOC!$J$91,MOC!$I$92&amp;" "&amp;C230,C230))))</f>
        <v/>
      </c>
      <c r="E230" s="450" t="str">
        <f>IF(ISBLANK(Beer!A30),"",if(Beer!F30=0,"",Beer!F30))</f>
        <v/>
      </c>
      <c r="G230" s="784" t="str">
        <f>IF(ISBLANK(Beer!A30),"",if(MOC!$J$89=TRUE,if(isblank(Beer!F30),"",if(Beer!F30=0,"",Beer!$A$14&amp;" - "&amp;MOC!$I$90)),if(isblank(Beer!F30),"",if(Beer!F30=0,"",Beer!$A$14))))</f>
        <v/>
      </c>
      <c r="H230" s="780">
        <f t="shared" si="3"/>
        <v>16</v>
      </c>
    </row>
    <row r="231">
      <c r="A231" s="779"/>
      <c r="C231" s="444" t="str">
        <f>IF(ISBLANK(Beer!A31),"",IF(Beer!F31=0,"",if(ISBLANK(Beer!F31),"",if(MOC!$J$93=true,"DFT "&amp;Beer!A31,Beer!A31))))</f>
        <v/>
      </c>
      <c r="D231" s="444" t="str">
        <f>IF(ISBLANK(Beer!A31),"",IF(ISBLANK(Beer!F31),"",if(Beer!F31=0,"",if(MOC!$J$91,MOC!$I$92&amp;" "&amp;C231,C231))))</f>
        <v/>
      </c>
      <c r="E231" s="450" t="str">
        <f>IF(ISBLANK(Beer!A31),"",if(Beer!F31=0,"",Beer!F31))</f>
        <v/>
      </c>
      <c r="G231" s="784" t="str">
        <f>IF(ISBLANK(Beer!A31),"",if(MOC!$J$89=TRUE,if(isblank(Beer!F31),"",if(Beer!F31=0,"",Beer!$A$14&amp;" - "&amp;MOC!$I$90)),if(isblank(Beer!F31),"",if(Beer!F31=0,"",Beer!$A$14))))</f>
        <v/>
      </c>
      <c r="H231" s="780">
        <f t="shared" si="3"/>
        <v>17</v>
      </c>
    </row>
    <row r="232">
      <c r="A232" s="779"/>
      <c r="C232" s="444" t="str">
        <f>IF(ISBLANK(Beer!A32),"",IF(Beer!F32=0,"",if(ISBLANK(Beer!F32),"",if(MOC!$J$93=true,"DFT "&amp;Beer!A32,Beer!A32))))</f>
        <v/>
      </c>
      <c r="D232" s="444" t="str">
        <f>IF(ISBLANK(Beer!A32),"",IF(ISBLANK(Beer!F32),"",if(Beer!F32=0,"",if(MOC!$J$91,MOC!$I$92&amp;" "&amp;C232,C232))))</f>
        <v/>
      </c>
      <c r="E232" s="450" t="str">
        <f>IF(ISBLANK(Beer!A32),"",if(Beer!F32=0,"",Beer!F32))</f>
        <v/>
      </c>
      <c r="G232" s="784" t="str">
        <f>IF(ISBLANK(Beer!A32),"",if(MOC!$J$89=TRUE,if(isblank(Beer!F32),"",if(Beer!F32=0,"",Beer!$A$14&amp;" - "&amp;MOC!$I$90)),if(isblank(Beer!F32),"",if(Beer!F32=0,"",Beer!$A$14))))</f>
        <v/>
      </c>
      <c r="H232" s="780">
        <f t="shared" si="3"/>
        <v>18</v>
      </c>
    </row>
    <row r="233">
      <c r="A233" s="779"/>
      <c r="C233" s="444" t="str">
        <f>IF(ISBLANK(Beer!A33),"",IF(Beer!F33=0,"",if(ISBLANK(Beer!F33),"",if(MOC!$J$93=true,"DFT "&amp;Beer!A33,Beer!A33))))</f>
        <v/>
      </c>
      <c r="D233" s="444" t="str">
        <f>IF(ISBLANK(Beer!A33),"",IF(ISBLANK(Beer!F33),"",if(Beer!F33=0,"",if(MOC!$J$91,MOC!$I$92&amp;" "&amp;C233,C233))))</f>
        <v/>
      </c>
      <c r="E233" s="450" t="str">
        <f>IF(ISBLANK(Beer!A33),"",if(Beer!F33=0,"",Beer!F33))</f>
        <v/>
      </c>
      <c r="G233" s="784" t="str">
        <f>IF(ISBLANK(Beer!A33),"",if(MOC!$J$89=TRUE,if(isblank(Beer!F33),"",if(Beer!F33=0,"",Beer!$A$14&amp;" - "&amp;MOC!$I$90)),if(isblank(Beer!F33),"",if(Beer!F33=0,"",Beer!$A$14))))</f>
        <v/>
      </c>
      <c r="H233" s="780">
        <f t="shared" si="3"/>
        <v>19</v>
      </c>
    </row>
    <row r="234">
      <c r="A234" s="779"/>
      <c r="C234" s="444" t="str">
        <f>IF(ISBLANK(Beer!A34),"",IF(Beer!F34=0,"",if(ISBLANK(Beer!F34),"",if(MOC!$J$93=true,"DFT "&amp;Beer!A34,Beer!A34))))</f>
        <v/>
      </c>
      <c r="D234" s="444" t="str">
        <f>IF(ISBLANK(Beer!A34),"",IF(ISBLANK(Beer!F34),"",if(Beer!F34=0,"",if(MOC!$J$91,MOC!$I$92&amp;" "&amp;C234,C234))))</f>
        <v/>
      </c>
      <c r="E234" s="450" t="str">
        <f>IF(ISBLANK(Beer!A34),"",if(Beer!F34=0,"",Beer!F34))</f>
        <v/>
      </c>
      <c r="G234" s="784" t="str">
        <f>IF(ISBLANK(Beer!A34),"",if(MOC!$J$89=TRUE,if(isblank(Beer!F34),"",if(Beer!F34=0,"",Beer!$A$14&amp;" - "&amp;MOC!$I$90)),if(isblank(Beer!F34),"",if(Beer!F34=0,"",Beer!$A$14))))</f>
        <v/>
      </c>
      <c r="H234" s="780">
        <f t="shared" si="3"/>
        <v>20</v>
      </c>
    </row>
    <row r="235">
      <c r="A235" s="779"/>
      <c r="C235" s="444" t="str">
        <f>IF(ISBLANK(Beer!A35),"",IF(Beer!F35=0,"",if(ISBLANK(Beer!F35),"",if(MOC!$J$93=true,"DFT "&amp;Beer!A35,Beer!A35))))</f>
        <v/>
      </c>
      <c r="D235" s="444" t="str">
        <f>IF(ISBLANK(Beer!A35),"",IF(ISBLANK(Beer!F35),"",if(Beer!F35=0,"",if(MOC!$J$91,MOC!$I$92&amp;" "&amp;C235,C235))))</f>
        <v/>
      </c>
      <c r="E235" s="450" t="str">
        <f>IF(ISBLANK(Beer!A35),"",if(Beer!F35=0,"",Beer!F35))</f>
        <v/>
      </c>
      <c r="G235" s="784" t="str">
        <f>IF(ISBLANK(Beer!A35),"",if(MOC!$J$89=TRUE,if(isblank(Beer!F35),"",if(Beer!F35=0,"",Beer!$A$14&amp;" - "&amp;MOC!$I$90)),if(isblank(Beer!F35),"",if(Beer!F35=0,"",Beer!$A$14))))</f>
        <v/>
      </c>
      <c r="H235" s="780">
        <f t="shared" si="3"/>
        <v>21</v>
      </c>
    </row>
    <row r="236">
      <c r="A236" s="779"/>
      <c r="C236" s="444" t="str">
        <f>IF(ISBLANK(Beer!A36),"",IF(Beer!F36=0,"",if(ISBLANK(Beer!F36),"",if(MOC!$J$93=true,"DFT "&amp;Beer!A36,Beer!A36))))</f>
        <v/>
      </c>
      <c r="D236" s="444" t="str">
        <f>IF(ISBLANK(Beer!A36),"",IF(ISBLANK(Beer!F36),"",if(Beer!F36=0,"",if(MOC!$J$91,MOC!$I$92&amp;" "&amp;C236,C236))))</f>
        <v/>
      </c>
      <c r="E236" s="450" t="str">
        <f>IF(ISBLANK(Beer!A36),"",if(Beer!F36=0,"",Beer!F36))</f>
        <v/>
      </c>
      <c r="G236" s="784" t="str">
        <f>IF(ISBLANK(Beer!A36),"",if(MOC!$J$89=TRUE,if(isblank(Beer!F36),"",if(Beer!F36=0,"",Beer!$A$14&amp;" - "&amp;MOC!$I$90)),if(isblank(Beer!F36),"",if(Beer!F36=0,"",Beer!$A$14))))</f>
        <v/>
      </c>
      <c r="H236" s="780">
        <f t="shared" si="3"/>
        <v>22</v>
      </c>
    </row>
    <row r="237">
      <c r="A237" s="779"/>
      <c r="C237" s="444" t="str">
        <f>IF(ISBLANK(Beer!A37),"",IF(Beer!F37=0,"",if(ISBLANK(Beer!F37),"",if(MOC!$J$93=true,"DFT "&amp;Beer!A37,Beer!A37))))</f>
        <v/>
      </c>
      <c r="D237" s="444" t="str">
        <f>IF(ISBLANK(Beer!A37),"",IF(ISBLANK(Beer!F37),"",if(Beer!F37=0,"",if(MOC!$J$91,MOC!$I$92&amp;" "&amp;C237,C237))))</f>
        <v/>
      </c>
      <c r="E237" s="450" t="str">
        <f>IF(ISBLANK(Beer!A37),"",if(Beer!F37=0,"",Beer!F37))</f>
        <v/>
      </c>
      <c r="G237" s="784" t="str">
        <f>IF(ISBLANK(Beer!A37),"",if(MOC!$J$89=TRUE,if(isblank(Beer!F37),"",if(Beer!F37=0,"",Beer!$A$14&amp;" - "&amp;MOC!$I$90)),if(isblank(Beer!F37),"",if(Beer!F37=0,"",Beer!$A$14))))</f>
        <v/>
      </c>
      <c r="H237" s="780">
        <f t="shared" si="3"/>
        <v>23</v>
      </c>
    </row>
    <row r="238">
      <c r="A238" s="779"/>
      <c r="C238" s="444" t="str">
        <f>IF(ISBLANK(Beer!A38),"",IF(Beer!F38=0,"",if(ISBLANK(Beer!F38),"",if(MOC!$J$93=true,"DFT "&amp;Beer!A38,Beer!A38))))</f>
        <v/>
      </c>
      <c r="D238" s="444" t="str">
        <f>IF(ISBLANK(Beer!A38),"",IF(ISBLANK(Beer!F38),"",if(Beer!F38=0,"",if(MOC!$J$91,MOC!$I$92&amp;" "&amp;C238,C238))))</f>
        <v/>
      </c>
      <c r="E238" s="450" t="str">
        <f>IF(ISBLANK(Beer!A38),"",if(Beer!F38=0,"",Beer!F38))</f>
        <v/>
      </c>
      <c r="G238" s="784" t="str">
        <f>IF(ISBLANK(Beer!A38),"",if(MOC!$J$89=TRUE,if(isblank(Beer!F38),"",if(Beer!F38=0,"",Beer!$A$14&amp;" - "&amp;MOC!$I$90)),if(isblank(Beer!F38),"",if(Beer!F38=0,"",Beer!$A$14))))</f>
        <v/>
      </c>
      <c r="H238" s="780">
        <f t="shared" si="3"/>
        <v>24</v>
      </c>
    </row>
    <row r="239">
      <c r="A239" s="779"/>
      <c r="C239" s="444" t="str">
        <f>IF(ISBLANK(Beer!A39),"",IF(Beer!F39=0,"",if(ISBLANK(Beer!F39),"",if(MOC!$J$93=true,"DFT "&amp;Beer!A39,Beer!A39))))</f>
        <v/>
      </c>
      <c r="D239" s="444" t="str">
        <f>IF(ISBLANK(Beer!A39),"",IF(ISBLANK(Beer!F39),"",if(Beer!F39=0,"",if(MOC!$J$91,MOC!$I$92&amp;" "&amp;C239,C239))))</f>
        <v/>
      </c>
      <c r="E239" s="450" t="str">
        <f>IF(ISBLANK(Beer!A39),"",if(Beer!F39=0,"",Beer!F39))</f>
        <v/>
      </c>
      <c r="G239" s="784" t="str">
        <f>IF(ISBLANK(Beer!A39),"",if(MOC!$J$89=TRUE,if(isblank(Beer!F39),"",if(Beer!F39=0,"",Beer!$A$14&amp;" - "&amp;MOC!$I$90)),if(isblank(Beer!F39),"",if(Beer!F39=0,"",Beer!$A$14))))</f>
        <v/>
      </c>
      <c r="H239" s="780">
        <f t="shared" si="3"/>
        <v>25</v>
      </c>
    </row>
    <row r="240">
      <c r="A240" s="779"/>
      <c r="C240" s="444" t="str">
        <f>IF(ISBLANK(Beer!A40),"",IF(Beer!F40=0,"",if(ISBLANK(Beer!F40),"",if(MOC!$J$93=true,"DFT "&amp;Beer!A40,Beer!A40))))</f>
        <v/>
      </c>
      <c r="D240" s="444" t="str">
        <f>IF(ISBLANK(Beer!A40),"",IF(ISBLANK(Beer!F40),"",if(Beer!F40=0,"",if(MOC!$J$91,MOC!$I$92&amp;" "&amp;C240,C240))))</f>
        <v/>
      </c>
      <c r="E240" s="450" t="str">
        <f>IF(ISBLANK(Beer!A40),"",if(Beer!F40=0,"",Beer!F40))</f>
        <v/>
      </c>
      <c r="G240" s="784" t="str">
        <f>IF(ISBLANK(Beer!A40),"",if(MOC!$J$89=TRUE,if(isblank(Beer!F40),"",if(Beer!F40=0,"",Beer!$A$14&amp;" - "&amp;MOC!$I$90)),if(isblank(Beer!F40),"",if(Beer!F40=0,"",Beer!$A$14))))</f>
        <v/>
      </c>
      <c r="H240" s="780">
        <f t="shared" si="3"/>
        <v>26</v>
      </c>
    </row>
    <row r="241">
      <c r="A241" s="779"/>
      <c r="C241" s="444" t="str">
        <f>IF(ISBLANK(Beer!A41),"",IF(Beer!F41=0,"",if(ISBLANK(Beer!F41),"",if(MOC!$J$93=true,"DFT "&amp;Beer!A41,Beer!A41))))</f>
        <v/>
      </c>
      <c r="D241" s="444" t="str">
        <f>IF(ISBLANK(Beer!A41),"",IF(ISBLANK(Beer!F41),"",if(Beer!F41=0,"",if(MOC!$J$91,MOC!$I$92&amp;" "&amp;C241,C241))))</f>
        <v/>
      </c>
      <c r="E241" s="450" t="str">
        <f>IF(ISBLANK(Beer!A41),"",if(Beer!F41=0,"",Beer!F41))</f>
        <v/>
      </c>
      <c r="G241" s="784" t="str">
        <f>IF(ISBLANK(Beer!A41),"",if(MOC!$J$89=TRUE,if(isblank(Beer!F41),"",if(Beer!F41=0,"",Beer!$A$14&amp;" - "&amp;MOC!$I$90)),if(isblank(Beer!F41),"",if(Beer!F41=0,"",Beer!$A$14))))</f>
        <v/>
      </c>
      <c r="H241" s="780">
        <f t="shared" si="3"/>
        <v>27</v>
      </c>
    </row>
    <row r="242">
      <c r="A242" s="779"/>
      <c r="C242" s="444" t="str">
        <f>IF(ISBLANK(Beer!A42),"",IF(Beer!F42=0,"",if(ISBLANK(Beer!F42),"",if(MOC!$J$93=true,"DFT "&amp;Beer!A42,Beer!A42))))</f>
        <v/>
      </c>
      <c r="D242" s="444" t="str">
        <f>IF(ISBLANK(Beer!A42),"",IF(ISBLANK(Beer!F42),"",if(Beer!F42=0,"",if(MOC!$J$91,MOC!$I$92&amp;" "&amp;C242,C242))))</f>
        <v/>
      </c>
      <c r="E242" s="450" t="str">
        <f>IF(ISBLANK(Beer!A42),"",if(Beer!F42=0,"",Beer!F42))</f>
        <v/>
      </c>
      <c r="G242" s="784" t="str">
        <f>IF(ISBLANK(Beer!A42),"",if(MOC!$J$89=TRUE,if(isblank(Beer!F42),"",if(Beer!F42=0,"",Beer!$A$14&amp;" - "&amp;MOC!$I$90)),if(isblank(Beer!F42),"",if(Beer!F42=0,"",Beer!$A$14))))</f>
        <v/>
      </c>
      <c r="H242" s="780">
        <f t="shared" si="3"/>
        <v>28</v>
      </c>
    </row>
    <row r="243">
      <c r="A243" s="779"/>
      <c r="C243" s="444" t="str">
        <f>IF(ISBLANK(Beer!A43),"",IF(Beer!F43=0,"",if(ISBLANK(Beer!F43),"",if(MOC!$J$93=true,"DFT "&amp;Beer!A43,Beer!A43))))</f>
        <v/>
      </c>
      <c r="D243" s="444" t="str">
        <f>IF(ISBLANK(Beer!A43),"",IF(ISBLANK(Beer!F43),"",if(Beer!F43=0,"",if(MOC!$J$91,MOC!$I$92&amp;" "&amp;C243,C243))))</f>
        <v/>
      </c>
      <c r="E243" s="450" t="str">
        <f>IF(ISBLANK(Beer!A43),"",if(Beer!F43=0,"",Beer!F43))</f>
        <v/>
      </c>
      <c r="G243" s="784" t="str">
        <f>IF(ISBLANK(Beer!A43),"",if(MOC!$J$89=TRUE,if(isblank(Beer!F43),"",if(Beer!F43=0,"",Beer!$A$14&amp;" - "&amp;MOC!$I$90)),if(isblank(Beer!F43),"",if(Beer!F43=0,"",Beer!$A$14))))</f>
        <v/>
      </c>
      <c r="H243" s="780">
        <f t="shared" si="3"/>
        <v>29</v>
      </c>
    </row>
    <row r="244">
      <c r="A244" s="779"/>
      <c r="C244" s="444" t="str">
        <f>IF(ISBLANK(Beer!A44),"",IF(Beer!F44=0,"",if(ISBLANK(Beer!F44),"",if(MOC!$J$93=true,"DFT "&amp;Beer!A44,Beer!A44))))</f>
        <v/>
      </c>
      <c r="D244" s="444" t="str">
        <f>IF(ISBLANK(Beer!A44),"",IF(ISBLANK(Beer!F44),"",if(Beer!F44=0,"",if(MOC!$J$91,MOC!$I$92&amp;" "&amp;C244,C244))))</f>
        <v/>
      </c>
      <c r="E244" s="450" t="str">
        <f>IF(ISBLANK(Beer!A44),"",if(Beer!F44=0,"",Beer!F44))</f>
        <v/>
      </c>
      <c r="G244" s="784" t="str">
        <f>IF(ISBLANK(Beer!A44),"",if(MOC!$J$89=TRUE,if(isblank(Beer!F44),"",if(Beer!F44=0,"",Beer!$A$14&amp;" - "&amp;MOC!$I$90)),if(isblank(Beer!F44),"",if(Beer!F44=0,"",Beer!$A$14))))</f>
        <v/>
      </c>
      <c r="H244" s="780">
        <f t="shared" si="3"/>
        <v>30</v>
      </c>
    </row>
    <row r="245">
      <c r="A245" s="779"/>
      <c r="C245" s="444" t="str">
        <f>IF(ISBLANK(Beer!A45),"",IF(Beer!F45=0,"",if(ISBLANK(Beer!F45),"",if(MOC!$J$93=true,"DFT "&amp;Beer!A45,Beer!A45))))</f>
        <v/>
      </c>
      <c r="D245" s="444" t="str">
        <f>IF(ISBLANK(Beer!A45),"",IF(ISBLANK(Beer!F45),"",if(Beer!F45=0,"",if(MOC!$J$91,MOC!$I$92&amp;" "&amp;C245,C245))))</f>
        <v/>
      </c>
      <c r="E245" s="450" t="str">
        <f>IF(ISBLANK(Beer!A45),"",if(Beer!F45=0,"",Beer!F45))</f>
        <v/>
      </c>
      <c r="G245" s="784" t="str">
        <f>IF(ISBLANK(Beer!A45),"",if(MOC!$J$89=TRUE,if(isblank(Beer!F45),"",if(Beer!F45=0,"",Beer!$A$14&amp;" - "&amp;MOC!$I$90)),if(isblank(Beer!F45),"",if(Beer!F45=0,"",Beer!$A$14))))</f>
        <v/>
      </c>
      <c r="H245" s="780">
        <f t="shared" si="3"/>
        <v>31</v>
      </c>
    </row>
    <row r="246">
      <c r="A246" s="779"/>
      <c r="C246" s="444" t="str">
        <f>IF(ISBLANK(Beer!A46),"",IF(Beer!F46=0,"",if(ISBLANK(Beer!F46),"",if(MOC!$J$93=true,"DFT "&amp;Beer!A46,Beer!A46))))</f>
        <v/>
      </c>
      <c r="D246" s="444" t="str">
        <f>IF(ISBLANK(Beer!A46),"",IF(ISBLANK(Beer!F46),"",if(Beer!F46=0,"",if(MOC!$J$91,MOC!$I$92&amp;" "&amp;C246,C246))))</f>
        <v/>
      </c>
      <c r="E246" s="450" t="str">
        <f>IF(ISBLANK(Beer!A46),"",if(Beer!F46=0,"",Beer!F46))</f>
        <v/>
      </c>
      <c r="G246" s="784" t="str">
        <f>IF(ISBLANK(Beer!A46),"",if(MOC!$J$89=TRUE,if(isblank(Beer!F46),"",if(Beer!F46=0,"",Beer!$A$14&amp;" - "&amp;MOC!$I$90)),if(isblank(Beer!F46),"",if(Beer!F46=0,"",Beer!$A$14))))</f>
        <v/>
      </c>
      <c r="H246" s="780">
        <f t="shared" si="3"/>
        <v>32</v>
      </c>
    </row>
    <row r="247">
      <c r="A247" s="779"/>
      <c r="C247" s="444" t="str">
        <f>IF(ISBLANK(Beer!A47),"",IF(Beer!F47=0,"",if(ISBLANK(Beer!F47),"",if(MOC!$J$93=true,"DFT "&amp;Beer!A47,Beer!A47))))</f>
        <v/>
      </c>
      <c r="D247" s="444" t="str">
        <f>IF(ISBLANK(Beer!A47),"",IF(ISBLANK(Beer!F47),"",if(Beer!F47=0,"",if(MOC!$J$91,MOC!$I$92&amp;" "&amp;C247,C247))))</f>
        <v/>
      </c>
      <c r="E247" s="450" t="str">
        <f>IF(ISBLANK(Beer!A47),"",if(Beer!F47=0,"",Beer!F47))</f>
        <v/>
      </c>
      <c r="G247" s="784" t="str">
        <f>IF(ISBLANK(Beer!A47),"",if(MOC!$J$89=TRUE,if(isblank(Beer!F47),"",if(Beer!F47=0,"",Beer!$A$14&amp;" - "&amp;MOC!$I$90)),if(isblank(Beer!F47),"",if(Beer!F47=0,"",Beer!$A$14))))</f>
        <v/>
      </c>
      <c r="H247" s="780">
        <f t="shared" si="3"/>
        <v>33</v>
      </c>
    </row>
    <row r="248">
      <c r="A248" s="779"/>
      <c r="C248" s="444" t="str">
        <f>IF(ISBLANK(Beer!A48),"",IF(Beer!F48=0,"",if(ISBLANK(Beer!F48),"",if(MOC!$J$93=true,"DFT "&amp;Beer!A48,Beer!A48))))</f>
        <v/>
      </c>
      <c r="D248" s="444" t="str">
        <f>IF(ISBLANK(Beer!A48),"",IF(ISBLANK(Beer!F48),"",if(Beer!F48=0,"",if(MOC!$J$91,MOC!$I$92&amp;" "&amp;C248,C248))))</f>
        <v/>
      </c>
      <c r="E248" s="450" t="str">
        <f>IF(ISBLANK(Beer!A48),"",if(Beer!F48=0,"",Beer!F48))</f>
        <v/>
      </c>
      <c r="G248" s="784" t="str">
        <f>IF(ISBLANK(Beer!A48),"",if(MOC!$J$89=TRUE,if(isblank(Beer!F48),"",if(Beer!F48=0,"",Beer!$A$14&amp;" - "&amp;MOC!$I$90)),if(isblank(Beer!F48),"",if(Beer!F48=0,"",Beer!$A$14))))</f>
        <v/>
      </c>
      <c r="H248" s="780">
        <f t="shared" si="3"/>
        <v>34</v>
      </c>
    </row>
    <row r="249">
      <c r="A249" s="779"/>
      <c r="C249" s="444" t="str">
        <f>IF(ISBLANK(Beer!A49),"",IF(Beer!F49=0,"",if(ISBLANK(Beer!F49),"",if(MOC!$J$93=true,"DFT "&amp;Beer!A49,Beer!A49))))</f>
        <v/>
      </c>
      <c r="D249" s="444" t="str">
        <f>IF(ISBLANK(Beer!A49),"",IF(ISBLANK(Beer!F49),"",if(Beer!F49=0,"",if(MOC!$J$91,MOC!$I$92&amp;" "&amp;C249,C249))))</f>
        <v/>
      </c>
      <c r="E249" s="450" t="str">
        <f>IF(ISBLANK(Beer!A49),"",if(Beer!F49=0,"",Beer!F49))</f>
        <v/>
      </c>
      <c r="G249" s="784" t="str">
        <f>IF(ISBLANK(Beer!A49),"",if(MOC!$J$89=TRUE,if(isblank(Beer!F49),"",if(Beer!F49=0,"",Beer!$A$14&amp;" - "&amp;MOC!$I$90)),if(isblank(Beer!F49),"",if(Beer!F49=0,"",Beer!$A$14))))</f>
        <v/>
      </c>
      <c r="H249" s="780">
        <f t="shared" si="3"/>
        <v>35</v>
      </c>
    </row>
    <row r="250">
      <c r="A250" s="779"/>
      <c r="C250" s="444" t="str">
        <f>IF(ISBLANK(Beer!A50),"",IF(Beer!F50=0,"",if(ISBLANK(Beer!F50),"",if(MOC!$J$93=true,"DFT "&amp;Beer!A50,Beer!A50))))</f>
        <v/>
      </c>
      <c r="D250" s="444" t="str">
        <f>IF(ISBLANK(Beer!A50),"",IF(ISBLANK(Beer!F50),"",if(Beer!F50=0,"",if(MOC!$J$91,MOC!$I$92&amp;" "&amp;C250,C250))))</f>
        <v/>
      </c>
      <c r="E250" s="450" t="str">
        <f>IF(ISBLANK(Beer!A50),"",if(Beer!F50=0,"",Beer!F50))</f>
        <v/>
      </c>
      <c r="G250" s="784" t="str">
        <f>IF(ISBLANK(Beer!A50),"",if(MOC!$J$89=TRUE,if(isblank(Beer!F50),"",if(Beer!F50=0,"",Beer!$A$14&amp;" - "&amp;MOC!$I$90)),if(isblank(Beer!F50),"",if(Beer!F50=0,"",Beer!$A$14))))</f>
        <v/>
      </c>
      <c r="H250" s="780">
        <f t="shared" si="3"/>
        <v>36</v>
      </c>
    </row>
    <row r="251">
      <c r="A251" s="779"/>
      <c r="C251" s="444" t="str">
        <f>IF(ISBLANK(Beer!A51),"",IF(Beer!F51=0,"",if(ISBLANK(Beer!F51),"",if(MOC!$J$93=true,"DFT "&amp;Beer!A51,Beer!A51))))</f>
        <v/>
      </c>
      <c r="D251" s="444" t="str">
        <f>IF(ISBLANK(Beer!A51),"",IF(ISBLANK(Beer!F51),"",if(Beer!F51=0,"",if(MOC!$J$91,MOC!$I$92&amp;" "&amp;C251,C251))))</f>
        <v/>
      </c>
      <c r="E251" s="450" t="str">
        <f>IF(ISBLANK(Beer!A51),"",if(Beer!F51=0,"",Beer!F51))</f>
        <v/>
      </c>
      <c r="G251" s="784" t="str">
        <f>IF(ISBLANK(Beer!A51),"",if(MOC!$J$89=TRUE,if(isblank(Beer!F51),"",if(Beer!F51=0,"",Beer!$A$14&amp;" - "&amp;MOC!$I$90)),if(isblank(Beer!F51),"",if(Beer!F51=0,"",Beer!$A$14))))</f>
        <v/>
      </c>
      <c r="H251" s="780">
        <f t="shared" si="3"/>
        <v>37</v>
      </c>
    </row>
    <row r="252">
      <c r="A252" s="779"/>
      <c r="C252" s="444" t="str">
        <f>IF(ISBLANK(Beer!A52),"",IF(Beer!F52=0,"",if(ISBLANK(Beer!F52),"",if(MOC!$J$93=true,"DFT "&amp;Beer!A52,Beer!A52))))</f>
        <v/>
      </c>
      <c r="D252" s="444" t="str">
        <f>IF(ISBLANK(Beer!A52),"",IF(ISBLANK(Beer!F52),"",if(Beer!F52=0,"",if(MOC!$J$91,MOC!$I$92&amp;" "&amp;C252,C252))))</f>
        <v/>
      </c>
      <c r="E252" s="450" t="str">
        <f>IF(ISBLANK(Beer!A52),"",if(Beer!F52=0,"",Beer!F52))</f>
        <v/>
      </c>
      <c r="G252" s="784" t="str">
        <f>IF(ISBLANK(Beer!A52),"",if(MOC!$J$89=TRUE,if(isblank(Beer!F52),"",if(Beer!F52=0,"",Beer!$A$14&amp;" - "&amp;MOC!$I$90)),if(isblank(Beer!F52),"",if(Beer!F52=0,"",Beer!$A$14))))</f>
        <v/>
      </c>
      <c r="H252" s="780">
        <f t="shared" si="3"/>
        <v>38</v>
      </c>
    </row>
    <row r="253">
      <c r="A253" s="779"/>
      <c r="C253" s="444" t="str">
        <f>IF(ISBLANK(Beer!A53),"",IF(Beer!F53=0,"",if(ISBLANK(Beer!F53),"",if(MOC!$J$93=true,"DFT "&amp;Beer!A53,Beer!A53))))</f>
        <v/>
      </c>
      <c r="D253" s="444" t="str">
        <f>IF(ISBLANK(Beer!A53),"",IF(ISBLANK(Beer!F53),"",if(Beer!F53=0,"",if(MOC!$J$91,MOC!$I$92&amp;" "&amp;C253,C253))))</f>
        <v/>
      </c>
      <c r="E253" s="450" t="str">
        <f>IF(ISBLANK(Beer!A53),"",if(Beer!F53=0,"",Beer!F53))</f>
        <v/>
      </c>
      <c r="G253" s="784" t="str">
        <f>IF(ISBLANK(Beer!A53),"",if(MOC!$J$89=TRUE,if(isblank(Beer!F53),"",if(Beer!F53=0,"",Beer!$A$14&amp;" - "&amp;MOC!$I$90)),if(isblank(Beer!F53),"",if(Beer!F53=0,"",Beer!$A$14))))</f>
        <v/>
      </c>
      <c r="H253" s="780">
        <f t="shared" si="3"/>
        <v>39</v>
      </c>
    </row>
    <row r="254">
      <c r="A254" s="779"/>
      <c r="C254" s="444" t="str">
        <f>IF(ISBLANK(Beer!A54),"",IF(Beer!F54=0,"",if(ISBLANK(Beer!F54),"",if(MOC!$J$93=true,"DFT "&amp;Beer!A54,Beer!A54))))</f>
        <v/>
      </c>
      <c r="D254" s="444" t="str">
        <f>IF(ISBLANK(Beer!A54),"",IF(ISBLANK(Beer!F54),"",if(Beer!F54=0,"",if(MOC!$J$91,MOC!$I$92&amp;" "&amp;C254,C254))))</f>
        <v/>
      </c>
      <c r="E254" s="450" t="str">
        <f>IF(ISBLANK(Beer!A54),"",if(Beer!F54=0,"",Beer!F54))</f>
        <v/>
      </c>
      <c r="G254" s="784" t="str">
        <f>IF(ISBLANK(Beer!A54),"",if(MOC!$J$89=TRUE,if(isblank(Beer!F54),"",if(Beer!F54=0,"",Beer!$A$14&amp;" - "&amp;MOC!$I$90)),if(isblank(Beer!F54),"",if(Beer!F54=0,"",Beer!$A$14))))</f>
        <v/>
      </c>
      <c r="H254" s="780">
        <f t="shared" si="3"/>
        <v>40</v>
      </c>
    </row>
    <row r="255">
      <c r="A255" s="779"/>
      <c r="C255" s="444" t="str">
        <f>IF(ISBLANK(Beer!A55),"",IF(Beer!F55=0,"",if(ISBLANK(Beer!F55),"",if(MOC!$J$93=true,"DFT "&amp;Beer!A55,Beer!A55))))</f>
        <v/>
      </c>
      <c r="D255" s="444" t="str">
        <f>IF(ISBLANK(Beer!A55),"",IF(ISBLANK(Beer!F55),"",if(Beer!F55=0,"",if(MOC!$J$91,MOC!$I$92&amp;" "&amp;C255,C255))))</f>
        <v/>
      </c>
      <c r="E255" s="450" t="str">
        <f>IF(ISBLANK(Beer!A55),"",if(Beer!F55=0,"",Beer!F55))</f>
        <v/>
      </c>
      <c r="G255" s="784" t="str">
        <f>IF(ISBLANK(Beer!A55),"",if(MOC!$J$89=TRUE,if(isblank(Beer!F55),"",if(Beer!F55=0,"",Beer!$A$14&amp;" - "&amp;MOC!$I$90)),if(isblank(Beer!F55),"",if(Beer!F55=0,"",Beer!$A$14))))</f>
        <v/>
      </c>
      <c r="H255" s="780">
        <f t="shared" si="3"/>
        <v>41</v>
      </c>
    </row>
    <row r="256">
      <c r="A256" s="779"/>
      <c r="C256" s="444" t="str">
        <f>IF(ISBLANK(Beer!A56),"",IF(Beer!F56=0,"",if(ISBLANK(Beer!F56),"",if(MOC!$J$93=true,"DFT "&amp;Beer!A56,Beer!A56))))</f>
        <v/>
      </c>
      <c r="D256" s="444" t="str">
        <f>IF(ISBLANK(Beer!A56),"",IF(ISBLANK(Beer!F56),"",if(Beer!F56=0,"",if(MOC!$J$91,MOC!$I$92&amp;" "&amp;C256,C256))))</f>
        <v/>
      </c>
      <c r="E256" s="450" t="str">
        <f>IF(ISBLANK(Beer!A56),"",if(Beer!F56=0,"",Beer!F56))</f>
        <v/>
      </c>
      <c r="G256" s="784" t="str">
        <f>IF(ISBLANK(Beer!A56),"",if(MOC!$J$89=TRUE,if(isblank(Beer!F56),"",if(Beer!F56=0,"",Beer!$A$14&amp;" - "&amp;MOC!$I$90)),if(isblank(Beer!F56),"",if(Beer!F56=0,"",Beer!$A$14))))</f>
        <v/>
      </c>
      <c r="H256" s="780">
        <f t="shared" si="3"/>
        <v>42</v>
      </c>
    </row>
    <row r="257">
      <c r="A257" s="779"/>
      <c r="C257" s="444" t="str">
        <f>IF(ISBLANK(Beer!A57),"",IF(Beer!F57=0,"",if(ISBLANK(Beer!F57),"",if(MOC!$J$93=true,"DFT "&amp;Beer!A57,Beer!A57))))</f>
        <v/>
      </c>
      <c r="D257" s="444" t="str">
        <f>IF(ISBLANK(Beer!A57),"",IF(ISBLANK(Beer!F57),"",if(Beer!F57=0,"",if(MOC!$J$91,MOC!$I$92&amp;" "&amp;C257,C257))))</f>
        <v/>
      </c>
      <c r="E257" s="450" t="str">
        <f>IF(ISBLANK(Beer!A57),"",if(Beer!F57=0,"",Beer!F57))</f>
        <v/>
      </c>
      <c r="G257" s="784" t="str">
        <f>IF(ISBLANK(Beer!A57),"",if(MOC!$J$89=TRUE,if(isblank(Beer!F57),"",if(Beer!F57=0,"",Beer!$A$14&amp;" - "&amp;MOC!$I$90)),if(isblank(Beer!F57),"",if(Beer!F57=0,"",Beer!$A$14))))</f>
        <v/>
      </c>
      <c r="H257" s="780">
        <f t="shared" si="3"/>
        <v>43</v>
      </c>
    </row>
    <row r="258">
      <c r="A258" s="779"/>
      <c r="C258" s="444" t="str">
        <f>IF(ISBLANK(Beer!A58),"",IF(Beer!F58=0,"",if(ISBLANK(Beer!F58),"",if(MOC!$J$93=true,"DFT "&amp;Beer!A58,Beer!A58))))</f>
        <v/>
      </c>
      <c r="D258" s="444" t="str">
        <f>IF(ISBLANK(Beer!A58),"",IF(ISBLANK(Beer!F58),"",if(Beer!F58=0,"",if(MOC!$J$91,MOC!$I$92&amp;" "&amp;C258,C258))))</f>
        <v/>
      </c>
      <c r="E258" s="450" t="str">
        <f>IF(ISBLANK(Beer!A58),"",if(Beer!F58=0,"",Beer!F58))</f>
        <v/>
      </c>
      <c r="G258" s="784" t="str">
        <f>IF(ISBLANK(Beer!A58),"",if(MOC!$J$89=TRUE,if(isblank(Beer!F58),"",if(Beer!F58=0,"",Beer!$A$14&amp;" - "&amp;MOC!$I$90)),if(isblank(Beer!F58),"",if(Beer!F58=0,"",Beer!$A$14))))</f>
        <v/>
      </c>
      <c r="H258" s="780">
        <f t="shared" si="3"/>
        <v>44</v>
      </c>
    </row>
    <row r="259">
      <c r="A259" s="779"/>
      <c r="C259" s="444" t="str">
        <f>IF(ISBLANK(Beer!A59),"",IF(Beer!F59=0,"",if(ISBLANK(Beer!F59),"",if(MOC!$J$93=true,"DFT "&amp;Beer!A59,Beer!A59))))</f>
        <v/>
      </c>
      <c r="D259" s="444" t="str">
        <f>IF(ISBLANK(Beer!A59),"",IF(ISBLANK(Beer!F59),"",if(Beer!F59=0,"",if(MOC!$J$91,MOC!$I$92&amp;" "&amp;C259,C259))))</f>
        <v/>
      </c>
      <c r="E259" s="450" t="str">
        <f>IF(ISBLANK(Beer!A59),"",if(Beer!F59=0,"",Beer!F59))</f>
        <v/>
      </c>
      <c r="G259" s="784" t="str">
        <f>IF(ISBLANK(Beer!A59),"",if(MOC!$J$89=TRUE,if(isblank(Beer!F59),"",if(Beer!F59=0,"",Beer!$A$14&amp;" - "&amp;MOC!$I$90)),if(isblank(Beer!F59),"",if(Beer!F59=0,"",Beer!$A$14))))</f>
        <v/>
      </c>
      <c r="H259" s="780">
        <f t="shared" si="3"/>
        <v>45</v>
      </c>
    </row>
    <row r="260">
      <c r="A260" s="779"/>
      <c r="C260" s="444" t="str">
        <f>IF(ISBLANK(Beer!A60),"",IF(Beer!F60=0,"",if(ISBLANK(Beer!F60),"",if(MOC!$J$93=true,"DFT "&amp;Beer!A60,Beer!A60))))</f>
        <v/>
      </c>
      <c r="D260" s="444" t="str">
        <f>IF(ISBLANK(Beer!A60),"",IF(ISBLANK(Beer!F60),"",if(Beer!F60=0,"",if(MOC!$J$91,MOC!$I$92&amp;" "&amp;C260,C260))))</f>
        <v/>
      </c>
      <c r="E260" s="450" t="str">
        <f>IF(ISBLANK(Beer!A60),"",if(Beer!F60=0,"",Beer!F60))</f>
        <v/>
      </c>
      <c r="G260" s="784" t="str">
        <f>IF(ISBLANK(Beer!A60),"",if(MOC!$J$89=TRUE,if(isblank(Beer!F60),"",if(Beer!F60=0,"",Beer!$A$14&amp;" - "&amp;MOC!$I$90)),if(isblank(Beer!F60),"",if(Beer!F60=0,"",Beer!$A$14))))</f>
        <v/>
      </c>
      <c r="H260" s="780">
        <f t="shared" si="3"/>
        <v>46</v>
      </c>
    </row>
    <row r="261">
      <c r="A261" s="779"/>
      <c r="C261" s="444" t="str">
        <f>IF(ISBLANK(Beer!A61),"",IF(Beer!F61=0,"",if(ISBLANK(Beer!F61),"",if(MOC!$J$93=true,"DFT "&amp;Beer!A61,Beer!A61))))</f>
        <v/>
      </c>
      <c r="D261" s="444" t="str">
        <f>IF(ISBLANK(Beer!A61),"",IF(ISBLANK(Beer!F61),"",if(Beer!F61=0,"",if(MOC!$J$91,MOC!$I$92&amp;" "&amp;C261,C261))))</f>
        <v/>
      </c>
      <c r="E261" s="450" t="str">
        <f>IF(ISBLANK(Beer!A61),"",if(Beer!F61=0,"",Beer!F61))</f>
        <v/>
      </c>
      <c r="G261" s="784" t="str">
        <f>IF(ISBLANK(Beer!A61),"",if(MOC!$J$89=TRUE,if(isblank(Beer!F61),"",if(Beer!F61=0,"",Beer!$A$14&amp;" - "&amp;MOC!$I$90)),if(isblank(Beer!F61),"",if(Beer!F61=0,"",Beer!$A$14))))</f>
        <v/>
      </c>
      <c r="H261" s="780">
        <f t="shared" si="3"/>
        <v>47</v>
      </c>
    </row>
    <row r="262">
      <c r="A262" s="779"/>
      <c r="C262" s="444" t="str">
        <f>IF(ISBLANK(Beer!A62),"",IF(Beer!F62=0,"",if(ISBLANK(Beer!F62),"",if(MOC!$J$93=true,"DFT "&amp;Beer!A62,Beer!A62))))</f>
        <v/>
      </c>
      <c r="D262" s="444" t="str">
        <f>IF(ISBLANK(Beer!A62),"",IF(ISBLANK(Beer!F62),"",if(Beer!F62=0,"",if(MOC!$J$91,MOC!$I$92&amp;" "&amp;C262,C262))))</f>
        <v/>
      </c>
      <c r="E262" s="450" t="str">
        <f>IF(ISBLANK(Beer!A62),"",if(Beer!F62=0,"",Beer!F62))</f>
        <v/>
      </c>
      <c r="G262" s="784" t="str">
        <f>IF(ISBLANK(Beer!A62),"",if(MOC!$J$89=TRUE,if(isblank(Beer!F62),"",if(Beer!F62=0,"",Beer!$A$14&amp;" - "&amp;MOC!$I$90)),if(isblank(Beer!F62),"",if(Beer!F62=0,"",Beer!$A$14))))</f>
        <v/>
      </c>
      <c r="H262" s="780">
        <f t="shared" si="3"/>
        <v>48</v>
      </c>
    </row>
    <row r="263">
      <c r="A263" s="779"/>
      <c r="C263" s="444" t="str">
        <f>IF(ISBLANK(Beer!A63),"",IF(Beer!F63=0,"",if(ISBLANK(Beer!F63),"",if(MOC!$J$93=true,"DFT "&amp;Beer!A63,Beer!A63))))</f>
        <v/>
      </c>
      <c r="D263" s="444" t="str">
        <f>IF(ISBLANK(Beer!A63),"",IF(ISBLANK(Beer!F63),"",if(Beer!F63=0,"",if(MOC!$J$91,MOC!$I$92&amp;" "&amp;C263,C263))))</f>
        <v/>
      </c>
      <c r="E263" s="450" t="str">
        <f>IF(ISBLANK(Beer!A63),"",if(Beer!F63=0,"",Beer!F63))</f>
        <v/>
      </c>
      <c r="G263" s="784" t="str">
        <f>IF(ISBLANK(Beer!A63),"",if(MOC!$J$89=TRUE,if(isblank(Beer!F63),"",if(Beer!F63=0,"",Beer!$A$14&amp;" - "&amp;MOC!$I$90)),if(isblank(Beer!F63),"",if(Beer!F63=0,"",Beer!$A$14))))</f>
        <v/>
      </c>
      <c r="H263" s="780">
        <f t="shared" si="3"/>
        <v>49</v>
      </c>
    </row>
    <row r="264">
      <c r="A264" s="779"/>
      <c r="C264" s="444" t="str">
        <f>IF(ISBLANK(Beer!A64),"",IF(Beer!F64=0,"",if(ISBLANK(Beer!F64),"",if(MOC!$J$93=true,"DFT "&amp;Beer!A64,Beer!A64))))</f>
        <v/>
      </c>
      <c r="D264" s="444" t="str">
        <f>IF(ISBLANK(Beer!A64),"",IF(ISBLANK(Beer!F64),"",if(Beer!F64=0,"",if(MOC!$J$91,MOC!$I$92&amp;" "&amp;C264,C264))))</f>
        <v/>
      </c>
      <c r="E264" s="450" t="str">
        <f>IF(ISBLANK(Beer!A64),"",if(Beer!F64=0,"",Beer!F64))</f>
        <v/>
      </c>
      <c r="G264" s="784" t="str">
        <f>IF(ISBLANK(Beer!A64),"",if(MOC!$J$89=TRUE,if(isblank(Beer!F64),"",if(Beer!F64=0,"",Beer!$A$14&amp;" - "&amp;MOC!$I$90)),if(isblank(Beer!F64),"",if(Beer!F64=0,"",Beer!$A$14))))</f>
        <v/>
      </c>
      <c r="H264" s="780">
        <f t="shared" si="3"/>
        <v>50</v>
      </c>
    </row>
    <row r="265">
      <c r="A265" s="779"/>
      <c r="C265" s="444" t="str">
        <f>IF(ISBLANK(Beer!A65),"",IF(Beer!F65=0,"",if(ISBLANK(Beer!F65),"",if(MOC!$J$93=true,"DFT "&amp;Beer!A65,Beer!A65))))</f>
        <v/>
      </c>
      <c r="D265" s="444" t="str">
        <f>IF(ISBLANK(Beer!A65),"",IF(ISBLANK(Beer!F65),"",if(Beer!F65=0,"",if(MOC!$J$91,MOC!$I$92&amp;" "&amp;C265,C265))))</f>
        <v/>
      </c>
      <c r="E265" s="450" t="str">
        <f>IF(ISBLANK(Beer!A65),"",if(Beer!F65=0,"",Beer!F65))</f>
        <v/>
      </c>
      <c r="G265" s="784" t="str">
        <f>IF(ISBLANK(Beer!A65),"",if(MOC!$J$89=TRUE,if(isblank(Beer!F65),"",if(Beer!F65=0,"",Beer!$A$14&amp;" - "&amp;MOC!$I$90)),if(isblank(Beer!F65),"",if(Beer!F65=0,"",Beer!$A$14))))</f>
        <v/>
      </c>
      <c r="H265" s="780">
        <f t="shared" si="3"/>
        <v>51</v>
      </c>
    </row>
    <row r="266">
      <c r="A266" s="779"/>
      <c r="C266" s="444" t="str">
        <f>IF(ISBLANK(Beer!A66),"",IF(Beer!F66=0,"",if(ISBLANK(Beer!F66),"",if(MOC!$J$93=true,"DFT "&amp;Beer!A66,Beer!A66))))</f>
        <v/>
      </c>
      <c r="D266" s="444" t="str">
        <f>IF(ISBLANK(Beer!A66),"",IF(ISBLANK(Beer!F66),"",if(Beer!F66=0,"",if(MOC!$J$91,MOC!$I$92&amp;" "&amp;C266,C266))))</f>
        <v/>
      </c>
      <c r="E266" s="450" t="str">
        <f>IF(ISBLANK(Beer!A66),"",if(Beer!F66=0,"",Beer!F66))</f>
        <v/>
      </c>
      <c r="G266" s="784" t="str">
        <f>IF(ISBLANK(Beer!A66),"",if(MOC!$J$89=TRUE,if(isblank(Beer!F66),"",if(Beer!F66=0,"",Beer!$A$14&amp;" - "&amp;MOC!$I$90)),if(isblank(Beer!F66),"",if(Beer!F66=0,"",Beer!$A$14))))</f>
        <v/>
      </c>
      <c r="H266" s="780">
        <f t="shared" si="3"/>
        <v>52</v>
      </c>
    </row>
    <row r="267">
      <c r="A267" s="779"/>
      <c r="C267" s="444" t="str">
        <f>IF(ISBLANK(Beer!A67),"",IF(Beer!F67=0,"",if(ISBLANK(Beer!F67),"",if(MOC!$J$93=true,"DFT "&amp;Beer!A67,Beer!A67))))</f>
        <v/>
      </c>
      <c r="D267" s="444" t="str">
        <f>IF(ISBLANK(Beer!A67),"",IF(ISBLANK(Beer!F67),"",if(Beer!F67=0,"",if(MOC!$J$91,MOC!$I$92&amp;" "&amp;C267,C267))))</f>
        <v/>
      </c>
      <c r="E267" s="450" t="str">
        <f>IF(ISBLANK(Beer!A67),"",if(Beer!F67=0,"",Beer!F67))</f>
        <v/>
      </c>
      <c r="G267" s="784" t="str">
        <f>IF(ISBLANK(Beer!A67),"",if(MOC!$J$89=TRUE,if(isblank(Beer!F67),"",if(Beer!F67=0,"",Beer!$A$14&amp;" - "&amp;MOC!$I$90)),if(isblank(Beer!F67),"",if(Beer!F67=0,"",Beer!$A$14))))</f>
        <v/>
      </c>
      <c r="H267" s="780">
        <f t="shared" si="3"/>
        <v>53</v>
      </c>
    </row>
    <row r="268">
      <c r="A268" s="779"/>
      <c r="C268" s="444" t="str">
        <f>IF(ISBLANK(Beer!A68),"",IF(Beer!F68=0,"",if(ISBLANK(Beer!F68),"",if(MOC!$J$93=true,"DFT "&amp;Beer!A68,Beer!A68))))</f>
        <v/>
      </c>
      <c r="D268" s="444" t="str">
        <f>IF(ISBLANK(Beer!A68),"",IF(ISBLANK(Beer!F68),"",if(Beer!F68=0,"",if(MOC!$J$91,MOC!$I$92&amp;" "&amp;C268,C268))))</f>
        <v/>
      </c>
      <c r="E268" s="450" t="str">
        <f>IF(ISBLANK(Beer!A68),"",if(Beer!F68=0,"",Beer!F68))</f>
        <v/>
      </c>
      <c r="G268" s="784" t="str">
        <f>IF(ISBLANK(Beer!A68),"",if(MOC!$J$89=TRUE,if(isblank(Beer!F68),"",if(Beer!F68=0,"",Beer!$A$14&amp;" - "&amp;MOC!$I$90)),if(isblank(Beer!F68),"",if(Beer!F68=0,"",Beer!$A$14))))</f>
        <v/>
      </c>
      <c r="H268" s="780">
        <f t="shared" si="3"/>
        <v>54</v>
      </c>
    </row>
    <row r="269">
      <c r="A269" s="779"/>
      <c r="C269" s="444" t="str">
        <f>IF(ISBLANK(Beer!A69),"",IF(Beer!F69=0,"",if(ISBLANK(Beer!F69),"",if(MOC!$J$93=true,"DFT "&amp;Beer!A69,Beer!A69))))</f>
        <v/>
      </c>
      <c r="D269" s="444" t="str">
        <f>IF(ISBLANK(Beer!A69),"",IF(ISBLANK(Beer!F69),"",if(Beer!F69=0,"",if(MOC!$J$91,MOC!$I$92&amp;" "&amp;C269,C269))))</f>
        <v/>
      </c>
      <c r="E269" s="450" t="str">
        <f>IF(ISBLANK(Beer!A69),"",if(Beer!F69=0,"",Beer!F69))</f>
        <v/>
      </c>
      <c r="G269" s="784" t="str">
        <f>IF(ISBLANK(Beer!A69),"",if(MOC!$J$89=TRUE,if(isblank(Beer!F69),"",if(Beer!F69=0,"",Beer!$A$14&amp;" - "&amp;MOC!$I$90)),if(isblank(Beer!F69),"",if(Beer!F69=0,"",Beer!$A$14))))</f>
        <v/>
      </c>
      <c r="H269" s="780">
        <f t="shared" si="3"/>
        <v>55</v>
      </c>
    </row>
    <row r="270">
      <c r="A270" s="779"/>
      <c r="C270" s="444" t="str">
        <f>IF(ISBLANK(Beer!A70),"",IF(Beer!F70=0,"",if(ISBLANK(Beer!F70),"",if(MOC!$J$93=true,"DFT "&amp;Beer!A70,Beer!A70))))</f>
        <v/>
      </c>
      <c r="D270" s="444" t="str">
        <f>IF(ISBLANK(Beer!A70),"",IF(ISBLANK(Beer!F70),"",if(Beer!F70=0,"",if(MOC!$J$91,MOC!$I$92&amp;" "&amp;C270,C270))))</f>
        <v/>
      </c>
      <c r="E270" s="450" t="str">
        <f>IF(ISBLANK(Beer!A70),"",if(Beer!F70=0,"",Beer!F70))</f>
        <v/>
      </c>
      <c r="G270" s="784" t="str">
        <f>IF(ISBLANK(Beer!A70),"",if(MOC!$J$89=TRUE,if(isblank(Beer!F70),"",if(Beer!F70=0,"",Beer!$A$14&amp;" - "&amp;MOC!$I$90)),if(isblank(Beer!F70),"",if(Beer!F70=0,"",Beer!$A$14))))</f>
        <v/>
      </c>
      <c r="H270" s="780">
        <f t="shared" si="3"/>
        <v>56</v>
      </c>
    </row>
    <row r="271">
      <c r="A271" s="779"/>
      <c r="C271" s="444" t="str">
        <f>IF(ISBLANK(Beer!A71),"",IF(Beer!F71=0,"",if(ISBLANK(Beer!F71),"",if(MOC!$J$93=true,"DFT "&amp;Beer!A71,Beer!A71))))</f>
        <v/>
      </c>
      <c r="D271" s="444" t="str">
        <f>IF(ISBLANK(Beer!A71),"",IF(ISBLANK(Beer!F71),"",if(Beer!F71=0,"",if(MOC!$J$91,MOC!$I$92&amp;" "&amp;C271,C271))))</f>
        <v/>
      </c>
      <c r="E271" s="450" t="str">
        <f>IF(ISBLANK(Beer!A71),"",if(Beer!F71=0,"",Beer!F71))</f>
        <v/>
      </c>
      <c r="G271" s="784" t="str">
        <f>IF(ISBLANK(Beer!A71),"",if(MOC!$J$89=TRUE,if(isblank(Beer!F71),"",if(Beer!F71=0,"",Beer!$A$14&amp;" - "&amp;MOC!$I$90)),if(isblank(Beer!F71),"",if(Beer!F71=0,"",Beer!$A$14))))</f>
        <v/>
      </c>
      <c r="H271" s="780">
        <f t="shared" si="3"/>
        <v>57</v>
      </c>
    </row>
    <row r="272">
      <c r="A272" s="779"/>
      <c r="C272" s="444" t="str">
        <f>IF(ISBLANK(Beer!A72),"",IF(Beer!F72=0,"",if(ISBLANK(Beer!F72),"",if(MOC!$J$93=true,"DFT "&amp;Beer!A72,Beer!A72))))</f>
        <v/>
      </c>
      <c r="D272" s="444" t="str">
        <f>IF(ISBLANK(Beer!A72),"",IF(ISBLANK(Beer!F72),"",if(Beer!F72=0,"",if(MOC!$J$91,MOC!$I$92&amp;" "&amp;C272,C272))))</f>
        <v/>
      </c>
      <c r="E272" s="450" t="str">
        <f>IF(ISBLANK(Beer!A72),"",if(Beer!F72=0,"",Beer!F72))</f>
        <v/>
      </c>
      <c r="G272" s="784" t="str">
        <f>IF(ISBLANK(Beer!A72),"",if(MOC!$J$89=TRUE,if(isblank(Beer!F72),"",if(Beer!F72=0,"",Beer!$A$14&amp;" - "&amp;MOC!$I$90)),if(isblank(Beer!F72),"",if(Beer!F72=0,"",Beer!$A$14))))</f>
        <v/>
      </c>
      <c r="H272" s="780">
        <f t="shared" si="3"/>
        <v>58</v>
      </c>
    </row>
    <row r="273">
      <c r="A273" s="779"/>
      <c r="C273" s="444" t="str">
        <f>IF(ISBLANK(Beer!A73),"",IF(Beer!F73=0,"",if(ISBLANK(Beer!F73),"",if(MOC!$J$93=true,"DFT "&amp;Beer!A73,Beer!A73))))</f>
        <v/>
      </c>
      <c r="D273" s="444" t="str">
        <f>IF(ISBLANK(Beer!A73),"",IF(ISBLANK(Beer!F73),"",if(Beer!F73=0,"",if(MOC!$J$91,MOC!$I$92&amp;" "&amp;C273,C273))))</f>
        <v/>
      </c>
      <c r="E273" s="450" t="str">
        <f>IF(ISBLANK(Beer!A73),"",if(Beer!F73=0,"",Beer!F73))</f>
        <v/>
      </c>
      <c r="G273" s="784" t="str">
        <f>IF(ISBLANK(Beer!A73),"",if(MOC!$J$89=TRUE,if(isblank(Beer!F73),"",if(Beer!F73=0,"",Beer!$A$14&amp;" - "&amp;MOC!$I$90)),if(isblank(Beer!F73),"",if(Beer!F73=0,"",Beer!$A$14))))</f>
        <v/>
      </c>
      <c r="H273" s="780">
        <f t="shared" si="3"/>
        <v>59</v>
      </c>
    </row>
    <row r="274">
      <c r="A274" s="779"/>
      <c r="C274" s="444" t="str">
        <f>IF(ISBLANK(Beer!A74),"",IF(Beer!F74=0,"",if(ISBLANK(Beer!F74),"",if(MOC!$J$93=true,"DFT "&amp;Beer!A74,Beer!A74))))</f>
        <v/>
      </c>
      <c r="D274" s="444" t="str">
        <f>IF(ISBLANK(Beer!A74),"",IF(ISBLANK(Beer!F74),"",if(Beer!F74=0,"",if(MOC!$J$91,MOC!$I$92&amp;" "&amp;C274,C274))))</f>
        <v/>
      </c>
      <c r="E274" s="450" t="str">
        <f>IF(ISBLANK(Beer!A74),"",if(Beer!F74=0,"",Beer!F74))</f>
        <v/>
      </c>
      <c r="G274" s="784" t="str">
        <f>IF(ISBLANK(Beer!A74),"",if(MOC!$J$89=TRUE,if(isblank(Beer!F74),"",if(Beer!F74=0,"",Beer!$A$14&amp;" - "&amp;MOC!$I$90)),if(isblank(Beer!F74),"",if(Beer!F74=0,"",Beer!$A$14))))</f>
        <v/>
      </c>
      <c r="H274" s="780">
        <f t="shared" si="3"/>
        <v>60</v>
      </c>
    </row>
    <row r="275">
      <c r="A275" s="779"/>
      <c r="C275" s="444" t="str">
        <f>IF(ISBLANK(Beer!A75),"",IF(Beer!F75=0,"",if(ISBLANK(Beer!F75),"",if(MOC!$J$93=true,"DFT "&amp;Beer!A75,Beer!A75))))</f>
        <v/>
      </c>
      <c r="D275" s="444" t="str">
        <f>IF(ISBLANK(Beer!A75),"",IF(ISBLANK(Beer!F75),"",if(Beer!F75=0,"",if(MOC!$J$91,MOC!$I$92&amp;" "&amp;C275,C275))))</f>
        <v/>
      </c>
      <c r="E275" s="450" t="str">
        <f>IF(ISBLANK(Beer!A75),"",if(Beer!F75=0,"",Beer!F75))</f>
        <v/>
      </c>
      <c r="G275" s="784" t="str">
        <f>IF(ISBLANK(Beer!A75),"",if(MOC!$J$89=TRUE,if(isblank(Beer!F75),"",if(Beer!F75=0,"",Beer!$A$14&amp;" - "&amp;MOC!$I$90)),if(isblank(Beer!F75),"",if(Beer!F75=0,"",Beer!$A$14))))</f>
        <v/>
      </c>
      <c r="H275" s="780">
        <f t="shared" si="3"/>
        <v>61</v>
      </c>
    </row>
    <row r="276">
      <c r="A276" s="779"/>
      <c r="C276" s="444" t="str">
        <f>IF(ISBLANK(Beer!A76),"",IF(Beer!F76=0,"",if(ISBLANK(Beer!F76),"",if(MOC!$J$93=true,"DFT "&amp;Beer!A76,Beer!A76))))</f>
        <v/>
      </c>
      <c r="D276" s="444" t="str">
        <f>IF(ISBLANK(Beer!A76),"",IF(ISBLANK(Beer!F76),"",if(Beer!F76=0,"",if(MOC!$J$91,MOC!$I$92&amp;" "&amp;C276,C276))))</f>
        <v/>
      </c>
      <c r="E276" s="450" t="str">
        <f>IF(ISBLANK(Beer!A76),"",if(Beer!F76=0,"",Beer!F76))</f>
        <v/>
      </c>
      <c r="G276" s="784" t="str">
        <f>IF(ISBLANK(Beer!A76),"",if(MOC!$J$89=TRUE,if(isblank(Beer!F76),"",if(Beer!F76=0,"",Beer!$A$14&amp;" - "&amp;MOC!$I$90)),if(isblank(Beer!F76),"",if(Beer!F76=0,"",Beer!$A$14))))</f>
        <v/>
      </c>
      <c r="H276" s="780">
        <f t="shared" si="3"/>
        <v>62</v>
      </c>
    </row>
    <row r="277">
      <c r="A277" s="779"/>
      <c r="C277" s="444" t="str">
        <f>IF(ISBLANK(Beer!A77),"",IF(Beer!F77=0,"",if(ISBLANK(Beer!F77),"",if(MOC!$J$93=true,"DFT "&amp;Beer!A77,Beer!A77))))</f>
        <v/>
      </c>
      <c r="D277" s="444" t="str">
        <f>IF(ISBLANK(Beer!A77),"",IF(ISBLANK(Beer!F77),"",if(Beer!F77=0,"",if(MOC!$J$91,MOC!$I$92&amp;" "&amp;C277,C277))))</f>
        <v/>
      </c>
      <c r="E277" s="450" t="str">
        <f>IF(ISBLANK(Beer!A77),"",if(Beer!F77=0,"",Beer!F77))</f>
        <v/>
      </c>
      <c r="G277" s="784" t="str">
        <f>IF(ISBLANK(Beer!A77),"",if(MOC!$J$89=TRUE,if(isblank(Beer!F77),"",if(Beer!F77=0,"",Beer!$A$14&amp;" - "&amp;MOC!$I$90)),if(isblank(Beer!F77),"",if(Beer!F77=0,"",Beer!$A$14))))</f>
        <v/>
      </c>
      <c r="H277" s="780">
        <f t="shared" si="3"/>
        <v>63</v>
      </c>
    </row>
    <row r="278">
      <c r="A278" s="779"/>
      <c r="C278" s="444" t="str">
        <f>IF(ISBLANK(Beer!A78),"",IF(Beer!F78=0,"",if(ISBLANK(Beer!F78),"",if(MOC!$J$93=true,"DFT "&amp;Beer!A78,Beer!A78))))</f>
        <v/>
      </c>
      <c r="D278" s="444" t="str">
        <f>IF(ISBLANK(Beer!A78),"",IF(ISBLANK(Beer!F78),"",if(Beer!F78=0,"",if(MOC!$J$91,MOC!$I$92&amp;" "&amp;C278,C278))))</f>
        <v/>
      </c>
      <c r="E278" s="450" t="str">
        <f>IF(ISBLANK(Beer!A78),"",if(Beer!F78=0,"",Beer!F78))</f>
        <v/>
      </c>
      <c r="G278" s="784" t="str">
        <f>IF(ISBLANK(Beer!A78),"",if(MOC!$J$89=TRUE,if(isblank(Beer!F78),"",if(Beer!F78=0,"",Beer!$A$14&amp;" - "&amp;MOC!$I$90)),if(isblank(Beer!F78),"",if(Beer!F78=0,"",Beer!$A$14))))</f>
        <v/>
      </c>
      <c r="H278" s="780">
        <f t="shared" si="3"/>
        <v>64</v>
      </c>
    </row>
    <row r="279">
      <c r="A279" s="779"/>
      <c r="C279" s="444" t="str">
        <f>IF(ISBLANK(Beer!A79),"",IF(Beer!F79=0,"",if(ISBLANK(Beer!F79),"",if(MOC!$J$93=true,"DFT "&amp;Beer!A79,Beer!A79))))</f>
        <v/>
      </c>
      <c r="D279" s="444" t="str">
        <f>IF(ISBLANK(Beer!A79),"",IF(ISBLANK(Beer!F79),"",if(Beer!F79=0,"",if(MOC!$J$91,MOC!$I$92&amp;" "&amp;C279,C279))))</f>
        <v/>
      </c>
      <c r="E279" s="450" t="str">
        <f>IF(ISBLANK(Beer!A79),"",if(Beer!F79=0,"",Beer!F79))</f>
        <v/>
      </c>
      <c r="G279" s="784" t="str">
        <f>IF(ISBLANK(Beer!A79),"",if(MOC!$J$89=TRUE,if(isblank(Beer!F79),"",if(Beer!F79=0,"",Beer!$A$14&amp;" - "&amp;MOC!$I$90)),if(isblank(Beer!F79),"",if(Beer!F79=0,"",Beer!$A$14))))</f>
        <v/>
      </c>
      <c r="H279" s="780">
        <f t="shared" si="3"/>
        <v>65</v>
      </c>
    </row>
    <row r="280">
      <c r="A280" s="779"/>
      <c r="C280" s="444" t="str">
        <f>IF(ISBLANK(Beer!A80),"",IF(Beer!F80=0,"",if(ISBLANK(Beer!F80),"",if(MOC!$J$93=true,"DFT "&amp;Beer!A80,Beer!A80))))</f>
        <v/>
      </c>
      <c r="D280" s="444" t="str">
        <f>IF(ISBLANK(Beer!A80),"",IF(ISBLANK(Beer!F80),"",if(Beer!F80=0,"",if(MOC!$J$91,MOC!$I$92&amp;" "&amp;C280,C280))))</f>
        <v/>
      </c>
      <c r="E280" s="450" t="str">
        <f>IF(ISBLANK(Beer!A80),"",if(Beer!F80=0,"",Beer!F80))</f>
        <v/>
      </c>
      <c r="G280" s="784" t="str">
        <f>IF(ISBLANK(Beer!A80),"",if(MOC!$J$89=TRUE,if(isblank(Beer!F80),"",if(Beer!F80=0,"",Beer!$A$14&amp;" - "&amp;MOC!$I$90)),if(isblank(Beer!F80),"",if(Beer!F80=0,"",Beer!$A$14))))</f>
        <v/>
      </c>
      <c r="H280" s="780">
        <f t="shared" si="3"/>
        <v>66</v>
      </c>
    </row>
    <row r="281">
      <c r="A281" s="779"/>
      <c r="C281" s="444" t="str">
        <f>IF(ISBLANK(Beer!A81),"",IF(Beer!F81=0,"",if(ISBLANK(Beer!F81),"",if(MOC!$J$93=true,"DFT "&amp;Beer!A81,Beer!A81))))</f>
        <v/>
      </c>
      <c r="D281" s="444" t="str">
        <f>IF(ISBLANK(Beer!A81),"",IF(ISBLANK(Beer!F81),"",if(Beer!F81=0,"",if(MOC!$J$91,MOC!$I$92&amp;" "&amp;C281,C281))))</f>
        <v/>
      </c>
      <c r="E281" s="450" t="str">
        <f>IF(ISBLANK(Beer!A81),"",if(Beer!F81=0,"",Beer!F81))</f>
        <v/>
      </c>
      <c r="G281" s="784" t="str">
        <f>IF(ISBLANK(Beer!A81),"",if(MOC!$J$89=TRUE,if(isblank(Beer!F81),"",if(Beer!F81=0,"",Beer!$A$14&amp;" - "&amp;MOC!$I$90)),if(isblank(Beer!F81),"",if(Beer!F81=0,"",Beer!$A$14))))</f>
        <v/>
      </c>
      <c r="H281" s="780">
        <f t="shared" si="3"/>
        <v>67</v>
      </c>
    </row>
    <row r="282">
      <c r="A282" s="779"/>
      <c r="C282" s="444" t="str">
        <f>IF(ISBLANK(Beer!A82),"",IF(Beer!F82=0,"",if(ISBLANK(Beer!F82),"",if(MOC!$J$93=true,"DFT "&amp;Beer!A82,Beer!A82))))</f>
        <v/>
      </c>
      <c r="D282" s="444" t="str">
        <f>IF(ISBLANK(Beer!A82),"",IF(ISBLANK(Beer!F82),"",if(Beer!F82=0,"",if(MOC!$J$91,MOC!$I$92&amp;" "&amp;C282,C282))))</f>
        <v/>
      </c>
      <c r="E282" s="450" t="str">
        <f>IF(ISBLANK(Beer!A82),"",if(Beer!F82=0,"",Beer!F82))</f>
        <v/>
      </c>
      <c r="G282" s="784" t="str">
        <f>IF(ISBLANK(Beer!A82),"",if(MOC!$J$89=TRUE,if(isblank(Beer!F82),"",if(Beer!F82=0,"",Beer!$A$14&amp;" - "&amp;MOC!$I$90)),if(isblank(Beer!F82),"",if(Beer!F82=0,"",Beer!$A$14))))</f>
        <v/>
      </c>
      <c r="H282" s="780">
        <f t="shared" si="3"/>
        <v>68</v>
      </c>
    </row>
    <row r="283">
      <c r="A283" s="779"/>
      <c r="C283" s="444" t="str">
        <f>IF(ISBLANK(Beer!A83),"",IF(Beer!F83=0,"",if(ISBLANK(Beer!F83),"",if(MOC!$J$93=true,"DFT "&amp;Beer!A83,Beer!A83))))</f>
        <v/>
      </c>
      <c r="D283" s="444" t="str">
        <f>IF(ISBLANK(Beer!A83),"",IF(ISBLANK(Beer!F83),"",if(Beer!F83=0,"",if(MOC!$J$91,MOC!$I$92&amp;" "&amp;C283,C283))))</f>
        <v/>
      </c>
      <c r="E283" s="450" t="str">
        <f>IF(ISBLANK(Beer!A83),"",if(Beer!F83=0,"",Beer!F83))</f>
        <v/>
      </c>
      <c r="G283" s="784" t="str">
        <f>IF(ISBLANK(Beer!A83),"",if(MOC!$J$89=TRUE,if(isblank(Beer!F83),"",if(Beer!F83=0,"",Beer!$A$14&amp;" - "&amp;MOC!$I$90)),if(isblank(Beer!F83),"",if(Beer!F83=0,"",Beer!$A$14))))</f>
        <v/>
      </c>
      <c r="H283" s="780">
        <f t="shared" si="3"/>
        <v>69</v>
      </c>
    </row>
    <row r="284">
      <c r="A284" s="779"/>
      <c r="C284" s="444" t="str">
        <f>IF(ISBLANK(Beer!A84),"",IF(Beer!F84=0,"",if(ISBLANK(Beer!F84),"",if(MOC!$J$93=true,"DFT "&amp;Beer!A84,Beer!A84))))</f>
        <v/>
      </c>
      <c r="D284" s="444" t="str">
        <f>IF(ISBLANK(Beer!A84),"",IF(ISBLANK(Beer!F84),"",if(Beer!F84=0,"",if(MOC!$J$91,MOC!$I$92&amp;" "&amp;C284,C284))))</f>
        <v/>
      </c>
      <c r="E284" s="450" t="str">
        <f>IF(ISBLANK(Beer!A84),"",if(Beer!F84=0,"",Beer!F84))</f>
        <v/>
      </c>
      <c r="G284" s="784" t="str">
        <f>IF(ISBLANK(Beer!A84),"",if(MOC!$J$89=TRUE,if(isblank(Beer!F84),"",if(Beer!F84=0,"",Beer!$A$14&amp;" - "&amp;MOC!$I$90)),if(isblank(Beer!F84),"",if(Beer!F84=0,"",Beer!$A$14))))</f>
        <v/>
      </c>
      <c r="H284" s="780">
        <f t="shared" si="3"/>
        <v>70</v>
      </c>
    </row>
    <row r="285">
      <c r="A285" s="779"/>
      <c r="C285" s="444" t="str">
        <f>IF(ISBLANK(Beer!A85),"",IF(Beer!F85=0,"",if(ISBLANK(Beer!F85),"",if(MOC!$J$93=true,"DFT "&amp;Beer!A85,Beer!A85))))</f>
        <v/>
      </c>
      <c r="D285" s="444" t="str">
        <f>IF(ISBLANK(Beer!A85),"",IF(ISBLANK(Beer!F85),"",if(Beer!F85=0,"",if(MOC!$J$91,MOC!$I$92&amp;" "&amp;C285,C285))))</f>
        <v/>
      </c>
      <c r="E285" s="450" t="str">
        <f>IF(ISBLANK(Beer!A85),"",if(Beer!F85=0,"",Beer!F85))</f>
        <v/>
      </c>
      <c r="G285" s="784" t="str">
        <f>IF(ISBLANK(Beer!A85),"",if(MOC!$J$89=TRUE,if(isblank(Beer!F85),"",if(Beer!F85=0,"",Beer!$A$14&amp;" - "&amp;MOC!$I$90)),if(isblank(Beer!F85),"",if(Beer!F85=0,"",Beer!$A$14))))</f>
        <v/>
      </c>
      <c r="H285" s="780">
        <f t="shared" si="3"/>
        <v>71</v>
      </c>
    </row>
    <row r="286">
      <c r="A286" s="779"/>
      <c r="C286" s="444" t="str">
        <f>IF(ISBLANK(Beer!A86),"",IF(Beer!F86=0,"",if(ISBLANK(Beer!F86),"",if(MOC!$J$93=true,"DFT "&amp;Beer!A86,Beer!A86))))</f>
        <v/>
      </c>
      <c r="D286" s="444" t="str">
        <f>IF(ISBLANK(Beer!A86),"",IF(ISBLANK(Beer!F86),"",if(Beer!F86=0,"",if(MOC!$J$91,MOC!$I$92&amp;" "&amp;C286,C286))))</f>
        <v/>
      </c>
      <c r="E286" s="450" t="str">
        <f>IF(ISBLANK(Beer!A86),"",if(Beer!F86=0,"",Beer!F86))</f>
        <v/>
      </c>
      <c r="G286" s="784" t="str">
        <f>IF(ISBLANK(Beer!A86),"",if(MOC!$J$89=TRUE,if(isblank(Beer!F86),"",if(Beer!F86=0,"",Beer!$A$14&amp;" - "&amp;MOC!$I$90)),if(isblank(Beer!F86),"",if(Beer!F86=0,"",Beer!$A$14))))</f>
        <v/>
      </c>
      <c r="H286" s="780">
        <f t="shared" si="3"/>
        <v>72</v>
      </c>
    </row>
    <row r="287">
      <c r="A287" s="779"/>
      <c r="C287" s="444" t="str">
        <f>IF(ISBLANK(Beer!A87),"",IF(Beer!F87=0,"",if(ISBLANK(Beer!F87),"",if(MOC!$J$93=true,"DFT "&amp;Beer!A87,Beer!A87))))</f>
        <v/>
      </c>
      <c r="D287" s="444" t="str">
        <f>IF(ISBLANK(Beer!A87),"",IF(ISBLANK(Beer!F87),"",if(Beer!F87=0,"",if(MOC!$J$91,MOC!$I$92&amp;" "&amp;C287,C287))))</f>
        <v/>
      </c>
      <c r="E287" s="450" t="str">
        <f>IF(ISBLANK(Beer!A87),"",if(Beer!F87=0,"",Beer!F87))</f>
        <v/>
      </c>
      <c r="G287" s="784" t="str">
        <f>IF(ISBLANK(Beer!A87),"",if(MOC!$J$89=TRUE,if(isblank(Beer!F87),"",if(Beer!F87=0,"",Beer!$A$14&amp;" - "&amp;MOC!$I$90)),if(isblank(Beer!F87),"",if(Beer!F87=0,"",Beer!$A$14))))</f>
        <v/>
      </c>
      <c r="H287" s="780">
        <f t="shared" si="3"/>
        <v>73</v>
      </c>
    </row>
    <row r="288">
      <c r="A288" s="779"/>
      <c r="C288" s="444" t="str">
        <f>IF(ISBLANK(Beer!A88),"",IF(Beer!F88=0,"",if(ISBLANK(Beer!F88),"",if(MOC!$J$93=true,"DFT "&amp;Beer!A88,Beer!A88))))</f>
        <v/>
      </c>
      <c r="D288" s="444" t="str">
        <f>IF(ISBLANK(Beer!A88),"",IF(ISBLANK(Beer!F88),"",if(Beer!F88=0,"",if(MOC!$J$91,MOC!$I$92&amp;" "&amp;C288,C288))))</f>
        <v/>
      </c>
      <c r="E288" s="450" t="str">
        <f>IF(ISBLANK(Beer!A88),"",if(Beer!F88=0,"",Beer!F88))</f>
        <v/>
      </c>
      <c r="G288" s="784" t="str">
        <f>IF(ISBLANK(Beer!A88),"",if(MOC!$J$89=TRUE,if(isblank(Beer!F88),"",if(Beer!F88=0,"",Beer!$A$14&amp;" - "&amp;MOC!$I$90)),if(isblank(Beer!F88),"",if(Beer!F88=0,"",Beer!$A$14))))</f>
        <v/>
      </c>
      <c r="H288" s="780">
        <f t="shared" si="3"/>
        <v>74</v>
      </c>
    </row>
    <row r="289">
      <c r="A289" s="779"/>
      <c r="C289" s="444" t="str">
        <f>IF(ISBLANK(Beer!A89),"",IF(Beer!F89=0,"",if(ISBLANK(Beer!F89),"",if(MOC!$J$93=true,"DFT "&amp;Beer!A89,Beer!A89))))</f>
        <v/>
      </c>
      <c r="D289" s="444" t="str">
        <f>IF(ISBLANK(Beer!A89),"",IF(ISBLANK(Beer!F89),"",if(Beer!F89=0,"",if(MOC!$J$91,MOC!$I$92&amp;" "&amp;C289,C289))))</f>
        <v/>
      </c>
      <c r="E289" s="450" t="str">
        <f>IF(ISBLANK(Beer!A89),"",if(Beer!F89=0,"",Beer!F89))</f>
        <v/>
      </c>
      <c r="G289" s="784" t="str">
        <f>IF(ISBLANK(Beer!A89),"",if(MOC!$J$89=TRUE,if(isblank(Beer!F89),"",if(Beer!F89=0,"",Beer!$A$14&amp;" - "&amp;MOC!$I$90)),if(isblank(Beer!F89),"",if(Beer!F89=0,"",Beer!$A$14))))</f>
        <v/>
      </c>
      <c r="H289" s="780">
        <f t="shared" si="3"/>
        <v>75</v>
      </c>
    </row>
    <row r="290">
      <c r="A290" s="779"/>
      <c r="C290" s="444" t="str">
        <f>IF(ISBLANK(Beer!A90),"",IF(Beer!F90=0,"",if(ISBLANK(Beer!F90),"",if(MOC!$J$93=true,"DFT "&amp;Beer!A90,Beer!A90))))</f>
        <v/>
      </c>
      <c r="D290" s="444" t="str">
        <f>IF(ISBLANK(Beer!A90),"",IF(ISBLANK(Beer!F90),"",if(Beer!F90=0,"",if(MOC!$J$91,MOC!$I$92&amp;" "&amp;C290,C290))))</f>
        <v/>
      </c>
      <c r="E290" s="450" t="str">
        <f>IF(ISBLANK(Beer!A90),"",if(Beer!F90=0,"",Beer!F90))</f>
        <v/>
      </c>
      <c r="G290" s="784" t="str">
        <f>IF(ISBLANK(Beer!A90),"",if(MOC!$J$89=TRUE,if(isblank(Beer!F90),"",if(Beer!F90=0,"",Beer!$A$14&amp;" - "&amp;MOC!$I$90)),if(isblank(Beer!F90),"",if(Beer!F90=0,"",Beer!$A$14))))</f>
        <v/>
      </c>
      <c r="H290" s="780">
        <f t="shared" si="3"/>
        <v>76</v>
      </c>
    </row>
    <row r="291">
      <c r="A291" s="779"/>
      <c r="C291" s="444" t="str">
        <f>IF(ISBLANK(Beer!A91),"",IF(Beer!F91=0,"",if(ISBLANK(Beer!F91),"",if(MOC!$J$93=true,"DFT "&amp;Beer!A91,Beer!A91))))</f>
        <v/>
      </c>
      <c r="D291" s="444" t="str">
        <f>IF(ISBLANK(Beer!A91),"",IF(ISBLANK(Beer!F91),"",if(Beer!F91=0,"",if(MOC!$J$91,MOC!$I$92&amp;" "&amp;C291,C291))))</f>
        <v/>
      </c>
      <c r="E291" s="450" t="str">
        <f>IF(ISBLANK(Beer!A91),"",if(Beer!F91=0,"",Beer!F91))</f>
        <v/>
      </c>
      <c r="G291" s="784" t="str">
        <f>IF(ISBLANK(Beer!A91),"",if(MOC!$J$89=TRUE,if(isblank(Beer!F91),"",if(Beer!F91=0,"",Beer!$A$14&amp;" - "&amp;MOC!$I$90)),if(isblank(Beer!F91),"",if(Beer!F91=0,"",Beer!$A$14))))</f>
        <v/>
      </c>
      <c r="H291" s="780">
        <f t="shared" si="3"/>
        <v>77</v>
      </c>
    </row>
    <row r="292">
      <c r="A292" s="779"/>
      <c r="C292" s="444" t="str">
        <f>IF(ISBLANK(Beer!A92),"",IF(Beer!F92=0,"",if(ISBLANK(Beer!F92),"",if(MOC!$J$93=true,"DFT "&amp;Beer!A92,Beer!A92))))</f>
        <v/>
      </c>
      <c r="D292" s="444" t="str">
        <f>IF(ISBLANK(Beer!A92),"",IF(ISBLANK(Beer!F92),"",if(Beer!F92=0,"",if(MOC!$J$91,MOC!$I$92&amp;" "&amp;C292,C292))))</f>
        <v/>
      </c>
      <c r="E292" s="450" t="str">
        <f>IF(ISBLANK(Beer!A92),"",if(Beer!F92=0,"",Beer!F92))</f>
        <v/>
      </c>
      <c r="G292" s="784" t="str">
        <f>IF(ISBLANK(Beer!A92),"",if(MOC!$J$89=TRUE,if(isblank(Beer!F92),"",if(Beer!F92=0,"",Beer!$A$14&amp;" - "&amp;MOC!$I$90)),if(isblank(Beer!F92),"",if(Beer!F92=0,"",Beer!$A$14))))</f>
        <v/>
      </c>
      <c r="H292" s="780">
        <f t="shared" si="3"/>
        <v>78</v>
      </c>
    </row>
    <row r="293">
      <c r="A293" s="779"/>
      <c r="C293" s="444" t="str">
        <f>IF(ISBLANK(Beer!A93),"",IF(Beer!F93=0,"",if(ISBLANK(Beer!F93),"",if(MOC!$J$93=true,"DFT "&amp;Beer!A93,Beer!A93))))</f>
        <v/>
      </c>
      <c r="D293" s="444" t="str">
        <f>IF(ISBLANK(Beer!A93),"",IF(ISBLANK(Beer!F93),"",if(Beer!F93=0,"",if(MOC!$J$91,MOC!$I$92&amp;" "&amp;C293,C293))))</f>
        <v/>
      </c>
      <c r="E293" s="450" t="str">
        <f>IF(ISBLANK(Beer!A93),"",if(Beer!F93=0,"",Beer!F93))</f>
        <v/>
      </c>
      <c r="G293" s="784" t="str">
        <f>IF(ISBLANK(Beer!A93),"",if(MOC!$J$89=TRUE,if(isblank(Beer!F93),"",if(Beer!F93=0,"",Beer!$A$14&amp;" - "&amp;MOC!$I$90)),if(isblank(Beer!F93),"",if(Beer!F93=0,"",Beer!$A$14))))</f>
        <v/>
      </c>
      <c r="H293" s="780">
        <f t="shared" si="3"/>
        <v>79</v>
      </c>
    </row>
    <row r="294">
      <c r="A294" s="779"/>
      <c r="C294" s="444" t="str">
        <f>IF(ISBLANK(Beer!A94),"",IF(Beer!F94=0,"",if(ISBLANK(Beer!F94),"",if(MOC!$J$93=true,"DFT "&amp;Beer!A94,Beer!A94))))</f>
        <v/>
      </c>
      <c r="D294" s="444" t="str">
        <f>IF(ISBLANK(Beer!A94),"",IF(ISBLANK(Beer!F94),"",if(Beer!F94=0,"",if(MOC!$J$91,MOC!$I$92&amp;" "&amp;C294,C294))))</f>
        <v/>
      </c>
      <c r="E294" s="450" t="str">
        <f>IF(ISBLANK(Beer!A94),"",if(Beer!F94=0,"",Beer!F94))</f>
        <v/>
      </c>
      <c r="G294" s="784" t="str">
        <f>IF(ISBLANK(Beer!A94),"",if(MOC!$J$89=TRUE,if(isblank(Beer!F94),"",if(Beer!F94=0,"",Beer!$A$14&amp;" - "&amp;MOC!$I$90)),if(isblank(Beer!F94),"",if(Beer!F94=0,"",Beer!$A$14))))</f>
        <v/>
      </c>
      <c r="H294" s="780">
        <f t="shared" si="3"/>
        <v>80</v>
      </c>
    </row>
    <row r="295">
      <c r="A295" s="779"/>
      <c r="C295" s="444" t="str">
        <f>IF(ISBLANK(Beer!A95),"",IF(Beer!F95=0,"",if(ISBLANK(Beer!F95),"",if(MOC!$J$93=true,"DFT "&amp;Beer!A95,Beer!A95))))</f>
        <v/>
      </c>
      <c r="D295" s="444" t="str">
        <f>IF(ISBLANK(Beer!A95),"",IF(ISBLANK(Beer!F95),"",if(Beer!F95=0,"",if(MOC!$J$91,MOC!$I$92&amp;" "&amp;C295,C295))))</f>
        <v/>
      </c>
      <c r="E295" s="450" t="str">
        <f>IF(ISBLANK(Beer!A95),"",if(Beer!F95=0,"",Beer!F95))</f>
        <v/>
      </c>
      <c r="G295" s="784" t="str">
        <f>IF(ISBLANK(Beer!A95),"",if(MOC!$J$89=TRUE,if(isblank(Beer!F95),"",if(Beer!F95=0,"",Beer!$A$14&amp;" - "&amp;MOC!$I$90)),if(isblank(Beer!F95),"",if(Beer!F95=0,"",Beer!$A$14))))</f>
        <v/>
      </c>
      <c r="H295" s="780">
        <f t="shared" si="3"/>
        <v>81</v>
      </c>
    </row>
    <row r="296">
      <c r="A296" s="779"/>
      <c r="C296" s="444" t="str">
        <f>IF(ISBLANK(Beer!A96),"",IF(Beer!F96=0,"",if(ISBLANK(Beer!F96),"",if(MOC!$J$93=true,"DFT "&amp;Beer!A96,Beer!A96))))</f>
        <v/>
      </c>
      <c r="D296" s="444" t="str">
        <f>IF(ISBLANK(Beer!A96),"",IF(ISBLANK(Beer!F96),"",if(Beer!F96=0,"",if(MOC!$J$91,MOC!$I$92&amp;" "&amp;C296,C296))))</f>
        <v/>
      </c>
      <c r="E296" s="450" t="str">
        <f>IF(ISBLANK(Beer!A96),"",if(Beer!F96=0,"",Beer!F96))</f>
        <v/>
      </c>
      <c r="G296" s="784" t="str">
        <f>IF(ISBLANK(Beer!A96),"",if(MOC!$J$89=TRUE,if(isblank(Beer!F96),"",if(Beer!F96=0,"",Beer!$A$14&amp;" - "&amp;MOC!$I$90)),if(isblank(Beer!F96),"",if(Beer!F96=0,"",Beer!$A$14))))</f>
        <v/>
      </c>
      <c r="H296" s="780">
        <f t="shared" si="3"/>
        <v>82</v>
      </c>
    </row>
    <row r="297">
      <c r="A297" s="779"/>
      <c r="C297" s="444" t="str">
        <f>IF(ISBLANK(Beer!A97),"",IF(Beer!F97=0,"",if(ISBLANK(Beer!F97),"",if(MOC!$J$93=true,"DFT "&amp;Beer!A97,Beer!A97))))</f>
        <v/>
      </c>
      <c r="D297" s="444" t="str">
        <f>IF(ISBLANK(Beer!A97),"",IF(ISBLANK(Beer!F97),"",if(Beer!F97=0,"",if(MOC!$J$91,MOC!$I$92&amp;" "&amp;C297,C297))))</f>
        <v/>
      </c>
      <c r="E297" s="450" t="str">
        <f>IF(ISBLANK(Beer!A97),"",if(Beer!F97=0,"",Beer!F97))</f>
        <v/>
      </c>
      <c r="G297" s="784" t="str">
        <f>IF(ISBLANK(Beer!A97),"",if(MOC!$J$89=TRUE,if(isblank(Beer!F97),"",if(Beer!F97=0,"",Beer!$A$14&amp;" - "&amp;MOC!$I$90)),if(isblank(Beer!F97),"",if(Beer!F97=0,"",Beer!$A$14))))</f>
        <v/>
      </c>
      <c r="H297" s="780">
        <f t="shared" si="3"/>
        <v>83</v>
      </c>
    </row>
    <row r="298">
      <c r="A298" s="779"/>
      <c r="C298" s="444" t="str">
        <f>IF(ISBLANK(Beer!A98),"",IF(Beer!F98=0,"",if(ISBLANK(Beer!F98),"",if(MOC!$J$93=true,"DFT "&amp;Beer!A98,Beer!A98))))</f>
        <v/>
      </c>
      <c r="D298" s="444" t="str">
        <f>IF(ISBLANK(Beer!A98),"",IF(ISBLANK(Beer!F98),"",if(Beer!F98=0,"",if(MOC!$J$91,MOC!$I$92&amp;" "&amp;C298,C298))))</f>
        <v/>
      </c>
      <c r="E298" s="450" t="str">
        <f>IF(ISBLANK(Beer!A98),"",if(Beer!F98=0,"",Beer!F98))</f>
        <v/>
      </c>
      <c r="G298" s="784" t="str">
        <f>IF(ISBLANK(Beer!A98),"",if(MOC!$J$89=TRUE,if(isblank(Beer!F98),"",if(Beer!F98=0,"",Beer!$A$14&amp;" - "&amp;MOC!$I$90)),if(isblank(Beer!F98),"",if(Beer!F98=0,"",Beer!$A$14))))</f>
        <v/>
      </c>
      <c r="H298" s="780">
        <f t="shared" si="3"/>
        <v>84</v>
      </c>
    </row>
    <row r="299">
      <c r="A299" s="779"/>
      <c r="C299" s="444" t="str">
        <f>IF(ISBLANK(Beer!A99),"",IF(Beer!F99=0,"",if(ISBLANK(Beer!F99),"",if(MOC!$J$93=true,"DFT "&amp;Beer!A99,Beer!A99))))</f>
        <v/>
      </c>
      <c r="D299" s="444" t="str">
        <f>IF(ISBLANK(Beer!A99),"",IF(ISBLANK(Beer!F99),"",if(Beer!F99=0,"",if(MOC!$J$91,MOC!$I$92&amp;" "&amp;C299,C299))))</f>
        <v/>
      </c>
      <c r="E299" s="450" t="str">
        <f>IF(ISBLANK(Beer!A99),"",if(Beer!F99=0,"",Beer!F99))</f>
        <v/>
      </c>
      <c r="G299" s="784" t="str">
        <f>IF(ISBLANK(Beer!A99),"",if(MOC!$J$89=TRUE,if(isblank(Beer!F99),"",if(Beer!F99=0,"",Beer!$A$14&amp;" - "&amp;MOC!$I$90)),if(isblank(Beer!F99),"",if(Beer!F99=0,"",Beer!$A$14))))</f>
        <v/>
      </c>
      <c r="H299" s="780">
        <f t="shared" si="3"/>
        <v>85</v>
      </c>
    </row>
    <row r="300">
      <c r="A300" s="779"/>
      <c r="C300" s="444" t="str">
        <f>IF(ISBLANK(Beer!A100),"",IF(Beer!F100=0,"",if(ISBLANK(Beer!F100),"",if(MOC!$J$93=true,"DFT "&amp;Beer!A100,Beer!A100))))</f>
        <v/>
      </c>
      <c r="D300" s="444" t="str">
        <f>IF(ISBLANK(Beer!A100),"",IF(ISBLANK(Beer!F100),"",if(Beer!F100=0,"",if(MOC!$J$91,MOC!$I$92&amp;" "&amp;C300,C300))))</f>
        <v/>
      </c>
      <c r="E300" s="450" t="str">
        <f>IF(ISBLANK(Beer!A100),"",if(Beer!F100=0,"",Beer!F100))</f>
        <v/>
      </c>
      <c r="G300" s="784" t="str">
        <f>IF(ISBLANK(Beer!A100),"",if(MOC!$J$89=TRUE,if(isblank(Beer!F100),"",if(Beer!F100=0,"",Beer!$A$14&amp;" - "&amp;MOC!$I$90)),if(isblank(Beer!F100),"",if(Beer!F100=0,"",Beer!$A$14))))</f>
        <v/>
      </c>
      <c r="H300" s="780">
        <f t="shared" si="3"/>
        <v>86</v>
      </c>
    </row>
    <row r="301">
      <c r="A301" s="779"/>
      <c r="C301" s="444" t="str">
        <f>IF(ISBLANK(Beer!A101),"",IF(Beer!F101=0,"",if(ISBLANK(Beer!F101),"",if(MOC!$J$93=true,"DFT "&amp;Beer!A101,Beer!A101))))</f>
        <v/>
      </c>
      <c r="D301" s="444" t="str">
        <f>IF(ISBLANK(Beer!A101),"",IF(ISBLANK(Beer!F101),"",if(Beer!F101=0,"",if(MOC!$J$91,MOC!$I$92&amp;" "&amp;C301,C301))))</f>
        <v/>
      </c>
      <c r="E301" s="450" t="str">
        <f>IF(ISBLANK(Beer!A101),"",if(Beer!F101=0,"",Beer!F101))</f>
        <v/>
      </c>
      <c r="G301" s="784" t="str">
        <f>IF(ISBLANK(Beer!A101),"",if(MOC!$J$89=TRUE,if(isblank(Beer!F101),"",if(Beer!F101=0,"",Beer!$A$14&amp;" - "&amp;MOC!$I$90)),if(isblank(Beer!F101),"",if(Beer!F101=0,"",Beer!$A$14))))</f>
        <v/>
      </c>
      <c r="H301" s="780">
        <f t="shared" si="3"/>
        <v>87</v>
      </c>
    </row>
    <row r="302">
      <c r="A302" s="779"/>
      <c r="C302" s="444" t="str">
        <f>IF(ISBLANK(Beer!A102),"",IF(Beer!F102=0,"",if(ISBLANK(Beer!F102),"",if(MOC!$J$93=true,"DFT "&amp;Beer!A102,Beer!A102))))</f>
        <v/>
      </c>
      <c r="D302" s="444" t="str">
        <f>IF(ISBLANK(Beer!A102),"",IF(ISBLANK(Beer!F102),"",if(Beer!F102=0,"",if(MOC!$J$91,MOC!$I$92&amp;" "&amp;C302,C302))))</f>
        <v/>
      </c>
      <c r="E302" s="450" t="str">
        <f>IF(ISBLANK(Beer!A102),"",if(Beer!F102=0,"",Beer!F102))</f>
        <v/>
      </c>
      <c r="G302" s="784" t="str">
        <f>IF(ISBLANK(Beer!A102),"",if(MOC!$J$89=TRUE,if(isblank(Beer!F102),"",if(Beer!F102=0,"",Beer!$A$14&amp;" - "&amp;MOC!$I$90)),if(isblank(Beer!F102),"",if(Beer!F102=0,"",Beer!$A$14))))</f>
        <v/>
      </c>
      <c r="H302" s="780">
        <f t="shared" si="3"/>
        <v>88</v>
      </c>
    </row>
    <row r="303">
      <c r="A303" s="779"/>
      <c r="C303" s="444" t="str">
        <f>IF(ISBLANK(Beer!A103),"",IF(Beer!F103=0,"",if(ISBLANK(Beer!F103),"",if(MOC!$J$93=true,"DFT "&amp;Beer!A103,Beer!A103))))</f>
        <v/>
      </c>
      <c r="D303" s="444" t="str">
        <f>IF(ISBLANK(Beer!A103),"",IF(ISBLANK(Beer!F103),"",if(Beer!F103=0,"",if(MOC!$J$91,MOC!$I$92&amp;" "&amp;C303,C303))))</f>
        <v/>
      </c>
      <c r="E303" s="450" t="str">
        <f>IF(ISBLANK(Beer!A103),"",if(Beer!F103=0,"",Beer!F103))</f>
        <v/>
      </c>
      <c r="G303" s="784" t="str">
        <f>IF(ISBLANK(Beer!A103),"",if(MOC!$J$89=TRUE,if(isblank(Beer!F103),"",if(Beer!F103=0,"",Beer!$A$14&amp;" - "&amp;MOC!$I$90)),if(isblank(Beer!F103),"",if(Beer!F103=0,"",Beer!$A$14))))</f>
        <v/>
      </c>
      <c r="H303" s="780">
        <f t="shared" si="3"/>
        <v>89</v>
      </c>
    </row>
    <row r="304">
      <c r="A304" s="779"/>
      <c r="C304" s="444" t="str">
        <f>IF(ISBLANK(Beer!A104),"",IF(Beer!F104=0,"",if(ISBLANK(Beer!F104),"",if(MOC!$J$93=true,"DFT "&amp;Beer!A104,Beer!A104))))</f>
        <v/>
      </c>
      <c r="D304" s="444" t="str">
        <f>IF(ISBLANK(Beer!A104),"",IF(ISBLANK(Beer!F104),"",if(Beer!F104=0,"",if(MOC!$J$91,MOC!$I$92&amp;" "&amp;C304,C304))))</f>
        <v/>
      </c>
      <c r="E304" s="450" t="str">
        <f>IF(ISBLANK(Beer!A104),"",if(Beer!F104=0,"",Beer!F104))</f>
        <v/>
      </c>
      <c r="G304" s="784" t="str">
        <f>IF(ISBLANK(Beer!A104),"",if(MOC!$J$89=TRUE,if(isblank(Beer!F104),"",if(Beer!F104=0,"",Beer!$A$14&amp;" - "&amp;MOC!$I$90)),if(isblank(Beer!F104),"",if(Beer!F104=0,"",Beer!$A$14))))</f>
        <v/>
      </c>
      <c r="H304" s="780">
        <f t="shared" si="3"/>
        <v>90</v>
      </c>
    </row>
    <row r="305">
      <c r="A305" s="779"/>
      <c r="C305" s="444" t="str">
        <f>IF(ISBLANK(Beer!A105),"",IF(Beer!F105=0,"",if(ISBLANK(Beer!F105),"",if(MOC!$J$93=true,"DFT "&amp;Beer!A105,Beer!A105))))</f>
        <v/>
      </c>
      <c r="D305" s="444" t="str">
        <f>IF(ISBLANK(Beer!A105),"",IF(ISBLANK(Beer!F105),"",if(Beer!F105=0,"",if(MOC!$J$91,MOC!$I$92&amp;" "&amp;C305,C305))))</f>
        <v/>
      </c>
      <c r="E305" s="450" t="str">
        <f>IF(ISBLANK(Beer!A105),"",if(Beer!F105=0,"",Beer!F105))</f>
        <v/>
      </c>
      <c r="G305" s="784" t="str">
        <f>IF(ISBLANK(Beer!A105),"",if(MOC!$J$89=TRUE,if(isblank(Beer!F105),"",if(Beer!F105=0,"",Beer!$A$14&amp;" - "&amp;MOC!$I$90)),if(isblank(Beer!F105),"",if(Beer!F105=0,"",Beer!$A$14))))</f>
        <v/>
      </c>
      <c r="H305" s="780">
        <f t="shared" si="3"/>
        <v>91</v>
      </c>
    </row>
    <row r="306">
      <c r="A306" s="779"/>
      <c r="C306" s="444" t="str">
        <f>IF(ISBLANK(Beer!A106),"",IF(Beer!F106=0,"",if(ISBLANK(Beer!F106),"",if(MOC!$J$93=true,"DFT "&amp;Beer!A106,Beer!A106))))</f>
        <v/>
      </c>
      <c r="D306" s="444" t="str">
        <f>IF(ISBLANK(Beer!A106),"",IF(ISBLANK(Beer!F106),"",if(Beer!F106=0,"",if(MOC!$J$91,MOC!$I$92&amp;" "&amp;C306,C306))))</f>
        <v/>
      </c>
      <c r="E306" s="450" t="str">
        <f>IF(ISBLANK(Beer!A106),"",if(Beer!F106=0,"",Beer!F106))</f>
        <v/>
      </c>
      <c r="G306" s="784" t="str">
        <f>IF(ISBLANK(Beer!A106),"",if(MOC!$J$89=TRUE,if(isblank(Beer!F106),"",if(Beer!F106=0,"",Beer!$A$14&amp;" - "&amp;MOC!$I$90)),if(isblank(Beer!F106),"",if(Beer!F106=0,"",Beer!$A$14))))</f>
        <v/>
      </c>
      <c r="H306" s="780">
        <f t="shared" si="3"/>
        <v>92</v>
      </c>
    </row>
    <row r="307">
      <c r="A307" s="779"/>
      <c r="C307" s="444" t="str">
        <f>IF(ISBLANK(Beer!A107),"",IF(Beer!F107=0,"",if(ISBLANK(Beer!F107),"",if(MOC!$J$93=true,"DFT "&amp;Beer!A107,Beer!A107))))</f>
        <v/>
      </c>
      <c r="D307" s="444" t="str">
        <f>IF(ISBLANK(Beer!A107),"",IF(ISBLANK(Beer!F107),"",if(Beer!F107=0,"",if(MOC!$J$91,MOC!$I$92&amp;" "&amp;C307,C307))))</f>
        <v/>
      </c>
      <c r="E307" s="450" t="str">
        <f>IF(ISBLANK(Beer!A107),"",if(Beer!F107=0,"",Beer!F107))</f>
        <v/>
      </c>
      <c r="G307" s="784" t="str">
        <f>IF(ISBLANK(Beer!A107),"",if(MOC!$J$89=TRUE,if(isblank(Beer!F107),"",if(Beer!F107=0,"",Beer!$A$14&amp;" - "&amp;MOC!$I$90)),if(isblank(Beer!F107),"",if(Beer!F107=0,"",Beer!$A$14))))</f>
        <v/>
      </c>
      <c r="H307" s="780">
        <f t="shared" si="3"/>
        <v>93</v>
      </c>
    </row>
    <row r="308">
      <c r="A308" s="779"/>
      <c r="C308" s="444" t="str">
        <f>IF(ISBLANK(Beer!A108),"",IF(Beer!F108=0,"",if(ISBLANK(Beer!F108),"",if(MOC!$J$93=true,"DFT "&amp;Beer!A108,Beer!A108))))</f>
        <v/>
      </c>
      <c r="D308" s="444" t="str">
        <f>IF(ISBLANK(Beer!A108),"",IF(ISBLANK(Beer!F108),"",if(Beer!F108=0,"",if(MOC!$J$91,MOC!$I$92&amp;" "&amp;C308,C308))))</f>
        <v/>
      </c>
      <c r="E308" s="450" t="str">
        <f>IF(ISBLANK(Beer!A108),"",if(Beer!F108=0,"",Beer!F108))</f>
        <v/>
      </c>
      <c r="G308" s="784" t="str">
        <f>IF(ISBLANK(Beer!A108),"",if(MOC!$J$89=TRUE,if(isblank(Beer!F108),"",if(Beer!F108=0,"",Beer!$A$14&amp;" - "&amp;MOC!$I$90)),if(isblank(Beer!F108),"",if(Beer!F108=0,"",Beer!$A$14))))</f>
        <v/>
      </c>
      <c r="H308" s="780">
        <f t="shared" si="3"/>
        <v>94</v>
      </c>
    </row>
    <row r="309">
      <c r="A309" s="779"/>
      <c r="C309" s="444" t="str">
        <f>IF(ISBLANK(Beer!A109),"",IF(Beer!F109=0,"",if(ISBLANK(Beer!F109),"",if(MOC!$J$93=true,"DFT "&amp;Beer!A109,Beer!A109))))</f>
        <v/>
      </c>
      <c r="D309" s="444" t="str">
        <f>IF(ISBLANK(Beer!A109),"",IF(ISBLANK(Beer!F109),"",if(Beer!F109=0,"",if(MOC!$J$91,MOC!$I$92&amp;" "&amp;C309,C309))))</f>
        <v/>
      </c>
      <c r="E309" s="450" t="str">
        <f>IF(ISBLANK(Beer!A109),"",if(Beer!F109=0,"",Beer!F109))</f>
        <v/>
      </c>
      <c r="G309" s="784" t="str">
        <f>IF(ISBLANK(Beer!A109),"",if(MOC!$J$89=TRUE,if(isblank(Beer!F109),"",if(Beer!F109=0,"",Beer!$A$14&amp;" - "&amp;MOC!$I$90)),if(isblank(Beer!F109),"",if(Beer!F109=0,"",Beer!$A$14))))</f>
        <v/>
      </c>
      <c r="H309" s="780">
        <f t="shared" si="3"/>
        <v>95</v>
      </c>
    </row>
    <row r="310">
      <c r="A310" s="779"/>
      <c r="C310" s="444" t="str">
        <f>IF(ISBLANK(Beer!A110),"",IF(Beer!F110=0,"",if(ISBLANK(Beer!F110),"",if(MOC!$J$93=true,"DFT "&amp;Beer!A110,Beer!A110))))</f>
        <v/>
      </c>
      <c r="D310" s="444" t="str">
        <f>IF(ISBLANK(Beer!A110),"",IF(ISBLANK(Beer!F110),"",if(Beer!F110=0,"",if(MOC!$J$91,MOC!$I$92&amp;" "&amp;C310,C310))))</f>
        <v/>
      </c>
      <c r="E310" s="450" t="str">
        <f>IF(ISBLANK(Beer!A110),"",if(Beer!F110=0,"",Beer!F110))</f>
        <v/>
      </c>
      <c r="G310" s="784" t="str">
        <f>IF(ISBLANK(Beer!A110),"",if(MOC!$J$89=TRUE,if(isblank(Beer!F110),"",if(Beer!F110=0,"",Beer!$A$14&amp;" - "&amp;MOC!$I$90)),if(isblank(Beer!F110),"",if(Beer!F110=0,"",Beer!$A$14))))</f>
        <v/>
      </c>
      <c r="H310" s="780">
        <f t="shared" si="3"/>
        <v>96</v>
      </c>
    </row>
    <row r="311">
      <c r="A311" s="779"/>
      <c r="C311" s="444" t="str">
        <f>IF(ISBLANK(Beer!A111),"",IF(Beer!F111=0,"",if(ISBLANK(Beer!F111),"",if(MOC!$J$93=true,"DFT "&amp;Beer!A111,Beer!A111))))</f>
        <v/>
      </c>
      <c r="D311" s="444" t="str">
        <f>IF(ISBLANK(Beer!A111),"",IF(ISBLANK(Beer!F111),"",if(Beer!F111=0,"",if(MOC!$J$91,MOC!$I$92&amp;" "&amp;C311,C311))))</f>
        <v/>
      </c>
      <c r="E311" s="450" t="str">
        <f>IF(ISBLANK(Beer!A111),"",if(Beer!F111=0,"",Beer!F111))</f>
        <v/>
      </c>
      <c r="G311" s="784" t="str">
        <f>IF(ISBLANK(Beer!A111),"",if(MOC!$J$89=TRUE,if(isblank(Beer!F111),"",if(Beer!F111=0,"",Beer!$A$14&amp;" - "&amp;MOC!$I$90)),if(isblank(Beer!F111),"",if(Beer!F111=0,"",Beer!$A$14))))</f>
        <v/>
      </c>
      <c r="H311" s="780">
        <f t="shared" si="3"/>
        <v>97</v>
      </c>
    </row>
    <row r="312">
      <c r="A312" s="779"/>
      <c r="C312" s="444" t="str">
        <f>IF(ISBLANK(Beer!A112),"",IF(Beer!F112=0,"",if(ISBLANK(Beer!F112),"",if(MOC!$J$93=true,"DFT "&amp;Beer!A112,Beer!A112))))</f>
        <v/>
      </c>
      <c r="D312" s="444" t="str">
        <f>IF(ISBLANK(Beer!A112),"",IF(ISBLANK(Beer!F112),"",if(Beer!F112=0,"",if(MOC!$J$91,MOC!$I$92&amp;" "&amp;C312,C312))))</f>
        <v/>
      </c>
      <c r="E312" s="450" t="str">
        <f>IF(ISBLANK(Beer!A112),"",if(Beer!F112=0,"",Beer!F112))</f>
        <v/>
      </c>
      <c r="G312" s="784" t="str">
        <f>IF(ISBLANK(Beer!A112),"",if(MOC!$J$89=TRUE,if(isblank(Beer!F112),"",if(Beer!F112=0,"",Beer!$A$14&amp;" - "&amp;MOC!$I$90)),if(isblank(Beer!F112),"",if(Beer!F112=0,"",Beer!$A$14))))</f>
        <v/>
      </c>
      <c r="H312" s="780">
        <f t="shared" si="3"/>
        <v>98</v>
      </c>
    </row>
    <row r="313">
      <c r="A313" s="779"/>
      <c r="C313" s="444" t="str">
        <f>IF(ISBLANK(Beer!A113),"",IF(Beer!F113=0,"",if(ISBLANK(Beer!F113),"",if(MOC!$J$93=true,"DFT "&amp;Beer!A113,Beer!A113))))</f>
        <v/>
      </c>
      <c r="D313" s="444" t="str">
        <f>IF(ISBLANK(Beer!A113),"",IF(ISBLANK(Beer!F113),"",if(Beer!F113=0,"",if(MOC!$J$91,MOC!$I$92&amp;" "&amp;C313,C313))))</f>
        <v/>
      </c>
      <c r="E313" s="450" t="str">
        <f>IF(ISBLANK(Beer!A113),"",if(Beer!F113=0,"",Beer!F113))</f>
        <v/>
      </c>
      <c r="G313" s="784" t="str">
        <f>IF(ISBLANK(Beer!A113),"",if(MOC!$J$89=TRUE,if(isblank(Beer!F113),"",if(Beer!F113=0,"",Beer!$A$14&amp;" - "&amp;MOC!$I$90)),if(isblank(Beer!F113),"",if(Beer!F113=0,"",Beer!$A$14))))</f>
        <v/>
      </c>
      <c r="H313" s="780">
        <f t="shared" si="3"/>
        <v>99</v>
      </c>
    </row>
    <row r="314">
      <c r="A314" s="779"/>
      <c r="C314" s="444" t="str">
        <f>IF(ISBLANK(Beer!A114),"",IF(Beer!F114=0,"",if(ISBLANK(Beer!F114),"",if(MOC!$J$93=true,"DFT "&amp;Beer!A114,Beer!A114))))</f>
        <v/>
      </c>
      <c r="D314" s="444" t="str">
        <f>IF(ISBLANK(Beer!A114),"",IF(ISBLANK(Beer!F114),"",if(Beer!F114=0,"",if(MOC!$J$91,MOC!$I$92&amp;" "&amp;C314,C314))))</f>
        <v/>
      </c>
      <c r="E314" s="450" t="str">
        <f>IF(ISBLANK(Beer!A114),"",if(Beer!F114=0,"",Beer!F114))</f>
        <v/>
      </c>
      <c r="G314" s="784" t="str">
        <f>IF(ISBLANK(Beer!A114),"",if(MOC!$J$89=TRUE,if(isblank(Beer!F114),"",if(Beer!F114=0,"",Beer!$A$14&amp;" - "&amp;MOC!$I$90)),if(isblank(Beer!F114),"",if(Beer!F114=0,"",Beer!$A$14))))</f>
        <v/>
      </c>
      <c r="H314" s="780">
        <f t="shared" si="3"/>
        <v>100</v>
      </c>
    </row>
    <row r="315">
      <c r="A315" s="779"/>
      <c r="C315" s="444" t="str">
        <f>IF(ISBLANK(Beer!A116),"",IF(Beer!F116=0,"",if(ISBLANK(Beer!F116),"",if(MOC!$J$93=true,"DFT "&amp;Beer!A116,Beer!A116))))</f>
        <v/>
      </c>
      <c r="D315" s="444" t="str">
        <f>IF(ISBLANK(Beer!A116),"",IF(ISBLANK(Beer!F116),"",if(Beer!F116=0,"",if(MOC!$J$91,MOC!$I$92&amp;" "&amp;C315,C315))))</f>
        <v/>
      </c>
      <c r="E315" s="450" t="str">
        <f>IF(ISBLANK(Beer!A116),"",if(Beer!F116=0,"",Beer!F116))</f>
        <v/>
      </c>
      <c r="G315" s="784" t="str">
        <f>IF(ISBLANK(Beer!A116),"",if(MOC!$J$89=TRUE,if(isblank(Beer!F116),"",if(Beer!F116=0,"",Beer!$A$14&amp;" - "&amp;MOC!$I$90)),if(isblank(Beer!F116),"",if(Beer!F116=0,"",Beer!$A$14))))</f>
        <v/>
      </c>
      <c r="H315" s="780"/>
    </row>
    <row r="316">
      <c r="A316" s="779"/>
      <c r="H316" s="780"/>
    </row>
    <row r="317">
      <c r="A317" s="779"/>
      <c r="H317" s="780"/>
    </row>
    <row r="318">
      <c r="A318" s="779" t="str">
        <f>Beer!A14</f>
        <v>Draft Beer</v>
      </c>
      <c r="B318" s="788" t="str">
        <f>Beer!H14</f>
        <v>Pitcher</v>
      </c>
      <c r="H318" s="780"/>
    </row>
    <row r="319">
      <c r="A319" s="779"/>
      <c r="C319" s="789" t="str">
        <f>IF(ISBLANK(Beer!A15),"",IF(Beer!H15=0,"",if(ISBLANK(Beer!H15),"",if(MOC!$J$101=true,"DFT "&amp;Beer!A15,Beer!A15))))</f>
        <v>Bud Light (Example)</v>
      </c>
      <c r="D319" s="444" t="str">
        <f>IF(ISBLANK(Beer!A15),"",IF(ISBLANK(Beer!H15),"",if(Beer!H15=0,"",if(MOC!$J$99,MOC!$I$100&amp;" "&amp;C319,C319))))</f>
        <v>PIT Bud Light (Example)</v>
      </c>
      <c r="E319" s="784">
        <f>IF(ISBLANK(Beer!A15),"",if(Beer!H15=0,"",Beer!H15))</f>
        <v>22</v>
      </c>
      <c r="G319" s="784" t="str">
        <f>IF(ISBLANK(Beer!A15),"",if(MOC!$J$97=TRUE,if(isblank(Beer!H15),"",if(Beer!H15=0,"",Beer!$A$14&amp;" - "&amp;MOC!$I$98)),if(isblank(Beer!H15),"",if(Beer!H15=0,"",Beer!$A$14))))</f>
        <v>Draft Beer - Pitcher</v>
      </c>
      <c r="H319" s="785">
        <v>1.0</v>
      </c>
    </row>
    <row r="320">
      <c r="A320" s="779"/>
      <c r="C320" s="444" t="str">
        <f>IF(ISBLANK(Beer!A16),"",IF(Beer!H16=0,"",if(ISBLANK(Beer!H16),"",if(MOC!$J$101=true,"DFT "&amp;Beer!A16,Beer!A16))))</f>
        <v/>
      </c>
      <c r="D320" s="444" t="str">
        <f>IF(ISBLANK(Beer!A16),"",IF(ISBLANK(Beer!H16),"",if(Beer!H16=0,"",if(MOC!$J$99,MOC!$I$100&amp;" "&amp;C320,C320))))</f>
        <v/>
      </c>
      <c r="E320" s="450" t="str">
        <f>IF(ISBLANK(Beer!A16),"",if(Beer!H16=0,"",Beer!H16))</f>
        <v/>
      </c>
      <c r="G320" s="784" t="str">
        <f>IF(ISBLANK(Beer!A16),"",if(MOC!$J$97=TRUE,if(isblank(Beer!H16),"",if(Beer!H16=0,"",Beer!$A$14&amp;" - "&amp;MOC!$I$98)),if(isblank(Beer!H16),"",if(Beer!H16=0,"",Beer!$A$14))))</f>
        <v/>
      </c>
      <c r="H320" s="780">
        <f t="shared" ref="H320:H418" si="4">H319+1</f>
        <v>2</v>
      </c>
    </row>
    <row r="321">
      <c r="A321" s="779"/>
      <c r="C321" s="444" t="str">
        <f>IF(ISBLANK(Beer!A17),"",IF(Beer!H17=0,"",if(ISBLANK(Beer!H17),"",if(MOC!$J$101=true,"DFT "&amp;Beer!A17,Beer!A17))))</f>
        <v/>
      </c>
      <c r="D321" s="444" t="str">
        <f>IF(ISBLANK(Beer!A17),"",IF(ISBLANK(Beer!H17),"",if(Beer!H17=0,"",if(MOC!$J$99,MOC!$I$100&amp;" "&amp;C321,C321))))</f>
        <v/>
      </c>
      <c r="E321" s="450" t="str">
        <f>IF(ISBLANK(Beer!A17),"",if(Beer!H17=0,"",Beer!H17))</f>
        <v/>
      </c>
      <c r="G321" s="784" t="str">
        <f>IF(ISBLANK(Beer!A17),"",if(MOC!$J$97=TRUE,if(isblank(Beer!H17),"",if(Beer!H17=0,"",Beer!$A$14&amp;" - "&amp;MOC!$I$98)),if(isblank(Beer!H17),"",if(Beer!H17=0,"",Beer!$A$14))))</f>
        <v/>
      </c>
      <c r="H321" s="780">
        <f t="shared" si="4"/>
        <v>3</v>
      </c>
    </row>
    <row r="322">
      <c r="A322" s="779"/>
      <c r="C322" s="444" t="str">
        <f>IF(ISBLANK(Beer!A18),"",IF(Beer!H18=0,"",if(ISBLANK(Beer!H18),"",if(MOC!$J$101=true,"DFT "&amp;Beer!A18,Beer!A18))))</f>
        <v/>
      </c>
      <c r="D322" s="444" t="str">
        <f>IF(ISBLANK(Beer!A18),"",IF(ISBLANK(Beer!H18),"",if(Beer!H18=0,"",if(MOC!$J$99,MOC!$I$100&amp;" "&amp;C322,C322))))</f>
        <v/>
      </c>
      <c r="E322" s="450" t="str">
        <f>IF(ISBLANK(Beer!A18),"",if(Beer!H18=0,"",Beer!H18))</f>
        <v/>
      </c>
      <c r="G322" s="784" t="str">
        <f>IF(ISBLANK(Beer!A18),"",if(MOC!$J$97=TRUE,if(isblank(Beer!H18),"",if(Beer!H18=0,"",Beer!$A$14&amp;" - "&amp;MOC!$I$98)),if(isblank(Beer!H18),"",if(Beer!H18=0,"",Beer!$A$14))))</f>
        <v/>
      </c>
      <c r="H322" s="780">
        <f t="shared" si="4"/>
        <v>4</v>
      </c>
    </row>
    <row r="323">
      <c r="A323" s="779"/>
      <c r="C323" s="444" t="str">
        <f>IF(ISBLANK(Beer!A19),"",IF(Beer!H19=0,"",if(ISBLANK(Beer!H19),"",if(MOC!$J$101=true,"DFT "&amp;Beer!A19,Beer!A19))))</f>
        <v/>
      </c>
      <c r="D323" s="444" t="str">
        <f>IF(ISBLANK(Beer!A19),"",IF(ISBLANK(Beer!H19),"",if(Beer!H19=0,"",if(MOC!$J$99,MOC!$I$100&amp;" "&amp;C323,C323))))</f>
        <v/>
      </c>
      <c r="E323" s="450" t="str">
        <f>IF(ISBLANK(Beer!A19),"",if(Beer!H19=0,"",Beer!H19))</f>
        <v/>
      </c>
      <c r="G323" s="784" t="str">
        <f>IF(ISBLANK(Beer!A19),"",if(MOC!$J$97=TRUE,if(isblank(Beer!H19),"",if(Beer!H19=0,"",Beer!$A$14&amp;" - "&amp;MOC!$I$98)),if(isblank(Beer!H19),"",if(Beer!H19=0,"",Beer!$A$14))))</f>
        <v/>
      </c>
      <c r="H323" s="780">
        <f t="shared" si="4"/>
        <v>5</v>
      </c>
    </row>
    <row r="324">
      <c r="A324" s="779"/>
      <c r="C324" s="444" t="str">
        <f>IF(ISBLANK(Beer!A20),"",IF(Beer!H20=0,"",if(ISBLANK(Beer!H20),"",if(MOC!$J$101=true,"DFT "&amp;Beer!A20,Beer!A20))))</f>
        <v/>
      </c>
      <c r="D324" s="444" t="str">
        <f>IF(ISBLANK(Beer!A20),"",IF(ISBLANK(Beer!H20),"",if(Beer!H20=0,"",if(MOC!$J$99,MOC!$I$100&amp;" "&amp;C324,C324))))</f>
        <v/>
      </c>
      <c r="E324" s="450" t="str">
        <f>IF(ISBLANK(Beer!A20),"",if(Beer!H20=0,"",Beer!H20))</f>
        <v/>
      </c>
      <c r="G324" s="784" t="str">
        <f>IF(ISBLANK(Beer!A20),"",if(MOC!$J$97=TRUE,if(isblank(Beer!H20),"",if(Beer!H20=0,"",Beer!$A$14&amp;" - "&amp;MOC!$I$98)),if(isblank(Beer!H20),"",if(Beer!H20=0,"",Beer!$A$14))))</f>
        <v/>
      </c>
      <c r="H324" s="780">
        <f t="shared" si="4"/>
        <v>6</v>
      </c>
    </row>
    <row r="325">
      <c r="A325" s="779"/>
      <c r="C325" s="444" t="str">
        <f>IF(ISBLANK(Beer!A21),"",IF(Beer!H21=0,"",if(ISBLANK(Beer!H21),"",if(MOC!$J$101=true,"DFT "&amp;Beer!A21,Beer!A21))))</f>
        <v/>
      </c>
      <c r="D325" s="444" t="str">
        <f>IF(ISBLANK(Beer!A21),"",IF(ISBLANK(Beer!H21),"",if(Beer!H21=0,"",if(MOC!$J$99,MOC!$I$100&amp;" "&amp;C325,C325))))</f>
        <v/>
      </c>
      <c r="E325" s="450" t="str">
        <f>IF(ISBLANK(Beer!A21),"",if(Beer!H21=0,"",Beer!H21))</f>
        <v/>
      </c>
      <c r="G325" s="784" t="str">
        <f>IF(ISBLANK(Beer!A21),"",if(MOC!$J$97=TRUE,if(isblank(Beer!H21),"",if(Beer!H21=0,"",Beer!$A$14&amp;" - "&amp;MOC!$I$98)),if(isblank(Beer!H21),"",if(Beer!H21=0,"",Beer!$A$14))))</f>
        <v/>
      </c>
      <c r="H325" s="780">
        <f t="shared" si="4"/>
        <v>7</v>
      </c>
    </row>
    <row r="326">
      <c r="A326" s="779"/>
      <c r="C326" s="444" t="str">
        <f>IF(ISBLANK(Beer!A22),"",IF(Beer!H22=0,"",if(ISBLANK(Beer!H22),"",if(MOC!$J$101=true,"DFT "&amp;Beer!A22,Beer!A22))))</f>
        <v/>
      </c>
      <c r="D326" s="444" t="str">
        <f>IF(ISBLANK(Beer!A22),"",IF(ISBLANK(Beer!H22),"",if(Beer!H22=0,"",if(MOC!$J$99,MOC!$I$100&amp;" "&amp;C326,C326))))</f>
        <v/>
      </c>
      <c r="E326" s="450" t="str">
        <f>IF(ISBLANK(Beer!A22),"",if(Beer!H22=0,"",Beer!H22))</f>
        <v/>
      </c>
      <c r="G326" s="784" t="str">
        <f>IF(ISBLANK(Beer!A22),"",if(MOC!$J$97=TRUE,if(isblank(Beer!H22),"",if(Beer!H22=0,"",Beer!$A$14&amp;" - "&amp;MOC!$I$98)),if(isblank(Beer!H22),"",if(Beer!H22=0,"",Beer!$A$14))))</f>
        <v/>
      </c>
      <c r="H326" s="780">
        <f t="shared" si="4"/>
        <v>8</v>
      </c>
    </row>
    <row r="327">
      <c r="A327" s="779"/>
      <c r="C327" s="444" t="str">
        <f>IF(ISBLANK(Beer!A23),"",IF(Beer!H23=0,"",if(ISBLANK(Beer!H23),"",if(MOC!$J$101=true,"DFT "&amp;Beer!A23,Beer!A23))))</f>
        <v/>
      </c>
      <c r="D327" s="444" t="str">
        <f>IF(ISBLANK(Beer!A23),"",IF(ISBLANK(Beer!H23),"",if(Beer!H23=0,"",if(MOC!$J$99,MOC!$I$100&amp;" "&amp;C327,C327))))</f>
        <v/>
      </c>
      <c r="E327" s="450" t="str">
        <f>IF(ISBLANK(Beer!A23),"",if(Beer!H23=0,"",Beer!H23))</f>
        <v/>
      </c>
      <c r="G327" s="784" t="str">
        <f>IF(ISBLANK(Beer!A23),"",if(MOC!$J$97=TRUE,if(isblank(Beer!H23),"",if(Beer!H23=0,"",Beer!$A$14&amp;" - "&amp;MOC!$I$98)),if(isblank(Beer!H23),"",if(Beer!H23=0,"",Beer!$A$14))))</f>
        <v/>
      </c>
      <c r="H327" s="780">
        <f t="shared" si="4"/>
        <v>9</v>
      </c>
    </row>
    <row r="328">
      <c r="A328" s="779"/>
      <c r="C328" s="444" t="str">
        <f>IF(ISBLANK(Beer!A24),"",IF(Beer!H24=0,"",if(ISBLANK(Beer!H24),"",if(MOC!$J$101=true,"DFT "&amp;Beer!A24,Beer!A24))))</f>
        <v/>
      </c>
      <c r="D328" s="444" t="str">
        <f>IF(ISBLANK(Beer!A24),"",IF(ISBLANK(Beer!H24),"",if(Beer!H24=0,"",if(MOC!$J$99,MOC!$I$100&amp;" "&amp;C328,C328))))</f>
        <v/>
      </c>
      <c r="E328" s="450" t="str">
        <f>IF(ISBLANK(Beer!A24),"",if(Beer!H24=0,"",Beer!H24))</f>
        <v/>
      </c>
      <c r="G328" s="784" t="str">
        <f>IF(ISBLANK(Beer!A24),"",if(MOC!$J$97=TRUE,if(isblank(Beer!H24),"",if(Beer!H24=0,"",Beer!$A$14&amp;" - "&amp;MOC!$I$98)),if(isblank(Beer!H24),"",if(Beer!H24=0,"",Beer!$A$14))))</f>
        <v/>
      </c>
      <c r="H328" s="780">
        <f t="shared" si="4"/>
        <v>10</v>
      </c>
    </row>
    <row r="329">
      <c r="A329" s="779"/>
      <c r="C329" s="444" t="str">
        <f>IF(ISBLANK(Beer!A25),"",IF(Beer!H25=0,"",if(ISBLANK(Beer!H25),"",if(MOC!$J$101=true,"DFT "&amp;Beer!A25,Beer!A25))))</f>
        <v/>
      </c>
      <c r="D329" s="444" t="str">
        <f>IF(ISBLANK(Beer!A25),"",IF(ISBLANK(Beer!H25),"",if(Beer!H25=0,"",if(MOC!$J$99,MOC!$I$100&amp;" "&amp;C329,C329))))</f>
        <v/>
      </c>
      <c r="E329" s="450" t="str">
        <f>IF(ISBLANK(Beer!A25),"",if(Beer!H25=0,"",Beer!H25))</f>
        <v/>
      </c>
      <c r="G329" s="784" t="str">
        <f>IF(ISBLANK(Beer!A25),"",if(MOC!$J$97=TRUE,if(isblank(Beer!H25),"",if(Beer!H25=0,"",Beer!$A$14&amp;" - "&amp;MOC!$I$98)),if(isblank(Beer!H25),"",if(Beer!H25=0,"",Beer!$A$14))))</f>
        <v/>
      </c>
      <c r="H329" s="780">
        <f t="shared" si="4"/>
        <v>11</v>
      </c>
    </row>
    <row r="330">
      <c r="A330" s="779"/>
      <c r="C330" s="444" t="str">
        <f>IF(ISBLANK(Beer!A26),"",IF(Beer!H26=0,"",if(ISBLANK(Beer!H26),"",if(MOC!$J$101=true,"DFT "&amp;Beer!A26,Beer!A26))))</f>
        <v/>
      </c>
      <c r="D330" s="444" t="str">
        <f>IF(ISBLANK(Beer!A26),"",IF(ISBLANK(Beer!H26),"",if(Beer!H26=0,"",if(MOC!$J$99,MOC!$I$100&amp;" "&amp;C330,C330))))</f>
        <v/>
      </c>
      <c r="E330" s="450" t="str">
        <f>IF(ISBLANK(Beer!A26),"",if(Beer!H26=0,"",Beer!H26))</f>
        <v/>
      </c>
      <c r="G330" s="784" t="str">
        <f>IF(ISBLANK(Beer!A26),"",if(MOC!$J$97=TRUE,if(isblank(Beer!H26),"",if(Beer!H26=0,"",Beer!$A$14&amp;" - "&amp;MOC!$I$98)),if(isblank(Beer!H26),"",if(Beer!H26=0,"",Beer!$A$14))))</f>
        <v/>
      </c>
      <c r="H330" s="780">
        <f t="shared" si="4"/>
        <v>12</v>
      </c>
    </row>
    <row r="331">
      <c r="A331" s="779"/>
      <c r="C331" s="444" t="str">
        <f>IF(ISBLANK(Beer!A27),"",IF(Beer!H27=0,"",if(ISBLANK(Beer!H27),"",if(MOC!$J$101=true,"DFT "&amp;Beer!A27,Beer!A27))))</f>
        <v/>
      </c>
      <c r="D331" s="444" t="str">
        <f>IF(ISBLANK(Beer!A27),"",IF(ISBLANK(Beer!H27),"",if(Beer!H27=0,"",if(MOC!$J$99,MOC!$I$100&amp;" "&amp;C331,C331))))</f>
        <v/>
      </c>
      <c r="E331" s="450" t="str">
        <f>IF(ISBLANK(Beer!A27),"",if(Beer!H27=0,"",Beer!H27))</f>
        <v/>
      </c>
      <c r="G331" s="784" t="str">
        <f>IF(ISBLANK(Beer!A27),"",if(MOC!$J$97=TRUE,if(isblank(Beer!H27),"",if(Beer!H27=0,"",Beer!$A$14&amp;" - "&amp;MOC!$I$98)),if(isblank(Beer!H27),"",if(Beer!H27=0,"",Beer!$A$14))))</f>
        <v/>
      </c>
      <c r="H331" s="780">
        <f t="shared" si="4"/>
        <v>13</v>
      </c>
    </row>
    <row r="332">
      <c r="A332" s="779"/>
      <c r="C332" s="444" t="str">
        <f>IF(ISBLANK(Beer!A28),"",IF(Beer!H28=0,"",if(ISBLANK(Beer!H28),"",if(MOC!$J$101=true,"DFT "&amp;Beer!A28,Beer!A28))))</f>
        <v/>
      </c>
      <c r="D332" s="444" t="str">
        <f>IF(ISBLANK(Beer!A28),"",IF(ISBLANK(Beer!H28),"",if(Beer!H28=0,"",if(MOC!$J$99,MOC!$I$100&amp;" "&amp;C332,C332))))</f>
        <v/>
      </c>
      <c r="E332" s="450" t="str">
        <f>IF(ISBLANK(Beer!A28),"",if(Beer!H28=0,"",Beer!H28))</f>
        <v/>
      </c>
      <c r="G332" s="784" t="str">
        <f>IF(ISBLANK(Beer!A28),"",if(MOC!$J$97=TRUE,if(isblank(Beer!H28),"",if(Beer!H28=0,"",Beer!$A$14&amp;" - "&amp;MOC!$I$98)),if(isblank(Beer!H28),"",if(Beer!H28=0,"",Beer!$A$14))))</f>
        <v/>
      </c>
      <c r="H332" s="780">
        <f t="shared" si="4"/>
        <v>14</v>
      </c>
    </row>
    <row r="333">
      <c r="A333" s="779"/>
      <c r="C333" s="444" t="str">
        <f>IF(ISBLANK(Beer!A29),"",IF(Beer!H29=0,"",if(ISBLANK(Beer!H29),"",if(MOC!$J$101=true,"DFT "&amp;Beer!A29,Beer!A29))))</f>
        <v/>
      </c>
      <c r="D333" s="444" t="str">
        <f>IF(ISBLANK(Beer!A29),"",IF(ISBLANK(Beer!H29),"",if(Beer!H29=0,"",if(MOC!$J$99,MOC!$I$100&amp;" "&amp;C333,C333))))</f>
        <v/>
      </c>
      <c r="E333" s="450" t="str">
        <f>IF(ISBLANK(Beer!A29),"",if(Beer!H29=0,"",Beer!H29))</f>
        <v/>
      </c>
      <c r="G333" s="784" t="str">
        <f>IF(ISBLANK(Beer!A29),"",if(MOC!$J$97=TRUE,if(isblank(Beer!H29),"",if(Beer!H29=0,"",Beer!$A$14&amp;" - "&amp;MOC!$I$98)),if(isblank(Beer!H29),"",if(Beer!H29=0,"",Beer!$A$14))))</f>
        <v/>
      </c>
      <c r="H333" s="780">
        <f t="shared" si="4"/>
        <v>15</v>
      </c>
    </row>
    <row r="334">
      <c r="A334" s="779"/>
      <c r="C334" s="444" t="str">
        <f>IF(ISBLANK(Beer!A30),"",IF(Beer!H30=0,"",if(ISBLANK(Beer!H30),"",if(MOC!$J$101=true,"DFT "&amp;Beer!A30,Beer!A30))))</f>
        <v/>
      </c>
      <c r="D334" s="444" t="str">
        <f>IF(ISBLANK(Beer!A30),"",IF(ISBLANK(Beer!H30),"",if(Beer!H30=0,"",if(MOC!$J$99,MOC!$I$100&amp;" "&amp;C334,C334))))</f>
        <v/>
      </c>
      <c r="E334" s="450" t="str">
        <f>IF(ISBLANK(Beer!A30),"",if(Beer!H30=0,"",Beer!H30))</f>
        <v/>
      </c>
      <c r="G334" s="784" t="str">
        <f>IF(ISBLANK(Beer!A30),"",if(MOC!$J$97=TRUE,if(isblank(Beer!H30),"",if(Beer!H30=0,"",Beer!$A$14&amp;" - "&amp;MOC!$I$98)),if(isblank(Beer!H30),"",if(Beer!H30=0,"",Beer!$A$14))))</f>
        <v/>
      </c>
      <c r="H334" s="780">
        <f t="shared" si="4"/>
        <v>16</v>
      </c>
    </row>
    <row r="335">
      <c r="A335" s="779"/>
      <c r="C335" s="444" t="str">
        <f>IF(ISBLANK(Beer!A31),"",IF(Beer!H31=0,"",if(ISBLANK(Beer!H31),"",if(MOC!$J$101=true,"DFT "&amp;Beer!A31,Beer!A31))))</f>
        <v/>
      </c>
      <c r="D335" s="444" t="str">
        <f>IF(ISBLANK(Beer!A31),"",IF(ISBLANK(Beer!H31),"",if(Beer!H31=0,"",if(MOC!$J$99,MOC!$I$100&amp;" "&amp;C335,C335))))</f>
        <v/>
      </c>
      <c r="E335" s="450" t="str">
        <f>IF(ISBLANK(Beer!A31),"",if(Beer!H31=0,"",Beer!H31))</f>
        <v/>
      </c>
      <c r="G335" s="784" t="str">
        <f>IF(ISBLANK(Beer!A31),"",if(MOC!$J$97=TRUE,if(isblank(Beer!H31),"",if(Beer!H31=0,"",Beer!$A$14&amp;" - "&amp;MOC!$I$98)),if(isblank(Beer!H31),"",if(Beer!H31=0,"",Beer!$A$14))))</f>
        <v/>
      </c>
      <c r="H335" s="780">
        <f t="shared" si="4"/>
        <v>17</v>
      </c>
    </row>
    <row r="336">
      <c r="A336" s="779"/>
      <c r="C336" s="444" t="str">
        <f>IF(ISBLANK(Beer!A32),"",IF(Beer!H32=0,"",if(ISBLANK(Beer!H32),"",if(MOC!$J$101=true,"DFT "&amp;Beer!A32,Beer!A32))))</f>
        <v/>
      </c>
      <c r="D336" s="444" t="str">
        <f>IF(ISBLANK(Beer!A32),"",IF(ISBLANK(Beer!H32),"",if(Beer!H32=0,"",if(MOC!$J$99,MOC!$I$100&amp;" "&amp;C336,C336))))</f>
        <v/>
      </c>
      <c r="E336" s="450" t="str">
        <f>IF(ISBLANK(Beer!A32),"",if(Beer!H32=0,"",Beer!H32))</f>
        <v/>
      </c>
      <c r="G336" s="784" t="str">
        <f>IF(ISBLANK(Beer!A32),"",if(MOC!$J$97=TRUE,if(isblank(Beer!H32),"",if(Beer!H32=0,"",Beer!$A$14&amp;" - "&amp;MOC!$I$98)),if(isblank(Beer!H32),"",if(Beer!H32=0,"",Beer!$A$14))))</f>
        <v/>
      </c>
      <c r="H336" s="780">
        <f t="shared" si="4"/>
        <v>18</v>
      </c>
    </row>
    <row r="337">
      <c r="A337" s="779"/>
      <c r="C337" s="444" t="str">
        <f>IF(ISBLANK(Beer!A33),"",IF(Beer!H33=0,"",if(ISBLANK(Beer!H33),"",if(MOC!$J$101=true,"DFT "&amp;Beer!A33,Beer!A33))))</f>
        <v/>
      </c>
      <c r="D337" s="444" t="str">
        <f>IF(ISBLANK(Beer!A33),"",IF(ISBLANK(Beer!H33),"",if(Beer!H33=0,"",if(MOC!$J$99,MOC!$I$100&amp;" "&amp;C337,C337))))</f>
        <v/>
      </c>
      <c r="E337" s="450" t="str">
        <f>IF(ISBLANK(Beer!A33),"",if(Beer!H33=0,"",Beer!H33))</f>
        <v/>
      </c>
      <c r="G337" s="784" t="str">
        <f>IF(ISBLANK(Beer!A33),"",if(MOC!$J$97=TRUE,if(isblank(Beer!H33),"",if(Beer!H33=0,"",Beer!$A$14&amp;" - "&amp;MOC!$I$98)),if(isblank(Beer!H33),"",if(Beer!H33=0,"",Beer!$A$14))))</f>
        <v/>
      </c>
      <c r="H337" s="780">
        <f t="shared" si="4"/>
        <v>19</v>
      </c>
    </row>
    <row r="338">
      <c r="A338" s="779"/>
      <c r="C338" s="444" t="str">
        <f>IF(ISBLANK(Beer!A34),"",IF(Beer!H34=0,"",if(ISBLANK(Beer!H34),"",if(MOC!$J$101=true,"DFT "&amp;Beer!A34,Beer!A34))))</f>
        <v/>
      </c>
      <c r="D338" s="444" t="str">
        <f>IF(ISBLANK(Beer!A34),"",IF(ISBLANK(Beer!H34),"",if(Beer!H34=0,"",if(MOC!$J$99,MOC!$I$100&amp;" "&amp;C338,C338))))</f>
        <v/>
      </c>
      <c r="E338" s="450" t="str">
        <f>IF(ISBLANK(Beer!A34),"",if(Beer!H34=0,"",Beer!H34))</f>
        <v/>
      </c>
      <c r="G338" s="784" t="str">
        <f>IF(ISBLANK(Beer!A34),"",if(MOC!$J$97=TRUE,if(isblank(Beer!H34),"",if(Beer!H34=0,"",Beer!$A$14&amp;" - "&amp;MOC!$I$98)),if(isblank(Beer!H34),"",if(Beer!H34=0,"",Beer!$A$14))))</f>
        <v/>
      </c>
      <c r="H338" s="780">
        <f t="shared" si="4"/>
        <v>20</v>
      </c>
    </row>
    <row r="339">
      <c r="A339" s="779"/>
      <c r="C339" s="444" t="str">
        <f>IF(ISBLANK(Beer!A35),"",IF(Beer!H35=0,"",if(ISBLANK(Beer!H35),"",if(MOC!$J$101=true,"DFT "&amp;Beer!A35,Beer!A35))))</f>
        <v/>
      </c>
      <c r="D339" s="444" t="str">
        <f>IF(ISBLANK(Beer!A35),"",IF(ISBLANK(Beer!H35),"",if(Beer!H35=0,"",if(MOC!$J$99,MOC!$I$100&amp;" "&amp;C339,C339))))</f>
        <v/>
      </c>
      <c r="E339" s="450" t="str">
        <f>IF(ISBLANK(Beer!A35),"",if(Beer!H35=0,"",Beer!H35))</f>
        <v/>
      </c>
      <c r="G339" s="784" t="str">
        <f>IF(ISBLANK(Beer!A35),"",if(MOC!$J$97=TRUE,if(isblank(Beer!H35),"",if(Beer!H35=0,"",Beer!$A$14&amp;" - "&amp;MOC!$I$98)),if(isblank(Beer!H35),"",if(Beer!H35=0,"",Beer!$A$14))))</f>
        <v/>
      </c>
      <c r="H339" s="780">
        <f t="shared" si="4"/>
        <v>21</v>
      </c>
    </row>
    <row r="340">
      <c r="A340" s="779"/>
      <c r="C340" s="444" t="str">
        <f>IF(ISBLANK(Beer!A36),"",IF(Beer!H36=0,"",if(ISBLANK(Beer!H36),"",if(MOC!$J$101=true,"DFT "&amp;Beer!A36,Beer!A36))))</f>
        <v/>
      </c>
      <c r="D340" s="444" t="str">
        <f>IF(ISBLANK(Beer!A36),"",IF(ISBLANK(Beer!H36),"",if(Beer!H36=0,"",if(MOC!$J$99,MOC!$I$100&amp;" "&amp;C340,C340))))</f>
        <v/>
      </c>
      <c r="E340" s="450" t="str">
        <f>IF(ISBLANK(Beer!A36),"",if(Beer!H36=0,"",Beer!H36))</f>
        <v/>
      </c>
      <c r="G340" s="784" t="str">
        <f>IF(ISBLANK(Beer!A36),"",if(MOC!$J$97=TRUE,if(isblank(Beer!H36),"",if(Beer!H36=0,"",Beer!$A$14&amp;" - "&amp;MOC!$I$98)),if(isblank(Beer!H36),"",if(Beer!H36=0,"",Beer!$A$14))))</f>
        <v/>
      </c>
      <c r="H340" s="780">
        <f t="shared" si="4"/>
        <v>22</v>
      </c>
    </row>
    <row r="341">
      <c r="A341" s="779"/>
      <c r="C341" s="444" t="str">
        <f>IF(ISBLANK(Beer!A37),"",IF(Beer!H37=0,"",if(ISBLANK(Beer!H37),"",if(MOC!$J$101=true,"DFT "&amp;Beer!A37,Beer!A37))))</f>
        <v/>
      </c>
      <c r="D341" s="444" t="str">
        <f>IF(ISBLANK(Beer!A37),"",IF(ISBLANK(Beer!H37),"",if(Beer!H37=0,"",if(MOC!$J$99,MOC!$I$100&amp;" "&amp;C341,C341))))</f>
        <v/>
      </c>
      <c r="E341" s="450" t="str">
        <f>IF(ISBLANK(Beer!A37),"",if(Beer!H37=0,"",Beer!H37))</f>
        <v/>
      </c>
      <c r="G341" s="784" t="str">
        <f>IF(ISBLANK(Beer!A37),"",if(MOC!$J$97=TRUE,if(isblank(Beer!H37),"",if(Beer!H37=0,"",Beer!$A$14&amp;" - "&amp;MOC!$I$98)),if(isblank(Beer!H37),"",if(Beer!H37=0,"",Beer!$A$14))))</f>
        <v/>
      </c>
      <c r="H341" s="780">
        <f t="shared" si="4"/>
        <v>23</v>
      </c>
    </row>
    <row r="342">
      <c r="A342" s="779"/>
      <c r="C342" s="444" t="str">
        <f>IF(ISBLANK(Beer!A38),"",IF(Beer!H38=0,"",if(ISBLANK(Beer!H38),"",if(MOC!$J$101=true,"DFT "&amp;Beer!A38,Beer!A38))))</f>
        <v/>
      </c>
      <c r="D342" s="444" t="str">
        <f>IF(ISBLANK(Beer!A38),"",IF(ISBLANK(Beer!H38),"",if(Beer!H38=0,"",if(MOC!$J$99,MOC!$I$100&amp;" "&amp;C342,C342))))</f>
        <v/>
      </c>
      <c r="E342" s="450" t="str">
        <f>IF(ISBLANK(Beer!A38),"",if(Beer!H38=0,"",Beer!H38))</f>
        <v/>
      </c>
      <c r="G342" s="784" t="str">
        <f>IF(ISBLANK(Beer!A38),"",if(MOC!$J$97=TRUE,if(isblank(Beer!H38),"",if(Beer!H38=0,"",Beer!$A$14&amp;" - "&amp;MOC!$I$98)),if(isblank(Beer!H38),"",if(Beer!H38=0,"",Beer!$A$14))))</f>
        <v/>
      </c>
      <c r="H342" s="780">
        <f t="shared" si="4"/>
        <v>24</v>
      </c>
    </row>
    <row r="343">
      <c r="A343" s="779"/>
      <c r="C343" s="444" t="str">
        <f>IF(ISBLANK(Beer!A39),"",IF(Beer!H39=0,"",if(ISBLANK(Beer!H39),"",if(MOC!$J$101=true,"DFT "&amp;Beer!A39,Beer!A39))))</f>
        <v/>
      </c>
      <c r="D343" s="444" t="str">
        <f>IF(ISBLANK(Beer!A39),"",IF(ISBLANK(Beer!H39),"",if(Beer!H39=0,"",if(MOC!$J$99,MOC!$I$100&amp;" "&amp;C343,C343))))</f>
        <v/>
      </c>
      <c r="E343" s="450" t="str">
        <f>IF(ISBLANK(Beer!A39),"",if(Beer!H39=0,"",Beer!H39))</f>
        <v/>
      </c>
      <c r="G343" s="784" t="str">
        <f>IF(ISBLANK(Beer!A39),"",if(MOC!$J$97=TRUE,if(isblank(Beer!H39),"",if(Beer!H39=0,"",Beer!$A$14&amp;" - "&amp;MOC!$I$98)),if(isblank(Beer!H39),"",if(Beer!H39=0,"",Beer!$A$14))))</f>
        <v/>
      </c>
      <c r="H343" s="780">
        <f t="shared" si="4"/>
        <v>25</v>
      </c>
    </row>
    <row r="344">
      <c r="A344" s="779"/>
      <c r="C344" s="444" t="str">
        <f>IF(ISBLANK(Beer!A40),"",IF(Beer!H40=0,"",if(ISBLANK(Beer!H40),"",if(MOC!$J$101=true,"DFT "&amp;Beer!A40,Beer!A40))))</f>
        <v/>
      </c>
      <c r="D344" s="444" t="str">
        <f>IF(ISBLANK(Beer!A40),"",IF(ISBLANK(Beer!H40),"",if(Beer!H40=0,"",if(MOC!$J$99,MOC!$I$100&amp;" "&amp;C344,C344))))</f>
        <v/>
      </c>
      <c r="E344" s="450" t="str">
        <f>IF(ISBLANK(Beer!A40),"",if(Beer!H40=0,"",Beer!H40))</f>
        <v/>
      </c>
      <c r="G344" s="784" t="str">
        <f>IF(ISBLANK(Beer!A40),"",if(MOC!$J$97=TRUE,if(isblank(Beer!H40),"",if(Beer!H40=0,"",Beer!$A$14&amp;" - "&amp;MOC!$I$98)),if(isblank(Beer!H40),"",if(Beer!H40=0,"",Beer!$A$14))))</f>
        <v/>
      </c>
      <c r="H344" s="780">
        <f t="shared" si="4"/>
        <v>26</v>
      </c>
    </row>
    <row r="345">
      <c r="A345" s="779"/>
      <c r="C345" s="444" t="str">
        <f>IF(ISBLANK(Beer!A41),"",IF(Beer!H41=0,"",if(ISBLANK(Beer!H41),"",if(MOC!$J$101=true,"DFT "&amp;Beer!A41,Beer!A41))))</f>
        <v/>
      </c>
      <c r="D345" s="444" t="str">
        <f>IF(ISBLANK(Beer!A41),"",IF(ISBLANK(Beer!H41),"",if(Beer!H41=0,"",if(MOC!$J$99,MOC!$I$100&amp;" "&amp;C345,C345))))</f>
        <v/>
      </c>
      <c r="E345" s="450" t="str">
        <f>IF(ISBLANK(Beer!A41),"",if(Beer!H41=0,"",Beer!H41))</f>
        <v/>
      </c>
      <c r="G345" s="784" t="str">
        <f>IF(ISBLANK(Beer!A41),"",if(MOC!$J$97=TRUE,if(isblank(Beer!H41),"",if(Beer!H41=0,"",Beer!$A$14&amp;" - "&amp;MOC!$I$98)),if(isblank(Beer!H41),"",if(Beer!H41=0,"",Beer!$A$14))))</f>
        <v/>
      </c>
      <c r="H345" s="780">
        <f t="shared" si="4"/>
        <v>27</v>
      </c>
    </row>
    <row r="346">
      <c r="A346" s="779"/>
      <c r="C346" s="444" t="str">
        <f>IF(ISBLANK(Beer!A42),"",IF(Beer!H42=0,"",if(ISBLANK(Beer!H42),"",if(MOC!$J$101=true,"DFT "&amp;Beer!A42,Beer!A42))))</f>
        <v/>
      </c>
      <c r="D346" s="444" t="str">
        <f>IF(ISBLANK(Beer!A42),"",IF(ISBLANK(Beer!H42),"",if(Beer!H42=0,"",if(MOC!$J$99,MOC!$I$100&amp;" "&amp;C346,C346))))</f>
        <v/>
      </c>
      <c r="E346" s="450" t="str">
        <f>IF(ISBLANK(Beer!A42),"",if(Beer!H42=0,"",Beer!H42))</f>
        <v/>
      </c>
      <c r="G346" s="784" t="str">
        <f>IF(ISBLANK(Beer!A42),"",if(MOC!$J$97=TRUE,if(isblank(Beer!H42),"",if(Beer!H42=0,"",Beer!$A$14&amp;" - "&amp;MOC!$I$98)),if(isblank(Beer!H42),"",if(Beer!H42=0,"",Beer!$A$14))))</f>
        <v/>
      </c>
      <c r="H346" s="780">
        <f t="shared" si="4"/>
        <v>28</v>
      </c>
    </row>
    <row r="347">
      <c r="A347" s="779"/>
      <c r="C347" s="444" t="str">
        <f>IF(ISBLANK(Beer!A43),"",IF(Beer!H43=0,"",if(ISBLANK(Beer!H43),"",if(MOC!$J$101=true,"DFT "&amp;Beer!A43,Beer!A43))))</f>
        <v/>
      </c>
      <c r="D347" s="444" t="str">
        <f>IF(ISBLANK(Beer!A43),"",IF(ISBLANK(Beer!H43),"",if(Beer!H43=0,"",if(MOC!$J$99,MOC!$I$100&amp;" "&amp;C347,C347))))</f>
        <v/>
      </c>
      <c r="E347" s="450" t="str">
        <f>IF(ISBLANK(Beer!A43),"",if(Beer!H43=0,"",Beer!H43))</f>
        <v/>
      </c>
      <c r="G347" s="784" t="str">
        <f>IF(ISBLANK(Beer!A43),"",if(MOC!$J$97=TRUE,if(isblank(Beer!H43),"",if(Beer!H43=0,"",Beer!$A$14&amp;" - "&amp;MOC!$I$98)),if(isblank(Beer!H43),"",if(Beer!H43=0,"",Beer!$A$14))))</f>
        <v/>
      </c>
      <c r="H347" s="780">
        <f t="shared" si="4"/>
        <v>29</v>
      </c>
    </row>
    <row r="348">
      <c r="A348" s="779"/>
      <c r="C348" s="444" t="str">
        <f>IF(ISBLANK(Beer!A44),"",IF(Beer!H44=0,"",if(ISBLANK(Beer!H44),"",if(MOC!$J$101=true,"DFT "&amp;Beer!A44,Beer!A44))))</f>
        <v/>
      </c>
      <c r="D348" s="444" t="str">
        <f>IF(ISBLANK(Beer!A44),"",IF(ISBLANK(Beer!H44),"",if(Beer!H44=0,"",if(MOC!$J$99,MOC!$I$100&amp;" "&amp;C348,C348))))</f>
        <v/>
      </c>
      <c r="E348" s="450" t="str">
        <f>IF(ISBLANK(Beer!A44),"",if(Beer!H44=0,"",Beer!H44))</f>
        <v/>
      </c>
      <c r="G348" s="784" t="str">
        <f>IF(ISBLANK(Beer!A44),"",if(MOC!$J$97=TRUE,if(isblank(Beer!H44),"",if(Beer!H44=0,"",Beer!$A$14&amp;" - "&amp;MOC!$I$98)),if(isblank(Beer!H44),"",if(Beer!H44=0,"",Beer!$A$14))))</f>
        <v/>
      </c>
      <c r="H348" s="780">
        <f t="shared" si="4"/>
        <v>30</v>
      </c>
    </row>
    <row r="349">
      <c r="A349" s="779"/>
      <c r="C349" s="444" t="str">
        <f>IF(ISBLANK(Beer!A45),"",IF(Beer!H45=0,"",if(ISBLANK(Beer!H45),"",if(MOC!$J$101=true,"DFT "&amp;Beer!A45,Beer!A45))))</f>
        <v/>
      </c>
      <c r="D349" s="444" t="str">
        <f>IF(ISBLANK(Beer!A45),"",IF(ISBLANK(Beer!H45),"",if(Beer!H45=0,"",if(MOC!$J$99,MOC!$I$100&amp;" "&amp;C349,C349))))</f>
        <v/>
      </c>
      <c r="E349" s="450" t="str">
        <f>IF(ISBLANK(Beer!A45),"",if(Beer!H45=0,"",Beer!H45))</f>
        <v/>
      </c>
      <c r="G349" s="784" t="str">
        <f>IF(ISBLANK(Beer!A45),"",if(MOC!$J$97=TRUE,if(isblank(Beer!H45),"",if(Beer!H45=0,"",Beer!$A$14&amp;" - "&amp;MOC!$I$98)),if(isblank(Beer!H45),"",if(Beer!H45=0,"",Beer!$A$14))))</f>
        <v/>
      </c>
      <c r="H349" s="780">
        <f t="shared" si="4"/>
        <v>31</v>
      </c>
    </row>
    <row r="350">
      <c r="A350" s="779"/>
      <c r="C350" s="444" t="str">
        <f>IF(ISBLANK(Beer!A46),"",IF(Beer!H46=0,"",if(ISBLANK(Beer!H46),"",if(MOC!$J$101=true,"DFT "&amp;Beer!A46,Beer!A46))))</f>
        <v/>
      </c>
      <c r="D350" s="444" t="str">
        <f>IF(ISBLANK(Beer!A46),"",IF(ISBLANK(Beer!H46),"",if(Beer!H46=0,"",if(MOC!$J$99,MOC!$I$100&amp;" "&amp;C350,C350))))</f>
        <v/>
      </c>
      <c r="E350" s="450" t="str">
        <f>IF(ISBLANK(Beer!A46),"",if(Beer!H46=0,"",Beer!H46))</f>
        <v/>
      </c>
      <c r="G350" s="784" t="str">
        <f>IF(ISBLANK(Beer!A46),"",if(MOC!$J$97=TRUE,if(isblank(Beer!H46),"",if(Beer!H46=0,"",Beer!$A$14&amp;" - "&amp;MOC!$I$98)),if(isblank(Beer!H46),"",if(Beer!H46=0,"",Beer!$A$14))))</f>
        <v/>
      </c>
      <c r="H350" s="780">
        <f t="shared" si="4"/>
        <v>32</v>
      </c>
    </row>
    <row r="351">
      <c r="A351" s="779"/>
      <c r="C351" s="444" t="str">
        <f>IF(ISBLANK(Beer!A47),"",IF(Beer!H47=0,"",if(ISBLANK(Beer!H47),"",if(MOC!$J$101=true,"DFT "&amp;Beer!A47,Beer!A47))))</f>
        <v/>
      </c>
      <c r="D351" s="444" t="str">
        <f>IF(ISBLANK(Beer!A47),"",IF(ISBLANK(Beer!H47),"",if(Beer!H47=0,"",if(MOC!$J$99,MOC!$I$100&amp;" "&amp;C351,C351))))</f>
        <v/>
      </c>
      <c r="E351" s="450" t="str">
        <f>IF(ISBLANK(Beer!A47),"",if(Beer!H47=0,"",Beer!H47))</f>
        <v/>
      </c>
      <c r="G351" s="784" t="str">
        <f>IF(ISBLANK(Beer!A47),"",if(MOC!$J$97=TRUE,if(isblank(Beer!H47),"",if(Beer!H47=0,"",Beer!$A$14&amp;" - "&amp;MOC!$I$98)),if(isblank(Beer!H47),"",if(Beer!H47=0,"",Beer!$A$14))))</f>
        <v/>
      </c>
      <c r="H351" s="780">
        <f t="shared" si="4"/>
        <v>33</v>
      </c>
    </row>
    <row r="352">
      <c r="A352" s="779"/>
      <c r="C352" s="444" t="str">
        <f>IF(ISBLANK(Beer!A48),"",IF(Beer!H48=0,"",if(ISBLANK(Beer!H48),"",if(MOC!$J$101=true,"DFT "&amp;Beer!A48,Beer!A48))))</f>
        <v/>
      </c>
      <c r="D352" s="444" t="str">
        <f>IF(ISBLANK(Beer!A48),"",IF(ISBLANK(Beer!H48),"",if(Beer!H48=0,"",if(MOC!$J$99,MOC!$I$100&amp;" "&amp;C352,C352))))</f>
        <v/>
      </c>
      <c r="E352" s="450" t="str">
        <f>IF(ISBLANK(Beer!A48),"",if(Beer!H48=0,"",Beer!H48))</f>
        <v/>
      </c>
      <c r="G352" s="784" t="str">
        <f>IF(ISBLANK(Beer!A48),"",if(MOC!$J$97=TRUE,if(isblank(Beer!H48),"",if(Beer!H48=0,"",Beer!$A$14&amp;" - "&amp;MOC!$I$98)),if(isblank(Beer!H48),"",if(Beer!H48=0,"",Beer!$A$14))))</f>
        <v/>
      </c>
      <c r="H352" s="780">
        <f t="shared" si="4"/>
        <v>34</v>
      </c>
    </row>
    <row r="353">
      <c r="A353" s="779"/>
      <c r="C353" s="444" t="str">
        <f>IF(ISBLANK(Beer!A49),"",IF(Beer!H49=0,"",if(ISBLANK(Beer!H49),"",if(MOC!$J$101=true,"DFT "&amp;Beer!A49,Beer!A49))))</f>
        <v/>
      </c>
      <c r="D353" s="444" t="str">
        <f>IF(ISBLANK(Beer!A49),"",IF(ISBLANK(Beer!H49),"",if(Beer!H49=0,"",if(MOC!$J$99,MOC!$I$100&amp;" "&amp;C353,C353))))</f>
        <v/>
      </c>
      <c r="E353" s="450" t="str">
        <f>IF(ISBLANK(Beer!A49),"",if(Beer!H49=0,"",Beer!H49))</f>
        <v/>
      </c>
      <c r="G353" s="784" t="str">
        <f>IF(ISBLANK(Beer!A49),"",if(MOC!$J$97=TRUE,if(isblank(Beer!H49),"",if(Beer!H49=0,"",Beer!$A$14&amp;" - "&amp;MOC!$I$98)),if(isblank(Beer!H49),"",if(Beer!H49=0,"",Beer!$A$14))))</f>
        <v/>
      </c>
      <c r="H353" s="780">
        <f t="shared" si="4"/>
        <v>35</v>
      </c>
    </row>
    <row r="354">
      <c r="A354" s="779"/>
      <c r="C354" s="444" t="str">
        <f>IF(ISBLANK(Beer!A50),"",IF(Beer!H50=0,"",if(ISBLANK(Beer!H50),"",if(MOC!$J$101=true,"DFT "&amp;Beer!A50,Beer!A50))))</f>
        <v/>
      </c>
      <c r="D354" s="444" t="str">
        <f>IF(ISBLANK(Beer!A50),"",IF(ISBLANK(Beer!H50),"",if(Beer!H50=0,"",if(MOC!$J$99,MOC!$I$100&amp;" "&amp;C354,C354))))</f>
        <v/>
      </c>
      <c r="E354" s="450" t="str">
        <f>IF(ISBLANK(Beer!A50),"",if(Beer!H50=0,"",Beer!H50))</f>
        <v/>
      </c>
      <c r="G354" s="784" t="str">
        <f>IF(ISBLANK(Beer!A50),"",if(MOC!$J$97=TRUE,if(isblank(Beer!H50),"",if(Beer!H50=0,"",Beer!$A$14&amp;" - "&amp;MOC!$I$98)),if(isblank(Beer!H50),"",if(Beer!H50=0,"",Beer!$A$14))))</f>
        <v/>
      </c>
      <c r="H354" s="780">
        <f t="shared" si="4"/>
        <v>36</v>
      </c>
    </row>
    <row r="355">
      <c r="A355" s="779"/>
      <c r="C355" s="444" t="str">
        <f>IF(ISBLANK(Beer!A51),"",IF(Beer!H51=0,"",if(ISBLANK(Beer!H51),"",if(MOC!$J$101=true,"DFT "&amp;Beer!A51,Beer!A51))))</f>
        <v/>
      </c>
      <c r="D355" s="444" t="str">
        <f>IF(ISBLANK(Beer!A51),"",IF(ISBLANK(Beer!H51),"",if(Beer!H51=0,"",if(MOC!$J$99,MOC!$I$100&amp;" "&amp;C355,C355))))</f>
        <v/>
      </c>
      <c r="E355" s="450" t="str">
        <f>IF(ISBLANK(Beer!A51),"",if(Beer!H51=0,"",Beer!H51))</f>
        <v/>
      </c>
      <c r="G355" s="784" t="str">
        <f>IF(ISBLANK(Beer!A51),"",if(MOC!$J$97=TRUE,if(isblank(Beer!H51),"",if(Beer!H51=0,"",Beer!$A$14&amp;" - "&amp;MOC!$I$98)),if(isblank(Beer!H51),"",if(Beer!H51=0,"",Beer!$A$14))))</f>
        <v/>
      </c>
      <c r="H355" s="780">
        <f t="shared" si="4"/>
        <v>37</v>
      </c>
    </row>
    <row r="356">
      <c r="A356" s="779"/>
      <c r="C356" s="444" t="str">
        <f>IF(ISBLANK(Beer!A52),"",IF(Beer!H52=0,"",if(ISBLANK(Beer!H52),"",if(MOC!$J$101=true,"DFT "&amp;Beer!A52,Beer!A52))))</f>
        <v/>
      </c>
      <c r="D356" s="444" t="str">
        <f>IF(ISBLANK(Beer!A52),"",IF(ISBLANK(Beer!H52),"",if(Beer!H52=0,"",if(MOC!$J$99,MOC!$I$100&amp;" "&amp;C356,C356))))</f>
        <v/>
      </c>
      <c r="E356" s="450" t="str">
        <f>IF(ISBLANK(Beer!A52),"",if(Beer!H52=0,"",Beer!H52))</f>
        <v/>
      </c>
      <c r="G356" s="784" t="str">
        <f>IF(ISBLANK(Beer!A52),"",if(MOC!$J$97=TRUE,if(isblank(Beer!H52),"",if(Beer!H52=0,"",Beer!$A$14&amp;" - "&amp;MOC!$I$98)),if(isblank(Beer!H52),"",if(Beer!H52=0,"",Beer!$A$14))))</f>
        <v/>
      </c>
      <c r="H356" s="780">
        <f t="shared" si="4"/>
        <v>38</v>
      </c>
    </row>
    <row r="357">
      <c r="A357" s="779"/>
      <c r="C357" s="444" t="str">
        <f>IF(ISBLANK(Beer!A53),"",IF(Beer!H53=0,"",if(ISBLANK(Beer!H53),"",if(MOC!$J$101=true,"DFT "&amp;Beer!A53,Beer!A53))))</f>
        <v/>
      </c>
      <c r="D357" s="444" t="str">
        <f>IF(ISBLANK(Beer!A53),"",IF(ISBLANK(Beer!H53),"",if(Beer!H53=0,"",if(MOC!$J$99,MOC!$I$100&amp;" "&amp;C357,C357))))</f>
        <v/>
      </c>
      <c r="E357" s="450" t="str">
        <f>IF(ISBLANK(Beer!A53),"",if(Beer!H53=0,"",Beer!H53))</f>
        <v/>
      </c>
      <c r="G357" s="784" t="str">
        <f>IF(ISBLANK(Beer!A53),"",if(MOC!$J$97=TRUE,if(isblank(Beer!H53),"",if(Beer!H53=0,"",Beer!$A$14&amp;" - "&amp;MOC!$I$98)),if(isblank(Beer!H53),"",if(Beer!H53=0,"",Beer!$A$14))))</f>
        <v/>
      </c>
      <c r="H357" s="780">
        <f t="shared" si="4"/>
        <v>39</v>
      </c>
    </row>
    <row r="358">
      <c r="A358" s="779"/>
      <c r="C358" s="444" t="str">
        <f>IF(ISBLANK(Beer!A54),"",IF(Beer!H54=0,"",if(ISBLANK(Beer!H54),"",if(MOC!$J$101=true,"DFT "&amp;Beer!A54,Beer!A54))))</f>
        <v/>
      </c>
      <c r="D358" s="444" t="str">
        <f>IF(ISBLANK(Beer!A54),"",IF(ISBLANK(Beer!H54),"",if(Beer!H54=0,"",if(MOC!$J$99,MOC!$I$100&amp;" "&amp;C358,C358))))</f>
        <v/>
      </c>
      <c r="E358" s="450" t="str">
        <f>IF(ISBLANK(Beer!A54),"",if(Beer!H54=0,"",Beer!H54))</f>
        <v/>
      </c>
      <c r="G358" s="784" t="str">
        <f>IF(ISBLANK(Beer!A54),"",if(MOC!$J$97=TRUE,if(isblank(Beer!H54),"",if(Beer!H54=0,"",Beer!$A$14&amp;" - "&amp;MOC!$I$98)),if(isblank(Beer!H54),"",if(Beer!H54=0,"",Beer!$A$14))))</f>
        <v/>
      </c>
      <c r="H358" s="780">
        <f t="shared" si="4"/>
        <v>40</v>
      </c>
    </row>
    <row r="359">
      <c r="A359" s="779"/>
      <c r="C359" s="444" t="str">
        <f>IF(ISBLANK(Beer!A55),"",IF(Beer!H55=0,"",if(ISBLANK(Beer!H55),"",if(MOC!$J$101=true,"DFT "&amp;Beer!A55,Beer!A55))))</f>
        <v/>
      </c>
      <c r="D359" s="444" t="str">
        <f>IF(ISBLANK(Beer!A55),"",IF(ISBLANK(Beer!H55),"",if(Beer!H55=0,"",if(MOC!$J$99,MOC!$I$100&amp;" "&amp;C359,C359))))</f>
        <v/>
      </c>
      <c r="E359" s="450" t="str">
        <f>IF(ISBLANK(Beer!A55),"",if(Beer!H55=0,"",Beer!H55))</f>
        <v/>
      </c>
      <c r="G359" s="784" t="str">
        <f>IF(ISBLANK(Beer!A55),"",if(MOC!$J$97=TRUE,if(isblank(Beer!H55),"",if(Beer!H55=0,"",Beer!$A$14&amp;" - "&amp;MOC!$I$98)),if(isblank(Beer!H55),"",if(Beer!H55=0,"",Beer!$A$14))))</f>
        <v/>
      </c>
      <c r="H359" s="780">
        <f t="shared" si="4"/>
        <v>41</v>
      </c>
    </row>
    <row r="360">
      <c r="A360" s="779"/>
      <c r="C360" s="444" t="str">
        <f>IF(ISBLANK(Beer!A56),"",IF(Beer!H56=0,"",if(ISBLANK(Beer!H56),"",if(MOC!$J$101=true,"DFT "&amp;Beer!A56,Beer!A56))))</f>
        <v/>
      </c>
      <c r="D360" s="444" t="str">
        <f>IF(ISBLANK(Beer!A56),"",IF(ISBLANK(Beer!H56),"",if(Beer!H56=0,"",if(MOC!$J$99,MOC!$I$100&amp;" "&amp;C360,C360))))</f>
        <v/>
      </c>
      <c r="E360" s="450" t="str">
        <f>IF(ISBLANK(Beer!A56),"",if(Beer!H56=0,"",Beer!H56))</f>
        <v/>
      </c>
      <c r="G360" s="784" t="str">
        <f>IF(ISBLANK(Beer!A56),"",if(MOC!$J$97=TRUE,if(isblank(Beer!H56),"",if(Beer!H56=0,"",Beer!$A$14&amp;" - "&amp;MOC!$I$98)),if(isblank(Beer!H56),"",if(Beer!H56=0,"",Beer!$A$14))))</f>
        <v/>
      </c>
      <c r="H360" s="780">
        <f t="shared" si="4"/>
        <v>42</v>
      </c>
    </row>
    <row r="361">
      <c r="A361" s="779"/>
      <c r="C361" s="444" t="str">
        <f>IF(ISBLANK(Beer!A57),"",IF(Beer!H57=0,"",if(ISBLANK(Beer!H57),"",if(MOC!$J$101=true,"DFT "&amp;Beer!A57,Beer!A57))))</f>
        <v/>
      </c>
      <c r="D361" s="444" t="str">
        <f>IF(ISBLANK(Beer!A57),"",IF(ISBLANK(Beer!H57),"",if(Beer!H57=0,"",if(MOC!$J$99,MOC!$I$100&amp;" "&amp;C361,C361))))</f>
        <v/>
      </c>
      <c r="E361" s="450" t="str">
        <f>IF(ISBLANK(Beer!A57),"",if(Beer!H57=0,"",Beer!H57))</f>
        <v/>
      </c>
      <c r="G361" s="784" t="str">
        <f>IF(ISBLANK(Beer!A57),"",if(MOC!$J$97=TRUE,if(isblank(Beer!H57),"",if(Beer!H57=0,"",Beer!$A$14&amp;" - "&amp;MOC!$I$98)),if(isblank(Beer!H57),"",if(Beer!H57=0,"",Beer!$A$14))))</f>
        <v/>
      </c>
      <c r="H361" s="780">
        <f t="shared" si="4"/>
        <v>43</v>
      </c>
    </row>
    <row r="362">
      <c r="A362" s="779"/>
      <c r="C362" s="444" t="str">
        <f>IF(ISBLANK(Beer!A58),"",IF(Beer!H58=0,"",if(ISBLANK(Beer!H58),"",if(MOC!$J$101=true,"DFT "&amp;Beer!A58,Beer!A58))))</f>
        <v/>
      </c>
      <c r="D362" s="444" t="str">
        <f>IF(ISBLANK(Beer!A58),"",IF(ISBLANK(Beer!H58),"",if(Beer!H58=0,"",if(MOC!$J$99,MOC!$I$100&amp;" "&amp;C362,C362))))</f>
        <v/>
      </c>
      <c r="E362" s="450" t="str">
        <f>IF(ISBLANK(Beer!A58),"",if(Beer!H58=0,"",Beer!H58))</f>
        <v/>
      </c>
      <c r="G362" s="784" t="str">
        <f>IF(ISBLANK(Beer!A58),"",if(MOC!$J$97=TRUE,if(isblank(Beer!H58),"",if(Beer!H58=0,"",Beer!$A$14&amp;" - "&amp;MOC!$I$98)),if(isblank(Beer!H58),"",if(Beer!H58=0,"",Beer!$A$14))))</f>
        <v/>
      </c>
      <c r="H362" s="780">
        <f t="shared" si="4"/>
        <v>44</v>
      </c>
    </row>
    <row r="363">
      <c r="A363" s="779"/>
      <c r="C363" s="444" t="str">
        <f>IF(ISBLANK(Beer!A59),"",IF(Beer!H59=0,"",if(ISBLANK(Beer!H59),"",if(MOC!$J$101=true,"DFT "&amp;Beer!A59,Beer!A59))))</f>
        <v/>
      </c>
      <c r="D363" s="444" t="str">
        <f>IF(ISBLANK(Beer!A59),"",IF(ISBLANK(Beer!H59),"",if(Beer!H59=0,"",if(MOC!$J$99,MOC!$I$100&amp;" "&amp;C363,C363))))</f>
        <v/>
      </c>
      <c r="E363" s="450" t="str">
        <f>IF(ISBLANK(Beer!A59),"",if(Beer!H59=0,"",Beer!H59))</f>
        <v/>
      </c>
      <c r="G363" s="784" t="str">
        <f>IF(ISBLANK(Beer!A59),"",if(MOC!$J$97=TRUE,if(isblank(Beer!H59),"",if(Beer!H59=0,"",Beer!$A$14&amp;" - "&amp;MOC!$I$98)),if(isblank(Beer!H59),"",if(Beer!H59=0,"",Beer!$A$14))))</f>
        <v/>
      </c>
      <c r="H363" s="780">
        <f t="shared" si="4"/>
        <v>45</v>
      </c>
    </row>
    <row r="364">
      <c r="A364" s="779"/>
      <c r="C364" s="444" t="str">
        <f>IF(ISBLANK(Beer!A60),"",IF(Beer!H60=0,"",if(ISBLANK(Beer!H60),"",if(MOC!$J$101=true,"DFT "&amp;Beer!A60,Beer!A60))))</f>
        <v/>
      </c>
      <c r="D364" s="444" t="str">
        <f>IF(ISBLANK(Beer!A60),"",IF(ISBLANK(Beer!H60),"",if(Beer!H60=0,"",if(MOC!$J$99,MOC!$I$100&amp;" "&amp;C364,C364))))</f>
        <v/>
      </c>
      <c r="E364" s="450" t="str">
        <f>IF(ISBLANK(Beer!A60),"",if(Beer!H60=0,"",Beer!H60))</f>
        <v/>
      </c>
      <c r="G364" s="784" t="str">
        <f>IF(ISBLANK(Beer!A60),"",if(MOC!$J$97=TRUE,if(isblank(Beer!H60),"",if(Beer!H60=0,"",Beer!$A$14&amp;" - "&amp;MOC!$I$98)),if(isblank(Beer!H60),"",if(Beer!H60=0,"",Beer!$A$14))))</f>
        <v/>
      </c>
      <c r="H364" s="780">
        <f t="shared" si="4"/>
        <v>46</v>
      </c>
    </row>
    <row r="365">
      <c r="A365" s="779"/>
      <c r="C365" s="444" t="str">
        <f>IF(ISBLANK(Beer!A61),"",IF(Beer!H61=0,"",if(ISBLANK(Beer!H61),"",if(MOC!$J$101=true,"DFT "&amp;Beer!A61,Beer!A61))))</f>
        <v/>
      </c>
      <c r="D365" s="444" t="str">
        <f>IF(ISBLANK(Beer!A61),"",IF(ISBLANK(Beer!H61),"",if(Beer!H61=0,"",if(MOC!$J$99,MOC!$I$100&amp;" "&amp;C365,C365))))</f>
        <v/>
      </c>
      <c r="E365" s="450" t="str">
        <f>IF(ISBLANK(Beer!A61),"",if(Beer!H61=0,"",Beer!H61))</f>
        <v/>
      </c>
      <c r="G365" s="784" t="str">
        <f>IF(ISBLANK(Beer!A61),"",if(MOC!$J$97=TRUE,if(isblank(Beer!H61),"",if(Beer!H61=0,"",Beer!$A$14&amp;" - "&amp;MOC!$I$98)),if(isblank(Beer!H61),"",if(Beer!H61=0,"",Beer!$A$14))))</f>
        <v/>
      </c>
      <c r="H365" s="780">
        <f t="shared" si="4"/>
        <v>47</v>
      </c>
    </row>
    <row r="366">
      <c r="A366" s="779"/>
      <c r="C366" s="444" t="str">
        <f>IF(ISBLANK(Beer!A62),"",IF(Beer!H62=0,"",if(ISBLANK(Beer!H62),"",if(MOC!$J$101=true,"DFT "&amp;Beer!A62,Beer!A62))))</f>
        <v/>
      </c>
      <c r="D366" s="444" t="str">
        <f>IF(ISBLANK(Beer!A62),"",IF(ISBLANK(Beer!H62),"",if(Beer!H62=0,"",if(MOC!$J$99,MOC!$I$100&amp;" "&amp;C366,C366))))</f>
        <v/>
      </c>
      <c r="E366" s="450" t="str">
        <f>IF(ISBLANK(Beer!A62),"",if(Beer!H62=0,"",Beer!H62))</f>
        <v/>
      </c>
      <c r="G366" s="784" t="str">
        <f>IF(ISBLANK(Beer!A62),"",if(MOC!$J$97=TRUE,if(isblank(Beer!H62),"",if(Beer!H62=0,"",Beer!$A$14&amp;" - "&amp;MOC!$I$98)),if(isblank(Beer!H62),"",if(Beer!H62=0,"",Beer!$A$14))))</f>
        <v/>
      </c>
      <c r="H366" s="780">
        <f t="shared" si="4"/>
        <v>48</v>
      </c>
    </row>
    <row r="367">
      <c r="A367" s="779"/>
      <c r="C367" s="444" t="str">
        <f>IF(ISBLANK(Beer!A63),"",IF(Beer!H63=0,"",if(ISBLANK(Beer!H63),"",if(MOC!$J$101=true,"DFT "&amp;Beer!A63,Beer!A63))))</f>
        <v/>
      </c>
      <c r="D367" s="444" t="str">
        <f>IF(ISBLANK(Beer!A63),"",IF(ISBLANK(Beer!H63),"",if(Beer!H63=0,"",if(MOC!$J$99,MOC!$I$100&amp;" "&amp;C367,C367))))</f>
        <v/>
      </c>
      <c r="E367" s="450" t="str">
        <f>IF(ISBLANK(Beer!A63),"",if(Beer!H63=0,"",Beer!H63))</f>
        <v/>
      </c>
      <c r="G367" s="784" t="str">
        <f>IF(ISBLANK(Beer!A63),"",if(MOC!$J$97=TRUE,if(isblank(Beer!H63),"",if(Beer!H63=0,"",Beer!$A$14&amp;" - "&amp;MOC!$I$98)),if(isblank(Beer!H63),"",if(Beer!H63=0,"",Beer!$A$14))))</f>
        <v/>
      </c>
      <c r="H367" s="780">
        <f t="shared" si="4"/>
        <v>49</v>
      </c>
    </row>
    <row r="368">
      <c r="A368" s="779"/>
      <c r="C368" s="444" t="str">
        <f>IF(ISBLANK(Beer!A64),"",IF(Beer!H64=0,"",if(ISBLANK(Beer!H64),"",if(MOC!$J$101=true,"DFT "&amp;Beer!A64,Beer!A64))))</f>
        <v/>
      </c>
      <c r="D368" s="444" t="str">
        <f>IF(ISBLANK(Beer!A64),"",IF(ISBLANK(Beer!H64),"",if(Beer!H64=0,"",if(MOC!$J$99,MOC!$I$100&amp;" "&amp;C368,C368))))</f>
        <v/>
      </c>
      <c r="E368" s="450" t="str">
        <f>IF(ISBLANK(Beer!A64),"",if(Beer!H64=0,"",Beer!H64))</f>
        <v/>
      </c>
      <c r="G368" s="784" t="str">
        <f>IF(ISBLANK(Beer!A64),"",if(MOC!$J$97=TRUE,if(isblank(Beer!H64),"",if(Beer!H64=0,"",Beer!$A$14&amp;" - "&amp;MOC!$I$98)),if(isblank(Beer!H64),"",if(Beer!H64=0,"",Beer!$A$14))))</f>
        <v/>
      </c>
      <c r="H368" s="780">
        <f t="shared" si="4"/>
        <v>50</v>
      </c>
    </row>
    <row r="369">
      <c r="A369" s="779"/>
      <c r="C369" s="444" t="str">
        <f>IF(ISBLANK(Beer!A65),"",IF(Beer!H65=0,"",if(ISBLANK(Beer!H65),"",if(MOC!$J$101=true,"DFT "&amp;Beer!A65,Beer!A65))))</f>
        <v/>
      </c>
      <c r="D369" s="444" t="str">
        <f>IF(ISBLANK(Beer!A65),"",IF(ISBLANK(Beer!H65),"",if(Beer!H65=0,"",if(MOC!$J$99,MOC!$I$100&amp;" "&amp;C369,C369))))</f>
        <v/>
      </c>
      <c r="E369" s="450" t="str">
        <f>IF(ISBLANK(Beer!A65),"",if(Beer!H65=0,"",Beer!H65))</f>
        <v/>
      </c>
      <c r="G369" s="784" t="str">
        <f>IF(ISBLANK(Beer!A65),"",if(MOC!$J$97=TRUE,if(isblank(Beer!H65),"",if(Beer!H65=0,"",Beer!$A$14&amp;" - "&amp;MOC!$I$98)),if(isblank(Beer!H65),"",if(Beer!H65=0,"",Beer!$A$14))))</f>
        <v/>
      </c>
      <c r="H369" s="780">
        <f t="shared" si="4"/>
        <v>51</v>
      </c>
    </row>
    <row r="370">
      <c r="A370" s="779"/>
      <c r="C370" s="444" t="str">
        <f>IF(ISBLANK(Beer!A66),"",IF(Beer!H66=0,"",if(ISBLANK(Beer!H66),"",if(MOC!$J$101=true,"DFT "&amp;Beer!A66,Beer!A66))))</f>
        <v/>
      </c>
      <c r="D370" s="444" t="str">
        <f>IF(ISBLANK(Beer!A66),"",IF(ISBLANK(Beer!H66),"",if(Beer!H66=0,"",if(MOC!$J$99,MOC!$I$100&amp;" "&amp;C370,C370))))</f>
        <v/>
      </c>
      <c r="E370" s="450" t="str">
        <f>IF(ISBLANK(Beer!A66),"",if(Beer!H66=0,"",Beer!H66))</f>
        <v/>
      </c>
      <c r="G370" s="784" t="str">
        <f>IF(ISBLANK(Beer!A66),"",if(MOC!$J$97=TRUE,if(isblank(Beer!H66),"",if(Beer!H66=0,"",Beer!$A$14&amp;" - "&amp;MOC!$I$98)),if(isblank(Beer!H66),"",if(Beer!H66=0,"",Beer!$A$14))))</f>
        <v/>
      </c>
      <c r="H370" s="780">
        <f t="shared" si="4"/>
        <v>52</v>
      </c>
    </row>
    <row r="371">
      <c r="A371" s="779"/>
      <c r="C371" s="444" t="str">
        <f>IF(ISBLANK(Beer!A67),"",IF(Beer!H67=0,"",if(ISBLANK(Beer!H67),"",if(MOC!$J$101=true,"DFT "&amp;Beer!A67,Beer!A67))))</f>
        <v/>
      </c>
      <c r="D371" s="444" t="str">
        <f>IF(ISBLANK(Beer!A67),"",IF(ISBLANK(Beer!H67),"",if(Beer!H67=0,"",if(MOC!$J$99,MOC!$I$100&amp;" "&amp;C371,C371))))</f>
        <v/>
      </c>
      <c r="E371" s="450" t="str">
        <f>IF(ISBLANK(Beer!A67),"",if(Beer!H67=0,"",Beer!H67))</f>
        <v/>
      </c>
      <c r="G371" s="784" t="str">
        <f>IF(ISBLANK(Beer!A67),"",if(MOC!$J$97=TRUE,if(isblank(Beer!H67),"",if(Beer!H67=0,"",Beer!$A$14&amp;" - "&amp;MOC!$I$98)),if(isblank(Beer!H67),"",if(Beer!H67=0,"",Beer!$A$14))))</f>
        <v/>
      </c>
      <c r="H371" s="780">
        <f t="shared" si="4"/>
        <v>53</v>
      </c>
    </row>
    <row r="372">
      <c r="A372" s="779"/>
      <c r="C372" s="444" t="str">
        <f>IF(ISBLANK(Beer!A68),"",IF(Beer!H68=0,"",if(ISBLANK(Beer!H68),"",if(MOC!$J$101=true,"DFT "&amp;Beer!A68,Beer!A68))))</f>
        <v/>
      </c>
      <c r="D372" s="444" t="str">
        <f>IF(ISBLANK(Beer!A68),"",IF(ISBLANK(Beer!H68),"",if(Beer!H68=0,"",if(MOC!$J$99,MOC!$I$100&amp;" "&amp;C372,C372))))</f>
        <v/>
      </c>
      <c r="E372" s="450" t="str">
        <f>IF(ISBLANK(Beer!A68),"",if(Beer!H68=0,"",Beer!H68))</f>
        <v/>
      </c>
      <c r="G372" s="784" t="str">
        <f>IF(ISBLANK(Beer!A68),"",if(MOC!$J$97=TRUE,if(isblank(Beer!H68),"",if(Beer!H68=0,"",Beer!$A$14&amp;" - "&amp;MOC!$I$98)),if(isblank(Beer!H68),"",if(Beer!H68=0,"",Beer!$A$14))))</f>
        <v/>
      </c>
      <c r="H372" s="780">
        <f t="shared" si="4"/>
        <v>54</v>
      </c>
    </row>
    <row r="373">
      <c r="A373" s="779"/>
      <c r="C373" s="444" t="str">
        <f>IF(ISBLANK(Beer!A69),"",IF(Beer!H69=0,"",if(ISBLANK(Beer!H69),"",if(MOC!$J$101=true,"DFT "&amp;Beer!A69,Beer!A69))))</f>
        <v/>
      </c>
      <c r="D373" s="444" t="str">
        <f>IF(ISBLANK(Beer!A69),"",IF(ISBLANK(Beer!H69),"",if(Beer!H69=0,"",if(MOC!$J$99,MOC!$I$100&amp;" "&amp;C373,C373))))</f>
        <v/>
      </c>
      <c r="E373" s="450" t="str">
        <f>IF(ISBLANK(Beer!A69),"",if(Beer!H69=0,"",Beer!H69))</f>
        <v/>
      </c>
      <c r="G373" s="784" t="str">
        <f>IF(ISBLANK(Beer!A69),"",if(MOC!$J$97=TRUE,if(isblank(Beer!H69),"",if(Beer!H69=0,"",Beer!$A$14&amp;" - "&amp;MOC!$I$98)),if(isblank(Beer!H69),"",if(Beer!H69=0,"",Beer!$A$14))))</f>
        <v/>
      </c>
      <c r="H373" s="780">
        <f t="shared" si="4"/>
        <v>55</v>
      </c>
    </row>
    <row r="374">
      <c r="A374" s="779"/>
      <c r="C374" s="444" t="str">
        <f>IF(ISBLANK(Beer!A70),"",IF(Beer!H70=0,"",if(ISBLANK(Beer!H70),"",if(MOC!$J$101=true,"DFT "&amp;Beer!A70,Beer!A70))))</f>
        <v/>
      </c>
      <c r="D374" s="444" t="str">
        <f>IF(ISBLANK(Beer!A70),"",IF(ISBLANK(Beer!H70),"",if(Beer!H70=0,"",if(MOC!$J$99,MOC!$I$100&amp;" "&amp;C374,C374))))</f>
        <v/>
      </c>
      <c r="E374" s="450" t="str">
        <f>IF(ISBLANK(Beer!A70),"",if(Beer!H70=0,"",Beer!H70))</f>
        <v/>
      </c>
      <c r="G374" s="784" t="str">
        <f>IF(ISBLANK(Beer!A70),"",if(MOC!$J$97=TRUE,if(isblank(Beer!H70),"",if(Beer!H70=0,"",Beer!$A$14&amp;" - "&amp;MOC!$I$98)),if(isblank(Beer!H70),"",if(Beer!H70=0,"",Beer!$A$14))))</f>
        <v/>
      </c>
      <c r="H374" s="780">
        <f t="shared" si="4"/>
        <v>56</v>
      </c>
    </row>
    <row r="375">
      <c r="A375" s="779"/>
      <c r="C375" s="444" t="str">
        <f>IF(ISBLANK(Beer!A71),"",IF(Beer!H71=0,"",if(ISBLANK(Beer!H71),"",if(MOC!$J$101=true,"DFT "&amp;Beer!A71,Beer!A71))))</f>
        <v/>
      </c>
      <c r="D375" s="444" t="str">
        <f>IF(ISBLANK(Beer!A71),"",IF(ISBLANK(Beer!H71),"",if(Beer!H71=0,"",if(MOC!$J$99,MOC!$I$100&amp;" "&amp;C375,C375))))</f>
        <v/>
      </c>
      <c r="E375" s="450" t="str">
        <f>IF(ISBLANK(Beer!A71),"",if(Beer!H71=0,"",Beer!H71))</f>
        <v/>
      </c>
      <c r="G375" s="784" t="str">
        <f>IF(ISBLANK(Beer!A71),"",if(MOC!$J$97=TRUE,if(isblank(Beer!H71),"",if(Beer!H71=0,"",Beer!$A$14&amp;" - "&amp;MOC!$I$98)),if(isblank(Beer!H71),"",if(Beer!H71=0,"",Beer!$A$14))))</f>
        <v/>
      </c>
      <c r="H375" s="780">
        <f t="shared" si="4"/>
        <v>57</v>
      </c>
    </row>
    <row r="376">
      <c r="A376" s="779"/>
      <c r="C376" s="444" t="str">
        <f>IF(ISBLANK(Beer!A72),"",IF(Beer!H72=0,"",if(ISBLANK(Beer!H72),"",if(MOC!$J$101=true,"DFT "&amp;Beer!A72,Beer!A72))))</f>
        <v/>
      </c>
      <c r="D376" s="444" t="str">
        <f>IF(ISBLANK(Beer!A72),"",IF(ISBLANK(Beer!H72),"",if(Beer!H72=0,"",if(MOC!$J$99,MOC!$I$100&amp;" "&amp;C376,C376))))</f>
        <v/>
      </c>
      <c r="E376" s="450" t="str">
        <f>IF(ISBLANK(Beer!A72),"",if(Beer!H72=0,"",Beer!H72))</f>
        <v/>
      </c>
      <c r="G376" s="784" t="str">
        <f>IF(ISBLANK(Beer!A72),"",if(MOC!$J$97=TRUE,if(isblank(Beer!H72),"",if(Beer!H72=0,"",Beer!$A$14&amp;" - "&amp;MOC!$I$98)),if(isblank(Beer!H72),"",if(Beer!H72=0,"",Beer!$A$14))))</f>
        <v/>
      </c>
      <c r="H376" s="780">
        <f t="shared" si="4"/>
        <v>58</v>
      </c>
    </row>
    <row r="377">
      <c r="A377" s="779"/>
      <c r="C377" s="444" t="str">
        <f>IF(ISBLANK(Beer!A73),"",IF(Beer!H73=0,"",if(ISBLANK(Beer!H73),"",if(MOC!$J$101=true,"DFT "&amp;Beer!A73,Beer!A73))))</f>
        <v/>
      </c>
      <c r="D377" s="444" t="str">
        <f>IF(ISBLANK(Beer!A73),"",IF(ISBLANK(Beer!H73),"",if(Beer!H73=0,"",if(MOC!$J$99,MOC!$I$100&amp;" "&amp;C377,C377))))</f>
        <v/>
      </c>
      <c r="E377" s="450" t="str">
        <f>IF(ISBLANK(Beer!A73),"",if(Beer!H73=0,"",Beer!H73))</f>
        <v/>
      </c>
      <c r="G377" s="784" t="str">
        <f>IF(ISBLANK(Beer!A73),"",if(MOC!$J$97=TRUE,if(isblank(Beer!H73),"",if(Beer!H73=0,"",Beer!$A$14&amp;" - "&amp;MOC!$I$98)),if(isblank(Beer!H73),"",if(Beer!H73=0,"",Beer!$A$14))))</f>
        <v/>
      </c>
      <c r="H377" s="780">
        <f t="shared" si="4"/>
        <v>59</v>
      </c>
    </row>
    <row r="378">
      <c r="A378" s="779"/>
      <c r="C378" s="444" t="str">
        <f>IF(ISBLANK(Beer!A74),"",IF(Beer!H74=0,"",if(ISBLANK(Beer!H74),"",if(MOC!$J$101=true,"DFT "&amp;Beer!A74,Beer!A74))))</f>
        <v/>
      </c>
      <c r="D378" s="444" t="str">
        <f>IF(ISBLANK(Beer!A74),"",IF(ISBLANK(Beer!H74),"",if(Beer!H74=0,"",if(MOC!$J$99,MOC!$I$100&amp;" "&amp;C378,C378))))</f>
        <v/>
      </c>
      <c r="E378" s="450" t="str">
        <f>IF(ISBLANK(Beer!A74),"",if(Beer!H74=0,"",Beer!H74))</f>
        <v/>
      </c>
      <c r="G378" s="784" t="str">
        <f>IF(ISBLANK(Beer!A74),"",if(MOC!$J$97=TRUE,if(isblank(Beer!H74),"",if(Beer!H74=0,"",Beer!$A$14&amp;" - "&amp;MOC!$I$98)),if(isblank(Beer!H74),"",if(Beer!H74=0,"",Beer!$A$14))))</f>
        <v/>
      </c>
      <c r="H378" s="780">
        <f t="shared" si="4"/>
        <v>60</v>
      </c>
    </row>
    <row r="379">
      <c r="A379" s="779"/>
      <c r="C379" s="444" t="str">
        <f>IF(ISBLANK(Beer!A75),"",IF(Beer!H75=0,"",if(ISBLANK(Beer!H75),"",if(MOC!$J$101=true,"DFT "&amp;Beer!A75,Beer!A75))))</f>
        <v/>
      </c>
      <c r="D379" s="444" t="str">
        <f>IF(ISBLANK(Beer!A75),"",IF(ISBLANK(Beer!H75),"",if(Beer!H75=0,"",if(MOC!$J$99,MOC!$I$100&amp;" "&amp;C379,C379))))</f>
        <v/>
      </c>
      <c r="E379" s="450" t="str">
        <f>IF(ISBLANK(Beer!A75),"",if(Beer!H75=0,"",Beer!H75))</f>
        <v/>
      </c>
      <c r="G379" s="784" t="str">
        <f>IF(ISBLANK(Beer!A75),"",if(MOC!$J$97=TRUE,if(isblank(Beer!H75),"",if(Beer!H75=0,"",Beer!$A$14&amp;" - "&amp;MOC!$I$98)),if(isblank(Beer!H75),"",if(Beer!H75=0,"",Beer!$A$14))))</f>
        <v/>
      </c>
      <c r="H379" s="780">
        <f t="shared" si="4"/>
        <v>61</v>
      </c>
    </row>
    <row r="380">
      <c r="A380" s="779"/>
      <c r="C380" s="444" t="str">
        <f>IF(ISBLANK(Beer!A76),"",IF(Beer!H76=0,"",if(ISBLANK(Beer!H76),"",if(MOC!$J$101=true,"DFT "&amp;Beer!A76,Beer!A76))))</f>
        <v/>
      </c>
      <c r="D380" s="444" t="str">
        <f>IF(ISBLANK(Beer!A76),"",IF(ISBLANK(Beer!H76),"",if(Beer!H76=0,"",if(MOC!$J$99,MOC!$I$100&amp;" "&amp;C380,C380))))</f>
        <v/>
      </c>
      <c r="E380" s="450" t="str">
        <f>IF(ISBLANK(Beer!A76),"",if(Beer!H76=0,"",Beer!H76))</f>
        <v/>
      </c>
      <c r="G380" s="784" t="str">
        <f>IF(ISBLANK(Beer!A76),"",if(MOC!$J$97=TRUE,if(isblank(Beer!H76),"",if(Beer!H76=0,"",Beer!$A$14&amp;" - "&amp;MOC!$I$98)),if(isblank(Beer!H76),"",if(Beer!H76=0,"",Beer!$A$14))))</f>
        <v/>
      </c>
      <c r="H380" s="780">
        <f t="shared" si="4"/>
        <v>62</v>
      </c>
    </row>
    <row r="381">
      <c r="A381" s="779"/>
      <c r="C381" s="444" t="str">
        <f>IF(ISBLANK(Beer!A77),"",IF(Beer!H77=0,"",if(ISBLANK(Beer!H77),"",if(MOC!$J$101=true,"DFT "&amp;Beer!A77,Beer!A77))))</f>
        <v/>
      </c>
      <c r="D381" s="444" t="str">
        <f>IF(ISBLANK(Beer!A77),"",IF(ISBLANK(Beer!H77),"",if(Beer!H77=0,"",if(MOC!$J$99,MOC!$I$100&amp;" "&amp;C381,C381))))</f>
        <v/>
      </c>
      <c r="E381" s="450" t="str">
        <f>IF(ISBLANK(Beer!A77),"",if(Beer!H77=0,"",Beer!H77))</f>
        <v/>
      </c>
      <c r="G381" s="784" t="str">
        <f>IF(ISBLANK(Beer!A77),"",if(MOC!$J$97=TRUE,if(isblank(Beer!H77),"",if(Beer!H77=0,"",Beer!$A$14&amp;" - "&amp;MOC!$I$98)),if(isblank(Beer!H77),"",if(Beer!H77=0,"",Beer!$A$14))))</f>
        <v/>
      </c>
      <c r="H381" s="780">
        <f t="shared" si="4"/>
        <v>63</v>
      </c>
    </row>
    <row r="382">
      <c r="A382" s="779"/>
      <c r="C382" s="444" t="str">
        <f>IF(ISBLANK(Beer!A78),"",IF(Beer!H78=0,"",if(ISBLANK(Beer!H78),"",if(MOC!$J$101=true,"DFT "&amp;Beer!A78,Beer!A78))))</f>
        <v/>
      </c>
      <c r="D382" s="444" t="str">
        <f>IF(ISBLANK(Beer!A78),"",IF(ISBLANK(Beer!H78),"",if(Beer!H78=0,"",if(MOC!$J$99,MOC!$I$100&amp;" "&amp;C382,C382))))</f>
        <v/>
      </c>
      <c r="E382" s="450" t="str">
        <f>IF(ISBLANK(Beer!A78),"",if(Beer!H78=0,"",Beer!H78))</f>
        <v/>
      </c>
      <c r="G382" s="784" t="str">
        <f>IF(ISBLANK(Beer!A78),"",if(MOC!$J$97=TRUE,if(isblank(Beer!H78),"",if(Beer!H78=0,"",Beer!$A$14&amp;" - "&amp;MOC!$I$98)),if(isblank(Beer!H78),"",if(Beer!H78=0,"",Beer!$A$14))))</f>
        <v/>
      </c>
      <c r="H382" s="780">
        <f t="shared" si="4"/>
        <v>64</v>
      </c>
    </row>
    <row r="383">
      <c r="A383" s="779"/>
      <c r="C383" s="444" t="str">
        <f>IF(ISBLANK(Beer!A79),"",IF(Beer!H79=0,"",if(ISBLANK(Beer!H79),"",if(MOC!$J$101=true,"DFT "&amp;Beer!A79,Beer!A79))))</f>
        <v/>
      </c>
      <c r="D383" s="444" t="str">
        <f>IF(ISBLANK(Beer!A79),"",IF(ISBLANK(Beer!H79),"",if(Beer!H79=0,"",if(MOC!$J$99,MOC!$I$100&amp;" "&amp;C383,C383))))</f>
        <v/>
      </c>
      <c r="E383" s="450" t="str">
        <f>IF(ISBLANK(Beer!A79),"",if(Beer!H79=0,"",Beer!H79))</f>
        <v/>
      </c>
      <c r="G383" s="784" t="str">
        <f>IF(ISBLANK(Beer!A79),"",if(MOC!$J$97=TRUE,if(isblank(Beer!H79),"",if(Beer!H79=0,"",Beer!$A$14&amp;" - "&amp;MOC!$I$98)),if(isblank(Beer!H79),"",if(Beer!H79=0,"",Beer!$A$14))))</f>
        <v/>
      </c>
      <c r="H383" s="780">
        <f t="shared" si="4"/>
        <v>65</v>
      </c>
    </row>
    <row r="384">
      <c r="A384" s="779"/>
      <c r="C384" s="444" t="str">
        <f>IF(ISBLANK(Beer!A80),"",IF(Beer!H80=0,"",if(ISBLANK(Beer!H80),"",if(MOC!$J$101=true,"DFT "&amp;Beer!A80,Beer!A80))))</f>
        <v/>
      </c>
      <c r="D384" s="444" t="str">
        <f>IF(ISBLANK(Beer!A80),"",IF(ISBLANK(Beer!H80),"",if(Beer!H80=0,"",if(MOC!$J$99,MOC!$I$100&amp;" "&amp;C384,C384))))</f>
        <v/>
      </c>
      <c r="E384" s="450" t="str">
        <f>IF(ISBLANK(Beer!A80),"",if(Beer!H80=0,"",Beer!H80))</f>
        <v/>
      </c>
      <c r="G384" s="784" t="str">
        <f>IF(ISBLANK(Beer!A80),"",if(MOC!$J$97=TRUE,if(isblank(Beer!H80),"",if(Beer!H80=0,"",Beer!$A$14&amp;" - "&amp;MOC!$I$98)),if(isblank(Beer!H80),"",if(Beer!H80=0,"",Beer!$A$14))))</f>
        <v/>
      </c>
      <c r="H384" s="780">
        <f t="shared" si="4"/>
        <v>66</v>
      </c>
    </row>
    <row r="385">
      <c r="A385" s="779"/>
      <c r="C385" s="444" t="str">
        <f>IF(ISBLANK(Beer!A81),"",IF(Beer!H81=0,"",if(ISBLANK(Beer!H81),"",if(MOC!$J$101=true,"DFT "&amp;Beer!A81,Beer!A81))))</f>
        <v/>
      </c>
      <c r="D385" s="444" t="str">
        <f>IF(ISBLANK(Beer!A81),"",IF(ISBLANK(Beer!H81),"",if(Beer!H81=0,"",if(MOC!$J$99,MOC!$I$100&amp;" "&amp;C385,C385))))</f>
        <v/>
      </c>
      <c r="E385" s="450" t="str">
        <f>IF(ISBLANK(Beer!A81),"",if(Beer!H81=0,"",Beer!H81))</f>
        <v/>
      </c>
      <c r="G385" s="784" t="str">
        <f>IF(ISBLANK(Beer!A81),"",if(MOC!$J$97=TRUE,if(isblank(Beer!H81),"",if(Beer!H81=0,"",Beer!$A$14&amp;" - "&amp;MOC!$I$98)),if(isblank(Beer!H81),"",if(Beer!H81=0,"",Beer!$A$14))))</f>
        <v/>
      </c>
      <c r="H385" s="780">
        <f t="shared" si="4"/>
        <v>67</v>
      </c>
    </row>
    <row r="386">
      <c r="A386" s="779"/>
      <c r="C386" s="444" t="str">
        <f>IF(ISBLANK(Beer!A82),"",IF(Beer!H82=0,"",if(ISBLANK(Beer!H82),"",if(MOC!$J$101=true,"DFT "&amp;Beer!A82,Beer!A82))))</f>
        <v/>
      </c>
      <c r="D386" s="444" t="str">
        <f>IF(ISBLANK(Beer!A82),"",IF(ISBLANK(Beer!H82),"",if(Beer!H82=0,"",if(MOC!$J$99,MOC!$I$100&amp;" "&amp;C386,C386))))</f>
        <v/>
      </c>
      <c r="E386" s="450" t="str">
        <f>IF(ISBLANK(Beer!A82),"",if(Beer!H82=0,"",Beer!H82))</f>
        <v/>
      </c>
      <c r="G386" s="784" t="str">
        <f>IF(ISBLANK(Beer!A82),"",if(MOC!$J$97=TRUE,if(isblank(Beer!H82),"",if(Beer!H82=0,"",Beer!$A$14&amp;" - "&amp;MOC!$I$98)),if(isblank(Beer!H82),"",if(Beer!H82=0,"",Beer!$A$14))))</f>
        <v/>
      </c>
      <c r="H386" s="780">
        <f t="shared" si="4"/>
        <v>68</v>
      </c>
    </row>
    <row r="387">
      <c r="A387" s="779"/>
      <c r="C387" s="444" t="str">
        <f>IF(ISBLANK(Beer!A83),"",IF(Beer!H83=0,"",if(ISBLANK(Beer!H83),"",if(MOC!$J$101=true,"DFT "&amp;Beer!A83,Beer!A83))))</f>
        <v/>
      </c>
      <c r="D387" s="444" t="str">
        <f>IF(ISBLANK(Beer!A83),"",IF(ISBLANK(Beer!H83),"",if(Beer!H83=0,"",if(MOC!$J$99,MOC!$I$100&amp;" "&amp;C387,C387))))</f>
        <v/>
      </c>
      <c r="E387" s="450" t="str">
        <f>IF(ISBLANK(Beer!A83),"",if(Beer!H83=0,"",Beer!H83))</f>
        <v/>
      </c>
      <c r="G387" s="784" t="str">
        <f>IF(ISBLANK(Beer!A83),"",if(MOC!$J$97=TRUE,if(isblank(Beer!H83),"",if(Beer!H83=0,"",Beer!$A$14&amp;" - "&amp;MOC!$I$98)),if(isblank(Beer!H83),"",if(Beer!H83=0,"",Beer!$A$14))))</f>
        <v/>
      </c>
      <c r="H387" s="780">
        <f t="shared" si="4"/>
        <v>69</v>
      </c>
    </row>
    <row r="388">
      <c r="A388" s="779"/>
      <c r="C388" s="444" t="str">
        <f>IF(ISBLANK(Beer!A84),"",IF(Beer!H84=0,"",if(ISBLANK(Beer!H84),"",if(MOC!$J$101=true,"DFT "&amp;Beer!A84,Beer!A84))))</f>
        <v/>
      </c>
      <c r="D388" s="444" t="str">
        <f>IF(ISBLANK(Beer!A84),"",IF(ISBLANK(Beer!H84),"",if(Beer!H84=0,"",if(MOC!$J$99,MOC!$I$100&amp;" "&amp;C388,C388))))</f>
        <v/>
      </c>
      <c r="E388" s="450" t="str">
        <f>IF(ISBLANK(Beer!A84),"",if(Beer!H84=0,"",Beer!H84))</f>
        <v/>
      </c>
      <c r="G388" s="784" t="str">
        <f>IF(ISBLANK(Beer!A84),"",if(MOC!$J$97=TRUE,if(isblank(Beer!H84),"",if(Beer!H84=0,"",Beer!$A$14&amp;" - "&amp;MOC!$I$98)),if(isblank(Beer!H84),"",if(Beer!H84=0,"",Beer!$A$14))))</f>
        <v/>
      </c>
      <c r="H388" s="780">
        <f t="shared" si="4"/>
        <v>70</v>
      </c>
    </row>
    <row r="389">
      <c r="A389" s="779"/>
      <c r="C389" s="444" t="str">
        <f>IF(ISBLANK(Beer!A85),"",IF(Beer!H85=0,"",if(ISBLANK(Beer!H85),"",if(MOC!$J$101=true,"DFT "&amp;Beer!A85,Beer!A85))))</f>
        <v/>
      </c>
      <c r="D389" s="444" t="str">
        <f>IF(ISBLANK(Beer!A85),"",IF(ISBLANK(Beer!H85),"",if(Beer!H85=0,"",if(MOC!$J$99,MOC!$I$100&amp;" "&amp;C389,C389))))</f>
        <v/>
      </c>
      <c r="E389" s="450" t="str">
        <f>IF(ISBLANK(Beer!A85),"",if(Beer!H85=0,"",Beer!H85))</f>
        <v/>
      </c>
      <c r="G389" s="784" t="str">
        <f>IF(ISBLANK(Beer!A85),"",if(MOC!$J$97=TRUE,if(isblank(Beer!H85),"",if(Beer!H85=0,"",Beer!$A$14&amp;" - "&amp;MOC!$I$98)),if(isblank(Beer!H85),"",if(Beer!H85=0,"",Beer!$A$14))))</f>
        <v/>
      </c>
      <c r="H389" s="780">
        <f t="shared" si="4"/>
        <v>71</v>
      </c>
    </row>
    <row r="390">
      <c r="A390" s="779"/>
      <c r="C390" s="444" t="str">
        <f>IF(ISBLANK(Beer!A86),"",IF(Beer!H86=0,"",if(ISBLANK(Beer!H86),"",if(MOC!$J$101=true,"DFT "&amp;Beer!A86,Beer!A86))))</f>
        <v/>
      </c>
      <c r="D390" s="444" t="str">
        <f>IF(ISBLANK(Beer!A86),"",IF(ISBLANK(Beer!H86),"",if(Beer!H86=0,"",if(MOC!$J$99,MOC!$I$100&amp;" "&amp;C390,C390))))</f>
        <v/>
      </c>
      <c r="E390" s="450" t="str">
        <f>IF(ISBLANK(Beer!A86),"",if(Beer!H86=0,"",Beer!H86))</f>
        <v/>
      </c>
      <c r="G390" s="784" t="str">
        <f>IF(ISBLANK(Beer!A86),"",if(MOC!$J$97=TRUE,if(isblank(Beer!H86),"",if(Beer!H86=0,"",Beer!$A$14&amp;" - "&amp;MOC!$I$98)),if(isblank(Beer!H86),"",if(Beer!H86=0,"",Beer!$A$14))))</f>
        <v/>
      </c>
      <c r="H390" s="780">
        <f t="shared" si="4"/>
        <v>72</v>
      </c>
    </row>
    <row r="391">
      <c r="A391" s="779"/>
      <c r="C391" s="444" t="str">
        <f>IF(ISBLANK(Beer!A87),"",IF(Beer!H87=0,"",if(ISBLANK(Beer!H87),"",if(MOC!$J$101=true,"DFT "&amp;Beer!A87,Beer!A87))))</f>
        <v/>
      </c>
      <c r="D391" s="444" t="str">
        <f>IF(ISBLANK(Beer!A87),"",IF(ISBLANK(Beer!H87),"",if(Beer!H87=0,"",if(MOC!$J$99,MOC!$I$100&amp;" "&amp;C391,C391))))</f>
        <v/>
      </c>
      <c r="E391" s="450" t="str">
        <f>IF(ISBLANK(Beer!A87),"",if(Beer!H87=0,"",Beer!H87))</f>
        <v/>
      </c>
      <c r="G391" s="784" t="str">
        <f>IF(ISBLANK(Beer!A87),"",if(MOC!$J$97=TRUE,if(isblank(Beer!H87),"",if(Beer!H87=0,"",Beer!$A$14&amp;" - "&amp;MOC!$I$98)),if(isblank(Beer!H87),"",if(Beer!H87=0,"",Beer!$A$14))))</f>
        <v/>
      </c>
      <c r="H391" s="780">
        <f t="shared" si="4"/>
        <v>73</v>
      </c>
    </row>
    <row r="392">
      <c r="A392" s="779"/>
      <c r="C392" s="444" t="str">
        <f>IF(ISBLANK(Beer!A88),"",IF(Beer!H88=0,"",if(ISBLANK(Beer!H88),"",if(MOC!$J$101=true,"DFT "&amp;Beer!A88,Beer!A88))))</f>
        <v/>
      </c>
      <c r="D392" s="444" t="str">
        <f>IF(ISBLANK(Beer!A88),"",IF(ISBLANK(Beer!H88),"",if(Beer!H88=0,"",if(MOC!$J$99,MOC!$I$100&amp;" "&amp;C392,C392))))</f>
        <v/>
      </c>
      <c r="E392" s="450" t="str">
        <f>IF(ISBLANK(Beer!A88),"",if(Beer!H88=0,"",Beer!H88))</f>
        <v/>
      </c>
      <c r="G392" s="784" t="str">
        <f>IF(ISBLANK(Beer!A88),"",if(MOC!$J$97=TRUE,if(isblank(Beer!H88),"",if(Beer!H88=0,"",Beer!$A$14&amp;" - "&amp;MOC!$I$98)),if(isblank(Beer!H88),"",if(Beer!H88=0,"",Beer!$A$14))))</f>
        <v/>
      </c>
      <c r="H392" s="780">
        <f t="shared" si="4"/>
        <v>74</v>
      </c>
    </row>
    <row r="393">
      <c r="A393" s="779"/>
      <c r="C393" s="444" t="str">
        <f>IF(ISBLANK(Beer!A89),"",IF(Beer!H89=0,"",if(ISBLANK(Beer!H89),"",if(MOC!$J$101=true,"DFT "&amp;Beer!A89,Beer!A89))))</f>
        <v/>
      </c>
      <c r="D393" s="444" t="str">
        <f>IF(ISBLANK(Beer!A89),"",IF(ISBLANK(Beer!H89),"",if(Beer!H89=0,"",if(MOC!$J$99,MOC!$I$100&amp;" "&amp;C393,C393))))</f>
        <v/>
      </c>
      <c r="E393" s="450" t="str">
        <f>IF(ISBLANK(Beer!A89),"",if(Beer!H89=0,"",Beer!H89))</f>
        <v/>
      </c>
      <c r="G393" s="784" t="str">
        <f>IF(ISBLANK(Beer!A89),"",if(MOC!$J$97=TRUE,if(isblank(Beer!H89),"",if(Beer!H89=0,"",Beer!$A$14&amp;" - "&amp;MOC!$I$98)),if(isblank(Beer!H89),"",if(Beer!H89=0,"",Beer!$A$14))))</f>
        <v/>
      </c>
      <c r="H393" s="780">
        <f t="shared" si="4"/>
        <v>75</v>
      </c>
    </row>
    <row r="394">
      <c r="A394" s="779"/>
      <c r="C394" s="444" t="str">
        <f>IF(ISBLANK(Beer!A90),"",IF(Beer!H90=0,"",if(ISBLANK(Beer!H90),"",if(MOC!$J$101=true,"DFT "&amp;Beer!A90,Beer!A90))))</f>
        <v/>
      </c>
      <c r="D394" s="444" t="str">
        <f>IF(ISBLANK(Beer!A90),"",IF(ISBLANK(Beer!H90),"",if(Beer!H90=0,"",if(MOC!$J$99,MOC!$I$100&amp;" "&amp;C394,C394))))</f>
        <v/>
      </c>
      <c r="E394" s="450" t="str">
        <f>IF(ISBLANK(Beer!A90),"",if(Beer!H90=0,"",Beer!H90))</f>
        <v/>
      </c>
      <c r="G394" s="784" t="str">
        <f>IF(ISBLANK(Beer!A90),"",if(MOC!$J$97=TRUE,if(isblank(Beer!H90),"",if(Beer!H90=0,"",Beer!$A$14&amp;" - "&amp;MOC!$I$98)),if(isblank(Beer!H90),"",if(Beer!H90=0,"",Beer!$A$14))))</f>
        <v/>
      </c>
      <c r="H394" s="780">
        <f t="shared" si="4"/>
        <v>76</v>
      </c>
    </row>
    <row r="395">
      <c r="A395" s="779"/>
      <c r="C395" s="444" t="str">
        <f>IF(ISBLANK(Beer!A91),"",IF(Beer!H91=0,"",if(ISBLANK(Beer!H91),"",if(MOC!$J$101=true,"DFT "&amp;Beer!A91,Beer!A91))))</f>
        <v/>
      </c>
      <c r="D395" s="444" t="str">
        <f>IF(ISBLANK(Beer!A91),"",IF(ISBLANK(Beer!H91),"",if(Beer!H91=0,"",if(MOC!$J$99,MOC!$I$100&amp;" "&amp;C395,C395))))</f>
        <v/>
      </c>
      <c r="E395" s="450" t="str">
        <f>IF(ISBLANK(Beer!A91),"",if(Beer!H91=0,"",Beer!H91))</f>
        <v/>
      </c>
      <c r="G395" s="784" t="str">
        <f>IF(ISBLANK(Beer!A91),"",if(MOC!$J$97=TRUE,if(isblank(Beer!H91),"",if(Beer!H91=0,"",Beer!$A$14&amp;" - "&amp;MOC!$I$98)),if(isblank(Beer!H91),"",if(Beer!H91=0,"",Beer!$A$14))))</f>
        <v/>
      </c>
      <c r="H395" s="780">
        <f t="shared" si="4"/>
        <v>77</v>
      </c>
    </row>
    <row r="396">
      <c r="A396" s="779"/>
      <c r="C396" s="444" t="str">
        <f>IF(ISBLANK(Beer!A92),"",IF(Beer!H92=0,"",if(ISBLANK(Beer!H92),"",if(MOC!$J$101=true,"DFT "&amp;Beer!A92,Beer!A92))))</f>
        <v/>
      </c>
      <c r="D396" s="444" t="str">
        <f>IF(ISBLANK(Beer!A92),"",IF(ISBLANK(Beer!H92),"",if(Beer!H92=0,"",if(MOC!$J$99,MOC!$I$100&amp;" "&amp;C396,C396))))</f>
        <v/>
      </c>
      <c r="E396" s="450" t="str">
        <f>IF(ISBLANK(Beer!A92),"",if(Beer!H92=0,"",Beer!H92))</f>
        <v/>
      </c>
      <c r="G396" s="784" t="str">
        <f>IF(ISBLANK(Beer!A92),"",if(MOC!$J$97=TRUE,if(isblank(Beer!H92),"",if(Beer!H92=0,"",Beer!$A$14&amp;" - "&amp;MOC!$I$98)),if(isblank(Beer!H92),"",if(Beer!H92=0,"",Beer!$A$14))))</f>
        <v/>
      </c>
      <c r="H396" s="780">
        <f t="shared" si="4"/>
        <v>78</v>
      </c>
    </row>
    <row r="397">
      <c r="A397" s="779"/>
      <c r="C397" s="444" t="str">
        <f>IF(ISBLANK(Beer!A93),"",IF(Beer!H93=0,"",if(ISBLANK(Beer!H93),"",if(MOC!$J$101=true,"DFT "&amp;Beer!A93,Beer!A93))))</f>
        <v/>
      </c>
      <c r="D397" s="444" t="str">
        <f>IF(ISBLANK(Beer!A93),"",IF(ISBLANK(Beer!H93),"",if(Beer!H93=0,"",if(MOC!$J$99,MOC!$I$100&amp;" "&amp;C397,C397))))</f>
        <v/>
      </c>
      <c r="E397" s="450" t="str">
        <f>IF(ISBLANK(Beer!A93),"",if(Beer!H93=0,"",Beer!H93))</f>
        <v/>
      </c>
      <c r="G397" s="784" t="str">
        <f>IF(ISBLANK(Beer!A93),"",if(MOC!$J$97=TRUE,if(isblank(Beer!H93),"",if(Beer!H93=0,"",Beer!$A$14&amp;" - "&amp;MOC!$I$98)),if(isblank(Beer!H93),"",if(Beer!H93=0,"",Beer!$A$14))))</f>
        <v/>
      </c>
      <c r="H397" s="780">
        <f t="shared" si="4"/>
        <v>79</v>
      </c>
    </row>
    <row r="398">
      <c r="A398" s="779"/>
      <c r="C398" s="444" t="str">
        <f>IF(ISBLANK(Beer!A94),"",IF(Beer!H94=0,"",if(ISBLANK(Beer!H94),"",if(MOC!$J$101=true,"DFT "&amp;Beer!A94,Beer!A94))))</f>
        <v/>
      </c>
      <c r="D398" s="444" t="str">
        <f>IF(ISBLANK(Beer!A94),"",IF(ISBLANK(Beer!H94),"",if(Beer!H94=0,"",if(MOC!$J$99,MOC!$I$100&amp;" "&amp;C398,C398))))</f>
        <v/>
      </c>
      <c r="E398" s="450" t="str">
        <f>IF(ISBLANK(Beer!A94),"",if(Beer!H94=0,"",Beer!H94))</f>
        <v/>
      </c>
      <c r="G398" s="784" t="str">
        <f>IF(ISBLANK(Beer!A94),"",if(MOC!$J$97=TRUE,if(isblank(Beer!H94),"",if(Beer!H94=0,"",Beer!$A$14&amp;" - "&amp;MOC!$I$98)),if(isblank(Beer!H94),"",if(Beer!H94=0,"",Beer!$A$14))))</f>
        <v/>
      </c>
      <c r="H398" s="780">
        <f t="shared" si="4"/>
        <v>80</v>
      </c>
    </row>
    <row r="399">
      <c r="A399" s="779"/>
      <c r="C399" s="444" t="str">
        <f>IF(ISBLANK(Beer!A95),"",IF(Beer!H95=0,"",if(ISBLANK(Beer!H95),"",if(MOC!$J$101=true,"DFT "&amp;Beer!A95,Beer!A95))))</f>
        <v/>
      </c>
      <c r="D399" s="444" t="str">
        <f>IF(ISBLANK(Beer!A95),"",IF(ISBLANK(Beer!H95),"",if(Beer!H95=0,"",if(MOC!$J$99,MOC!$I$100&amp;" "&amp;C399,C399))))</f>
        <v/>
      </c>
      <c r="E399" s="450" t="str">
        <f>IF(ISBLANK(Beer!A95),"",if(Beer!H95=0,"",Beer!H95))</f>
        <v/>
      </c>
      <c r="G399" s="784" t="str">
        <f>IF(ISBLANK(Beer!A95),"",if(MOC!$J$97=TRUE,if(isblank(Beer!H95),"",if(Beer!H95=0,"",Beer!$A$14&amp;" - "&amp;MOC!$I$98)),if(isblank(Beer!H95),"",if(Beer!H95=0,"",Beer!$A$14))))</f>
        <v/>
      </c>
      <c r="H399" s="780">
        <f t="shared" si="4"/>
        <v>81</v>
      </c>
    </row>
    <row r="400">
      <c r="A400" s="779"/>
      <c r="C400" s="444" t="str">
        <f>IF(ISBLANK(Beer!A96),"",IF(Beer!H96=0,"",if(ISBLANK(Beer!H96),"",if(MOC!$J$101=true,"DFT "&amp;Beer!A96,Beer!A96))))</f>
        <v/>
      </c>
      <c r="D400" s="444" t="str">
        <f>IF(ISBLANK(Beer!A96),"",IF(ISBLANK(Beer!H96),"",if(Beer!H96=0,"",if(MOC!$J$99,MOC!$I$100&amp;" "&amp;C400,C400))))</f>
        <v/>
      </c>
      <c r="E400" s="450" t="str">
        <f>IF(ISBLANK(Beer!A96),"",if(Beer!H96=0,"",Beer!H96))</f>
        <v/>
      </c>
      <c r="G400" s="784" t="str">
        <f>IF(ISBLANK(Beer!A96),"",if(MOC!$J$97=TRUE,if(isblank(Beer!H96),"",if(Beer!H96=0,"",Beer!$A$14&amp;" - "&amp;MOC!$I$98)),if(isblank(Beer!H96),"",if(Beer!H96=0,"",Beer!$A$14))))</f>
        <v/>
      </c>
      <c r="H400" s="780">
        <f t="shared" si="4"/>
        <v>82</v>
      </c>
    </row>
    <row r="401">
      <c r="A401" s="779"/>
      <c r="C401" s="444" t="str">
        <f>IF(ISBLANK(Beer!A97),"",IF(Beer!H97=0,"",if(ISBLANK(Beer!H97),"",if(MOC!$J$101=true,"DFT "&amp;Beer!A97,Beer!A97))))</f>
        <v/>
      </c>
      <c r="D401" s="444" t="str">
        <f>IF(ISBLANK(Beer!A97),"",IF(ISBLANK(Beer!H97),"",if(Beer!H97=0,"",if(MOC!$J$99,MOC!$I$100&amp;" "&amp;C401,C401))))</f>
        <v/>
      </c>
      <c r="E401" s="450" t="str">
        <f>IF(ISBLANK(Beer!A97),"",if(Beer!H97=0,"",Beer!H97))</f>
        <v/>
      </c>
      <c r="G401" s="784" t="str">
        <f>IF(ISBLANK(Beer!A97),"",if(MOC!$J$97=TRUE,if(isblank(Beer!H97),"",if(Beer!H97=0,"",Beer!$A$14&amp;" - "&amp;MOC!$I$98)),if(isblank(Beer!H97),"",if(Beer!H97=0,"",Beer!$A$14))))</f>
        <v/>
      </c>
      <c r="H401" s="780">
        <f t="shared" si="4"/>
        <v>83</v>
      </c>
    </row>
    <row r="402">
      <c r="A402" s="779"/>
      <c r="C402" s="444" t="str">
        <f>IF(ISBLANK(Beer!A98),"",IF(Beer!H98=0,"",if(ISBLANK(Beer!H98),"",if(MOC!$J$101=true,"DFT "&amp;Beer!A98,Beer!A98))))</f>
        <v/>
      </c>
      <c r="D402" s="444" t="str">
        <f>IF(ISBLANK(Beer!A98),"",IF(ISBLANK(Beer!H98),"",if(Beer!H98=0,"",if(MOC!$J$99,MOC!$I$100&amp;" "&amp;C402,C402))))</f>
        <v/>
      </c>
      <c r="E402" s="450" t="str">
        <f>IF(ISBLANK(Beer!A98),"",if(Beer!H98=0,"",Beer!H98))</f>
        <v/>
      </c>
      <c r="G402" s="784" t="str">
        <f>IF(ISBLANK(Beer!A98),"",if(MOC!$J$97=TRUE,if(isblank(Beer!H98),"",if(Beer!H98=0,"",Beer!$A$14&amp;" - "&amp;MOC!$I$98)),if(isblank(Beer!H98),"",if(Beer!H98=0,"",Beer!$A$14))))</f>
        <v/>
      </c>
      <c r="H402" s="780">
        <f t="shared" si="4"/>
        <v>84</v>
      </c>
    </row>
    <row r="403">
      <c r="A403" s="779"/>
      <c r="C403" s="444" t="str">
        <f>IF(ISBLANK(Beer!A99),"",IF(Beer!H99=0,"",if(ISBLANK(Beer!H99),"",if(MOC!$J$101=true,"DFT "&amp;Beer!A99,Beer!A99))))</f>
        <v/>
      </c>
      <c r="D403" s="444" t="str">
        <f>IF(ISBLANK(Beer!A99),"",IF(ISBLANK(Beer!H99),"",if(Beer!H99=0,"",if(MOC!$J$99,MOC!$I$100&amp;" "&amp;C403,C403))))</f>
        <v/>
      </c>
      <c r="E403" s="450" t="str">
        <f>IF(ISBLANK(Beer!A99),"",if(Beer!H99=0,"",Beer!H99))</f>
        <v/>
      </c>
      <c r="G403" s="784" t="str">
        <f>IF(ISBLANK(Beer!A99),"",if(MOC!$J$97=TRUE,if(isblank(Beer!H99),"",if(Beer!H99=0,"",Beer!$A$14&amp;" - "&amp;MOC!$I$98)),if(isblank(Beer!H99),"",if(Beer!H99=0,"",Beer!$A$14))))</f>
        <v/>
      </c>
      <c r="H403" s="780">
        <f t="shared" si="4"/>
        <v>85</v>
      </c>
    </row>
    <row r="404">
      <c r="A404" s="779"/>
      <c r="C404" s="444" t="str">
        <f>IF(ISBLANK(Beer!A100),"",IF(Beer!H100=0,"",if(ISBLANK(Beer!H100),"",if(MOC!$J$101=true,"DFT "&amp;Beer!A100,Beer!A100))))</f>
        <v/>
      </c>
      <c r="D404" s="444" t="str">
        <f>IF(ISBLANK(Beer!A100),"",IF(ISBLANK(Beer!H100),"",if(Beer!H100=0,"",if(MOC!$J$99,MOC!$I$100&amp;" "&amp;C404,C404))))</f>
        <v/>
      </c>
      <c r="E404" s="450" t="str">
        <f>IF(ISBLANK(Beer!A100),"",if(Beer!H100=0,"",Beer!H100))</f>
        <v/>
      </c>
      <c r="G404" s="784" t="str">
        <f>IF(ISBLANK(Beer!A100),"",if(MOC!$J$97=TRUE,if(isblank(Beer!H100),"",if(Beer!H100=0,"",Beer!$A$14&amp;" - "&amp;MOC!$I$98)),if(isblank(Beer!H100),"",if(Beer!H100=0,"",Beer!$A$14))))</f>
        <v/>
      </c>
      <c r="H404" s="780">
        <f t="shared" si="4"/>
        <v>86</v>
      </c>
    </row>
    <row r="405">
      <c r="A405" s="779"/>
      <c r="C405" s="444" t="str">
        <f>IF(ISBLANK(Beer!A101),"",IF(Beer!H101=0,"",if(ISBLANK(Beer!H101),"",if(MOC!$J$101=true,"DFT "&amp;Beer!A101,Beer!A101))))</f>
        <v/>
      </c>
      <c r="D405" s="444" t="str">
        <f>IF(ISBLANK(Beer!A101),"",IF(ISBLANK(Beer!H101),"",if(Beer!H101=0,"",if(MOC!$J$99,MOC!$I$100&amp;" "&amp;C405,C405))))</f>
        <v/>
      </c>
      <c r="E405" s="450" t="str">
        <f>IF(ISBLANK(Beer!A101),"",if(Beer!H101=0,"",Beer!H101))</f>
        <v/>
      </c>
      <c r="G405" s="784" t="str">
        <f>IF(ISBLANK(Beer!A101),"",if(MOC!$J$97=TRUE,if(isblank(Beer!H101),"",if(Beer!H101=0,"",Beer!$A$14&amp;" - "&amp;MOC!$I$98)),if(isblank(Beer!H101),"",if(Beer!H101=0,"",Beer!$A$14))))</f>
        <v/>
      </c>
      <c r="H405" s="780">
        <f t="shared" si="4"/>
        <v>87</v>
      </c>
    </row>
    <row r="406">
      <c r="A406" s="779"/>
      <c r="C406" s="444" t="str">
        <f>IF(ISBLANK(Beer!A102),"",IF(Beer!H102=0,"",if(ISBLANK(Beer!H102),"",if(MOC!$J$101=true,"DFT "&amp;Beer!A102,Beer!A102))))</f>
        <v/>
      </c>
      <c r="D406" s="444" t="str">
        <f>IF(ISBLANK(Beer!A102),"",IF(ISBLANK(Beer!H102),"",if(Beer!H102=0,"",if(MOC!$J$99,MOC!$I$100&amp;" "&amp;C406,C406))))</f>
        <v/>
      </c>
      <c r="E406" s="450" t="str">
        <f>IF(ISBLANK(Beer!A102),"",if(Beer!H102=0,"",Beer!H102))</f>
        <v/>
      </c>
      <c r="G406" s="784" t="str">
        <f>IF(ISBLANK(Beer!A102),"",if(MOC!$J$97=TRUE,if(isblank(Beer!H102),"",if(Beer!H102=0,"",Beer!$A$14&amp;" - "&amp;MOC!$I$98)),if(isblank(Beer!H102),"",if(Beer!H102=0,"",Beer!$A$14))))</f>
        <v/>
      </c>
      <c r="H406" s="780">
        <f t="shared" si="4"/>
        <v>88</v>
      </c>
    </row>
    <row r="407">
      <c r="A407" s="779"/>
      <c r="C407" s="444" t="str">
        <f>IF(ISBLANK(Beer!A103),"",IF(Beer!H103=0,"",if(ISBLANK(Beer!H103),"",if(MOC!$J$101=true,"DFT "&amp;Beer!A103,Beer!A103))))</f>
        <v/>
      </c>
      <c r="D407" s="444" t="str">
        <f>IF(ISBLANK(Beer!A103),"",IF(ISBLANK(Beer!H103),"",if(Beer!H103=0,"",if(MOC!$J$99,MOC!$I$100&amp;" "&amp;C407,C407))))</f>
        <v/>
      </c>
      <c r="E407" s="450" t="str">
        <f>IF(ISBLANK(Beer!A103),"",if(Beer!H103=0,"",Beer!H103))</f>
        <v/>
      </c>
      <c r="G407" s="784" t="str">
        <f>IF(ISBLANK(Beer!A103),"",if(MOC!$J$97=TRUE,if(isblank(Beer!H103),"",if(Beer!H103=0,"",Beer!$A$14&amp;" - "&amp;MOC!$I$98)),if(isblank(Beer!H103),"",if(Beer!H103=0,"",Beer!$A$14))))</f>
        <v/>
      </c>
      <c r="H407" s="780">
        <f t="shared" si="4"/>
        <v>89</v>
      </c>
    </row>
    <row r="408">
      <c r="A408" s="779"/>
      <c r="C408" s="444" t="str">
        <f>IF(ISBLANK(Beer!A104),"",IF(Beer!H104=0,"",if(ISBLANK(Beer!H104),"",if(MOC!$J$101=true,"DFT "&amp;Beer!A104,Beer!A104))))</f>
        <v/>
      </c>
      <c r="D408" s="444" t="str">
        <f>IF(ISBLANK(Beer!A104),"",IF(ISBLANK(Beer!H104),"",if(Beer!H104=0,"",if(MOC!$J$99,MOC!$I$100&amp;" "&amp;C408,C408))))</f>
        <v/>
      </c>
      <c r="E408" s="450" t="str">
        <f>IF(ISBLANK(Beer!A104),"",if(Beer!H104=0,"",Beer!H104))</f>
        <v/>
      </c>
      <c r="G408" s="784" t="str">
        <f>IF(ISBLANK(Beer!A104),"",if(MOC!$J$97=TRUE,if(isblank(Beer!H104),"",if(Beer!H104=0,"",Beer!$A$14&amp;" - "&amp;MOC!$I$98)),if(isblank(Beer!H104),"",if(Beer!H104=0,"",Beer!$A$14))))</f>
        <v/>
      </c>
      <c r="H408" s="780">
        <f t="shared" si="4"/>
        <v>90</v>
      </c>
    </row>
    <row r="409">
      <c r="A409" s="779"/>
      <c r="C409" s="444" t="str">
        <f>IF(ISBLANK(Beer!A105),"",IF(Beer!H105=0,"",if(ISBLANK(Beer!H105),"",if(MOC!$J$101=true,"DFT "&amp;Beer!A105,Beer!A105))))</f>
        <v/>
      </c>
      <c r="D409" s="444" t="str">
        <f>IF(ISBLANK(Beer!A105),"",IF(ISBLANK(Beer!H105),"",if(Beer!H105=0,"",if(MOC!$J$99,MOC!$I$100&amp;" "&amp;C409,C409))))</f>
        <v/>
      </c>
      <c r="E409" s="450" t="str">
        <f>IF(ISBLANK(Beer!A105),"",if(Beer!H105=0,"",Beer!H105))</f>
        <v/>
      </c>
      <c r="G409" s="784" t="str">
        <f>IF(ISBLANK(Beer!A105),"",if(MOC!$J$97=TRUE,if(isblank(Beer!H105),"",if(Beer!H105=0,"",Beer!$A$14&amp;" - "&amp;MOC!$I$98)),if(isblank(Beer!H105),"",if(Beer!H105=0,"",Beer!$A$14))))</f>
        <v/>
      </c>
      <c r="H409" s="780">
        <f t="shared" si="4"/>
        <v>91</v>
      </c>
    </row>
    <row r="410">
      <c r="A410" s="779"/>
      <c r="C410" s="444" t="str">
        <f>IF(ISBLANK(Beer!A106),"",IF(Beer!H106=0,"",if(ISBLANK(Beer!H106),"",if(MOC!$J$101=true,"DFT "&amp;Beer!A106,Beer!A106))))</f>
        <v/>
      </c>
      <c r="D410" s="444" t="str">
        <f>IF(ISBLANK(Beer!A106),"",IF(ISBLANK(Beer!H106),"",if(Beer!H106=0,"",if(MOC!$J$99,MOC!$I$100&amp;" "&amp;C410,C410))))</f>
        <v/>
      </c>
      <c r="E410" s="450" t="str">
        <f>IF(ISBLANK(Beer!A106),"",if(Beer!H106=0,"",Beer!H106))</f>
        <v/>
      </c>
      <c r="G410" s="784" t="str">
        <f>IF(ISBLANK(Beer!A106),"",if(MOC!$J$97=TRUE,if(isblank(Beer!H106),"",if(Beer!H106=0,"",Beer!$A$14&amp;" - "&amp;MOC!$I$98)),if(isblank(Beer!H106),"",if(Beer!H106=0,"",Beer!$A$14))))</f>
        <v/>
      </c>
      <c r="H410" s="780">
        <f t="shared" si="4"/>
        <v>92</v>
      </c>
    </row>
    <row r="411">
      <c r="A411" s="779"/>
      <c r="C411" s="444" t="str">
        <f>IF(ISBLANK(Beer!A107),"",IF(Beer!H107=0,"",if(ISBLANK(Beer!H107),"",if(MOC!$J$101=true,"DFT "&amp;Beer!A107,Beer!A107))))</f>
        <v/>
      </c>
      <c r="D411" s="444" t="str">
        <f>IF(ISBLANK(Beer!A107),"",IF(ISBLANK(Beer!H107),"",if(Beer!H107=0,"",if(MOC!$J$99,MOC!$I$100&amp;" "&amp;C411,C411))))</f>
        <v/>
      </c>
      <c r="E411" s="450" t="str">
        <f>IF(ISBLANK(Beer!A107),"",if(Beer!H107=0,"",Beer!H107))</f>
        <v/>
      </c>
      <c r="G411" s="784" t="str">
        <f>IF(ISBLANK(Beer!A107),"",if(MOC!$J$97=TRUE,if(isblank(Beer!H107),"",if(Beer!H107=0,"",Beer!$A$14&amp;" - "&amp;MOC!$I$98)),if(isblank(Beer!H107),"",if(Beer!H107=0,"",Beer!$A$14))))</f>
        <v/>
      </c>
      <c r="H411" s="780">
        <f t="shared" si="4"/>
        <v>93</v>
      </c>
    </row>
    <row r="412">
      <c r="A412" s="779"/>
      <c r="C412" s="444" t="str">
        <f>IF(ISBLANK(Beer!A108),"",IF(Beer!H108=0,"",if(ISBLANK(Beer!H108),"",if(MOC!$J$101=true,"DFT "&amp;Beer!A108,Beer!A108))))</f>
        <v/>
      </c>
      <c r="D412" s="444" t="str">
        <f>IF(ISBLANK(Beer!A108),"",IF(ISBLANK(Beer!H108),"",if(Beer!H108=0,"",if(MOC!$J$99,MOC!$I$100&amp;" "&amp;C412,C412))))</f>
        <v/>
      </c>
      <c r="E412" s="450" t="str">
        <f>IF(ISBLANK(Beer!A108),"",if(Beer!H108=0,"",Beer!H108))</f>
        <v/>
      </c>
      <c r="G412" s="784" t="str">
        <f>IF(ISBLANK(Beer!A108),"",if(MOC!$J$97=TRUE,if(isblank(Beer!H108),"",if(Beer!H108=0,"",Beer!$A$14&amp;" - "&amp;MOC!$I$98)),if(isblank(Beer!H108),"",if(Beer!H108=0,"",Beer!$A$14))))</f>
        <v/>
      </c>
      <c r="H412" s="780">
        <f t="shared" si="4"/>
        <v>94</v>
      </c>
    </row>
    <row r="413">
      <c r="A413" s="779"/>
      <c r="C413" s="444" t="str">
        <f>IF(ISBLANK(Beer!A109),"",IF(Beer!H109=0,"",if(ISBLANK(Beer!H109),"",if(MOC!$J$101=true,"DFT "&amp;Beer!A109,Beer!A109))))</f>
        <v/>
      </c>
      <c r="D413" s="444" t="str">
        <f>IF(ISBLANK(Beer!A109),"",IF(ISBLANK(Beer!H109),"",if(Beer!H109=0,"",if(MOC!$J$99,MOC!$I$100&amp;" "&amp;C413,C413))))</f>
        <v/>
      </c>
      <c r="E413" s="450" t="str">
        <f>IF(ISBLANK(Beer!A109),"",if(Beer!H109=0,"",Beer!H109))</f>
        <v/>
      </c>
      <c r="G413" s="784" t="str">
        <f>IF(ISBLANK(Beer!A109),"",if(MOC!$J$97=TRUE,if(isblank(Beer!H109),"",if(Beer!H109=0,"",Beer!$A$14&amp;" - "&amp;MOC!$I$98)),if(isblank(Beer!H109),"",if(Beer!H109=0,"",Beer!$A$14))))</f>
        <v/>
      </c>
      <c r="H413" s="780">
        <f t="shared" si="4"/>
        <v>95</v>
      </c>
    </row>
    <row r="414">
      <c r="A414" s="779"/>
      <c r="C414" s="444" t="str">
        <f>IF(ISBLANK(Beer!A110),"",IF(Beer!H110=0,"",if(ISBLANK(Beer!H110),"",if(MOC!$J$101=true,"DFT "&amp;Beer!A110,Beer!A110))))</f>
        <v/>
      </c>
      <c r="D414" s="444" t="str">
        <f>IF(ISBLANK(Beer!A110),"",IF(ISBLANK(Beer!H110),"",if(Beer!H110=0,"",if(MOC!$J$99,MOC!$I$100&amp;" "&amp;C414,C414))))</f>
        <v/>
      </c>
      <c r="E414" s="450" t="str">
        <f>IF(ISBLANK(Beer!A110),"",if(Beer!H110=0,"",Beer!H110))</f>
        <v/>
      </c>
      <c r="G414" s="784" t="str">
        <f>IF(ISBLANK(Beer!A110),"",if(MOC!$J$97=TRUE,if(isblank(Beer!H110),"",if(Beer!H110=0,"",Beer!$A$14&amp;" - "&amp;MOC!$I$98)),if(isblank(Beer!H110),"",if(Beer!H110=0,"",Beer!$A$14))))</f>
        <v/>
      </c>
      <c r="H414" s="780">
        <f t="shared" si="4"/>
        <v>96</v>
      </c>
    </row>
    <row r="415">
      <c r="A415" s="779"/>
      <c r="C415" s="444" t="str">
        <f>IF(ISBLANK(Beer!A111),"",IF(Beer!H111=0,"",if(ISBLANK(Beer!H111),"",if(MOC!$J$101=true,"DFT "&amp;Beer!A111,Beer!A111))))</f>
        <v/>
      </c>
      <c r="D415" s="444" t="str">
        <f>IF(ISBLANK(Beer!A111),"",IF(ISBLANK(Beer!H111),"",if(Beer!H111=0,"",if(MOC!$J$99,MOC!$I$100&amp;" "&amp;C415,C415))))</f>
        <v/>
      </c>
      <c r="E415" s="450" t="str">
        <f>IF(ISBLANK(Beer!A111),"",if(Beer!H111=0,"",Beer!H111))</f>
        <v/>
      </c>
      <c r="G415" s="784" t="str">
        <f>IF(ISBLANK(Beer!A111),"",if(MOC!$J$97=TRUE,if(isblank(Beer!H111),"",if(Beer!H111=0,"",Beer!$A$14&amp;" - "&amp;MOC!$I$98)),if(isblank(Beer!H111),"",if(Beer!H111=0,"",Beer!$A$14))))</f>
        <v/>
      </c>
      <c r="H415" s="780">
        <f t="shared" si="4"/>
        <v>97</v>
      </c>
    </row>
    <row r="416">
      <c r="A416" s="779"/>
      <c r="C416" s="444" t="str">
        <f>IF(ISBLANK(Beer!A112),"",IF(Beer!H112=0,"",if(ISBLANK(Beer!H112),"",if(MOC!$J$101=true,"DFT "&amp;Beer!A112,Beer!A112))))</f>
        <v/>
      </c>
      <c r="D416" s="444" t="str">
        <f>IF(ISBLANK(Beer!A112),"",IF(ISBLANK(Beer!H112),"",if(Beer!H112=0,"",if(MOC!$J$99,MOC!$I$100&amp;" "&amp;C416,C416))))</f>
        <v/>
      </c>
      <c r="E416" s="450" t="str">
        <f>IF(ISBLANK(Beer!A112),"",if(Beer!H112=0,"",Beer!H112))</f>
        <v/>
      </c>
      <c r="G416" s="784" t="str">
        <f>IF(ISBLANK(Beer!A112),"",if(MOC!$J$97=TRUE,if(isblank(Beer!H112),"",if(Beer!H112=0,"",Beer!$A$14&amp;" - "&amp;MOC!$I$98)),if(isblank(Beer!H112),"",if(Beer!H112=0,"",Beer!$A$14))))</f>
        <v/>
      </c>
      <c r="H416" s="780">
        <f t="shared" si="4"/>
        <v>98</v>
      </c>
    </row>
    <row r="417">
      <c r="A417" s="779"/>
      <c r="C417" s="444" t="str">
        <f>IF(ISBLANK(Beer!A113),"",IF(Beer!H113=0,"",if(ISBLANK(Beer!H113),"",if(MOC!$J$101=true,"DFT "&amp;Beer!A113,Beer!A113))))</f>
        <v/>
      </c>
      <c r="D417" s="444" t="str">
        <f>IF(ISBLANK(Beer!A113),"",IF(ISBLANK(Beer!H113),"",if(Beer!H113=0,"",if(MOC!$J$99,MOC!$I$100&amp;" "&amp;C417,C417))))</f>
        <v/>
      </c>
      <c r="E417" s="450" t="str">
        <f>IF(ISBLANK(Beer!A113),"",if(Beer!H113=0,"",Beer!H113))</f>
        <v/>
      </c>
      <c r="G417" s="784" t="str">
        <f>IF(ISBLANK(Beer!A113),"",if(MOC!$J$97=TRUE,if(isblank(Beer!H113),"",if(Beer!H113=0,"",Beer!$A$14&amp;" - "&amp;MOC!$I$98)),if(isblank(Beer!H113),"",if(Beer!H113=0,"",Beer!$A$14))))</f>
        <v/>
      </c>
      <c r="H417" s="780">
        <f t="shared" si="4"/>
        <v>99</v>
      </c>
    </row>
    <row r="418">
      <c r="A418" s="779"/>
      <c r="C418" s="444" t="str">
        <f>IF(ISBLANK(Beer!A114),"",IF(Beer!H114=0,"",if(ISBLANK(Beer!H114),"",if(MOC!$J$101=true,"DFT "&amp;Beer!A114,Beer!A114))))</f>
        <v/>
      </c>
      <c r="D418" s="444" t="str">
        <f>IF(ISBLANK(Beer!A114),"",IF(ISBLANK(Beer!H114),"",if(Beer!H114=0,"",if(MOC!$J$99,MOC!$I$100&amp;" "&amp;C418,C418))))</f>
        <v/>
      </c>
      <c r="E418" s="450" t="str">
        <f>IF(ISBLANK(Beer!A114),"",if(Beer!H114=0,"",Beer!H114))</f>
        <v/>
      </c>
      <c r="G418" s="784" t="str">
        <f>IF(ISBLANK(Beer!A114),"",if(MOC!$J$97=TRUE,if(isblank(Beer!H114),"",if(Beer!H114=0,"",Beer!$A$14&amp;" - "&amp;MOC!$I$98)),if(isblank(Beer!H114),"",if(Beer!H114=0,"",Beer!$A$14))))</f>
        <v/>
      </c>
      <c r="H418" s="780">
        <f t="shared" si="4"/>
        <v>100</v>
      </c>
    </row>
    <row r="419">
      <c r="A419" s="779"/>
      <c r="C419" s="444" t="str">
        <f>IF(ISBLANK(Beer!A116),"",IF(Beer!H116=0,"",if(ISBLANK(Beer!H116),"",if(MOC!$J$101=true,"DFT "&amp;Beer!A116,Beer!A116))))</f>
        <v/>
      </c>
      <c r="D419" s="444" t="str">
        <f>IF(ISBLANK(Beer!A116),"",IF(ISBLANK(Beer!H116),"",if(Beer!H116=0,"",if(MOC!$J$99,MOC!$I$100&amp;" "&amp;C419,C419))))</f>
        <v/>
      </c>
      <c r="E419" s="450" t="str">
        <f>IF(ISBLANK(Beer!A116),"",if(Beer!H116=0,"",Beer!H116))</f>
        <v/>
      </c>
      <c r="G419" s="784" t="str">
        <f>IF(ISBLANK(Beer!A116),"",if(MOC!$J$97=TRUE,if(isblank(Beer!H116),"",if(Beer!H116=0,"",Beer!$A$14&amp;" - "&amp;MOC!$I$98)),if(isblank(Beer!H116),"",if(Beer!H116=0,"",Beer!$A$14))))</f>
        <v/>
      </c>
      <c r="H419" s="780"/>
    </row>
    <row r="420">
      <c r="A420" s="779"/>
      <c r="H420" s="780"/>
    </row>
    <row r="421">
      <c r="A421" s="790"/>
      <c r="B421" s="780"/>
      <c r="C421" s="780"/>
      <c r="D421" s="780"/>
      <c r="E421" s="780"/>
      <c r="F421" s="780"/>
      <c r="G421" s="780"/>
      <c r="H421" s="780"/>
      <c r="I421" s="780"/>
      <c r="J421" s="780"/>
      <c r="K421" s="780"/>
      <c r="L421" s="780"/>
      <c r="M421" s="780"/>
      <c r="N421" s="780"/>
      <c r="O421" s="780"/>
      <c r="P421" s="780"/>
      <c r="Q421" s="780"/>
      <c r="R421" s="780"/>
      <c r="S421" s="780"/>
      <c r="T421" s="780"/>
      <c r="U421" s="780"/>
      <c r="V421" s="780"/>
      <c r="W421" s="780"/>
      <c r="X421" s="780"/>
      <c r="Y421" s="780"/>
      <c r="Z421" s="780"/>
      <c r="AA421" s="780"/>
    </row>
    <row r="422">
      <c r="A422" s="791" t="str">
        <f>Beer!J14</f>
        <v>Can</v>
      </c>
      <c r="B422" s="791" t="str">
        <f>A422</f>
        <v>Can</v>
      </c>
      <c r="H422" s="780"/>
    </row>
    <row r="423">
      <c r="C423" s="784" t="str">
        <f>Beer!J15</f>
        <v>Bud Light (Example)</v>
      </c>
      <c r="D423" s="450" t="str">
        <f>IF(ISBLANK(C423),"",IF(MOC!$J$109=true,MOC!$I$109&amp;C423,if(MOC!$J$108=true,MOC!$H$108&amp;C423,C423)))</f>
        <v>Can Bud Light (Example)</v>
      </c>
      <c r="E423" s="784">
        <f>IF(isblank(Beer!K15),"",if(Beer!K15=0,"",Beer!K15))</f>
        <v>5</v>
      </c>
      <c r="G423" s="784" t="str">
        <f>if(ISBLANK(Beer!J15),"",if(Beer!J15=0,"",$B$422))</f>
        <v>Can</v>
      </c>
      <c r="H423" s="785">
        <v>1.0</v>
      </c>
    </row>
    <row r="424">
      <c r="A424" s="791" t="s">
        <v>506</v>
      </c>
      <c r="B424" s="784" t="s">
        <v>506</v>
      </c>
      <c r="C424" s="784" t="str">
        <f>Beer!J16</f>
        <v/>
      </c>
      <c r="D424" s="450" t="str">
        <f>IF(ISBLANK(C424),"",IF(MOC!$J$109=true,MOC!$I$109&amp;C424,if(MOC!$J$108=true,MOC!$H$108&amp;C424,C424)))</f>
        <v/>
      </c>
      <c r="E424" s="450" t="str">
        <f>IF(isblank(Beer!K16),"",if(Beer!K16=0,"",Beer!K16))</f>
        <v/>
      </c>
      <c r="G424" s="450" t="str">
        <f>if(ISBLANK(Beer!J16),"",if(Beer!J16=0,"",$B$422))</f>
        <v/>
      </c>
      <c r="H424" s="780">
        <f t="shared" ref="H424:H522" si="5">H423+1</f>
        <v>2</v>
      </c>
    </row>
    <row r="425">
      <c r="A425" s="779"/>
      <c r="C425" s="784" t="str">
        <f>Beer!J17</f>
        <v/>
      </c>
      <c r="D425" s="450" t="str">
        <f>IF(ISBLANK(C425),"",IF(MOC!$J$109=true,MOC!$I$109&amp;C425,if(MOC!$J$108=true,MOC!$H$108&amp;C425,C425)))</f>
        <v/>
      </c>
      <c r="E425" s="450" t="str">
        <f>IF(isblank(Beer!K17),"",if(Beer!K17=0,"",Beer!K17))</f>
        <v/>
      </c>
      <c r="G425" s="450" t="str">
        <f>if(ISBLANK(Beer!J17),"",if(Beer!J17=0,"",$B$422))</f>
        <v/>
      </c>
      <c r="H425" s="780">
        <f t="shared" si="5"/>
        <v>3</v>
      </c>
    </row>
    <row r="426">
      <c r="A426" s="779"/>
      <c r="C426" s="784" t="str">
        <f>Beer!J18</f>
        <v/>
      </c>
      <c r="D426" s="450" t="str">
        <f>IF(ISBLANK(C426),"",IF(MOC!$J$109=true,MOC!$I$109&amp;C426,if(MOC!$J$108=true,MOC!$H$108&amp;C426,C426)))</f>
        <v/>
      </c>
      <c r="E426" s="450" t="str">
        <f>IF(isblank(Beer!K18),"",if(Beer!K18=0,"",Beer!K18))</f>
        <v/>
      </c>
      <c r="G426" s="450" t="str">
        <f>if(ISBLANK(Beer!J18),"",if(Beer!J18=0,"",$B$422))</f>
        <v/>
      </c>
      <c r="H426" s="780">
        <f t="shared" si="5"/>
        <v>4</v>
      </c>
    </row>
    <row r="427">
      <c r="A427" s="779"/>
      <c r="C427" s="784" t="str">
        <f>Beer!J19</f>
        <v/>
      </c>
      <c r="D427" s="450" t="str">
        <f>IF(ISBLANK(C427),"",IF(MOC!$J$109=true,MOC!$I$109&amp;C427,if(MOC!$J$108=true,MOC!$H$108&amp;C427,C427)))</f>
        <v/>
      </c>
      <c r="E427" s="450" t="str">
        <f>IF(isblank(Beer!K19),"",if(Beer!K19=0,"",Beer!K19))</f>
        <v/>
      </c>
      <c r="G427" s="450" t="str">
        <f>if(ISBLANK(Beer!J19),"",if(Beer!J19=0,"",$B$422))</f>
        <v/>
      </c>
      <c r="H427" s="780">
        <f t="shared" si="5"/>
        <v>5</v>
      </c>
    </row>
    <row r="428">
      <c r="A428" s="779"/>
      <c r="C428" s="784" t="str">
        <f>Beer!J20</f>
        <v/>
      </c>
      <c r="D428" s="450" t="str">
        <f>IF(ISBLANK(C428),"",IF(MOC!$J$109=true,MOC!$I$109&amp;C428,if(MOC!$J$108=true,MOC!$H$108&amp;C428,C428)))</f>
        <v/>
      </c>
      <c r="E428" s="450" t="str">
        <f>IF(isblank(Beer!K20),"",if(Beer!K20=0,"",Beer!K20))</f>
        <v/>
      </c>
      <c r="G428" s="450" t="str">
        <f>if(ISBLANK(Beer!J20),"",if(Beer!J20=0,"",$B$422))</f>
        <v/>
      </c>
      <c r="H428" s="780">
        <f t="shared" si="5"/>
        <v>6</v>
      </c>
    </row>
    <row r="429">
      <c r="A429" s="779"/>
      <c r="C429" s="450" t="str">
        <f>Beer!J21</f>
        <v/>
      </c>
      <c r="D429" s="450" t="str">
        <f>IF(ISBLANK(C429),"",IF(MOC!$J$109=true,MOC!$I$109&amp;C429,if(MOC!$J$108=true,MOC!$H$108&amp;C429,C429)))</f>
        <v/>
      </c>
      <c r="E429" s="450" t="str">
        <f>IF(isblank(Beer!K21),"",if(Beer!K21=0,"",Beer!K21))</f>
        <v/>
      </c>
      <c r="G429" s="450" t="str">
        <f>if(ISBLANK(Beer!J21),"",if(Beer!J21=0,"",$B$422))</f>
        <v/>
      </c>
      <c r="H429" s="780">
        <f t="shared" si="5"/>
        <v>7</v>
      </c>
    </row>
    <row r="430">
      <c r="A430" s="779"/>
      <c r="C430" s="450" t="str">
        <f>Beer!J22</f>
        <v/>
      </c>
      <c r="D430" s="450" t="str">
        <f>IF(ISBLANK(C430),"",IF(MOC!$J$109=true,MOC!$I$109&amp;C430,if(MOC!$J$108=true,MOC!$H$108&amp;C430,C430)))</f>
        <v/>
      </c>
      <c r="E430" s="450" t="str">
        <f>IF(isblank(Beer!K22),"",if(Beer!K22=0,"",Beer!K22))</f>
        <v/>
      </c>
      <c r="G430" s="450" t="str">
        <f>if(ISBLANK(Beer!J22),"",if(Beer!J22=0,"",$B$422))</f>
        <v/>
      </c>
      <c r="H430" s="780">
        <f t="shared" si="5"/>
        <v>8</v>
      </c>
    </row>
    <row r="431">
      <c r="A431" s="779"/>
      <c r="C431" s="450" t="str">
        <f>Beer!J23</f>
        <v/>
      </c>
      <c r="D431" s="450" t="str">
        <f>IF(ISBLANK(C431),"",IF(MOC!$J$109=true,MOC!$I$109&amp;C431,if(MOC!$J$108=true,MOC!$H$108&amp;C431,C431)))</f>
        <v/>
      </c>
      <c r="E431" s="450" t="str">
        <f>IF(isblank(Beer!K23),"",if(Beer!K23=0,"",Beer!K23))</f>
        <v/>
      </c>
      <c r="G431" s="450" t="str">
        <f>if(ISBLANK(Beer!J23),"",if(Beer!J23=0,"",$B$422))</f>
        <v/>
      </c>
      <c r="H431" s="780">
        <f t="shared" si="5"/>
        <v>9</v>
      </c>
    </row>
    <row r="432">
      <c r="A432" s="779"/>
      <c r="C432" s="450" t="str">
        <f>Beer!J24</f>
        <v/>
      </c>
      <c r="D432" s="450" t="str">
        <f>IF(ISBLANK(C432),"",IF(MOC!$J$109=true,MOC!$I$109&amp;C432,if(MOC!$J$108=true,MOC!$H$108&amp;C432,C432)))</f>
        <v/>
      </c>
      <c r="E432" s="450" t="str">
        <f>IF(isblank(Beer!K24),"",if(Beer!K24=0,"",Beer!K24))</f>
        <v/>
      </c>
      <c r="G432" s="450" t="str">
        <f>if(ISBLANK(Beer!J24),"",if(Beer!J24=0,"",$B$422))</f>
        <v/>
      </c>
      <c r="H432" s="780">
        <f t="shared" si="5"/>
        <v>10</v>
      </c>
    </row>
    <row r="433">
      <c r="A433" s="779"/>
      <c r="C433" s="450" t="str">
        <f>Beer!J25</f>
        <v/>
      </c>
      <c r="D433" s="450" t="str">
        <f>IF(ISBLANK(C433),"",IF(MOC!$J$109=true,MOC!$I$109&amp;C433,if(MOC!$J$108=true,MOC!$H$108&amp;C433,C433)))</f>
        <v/>
      </c>
      <c r="E433" s="450" t="str">
        <f>IF(isblank(Beer!K25),"",if(Beer!K25=0,"",Beer!K25))</f>
        <v/>
      </c>
      <c r="G433" s="450" t="str">
        <f>if(ISBLANK(Beer!J25),"",if(Beer!J25=0,"",$B$422))</f>
        <v/>
      </c>
      <c r="H433" s="780">
        <f t="shared" si="5"/>
        <v>11</v>
      </c>
    </row>
    <row r="434">
      <c r="A434" s="779"/>
      <c r="C434" s="450" t="str">
        <f>Beer!J26</f>
        <v/>
      </c>
      <c r="D434" s="450" t="str">
        <f>IF(ISBLANK(C434),"",IF(MOC!$J$109=true,MOC!$I$109&amp;C434,if(MOC!$J$108=true,MOC!$H$108&amp;C434,C434)))</f>
        <v/>
      </c>
      <c r="E434" s="450" t="str">
        <f>IF(isblank(Beer!K26),"",if(Beer!K26=0,"",Beer!K26))</f>
        <v/>
      </c>
      <c r="G434" s="450" t="str">
        <f>if(ISBLANK(Beer!J26),"",if(Beer!J26=0,"",$B$422))</f>
        <v/>
      </c>
      <c r="H434" s="780">
        <f t="shared" si="5"/>
        <v>12</v>
      </c>
    </row>
    <row r="435">
      <c r="A435" s="779"/>
      <c r="C435" s="450" t="str">
        <f>Beer!J27</f>
        <v/>
      </c>
      <c r="D435" s="450" t="str">
        <f>IF(ISBLANK(C435),"",IF(MOC!$J$109=true,MOC!$I$109&amp;C435,if(MOC!$J$108=true,MOC!$H$108&amp;C435,C435)))</f>
        <v/>
      </c>
      <c r="E435" s="450" t="str">
        <f>IF(isblank(Beer!K27),"",if(Beer!K27=0,"",Beer!K27))</f>
        <v/>
      </c>
      <c r="G435" s="450" t="str">
        <f>if(ISBLANK(Beer!J27),"",if(Beer!J27=0,"",$B$422))</f>
        <v/>
      </c>
      <c r="H435" s="780">
        <f t="shared" si="5"/>
        <v>13</v>
      </c>
    </row>
    <row r="436">
      <c r="A436" s="779"/>
      <c r="C436" s="450" t="str">
        <f>Beer!J28</f>
        <v/>
      </c>
      <c r="D436" s="450" t="str">
        <f>IF(ISBLANK(C436),"",IF(MOC!$J$109=true,MOC!$I$109&amp;C436,if(MOC!$J$108=true,MOC!$H$108&amp;C436,C436)))</f>
        <v/>
      </c>
      <c r="E436" s="450" t="str">
        <f>IF(isblank(Beer!K28),"",if(Beer!K28=0,"",Beer!K28))</f>
        <v/>
      </c>
      <c r="G436" s="450" t="str">
        <f>if(ISBLANK(Beer!J28),"",if(Beer!J28=0,"",$B$422))</f>
        <v/>
      </c>
      <c r="H436" s="780">
        <f t="shared" si="5"/>
        <v>14</v>
      </c>
    </row>
    <row r="437">
      <c r="A437" s="779"/>
      <c r="C437" s="450" t="str">
        <f>Beer!J29</f>
        <v/>
      </c>
      <c r="D437" s="450" t="str">
        <f>IF(ISBLANK(C437),"",IF(MOC!$J$109=true,MOC!$I$109&amp;C437,if(MOC!$J$108=true,MOC!$H$108&amp;C437,C437)))</f>
        <v/>
      </c>
      <c r="E437" s="450" t="str">
        <f>IF(isblank(Beer!K29),"",if(Beer!K29=0,"",Beer!K29))</f>
        <v/>
      </c>
      <c r="G437" s="450" t="str">
        <f>if(ISBLANK(Beer!J29),"",if(Beer!J29=0,"",$B$422))</f>
        <v/>
      </c>
      <c r="H437" s="780">
        <f t="shared" si="5"/>
        <v>15</v>
      </c>
    </row>
    <row r="438">
      <c r="A438" s="779"/>
      <c r="C438" s="450" t="str">
        <f>Beer!J30</f>
        <v/>
      </c>
      <c r="D438" s="450" t="str">
        <f>IF(ISBLANK(C438),"",IF(MOC!$J$109=true,MOC!$I$109&amp;C438,if(MOC!$J$108=true,MOC!$H$108&amp;C438,C438)))</f>
        <v/>
      </c>
      <c r="E438" s="450" t="str">
        <f>IF(isblank(Beer!K30),"",if(Beer!K30=0,"",Beer!K30))</f>
        <v/>
      </c>
      <c r="G438" s="450" t="str">
        <f>if(ISBLANK(Beer!J30),"",if(Beer!J30=0,"",$B$422))</f>
        <v/>
      </c>
      <c r="H438" s="780">
        <f t="shared" si="5"/>
        <v>16</v>
      </c>
    </row>
    <row r="439">
      <c r="A439" s="779"/>
      <c r="C439" s="450" t="str">
        <f>Beer!J31</f>
        <v/>
      </c>
      <c r="D439" s="450" t="str">
        <f>IF(ISBLANK(C439),"",IF(MOC!$J$109=true,MOC!$I$109&amp;C439,if(MOC!$J$108=true,MOC!$H$108&amp;C439,C439)))</f>
        <v/>
      </c>
      <c r="E439" s="450" t="str">
        <f>IF(isblank(Beer!K31),"",if(Beer!K31=0,"",Beer!K31))</f>
        <v/>
      </c>
      <c r="G439" s="450" t="str">
        <f>if(ISBLANK(Beer!J31),"",if(Beer!J31=0,"",$B$422))</f>
        <v/>
      </c>
      <c r="H439" s="780">
        <f t="shared" si="5"/>
        <v>17</v>
      </c>
    </row>
    <row r="440">
      <c r="A440" s="779"/>
      <c r="C440" s="450" t="str">
        <f>Beer!J32</f>
        <v/>
      </c>
      <c r="D440" s="450" t="str">
        <f>IF(ISBLANK(C440),"",IF(MOC!$J$109=true,MOC!$I$109&amp;C440,if(MOC!$J$108=true,MOC!$H$108&amp;C440,C440)))</f>
        <v/>
      </c>
      <c r="E440" s="450" t="str">
        <f>IF(isblank(Beer!K32),"",if(Beer!K32=0,"",Beer!K32))</f>
        <v/>
      </c>
      <c r="G440" s="450" t="str">
        <f>if(ISBLANK(Beer!J32),"",if(Beer!J32=0,"",$B$422))</f>
        <v/>
      </c>
      <c r="H440" s="780">
        <f t="shared" si="5"/>
        <v>18</v>
      </c>
    </row>
    <row r="441">
      <c r="A441" s="779"/>
      <c r="C441" s="450" t="str">
        <f>Beer!J33</f>
        <v/>
      </c>
      <c r="D441" s="450" t="str">
        <f>IF(ISBLANK(C441),"",IF(MOC!$J$109=true,MOC!$I$109&amp;C441,if(MOC!$J$108=true,MOC!$H$108&amp;C441,C441)))</f>
        <v/>
      </c>
      <c r="E441" s="450" t="str">
        <f>IF(isblank(Beer!K33),"",if(Beer!K33=0,"",Beer!K33))</f>
        <v/>
      </c>
      <c r="G441" s="450" t="str">
        <f>if(ISBLANK(Beer!J33),"",if(Beer!J33=0,"",$B$422))</f>
        <v/>
      </c>
      <c r="H441" s="780">
        <f t="shared" si="5"/>
        <v>19</v>
      </c>
    </row>
    <row r="442">
      <c r="A442" s="779"/>
      <c r="C442" s="450" t="str">
        <f>Beer!J34</f>
        <v/>
      </c>
      <c r="D442" s="450" t="str">
        <f>IF(ISBLANK(C442),"",IF(MOC!$J$109=true,MOC!$I$109&amp;C442,if(MOC!$J$108=true,MOC!$H$108&amp;C442,C442)))</f>
        <v/>
      </c>
      <c r="E442" s="450" t="str">
        <f>IF(isblank(Beer!K34),"",if(Beer!K34=0,"",Beer!K34))</f>
        <v/>
      </c>
      <c r="G442" s="450" t="str">
        <f>if(ISBLANK(Beer!J34),"",if(Beer!J34=0,"",$B$422))</f>
        <v/>
      </c>
      <c r="H442" s="780">
        <f t="shared" si="5"/>
        <v>20</v>
      </c>
    </row>
    <row r="443">
      <c r="A443" s="779"/>
      <c r="C443" s="450" t="str">
        <f>Beer!J35</f>
        <v/>
      </c>
      <c r="D443" s="450" t="str">
        <f>IF(ISBLANK(C443),"",IF(MOC!$J$109=true,MOC!$I$109&amp;C443,if(MOC!$J$108=true,MOC!$H$108&amp;C443,C443)))</f>
        <v/>
      </c>
      <c r="E443" s="450" t="str">
        <f>IF(isblank(Beer!K35),"",if(Beer!K35=0,"",Beer!K35))</f>
        <v/>
      </c>
      <c r="G443" s="450" t="str">
        <f>if(ISBLANK(Beer!J35),"",if(Beer!J35=0,"",$B$422))</f>
        <v/>
      </c>
      <c r="H443" s="780">
        <f t="shared" si="5"/>
        <v>21</v>
      </c>
    </row>
    <row r="444">
      <c r="A444" s="779"/>
      <c r="C444" s="450" t="str">
        <f>Beer!J36</f>
        <v/>
      </c>
      <c r="D444" s="450" t="str">
        <f>IF(ISBLANK(C444),"",IF(MOC!$J$109=true,MOC!$I$109&amp;C444,if(MOC!$J$108=true,MOC!$H$108&amp;C444,C444)))</f>
        <v/>
      </c>
      <c r="E444" s="450" t="str">
        <f>IF(isblank(Beer!K36),"",if(Beer!K36=0,"",Beer!K36))</f>
        <v/>
      </c>
      <c r="G444" s="450" t="str">
        <f>if(ISBLANK(Beer!J36),"",if(Beer!J36=0,"",$B$422))</f>
        <v/>
      </c>
      <c r="H444" s="780">
        <f t="shared" si="5"/>
        <v>22</v>
      </c>
    </row>
    <row r="445">
      <c r="A445" s="779"/>
      <c r="C445" s="450" t="str">
        <f>Beer!J37</f>
        <v/>
      </c>
      <c r="D445" s="450" t="str">
        <f>IF(ISBLANK(C445),"",IF(MOC!$J$109=true,MOC!$I$109&amp;C445,if(MOC!$J$108=true,MOC!$H$108&amp;C445,C445)))</f>
        <v/>
      </c>
      <c r="E445" s="450" t="str">
        <f>IF(isblank(Beer!K37),"",if(Beer!K37=0,"",Beer!K37))</f>
        <v/>
      </c>
      <c r="G445" s="450" t="str">
        <f>if(ISBLANK(Beer!J37),"",if(Beer!J37=0,"",$B$422))</f>
        <v/>
      </c>
      <c r="H445" s="780">
        <f t="shared" si="5"/>
        <v>23</v>
      </c>
    </row>
    <row r="446">
      <c r="A446" s="779"/>
      <c r="C446" s="450" t="str">
        <f>Beer!J38</f>
        <v/>
      </c>
      <c r="D446" s="450" t="str">
        <f>IF(ISBLANK(C446),"",IF(MOC!$J$109=true,MOC!$I$109&amp;C446,if(MOC!$J$108=true,MOC!$H$108&amp;C446,C446)))</f>
        <v/>
      </c>
      <c r="E446" s="450" t="str">
        <f>IF(isblank(Beer!K38),"",if(Beer!K38=0,"",Beer!K38))</f>
        <v/>
      </c>
      <c r="G446" s="450" t="str">
        <f>if(ISBLANK(Beer!J38),"",if(Beer!J38=0,"",$B$422))</f>
        <v/>
      </c>
      <c r="H446" s="780">
        <f t="shared" si="5"/>
        <v>24</v>
      </c>
    </row>
    <row r="447">
      <c r="A447" s="779"/>
      <c r="C447" s="450" t="str">
        <f>Beer!J39</f>
        <v/>
      </c>
      <c r="D447" s="450" t="str">
        <f>IF(ISBLANK(C447),"",IF(MOC!$J$109=true,MOC!$I$109&amp;C447,if(MOC!$J$108=true,MOC!$H$108&amp;C447,C447)))</f>
        <v/>
      </c>
      <c r="E447" s="450" t="str">
        <f>IF(isblank(Beer!K39),"",if(Beer!K39=0,"",Beer!K39))</f>
        <v/>
      </c>
      <c r="G447" s="450" t="str">
        <f>if(ISBLANK(Beer!J39),"",if(Beer!J39=0,"",$B$422))</f>
        <v/>
      </c>
      <c r="H447" s="780">
        <f t="shared" si="5"/>
        <v>25</v>
      </c>
    </row>
    <row r="448">
      <c r="A448" s="779"/>
      <c r="C448" s="450" t="str">
        <f>Beer!J40</f>
        <v/>
      </c>
      <c r="D448" s="450" t="str">
        <f>IF(ISBLANK(C448),"",IF(MOC!$J$109=true,MOC!$I$109&amp;C448,if(MOC!$J$108=true,MOC!$H$108&amp;C448,C448)))</f>
        <v/>
      </c>
      <c r="E448" s="450" t="str">
        <f>IF(isblank(Beer!K40),"",if(Beer!K40=0,"",Beer!K40))</f>
        <v/>
      </c>
      <c r="G448" s="450" t="str">
        <f>if(ISBLANK(Beer!J40),"",if(Beer!J40=0,"",$B$422))</f>
        <v/>
      </c>
      <c r="H448" s="780">
        <f t="shared" si="5"/>
        <v>26</v>
      </c>
    </row>
    <row r="449">
      <c r="A449" s="779"/>
      <c r="C449" s="450" t="str">
        <f>Beer!J41</f>
        <v/>
      </c>
      <c r="D449" s="450" t="str">
        <f>IF(ISBLANK(C449),"",IF(MOC!$J$109=true,MOC!$I$109&amp;C449,if(MOC!$J$108=true,MOC!$H$108&amp;C449,C449)))</f>
        <v/>
      </c>
      <c r="E449" s="450" t="str">
        <f>IF(isblank(Beer!K41),"",if(Beer!K41=0,"",Beer!K41))</f>
        <v/>
      </c>
      <c r="G449" s="450" t="str">
        <f>if(ISBLANK(Beer!J41),"",if(Beer!J41=0,"",$B$422))</f>
        <v/>
      </c>
      <c r="H449" s="780">
        <f t="shared" si="5"/>
        <v>27</v>
      </c>
    </row>
    <row r="450">
      <c r="A450" s="779"/>
      <c r="C450" s="450" t="str">
        <f>Beer!J42</f>
        <v/>
      </c>
      <c r="D450" s="450" t="str">
        <f>IF(ISBLANK(C450),"",IF(MOC!$J$109=true,MOC!$I$109&amp;C450,if(MOC!$J$108=true,MOC!$H$108&amp;C450,C450)))</f>
        <v/>
      </c>
      <c r="E450" s="450" t="str">
        <f>IF(isblank(Beer!K42),"",if(Beer!K42=0,"",Beer!K42))</f>
        <v/>
      </c>
      <c r="G450" s="450" t="str">
        <f>if(ISBLANK(Beer!J42),"",if(Beer!J42=0,"",$B$422))</f>
        <v/>
      </c>
      <c r="H450" s="780">
        <f t="shared" si="5"/>
        <v>28</v>
      </c>
    </row>
    <row r="451">
      <c r="A451" s="779"/>
      <c r="C451" s="450" t="str">
        <f>Beer!J43</f>
        <v/>
      </c>
      <c r="D451" s="450" t="str">
        <f>IF(ISBLANK(C451),"",IF(MOC!$J$109=true,MOC!$I$109&amp;C451,if(MOC!$J$108=true,MOC!$H$108&amp;C451,C451)))</f>
        <v/>
      </c>
      <c r="E451" s="450" t="str">
        <f>IF(isblank(Beer!K43),"",if(Beer!K43=0,"",Beer!K43))</f>
        <v/>
      </c>
      <c r="G451" s="450" t="str">
        <f>if(ISBLANK(Beer!J43),"",if(Beer!J43=0,"",$B$422))</f>
        <v/>
      </c>
      <c r="H451" s="780">
        <f t="shared" si="5"/>
        <v>29</v>
      </c>
    </row>
    <row r="452">
      <c r="A452" s="779"/>
      <c r="C452" s="450" t="str">
        <f>Beer!J44</f>
        <v/>
      </c>
      <c r="D452" s="450" t="str">
        <f>IF(ISBLANK(C452),"",IF(MOC!$J$109=true,MOC!$I$109&amp;C452,if(MOC!$J$108=true,MOC!$H$108&amp;C452,C452)))</f>
        <v/>
      </c>
      <c r="E452" s="450" t="str">
        <f>IF(isblank(Beer!K44),"",if(Beer!K44=0,"",Beer!K44))</f>
        <v/>
      </c>
      <c r="G452" s="450" t="str">
        <f>if(ISBLANK(Beer!J44),"",if(Beer!J44=0,"",$B$422))</f>
        <v/>
      </c>
      <c r="H452" s="780">
        <f t="shared" si="5"/>
        <v>30</v>
      </c>
    </row>
    <row r="453">
      <c r="A453" s="779"/>
      <c r="C453" s="450" t="str">
        <f>Beer!J45</f>
        <v/>
      </c>
      <c r="D453" s="450" t="str">
        <f>IF(ISBLANK(C453),"",IF(MOC!$J$109=true,MOC!$I$109&amp;C453,if(MOC!$J$108=true,MOC!$H$108&amp;C453,C453)))</f>
        <v/>
      </c>
      <c r="E453" s="450" t="str">
        <f>IF(isblank(Beer!K45),"",if(Beer!K45=0,"",Beer!K45))</f>
        <v/>
      </c>
      <c r="G453" s="450" t="str">
        <f>if(ISBLANK(Beer!J45),"",if(Beer!J45=0,"",$B$422))</f>
        <v/>
      </c>
      <c r="H453" s="780">
        <f t="shared" si="5"/>
        <v>31</v>
      </c>
    </row>
    <row r="454">
      <c r="A454" s="779"/>
      <c r="C454" s="450" t="str">
        <f>Beer!J46</f>
        <v/>
      </c>
      <c r="D454" s="450" t="str">
        <f>IF(ISBLANK(C454),"",IF(MOC!$J$109=true,MOC!$I$109&amp;C454,if(MOC!$J$108=true,MOC!$H$108&amp;C454,C454)))</f>
        <v/>
      </c>
      <c r="E454" s="450" t="str">
        <f>IF(isblank(Beer!K46),"",if(Beer!K46=0,"",Beer!K46))</f>
        <v/>
      </c>
      <c r="G454" s="450" t="str">
        <f>if(ISBLANK(Beer!J46),"",if(Beer!J46=0,"",$B$422))</f>
        <v/>
      </c>
      <c r="H454" s="780">
        <f t="shared" si="5"/>
        <v>32</v>
      </c>
    </row>
    <row r="455">
      <c r="A455" s="779"/>
      <c r="C455" s="450" t="str">
        <f>Beer!J47</f>
        <v/>
      </c>
      <c r="D455" s="450" t="str">
        <f>IF(ISBLANK(C455),"",IF(MOC!$J$109=true,MOC!$I$109&amp;C455,if(MOC!$J$108=true,MOC!$H$108&amp;C455,C455)))</f>
        <v/>
      </c>
      <c r="E455" s="450" t="str">
        <f>IF(isblank(Beer!K47),"",if(Beer!K47=0,"",Beer!K47))</f>
        <v/>
      </c>
      <c r="G455" s="450" t="str">
        <f>if(ISBLANK(Beer!J47),"",if(Beer!J47=0,"",$B$422))</f>
        <v/>
      </c>
      <c r="H455" s="780">
        <f t="shared" si="5"/>
        <v>33</v>
      </c>
    </row>
    <row r="456">
      <c r="A456" s="779"/>
      <c r="C456" s="450" t="str">
        <f>Beer!J48</f>
        <v/>
      </c>
      <c r="D456" s="450" t="str">
        <f>IF(ISBLANK(C456),"",IF(MOC!$J$109=true,MOC!$I$109&amp;C456,if(MOC!$J$108=true,MOC!$H$108&amp;C456,C456)))</f>
        <v/>
      </c>
      <c r="E456" s="450" t="str">
        <f>IF(isblank(Beer!K48),"",if(Beer!K48=0,"",Beer!K48))</f>
        <v/>
      </c>
      <c r="G456" s="450" t="str">
        <f>if(ISBLANK(Beer!J48),"",if(Beer!J48=0,"",$B$422))</f>
        <v/>
      </c>
      <c r="H456" s="780">
        <f t="shared" si="5"/>
        <v>34</v>
      </c>
    </row>
    <row r="457">
      <c r="A457" s="779"/>
      <c r="C457" s="450" t="str">
        <f>Beer!J49</f>
        <v/>
      </c>
      <c r="D457" s="450" t="str">
        <f>IF(ISBLANK(C457),"",IF(MOC!$J$109=true,MOC!$I$109&amp;C457,if(MOC!$J$108=true,MOC!$H$108&amp;C457,C457)))</f>
        <v/>
      </c>
      <c r="E457" s="450" t="str">
        <f>IF(isblank(Beer!K49),"",if(Beer!K49=0,"",Beer!K49))</f>
        <v/>
      </c>
      <c r="G457" s="450" t="str">
        <f>if(ISBLANK(Beer!J49),"",if(Beer!J49=0,"",$B$422))</f>
        <v/>
      </c>
      <c r="H457" s="780">
        <f t="shared" si="5"/>
        <v>35</v>
      </c>
    </row>
    <row r="458">
      <c r="A458" s="779"/>
      <c r="C458" s="450" t="str">
        <f>Beer!J50</f>
        <v/>
      </c>
      <c r="D458" s="450" t="str">
        <f>IF(ISBLANK(C458),"",IF(MOC!$J$109=true,MOC!$I$109&amp;C458,if(MOC!$J$108=true,MOC!$H$108&amp;C458,C458)))</f>
        <v/>
      </c>
      <c r="E458" s="450" t="str">
        <f>IF(isblank(Beer!K50),"",if(Beer!K50=0,"",Beer!K50))</f>
        <v/>
      </c>
      <c r="G458" s="450" t="str">
        <f>if(ISBLANK(Beer!J50),"",if(Beer!J50=0,"",$B$422))</f>
        <v/>
      </c>
      <c r="H458" s="780">
        <f t="shared" si="5"/>
        <v>36</v>
      </c>
    </row>
    <row r="459">
      <c r="A459" s="779"/>
      <c r="C459" s="450" t="str">
        <f>Beer!J51</f>
        <v/>
      </c>
      <c r="D459" s="450" t="str">
        <f>IF(ISBLANK(C459),"",IF(MOC!$J$109=true,MOC!$I$109&amp;C459,if(MOC!$J$108=true,MOC!$H$108&amp;C459,C459)))</f>
        <v/>
      </c>
      <c r="E459" s="450" t="str">
        <f>IF(isblank(Beer!K51),"",if(Beer!K51=0,"",Beer!K51))</f>
        <v/>
      </c>
      <c r="G459" s="450" t="str">
        <f>if(ISBLANK(Beer!J51),"",if(Beer!J51=0,"",$B$422))</f>
        <v/>
      </c>
      <c r="H459" s="780">
        <f t="shared" si="5"/>
        <v>37</v>
      </c>
    </row>
    <row r="460">
      <c r="A460" s="779"/>
      <c r="C460" s="450" t="str">
        <f>Beer!J52</f>
        <v/>
      </c>
      <c r="D460" s="450" t="str">
        <f>IF(ISBLANK(C460),"",IF(MOC!$J$109=true,MOC!$I$109&amp;C460,if(MOC!$J$108=true,MOC!$H$108&amp;C460,C460)))</f>
        <v/>
      </c>
      <c r="E460" s="450" t="str">
        <f>IF(isblank(Beer!K52),"",if(Beer!K52=0,"",Beer!K52))</f>
        <v/>
      </c>
      <c r="G460" s="450" t="str">
        <f>if(ISBLANK(Beer!J52),"",if(Beer!J52=0,"",$B$422))</f>
        <v/>
      </c>
      <c r="H460" s="780">
        <f t="shared" si="5"/>
        <v>38</v>
      </c>
    </row>
    <row r="461">
      <c r="A461" s="779"/>
      <c r="C461" s="450" t="str">
        <f>Beer!J53</f>
        <v/>
      </c>
      <c r="D461" s="450" t="str">
        <f>IF(ISBLANK(C461),"",IF(MOC!$J$109=true,MOC!$I$109&amp;C461,if(MOC!$J$108=true,MOC!$H$108&amp;C461,C461)))</f>
        <v/>
      </c>
      <c r="E461" s="450" t="str">
        <f>IF(isblank(Beer!K53),"",if(Beer!K53=0,"",Beer!K53))</f>
        <v/>
      </c>
      <c r="G461" s="450" t="str">
        <f>if(ISBLANK(Beer!J53),"",if(Beer!J53=0,"",$B$422))</f>
        <v/>
      </c>
      <c r="H461" s="780">
        <f t="shared" si="5"/>
        <v>39</v>
      </c>
    </row>
    <row r="462">
      <c r="A462" s="779"/>
      <c r="C462" s="450" t="str">
        <f>Beer!J54</f>
        <v/>
      </c>
      <c r="D462" s="450" t="str">
        <f>IF(ISBLANK(C462),"",IF(MOC!$J$109=true,MOC!$I$109&amp;C462,if(MOC!$J$108=true,MOC!$H$108&amp;C462,C462)))</f>
        <v/>
      </c>
      <c r="E462" s="450" t="str">
        <f>IF(isblank(Beer!K54),"",if(Beer!K54=0,"",Beer!K54))</f>
        <v/>
      </c>
      <c r="G462" s="450" t="str">
        <f>if(ISBLANK(Beer!J54),"",if(Beer!J54=0,"",$B$422))</f>
        <v/>
      </c>
      <c r="H462" s="780">
        <f t="shared" si="5"/>
        <v>40</v>
      </c>
    </row>
    <row r="463">
      <c r="A463" s="779"/>
      <c r="C463" s="450" t="str">
        <f>Beer!J55</f>
        <v/>
      </c>
      <c r="D463" s="450" t="str">
        <f>IF(ISBLANK(C463),"",IF(MOC!$J$109=true,MOC!$I$109&amp;C463,if(MOC!$J$108=true,MOC!$H$108&amp;C463,C463)))</f>
        <v/>
      </c>
      <c r="E463" s="450" t="str">
        <f>IF(isblank(Beer!K55),"",if(Beer!K55=0,"",Beer!K55))</f>
        <v/>
      </c>
      <c r="G463" s="450" t="str">
        <f>if(ISBLANK(Beer!J55),"",if(Beer!J55=0,"",$B$422))</f>
        <v/>
      </c>
      <c r="H463" s="780">
        <f t="shared" si="5"/>
        <v>41</v>
      </c>
    </row>
    <row r="464">
      <c r="A464" s="779"/>
      <c r="C464" s="450" t="str">
        <f>Beer!J56</f>
        <v/>
      </c>
      <c r="D464" s="450" t="str">
        <f>IF(ISBLANK(C464),"",IF(MOC!$J$109=true,MOC!$I$109&amp;C464,if(MOC!$J$108=true,MOC!$H$108&amp;C464,C464)))</f>
        <v/>
      </c>
      <c r="E464" s="450" t="str">
        <f>IF(isblank(Beer!K56),"",if(Beer!K56=0,"",Beer!K56))</f>
        <v/>
      </c>
      <c r="G464" s="450" t="str">
        <f>if(ISBLANK(Beer!J56),"",if(Beer!J56=0,"",$B$422))</f>
        <v/>
      </c>
      <c r="H464" s="780">
        <f t="shared" si="5"/>
        <v>42</v>
      </c>
    </row>
    <row r="465">
      <c r="A465" s="779"/>
      <c r="C465" s="450" t="str">
        <f>Beer!J57</f>
        <v/>
      </c>
      <c r="D465" s="450" t="str">
        <f>IF(ISBLANK(C465),"",IF(MOC!$J$109=true,MOC!$I$109&amp;C465,if(MOC!$J$108=true,MOC!$H$108&amp;C465,C465)))</f>
        <v/>
      </c>
      <c r="E465" s="450" t="str">
        <f>IF(isblank(Beer!K57),"",if(Beer!K57=0,"",Beer!K57))</f>
        <v/>
      </c>
      <c r="G465" s="450" t="str">
        <f>if(ISBLANK(Beer!J57),"",if(Beer!J57=0,"",$B$422))</f>
        <v/>
      </c>
      <c r="H465" s="780">
        <f t="shared" si="5"/>
        <v>43</v>
      </c>
    </row>
    <row r="466">
      <c r="A466" s="779"/>
      <c r="C466" s="450" t="str">
        <f>Beer!J58</f>
        <v/>
      </c>
      <c r="D466" s="450" t="str">
        <f>IF(ISBLANK(C466),"",IF(MOC!$J$109=true,MOC!$I$109&amp;C466,if(MOC!$J$108=true,MOC!$H$108&amp;C466,C466)))</f>
        <v/>
      </c>
      <c r="E466" s="450" t="str">
        <f>IF(isblank(Beer!K58),"",if(Beer!K58=0,"",Beer!K58))</f>
        <v/>
      </c>
      <c r="G466" s="450" t="str">
        <f>if(ISBLANK(Beer!J58),"",if(Beer!J58=0,"",$B$422))</f>
        <v/>
      </c>
      <c r="H466" s="780">
        <f t="shared" si="5"/>
        <v>44</v>
      </c>
    </row>
    <row r="467">
      <c r="A467" s="779"/>
      <c r="C467" s="450" t="str">
        <f>Beer!J59</f>
        <v/>
      </c>
      <c r="D467" s="450" t="str">
        <f>IF(ISBLANK(C467),"",IF(MOC!$J$109=true,MOC!$I$109&amp;C467,if(MOC!$J$108=true,MOC!$H$108&amp;C467,C467)))</f>
        <v/>
      </c>
      <c r="E467" s="450" t="str">
        <f>IF(isblank(Beer!K59),"",if(Beer!K59=0,"",Beer!K59))</f>
        <v/>
      </c>
      <c r="G467" s="450" t="str">
        <f>if(ISBLANK(Beer!J59),"",if(Beer!J59=0,"",$B$422))</f>
        <v/>
      </c>
      <c r="H467" s="780">
        <f t="shared" si="5"/>
        <v>45</v>
      </c>
    </row>
    <row r="468">
      <c r="A468" s="779"/>
      <c r="C468" s="450" t="str">
        <f>Beer!J60</f>
        <v/>
      </c>
      <c r="D468" s="450" t="str">
        <f>IF(ISBLANK(C468),"",IF(MOC!$J$109=true,MOC!$I$109&amp;C468,if(MOC!$J$108=true,MOC!$H$108&amp;C468,C468)))</f>
        <v/>
      </c>
      <c r="E468" s="450" t="str">
        <f>IF(isblank(Beer!K60),"",if(Beer!K60=0,"",Beer!K60))</f>
        <v/>
      </c>
      <c r="G468" s="450" t="str">
        <f>if(ISBLANK(Beer!J60),"",if(Beer!J60=0,"",$B$422))</f>
        <v/>
      </c>
      <c r="H468" s="780">
        <f t="shared" si="5"/>
        <v>46</v>
      </c>
    </row>
    <row r="469">
      <c r="A469" s="779"/>
      <c r="C469" s="450" t="str">
        <f>Beer!J61</f>
        <v/>
      </c>
      <c r="D469" s="450" t="str">
        <f>IF(ISBLANK(C469),"",IF(MOC!$J$109=true,MOC!$I$109&amp;C469,if(MOC!$J$108=true,MOC!$H$108&amp;C469,C469)))</f>
        <v/>
      </c>
      <c r="E469" s="450" t="str">
        <f>IF(isblank(Beer!K61),"",if(Beer!K61=0,"",Beer!K61))</f>
        <v/>
      </c>
      <c r="G469" s="450" t="str">
        <f>if(ISBLANK(Beer!J61),"",if(Beer!J61=0,"",$B$422))</f>
        <v/>
      </c>
      <c r="H469" s="780">
        <f t="shared" si="5"/>
        <v>47</v>
      </c>
    </row>
    <row r="470">
      <c r="A470" s="779"/>
      <c r="C470" s="450" t="str">
        <f>Beer!J62</f>
        <v/>
      </c>
      <c r="D470" s="450" t="str">
        <f>IF(ISBLANK(C470),"",IF(MOC!$J$109=true,MOC!$I$109&amp;C470,if(MOC!$J$108=true,MOC!$H$108&amp;C470,C470)))</f>
        <v/>
      </c>
      <c r="E470" s="450" t="str">
        <f>IF(isblank(Beer!K62),"",if(Beer!K62=0,"",Beer!K62))</f>
        <v/>
      </c>
      <c r="G470" s="450" t="str">
        <f>if(ISBLANK(Beer!J62),"",if(Beer!J62=0,"",$B$422))</f>
        <v/>
      </c>
      <c r="H470" s="780">
        <f t="shared" si="5"/>
        <v>48</v>
      </c>
    </row>
    <row r="471">
      <c r="A471" s="779"/>
      <c r="C471" s="450" t="str">
        <f>Beer!J63</f>
        <v/>
      </c>
      <c r="D471" s="450" t="str">
        <f>IF(ISBLANK(C471),"",IF(MOC!$J$109=true,MOC!$I$109&amp;C471,if(MOC!$J$108=true,MOC!$H$108&amp;C471,C471)))</f>
        <v/>
      </c>
      <c r="E471" s="450" t="str">
        <f>IF(isblank(Beer!K63),"",if(Beer!K63=0,"",Beer!K63))</f>
        <v/>
      </c>
      <c r="G471" s="450" t="str">
        <f>if(ISBLANK(Beer!J63),"",if(Beer!J63=0,"",$B$422))</f>
        <v/>
      </c>
      <c r="H471" s="780">
        <f t="shared" si="5"/>
        <v>49</v>
      </c>
    </row>
    <row r="472">
      <c r="A472" s="779"/>
      <c r="C472" s="450" t="str">
        <f>Beer!J64</f>
        <v/>
      </c>
      <c r="D472" s="450" t="str">
        <f>IF(ISBLANK(C472),"",IF(MOC!$J$109=true,MOC!$I$109&amp;C472,if(MOC!$J$108=true,MOC!$H$108&amp;C472,C472)))</f>
        <v/>
      </c>
      <c r="E472" s="450" t="str">
        <f>IF(isblank(Beer!K64),"",if(Beer!K64=0,"",Beer!K64))</f>
        <v/>
      </c>
      <c r="G472" s="450" t="str">
        <f>if(ISBLANK(Beer!J64),"",if(Beer!J64=0,"",$B$422))</f>
        <v/>
      </c>
      <c r="H472" s="780">
        <f t="shared" si="5"/>
        <v>50</v>
      </c>
    </row>
    <row r="473">
      <c r="A473" s="779"/>
      <c r="C473" s="450" t="str">
        <f>Beer!J65</f>
        <v/>
      </c>
      <c r="D473" s="450" t="str">
        <f>IF(ISBLANK(C473),"",IF(MOC!$J$109=true,MOC!$I$109&amp;C473,if(MOC!$J$108=true,MOC!$H$108&amp;C473,C473)))</f>
        <v/>
      </c>
      <c r="E473" s="450" t="str">
        <f>IF(isblank(Beer!K65),"",if(Beer!K65=0,"",Beer!K65))</f>
        <v/>
      </c>
      <c r="G473" s="450" t="str">
        <f>if(ISBLANK(Beer!J65),"",if(Beer!J65=0,"",$B$422))</f>
        <v/>
      </c>
      <c r="H473" s="780">
        <f t="shared" si="5"/>
        <v>51</v>
      </c>
    </row>
    <row r="474">
      <c r="A474" s="779"/>
      <c r="C474" s="450" t="str">
        <f>Beer!J66</f>
        <v/>
      </c>
      <c r="D474" s="450" t="str">
        <f>IF(ISBLANK(C474),"",IF(MOC!$J$109=true,MOC!$I$109&amp;C474,if(MOC!$J$108=true,MOC!$H$108&amp;C474,C474)))</f>
        <v/>
      </c>
      <c r="E474" s="450" t="str">
        <f>IF(isblank(Beer!K66),"",if(Beer!K66=0,"",Beer!K66))</f>
        <v/>
      </c>
      <c r="G474" s="450" t="str">
        <f>if(ISBLANK(Beer!J66),"",if(Beer!J66=0,"",$B$422))</f>
        <v/>
      </c>
      <c r="H474" s="780">
        <f t="shared" si="5"/>
        <v>52</v>
      </c>
    </row>
    <row r="475">
      <c r="A475" s="779"/>
      <c r="C475" s="450" t="str">
        <f>Beer!J67</f>
        <v/>
      </c>
      <c r="D475" s="450" t="str">
        <f>IF(ISBLANK(C475),"",IF(MOC!$J$109=true,MOC!$I$109&amp;C475,if(MOC!$J$108=true,MOC!$H$108&amp;C475,C475)))</f>
        <v/>
      </c>
      <c r="E475" s="450" t="str">
        <f>IF(isblank(Beer!K67),"",if(Beer!K67=0,"",Beer!K67))</f>
        <v/>
      </c>
      <c r="G475" s="450" t="str">
        <f>if(ISBLANK(Beer!J67),"",if(Beer!J67=0,"",$B$422))</f>
        <v/>
      </c>
      <c r="H475" s="780">
        <f t="shared" si="5"/>
        <v>53</v>
      </c>
    </row>
    <row r="476">
      <c r="A476" s="779"/>
      <c r="C476" s="450" t="str">
        <f>Beer!J68</f>
        <v/>
      </c>
      <c r="D476" s="450" t="str">
        <f>IF(ISBLANK(C476),"",IF(MOC!$J$109=true,MOC!$I$109&amp;C476,if(MOC!$J$108=true,MOC!$H$108&amp;C476,C476)))</f>
        <v/>
      </c>
      <c r="E476" s="450" t="str">
        <f>IF(isblank(Beer!K68),"",if(Beer!K68=0,"",Beer!K68))</f>
        <v/>
      </c>
      <c r="G476" s="450" t="str">
        <f>if(ISBLANK(Beer!J68),"",if(Beer!J68=0,"",$B$422))</f>
        <v/>
      </c>
      <c r="H476" s="780">
        <f t="shared" si="5"/>
        <v>54</v>
      </c>
    </row>
    <row r="477">
      <c r="A477" s="779"/>
      <c r="C477" s="450" t="str">
        <f>Beer!J69</f>
        <v/>
      </c>
      <c r="D477" s="450" t="str">
        <f>IF(ISBLANK(C477),"",IF(MOC!$J$109=true,MOC!$I$109&amp;C477,if(MOC!$J$108=true,MOC!$H$108&amp;C477,C477)))</f>
        <v/>
      </c>
      <c r="E477" s="450" t="str">
        <f>IF(isblank(Beer!K69),"",if(Beer!K69=0,"",Beer!K69))</f>
        <v/>
      </c>
      <c r="G477" s="450" t="str">
        <f>if(ISBLANK(Beer!J69),"",if(Beer!J69=0,"",$B$422))</f>
        <v/>
      </c>
      <c r="H477" s="780">
        <f t="shared" si="5"/>
        <v>55</v>
      </c>
    </row>
    <row r="478">
      <c r="A478" s="779"/>
      <c r="C478" s="450" t="str">
        <f>Beer!J70</f>
        <v/>
      </c>
      <c r="D478" s="450" t="str">
        <f>IF(ISBLANK(C478),"",IF(MOC!$J$109=true,MOC!$I$109&amp;C478,if(MOC!$J$108=true,MOC!$H$108&amp;C478,C478)))</f>
        <v/>
      </c>
      <c r="E478" s="450" t="str">
        <f>IF(isblank(Beer!K70),"",if(Beer!K70=0,"",Beer!K70))</f>
        <v/>
      </c>
      <c r="G478" s="450" t="str">
        <f>if(ISBLANK(Beer!J70),"",if(Beer!J70=0,"",$B$422))</f>
        <v/>
      </c>
      <c r="H478" s="780">
        <f t="shared" si="5"/>
        <v>56</v>
      </c>
    </row>
    <row r="479">
      <c r="A479" s="779"/>
      <c r="C479" s="450" t="str">
        <f>Beer!J71</f>
        <v/>
      </c>
      <c r="D479" s="450" t="str">
        <f>IF(ISBLANK(C479),"",IF(MOC!$J$109=true,MOC!$I$109&amp;C479,if(MOC!$J$108=true,MOC!$H$108&amp;C479,C479)))</f>
        <v/>
      </c>
      <c r="E479" s="450" t="str">
        <f>IF(isblank(Beer!K71),"",if(Beer!K71=0,"",Beer!K71))</f>
        <v/>
      </c>
      <c r="G479" s="450" t="str">
        <f>if(ISBLANK(Beer!J71),"",if(Beer!J71=0,"",$B$422))</f>
        <v/>
      </c>
      <c r="H479" s="780">
        <f t="shared" si="5"/>
        <v>57</v>
      </c>
    </row>
    <row r="480">
      <c r="A480" s="779"/>
      <c r="C480" s="450" t="str">
        <f>Beer!J72</f>
        <v/>
      </c>
      <c r="D480" s="450" t="str">
        <f>IF(ISBLANK(C480),"",IF(MOC!$J$109=true,MOC!$I$109&amp;C480,if(MOC!$J$108=true,MOC!$H$108&amp;C480,C480)))</f>
        <v/>
      </c>
      <c r="E480" s="450" t="str">
        <f>IF(isblank(Beer!K72),"",if(Beer!K72=0,"",Beer!K72))</f>
        <v/>
      </c>
      <c r="G480" s="450" t="str">
        <f>if(ISBLANK(Beer!J72),"",if(Beer!J72=0,"",$B$422))</f>
        <v/>
      </c>
      <c r="H480" s="780">
        <f t="shared" si="5"/>
        <v>58</v>
      </c>
    </row>
    <row r="481">
      <c r="A481" s="779"/>
      <c r="C481" s="450" t="str">
        <f>Beer!J73</f>
        <v/>
      </c>
      <c r="D481" s="450" t="str">
        <f>IF(ISBLANK(C481),"",IF(MOC!$J$109=true,MOC!$I$109&amp;C481,if(MOC!$J$108=true,MOC!$H$108&amp;C481,C481)))</f>
        <v/>
      </c>
      <c r="E481" s="450" t="str">
        <f>IF(isblank(Beer!K73),"",if(Beer!K73=0,"",Beer!K73))</f>
        <v/>
      </c>
      <c r="G481" s="450" t="str">
        <f>if(ISBLANK(Beer!J73),"",if(Beer!J73=0,"",$B$422))</f>
        <v/>
      </c>
      <c r="H481" s="780">
        <f t="shared" si="5"/>
        <v>59</v>
      </c>
    </row>
    <row r="482">
      <c r="A482" s="779"/>
      <c r="C482" s="450" t="str">
        <f>Beer!J74</f>
        <v/>
      </c>
      <c r="D482" s="450" t="str">
        <f>IF(ISBLANK(C482),"",IF(MOC!$J$109=true,MOC!$I$109&amp;C482,if(MOC!$J$108=true,MOC!$H$108&amp;C482,C482)))</f>
        <v/>
      </c>
      <c r="E482" s="450" t="str">
        <f>IF(isblank(Beer!K74),"",if(Beer!K74=0,"",Beer!K74))</f>
        <v/>
      </c>
      <c r="G482" s="450" t="str">
        <f>if(ISBLANK(Beer!J74),"",if(Beer!J74=0,"",$B$422))</f>
        <v/>
      </c>
      <c r="H482" s="780">
        <f t="shared" si="5"/>
        <v>60</v>
      </c>
    </row>
    <row r="483">
      <c r="A483" s="779"/>
      <c r="C483" s="450" t="str">
        <f>Beer!J75</f>
        <v/>
      </c>
      <c r="D483" s="450" t="str">
        <f>IF(ISBLANK(C483),"",IF(MOC!$J$109=true,MOC!$I$109&amp;C483,if(MOC!$J$108=true,MOC!$H$108&amp;C483,C483)))</f>
        <v/>
      </c>
      <c r="E483" s="450" t="str">
        <f>IF(isblank(Beer!K75),"",if(Beer!K75=0,"",Beer!K75))</f>
        <v/>
      </c>
      <c r="G483" s="450" t="str">
        <f>if(ISBLANK(Beer!J75),"",if(Beer!J75=0,"",$B$422))</f>
        <v/>
      </c>
      <c r="H483" s="780">
        <f t="shared" si="5"/>
        <v>61</v>
      </c>
    </row>
    <row r="484">
      <c r="A484" s="779"/>
      <c r="C484" s="450" t="str">
        <f>Beer!J76</f>
        <v/>
      </c>
      <c r="D484" s="450" t="str">
        <f>IF(ISBLANK(C484),"",IF(MOC!$J$109=true,MOC!$I$109&amp;C484,if(MOC!$J$108=true,MOC!$H$108&amp;C484,C484)))</f>
        <v/>
      </c>
      <c r="E484" s="450" t="str">
        <f>IF(isblank(Beer!K76),"",if(Beer!K76=0,"",Beer!K76))</f>
        <v/>
      </c>
      <c r="G484" s="450" t="str">
        <f>if(ISBLANK(Beer!J76),"",if(Beer!J76=0,"",$B$422))</f>
        <v/>
      </c>
      <c r="H484" s="780">
        <f t="shared" si="5"/>
        <v>62</v>
      </c>
    </row>
    <row r="485">
      <c r="A485" s="779"/>
      <c r="C485" s="450" t="str">
        <f>Beer!J77</f>
        <v/>
      </c>
      <c r="D485" s="450" t="str">
        <f>IF(ISBLANK(C485),"",IF(MOC!$J$109=true,MOC!$I$109&amp;C485,if(MOC!$J$108=true,MOC!$H$108&amp;C485,C485)))</f>
        <v/>
      </c>
      <c r="E485" s="450" t="str">
        <f>IF(isblank(Beer!K77),"",if(Beer!K77=0,"",Beer!K77))</f>
        <v/>
      </c>
      <c r="G485" s="450" t="str">
        <f>if(ISBLANK(Beer!J77),"",if(Beer!J77=0,"",$B$422))</f>
        <v/>
      </c>
      <c r="H485" s="780">
        <f t="shared" si="5"/>
        <v>63</v>
      </c>
    </row>
    <row r="486">
      <c r="A486" s="779"/>
      <c r="C486" s="450" t="str">
        <f>Beer!J78</f>
        <v/>
      </c>
      <c r="D486" s="450" t="str">
        <f>IF(ISBLANK(C486),"",IF(MOC!$J$109=true,MOC!$I$109&amp;C486,if(MOC!$J$108=true,MOC!$H$108&amp;C486,C486)))</f>
        <v/>
      </c>
      <c r="E486" s="450" t="str">
        <f>IF(isblank(Beer!K78),"",if(Beer!K78=0,"",Beer!K78))</f>
        <v/>
      </c>
      <c r="G486" s="450" t="str">
        <f>if(ISBLANK(Beer!J78),"",if(Beer!J78=0,"",$B$422))</f>
        <v/>
      </c>
      <c r="H486" s="780">
        <f t="shared" si="5"/>
        <v>64</v>
      </c>
    </row>
    <row r="487">
      <c r="A487" s="779"/>
      <c r="C487" s="450" t="str">
        <f>Beer!J79</f>
        <v/>
      </c>
      <c r="D487" s="450" t="str">
        <f>IF(ISBLANK(C487),"",IF(MOC!$J$109=true,MOC!$I$109&amp;C487,if(MOC!$J$108=true,MOC!$H$108&amp;C487,C487)))</f>
        <v/>
      </c>
      <c r="E487" s="450" t="str">
        <f>IF(isblank(Beer!K79),"",if(Beer!K79=0,"",Beer!K79))</f>
        <v/>
      </c>
      <c r="G487" s="450" t="str">
        <f>if(ISBLANK(Beer!J79),"",if(Beer!J79=0,"",$B$422))</f>
        <v/>
      </c>
      <c r="H487" s="780">
        <f t="shared" si="5"/>
        <v>65</v>
      </c>
    </row>
    <row r="488">
      <c r="A488" s="779"/>
      <c r="C488" s="450" t="str">
        <f>Beer!J80</f>
        <v/>
      </c>
      <c r="D488" s="450" t="str">
        <f>IF(ISBLANK(C488),"",IF(MOC!$J$109=true,MOC!$I$109&amp;C488,if(MOC!$J$108=true,MOC!$H$108&amp;C488,C488)))</f>
        <v/>
      </c>
      <c r="E488" s="450" t="str">
        <f>IF(isblank(Beer!K80),"",if(Beer!K80=0,"",Beer!K80))</f>
        <v/>
      </c>
      <c r="G488" s="450" t="str">
        <f>if(ISBLANK(Beer!J80),"",if(Beer!J80=0,"",$B$422))</f>
        <v/>
      </c>
      <c r="H488" s="780">
        <f t="shared" si="5"/>
        <v>66</v>
      </c>
    </row>
    <row r="489">
      <c r="A489" s="779"/>
      <c r="C489" s="450" t="str">
        <f>Beer!J81</f>
        <v/>
      </c>
      <c r="D489" s="450" t="str">
        <f>IF(ISBLANK(C489),"",IF(MOC!$J$109=true,MOC!$I$109&amp;C489,if(MOC!$J$108=true,MOC!$H$108&amp;C489,C489)))</f>
        <v/>
      </c>
      <c r="E489" s="450" t="str">
        <f>IF(isblank(Beer!K81),"",if(Beer!K81=0,"",Beer!K81))</f>
        <v/>
      </c>
      <c r="G489" s="450" t="str">
        <f>if(ISBLANK(Beer!J81),"",if(Beer!J81=0,"",$B$422))</f>
        <v/>
      </c>
      <c r="H489" s="780">
        <f t="shared" si="5"/>
        <v>67</v>
      </c>
    </row>
    <row r="490">
      <c r="A490" s="779"/>
      <c r="C490" s="450" t="str">
        <f>Beer!J82</f>
        <v/>
      </c>
      <c r="D490" s="450" t="str">
        <f>IF(ISBLANK(C490),"",IF(MOC!$J$109=true,MOC!$I$109&amp;C490,if(MOC!$J$108=true,MOC!$H$108&amp;C490,C490)))</f>
        <v/>
      </c>
      <c r="E490" s="450" t="str">
        <f>IF(isblank(Beer!K82),"",if(Beer!K82=0,"",Beer!K82))</f>
        <v/>
      </c>
      <c r="G490" s="450" t="str">
        <f>if(ISBLANK(Beer!J82),"",if(Beer!J82=0,"",$B$422))</f>
        <v/>
      </c>
      <c r="H490" s="780">
        <f t="shared" si="5"/>
        <v>68</v>
      </c>
    </row>
    <row r="491">
      <c r="A491" s="779"/>
      <c r="C491" s="450" t="str">
        <f>Beer!J83</f>
        <v/>
      </c>
      <c r="D491" s="450" t="str">
        <f>IF(ISBLANK(C491),"",IF(MOC!$J$109=true,MOC!$I$109&amp;C491,if(MOC!$J$108=true,MOC!$H$108&amp;C491,C491)))</f>
        <v/>
      </c>
      <c r="E491" s="450" t="str">
        <f>IF(isblank(Beer!K83),"",if(Beer!K83=0,"",Beer!K83))</f>
        <v/>
      </c>
      <c r="G491" s="450" t="str">
        <f>if(ISBLANK(Beer!J83),"",if(Beer!J83=0,"",$B$422))</f>
        <v/>
      </c>
      <c r="H491" s="780">
        <f t="shared" si="5"/>
        <v>69</v>
      </c>
    </row>
    <row r="492">
      <c r="A492" s="779"/>
      <c r="C492" s="450" t="str">
        <f>Beer!J84</f>
        <v/>
      </c>
      <c r="D492" s="450" t="str">
        <f>IF(ISBLANK(C492),"",IF(MOC!$J$109=true,MOC!$I$109&amp;C492,if(MOC!$J$108=true,MOC!$H$108&amp;C492,C492)))</f>
        <v/>
      </c>
      <c r="E492" s="450" t="str">
        <f>IF(isblank(Beer!K84),"",if(Beer!K84=0,"",Beer!K84))</f>
        <v/>
      </c>
      <c r="G492" s="450" t="str">
        <f>if(ISBLANK(Beer!J84),"",if(Beer!J84=0,"",$B$422))</f>
        <v/>
      </c>
      <c r="H492" s="780">
        <f t="shared" si="5"/>
        <v>70</v>
      </c>
    </row>
    <row r="493">
      <c r="A493" s="779"/>
      <c r="C493" s="450" t="str">
        <f>Beer!J85</f>
        <v/>
      </c>
      <c r="D493" s="450" t="str">
        <f>IF(ISBLANK(C493),"",IF(MOC!$J$109=true,MOC!$I$109&amp;C493,if(MOC!$J$108=true,MOC!$H$108&amp;C493,C493)))</f>
        <v/>
      </c>
      <c r="E493" s="450" t="str">
        <f>IF(isblank(Beer!K85),"",if(Beer!K85=0,"",Beer!K85))</f>
        <v/>
      </c>
      <c r="G493" s="450" t="str">
        <f>if(ISBLANK(Beer!J85),"",if(Beer!J85=0,"",$B$422))</f>
        <v/>
      </c>
      <c r="H493" s="780">
        <f t="shared" si="5"/>
        <v>71</v>
      </c>
    </row>
    <row r="494">
      <c r="A494" s="779"/>
      <c r="C494" s="450" t="str">
        <f>Beer!J86</f>
        <v/>
      </c>
      <c r="D494" s="450" t="str">
        <f>IF(ISBLANK(C494),"",IF(MOC!$J$109=true,MOC!$I$109&amp;C494,if(MOC!$J$108=true,MOC!$H$108&amp;C494,C494)))</f>
        <v/>
      </c>
      <c r="E494" s="450" t="str">
        <f>IF(isblank(Beer!K86),"",if(Beer!K86=0,"",Beer!K86))</f>
        <v/>
      </c>
      <c r="G494" s="450" t="str">
        <f>if(ISBLANK(Beer!J86),"",if(Beer!J86=0,"",$B$422))</f>
        <v/>
      </c>
      <c r="H494" s="780">
        <f t="shared" si="5"/>
        <v>72</v>
      </c>
    </row>
    <row r="495">
      <c r="A495" s="779"/>
      <c r="C495" s="450" t="str">
        <f>Beer!J87</f>
        <v/>
      </c>
      <c r="D495" s="450" t="str">
        <f>IF(ISBLANK(C495),"",IF(MOC!$J$109=true,MOC!$I$109&amp;C495,if(MOC!$J$108=true,MOC!$H$108&amp;C495,C495)))</f>
        <v/>
      </c>
      <c r="E495" s="450" t="str">
        <f>IF(isblank(Beer!K87),"",if(Beer!K87=0,"",Beer!K87))</f>
        <v/>
      </c>
      <c r="G495" s="450" t="str">
        <f>if(ISBLANK(Beer!J87),"",if(Beer!J87=0,"",$B$422))</f>
        <v/>
      </c>
      <c r="H495" s="780">
        <f t="shared" si="5"/>
        <v>73</v>
      </c>
    </row>
    <row r="496">
      <c r="A496" s="779"/>
      <c r="C496" s="450" t="str">
        <f>Beer!J88</f>
        <v/>
      </c>
      <c r="D496" s="450" t="str">
        <f>IF(ISBLANK(C496),"",IF(MOC!$J$109=true,MOC!$I$109&amp;C496,if(MOC!$J$108=true,MOC!$H$108&amp;C496,C496)))</f>
        <v/>
      </c>
      <c r="E496" s="450" t="str">
        <f>IF(isblank(Beer!K88),"",if(Beer!K88=0,"",Beer!K88))</f>
        <v/>
      </c>
      <c r="G496" s="450" t="str">
        <f>if(ISBLANK(Beer!J88),"",if(Beer!J88=0,"",$B$422))</f>
        <v/>
      </c>
      <c r="H496" s="780">
        <f t="shared" si="5"/>
        <v>74</v>
      </c>
    </row>
    <row r="497">
      <c r="A497" s="779"/>
      <c r="C497" s="450" t="str">
        <f>Beer!J89</f>
        <v/>
      </c>
      <c r="D497" s="450" t="str">
        <f>IF(ISBLANK(C497),"",IF(MOC!$J$109=true,MOC!$I$109&amp;C497,if(MOC!$J$108=true,MOC!$H$108&amp;C497,C497)))</f>
        <v/>
      </c>
      <c r="E497" s="450" t="str">
        <f>IF(isblank(Beer!K89),"",if(Beer!K89=0,"",Beer!K89))</f>
        <v/>
      </c>
      <c r="G497" s="450" t="str">
        <f>if(ISBLANK(Beer!J89),"",if(Beer!J89=0,"",$B$422))</f>
        <v/>
      </c>
      <c r="H497" s="780">
        <f t="shared" si="5"/>
        <v>75</v>
      </c>
    </row>
    <row r="498">
      <c r="A498" s="779"/>
      <c r="C498" s="450" t="str">
        <f>Beer!J90</f>
        <v/>
      </c>
      <c r="D498" s="450" t="str">
        <f>IF(ISBLANK(C498),"",IF(MOC!$J$109=true,MOC!$I$109&amp;C498,if(MOC!$J$108=true,MOC!$H$108&amp;C498,C498)))</f>
        <v/>
      </c>
      <c r="E498" s="450" t="str">
        <f>IF(isblank(Beer!K90),"",if(Beer!K90=0,"",Beer!K90))</f>
        <v/>
      </c>
      <c r="G498" s="450" t="str">
        <f>if(ISBLANK(Beer!J90),"",if(Beer!J90=0,"",$B$422))</f>
        <v/>
      </c>
      <c r="H498" s="780">
        <f t="shared" si="5"/>
        <v>76</v>
      </c>
    </row>
    <row r="499">
      <c r="A499" s="779"/>
      <c r="C499" s="450" t="str">
        <f>Beer!J91</f>
        <v/>
      </c>
      <c r="D499" s="450" t="str">
        <f>IF(ISBLANK(C499),"",IF(MOC!$J$109=true,MOC!$I$109&amp;C499,if(MOC!$J$108=true,MOC!$H$108&amp;C499,C499)))</f>
        <v/>
      </c>
      <c r="E499" s="450" t="str">
        <f>IF(isblank(Beer!K91),"",if(Beer!K91=0,"",Beer!K91))</f>
        <v/>
      </c>
      <c r="G499" s="450" t="str">
        <f>if(ISBLANK(Beer!J91),"",if(Beer!J91=0,"",$B$422))</f>
        <v/>
      </c>
      <c r="H499" s="780">
        <f t="shared" si="5"/>
        <v>77</v>
      </c>
    </row>
    <row r="500">
      <c r="A500" s="779"/>
      <c r="C500" s="450" t="str">
        <f>Beer!J92</f>
        <v/>
      </c>
      <c r="D500" s="450" t="str">
        <f>IF(ISBLANK(C500),"",IF(MOC!$J$109=true,MOC!$I$109&amp;C500,if(MOC!$J$108=true,MOC!$H$108&amp;C500,C500)))</f>
        <v/>
      </c>
      <c r="E500" s="450" t="str">
        <f>IF(isblank(Beer!K92),"",if(Beer!K92=0,"",Beer!K92))</f>
        <v/>
      </c>
      <c r="G500" s="450" t="str">
        <f>if(ISBLANK(Beer!J92),"",if(Beer!J92=0,"",$B$422))</f>
        <v/>
      </c>
      <c r="H500" s="780">
        <f t="shared" si="5"/>
        <v>78</v>
      </c>
    </row>
    <row r="501">
      <c r="A501" s="779"/>
      <c r="C501" s="450" t="str">
        <f>Beer!J93</f>
        <v/>
      </c>
      <c r="D501" s="450" t="str">
        <f>IF(ISBLANK(C501),"",IF(MOC!$J$109=true,MOC!$I$109&amp;C501,if(MOC!$J$108=true,MOC!$H$108&amp;C501,C501)))</f>
        <v/>
      </c>
      <c r="E501" s="450" t="str">
        <f>IF(isblank(Beer!K93),"",if(Beer!K93=0,"",Beer!K93))</f>
        <v/>
      </c>
      <c r="G501" s="450" t="str">
        <f>if(ISBLANK(Beer!J93),"",if(Beer!J93=0,"",$B$422))</f>
        <v/>
      </c>
      <c r="H501" s="780">
        <f t="shared" si="5"/>
        <v>79</v>
      </c>
    </row>
    <row r="502">
      <c r="A502" s="779"/>
      <c r="C502" s="450" t="str">
        <f>Beer!J94</f>
        <v/>
      </c>
      <c r="D502" s="450" t="str">
        <f>IF(ISBLANK(C502),"",IF(MOC!$J$109=true,MOC!$I$109&amp;C502,if(MOC!$J$108=true,MOC!$H$108&amp;C502,C502)))</f>
        <v/>
      </c>
      <c r="E502" s="450" t="str">
        <f>IF(isblank(Beer!K94),"",if(Beer!K94=0,"",Beer!K94))</f>
        <v/>
      </c>
      <c r="G502" s="450" t="str">
        <f>if(ISBLANK(Beer!J94),"",if(Beer!J94=0,"",$B$422))</f>
        <v/>
      </c>
      <c r="H502" s="780">
        <f t="shared" si="5"/>
        <v>80</v>
      </c>
    </row>
    <row r="503">
      <c r="A503" s="779"/>
      <c r="C503" s="450" t="str">
        <f>Beer!J95</f>
        <v/>
      </c>
      <c r="D503" s="450" t="str">
        <f>IF(ISBLANK(C503),"",IF(MOC!$J$109=true,MOC!$I$109&amp;C503,if(MOC!$J$108=true,MOC!$H$108&amp;C503,C503)))</f>
        <v/>
      </c>
      <c r="E503" s="450" t="str">
        <f>IF(isblank(Beer!K95),"",if(Beer!K95=0,"",Beer!K95))</f>
        <v/>
      </c>
      <c r="G503" s="450" t="str">
        <f>if(ISBLANK(Beer!J95),"",if(Beer!J95=0,"",$B$422))</f>
        <v/>
      </c>
      <c r="H503" s="780">
        <f t="shared" si="5"/>
        <v>81</v>
      </c>
    </row>
    <row r="504">
      <c r="A504" s="779"/>
      <c r="C504" s="450" t="str">
        <f>Beer!J96</f>
        <v/>
      </c>
      <c r="D504" s="450" t="str">
        <f>IF(ISBLANK(C504),"",IF(MOC!$J$109=true,MOC!$I$109&amp;C504,if(MOC!$J$108=true,MOC!$H$108&amp;C504,C504)))</f>
        <v/>
      </c>
      <c r="E504" s="450" t="str">
        <f>IF(isblank(Beer!K96),"",if(Beer!K96=0,"",Beer!K96))</f>
        <v/>
      </c>
      <c r="G504" s="450" t="str">
        <f>if(ISBLANK(Beer!J96),"",if(Beer!J96=0,"",$B$422))</f>
        <v/>
      </c>
      <c r="H504" s="780">
        <f t="shared" si="5"/>
        <v>82</v>
      </c>
    </row>
    <row r="505">
      <c r="A505" s="779"/>
      <c r="C505" s="450" t="str">
        <f>Beer!J97</f>
        <v/>
      </c>
      <c r="D505" s="450" t="str">
        <f>IF(ISBLANK(C505),"",IF(MOC!$J$109=true,MOC!$I$109&amp;C505,if(MOC!$J$108=true,MOC!$H$108&amp;C505,C505)))</f>
        <v/>
      </c>
      <c r="E505" s="450" t="str">
        <f>IF(isblank(Beer!K97),"",if(Beer!K97=0,"",Beer!K97))</f>
        <v/>
      </c>
      <c r="G505" s="450" t="str">
        <f>if(ISBLANK(Beer!J97),"",if(Beer!J97=0,"",$B$422))</f>
        <v/>
      </c>
      <c r="H505" s="780">
        <f t="shared" si="5"/>
        <v>83</v>
      </c>
    </row>
    <row r="506">
      <c r="A506" s="779"/>
      <c r="C506" s="450" t="str">
        <f>Beer!J98</f>
        <v/>
      </c>
      <c r="D506" s="450" t="str">
        <f>IF(ISBLANK(C506),"",IF(MOC!$J$109=true,MOC!$I$109&amp;C506,if(MOC!$J$108=true,MOC!$H$108&amp;C506,C506)))</f>
        <v/>
      </c>
      <c r="E506" s="450" t="str">
        <f>IF(isblank(Beer!K98),"",if(Beer!K98=0,"",Beer!K98))</f>
        <v/>
      </c>
      <c r="G506" s="450" t="str">
        <f>if(ISBLANK(Beer!J98),"",if(Beer!J98=0,"",$B$422))</f>
        <v/>
      </c>
      <c r="H506" s="780">
        <f t="shared" si="5"/>
        <v>84</v>
      </c>
    </row>
    <row r="507">
      <c r="A507" s="779"/>
      <c r="C507" s="450" t="str">
        <f>Beer!J99</f>
        <v/>
      </c>
      <c r="D507" s="450" t="str">
        <f>IF(ISBLANK(C507),"",IF(MOC!$J$109=true,MOC!$I$109&amp;C507,if(MOC!$J$108=true,MOC!$H$108&amp;C507,C507)))</f>
        <v/>
      </c>
      <c r="E507" s="450" t="str">
        <f>IF(isblank(Beer!K99),"",if(Beer!K99=0,"",Beer!K99))</f>
        <v/>
      </c>
      <c r="G507" s="450" t="str">
        <f>if(ISBLANK(Beer!J99),"",if(Beer!J99=0,"",$B$422))</f>
        <v/>
      </c>
      <c r="H507" s="780">
        <f t="shared" si="5"/>
        <v>85</v>
      </c>
    </row>
    <row r="508">
      <c r="A508" s="779"/>
      <c r="C508" s="450" t="str">
        <f>Beer!J100</f>
        <v/>
      </c>
      <c r="D508" s="450" t="str">
        <f>IF(ISBLANK(C508),"",IF(MOC!$J$109=true,MOC!$I$109&amp;C508,if(MOC!$J$108=true,MOC!$H$108&amp;C508,C508)))</f>
        <v/>
      </c>
      <c r="E508" s="450" t="str">
        <f>IF(isblank(Beer!K100),"",if(Beer!K100=0,"",Beer!K100))</f>
        <v/>
      </c>
      <c r="G508" s="450" t="str">
        <f>if(ISBLANK(Beer!J100),"",if(Beer!J100=0,"",$B$422))</f>
        <v/>
      </c>
      <c r="H508" s="780">
        <f t="shared" si="5"/>
        <v>86</v>
      </c>
    </row>
    <row r="509">
      <c r="A509" s="779"/>
      <c r="C509" s="450" t="str">
        <f>Beer!J101</f>
        <v/>
      </c>
      <c r="D509" s="450" t="str">
        <f>IF(ISBLANK(C509),"",IF(MOC!$J$109=true,MOC!$I$109&amp;C509,if(MOC!$J$108=true,MOC!$H$108&amp;C509,C509)))</f>
        <v/>
      </c>
      <c r="E509" s="450" t="str">
        <f>IF(isblank(Beer!K101),"",if(Beer!K101=0,"",Beer!K101))</f>
        <v/>
      </c>
      <c r="G509" s="450" t="str">
        <f>if(ISBLANK(Beer!J101),"",if(Beer!J101=0,"",$B$422))</f>
        <v/>
      </c>
      <c r="H509" s="780">
        <f t="shared" si="5"/>
        <v>87</v>
      </c>
    </row>
    <row r="510">
      <c r="A510" s="779"/>
      <c r="C510" s="450" t="str">
        <f>Beer!J102</f>
        <v/>
      </c>
      <c r="D510" s="450" t="str">
        <f>IF(ISBLANK(C510),"",IF(MOC!$J$109=true,MOC!$I$109&amp;C510,if(MOC!$J$108=true,MOC!$H$108&amp;C510,C510)))</f>
        <v/>
      </c>
      <c r="E510" s="450" t="str">
        <f>IF(isblank(Beer!K102),"",if(Beer!K102=0,"",Beer!K102))</f>
        <v/>
      </c>
      <c r="G510" s="450" t="str">
        <f>if(ISBLANK(Beer!J102),"",if(Beer!J102=0,"",$B$422))</f>
        <v/>
      </c>
      <c r="H510" s="780">
        <f t="shared" si="5"/>
        <v>88</v>
      </c>
    </row>
    <row r="511">
      <c r="A511" s="779"/>
      <c r="C511" s="450" t="str">
        <f>Beer!J103</f>
        <v/>
      </c>
      <c r="D511" s="450" t="str">
        <f>IF(ISBLANK(C511),"",IF(MOC!$J$109=true,MOC!$I$109&amp;C511,if(MOC!$J$108=true,MOC!$H$108&amp;C511,C511)))</f>
        <v/>
      </c>
      <c r="E511" s="450" t="str">
        <f>IF(isblank(Beer!K103),"",if(Beer!K103=0,"",Beer!K103))</f>
        <v/>
      </c>
      <c r="G511" s="450" t="str">
        <f>if(ISBLANK(Beer!J103),"",if(Beer!J103=0,"",$B$422))</f>
        <v/>
      </c>
      <c r="H511" s="780">
        <f t="shared" si="5"/>
        <v>89</v>
      </c>
    </row>
    <row r="512">
      <c r="A512" s="779"/>
      <c r="C512" s="450" t="str">
        <f>Beer!J104</f>
        <v/>
      </c>
      <c r="D512" s="450" t="str">
        <f>IF(ISBLANK(C512),"",IF(MOC!$J$109=true,MOC!$I$109&amp;C512,if(MOC!$J$108=true,MOC!$H$108&amp;C512,C512)))</f>
        <v/>
      </c>
      <c r="E512" s="450" t="str">
        <f>IF(isblank(Beer!K104),"",if(Beer!K104=0,"",Beer!K104))</f>
        <v/>
      </c>
      <c r="G512" s="450" t="str">
        <f>if(ISBLANK(Beer!J104),"",if(Beer!J104=0,"",$B$422))</f>
        <v/>
      </c>
      <c r="H512" s="780">
        <f t="shared" si="5"/>
        <v>90</v>
      </c>
    </row>
    <row r="513">
      <c r="A513" s="779"/>
      <c r="C513" s="450" t="str">
        <f>Beer!J105</f>
        <v/>
      </c>
      <c r="D513" s="450" t="str">
        <f>IF(ISBLANK(C513),"",IF(MOC!$J$109=true,MOC!$I$109&amp;C513,if(MOC!$J$108=true,MOC!$H$108&amp;C513,C513)))</f>
        <v/>
      </c>
      <c r="E513" s="450" t="str">
        <f>IF(isblank(Beer!K105),"",if(Beer!K105=0,"",Beer!K105))</f>
        <v/>
      </c>
      <c r="G513" s="450" t="str">
        <f>if(ISBLANK(Beer!J105),"",if(Beer!J105=0,"",$B$422))</f>
        <v/>
      </c>
      <c r="H513" s="780">
        <f t="shared" si="5"/>
        <v>91</v>
      </c>
    </row>
    <row r="514">
      <c r="A514" s="779"/>
      <c r="C514" s="450" t="str">
        <f>Beer!J106</f>
        <v/>
      </c>
      <c r="D514" s="450" t="str">
        <f>IF(ISBLANK(C514),"",IF(MOC!$J$109=true,MOC!$I$109&amp;C514,if(MOC!$J$108=true,MOC!$H$108&amp;C514,C514)))</f>
        <v/>
      </c>
      <c r="E514" s="450" t="str">
        <f>IF(isblank(Beer!K106),"",if(Beer!K106=0,"",Beer!K106))</f>
        <v/>
      </c>
      <c r="G514" s="450" t="str">
        <f>if(ISBLANK(Beer!J106),"",if(Beer!J106=0,"",$B$422))</f>
        <v/>
      </c>
      <c r="H514" s="780">
        <f t="shared" si="5"/>
        <v>92</v>
      </c>
    </row>
    <row r="515">
      <c r="A515" s="779"/>
      <c r="C515" s="450" t="str">
        <f>Beer!J107</f>
        <v/>
      </c>
      <c r="D515" s="450" t="str">
        <f>IF(ISBLANK(C515),"",IF(MOC!$J$109=true,MOC!$I$109&amp;C515,if(MOC!$J$108=true,MOC!$H$108&amp;C515,C515)))</f>
        <v/>
      </c>
      <c r="E515" s="450" t="str">
        <f>IF(isblank(Beer!K107),"",if(Beer!K107=0,"",Beer!K107))</f>
        <v/>
      </c>
      <c r="G515" s="450" t="str">
        <f>if(ISBLANK(Beer!J107),"",if(Beer!J107=0,"",$B$422))</f>
        <v/>
      </c>
      <c r="H515" s="780">
        <f t="shared" si="5"/>
        <v>93</v>
      </c>
    </row>
    <row r="516">
      <c r="A516" s="779"/>
      <c r="C516" s="450" t="str">
        <f>Beer!J108</f>
        <v/>
      </c>
      <c r="D516" s="450" t="str">
        <f>IF(ISBLANK(C516),"",IF(MOC!$J$109=true,MOC!$I$109&amp;C516,if(MOC!$J$108=true,MOC!$H$108&amp;C516,C516)))</f>
        <v/>
      </c>
      <c r="E516" s="450" t="str">
        <f>IF(isblank(Beer!K108),"",if(Beer!K108=0,"",Beer!K108))</f>
        <v/>
      </c>
      <c r="G516" s="450" t="str">
        <f>if(ISBLANK(Beer!J108),"",if(Beer!J108=0,"",$B$422))</f>
        <v/>
      </c>
      <c r="H516" s="780">
        <f t="shared" si="5"/>
        <v>94</v>
      </c>
    </row>
    <row r="517">
      <c r="A517" s="779"/>
      <c r="C517" s="450" t="str">
        <f>Beer!J109</f>
        <v/>
      </c>
      <c r="D517" s="450" t="str">
        <f>IF(ISBLANK(C517),"",IF(MOC!$J$109=true,MOC!$I$109&amp;C517,if(MOC!$J$108=true,MOC!$H$108&amp;C517,C517)))</f>
        <v/>
      </c>
      <c r="E517" s="450" t="str">
        <f>IF(isblank(Beer!K109),"",if(Beer!K109=0,"",Beer!K109))</f>
        <v/>
      </c>
      <c r="G517" s="450" t="str">
        <f>if(ISBLANK(Beer!J109),"",if(Beer!J109=0,"",$B$422))</f>
        <v/>
      </c>
      <c r="H517" s="780">
        <f t="shared" si="5"/>
        <v>95</v>
      </c>
    </row>
    <row r="518">
      <c r="A518" s="779"/>
      <c r="C518" s="450" t="str">
        <f>Beer!J110</f>
        <v/>
      </c>
      <c r="D518" s="450" t="str">
        <f>IF(ISBLANK(C518),"",IF(MOC!$J$109=true,MOC!$I$109&amp;C518,if(MOC!$J$108=true,MOC!$H$108&amp;C518,C518)))</f>
        <v/>
      </c>
      <c r="E518" s="450" t="str">
        <f>IF(isblank(Beer!K110),"",if(Beer!K110=0,"",Beer!K110))</f>
        <v/>
      </c>
      <c r="G518" s="450" t="str">
        <f>if(ISBLANK(Beer!J110),"",if(Beer!J110=0,"",$B$422))</f>
        <v/>
      </c>
      <c r="H518" s="780">
        <f t="shared" si="5"/>
        <v>96</v>
      </c>
    </row>
    <row r="519">
      <c r="A519" s="779"/>
      <c r="C519" s="450" t="str">
        <f>Beer!J111</f>
        <v/>
      </c>
      <c r="D519" s="450" t="str">
        <f>IF(ISBLANK(C519),"",IF(MOC!$J$109=true,MOC!$I$109&amp;C519,if(MOC!$J$108=true,MOC!$H$108&amp;C519,C519)))</f>
        <v/>
      </c>
      <c r="E519" s="450" t="str">
        <f>IF(isblank(Beer!K111),"",if(Beer!K111=0,"",Beer!K111))</f>
        <v/>
      </c>
      <c r="G519" s="450" t="str">
        <f>if(ISBLANK(Beer!J111),"",if(Beer!J111=0,"",$B$422))</f>
        <v/>
      </c>
      <c r="H519" s="780">
        <f t="shared" si="5"/>
        <v>97</v>
      </c>
    </row>
    <row r="520">
      <c r="A520" s="779"/>
      <c r="C520" s="450" t="str">
        <f>Beer!J112</f>
        <v/>
      </c>
      <c r="D520" s="450" t="str">
        <f>IF(ISBLANK(C520),"",IF(MOC!$J$109=true,MOC!$I$109&amp;C520,if(MOC!$J$108=true,MOC!$H$108&amp;C520,C520)))</f>
        <v/>
      </c>
      <c r="E520" s="450" t="str">
        <f>IF(isblank(Beer!K112),"",if(Beer!K112=0,"",Beer!K112))</f>
        <v/>
      </c>
      <c r="G520" s="450" t="str">
        <f>if(ISBLANK(Beer!J112),"",if(Beer!J112=0,"",$B$422))</f>
        <v/>
      </c>
      <c r="H520" s="780">
        <f t="shared" si="5"/>
        <v>98</v>
      </c>
    </row>
    <row r="521">
      <c r="A521" s="779"/>
      <c r="C521" s="450" t="str">
        <f>Beer!J113</f>
        <v/>
      </c>
      <c r="D521" s="450" t="str">
        <f>IF(ISBLANK(C521),"",IF(MOC!$J$109=true,MOC!$I$109&amp;C521,if(MOC!$J$108=true,MOC!$H$108&amp;C521,C521)))</f>
        <v/>
      </c>
      <c r="E521" s="450" t="str">
        <f>IF(isblank(Beer!K113),"",if(Beer!K113=0,"",Beer!K113))</f>
        <v/>
      </c>
      <c r="G521" s="450" t="str">
        <f>if(ISBLANK(Beer!J113),"",if(Beer!J113=0,"",$B$422))</f>
        <v/>
      </c>
      <c r="H521" s="780">
        <f t="shared" si="5"/>
        <v>99</v>
      </c>
    </row>
    <row r="522">
      <c r="A522" s="779"/>
      <c r="C522" s="450" t="str">
        <f>Beer!J114</f>
        <v/>
      </c>
      <c r="D522" s="450" t="str">
        <f>IF(ISBLANK(C522),"",IF(MOC!$J$109=true,MOC!$I$109&amp;C522,if(MOC!$J$108=true,MOC!$H$108&amp;C522,C522)))</f>
        <v/>
      </c>
      <c r="E522" s="450" t="str">
        <f>IF(isblank(Beer!K114),"",if(Beer!K114=0,"",Beer!K114))</f>
        <v/>
      </c>
      <c r="G522" s="450" t="str">
        <f>if(ISBLANK(Beer!J114),"",if(Beer!J114=0,"",$B$422))</f>
        <v/>
      </c>
      <c r="H522" s="780">
        <f t="shared" si="5"/>
        <v>100</v>
      </c>
    </row>
    <row r="523">
      <c r="A523" s="791"/>
      <c r="B523" s="791"/>
      <c r="H523" s="780"/>
    </row>
    <row r="524">
      <c r="A524" s="791"/>
      <c r="B524" s="791"/>
      <c r="H524" s="780"/>
    </row>
    <row r="525">
      <c r="A525" s="791"/>
      <c r="B525" s="791"/>
      <c r="H525" s="780"/>
    </row>
    <row r="526">
      <c r="A526" s="791" t="str">
        <f>Beer!M14</f>
        <v>Bottle</v>
      </c>
      <c r="B526" s="791" t="str">
        <f>A526</f>
        <v>Bottle</v>
      </c>
      <c r="H526" s="780"/>
    </row>
    <row r="527">
      <c r="C527" s="784" t="str">
        <f>Beer!M15</f>
        <v>Bud Light (Example)</v>
      </c>
      <c r="D527" s="450" t="str">
        <f>IF(ISBLANK(C527),"",IF(MOC!$J$115=true,MOC!$I$115&amp;C527,if(MOC!$J$114=true,MOC!$H$114&amp;C527,C527)))</f>
        <v>Bottle Bud Light (Example)</v>
      </c>
      <c r="E527" s="784">
        <f>IF(isblank(Beer!N15),"",if(Beer!N15=0,"",Beer!N15))</f>
        <v>5</v>
      </c>
      <c r="G527" s="784" t="str">
        <f>if(ISBLANK(Beer!M15),"",if(Beer!M15=0,"",$B$526))</f>
        <v>Bottle</v>
      </c>
      <c r="H527" s="785">
        <v>1.0</v>
      </c>
    </row>
    <row r="528">
      <c r="A528" s="791" t="s">
        <v>506</v>
      </c>
      <c r="B528" s="784" t="s">
        <v>506</v>
      </c>
      <c r="C528" s="784" t="str">
        <f>Beer!M16</f>
        <v/>
      </c>
      <c r="D528" s="450" t="str">
        <f>IF(ISBLANK(C528),"",IF(MOC!$J$115=true,MOC!$I$115&amp;C528,if(MOC!$J$114=true,MOC!$H$114&amp;C528,C528)))</f>
        <v/>
      </c>
      <c r="E528" s="450" t="str">
        <f>IF(isblank(Beer!N16),"",if(Beer!N16=0,"",Beer!N16))</f>
        <v/>
      </c>
      <c r="G528" s="450" t="str">
        <f>if(ISBLANK(Beer!M16),"",if(Beer!M16=0,"",$B$526))</f>
        <v/>
      </c>
      <c r="H528" s="780">
        <f t="shared" ref="H528:H626" si="6">H527+1</f>
        <v>2</v>
      </c>
    </row>
    <row r="529">
      <c r="A529" s="779"/>
      <c r="C529" s="784" t="str">
        <f>Beer!M17</f>
        <v/>
      </c>
      <c r="D529" s="450" t="str">
        <f>IF(ISBLANK(C529),"",IF(MOC!$J$115=true,MOC!$I$115&amp;C529,if(MOC!$J$114=true,MOC!$H$114&amp;C529,C529)))</f>
        <v/>
      </c>
      <c r="E529" s="450" t="str">
        <f>IF(isblank(Beer!N17),"",if(Beer!N17=0,"",Beer!N17))</f>
        <v/>
      </c>
      <c r="G529" s="450" t="str">
        <f>if(ISBLANK(Beer!M17),"",if(Beer!M17=0,"",$B$526))</f>
        <v/>
      </c>
      <c r="H529" s="780">
        <f t="shared" si="6"/>
        <v>3</v>
      </c>
    </row>
    <row r="530">
      <c r="A530" s="791"/>
      <c r="B530" s="784"/>
      <c r="C530" s="784" t="str">
        <f>Beer!M18</f>
        <v/>
      </c>
      <c r="D530" s="450" t="str">
        <f>IF(ISBLANK(C530),"",IF(MOC!$J$115=true,MOC!$I$115&amp;C530,if(MOC!$J$114=true,MOC!$H$114&amp;C530,C530)))</f>
        <v/>
      </c>
      <c r="E530" s="450" t="str">
        <f>IF(isblank(Beer!N18),"",if(Beer!N18=0,"",Beer!N18))</f>
        <v/>
      </c>
      <c r="G530" s="450" t="str">
        <f>if(ISBLANK(Beer!M18),"",if(Beer!M18=0,"",$B$526))</f>
        <v/>
      </c>
      <c r="H530" s="780">
        <f t="shared" si="6"/>
        <v>4</v>
      </c>
    </row>
    <row r="531">
      <c r="A531" s="791"/>
      <c r="B531" s="784"/>
      <c r="C531" s="784" t="str">
        <f>Beer!M19</f>
        <v/>
      </c>
      <c r="D531" s="450" t="str">
        <f>IF(ISBLANK(C531),"",IF(MOC!$J$115=true,MOC!$I$115&amp;C531,if(MOC!$J$114=true,MOC!$H$114&amp;C531,C531)))</f>
        <v/>
      </c>
      <c r="E531" s="450" t="str">
        <f>IF(isblank(Beer!N19),"",if(Beer!N19=0,"",Beer!N19))</f>
        <v/>
      </c>
      <c r="G531" s="450" t="str">
        <f>if(ISBLANK(Beer!M19),"",if(Beer!M19=0,"",$B$526))</f>
        <v/>
      </c>
      <c r="H531" s="780">
        <f t="shared" si="6"/>
        <v>5</v>
      </c>
    </row>
    <row r="532">
      <c r="A532" s="791"/>
      <c r="B532" s="784"/>
      <c r="C532" s="784" t="str">
        <f>Beer!M20</f>
        <v/>
      </c>
      <c r="D532" s="450" t="str">
        <f>IF(ISBLANK(C532),"",IF(MOC!$J$115=true,MOC!$I$115&amp;C532,if(MOC!$J$114=true,MOC!$H$114&amp;C532,C532)))</f>
        <v/>
      </c>
      <c r="E532" s="450" t="str">
        <f>IF(isblank(Beer!N20),"",if(Beer!N20=0,"",Beer!N20))</f>
        <v/>
      </c>
      <c r="G532" s="450" t="str">
        <f>if(ISBLANK(Beer!M20),"",if(Beer!M20=0,"",$B$526))</f>
        <v/>
      </c>
      <c r="H532" s="780">
        <f t="shared" si="6"/>
        <v>6</v>
      </c>
    </row>
    <row r="533">
      <c r="A533" s="779"/>
      <c r="C533" s="784" t="str">
        <f>Beer!M21</f>
        <v/>
      </c>
      <c r="D533" s="450" t="str">
        <f>IF(ISBLANK(C533),"",IF(MOC!$J$115=true,MOC!$I$115&amp;C533,if(MOC!$J$114=true,MOC!$H$114&amp;C533,C533)))</f>
        <v/>
      </c>
      <c r="E533" s="450" t="str">
        <f>IF(isblank(Beer!N21),"",if(Beer!N21=0,"",Beer!N21))</f>
        <v/>
      </c>
      <c r="G533" s="450" t="str">
        <f>if(ISBLANK(Beer!M21),"",if(Beer!M21=0,"",$B$526))</f>
        <v/>
      </c>
      <c r="H533" s="780">
        <f t="shared" si="6"/>
        <v>7</v>
      </c>
    </row>
    <row r="534">
      <c r="A534" s="779"/>
      <c r="C534" s="784" t="str">
        <f>Beer!M22</f>
        <v/>
      </c>
      <c r="D534" s="450" t="str">
        <f>IF(ISBLANK(C534),"",IF(MOC!$J$115=true,MOC!$I$115&amp;C534,if(MOC!$J$114=true,MOC!$H$114&amp;C534,C534)))</f>
        <v/>
      </c>
      <c r="E534" s="450" t="str">
        <f>IF(isblank(Beer!N22),"",if(Beer!N22=0,"",Beer!N22))</f>
        <v/>
      </c>
      <c r="G534" s="450" t="str">
        <f>if(ISBLANK(Beer!M22),"",if(Beer!M22=0,"",$B$526))</f>
        <v/>
      </c>
      <c r="H534" s="780">
        <f t="shared" si="6"/>
        <v>8</v>
      </c>
    </row>
    <row r="535">
      <c r="A535" s="779"/>
      <c r="C535" s="784" t="str">
        <f>Beer!M23</f>
        <v/>
      </c>
      <c r="D535" s="450" t="str">
        <f>IF(ISBLANK(C535),"",IF(MOC!$J$115=true,MOC!$I$115&amp;C535,if(MOC!$J$114=true,MOC!$H$114&amp;C535,C535)))</f>
        <v/>
      </c>
      <c r="E535" s="450" t="str">
        <f>IF(isblank(Beer!N23),"",if(Beer!N23=0,"",Beer!N23))</f>
        <v/>
      </c>
      <c r="G535" s="450" t="str">
        <f>if(ISBLANK(Beer!M23),"",if(Beer!M23=0,"",$B$526))</f>
        <v/>
      </c>
      <c r="H535" s="780">
        <f t="shared" si="6"/>
        <v>9</v>
      </c>
    </row>
    <row r="536">
      <c r="A536" s="779"/>
      <c r="C536" s="784" t="str">
        <f>Beer!M24</f>
        <v/>
      </c>
      <c r="D536" s="450" t="str">
        <f>IF(ISBLANK(C536),"",IF(MOC!$J$115=true,MOC!$I$115&amp;C536,if(MOC!$J$114=true,MOC!$H$114&amp;C536,C536)))</f>
        <v/>
      </c>
      <c r="E536" s="450" t="str">
        <f>IF(isblank(Beer!N24),"",if(Beer!N24=0,"",Beer!N24))</f>
        <v/>
      </c>
      <c r="G536" s="450" t="str">
        <f>if(ISBLANK(Beer!M24),"",if(Beer!M24=0,"",$B$526))</f>
        <v/>
      </c>
      <c r="H536" s="780">
        <f t="shared" si="6"/>
        <v>10</v>
      </c>
    </row>
    <row r="537">
      <c r="A537" s="779"/>
      <c r="C537" s="784" t="str">
        <f>Beer!M25</f>
        <v/>
      </c>
      <c r="D537" s="450" t="str">
        <f>IF(ISBLANK(C537),"",IF(MOC!$J$115=true,MOC!$I$115&amp;C537,if(MOC!$J$114=true,MOC!$H$114&amp;C537,C537)))</f>
        <v/>
      </c>
      <c r="E537" s="450" t="str">
        <f>IF(isblank(Beer!N25),"",if(Beer!N25=0,"",Beer!N25))</f>
        <v/>
      </c>
      <c r="G537" s="450" t="str">
        <f>if(ISBLANK(Beer!M25),"",if(Beer!M25=0,"",$B$526))</f>
        <v/>
      </c>
      <c r="H537" s="780">
        <f t="shared" si="6"/>
        <v>11</v>
      </c>
    </row>
    <row r="538">
      <c r="A538" s="779"/>
      <c r="C538" s="784" t="str">
        <f>Beer!M26</f>
        <v/>
      </c>
      <c r="D538" s="450" t="str">
        <f>IF(ISBLANK(C538),"",IF(MOC!$J$115=true,MOC!$I$115&amp;C538,if(MOC!$J$114=true,MOC!$H$114&amp;C538,C538)))</f>
        <v/>
      </c>
      <c r="E538" s="450" t="str">
        <f>IF(isblank(Beer!N26),"",if(Beer!N26=0,"",Beer!N26))</f>
        <v/>
      </c>
      <c r="G538" s="450" t="str">
        <f>if(ISBLANK(Beer!M26),"",if(Beer!M26=0,"",$B$526))</f>
        <v/>
      </c>
      <c r="H538" s="780">
        <f t="shared" si="6"/>
        <v>12</v>
      </c>
    </row>
    <row r="539">
      <c r="A539" s="779"/>
      <c r="C539" s="784" t="str">
        <f>Beer!M27</f>
        <v/>
      </c>
      <c r="D539" s="450" t="str">
        <f>IF(ISBLANK(C539),"",IF(MOC!$J$115=true,MOC!$I$115&amp;C539,if(MOC!$J$114=true,MOC!$H$114&amp;C539,C539)))</f>
        <v/>
      </c>
      <c r="E539" s="450" t="str">
        <f>IF(isblank(Beer!N27),"",if(Beer!N27=0,"",Beer!N27))</f>
        <v/>
      </c>
      <c r="G539" s="450" t="str">
        <f>if(ISBLANK(Beer!M27),"",if(Beer!M27=0,"",$B$526))</f>
        <v/>
      </c>
      <c r="H539" s="780">
        <f t="shared" si="6"/>
        <v>13</v>
      </c>
    </row>
    <row r="540">
      <c r="A540" s="779"/>
      <c r="C540" s="784" t="str">
        <f>Beer!M28</f>
        <v/>
      </c>
      <c r="D540" s="450" t="str">
        <f>IF(ISBLANK(C540),"",IF(MOC!$J$115=true,MOC!$I$115&amp;C540,if(MOC!$J$114=true,MOC!$H$114&amp;C540,C540)))</f>
        <v/>
      </c>
      <c r="E540" s="450" t="str">
        <f>IF(isblank(Beer!N28),"",if(Beer!N28=0,"",Beer!N28))</f>
        <v/>
      </c>
      <c r="G540" s="450" t="str">
        <f>if(ISBLANK(Beer!M28),"",if(Beer!M28=0,"",$B$526))</f>
        <v/>
      </c>
      <c r="H540" s="780">
        <f t="shared" si="6"/>
        <v>14</v>
      </c>
    </row>
    <row r="541">
      <c r="A541" s="779"/>
      <c r="C541" s="784" t="str">
        <f>Beer!M29</f>
        <v/>
      </c>
      <c r="D541" s="450" t="str">
        <f>IF(ISBLANK(C541),"",IF(MOC!$J$115=true,MOC!$I$115&amp;C541,if(MOC!$J$114=true,MOC!$H$114&amp;C541,C541)))</f>
        <v/>
      </c>
      <c r="E541" s="450" t="str">
        <f>IF(isblank(Beer!N29),"",if(Beer!N29=0,"",Beer!N29))</f>
        <v/>
      </c>
      <c r="G541" s="450" t="str">
        <f>if(ISBLANK(Beer!M29),"",if(Beer!M29=0,"",$B$526))</f>
        <v/>
      </c>
      <c r="H541" s="780">
        <f t="shared" si="6"/>
        <v>15</v>
      </c>
    </row>
    <row r="542">
      <c r="A542" s="779"/>
      <c r="C542" s="784" t="str">
        <f>Beer!M30</f>
        <v/>
      </c>
      <c r="D542" s="450" t="str">
        <f>IF(ISBLANK(C542),"",IF(MOC!$J$115=true,MOC!$I$115&amp;C542,if(MOC!$J$114=true,MOC!$H$114&amp;C542,C542)))</f>
        <v/>
      </c>
      <c r="E542" s="450" t="str">
        <f>IF(isblank(Beer!N30),"",if(Beer!N30=0,"",Beer!N30))</f>
        <v/>
      </c>
      <c r="G542" s="450" t="str">
        <f>if(ISBLANK(Beer!M30),"",if(Beer!M30=0,"",$B$526))</f>
        <v/>
      </c>
      <c r="H542" s="780">
        <f t="shared" si="6"/>
        <v>16</v>
      </c>
    </row>
    <row r="543">
      <c r="A543" s="779"/>
      <c r="C543" s="784" t="str">
        <f>Beer!M31</f>
        <v/>
      </c>
      <c r="D543" s="450" t="str">
        <f>IF(ISBLANK(C543),"",IF(MOC!$J$115=true,MOC!$I$115&amp;C543,if(MOC!$J$114=true,MOC!$H$114&amp;C543,C543)))</f>
        <v/>
      </c>
      <c r="E543" s="450" t="str">
        <f>IF(isblank(Beer!N31),"",if(Beer!N31=0,"",Beer!N31))</f>
        <v/>
      </c>
      <c r="G543" s="450" t="str">
        <f>if(ISBLANK(Beer!M31),"",if(Beer!M31=0,"",$B$526))</f>
        <v/>
      </c>
      <c r="H543" s="780">
        <f t="shared" si="6"/>
        <v>17</v>
      </c>
    </row>
    <row r="544">
      <c r="A544" s="779"/>
      <c r="C544" s="784" t="str">
        <f>Beer!M32</f>
        <v/>
      </c>
      <c r="D544" s="450" t="str">
        <f>IF(ISBLANK(C544),"",IF(MOC!$J$115=true,MOC!$I$115&amp;C544,if(MOC!$J$114=true,MOC!$H$114&amp;C544,C544)))</f>
        <v/>
      </c>
      <c r="E544" s="450" t="str">
        <f>IF(isblank(Beer!N32),"",if(Beer!N32=0,"",Beer!N32))</f>
        <v/>
      </c>
      <c r="G544" s="450" t="str">
        <f>if(ISBLANK(Beer!M32),"",if(Beer!M32=0,"",$B$526))</f>
        <v/>
      </c>
      <c r="H544" s="780">
        <f t="shared" si="6"/>
        <v>18</v>
      </c>
    </row>
    <row r="545">
      <c r="A545" s="779"/>
      <c r="C545" s="784" t="str">
        <f>Beer!M33</f>
        <v/>
      </c>
      <c r="D545" s="450" t="str">
        <f>IF(ISBLANK(C545),"",IF(MOC!$J$115=true,MOC!$I$115&amp;C545,if(MOC!$J$114=true,MOC!$H$114&amp;C545,C545)))</f>
        <v/>
      </c>
      <c r="E545" s="450" t="str">
        <f>IF(isblank(Beer!N33),"",if(Beer!N33=0,"",Beer!N33))</f>
        <v/>
      </c>
      <c r="G545" s="450" t="str">
        <f>if(ISBLANK(Beer!M33),"",if(Beer!M33=0,"",$B$526))</f>
        <v/>
      </c>
      <c r="H545" s="780">
        <f t="shared" si="6"/>
        <v>19</v>
      </c>
    </row>
    <row r="546">
      <c r="A546" s="779"/>
      <c r="C546" s="784" t="str">
        <f>Beer!M34</f>
        <v/>
      </c>
      <c r="D546" s="450" t="str">
        <f>IF(ISBLANK(C546),"",IF(MOC!$J$115=true,MOC!$I$115&amp;C546,if(MOC!$J$114=true,MOC!$H$114&amp;C546,C546)))</f>
        <v/>
      </c>
      <c r="E546" s="450" t="str">
        <f>IF(isblank(Beer!N34),"",if(Beer!N34=0,"",Beer!N34))</f>
        <v/>
      </c>
      <c r="G546" s="450" t="str">
        <f>if(ISBLANK(Beer!M34),"",if(Beer!M34=0,"",$B$526))</f>
        <v/>
      </c>
      <c r="H546" s="780">
        <f t="shared" si="6"/>
        <v>20</v>
      </c>
    </row>
    <row r="547">
      <c r="A547" s="779"/>
      <c r="C547" s="784" t="str">
        <f>Beer!M35</f>
        <v/>
      </c>
      <c r="D547" s="450" t="str">
        <f>IF(ISBLANK(C547),"",IF(MOC!$J$115=true,MOC!$I$115&amp;C547,if(MOC!$J$114=true,MOC!$H$114&amp;C547,C547)))</f>
        <v/>
      </c>
      <c r="E547" s="450" t="str">
        <f>IF(isblank(Beer!N35),"",if(Beer!N35=0,"",Beer!N35))</f>
        <v/>
      </c>
      <c r="G547" s="450" t="str">
        <f>if(ISBLANK(Beer!M35),"",if(Beer!M35=0,"",$B$526))</f>
        <v/>
      </c>
      <c r="H547" s="780">
        <f t="shared" si="6"/>
        <v>21</v>
      </c>
    </row>
    <row r="548">
      <c r="A548" s="779"/>
      <c r="C548" s="784" t="str">
        <f>Beer!M36</f>
        <v/>
      </c>
      <c r="D548" s="450" t="str">
        <f>IF(ISBLANK(C548),"",IF(MOC!$J$115=true,MOC!$I$115&amp;C548,if(MOC!$J$114=true,MOC!$H$114&amp;C548,C548)))</f>
        <v/>
      </c>
      <c r="E548" s="450" t="str">
        <f>IF(isblank(Beer!N36),"",if(Beer!N36=0,"",Beer!N36))</f>
        <v/>
      </c>
      <c r="G548" s="450" t="str">
        <f>if(ISBLANK(Beer!M36),"",if(Beer!M36=0,"",$B$526))</f>
        <v/>
      </c>
      <c r="H548" s="780">
        <f t="shared" si="6"/>
        <v>22</v>
      </c>
    </row>
    <row r="549">
      <c r="A549" s="779"/>
      <c r="C549" s="784" t="str">
        <f>Beer!M37</f>
        <v/>
      </c>
      <c r="D549" s="450" t="str">
        <f>IF(ISBLANK(C549),"",IF(MOC!$J$115=true,MOC!$I$115&amp;C549,if(MOC!$J$114=true,MOC!$H$114&amp;C549,C549)))</f>
        <v/>
      </c>
      <c r="E549" s="450" t="str">
        <f>IF(isblank(Beer!N37),"",if(Beer!N37=0,"",Beer!N37))</f>
        <v/>
      </c>
      <c r="G549" s="450" t="str">
        <f>if(ISBLANK(Beer!M37),"",if(Beer!M37=0,"",$B$526))</f>
        <v/>
      </c>
      <c r="H549" s="780">
        <f t="shared" si="6"/>
        <v>23</v>
      </c>
    </row>
    <row r="550">
      <c r="A550" s="779"/>
      <c r="C550" s="784" t="str">
        <f>Beer!M38</f>
        <v/>
      </c>
      <c r="D550" s="450" t="str">
        <f>IF(ISBLANK(C550),"",IF(MOC!$J$115=true,MOC!$I$115&amp;C550,if(MOC!$J$114=true,MOC!$H$114&amp;C550,C550)))</f>
        <v/>
      </c>
      <c r="E550" s="450" t="str">
        <f>IF(isblank(Beer!N38),"",if(Beer!N38=0,"",Beer!N38))</f>
        <v/>
      </c>
      <c r="G550" s="450" t="str">
        <f>if(ISBLANK(Beer!M38),"",if(Beer!M38=0,"",$B$526))</f>
        <v/>
      </c>
      <c r="H550" s="780">
        <f t="shared" si="6"/>
        <v>24</v>
      </c>
    </row>
    <row r="551">
      <c r="A551" s="779"/>
      <c r="C551" s="784" t="str">
        <f>Beer!M39</f>
        <v/>
      </c>
      <c r="D551" s="450" t="str">
        <f>IF(ISBLANK(C551),"",IF(MOC!$J$115=true,MOC!$I$115&amp;C551,if(MOC!$J$114=true,MOC!$H$114&amp;C551,C551)))</f>
        <v/>
      </c>
      <c r="E551" s="450" t="str">
        <f>IF(isblank(Beer!N39),"",if(Beer!N39=0,"",Beer!N39))</f>
        <v/>
      </c>
      <c r="G551" s="450" t="str">
        <f>if(ISBLANK(Beer!M39),"",if(Beer!M39=0,"",$B$526))</f>
        <v/>
      </c>
      <c r="H551" s="780">
        <f t="shared" si="6"/>
        <v>25</v>
      </c>
    </row>
    <row r="552">
      <c r="A552" s="779"/>
      <c r="C552" s="784" t="str">
        <f>Beer!M40</f>
        <v/>
      </c>
      <c r="D552" s="450" t="str">
        <f>IF(ISBLANK(C552),"",IF(MOC!$J$115=true,MOC!$I$115&amp;C552,if(MOC!$J$114=true,MOC!$H$114&amp;C552,C552)))</f>
        <v/>
      </c>
      <c r="E552" s="450" t="str">
        <f>IF(isblank(Beer!N40),"",if(Beer!N40=0,"",Beer!N40))</f>
        <v/>
      </c>
      <c r="G552" s="450" t="str">
        <f>if(ISBLANK(Beer!M40),"",if(Beer!M40=0,"",$B$526))</f>
        <v/>
      </c>
      <c r="H552" s="780">
        <f t="shared" si="6"/>
        <v>26</v>
      </c>
    </row>
    <row r="553">
      <c r="A553" s="779"/>
      <c r="C553" s="784" t="str">
        <f>Beer!M41</f>
        <v/>
      </c>
      <c r="D553" s="450" t="str">
        <f>IF(ISBLANK(C553),"",IF(MOC!$J$115=true,MOC!$I$115&amp;C553,if(MOC!$J$114=true,MOC!$H$114&amp;C553,C553)))</f>
        <v/>
      </c>
      <c r="E553" s="450" t="str">
        <f>IF(isblank(Beer!N41),"",if(Beer!N41=0,"",Beer!N41))</f>
        <v/>
      </c>
      <c r="G553" s="450" t="str">
        <f>if(ISBLANK(Beer!M41),"",if(Beer!M41=0,"",$B$526))</f>
        <v/>
      </c>
      <c r="H553" s="780">
        <f t="shared" si="6"/>
        <v>27</v>
      </c>
    </row>
    <row r="554">
      <c r="A554" s="779"/>
      <c r="C554" s="784" t="str">
        <f>Beer!M42</f>
        <v/>
      </c>
      <c r="D554" s="450" t="str">
        <f>IF(ISBLANK(C554),"",IF(MOC!$J$115=true,MOC!$I$115&amp;C554,if(MOC!$J$114=true,MOC!$H$114&amp;C554,C554)))</f>
        <v/>
      </c>
      <c r="E554" s="450" t="str">
        <f>IF(isblank(Beer!N42),"",if(Beer!N42=0,"",Beer!N42))</f>
        <v/>
      </c>
      <c r="G554" s="450" t="str">
        <f>if(ISBLANK(Beer!M42),"",if(Beer!M42=0,"",$B$526))</f>
        <v/>
      </c>
      <c r="H554" s="780">
        <f t="shared" si="6"/>
        <v>28</v>
      </c>
    </row>
    <row r="555">
      <c r="A555" s="779"/>
      <c r="C555" s="784" t="str">
        <f>Beer!M43</f>
        <v/>
      </c>
      <c r="D555" s="450" t="str">
        <f>IF(ISBLANK(C555),"",IF(MOC!$J$115=true,MOC!$I$115&amp;C555,if(MOC!$J$114=true,MOC!$H$114&amp;C555,C555)))</f>
        <v/>
      </c>
      <c r="E555" s="450" t="str">
        <f>IF(isblank(Beer!N43),"",if(Beer!N43=0,"",Beer!N43))</f>
        <v/>
      </c>
      <c r="G555" s="450" t="str">
        <f>if(ISBLANK(Beer!M43),"",if(Beer!M43=0,"",$B$526))</f>
        <v/>
      </c>
      <c r="H555" s="780">
        <f t="shared" si="6"/>
        <v>29</v>
      </c>
    </row>
    <row r="556">
      <c r="A556" s="779"/>
      <c r="C556" s="784" t="str">
        <f>Beer!M44</f>
        <v/>
      </c>
      <c r="D556" s="450" t="str">
        <f>IF(ISBLANK(C556),"",IF(MOC!$J$115=true,MOC!$I$115&amp;C556,if(MOC!$J$114=true,MOC!$H$114&amp;C556,C556)))</f>
        <v/>
      </c>
      <c r="E556" s="450" t="str">
        <f>IF(isblank(Beer!N44),"",if(Beer!N44=0,"",Beer!N44))</f>
        <v/>
      </c>
      <c r="G556" s="450" t="str">
        <f>if(ISBLANK(Beer!M44),"",if(Beer!M44=0,"",$B$526))</f>
        <v/>
      </c>
      <c r="H556" s="780">
        <f t="shared" si="6"/>
        <v>30</v>
      </c>
    </row>
    <row r="557">
      <c r="A557" s="779"/>
      <c r="C557" s="784" t="str">
        <f>Beer!M45</f>
        <v/>
      </c>
      <c r="D557" s="450" t="str">
        <f>IF(ISBLANK(C557),"",IF(MOC!$J$115=true,MOC!$I$115&amp;C557,if(MOC!$J$114=true,MOC!$H$114&amp;C557,C557)))</f>
        <v/>
      </c>
      <c r="E557" s="450" t="str">
        <f>IF(isblank(Beer!N45),"",if(Beer!N45=0,"",Beer!N45))</f>
        <v/>
      </c>
      <c r="G557" s="450" t="str">
        <f>if(ISBLANK(Beer!M45),"",if(Beer!M45=0,"",$B$526))</f>
        <v/>
      </c>
      <c r="H557" s="780">
        <f t="shared" si="6"/>
        <v>31</v>
      </c>
    </row>
    <row r="558">
      <c r="A558" s="779"/>
      <c r="C558" s="784" t="str">
        <f>Beer!M46</f>
        <v/>
      </c>
      <c r="D558" s="450" t="str">
        <f>IF(ISBLANK(C558),"",IF(MOC!$J$115=true,MOC!$I$115&amp;C558,if(MOC!$J$114=true,MOC!$H$114&amp;C558,C558)))</f>
        <v/>
      </c>
      <c r="E558" s="450" t="str">
        <f>IF(isblank(Beer!N46),"",if(Beer!N46=0,"",Beer!N46))</f>
        <v/>
      </c>
      <c r="G558" s="450" t="str">
        <f>if(ISBLANK(Beer!M46),"",if(Beer!M46=0,"",$B$526))</f>
        <v/>
      </c>
      <c r="H558" s="780">
        <f t="shared" si="6"/>
        <v>32</v>
      </c>
    </row>
    <row r="559">
      <c r="A559" s="779"/>
      <c r="C559" s="784" t="str">
        <f>Beer!M47</f>
        <v/>
      </c>
      <c r="D559" s="450" t="str">
        <f>IF(ISBLANK(C559),"",IF(MOC!$J$115=true,MOC!$I$115&amp;C559,if(MOC!$J$114=true,MOC!$H$114&amp;C559,C559)))</f>
        <v/>
      </c>
      <c r="E559" s="450" t="str">
        <f>IF(isblank(Beer!N47),"",if(Beer!N47=0,"",Beer!N47))</f>
        <v/>
      </c>
      <c r="G559" s="450" t="str">
        <f>if(ISBLANK(Beer!M47),"",if(Beer!M47=0,"",$B$526))</f>
        <v/>
      </c>
      <c r="H559" s="780">
        <f t="shared" si="6"/>
        <v>33</v>
      </c>
    </row>
    <row r="560">
      <c r="A560" s="779"/>
      <c r="C560" s="784" t="str">
        <f>Beer!M48</f>
        <v/>
      </c>
      <c r="D560" s="450" t="str">
        <f>IF(ISBLANK(C560),"",IF(MOC!$J$115=true,MOC!$I$115&amp;C560,if(MOC!$J$114=true,MOC!$H$114&amp;C560,C560)))</f>
        <v/>
      </c>
      <c r="E560" s="450" t="str">
        <f>IF(isblank(Beer!N48),"",if(Beer!N48=0,"",Beer!N48))</f>
        <v/>
      </c>
      <c r="G560" s="450" t="str">
        <f>if(ISBLANK(Beer!M48),"",if(Beer!M48=0,"",$B$526))</f>
        <v/>
      </c>
      <c r="H560" s="780">
        <f t="shared" si="6"/>
        <v>34</v>
      </c>
    </row>
    <row r="561">
      <c r="A561" s="779"/>
      <c r="C561" s="784" t="str">
        <f>Beer!M49</f>
        <v/>
      </c>
      <c r="D561" s="450" t="str">
        <f>IF(ISBLANK(C561),"",IF(MOC!$J$115=true,MOC!$I$115&amp;C561,if(MOC!$J$114=true,MOC!$H$114&amp;C561,C561)))</f>
        <v/>
      </c>
      <c r="E561" s="450" t="str">
        <f>IF(isblank(Beer!N49),"",if(Beer!N49=0,"",Beer!N49))</f>
        <v/>
      </c>
      <c r="G561" s="450" t="str">
        <f>if(ISBLANK(Beer!M49),"",if(Beer!M49=0,"",$B$526))</f>
        <v/>
      </c>
      <c r="H561" s="780">
        <f t="shared" si="6"/>
        <v>35</v>
      </c>
    </row>
    <row r="562">
      <c r="A562" s="779"/>
      <c r="C562" s="784" t="str">
        <f>Beer!M50</f>
        <v/>
      </c>
      <c r="D562" s="450" t="str">
        <f>IF(ISBLANK(C562),"",IF(MOC!$J$115=true,MOC!$I$115&amp;C562,if(MOC!$J$114=true,MOC!$H$114&amp;C562,C562)))</f>
        <v/>
      </c>
      <c r="E562" s="450" t="str">
        <f>IF(isblank(Beer!N50),"",if(Beer!N50=0,"",Beer!N50))</f>
        <v/>
      </c>
      <c r="G562" s="450" t="str">
        <f>if(ISBLANK(Beer!M50),"",if(Beer!M50=0,"",$B$526))</f>
        <v/>
      </c>
      <c r="H562" s="780">
        <f t="shared" si="6"/>
        <v>36</v>
      </c>
    </row>
    <row r="563">
      <c r="A563" s="779"/>
      <c r="C563" s="784" t="str">
        <f>Beer!M51</f>
        <v/>
      </c>
      <c r="D563" s="450" t="str">
        <f>IF(ISBLANK(C563),"",IF(MOC!$J$115=true,MOC!$I$115&amp;C563,if(MOC!$J$114=true,MOC!$H$114&amp;C563,C563)))</f>
        <v/>
      </c>
      <c r="E563" s="450" t="str">
        <f>IF(isblank(Beer!N51),"",if(Beer!N51=0,"",Beer!N51))</f>
        <v/>
      </c>
      <c r="G563" s="450" t="str">
        <f>if(ISBLANK(Beer!M51),"",if(Beer!M51=0,"",$B$526))</f>
        <v/>
      </c>
      <c r="H563" s="780">
        <f t="shared" si="6"/>
        <v>37</v>
      </c>
    </row>
    <row r="564">
      <c r="A564" s="779"/>
      <c r="C564" s="784" t="str">
        <f>Beer!M52</f>
        <v/>
      </c>
      <c r="D564" s="450" t="str">
        <f>IF(ISBLANK(C564),"",IF(MOC!$J$115=true,MOC!$I$115&amp;C564,if(MOC!$J$114=true,MOC!$H$114&amp;C564,C564)))</f>
        <v/>
      </c>
      <c r="E564" s="450" t="str">
        <f>IF(isblank(Beer!N52),"",if(Beer!N52=0,"",Beer!N52))</f>
        <v/>
      </c>
      <c r="G564" s="450" t="str">
        <f>if(ISBLANK(Beer!M52),"",if(Beer!M52=0,"",$B$526))</f>
        <v/>
      </c>
      <c r="H564" s="780">
        <f t="shared" si="6"/>
        <v>38</v>
      </c>
    </row>
    <row r="565">
      <c r="A565" s="779"/>
      <c r="C565" s="784" t="str">
        <f>Beer!M53</f>
        <v/>
      </c>
      <c r="D565" s="450" t="str">
        <f>IF(ISBLANK(C565),"",IF(MOC!$J$115=true,MOC!$I$115&amp;C565,if(MOC!$J$114=true,MOC!$H$114&amp;C565,C565)))</f>
        <v/>
      </c>
      <c r="E565" s="450" t="str">
        <f>IF(isblank(Beer!N53),"",if(Beer!N53=0,"",Beer!N53))</f>
        <v/>
      </c>
      <c r="G565" s="450" t="str">
        <f>if(ISBLANK(Beer!M53),"",if(Beer!M53=0,"",$B$526))</f>
        <v/>
      </c>
      <c r="H565" s="780">
        <f t="shared" si="6"/>
        <v>39</v>
      </c>
    </row>
    <row r="566">
      <c r="A566" s="779"/>
      <c r="C566" s="784" t="str">
        <f>Beer!M54</f>
        <v/>
      </c>
      <c r="D566" s="450" t="str">
        <f>IF(ISBLANK(C566),"",IF(MOC!$J$115=true,MOC!$I$115&amp;C566,if(MOC!$J$114=true,MOC!$H$114&amp;C566,C566)))</f>
        <v/>
      </c>
      <c r="E566" s="450" t="str">
        <f>IF(isblank(Beer!N54),"",if(Beer!N54=0,"",Beer!N54))</f>
        <v/>
      </c>
      <c r="G566" s="450" t="str">
        <f>if(ISBLANK(Beer!M54),"",if(Beer!M54=0,"",$B$526))</f>
        <v/>
      </c>
      <c r="H566" s="780">
        <f t="shared" si="6"/>
        <v>40</v>
      </c>
    </row>
    <row r="567">
      <c r="A567" s="779"/>
      <c r="C567" s="784" t="str">
        <f>Beer!M55</f>
        <v/>
      </c>
      <c r="D567" s="450" t="str">
        <f>IF(ISBLANK(C567),"",IF(MOC!$J$115=true,MOC!$I$115&amp;C567,if(MOC!$J$114=true,MOC!$H$114&amp;C567,C567)))</f>
        <v/>
      </c>
      <c r="E567" s="450" t="str">
        <f>IF(isblank(Beer!N55),"",if(Beer!N55=0,"",Beer!N55))</f>
        <v/>
      </c>
      <c r="G567" s="450" t="str">
        <f>if(ISBLANK(Beer!M55),"",if(Beer!M55=0,"",$B$526))</f>
        <v/>
      </c>
      <c r="H567" s="780">
        <f t="shared" si="6"/>
        <v>41</v>
      </c>
    </row>
    <row r="568">
      <c r="A568" s="779"/>
      <c r="C568" s="784" t="str">
        <f>Beer!M56</f>
        <v/>
      </c>
      <c r="D568" s="450" t="str">
        <f>IF(ISBLANK(C568),"",IF(MOC!$J$115=true,MOC!$I$115&amp;C568,if(MOC!$J$114=true,MOC!$H$114&amp;C568,C568)))</f>
        <v/>
      </c>
      <c r="E568" s="450" t="str">
        <f>IF(isblank(Beer!N56),"",if(Beer!N56=0,"",Beer!N56))</f>
        <v/>
      </c>
      <c r="G568" s="450" t="str">
        <f>if(ISBLANK(Beer!M56),"",if(Beer!M56=0,"",$B$526))</f>
        <v/>
      </c>
      <c r="H568" s="780">
        <f t="shared" si="6"/>
        <v>42</v>
      </c>
    </row>
    <row r="569">
      <c r="A569" s="779"/>
      <c r="C569" s="784" t="str">
        <f>Beer!M57</f>
        <v/>
      </c>
      <c r="D569" s="450" t="str">
        <f>IF(ISBLANK(C569),"",IF(MOC!$J$115=true,MOC!$I$115&amp;C569,if(MOC!$J$114=true,MOC!$H$114&amp;C569,C569)))</f>
        <v/>
      </c>
      <c r="E569" s="450" t="str">
        <f>IF(isblank(Beer!N57),"",if(Beer!N57=0,"",Beer!N57))</f>
        <v/>
      </c>
      <c r="G569" s="450" t="str">
        <f>if(ISBLANK(Beer!M57),"",if(Beer!M57=0,"",$B$526))</f>
        <v/>
      </c>
      <c r="H569" s="780">
        <f t="shared" si="6"/>
        <v>43</v>
      </c>
    </row>
    <row r="570">
      <c r="A570" s="779"/>
      <c r="C570" s="784" t="str">
        <f>Beer!M58</f>
        <v/>
      </c>
      <c r="D570" s="450" t="str">
        <f>IF(ISBLANK(C570),"",IF(MOC!$J$115=true,MOC!$I$115&amp;C570,if(MOC!$J$114=true,MOC!$H$114&amp;C570,C570)))</f>
        <v/>
      </c>
      <c r="E570" s="450" t="str">
        <f>IF(isblank(Beer!N58),"",if(Beer!N58=0,"",Beer!N58))</f>
        <v/>
      </c>
      <c r="G570" s="450" t="str">
        <f>if(ISBLANK(Beer!M58),"",if(Beer!M58=0,"",$B$526))</f>
        <v/>
      </c>
      <c r="H570" s="780">
        <f t="shared" si="6"/>
        <v>44</v>
      </c>
    </row>
    <row r="571">
      <c r="A571" s="779"/>
      <c r="C571" s="784" t="str">
        <f>Beer!M59</f>
        <v/>
      </c>
      <c r="D571" s="450" t="str">
        <f>IF(ISBLANK(C571),"",IF(MOC!$J$115=true,MOC!$I$115&amp;C571,if(MOC!$J$114=true,MOC!$H$114&amp;C571,C571)))</f>
        <v/>
      </c>
      <c r="E571" s="450" t="str">
        <f>IF(isblank(Beer!N59),"",if(Beer!N59=0,"",Beer!N59))</f>
        <v/>
      </c>
      <c r="G571" s="450" t="str">
        <f>if(ISBLANK(Beer!M59),"",if(Beer!M59=0,"",$B$526))</f>
        <v/>
      </c>
      <c r="H571" s="780">
        <f t="shared" si="6"/>
        <v>45</v>
      </c>
    </row>
    <row r="572">
      <c r="A572" s="779"/>
      <c r="C572" s="784" t="str">
        <f>Beer!M60</f>
        <v/>
      </c>
      <c r="D572" s="450" t="str">
        <f>IF(ISBLANK(C572),"",IF(MOC!$J$115=true,MOC!$I$115&amp;C572,if(MOC!$J$114=true,MOC!$H$114&amp;C572,C572)))</f>
        <v/>
      </c>
      <c r="E572" s="450" t="str">
        <f>IF(isblank(Beer!N60),"",if(Beer!N60=0,"",Beer!N60))</f>
        <v/>
      </c>
      <c r="G572" s="450" t="str">
        <f>if(ISBLANK(Beer!M60),"",if(Beer!M60=0,"",$B$526))</f>
        <v/>
      </c>
      <c r="H572" s="780">
        <f t="shared" si="6"/>
        <v>46</v>
      </c>
    </row>
    <row r="573">
      <c r="A573" s="779"/>
      <c r="C573" s="784" t="str">
        <f>Beer!M61</f>
        <v/>
      </c>
      <c r="D573" s="450" t="str">
        <f>IF(ISBLANK(C573),"",IF(MOC!$J$115=true,MOC!$I$115&amp;C573,if(MOC!$J$114=true,MOC!$H$114&amp;C573,C573)))</f>
        <v/>
      </c>
      <c r="E573" s="450" t="str">
        <f>IF(isblank(Beer!N61),"",if(Beer!N61=0,"",Beer!N61))</f>
        <v/>
      </c>
      <c r="G573" s="450" t="str">
        <f>if(ISBLANK(Beer!M61),"",if(Beer!M61=0,"",$B$526))</f>
        <v/>
      </c>
      <c r="H573" s="780">
        <f t="shared" si="6"/>
        <v>47</v>
      </c>
    </row>
    <row r="574">
      <c r="A574" s="779"/>
      <c r="C574" s="784" t="str">
        <f>Beer!M62</f>
        <v/>
      </c>
      <c r="D574" s="450" t="str">
        <f>IF(ISBLANK(C574),"",IF(MOC!$J$115=true,MOC!$I$115&amp;C574,if(MOC!$J$114=true,MOC!$H$114&amp;C574,C574)))</f>
        <v/>
      </c>
      <c r="E574" s="450" t="str">
        <f>IF(isblank(Beer!N62),"",if(Beer!N62=0,"",Beer!N62))</f>
        <v/>
      </c>
      <c r="G574" s="450" t="str">
        <f>if(ISBLANK(Beer!M62),"",if(Beer!M62=0,"",$B$526))</f>
        <v/>
      </c>
      <c r="H574" s="780">
        <f t="shared" si="6"/>
        <v>48</v>
      </c>
    </row>
    <row r="575">
      <c r="A575" s="779"/>
      <c r="C575" s="784" t="str">
        <f>Beer!M63</f>
        <v/>
      </c>
      <c r="D575" s="450" t="str">
        <f>IF(ISBLANK(C575),"",IF(MOC!$J$115=true,MOC!$I$115&amp;C575,if(MOC!$J$114=true,MOC!$H$114&amp;C575,C575)))</f>
        <v/>
      </c>
      <c r="E575" s="450" t="str">
        <f>IF(isblank(Beer!N63),"",if(Beer!N63=0,"",Beer!N63))</f>
        <v/>
      </c>
      <c r="G575" s="450" t="str">
        <f>if(ISBLANK(Beer!M63),"",if(Beer!M63=0,"",$B$526))</f>
        <v/>
      </c>
      <c r="H575" s="780">
        <f t="shared" si="6"/>
        <v>49</v>
      </c>
    </row>
    <row r="576">
      <c r="A576" s="779"/>
      <c r="C576" s="784" t="str">
        <f>Beer!M64</f>
        <v/>
      </c>
      <c r="D576" s="450" t="str">
        <f>IF(ISBLANK(C576),"",IF(MOC!$J$115=true,MOC!$I$115&amp;C576,if(MOC!$J$114=true,MOC!$H$114&amp;C576,C576)))</f>
        <v/>
      </c>
      <c r="E576" s="450" t="str">
        <f>IF(isblank(Beer!N64),"",if(Beer!N64=0,"",Beer!N64))</f>
        <v/>
      </c>
      <c r="G576" s="450" t="str">
        <f>if(ISBLANK(Beer!M64),"",if(Beer!M64=0,"",$B$526))</f>
        <v/>
      </c>
      <c r="H576" s="780">
        <f t="shared" si="6"/>
        <v>50</v>
      </c>
    </row>
    <row r="577">
      <c r="A577" s="779"/>
      <c r="C577" s="784" t="str">
        <f>Beer!M65</f>
        <v/>
      </c>
      <c r="D577" s="450" t="str">
        <f>IF(ISBLANK(C577),"",IF(MOC!$J$115=true,MOC!$I$115&amp;C577,if(MOC!$J$114=true,MOC!$H$114&amp;C577,C577)))</f>
        <v/>
      </c>
      <c r="E577" s="450" t="str">
        <f>IF(isblank(Beer!N65),"",if(Beer!N65=0,"",Beer!N65))</f>
        <v/>
      </c>
      <c r="G577" s="450" t="str">
        <f>if(ISBLANK(Beer!M65),"",if(Beer!M65=0,"",$B$526))</f>
        <v/>
      </c>
      <c r="H577" s="780">
        <f t="shared" si="6"/>
        <v>51</v>
      </c>
    </row>
    <row r="578">
      <c r="A578" s="779"/>
      <c r="C578" s="784" t="str">
        <f>Beer!M66</f>
        <v/>
      </c>
      <c r="D578" s="450" t="str">
        <f>IF(ISBLANK(C578),"",IF(MOC!$J$115=true,MOC!$I$115&amp;C578,if(MOC!$J$114=true,MOC!$H$114&amp;C578,C578)))</f>
        <v/>
      </c>
      <c r="E578" s="450" t="str">
        <f>IF(isblank(Beer!N66),"",if(Beer!N66=0,"",Beer!N66))</f>
        <v/>
      </c>
      <c r="G578" s="450" t="str">
        <f>if(ISBLANK(Beer!M66),"",if(Beer!M66=0,"",$B$526))</f>
        <v/>
      </c>
      <c r="H578" s="780">
        <f t="shared" si="6"/>
        <v>52</v>
      </c>
    </row>
    <row r="579">
      <c r="A579" s="779"/>
      <c r="C579" s="784" t="str">
        <f>Beer!M67</f>
        <v/>
      </c>
      <c r="D579" s="450" t="str">
        <f>IF(ISBLANK(C579),"",IF(MOC!$J$115=true,MOC!$I$115&amp;C579,if(MOC!$J$114=true,MOC!$H$114&amp;C579,C579)))</f>
        <v/>
      </c>
      <c r="E579" s="450" t="str">
        <f>IF(isblank(Beer!N67),"",if(Beer!N67=0,"",Beer!N67))</f>
        <v/>
      </c>
      <c r="G579" s="450" t="str">
        <f>if(ISBLANK(Beer!M67),"",if(Beer!M67=0,"",$B$526))</f>
        <v/>
      </c>
      <c r="H579" s="780">
        <f t="shared" si="6"/>
        <v>53</v>
      </c>
    </row>
    <row r="580">
      <c r="A580" s="779"/>
      <c r="C580" s="784" t="str">
        <f>Beer!M68</f>
        <v/>
      </c>
      <c r="D580" s="450" t="str">
        <f>IF(ISBLANK(C580),"",IF(MOC!$J$115=true,MOC!$I$115&amp;C580,if(MOC!$J$114=true,MOC!$H$114&amp;C580,C580)))</f>
        <v/>
      </c>
      <c r="E580" s="450" t="str">
        <f>IF(isblank(Beer!N68),"",if(Beer!N68=0,"",Beer!N68))</f>
        <v/>
      </c>
      <c r="G580" s="450" t="str">
        <f>if(ISBLANK(Beer!M68),"",if(Beer!M68=0,"",$B$526))</f>
        <v/>
      </c>
      <c r="H580" s="780">
        <f t="shared" si="6"/>
        <v>54</v>
      </c>
    </row>
    <row r="581">
      <c r="A581" s="779"/>
      <c r="C581" s="784" t="str">
        <f>Beer!M69</f>
        <v/>
      </c>
      <c r="D581" s="450" t="str">
        <f>IF(ISBLANK(C581),"",IF(MOC!$J$115=true,MOC!$I$115&amp;C581,if(MOC!$J$114=true,MOC!$H$114&amp;C581,C581)))</f>
        <v/>
      </c>
      <c r="E581" s="450" t="str">
        <f>IF(isblank(Beer!N69),"",if(Beer!N69=0,"",Beer!N69))</f>
        <v/>
      </c>
      <c r="G581" s="450" t="str">
        <f>if(ISBLANK(Beer!M69),"",if(Beer!M69=0,"",$B$526))</f>
        <v/>
      </c>
      <c r="H581" s="780">
        <f t="shared" si="6"/>
        <v>55</v>
      </c>
    </row>
    <row r="582">
      <c r="A582" s="779"/>
      <c r="C582" s="784" t="str">
        <f>Beer!M70</f>
        <v/>
      </c>
      <c r="D582" s="450" t="str">
        <f>IF(ISBLANK(C582),"",IF(MOC!$J$115=true,MOC!$I$115&amp;C582,if(MOC!$J$114=true,MOC!$H$114&amp;C582,C582)))</f>
        <v/>
      </c>
      <c r="E582" s="450" t="str">
        <f>IF(isblank(Beer!N70),"",if(Beer!N70=0,"",Beer!N70))</f>
        <v/>
      </c>
      <c r="G582" s="450" t="str">
        <f>if(ISBLANK(Beer!M70),"",if(Beer!M70=0,"",$B$526))</f>
        <v/>
      </c>
      <c r="H582" s="780">
        <f t="shared" si="6"/>
        <v>56</v>
      </c>
    </row>
    <row r="583">
      <c r="A583" s="779"/>
      <c r="C583" s="784" t="str">
        <f>Beer!M71</f>
        <v/>
      </c>
      <c r="D583" s="450" t="str">
        <f>IF(ISBLANK(C583),"",IF(MOC!$J$115=true,MOC!$I$115&amp;C583,if(MOC!$J$114=true,MOC!$H$114&amp;C583,C583)))</f>
        <v/>
      </c>
      <c r="E583" s="450" t="str">
        <f>IF(isblank(Beer!N71),"",if(Beer!N71=0,"",Beer!N71))</f>
        <v/>
      </c>
      <c r="G583" s="450" t="str">
        <f>if(ISBLANK(Beer!M71),"",if(Beer!M71=0,"",$B$526))</f>
        <v/>
      </c>
      <c r="H583" s="780">
        <f t="shared" si="6"/>
        <v>57</v>
      </c>
    </row>
    <row r="584">
      <c r="A584" s="779"/>
      <c r="C584" s="784" t="str">
        <f>Beer!M72</f>
        <v/>
      </c>
      <c r="D584" s="450" t="str">
        <f>IF(ISBLANK(C584),"",IF(MOC!$J$115=true,MOC!$I$115&amp;C584,if(MOC!$J$114=true,MOC!$H$114&amp;C584,C584)))</f>
        <v/>
      </c>
      <c r="E584" s="450" t="str">
        <f>IF(isblank(Beer!N72),"",if(Beer!N72=0,"",Beer!N72))</f>
        <v/>
      </c>
      <c r="G584" s="450" t="str">
        <f>if(ISBLANK(Beer!M72),"",if(Beer!M72=0,"",$B$526))</f>
        <v/>
      </c>
      <c r="H584" s="780">
        <f t="shared" si="6"/>
        <v>58</v>
      </c>
    </row>
    <row r="585">
      <c r="A585" s="779"/>
      <c r="C585" s="784" t="str">
        <f>Beer!M73</f>
        <v/>
      </c>
      <c r="D585" s="450" t="str">
        <f>IF(ISBLANK(C585),"",IF(MOC!$J$115=true,MOC!$I$115&amp;C585,if(MOC!$J$114=true,MOC!$H$114&amp;C585,C585)))</f>
        <v/>
      </c>
      <c r="E585" s="450" t="str">
        <f>IF(isblank(Beer!N73),"",if(Beer!N73=0,"",Beer!N73))</f>
        <v/>
      </c>
      <c r="G585" s="450" t="str">
        <f>if(ISBLANK(Beer!M73),"",if(Beer!M73=0,"",$B$526))</f>
        <v/>
      </c>
      <c r="H585" s="780">
        <f t="shared" si="6"/>
        <v>59</v>
      </c>
    </row>
    <row r="586">
      <c r="A586" s="779"/>
      <c r="C586" s="784" t="str">
        <f>Beer!M74</f>
        <v/>
      </c>
      <c r="D586" s="450" t="str">
        <f>IF(ISBLANK(C586),"",IF(MOC!$J$115=true,MOC!$I$115&amp;C586,if(MOC!$J$114=true,MOC!$H$114&amp;C586,C586)))</f>
        <v/>
      </c>
      <c r="E586" s="450" t="str">
        <f>IF(isblank(Beer!N74),"",if(Beer!N74=0,"",Beer!N74))</f>
        <v/>
      </c>
      <c r="G586" s="450" t="str">
        <f>if(ISBLANK(Beer!M74),"",if(Beer!M74=0,"",$B$526))</f>
        <v/>
      </c>
      <c r="H586" s="780">
        <f t="shared" si="6"/>
        <v>60</v>
      </c>
    </row>
    <row r="587">
      <c r="A587" s="779"/>
      <c r="C587" s="784" t="str">
        <f>Beer!M75</f>
        <v/>
      </c>
      <c r="D587" s="450" t="str">
        <f>IF(ISBLANK(C587),"",IF(MOC!$J$115=true,MOC!$I$115&amp;C587,if(MOC!$J$114=true,MOC!$H$114&amp;C587,C587)))</f>
        <v/>
      </c>
      <c r="E587" s="450" t="str">
        <f>IF(isblank(Beer!N75),"",if(Beer!N75=0,"",Beer!N75))</f>
        <v/>
      </c>
      <c r="G587" s="450" t="str">
        <f>if(ISBLANK(Beer!M75),"",if(Beer!M75=0,"",$B$526))</f>
        <v/>
      </c>
      <c r="H587" s="780">
        <f t="shared" si="6"/>
        <v>61</v>
      </c>
    </row>
    <row r="588">
      <c r="A588" s="779"/>
      <c r="C588" s="784" t="str">
        <f>Beer!M76</f>
        <v/>
      </c>
      <c r="D588" s="450" t="str">
        <f>IF(ISBLANK(C588),"",IF(MOC!$J$115=true,MOC!$I$115&amp;C588,if(MOC!$J$114=true,MOC!$H$114&amp;C588,C588)))</f>
        <v/>
      </c>
      <c r="E588" s="450" t="str">
        <f>IF(isblank(Beer!N76),"",if(Beer!N76=0,"",Beer!N76))</f>
        <v/>
      </c>
      <c r="G588" s="450" t="str">
        <f>if(ISBLANK(Beer!M76),"",if(Beer!M76=0,"",$B$526))</f>
        <v/>
      </c>
      <c r="H588" s="780">
        <f t="shared" si="6"/>
        <v>62</v>
      </c>
    </row>
    <row r="589">
      <c r="A589" s="779"/>
      <c r="C589" s="784" t="str">
        <f>Beer!M77</f>
        <v/>
      </c>
      <c r="D589" s="450" t="str">
        <f>IF(ISBLANK(C589),"",IF(MOC!$J$115=true,MOC!$I$115&amp;C589,if(MOC!$J$114=true,MOC!$H$114&amp;C589,C589)))</f>
        <v/>
      </c>
      <c r="E589" s="450" t="str">
        <f>IF(isblank(Beer!N77),"",if(Beer!N77=0,"",Beer!N77))</f>
        <v/>
      </c>
      <c r="G589" s="450" t="str">
        <f>if(ISBLANK(Beer!M77),"",if(Beer!M77=0,"",$B$526))</f>
        <v/>
      </c>
      <c r="H589" s="780">
        <f t="shared" si="6"/>
        <v>63</v>
      </c>
    </row>
    <row r="590">
      <c r="A590" s="779"/>
      <c r="C590" s="784" t="str">
        <f>Beer!M78</f>
        <v/>
      </c>
      <c r="D590" s="450" t="str">
        <f>IF(ISBLANK(C590),"",IF(MOC!$J$115=true,MOC!$I$115&amp;C590,if(MOC!$J$114=true,MOC!$H$114&amp;C590,C590)))</f>
        <v/>
      </c>
      <c r="E590" s="450" t="str">
        <f>IF(isblank(Beer!N78),"",if(Beer!N78=0,"",Beer!N78))</f>
        <v/>
      </c>
      <c r="G590" s="450" t="str">
        <f>if(ISBLANK(Beer!M78),"",if(Beer!M78=0,"",$B$526))</f>
        <v/>
      </c>
      <c r="H590" s="780">
        <f t="shared" si="6"/>
        <v>64</v>
      </c>
    </row>
    <row r="591">
      <c r="A591" s="779"/>
      <c r="C591" s="784" t="str">
        <f>Beer!M79</f>
        <v/>
      </c>
      <c r="D591" s="450" t="str">
        <f>IF(ISBLANK(C591),"",IF(MOC!$J$115=true,MOC!$I$115&amp;C591,if(MOC!$J$114=true,MOC!$H$114&amp;C591,C591)))</f>
        <v/>
      </c>
      <c r="E591" s="450" t="str">
        <f>IF(isblank(Beer!N79),"",if(Beer!N79=0,"",Beer!N79))</f>
        <v/>
      </c>
      <c r="G591" s="450" t="str">
        <f>if(ISBLANK(Beer!M79),"",if(Beer!M79=0,"",$B$526))</f>
        <v/>
      </c>
      <c r="H591" s="780">
        <f t="shared" si="6"/>
        <v>65</v>
      </c>
    </row>
    <row r="592">
      <c r="A592" s="779"/>
      <c r="C592" s="784" t="str">
        <f>Beer!M80</f>
        <v/>
      </c>
      <c r="D592" s="450" t="str">
        <f>IF(ISBLANK(C592),"",IF(MOC!$J$115=true,MOC!$I$115&amp;C592,if(MOC!$J$114=true,MOC!$H$114&amp;C592,C592)))</f>
        <v/>
      </c>
      <c r="E592" s="450" t="str">
        <f>IF(isblank(Beer!N80),"",if(Beer!N80=0,"",Beer!N80))</f>
        <v/>
      </c>
      <c r="G592" s="450" t="str">
        <f>if(ISBLANK(Beer!M80),"",if(Beer!M80=0,"",$B$526))</f>
        <v/>
      </c>
      <c r="H592" s="780">
        <f t="shared" si="6"/>
        <v>66</v>
      </c>
    </row>
    <row r="593">
      <c r="A593" s="779"/>
      <c r="C593" s="784" t="str">
        <f>Beer!M81</f>
        <v/>
      </c>
      <c r="D593" s="450" t="str">
        <f>IF(ISBLANK(C593),"",IF(MOC!$J$115=true,MOC!$I$115&amp;C593,if(MOC!$J$114=true,MOC!$H$114&amp;C593,C593)))</f>
        <v/>
      </c>
      <c r="E593" s="450" t="str">
        <f>IF(isblank(Beer!N81),"",if(Beer!N81=0,"",Beer!N81))</f>
        <v/>
      </c>
      <c r="G593" s="450" t="str">
        <f>if(ISBLANK(Beer!M81),"",if(Beer!M81=0,"",$B$526))</f>
        <v/>
      </c>
      <c r="H593" s="780">
        <f t="shared" si="6"/>
        <v>67</v>
      </c>
    </row>
    <row r="594">
      <c r="A594" s="779"/>
      <c r="C594" s="784" t="str">
        <f>Beer!M82</f>
        <v/>
      </c>
      <c r="D594" s="450" t="str">
        <f>IF(ISBLANK(C594),"",IF(MOC!$J$115=true,MOC!$I$115&amp;C594,if(MOC!$J$114=true,MOC!$H$114&amp;C594,C594)))</f>
        <v/>
      </c>
      <c r="E594" s="450" t="str">
        <f>IF(isblank(Beer!N82),"",if(Beer!N82=0,"",Beer!N82))</f>
        <v/>
      </c>
      <c r="G594" s="450" t="str">
        <f>if(ISBLANK(Beer!M82),"",if(Beer!M82=0,"",$B$526))</f>
        <v/>
      </c>
      <c r="H594" s="780">
        <f t="shared" si="6"/>
        <v>68</v>
      </c>
    </row>
    <row r="595">
      <c r="A595" s="779"/>
      <c r="C595" s="784" t="str">
        <f>Beer!M83</f>
        <v/>
      </c>
      <c r="D595" s="450" t="str">
        <f>IF(ISBLANK(C595),"",IF(MOC!$J$115=true,MOC!$I$115&amp;C595,if(MOC!$J$114=true,MOC!$H$114&amp;C595,C595)))</f>
        <v/>
      </c>
      <c r="E595" s="450" t="str">
        <f>IF(isblank(Beer!N83),"",if(Beer!N83=0,"",Beer!N83))</f>
        <v/>
      </c>
      <c r="G595" s="450" t="str">
        <f>if(ISBLANK(Beer!M83),"",if(Beer!M83=0,"",$B$526))</f>
        <v/>
      </c>
      <c r="H595" s="780">
        <f t="shared" si="6"/>
        <v>69</v>
      </c>
    </row>
    <row r="596">
      <c r="A596" s="779"/>
      <c r="C596" s="784" t="str">
        <f>Beer!M84</f>
        <v/>
      </c>
      <c r="D596" s="450" t="str">
        <f>IF(ISBLANK(C596),"",IF(MOC!$J$115=true,MOC!$I$115&amp;C596,if(MOC!$J$114=true,MOC!$H$114&amp;C596,C596)))</f>
        <v/>
      </c>
      <c r="E596" s="450" t="str">
        <f>IF(isblank(Beer!N84),"",if(Beer!N84=0,"",Beer!N84))</f>
        <v/>
      </c>
      <c r="G596" s="450" t="str">
        <f>if(ISBLANK(Beer!M84),"",if(Beer!M84=0,"",$B$526))</f>
        <v/>
      </c>
      <c r="H596" s="780">
        <f t="shared" si="6"/>
        <v>70</v>
      </c>
    </row>
    <row r="597">
      <c r="A597" s="779"/>
      <c r="C597" s="784" t="str">
        <f>Beer!M85</f>
        <v/>
      </c>
      <c r="D597" s="450" t="str">
        <f>IF(ISBLANK(C597),"",IF(MOC!$J$115=true,MOC!$I$115&amp;C597,if(MOC!$J$114=true,MOC!$H$114&amp;C597,C597)))</f>
        <v/>
      </c>
      <c r="E597" s="450" t="str">
        <f>IF(isblank(Beer!N85),"",if(Beer!N85=0,"",Beer!N85))</f>
        <v/>
      </c>
      <c r="G597" s="450" t="str">
        <f>if(ISBLANK(Beer!M85),"",if(Beer!M85=0,"",$B$526))</f>
        <v/>
      </c>
      <c r="H597" s="780">
        <f t="shared" si="6"/>
        <v>71</v>
      </c>
    </row>
    <row r="598">
      <c r="A598" s="779"/>
      <c r="C598" s="784" t="str">
        <f>Beer!M86</f>
        <v/>
      </c>
      <c r="D598" s="450" t="str">
        <f>IF(ISBLANK(C598),"",IF(MOC!$J$115=true,MOC!$I$115&amp;C598,if(MOC!$J$114=true,MOC!$H$114&amp;C598,C598)))</f>
        <v/>
      </c>
      <c r="E598" s="450" t="str">
        <f>IF(isblank(Beer!N86),"",if(Beer!N86=0,"",Beer!N86))</f>
        <v/>
      </c>
      <c r="G598" s="450" t="str">
        <f>if(ISBLANK(Beer!M86),"",if(Beer!M86=0,"",$B$526))</f>
        <v/>
      </c>
      <c r="H598" s="780">
        <f t="shared" si="6"/>
        <v>72</v>
      </c>
    </row>
    <row r="599">
      <c r="A599" s="779"/>
      <c r="C599" s="784" t="str">
        <f>Beer!M87</f>
        <v/>
      </c>
      <c r="D599" s="450" t="str">
        <f>IF(ISBLANK(C599),"",IF(MOC!$J$115=true,MOC!$I$115&amp;C599,if(MOC!$J$114=true,MOC!$H$114&amp;C599,C599)))</f>
        <v/>
      </c>
      <c r="E599" s="450" t="str">
        <f>IF(isblank(Beer!N87),"",if(Beer!N87=0,"",Beer!N87))</f>
        <v/>
      </c>
      <c r="G599" s="450" t="str">
        <f>if(ISBLANK(Beer!M87),"",if(Beer!M87=0,"",$B$526))</f>
        <v/>
      </c>
      <c r="H599" s="780">
        <f t="shared" si="6"/>
        <v>73</v>
      </c>
    </row>
    <row r="600">
      <c r="A600" s="779"/>
      <c r="C600" s="784" t="str">
        <f>Beer!M88</f>
        <v/>
      </c>
      <c r="D600" s="450" t="str">
        <f>IF(ISBLANK(C600),"",IF(MOC!$J$115=true,MOC!$I$115&amp;C600,if(MOC!$J$114=true,MOC!$H$114&amp;C600,C600)))</f>
        <v/>
      </c>
      <c r="E600" s="450" t="str">
        <f>IF(isblank(Beer!N88),"",if(Beer!N88=0,"",Beer!N88))</f>
        <v/>
      </c>
      <c r="G600" s="450" t="str">
        <f>if(ISBLANK(Beer!M88),"",if(Beer!M88=0,"",$B$526))</f>
        <v/>
      </c>
      <c r="H600" s="780">
        <f t="shared" si="6"/>
        <v>74</v>
      </c>
    </row>
    <row r="601">
      <c r="A601" s="779"/>
      <c r="C601" s="784" t="str">
        <f>Beer!M89</f>
        <v/>
      </c>
      <c r="D601" s="450" t="str">
        <f>IF(ISBLANK(C601),"",IF(MOC!$J$115=true,MOC!$I$115&amp;C601,if(MOC!$J$114=true,MOC!$H$114&amp;C601,C601)))</f>
        <v/>
      </c>
      <c r="E601" s="450" t="str">
        <f>IF(isblank(Beer!N89),"",if(Beer!N89=0,"",Beer!N89))</f>
        <v/>
      </c>
      <c r="G601" s="450" t="str">
        <f>if(ISBLANK(Beer!M89),"",if(Beer!M89=0,"",$B$526))</f>
        <v/>
      </c>
      <c r="H601" s="780">
        <f t="shared" si="6"/>
        <v>75</v>
      </c>
    </row>
    <row r="602">
      <c r="A602" s="779"/>
      <c r="C602" s="784" t="str">
        <f>Beer!M90</f>
        <v/>
      </c>
      <c r="D602" s="450" t="str">
        <f>IF(ISBLANK(C602),"",IF(MOC!$J$115=true,MOC!$I$115&amp;C602,if(MOC!$J$114=true,MOC!$H$114&amp;C602,C602)))</f>
        <v/>
      </c>
      <c r="E602" s="450" t="str">
        <f>IF(isblank(Beer!N90),"",if(Beer!N90=0,"",Beer!N90))</f>
        <v/>
      </c>
      <c r="G602" s="450" t="str">
        <f>if(ISBLANK(Beer!M90),"",if(Beer!M90=0,"",$B$526))</f>
        <v/>
      </c>
      <c r="H602" s="780">
        <f t="shared" si="6"/>
        <v>76</v>
      </c>
    </row>
    <row r="603">
      <c r="A603" s="779"/>
      <c r="C603" s="784" t="str">
        <f>Beer!M91</f>
        <v/>
      </c>
      <c r="D603" s="450" t="str">
        <f>IF(ISBLANK(C603),"",IF(MOC!$J$115=true,MOC!$I$115&amp;C603,if(MOC!$J$114=true,MOC!$H$114&amp;C603,C603)))</f>
        <v/>
      </c>
      <c r="E603" s="450" t="str">
        <f>IF(isblank(Beer!N91),"",if(Beer!N91=0,"",Beer!N91))</f>
        <v/>
      </c>
      <c r="G603" s="450" t="str">
        <f>if(ISBLANK(Beer!M91),"",if(Beer!M91=0,"",$B$526))</f>
        <v/>
      </c>
      <c r="H603" s="780">
        <f t="shared" si="6"/>
        <v>77</v>
      </c>
    </row>
    <row r="604">
      <c r="A604" s="779"/>
      <c r="C604" s="784" t="str">
        <f>Beer!M92</f>
        <v/>
      </c>
      <c r="D604" s="450" t="str">
        <f>IF(ISBLANK(C604),"",IF(MOC!$J$115=true,MOC!$I$115&amp;C604,if(MOC!$J$114=true,MOC!$H$114&amp;C604,C604)))</f>
        <v/>
      </c>
      <c r="E604" s="450" t="str">
        <f>IF(isblank(Beer!N92),"",if(Beer!N92=0,"",Beer!N92))</f>
        <v/>
      </c>
      <c r="G604" s="450" t="str">
        <f>if(ISBLANK(Beer!M92),"",if(Beer!M92=0,"",$B$526))</f>
        <v/>
      </c>
      <c r="H604" s="780">
        <f t="shared" si="6"/>
        <v>78</v>
      </c>
    </row>
    <row r="605">
      <c r="A605" s="779"/>
      <c r="C605" s="784" t="str">
        <f>Beer!M93</f>
        <v/>
      </c>
      <c r="D605" s="450" t="str">
        <f>IF(ISBLANK(C605),"",IF(MOC!$J$115=true,MOC!$I$115&amp;C605,if(MOC!$J$114=true,MOC!$H$114&amp;C605,C605)))</f>
        <v/>
      </c>
      <c r="E605" s="450" t="str">
        <f>IF(isblank(Beer!N93),"",if(Beer!N93=0,"",Beer!N93))</f>
        <v/>
      </c>
      <c r="G605" s="450" t="str">
        <f>if(ISBLANK(Beer!M93),"",if(Beer!M93=0,"",$B$526))</f>
        <v/>
      </c>
      <c r="H605" s="780">
        <f t="shared" si="6"/>
        <v>79</v>
      </c>
    </row>
    <row r="606">
      <c r="A606" s="779"/>
      <c r="C606" s="784" t="str">
        <f>Beer!M94</f>
        <v/>
      </c>
      <c r="D606" s="450" t="str">
        <f>IF(ISBLANK(C606),"",IF(MOC!$J$115=true,MOC!$I$115&amp;C606,if(MOC!$J$114=true,MOC!$H$114&amp;C606,C606)))</f>
        <v/>
      </c>
      <c r="E606" s="450" t="str">
        <f>IF(isblank(Beer!N94),"",if(Beer!N94=0,"",Beer!N94))</f>
        <v/>
      </c>
      <c r="G606" s="450" t="str">
        <f>if(ISBLANK(Beer!M94),"",if(Beer!M94=0,"",$B$526))</f>
        <v/>
      </c>
      <c r="H606" s="780">
        <f t="shared" si="6"/>
        <v>80</v>
      </c>
    </row>
    <row r="607">
      <c r="A607" s="779"/>
      <c r="C607" s="784" t="str">
        <f>Beer!M95</f>
        <v/>
      </c>
      <c r="D607" s="450" t="str">
        <f>IF(ISBLANK(C607),"",IF(MOC!$J$115=true,MOC!$I$115&amp;C607,if(MOC!$J$114=true,MOC!$H$114&amp;C607,C607)))</f>
        <v/>
      </c>
      <c r="E607" s="450" t="str">
        <f>IF(isblank(Beer!N95),"",if(Beer!N95=0,"",Beer!N95))</f>
        <v/>
      </c>
      <c r="G607" s="450" t="str">
        <f>if(ISBLANK(Beer!M95),"",if(Beer!M95=0,"",$B$526))</f>
        <v/>
      </c>
      <c r="H607" s="780">
        <f t="shared" si="6"/>
        <v>81</v>
      </c>
    </row>
    <row r="608">
      <c r="A608" s="779"/>
      <c r="C608" s="784" t="str">
        <f>Beer!M96</f>
        <v/>
      </c>
      <c r="D608" s="450" t="str">
        <f>IF(ISBLANK(C608),"",IF(MOC!$J$115=true,MOC!$I$115&amp;C608,if(MOC!$J$114=true,MOC!$H$114&amp;C608,C608)))</f>
        <v/>
      </c>
      <c r="E608" s="450" t="str">
        <f>IF(isblank(Beer!N96),"",if(Beer!N96=0,"",Beer!N96))</f>
        <v/>
      </c>
      <c r="G608" s="450" t="str">
        <f>if(ISBLANK(Beer!M96),"",if(Beer!M96=0,"",$B$526))</f>
        <v/>
      </c>
      <c r="H608" s="780">
        <f t="shared" si="6"/>
        <v>82</v>
      </c>
    </row>
    <row r="609">
      <c r="A609" s="779"/>
      <c r="C609" s="784" t="str">
        <f>Beer!M97</f>
        <v/>
      </c>
      <c r="D609" s="450" t="str">
        <f>IF(ISBLANK(C609),"",IF(MOC!$J$115=true,MOC!$I$115&amp;C609,if(MOC!$J$114=true,MOC!$H$114&amp;C609,C609)))</f>
        <v/>
      </c>
      <c r="E609" s="450" t="str">
        <f>IF(isblank(Beer!N97),"",if(Beer!N97=0,"",Beer!N97))</f>
        <v/>
      </c>
      <c r="G609" s="450" t="str">
        <f>if(ISBLANK(Beer!M97),"",if(Beer!M97=0,"",$B$526))</f>
        <v/>
      </c>
      <c r="H609" s="780">
        <f t="shared" si="6"/>
        <v>83</v>
      </c>
    </row>
    <row r="610">
      <c r="A610" s="779"/>
      <c r="C610" s="784" t="str">
        <f>Beer!M98</f>
        <v/>
      </c>
      <c r="D610" s="450" t="str">
        <f>IF(ISBLANK(C610),"",IF(MOC!$J$115=true,MOC!$I$115&amp;C610,if(MOC!$J$114=true,MOC!$H$114&amp;C610,C610)))</f>
        <v/>
      </c>
      <c r="E610" s="450" t="str">
        <f>IF(isblank(Beer!N98),"",if(Beer!N98=0,"",Beer!N98))</f>
        <v/>
      </c>
      <c r="G610" s="450" t="str">
        <f>if(ISBLANK(Beer!M98),"",if(Beer!M98=0,"",$B$526))</f>
        <v/>
      </c>
      <c r="H610" s="780">
        <f t="shared" si="6"/>
        <v>84</v>
      </c>
    </row>
    <row r="611">
      <c r="A611" s="779"/>
      <c r="C611" s="784" t="str">
        <f>Beer!M99</f>
        <v/>
      </c>
      <c r="D611" s="450" t="str">
        <f>IF(ISBLANK(C611),"",IF(MOC!$J$115=true,MOC!$I$115&amp;C611,if(MOC!$J$114=true,MOC!$H$114&amp;C611,C611)))</f>
        <v/>
      </c>
      <c r="E611" s="450" t="str">
        <f>IF(isblank(Beer!N99),"",if(Beer!N99=0,"",Beer!N99))</f>
        <v/>
      </c>
      <c r="G611" s="450" t="str">
        <f>if(ISBLANK(Beer!M99),"",if(Beer!M99=0,"",$B$526))</f>
        <v/>
      </c>
      <c r="H611" s="780">
        <f t="shared" si="6"/>
        <v>85</v>
      </c>
    </row>
    <row r="612">
      <c r="A612" s="779"/>
      <c r="C612" s="784" t="str">
        <f>Beer!M100</f>
        <v/>
      </c>
      <c r="D612" s="450" t="str">
        <f>IF(ISBLANK(C612),"",IF(MOC!$J$115=true,MOC!$I$115&amp;C612,if(MOC!$J$114=true,MOC!$H$114&amp;C612,C612)))</f>
        <v/>
      </c>
      <c r="E612" s="450" t="str">
        <f>IF(isblank(Beer!N100),"",if(Beer!N100=0,"",Beer!N100))</f>
        <v/>
      </c>
      <c r="G612" s="450" t="str">
        <f>if(ISBLANK(Beer!M100),"",if(Beer!M100=0,"",$B$526))</f>
        <v/>
      </c>
      <c r="H612" s="780">
        <f t="shared" si="6"/>
        <v>86</v>
      </c>
    </row>
    <row r="613">
      <c r="A613" s="779"/>
      <c r="C613" s="784" t="str">
        <f>Beer!M101</f>
        <v/>
      </c>
      <c r="D613" s="450" t="str">
        <f>IF(ISBLANK(C613),"",IF(MOC!$J$115=true,MOC!$I$115&amp;C613,if(MOC!$J$114=true,MOC!$H$114&amp;C613,C613)))</f>
        <v/>
      </c>
      <c r="E613" s="450" t="str">
        <f>IF(isblank(Beer!N101),"",if(Beer!N101=0,"",Beer!N101))</f>
        <v/>
      </c>
      <c r="G613" s="450" t="str">
        <f>if(ISBLANK(Beer!M101),"",if(Beer!M101=0,"",$B$526))</f>
        <v/>
      </c>
      <c r="H613" s="780">
        <f t="shared" si="6"/>
        <v>87</v>
      </c>
    </row>
    <row r="614">
      <c r="A614" s="779"/>
      <c r="C614" s="784" t="str">
        <f>Beer!M102</f>
        <v/>
      </c>
      <c r="D614" s="450" t="str">
        <f>IF(ISBLANK(C614),"",IF(MOC!$J$115=true,MOC!$I$115&amp;C614,if(MOC!$J$114=true,MOC!$H$114&amp;C614,C614)))</f>
        <v/>
      </c>
      <c r="E614" s="450" t="str">
        <f>IF(isblank(Beer!N102),"",if(Beer!N102=0,"",Beer!N102))</f>
        <v/>
      </c>
      <c r="G614" s="450" t="str">
        <f>if(ISBLANK(Beer!M102),"",if(Beer!M102=0,"",$B$526))</f>
        <v/>
      </c>
      <c r="H614" s="780">
        <f t="shared" si="6"/>
        <v>88</v>
      </c>
    </row>
    <row r="615">
      <c r="A615" s="779"/>
      <c r="C615" s="784" t="str">
        <f>Beer!M103</f>
        <v/>
      </c>
      <c r="D615" s="450" t="str">
        <f>IF(ISBLANK(C615),"",IF(MOC!$J$115=true,MOC!$I$115&amp;C615,if(MOC!$J$114=true,MOC!$H$114&amp;C615,C615)))</f>
        <v/>
      </c>
      <c r="E615" s="450" t="str">
        <f>IF(isblank(Beer!N103),"",if(Beer!N103=0,"",Beer!N103))</f>
        <v/>
      </c>
      <c r="G615" s="450" t="str">
        <f>if(ISBLANK(Beer!M103),"",if(Beer!M103=0,"",$B$526))</f>
        <v/>
      </c>
      <c r="H615" s="780">
        <f t="shared" si="6"/>
        <v>89</v>
      </c>
    </row>
    <row r="616">
      <c r="A616" s="779"/>
      <c r="C616" s="784" t="str">
        <f>Beer!M104</f>
        <v/>
      </c>
      <c r="D616" s="450" t="str">
        <f>IF(ISBLANK(C616),"",IF(MOC!$J$115=true,MOC!$I$115&amp;C616,if(MOC!$J$114=true,MOC!$H$114&amp;C616,C616)))</f>
        <v/>
      </c>
      <c r="E616" s="450" t="str">
        <f>IF(isblank(Beer!N104),"",if(Beer!N104=0,"",Beer!N104))</f>
        <v/>
      </c>
      <c r="G616" s="450" t="str">
        <f>if(ISBLANK(Beer!M104),"",if(Beer!M104=0,"",$B$526))</f>
        <v/>
      </c>
      <c r="H616" s="780">
        <f t="shared" si="6"/>
        <v>90</v>
      </c>
    </row>
    <row r="617">
      <c r="A617" s="779"/>
      <c r="C617" s="784" t="str">
        <f>Beer!M105</f>
        <v/>
      </c>
      <c r="D617" s="450" t="str">
        <f>IF(ISBLANK(C617),"",IF(MOC!$J$115=true,MOC!$I$115&amp;C617,if(MOC!$J$114=true,MOC!$H$114&amp;C617,C617)))</f>
        <v/>
      </c>
      <c r="E617" s="450" t="str">
        <f>IF(isblank(Beer!N105),"",if(Beer!N105=0,"",Beer!N105))</f>
        <v/>
      </c>
      <c r="G617" s="450" t="str">
        <f>if(ISBLANK(Beer!M105),"",if(Beer!M105=0,"",$B$526))</f>
        <v/>
      </c>
      <c r="H617" s="780">
        <f t="shared" si="6"/>
        <v>91</v>
      </c>
    </row>
    <row r="618">
      <c r="A618" s="779"/>
      <c r="C618" s="784" t="str">
        <f>Beer!M106</f>
        <v/>
      </c>
      <c r="D618" s="450" t="str">
        <f>IF(ISBLANK(C618),"",IF(MOC!$J$115=true,MOC!$I$115&amp;C618,if(MOC!$J$114=true,MOC!$H$114&amp;C618,C618)))</f>
        <v/>
      </c>
      <c r="E618" s="450" t="str">
        <f>IF(isblank(Beer!N106),"",if(Beer!N106=0,"",Beer!N106))</f>
        <v/>
      </c>
      <c r="G618" s="450" t="str">
        <f>if(ISBLANK(Beer!M106),"",if(Beer!M106=0,"",$B$526))</f>
        <v/>
      </c>
      <c r="H618" s="780">
        <f t="shared" si="6"/>
        <v>92</v>
      </c>
    </row>
    <row r="619">
      <c r="A619" s="779"/>
      <c r="C619" s="784" t="str">
        <f>Beer!M107</f>
        <v/>
      </c>
      <c r="D619" s="450" t="str">
        <f>IF(ISBLANK(C619),"",IF(MOC!$J$115=true,MOC!$I$115&amp;C619,if(MOC!$J$114=true,MOC!$H$114&amp;C619,C619)))</f>
        <v/>
      </c>
      <c r="E619" s="450" t="str">
        <f>IF(isblank(Beer!N107),"",if(Beer!N107=0,"",Beer!N107))</f>
        <v/>
      </c>
      <c r="G619" s="450" t="str">
        <f>if(ISBLANK(Beer!M107),"",if(Beer!M107=0,"",$B$526))</f>
        <v/>
      </c>
      <c r="H619" s="780">
        <f t="shared" si="6"/>
        <v>93</v>
      </c>
    </row>
    <row r="620">
      <c r="A620" s="779"/>
      <c r="C620" s="784" t="str">
        <f>Beer!M108</f>
        <v/>
      </c>
      <c r="D620" s="450" t="str">
        <f>IF(ISBLANK(C620),"",IF(MOC!$J$115=true,MOC!$I$115&amp;C620,if(MOC!$J$114=true,MOC!$H$114&amp;C620,C620)))</f>
        <v/>
      </c>
      <c r="E620" s="450" t="str">
        <f>IF(isblank(Beer!N108),"",if(Beer!N108=0,"",Beer!N108))</f>
        <v/>
      </c>
      <c r="G620" s="450" t="str">
        <f>if(ISBLANK(Beer!M108),"",if(Beer!M108=0,"",$B$526))</f>
        <v/>
      </c>
      <c r="H620" s="780">
        <f t="shared" si="6"/>
        <v>94</v>
      </c>
    </row>
    <row r="621">
      <c r="A621" s="779"/>
      <c r="C621" s="784" t="str">
        <f>Beer!M109</f>
        <v/>
      </c>
      <c r="D621" s="450" t="str">
        <f>IF(ISBLANK(C621),"",IF(MOC!$J$115=true,MOC!$I$115&amp;C621,if(MOC!$J$114=true,MOC!$H$114&amp;C621,C621)))</f>
        <v/>
      </c>
      <c r="E621" s="450" t="str">
        <f>IF(isblank(Beer!N109),"",if(Beer!N109=0,"",Beer!N109))</f>
        <v/>
      </c>
      <c r="G621" s="450" t="str">
        <f>if(ISBLANK(Beer!M109),"",if(Beer!M109=0,"",$B$526))</f>
        <v/>
      </c>
      <c r="H621" s="780">
        <f t="shared" si="6"/>
        <v>95</v>
      </c>
    </row>
    <row r="622">
      <c r="A622" s="779"/>
      <c r="C622" s="784" t="str">
        <f>Beer!M110</f>
        <v/>
      </c>
      <c r="D622" s="450" t="str">
        <f>IF(ISBLANK(C622),"",IF(MOC!$J$115=true,MOC!$I$115&amp;C622,if(MOC!$J$114=true,MOC!$H$114&amp;C622,C622)))</f>
        <v/>
      </c>
      <c r="E622" s="450" t="str">
        <f>IF(isblank(Beer!N110),"",if(Beer!N110=0,"",Beer!N110))</f>
        <v/>
      </c>
      <c r="G622" s="450" t="str">
        <f>if(ISBLANK(Beer!M110),"",if(Beer!M110=0,"",$B$526))</f>
        <v/>
      </c>
      <c r="H622" s="780">
        <f t="shared" si="6"/>
        <v>96</v>
      </c>
    </row>
    <row r="623">
      <c r="A623" s="779"/>
      <c r="C623" s="784" t="str">
        <f>Beer!M111</f>
        <v/>
      </c>
      <c r="D623" s="450" t="str">
        <f>IF(ISBLANK(C623),"",IF(MOC!$J$115=true,MOC!$I$115&amp;C623,if(MOC!$J$114=true,MOC!$H$114&amp;C623,C623)))</f>
        <v/>
      </c>
      <c r="E623" s="450" t="str">
        <f>IF(isblank(Beer!N111),"",if(Beer!N111=0,"",Beer!N111))</f>
        <v/>
      </c>
      <c r="G623" s="450" t="str">
        <f>if(ISBLANK(Beer!M111),"",if(Beer!M111=0,"",$B$526))</f>
        <v/>
      </c>
      <c r="H623" s="780">
        <f t="shared" si="6"/>
        <v>97</v>
      </c>
    </row>
    <row r="624">
      <c r="A624" s="779"/>
      <c r="C624" s="784" t="str">
        <f>Beer!M112</f>
        <v/>
      </c>
      <c r="D624" s="450" t="str">
        <f>IF(ISBLANK(C624),"",IF(MOC!$J$115=true,MOC!$I$115&amp;C624,if(MOC!$J$114=true,MOC!$H$114&amp;C624,C624)))</f>
        <v/>
      </c>
      <c r="E624" s="450" t="str">
        <f>IF(isblank(Beer!N112),"",if(Beer!N112=0,"",Beer!N112))</f>
        <v/>
      </c>
      <c r="G624" s="450" t="str">
        <f>if(ISBLANK(Beer!M112),"",if(Beer!M112=0,"",$B$526))</f>
        <v/>
      </c>
      <c r="H624" s="780">
        <f t="shared" si="6"/>
        <v>98</v>
      </c>
    </row>
    <row r="625">
      <c r="A625" s="779"/>
      <c r="C625" s="784" t="str">
        <f>Beer!M113</f>
        <v/>
      </c>
      <c r="D625" s="450" t="str">
        <f>IF(ISBLANK(C625),"",IF(MOC!$J$115=true,MOC!$I$115&amp;C625,if(MOC!$J$114=true,MOC!$H$114&amp;C625,C625)))</f>
        <v/>
      </c>
      <c r="E625" s="450" t="str">
        <f>IF(isblank(Beer!N113),"",if(Beer!N113=0,"",Beer!N113))</f>
        <v/>
      </c>
      <c r="G625" s="450" t="str">
        <f>if(ISBLANK(Beer!M113),"",if(Beer!M113=0,"",$B$526))</f>
        <v/>
      </c>
      <c r="H625" s="780">
        <f t="shared" si="6"/>
        <v>99</v>
      </c>
    </row>
    <row r="626">
      <c r="A626" s="779"/>
      <c r="C626" s="784" t="str">
        <f>Beer!M114</f>
        <v/>
      </c>
      <c r="D626" s="450" t="str">
        <f>IF(ISBLANK(C626),"",IF(MOC!$J$115=true,MOC!$I$115&amp;C626,if(MOC!$J$114=true,MOC!$H$114&amp;C626,C626)))</f>
        <v/>
      </c>
      <c r="E626" s="450" t="str">
        <f>IF(isblank(Beer!N114),"",if(Beer!N114=0,"",Beer!N114))</f>
        <v/>
      </c>
      <c r="G626" s="450" t="str">
        <f>if(ISBLANK(Beer!M114),"",if(Beer!M114=0,"",$B$526))</f>
        <v/>
      </c>
      <c r="H626" s="780">
        <f t="shared" si="6"/>
        <v>100</v>
      </c>
    </row>
    <row r="627">
      <c r="A627" s="779"/>
      <c r="C627" s="450" t="str">
        <f>Beer!M116</f>
        <v/>
      </c>
      <c r="D627" s="450" t="str">
        <f>IF(ISBLANK(C627),"",IF(MOC!$J$115=true,MOC!$I$115&amp;C627,if(MOC!$J$114=true,MOC!$H$114&amp;C627,C627)))</f>
        <v/>
      </c>
      <c r="E627" s="450" t="str">
        <f>IF(isblank(Beer!N116),"",if(Beer!N116=0,"",Beer!N116))</f>
        <v/>
      </c>
      <c r="G627" s="450" t="str">
        <f>if(ISBLANK(Beer!M116),"",if(Beer!M116=0,"",$B$526))</f>
        <v/>
      </c>
      <c r="H627" s="780"/>
    </row>
    <row r="628">
      <c r="A628" s="779"/>
      <c r="H628" s="780"/>
    </row>
    <row r="629">
      <c r="A629" s="779"/>
      <c r="H629" s="780"/>
    </row>
    <row r="630">
      <c r="A630" s="791" t="str">
        <f>Beer!P14</f>
        <v>Optional Beer Category</v>
      </c>
      <c r="B630" s="791" t="str">
        <f>A630</f>
        <v>Optional Beer Category</v>
      </c>
      <c r="H630" s="780"/>
    </row>
    <row r="631">
      <c r="C631" s="784" t="str">
        <f>Beer!P15</f>
        <v/>
      </c>
      <c r="D631" s="450" t="str">
        <f>IF(ISBLANK(C631),"",IF(MOC!$J$119=true,MOC!$I$119&amp;C631,if(MOC!$J$118=true,MOC!$H$118&amp;C631,C631)))</f>
        <v/>
      </c>
      <c r="E631" s="450" t="str">
        <f>IF(isblank(Beer!Q15),"",if(Beer!Q15=0,"",Beer!Q15))</f>
        <v/>
      </c>
      <c r="G631" s="450" t="str">
        <f>if(ISBLANK(Beer!P15),"",if(Beer!P15=0,"",$B$630))</f>
        <v/>
      </c>
      <c r="H631" s="785">
        <v>1.0</v>
      </c>
    </row>
    <row r="632">
      <c r="C632" s="784" t="str">
        <f>Beer!P16</f>
        <v/>
      </c>
      <c r="D632" s="450" t="str">
        <f>IF(ISBLANK(C632),"",IF(MOC!$J$119=true,MOC!$I$119&amp;C632,if(MOC!$J$118=true,MOC!$H$118&amp;C632,C632)))</f>
        <v/>
      </c>
      <c r="E632" s="450" t="str">
        <f>IF(isblank(Beer!Q16),"",if(Beer!Q16=0,"",Beer!Q16))</f>
        <v/>
      </c>
      <c r="G632" s="450" t="str">
        <f>if(ISBLANK(Beer!P16),"",if(Beer!P16=0,"",$B$630))</f>
        <v/>
      </c>
      <c r="H632" s="780">
        <f t="shared" ref="H632:H730" si="7">H631+1</f>
        <v>2</v>
      </c>
    </row>
    <row r="633">
      <c r="C633" s="784" t="str">
        <f>Beer!P17</f>
        <v/>
      </c>
      <c r="D633" s="450" t="str">
        <f>IF(ISBLANK(C633),"",IF(MOC!$J$119=true,MOC!$I$119&amp;C633,if(MOC!$J$118=true,MOC!$H$118&amp;C633,C633)))</f>
        <v/>
      </c>
      <c r="E633" s="450" t="str">
        <f>IF(isblank(Beer!Q17),"",if(Beer!Q17=0,"",Beer!Q17))</f>
        <v/>
      </c>
      <c r="G633" s="450" t="str">
        <f>if(ISBLANK(Beer!P17),"",if(Beer!P17=0,"",$B$630))</f>
        <v/>
      </c>
      <c r="H633" s="780">
        <f t="shared" si="7"/>
        <v>3</v>
      </c>
    </row>
    <row r="634">
      <c r="C634" s="784" t="str">
        <f>Beer!P18</f>
        <v/>
      </c>
      <c r="D634" s="450" t="str">
        <f>IF(ISBLANK(C634),"",IF(MOC!$J$119=true,MOC!$I$119&amp;C634,if(MOC!$J$118=true,MOC!$H$118&amp;C634,C634)))</f>
        <v/>
      </c>
      <c r="E634" s="450" t="str">
        <f>IF(isblank(Beer!Q18),"",if(Beer!Q18=0,"",Beer!Q18))</f>
        <v/>
      </c>
      <c r="G634" s="450" t="str">
        <f>if(ISBLANK(Beer!P18),"",if(Beer!P18=0,"",$B$630))</f>
        <v/>
      </c>
      <c r="H634" s="780">
        <f t="shared" si="7"/>
        <v>4</v>
      </c>
    </row>
    <row r="635">
      <c r="C635" s="784" t="str">
        <f>Beer!P19</f>
        <v/>
      </c>
      <c r="D635" s="450" t="str">
        <f>IF(ISBLANK(C635),"",IF(MOC!$J$119=true,MOC!$I$119&amp;C635,if(MOC!$J$118=true,MOC!$H$118&amp;C635,C635)))</f>
        <v/>
      </c>
      <c r="E635" s="450" t="str">
        <f>IF(isblank(Beer!Q19),"",if(Beer!Q19=0,"",Beer!Q19))</f>
        <v/>
      </c>
      <c r="G635" s="450" t="str">
        <f>if(ISBLANK(Beer!P19),"",if(Beer!P19=0,"",$B$630))</f>
        <v/>
      </c>
      <c r="H635" s="780">
        <f t="shared" si="7"/>
        <v>5</v>
      </c>
    </row>
    <row r="636">
      <c r="C636" s="784" t="str">
        <f>Beer!P20</f>
        <v/>
      </c>
      <c r="D636" s="450" t="str">
        <f>IF(ISBLANK(C636),"",IF(MOC!$J$119=true,MOC!$I$119&amp;C636,if(MOC!$J$118=true,MOC!$H$118&amp;C636,C636)))</f>
        <v/>
      </c>
      <c r="E636" s="450" t="str">
        <f>IF(isblank(Beer!Q20),"",if(Beer!Q20=0,"",Beer!Q20))</f>
        <v/>
      </c>
      <c r="G636" s="450" t="str">
        <f>if(ISBLANK(Beer!P20),"",if(Beer!P20=0,"",$B$630))</f>
        <v/>
      </c>
      <c r="H636" s="780">
        <f t="shared" si="7"/>
        <v>6</v>
      </c>
    </row>
    <row r="637">
      <c r="C637" s="784" t="str">
        <f>Beer!P21</f>
        <v/>
      </c>
      <c r="D637" s="450" t="str">
        <f>IF(ISBLANK(C637),"",IF(MOC!$J$119=true,MOC!$I$119&amp;C637,if(MOC!$J$118=true,MOC!$H$118&amp;C637,C637)))</f>
        <v/>
      </c>
      <c r="E637" s="450" t="str">
        <f>IF(isblank(Beer!Q21),"",if(Beer!Q21=0,"",Beer!Q21))</f>
        <v/>
      </c>
      <c r="G637" s="450" t="str">
        <f>if(ISBLANK(Beer!P21),"",if(Beer!P21=0,"",$B$630))</f>
        <v/>
      </c>
      <c r="H637" s="780">
        <f t="shared" si="7"/>
        <v>7</v>
      </c>
    </row>
    <row r="638">
      <c r="C638" s="784" t="str">
        <f>Beer!P22</f>
        <v/>
      </c>
      <c r="D638" s="450" t="str">
        <f>IF(ISBLANK(C638),"",IF(MOC!$J$119=true,MOC!$I$119&amp;C638,if(MOC!$J$118=true,MOC!$H$118&amp;C638,C638)))</f>
        <v/>
      </c>
      <c r="E638" s="450" t="str">
        <f>IF(isblank(Beer!Q22),"",if(Beer!Q22=0,"",Beer!Q22))</f>
        <v/>
      </c>
      <c r="G638" s="450" t="str">
        <f>if(ISBLANK(Beer!P22),"",if(Beer!P22=0,"",$B$630))</f>
        <v/>
      </c>
      <c r="H638" s="780">
        <f t="shared" si="7"/>
        <v>8</v>
      </c>
    </row>
    <row r="639">
      <c r="C639" s="784" t="str">
        <f>Beer!P23</f>
        <v/>
      </c>
      <c r="D639" s="450" t="str">
        <f>IF(ISBLANK(C639),"",IF(MOC!$J$119=true,MOC!$I$119&amp;C639,if(MOC!$J$118=true,MOC!$H$118&amp;C639,C639)))</f>
        <v/>
      </c>
      <c r="E639" s="450" t="str">
        <f>IF(isblank(Beer!Q23),"",if(Beer!Q23=0,"",Beer!Q23))</f>
        <v/>
      </c>
      <c r="G639" s="450" t="str">
        <f>if(ISBLANK(Beer!P23),"",if(Beer!P23=0,"",$B$630))</f>
        <v/>
      </c>
      <c r="H639" s="780">
        <f t="shared" si="7"/>
        <v>9</v>
      </c>
    </row>
    <row r="640">
      <c r="C640" s="784" t="str">
        <f>Beer!P24</f>
        <v/>
      </c>
      <c r="D640" s="450" t="str">
        <f>IF(ISBLANK(C640),"",IF(MOC!$J$119=true,MOC!$I$119&amp;C640,if(MOC!$J$118=true,MOC!$H$118&amp;C640,C640)))</f>
        <v/>
      </c>
      <c r="E640" s="450" t="str">
        <f>IF(isblank(Beer!Q24),"",if(Beer!Q24=0,"",Beer!Q24))</f>
        <v/>
      </c>
      <c r="G640" s="450" t="str">
        <f>if(ISBLANK(Beer!P24),"",if(Beer!P24=0,"",$B$630))</f>
        <v/>
      </c>
      <c r="H640" s="780">
        <f t="shared" si="7"/>
        <v>10</v>
      </c>
    </row>
    <row r="641">
      <c r="C641" s="784" t="str">
        <f>Beer!P25</f>
        <v/>
      </c>
      <c r="D641" s="450" t="str">
        <f>IF(ISBLANK(C641),"",IF(MOC!$J$119=true,MOC!$I$119&amp;C641,if(MOC!$J$118=true,MOC!$H$118&amp;C641,C641)))</f>
        <v/>
      </c>
      <c r="E641" s="450" t="str">
        <f>IF(isblank(Beer!Q25),"",if(Beer!Q25=0,"",Beer!Q25))</f>
        <v/>
      </c>
      <c r="G641" s="450" t="str">
        <f>if(ISBLANK(Beer!P25),"",if(Beer!P25=0,"",$B$630))</f>
        <v/>
      </c>
      <c r="H641" s="780">
        <f t="shared" si="7"/>
        <v>11</v>
      </c>
    </row>
    <row r="642">
      <c r="C642" s="784" t="str">
        <f>Beer!P26</f>
        <v/>
      </c>
      <c r="D642" s="450" t="str">
        <f>IF(ISBLANK(C642),"",IF(MOC!$J$119=true,MOC!$I$119&amp;C642,if(MOC!$J$118=true,MOC!$H$118&amp;C642,C642)))</f>
        <v/>
      </c>
      <c r="E642" s="450" t="str">
        <f>IF(isblank(Beer!Q26),"",if(Beer!Q26=0,"",Beer!Q26))</f>
        <v/>
      </c>
      <c r="G642" s="450" t="str">
        <f>if(ISBLANK(Beer!P26),"",if(Beer!P26=0,"",$B$630))</f>
        <v/>
      </c>
      <c r="H642" s="780">
        <f t="shared" si="7"/>
        <v>12</v>
      </c>
    </row>
    <row r="643">
      <c r="C643" s="784" t="str">
        <f>Beer!P27</f>
        <v/>
      </c>
      <c r="D643" s="450" t="str">
        <f>IF(ISBLANK(C643),"",IF(MOC!$J$119=true,MOC!$I$119&amp;C643,if(MOC!$J$118=true,MOC!$H$118&amp;C643,C643)))</f>
        <v/>
      </c>
      <c r="E643" s="450" t="str">
        <f>IF(isblank(Beer!Q27),"",if(Beer!Q27=0,"",Beer!Q27))</f>
        <v/>
      </c>
      <c r="G643" s="450" t="str">
        <f>if(ISBLANK(Beer!P27),"",if(Beer!P27=0,"",$B$630))</f>
        <v/>
      </c>
      <c r="H643" s="780">
        <f t="shared" si="7"/>
        <v>13</v>
      </c>
    </row>
    <row r="644">
      <c r="C644" s="784" t="str">
        <f>Beer!P28</f>
        <v/>
      </c>
      <c r="D644" s="450" t="str">
        <f>IF(ISBLANK(C644),"",IF(MOC!$J$119=true,MOC!$I$119&amp;C644,if(MOC!$J$118=true,MOC!$H$118&amp;C644,C644)))</f>
        <v/>
      </c>
      <c r="E644" s="450" t="str">
        <f>IF(isblank(Beer!Q28),"",if(Beer!Q28=0,"",Beer!Q28))</f>
        <v/>
      </c>
      <c r="G644" s="450" t="str">
        <f>if(ISBLANK(Beer!P28),"",if(Beer!P28=0,"",$B$630))</f>
        <v/>
      </c>
      <c r="H644" s="780">
        <f t="shared" si="7"/>
        <v>14</v>
      </c>
    </row>
    <row r="645">
      <c r="C645" s="784" t="str">
        <f>Beer!P29</f>
        <v/>
      </c>
      <c r="D645" s="450" t="str">
        <f>IF(ISBLANK(C645),"",IF(MOC!$J$119=true,MOC!$I$119&amp;C645,if(MOC!$J$118=true,MOC!$H$118&amp;C645,C645)))</f>
        <v/>
      </c>
      <c r="E645" s="450" t="str">
        <f>IF(isblank(Beer!Q29),"",if(Beer!Q29=0,"",Beer!Q29))</f>
        <v/>
      </c>
      <c r="G645" s="450" t="str">
        <f>if(ISBLANK(Beer!P29),"",if(Beer!P29=0,"",$B$630))</f>
        <v/>
      </c>
      <c r="H645" s="780">
        <f t="shared" si="7"/>
        <v>15</v>
      </c>
    </row>
    <row r="646">
      <c r="C646" s="784" t="str">
        <f>Beer!P30</f>
        <v/>
      </c>
      <c r="D646" s="450" t="str">
        <f>IF(ISBLANK(C646),"",IF(MOC!$J$119=true,MOC!$I$119&amp;C646,if(MOC!$J$118=true,MOC!$H$118&amp;C646,C646)))</f>
        <v/>
      </c>
      <c r="E646" s="450" t="str">
        <f>IF(isblank(Beer!Q30),"",if(Beer!Q30=0,"",Beer!Q30))</f>
        <v/>
      </c>
      <c r="G646" s="450" t="str">
        <f>if(ISBLANK(Beer!P30),"",if(Beer!P30=0,"",$B$630))</f>
        <v/>
      </c>
      <c r="H646" s="780">
        <f t="shared" si="7"/>
        <v>16</v>
      </c>
    </row>
    <row r="647">
      <c r="C647" s="784" t="str">
        <f>Beer!P31</f>
        <v/>
      </c>
      <c r="D647" s="450" t="str">
        <f>IF(ISBLANK(C647),"",IF(MOC!$J$119=true,MOC!$I$119&amp;C647,if(MOC!$J$118=true,MOC!$H$118&amp;C647,C647)))</f>
        <v/>
      </c>
      <c r="E647" s="450" t="str">
        <f>IF(isblank(Beer!Q31),"",if(Beer!Q31=0,"",Beer!Q31))</f>
        <v/>
      </c>
      <c r="G647" s="450" t="str">
        <f>if(ISBLANK(Beer!P31),"",if(Beer!P31=0,"",$B$630))</f>
        <v/>
      </c>
      <c r="H647" s="780">
        <f t="shared" si="7"/>
        <v>17</v>
      </c>
    </row>
    <row r="648">
      <c r="C648" s="784" t="str">
        <f>Beer!P32</f>
        <v/>
      </c>
      <c r="D648" s="450" t="str">
        <f>IF(ISBLANK(C648),"",IF(MOC!$J$119=true,MOC!$I$119&amp;C648,if(MOC!$J$118=true,MOC!$H$118&amp;C648,C648)))</f>
        <v/>
      </c>
      <c r="E648" s="450" t="str">
        <f>IF(isblank(Beer!Q32),"",if(Beer!Q32=0,"",Beer!Q32))</f>
        <v/>
      </c>
      <c r="G648" s="450" t="str">
        <f>if(ISBLANK(Beer!P32),"",if(Beer!P32=0,"",$B$630))</f>
        <v/>
      </c>
      <c r="H648" s="780">
        <f t="shared" si="7"/>
        <v>18</v>
      </c>
    </row>
    <row r="649">
      <c r="C649" s="784" t="str">
        <f>Beer!P33</f>
        <v/>
      </c>
      <c r="D649" s="450" t="str">
        <f>IF(ISBLANK(C649),"",IF(MOC!$J$119=true,MOC!$I$119&amp;C649,if(MOC!$J$118=true,MOC!$H$118&amp;C649,C649)))</f>
        <v/>
      </c>
      <c r="E649" s="450" t="str">
        <f>IF(isblank(Beer!Q33),"",if(Beer!Q33=0,"",Beer!Q33))</f>
        <v/>
      </c>
      <c r="G649" s="450" t="str">
        <f>if(ISBLANK(Beer!P33),"",if(Beer!P33=0,"",$B$630))</f>
        <v/>
      </c>
      <c r="H649" s="780">
        <f t="shared" si="7"/>
        <v>19</v>
      </c>
    </row>
    <row r="650">
      <c r="C650" s="784" t="str">
        <f>Beer!P34</f>
        <v/>
      </c>
      <c r="D650" s="450" t="str">
        <f>IF(ISBLANK(C650),"",IF(MOC!$J$119=true,MOC!$I$119&amp;C650,if(MOC!$J$118=true,MOC!$H$118&amp;C650,C650)))</f>
        <v/>
      </c>
      <c r="E650" s="450" t="str">
        <f>IF(isblank(Beer!Q34),"",if(Beer!Q34=0,"",Beer!Q34))</f>
        <v/>
      </c>
      <c r="G650" s="450" t="str">
        <f>if(ISBLANK(Beer!P34),"",if(Beer!P34=0,"",$B$630))</f>
        <v/>
      </c>
      <c r="H650" s="780">
        <f t="shared" si="7"/>
        <v>20</v>
      </c>
    </row>
    <row r="651">
      <c r="C651" s="784" t="str">
        <f>Beer!P35</f>
        <v/>
      </c>
      <c r="D651" s="450" t="str">
        <f>IF(ISBLANK(C651),"",IF(MOC!$J$119=true,MOC!$I$119&amp;C651,if(MOC!$J$118=true,MOC!$H$118&amp;C651,C651)))</f>
        <v/>
      </c>
      <c r="E651" s="450" t="str">
        <f>IF(isblank(Beer!Q35),"",if(Beer!Q35=0,"",Beer!Q35))</f>
        <v/>
      </c>
      <c r="G651" s="450" t="str">
        <f>if(ISBLANK(Beer!P35),"",if(Beer!P35=0,"",$B$630))</f>
        <v/>
      </c>
      <c r="H651" s="780">
        <f t="shared" si="7"/>
        <v>21</v>
      </c>
    </row>
    <row r="652">
      <c r="C652" s="784" t="str">
        <f>Beer!P36</f>
        <v/>
      </c>
      <c r="D652" s="450" t="str">
        <f>IF(ISBLANK(C652),"",IF(MOC!$J$119=true,MOC!$I$119&amp;C652,if(MOC!$J$118=true,MOC!$H$118&amp;C652,C652)))</f>
        <v/>
      </c>
      <c r="E652" s="450" t="str">
        <f>IF(isblank(Beer!Q36),"",if(Beer!Q36=0,"",Beer!Q36))</f>
        <v/>
      </c>
      <c r="G652" s="450" t="str">
        <f>if(ISBLANK(Beer!P36),"",if(Beer!P36=0,"",$B$630))</f>
        <v/>
      </c>
      <c r="H652" s="780">
        <f t="shared" si="7"/>
        <v>22</v>
      </c>
    </row>
    <row r="653">
      <c r="C653" s="784" t="str">
        <f>Beer!P37</f>
        <v/>
      </c>
      <c r="D653" s="450" t="str">
        <f>IF(ISBLANK(C653),"",IF(MOC!$J$119=true,MOC!$I$119&amp;C653,if(MOC!$J$118=true,MOC!$H$118&amp;C653,C653)))</f>
        <v/>
      </c>
      <c r="E653" s="450" t="str">
        <f>IF(isblank(Beer!Q37),"",if(Beer!Q37=0,"",Beer!Q37))</f>
        <v/>
      </c>
      <c r="G653" s="450" t="str">
        <f>if(ISBLANK(Beer!P37),"",if(Beer!P37=0,"",$B$630))</f>
        <v/>
      </c>
      <c r="H653" s="780">
        <f t="shared" si="7"/>
        <v>23</v>
      </c>
    </row>
    <row r="654">
      <c r="C654" s="784" t="str">
        <f>Beer!P38</f>
        <v/>
      </c>
      <c r="D654" s="450" t="str">
        <f>IF(ISBLANK(C654),"",IF(MOC!$J$119=true,MOC!$I$119&amp;C654,if(MOC!$J$118=true,MOC!$H$118&amp;C654,C654)))</f>
        <v/>
      </c>
      <c r="E654" s="450" t="str">
        <f>IF(isblank(Beer!Q38),"",if(Beer!Q38=0,"",Beer!Q38))</f>
        <v/>
      </c>
      <c r="G654" s="450" t="str">
        <f>if(ISBLANK(Beer!P38),"",if(Beer!P38=0,"",$B$630))</f>
        <v/>
      </c>
      <c r="H654" s="780">
        <f t="shared" si="7"/>
        <v>24</v>
      </c>
    </row>
    <row r="655">
      <c r="C655" s="784" t="str">
        <f>Beer!P39</f>
        <v/>
      </c>
      <c r="D655" s="450" t="str">
        <f>IF(ISBLANK(C655),"",IF(MOC!$J$119=true,MOC!$I$119&amp;C655,if(MOC!$J$118=true,MOC!$H$118&amp;C655,C655)))</f>
        <v/>
      </c>
      <c r="E655" s="450" t="str">
        <f>IF(isblank(Beer!Q39),"",if(Beer!Q39=0,"",Beer!Q39))</f>
        <v/>
      </c>
      <c r="G655" s="450" t="str">
        <f>if(ISBLANK(Beer!P39),"",if(Beer!P39=0,"",$B$630))</f>
        <v/>
      </c>
      <c r="H655" s="780">
        <f t="shared" si="7"/>
        <v>25</v>
      </c>
    </row>
    <row r="656">
      <c r="C656" s="784" t="str">
        <f>Beer!P40</f>
        <v/>
      </c>
      <c r="D656" s="450" t="str">
        <f>IF(ISBLANK(C656),"",IF(MOC!$J$119=true,MOC!$I$119&amp;C656,if(MOC!$J$118=true,MOC!$H$118&amp;C656,C656)))</f>
        <v/>
      </c>
      <c r="E656" s="450" t="str">
        <f>IF(isblank(Beer!Q40),"",if(Beer!Q40=0,"",Beer!Q40))</f>
        <v/>
      </c>
      <c r="G656" s="450" t="str">
        <f>if(ISBLANK(Beer!P40),"",if(Beer!P40=0,"",$B$630))</f>
        <v/>
      </c>
      <c r="H656" s="780">
        <f t="shared" si="7"/>
        <v>26</v>
      </c>
    </row>
    <row r="657">
      <c r="C657" s="784" t="str">
        <f>Beer!P41</f>
        <v/>
      </c>
      <c r="D657" s="450" t="str">
        <f>IF(ISBLANK(C657),"",IF(MOC!$J$119=true,MOC!$I$119&amp;C657,if(MOC!$J$118=true,MOC!$H$118&amp;C657,C657)))</f>
        <v/>
      </c>
      <c r="E657" s="450" t="str">
        <f>IF(isblank(Beer!Q41),"",if(Beer!Q41=0,"",Beer!Q41))</f>
        <v/>
      </c>
      <c r="G657" s="450" t="str">
        <f>if(ISBLANK(Beer!P41),"",if(Beer!P41=0,"",$B$630))</f>
        <v/>
      </c>
      <c r="H657" s="780">
        <f t="shared" si="7"/>
        <v>27</v>
      </c>
    </row>
    <row r="658">
      <c r="C658" s="784" t="str">
        <f>Beer!P42</f>
        <v/>
      </c>
      <c r="D658" s="450" t="str">
        <f>IF(ISBLANK(C658),"",IF(MOC!$J$119=true,MOC!$I$119&amp;C658,if(MOC!$J$118=true,MOC!$H$118&amp;C658,C658)))</f>
        <v/>
      </c>
      <c r="E658" s="450" t="str">
        <f>IF(isblank(Beer!Q42),"",if(Beer!Q42=0,"",Beer!Q42))</f>
        <v/>
      </c>
      <c r="G658" s="450" t="str">
        <f>if(ISBLANK(Beer!P42),"",if(Beer!P42=0,"",$B$630))</f>
        <v/>
      </c>
      <c r="H658" s="780">
        <f t="shared" si="7"/>
        <v>28</v>
      </c>
    </row>
    <row r="659">
      <c r="C659" s="784" t="str">
        <f>Beer!P43</f>
        <v/>
      </c>
      <c r="D659" s="450" t="str">
        <f>IF(ISBLANK(C659),"",IF(MOC!$J$119=true,MOC!$I$119&amp;C659,if(MOC!$J$118=true,MOC!$H$118&amp;C659,C659)))</f>
        <v/>
      </c>
      <c r="E659" s="450" t="str">
        <f>IF(isblank(Beer!Q43),"",if(Beer!Q43=0,"",Beer!Q43))</f>
        <v/>
      </c>
      <c r="G659" s="450" t="str">
        <f>if(ISBLANK(Beer!P43),"",if(Beer!P43=0,"",$B$630))</f>
        <v/>
      </c>
      <c r="H659" s="780">
        <f t="shared" si="7"/>
        <v>29</v>
      </c>
    </row>
    <row r="660">
      <c r="C660" s="784" t="str">
        <f>Beer!P44</f>
        <v/>
      </c>
      <c r="D660" s="450" t="str">
        <f>IF(ISBLANK(C660),"",IF(MOC!$J$119=true,MOC!$I$119&amp;C660,if(MOC!$J$118=true,MOC!$H$118&amp;C660,C660)))</f>
        <v/>
      </c>
      <c r="E660" s="450" t="str">
        <f>IF(isblank(Beer!Q44),"",if(Beer!Q44=0,"",Beer!Q44))</f>
        <v/>
      </c>
      <c r="G660" s="450" t="str">
        <f>if(ISBLANK(Beer!P44),"",if(Beer!P44=0,"",$B$630))</f>
        <v/>
      </c>
      <c r="H660" s="780">
        <f t="shared" si="7"/>
        <v>30</v>
      </c>
    </row>
    <row r="661">
      <c r="C661" s="784" t="str">
        <f>Beer!P45</f>
        <v/>
      </c>
      <c r="D661" s="450" t="str">
        <f>IF(ISBLANK(C661),"",IF(MOC!$J$119=true,MOC!$I$119&amp;C661,if(MOC!$J$118=true,MOC!$H$118&amp;C661,C661)))</f>
        <v/>
      </c>
      <c r="E661" s="450" t="str">
        <f>IF(isblank(Beer!Q45),"",if(Beer!Q45=0,"",Beer!Q45))</f>
        <v/>
      </c>
      <c r="G661" s="450" t="str">
        <f>if(ISBLANK(Beer!P45),"",if(Beer!P45=0,"",$B$630))</f>
        <v/>
      </c>
      <c r="H661" s="780">
        <f t="shared" si="7"/>
        <v>31</v>
      </c>
    </row>
    <row r="662">
      <c r="C662" s="784" t="str">
        <f>Beer!P46</f>
        <v/>
      </c>
      <c r="D662" s="450" t="str">
        <f>IF(ISBLANK(C662),"",IF(MOC!$J$119=true,MOC!$I$119&amp;C662,if(MOC!$J$118=true,MOC!$H$118&amp;C662,C662)))</f>
        <v/>
      </c>
      <c r="E662" s="450" t="str">
        <f>IF(isblank(Beer!Q46),"",if(Beer!Q46=0,"",Beer!Q46))</f>
        <v/>
      </c>
      <c r="G662" s="450" t="str">
        <f>if(ISBLANK(Beer!P46),"",if(Beer!P46=0,"",$B$630))</f>
        <v/>
      </c>
      <c r="H662" s="780">
        <f t="shared" si="7"/>
        <v>32</v>
      </c>
    </row>
    <row r="663">
      <c r="C663" s="784" t="str">
        <f>Beer!P47</f>
        <v/>
      </c>
      <c r="D663" s="450" t="str">
        <f>IF(ISBLANK(C663),"",IF(MOC!$J$119=true,MOC!$I$119&amp;C663,if(MOC!$J$118=true,MOC!$H$118&amp;C663,C663)))</f>
        <v/>
      </c>
      <c r="E663" s="450" t="str">
        <f>IF(isblank(Beer!Q47),"",if(Beer!Q47=0,"",Beer!Q47))</f>
        <v/>
      </c>
      <c r="G663" s="450" t="str">
        <f>if(ISBLANK(Beer!P47),"",if(Beer!P47=0,"",$B$630))</f>
        <v/>
      </c>
      <c r="H663" s="780">
        <f t="shared" si="7"/>
        <v>33</v>
      </c>
    </row>
    <row r="664">
      <c r="C664" s="784" t="str">
        <f>Beer!P48</f>
        <v/>
      </c>
      <c r="D664" s="450" t="str">
        <f>IF(ISBLANK(C664),"",IF(MOC!$J$119=true,MOC!$I$119&amp;C664,if(MOC!$J$118=true,MOC!$H$118&amp;C664,C664)))</f>
        <v/>
      </c>
      <c r="E664" s="450" t="str">
        <f>IF(isblank(Beer!Q48),"",if(Beer!Q48=0,"",Beer!Q48))</f>
        <v/>
      </c>
      <c r="G664" s="450" t="str">
        <f>if(ISBLANK(Beer!P48),"",if(Beer!P48=0,"",$B$630))</f>
        <v/>
      </c>
      <c r="H664" s="780">
        <f t="shared" si="7"/>
        <v>34</v>
      </c>
    </row>
    <row r="665">
      <c r="C665" s="784" t="str">
        <f>Beer!P49</f>
        <v/>
      </c>
      <c r="D665" s="450" t="str">
        <f>IF(ISBLANK(C665),"",IF(MOC!$J$119=true,MOC!$I$119&amp;C665,if(MOC!$J$118=true,MOC!$H$118&amp;C665,C665)))</f>
        <v/>
      </c>
      <c r="E665" s="450" t="str">
        <f>IF(isblank(Beer!Q49),"",if(Beer!Q49=0,"",Beer!Q49))</f>
        <v/>
      </c>
      <c r="G665" s="450" t="str">
        <f>if(ISBLANK(Beer!P49),"",if(Beer!P49=0,"",$B$630))</f>
        <v/>
      </c>
      <c r="H665" s="780">
        <f t="shared" si="7"/>
        <v>35</v>
      </c>
    </row>
    <row r="666">
      <c r="C666" s="784" t="str">
        <f>Beer!P50</f>
        <v/>
      </c>
      <c r="D666" s="450" t="str">
        <f>IF(ISBLANK(C666),"",IF(MOC!$J$119=true,MOC!$I$119&amp;C666,if(MOC!$J$118=true,MOC!$H$118&amp;C666,C666)))</f>
        <v/>
      </c>
      <c r="E666" s="450" t="str">
        <f>IF(isblank(Beer!Q50),"",if(Beer!Q50=0,"",Beer!Q50))</f>
        <v/>
      </c>
      <c r="G666" s="450" t="str">
        <f>if(ISBLANK(Beer!P50),"",if(Beer!P50=0,"",$B$630))</f>
        <v/>
      </c>
      <c r="H666" s="780">
        <f t="shared" si="7"/>
        <v>36</v>
      </c>
    </row>
    <row r="667">
      <c r="C667" s="784" t="str">
        <f>Beer!P51</f>
        <v/>
      </c>
      <c r="D667" s="450" t="str">
        <f>IF(ISBLANK(C667),"",IF(MOC!$J$119=true,MOC!$I$119&amp;C667,if(MOC!$J$118=true,MOC!$H$118&amp;C667,C667)))</f>
        <v/>
      </c>
      <c r="E667" s="450" t="str">
        <f>IF(isblank(Beer!Q51),"",if(Beer!Q51=0,"",Beer!Q51))</f>
        <v/>
      </c>
      <c r="G667" s="450" t="str">
        <f>if(ISBLANK(Beer!P51),"",if(Beer!P51=0,"",$B$630))</f>
        <v/>
      </c>
      <c r="H667" s="780">
        <f t="shared" si="7"/>
        <v>37</v>
      </c>
    </row>
    <row r="668">
      <c r="C668" s="784" t="str">
        <f>Beer!P52</f>
        <v/>
      </c>
      <c r="D668" s="450" t="str">
        <f>IF(ISBLANK(C668),"",IF(MOC!$J$119=true,MOC!$I$119&amp;C668,if(MOC!$J$118=true,MOC!$H$118&amp;C668,C668)))</f>
        <v/>
      </c>
      <c r="E668" s="450" t="str">
        <f>IF(isblank(Beer!Q52),"",if(Beer!Q52=0,"",Beer!Q52))</f>
        <v/>
      </c>
      <c r="G668" s="450" t="str">
        <f>if(ISBLANK(Beer!P52),"",if(Beer!P52=0,"",$B$630))</f>
        <v/>
      </c>
      <c r="H668" s="780">
        <f t="shared" si="7"/>
        <v>38</v>
      </c>
    </row>
    <row r="669">
      <c r="C669" s="784" t="str">
        <f>Beer!P53</f>
        <v/>
      </c>
      <c r="D669" s="450" t="str">
        <f>IF(ISBLANK(C669),"",IF(MOC!$J$119=true,MOC!$I$119&amp;C669,if(MOC!$J$118=true,MOC!$H$118&amp;C669,C669)))</f>
        <v/>
      </c>
      <c r="E669" s="450" t="str">
        <f>IF(isblank(Beer!Q53),"",if(Beer!Q53=0,"",Beer!Q53))</f>
        <v/>
      </c>
      <c r="G669" s="450" t="str">
        <f>if(ISBLANK(Beer!P53),"",if(Beer!P53=0,"",$B$630))</f>
        <v/>
      </c>
      <c r="H669" s="780">
        <f t="shared" si="7"/>
        <v>39</v>
      </c>
    </row>
    <row r="670">
      <c r="C670" s="784" t="str">
        <f>Beer!P54</f>
        <v/>
      </c>
      <c r="D670" s="450" t="str">
        <f>IF(ISBLANK(C670),"",IF(MOC!$J$119=true,MOC!$I$119&amp;C670,if(MOC!$J$118=true,MOC!$H$118&amp;C670,C670)))</f>
        <v/>
      </c>
      <c r="E670" s="450" t="str">
        <f>IF(isblank(Beer!Q54),"",if(Beer!Q54=0,"",Beer!Q54))</f>
        <v/>
      </c>
      <c r="G670" s="450" t="str">
        <f>if(ISBLANK(Beer!P54),"",if(Beer!P54=0,"",$B$630))</f>
        <v/>
      </c>
      <c r="H670" s="780">
        <f t="shared" si="7"/>
        <v>40</v>
      </c>
    </row>
    <row r="671">
      <c r="C671" s="784" t="str">
        <f>Beer!P55</f>
        <v/>
      </c>
      <c r="D671" s="450" t="str">
        <f>IF(ISBLANK(C671),"",IF(MOC!$J$119=true,MOC!$I$119&amp;C671,if(MOC!$J$118=true,MOC!$H$118&amp;C671,C671)))</f>
        <v/>
      </c>
      <c r="E671" s="450" t="str">
        <f>IF(isblank(Beer!Q55),"",if(Beer!Q55=0,"",Beer!Q55))</f>
        <v/>
      </c>
      <c r="G671" s="450" t="str">
        <f>if(ISBLANK(Beer!P55),"",if(Beer!P55=0,"",$B$630))</f>
        <v/>
      </c>
      <c r="H671" s="780">
        <f t="shared" si="7"/>
        <v>41</v>
      </c>
    </row>
    <row r="672">
      <c r="C672" s="784" t="str">
        <f>Beer!P56</f>
        <v/>
      </c>
      <c r="D672" s="450" t="str">
        <f>IF(ISBLANK(C672),"",IF(MOC!$J$119=true,MOC!$I$119&amp;C672,if(MOC!$J$118=true,MOC!$H$118&amp;C672,C672)))</f>
        <v/>
      </c>
      <c r="E672" s="450" t="str">
        <f>IF(isblank(Beer!Q56),"",if(Beer!Q56=0,"",Beer!Q56))</f>
        <v/>
      </c>
      <c r="G672" s="450" t="str">
        <f>if(ISBLANK(Beer!P56),"",if(Beer!P56=0,"",$B$630))</f>
        <v/>
      </c>
      <c r="H672" s="780">
        <f t="shared" si="7"/>
        <v>42</v>
      </c>
    </row>
    <row r="673">
      <c r="C673" s="784" t="str">
        <f>Beer!P57</f>
        <v/>
      </c>
      <c r="D673" s="450" t="str">
        <f>IF(ISBLANK(C673),"",IF(MOC!$J$119=true,MOC!$I$119&amp;C673,if(MOC!$J$118=true,MOC!$H$118&amp;C673,C673)))</f>
        <v/>
      </c>
      <c r="E673" s="450" t="str">
        <f>IF(isblank(Beer!Q57),"",if(Beer!Q57=0,"",Beer!Q57))</f>
        <v/>
      </c>
      <c r="G673" s="450" t="str">
        <f>if(ISBLANK(Beer!P57),"",if(Beer!P57=0,"",$B$630))</f>
        <v/>
      </c>
      <c r="H673" s="780">
        <f t="shared" si="7"/>
        <v>43</v>
      </c>
    </row>
    <row r="674">
      <c r="C674" s="784" t="str">
        <f>Beer!P58</f>
        <v/>
      </c>
      <c r="D674" s="450" t="str">
        <f>IF(ISBLANK(C674),"",IF(MOC!$J$119=true,MOC!$I$119&amp;C674,if(MOC!$J$118=true,MOC!$H$118&amp;C674,C674)))</f>
        <v/>
      </c>
      <c r="E674" s="450" t="str">
        <f>IF(isblank(Beer!Q58),"",if(Beer!Q58=0,"",Beer!Q58))</f>
        <v/>
      </c>
      <c r="G674" s="450" t="str">
        <f>if(ISBLANK(Beer!P58),"",if(Beer!P58=0,"",$B$630))</f>
        <v/>
      </c>
      <c r="H674" s="780">
        <f t="shared" si="7"/>
        <v>44</v>
      </c>
    </row>
    <row r="675">
      <c r="C675" s="784" t="str">
        <f>Beer!P59</f>
        <v/>
      </c>
      <c r="D675" s="450" t="str">
        <f>IF(ISBLANK(C675),"",IF(MOC!$J$119=true,MOC!$I$119&amp;C675,if(MOC!$J$118=true,MOC!$H$118&amp;C675,C675)))</f>
        <v/>
      </c>
      <c r="E675" s="450" t="str">
        <f>IF(isblank(Beer!Q59),"",if(Beer!Q59=0,"",Beer!Q59))</f>
        <v/>
      </c>
      <c r="G675" s="450" t="str">
        <f>if(ISBLANK(Beer!P59),"",if(Beer!P59=0,"",$B$630))</f>
        <v/>
      </c>
      <c r="H675" s="780">
        <f t="shared" si="7"/>
        <v>45</v>
      </c>
    </row>
    <row r="676">
      <c r="C676" s="784" t="str">
        <f>Beer!P60</f>
        <v/>
      </c>
      <c r="D676" s="450" t="str">
        <f>IF(ISBLANK(C676),"",IF(MOC!$J$119=true,MOC!$I$119&amp;C676,if(MOC!$J$118=true,MOC!$H$118&amp;C676,C676)))</f>
        <v/>
      </c>
      <c r="E676" s="450" t="str">
        <f>IF(isblank(Beer!Q60),"",if(Beer!Q60=0,"",Beer!Q60))</f>
        <v/>
      </c>
      <c r="G676" s="450" t="str">
        <f>if(ISBLANK(Beer!P60),"",if(Beer!P60=0,"",$B$630))</f>
        <v/>
      </c>
      <c r="H676" s="780">
        <f t="shared" si="7"/>
        <v>46</v>
      </c>
    </row>
    <row r="677">
      <c r="C677" s="784" t="str">
        <f>Beer!P61</f>
        <v/>
      </c>
      <c r="D677" s="450" t="str">
        <f>IF(ISBLANK(C677),"",IF(MOC!$J$119=true,MOC!$I$119&amp;C677,if(MOC!$J$118=true,MOC!$H$118&amp;C677,C677)))</f>
        <v/>
      </c>
      <c r="E677" s="450" t="str">
        <f>IF(isblank(Beer!Q61),"",if(Beer!Q61=0,"",Beer!Q61))</f>
        <v/>
      </c>
      <c r="G677" s="450" t="str">
        <f>if(ISBLANK(Beer!P61),"",if(Beer!P61=0,"",$B$630))</f>
        <v/>
      </c>
      <c r="H677" s="780">
        <f t="shared" si="7"/>
        <v>47</v>
      </c>
    </row>
    <row r="678">
      <c r="C678" s="784" t="str">
        <f>Beer!P62</f>
        <v/>
      </c>
      <c r="D678" s="450" t="str">
        <f>IF(ISBLANK(C678),"",IF(MOC!$J$119=true,MOC!$I$119&amp;C678,if(MOC!$J$118=true,MOC!$H$118&amp;C678,C678)))</f>
        <v/>
      </c>
      <c r="E678" s="450" t="str">
        <f>IF(isblank(Beer!Q62),"",if(Beer!Q62=0,"",Beer!Q62))</f>
        <v/>
      </c>
      <c r="G678" s="450" t="str">
        <f>if(ISBLANK(Beer!P62),"",if(Beer!P62=0,"",$B$630))</f>
        <v/>
      </c>
      <c r="H678" s="780">
        <f t="shared" si="7"/>
        <v>48</v>
      </c>
    </row>
    <row r="679">
      <c r="C679" s="784" t="str">
        <f>Beer!P63</f>
        <v/>
      </c>
      <c r="D679" s="450" t="str">
        <f>IF(ISBLANK(C679),"",IF(MOC!$J$119=true,MOC!$I$119&amp;C679,if(MOC!$J$118=true,MOC!$H$118&amp;C679,C679)))</f>
        <v/>
      </c>
      <c r="E679" s="450" t="str">
        <f>IF(isblank(Beer!Q63),"",if(Beer!Q63=0,"",Beer!Q63))</f>
        <v/>
      </c>
      <c r="G679" s="450" t="str">
        <f>if(ISBLANK(Beer!P63),"",if(Beer!P63=0,"",$B$630))</f>
        <v/>
      </c>
      <c r="H679" s="780">
        <f t="shared" si="7"/>
        <v>49</v>
      </c>
    </row>
    <row r="680">
      <c r="C680" s="784" t="str">
        <f>Beer!P64</f>
        <v/>
      </c>
      <c r="D680" s="450" t="str">
        <f>IF(ISBLANK(C680),"",IF(MOC!$J$119=true,MOC!$I$119&amp;C680,if(MOC!$J$118=true,MOC!$H$118&amp;C680,C680)))</f>
        <v/>
      </c>
      <c r="E680" s="450" t="str">
        <f>IF(isblank(Beer!Q64),"",if(Beer!Q64=0,"",Beer!Q64))</f>
        <v/>
      </c>
      <c r="G680" s="450" t="str">
        <f>if(ISBLANK(Beer!P64),"",if(Beer!P64=0,"",$B$630))</f>
        <v/>
      </c>
      <c r="H680" s="780">
        <f t="shared" si="7"/>
        <v>50</v>
      </c>
    </row>
    <row r="681">
      <c r="C681" s="784" t="str">
        <f>Beer!P65</f>
        <v/>
      </c>
      <c r="D681" s="450" t="str">
        <f>IF(ISBLANK(C681),"",IF(MOC!$J$119=true,MOC!$I$119&amp;C681,if(MOC!$J$118=true,MOC!$H$118&amp;C681,C681)))</f>
        <v/>
      </c>
      <c r="E681" s="450" t="str">
        <f>IF(isblank(Beer!Q65),"",if(Beer!Q65=0,"",Beer!Q65))</f>
        <v/>
      </c>
      <c r="G681" s="450" t="str">
        <f>if(ISBLANK(Beer!P65),"",if(Beer!P65=0,"",$B$630))</f>
        <v/>
      </c>
      <c r="H681" s="780">
        <f t="shared" si="7"/>
        <v>51</v>
      </c>
    </row>
    <row r="682">
      <c r="C682" s="784" t="str">
        <f>Beer!P66</f>
        <v/>
      </c>
      <c r="D682" s="450" t="str">
        <f>IF(ISBLANK(C682),"",IF(MOC!$J$119=true,MOC!$I$119&amp;C682,if(MOC!$J$118=true,MOC!$H$118&amp;C682,C682)))</f>
        <v/>
      </c>
      <c r="E682" s="450" t="str">
        <f>IF(isblank(Beer!Q66),"",if(Beer!Q66=0,"",Beer!Q66))</f>
        <v/>
      </c>
      <c r="G682" s="450" t="str">
        <f>if(ISBLANK(Beer!P66),"",if(Beer!P66=0,"",$B$630))</f>
        <v/>
      </c>
      <c r="H682" s="780">
        <f t="shared" si="7"/>
        <v>52</v>
      </c>
    </row>
    <row r="683">
      <c r="C683" s="784" t="str">
        <f>Beer!P67</f>
        <v/>
      </c>
      <c r="D683" s="450" t="str">
        <f>IF(ISBLANK(C683),"",IF(MOC!$J$119=true,MOC!$I$119&amp;C683,if(MOC!$J$118=true,MOC!$H$118&amp;C683,C683)))</f>
        <v/>
      </c>
      <c r="E683" s="450" t="str">
        <f>IF(isblank(Beer!Q67),"",if(Beer!Q67=0,"",Beer!Q67))</f>
        <v/>
      </c>
      <c r="G683" s="450" t="str">
        <f>if(ISBLANK(Beer!P67),"",if(Beer!P67=0,"",$B$630))</f>
        <v/>
      </c>
      <c r="H683" s="780">
        <f t="shared" si="7"/>
        <v>53</v>
      </c>
    </row>
    <row r="684">
      <c r="C684" s="784" t="str">
        <f>Beer!P68</f>
        <v/>
      </c>
      <c r="D684" s="450" t="str">
        <f>IF(ISBLANK(C684),"",IF(MOC!$J$119=true,MOC!$I$119&amp;C684,if(MOC!$J$118=true,MOC!$H$118&amp;C684,C684)))</f>
        <v/>
      </c>
      <c r="E684" s="450" t="str">
        <f>IF(isblank(Beer!Q68),"",if(Beer!Q68=0,"",Beer!Q68))</f>
        <v/>
      </c>
      <c r="G684" s="450" t="str">
        <f>if(ISBLANK(Beer!P68),"",if(Beer!P68=0,"",$B$630))</f>
        <v/>
      </c>
      <c r="H684" s="780">
        <f t="shared" si="7"/>
        <v>54</v>
      </c>
    </row>
    <row r="685">
      <c r="C685" s="784" t="str">
        <f>Beer!P69</f>
        <v/>
      </c>
      <c r="D685" s="450" t="str">
        <f>IF(ISBLANK(C685),"",IF(MOC!$J$119=true,MOC!$I$119&amp;C685,if(MOC!$J$118=true,MOC!$H$118&amp;C685,C685)))</f>
        <v/>
      </c>
      <c r="E685" s="450" t="str">
        <f>IF(isblank(Beer!Q69),"",if(Beer!Q69=0,"",Beer!Q69))</f>
        <v/>
      </c>
      <c r="G685" s="450" t="str">
        <f>if(ISBLANK(Beer!P69),"",if(Beer!P69=0,"",$B$630))</f>
        <v/>
      </c>
      <c r="H685" s="780">
        <f t="shared" si="7"/>
        <v>55</v>
      </c>
    </row>
    <row r="686">
      <c r="C686" s="784" t="str">
        <f>Beer!P70</f>
        <v/>
      </c>
      <c r="D686" s="450" t="str">
        <f>IF(ISBLANK(C686),"",IF(MOC!$J$119=true,MOC!$I$119&amp;C686,if(MOC!$J$118=true,MOC!$H$118&amp;C686,C686)))</f>
        <v/>
      </c>
      <c r="E686" s="450" t="str">
        <f>IF(isblank(Beer!Q70),"",if(Beer!Q70=0,"",Beer!Q70))</f>
        <v/>
      </c>
      <c r="G686" s="450" t="str">
        <f>if(ISBLANK(Beer!P70),"",if(Beer!P70=0,"",$B$630))</f>
        <v/>
      </c>
      <c r="H686" s="780">
        <f t="shared" si="7"/>
        <v>56</v>
      </c>
    </row>
    <row r="687">
      <c r="C687" s="784" t="str">
        <f>Beer!P71</f>
        <v/>
      </c>
      <c r="D687" s="450" t="str">
        <f>IF(ISBLANK(C687),"",IF(MOC!$J$119=true,MOC!$I$119&amp;C687,if(MOC!$J$118=true,MOC!$H$118&amp;C687,C687)))</f>
        <v/>
      </c>
      <c r="E687" s="450" t="str">
        <f>IF(isblank(Beer!Q71),"",if(Beer!Q71=0,"",Beer!Q71))</f>
        <v/>
      </c>
      <c r="G687" s="450" t="str">
        <f>if(ISBLANK(Beer!P71),"",if(Beer!P71=0,"",$B$630))</f>
        <v/>
      </c>
      <c r="H687" s="780">
        <f t="shared" si="7"/>
        <v>57</v>
      </c>
    </row>
    <row r="688">
      <c r="C688" s="784" t="str">
        <f>Beer!P72</f>
        <v/>
      </c>
      <c r="D688" s="450" t="str">
        <f>IF(ISBLANK(C688),"",IF(MOC!$J$119=true,MOC!$I$119&amp;C688,if(MOC!$J$118=true,MOC!$H$118&amp;C688,C688)))</f>
        <v/>
      </c>
      <c r="E688" s="450" t="str">
        <f>IF(isblank(Beer!Q72),"",if(Beer!Q72=0,"",Beer!Q72))</f>
        <v/>
      </c>
      <c r="G688" s="450" t="str">
        <f>if(ISBLANK(Beer!P72),"",if(Beer!P72=0,"",$B$630))</f>
        <v/>
      </c>
      <c r="H688" s="780">
        <f t="shared" si="7"/>
        <v>58</v>
      </c>
    </row>
    <row r="689">
      <c r="C689" s="784" t="str">
        <f>Beer!P73</f>
        <v/>
      </c>
      <c r="D689" s="450" t="str">
        <f>IF(ISBLANK(C689),"",IF(MOC!$J$119=true,MOC!$I$119&amp;C689,if(MOC!$J$118=true,MOC!$H$118&amp;C689,C689)))</f>
        <v/>
      </c>
      <c r="E689" s="450" t="str">
        <f>IF(isblank(Beer!Q73),"",if(Beer!Q73=0,"",Beer!Q73))</f>
        <v/>
      </c>
      <c r="G689" s="450" t="str">
        <f>if(ISBLANK(Beer!P73),"",if(Beer!P73=0,"",$B$630))</f>
        <v/>
      </c>
      <c r="H689" s="780">
        <f t="shared" si="7"/>
        <v>59</v>
      </c>
    </row>
    <row r="690">
      <c r="C690" s="784" t="str">
        <f>Beer!P74</f>
        <v/>
      </c>
      <c r="D690" s="450" t="str">
        <f>IF(ISBLANK(C690),"",IF(MOC!$J$119=true,MOC!$I$119&amp;C690,if(MOC!$J$118=true,MOC!$H$118&amp;C690,C690)))</f>
        <v/>
      </c>
      <c r="E690" s="450" t="str">
        <f>IF(isblank(Beer!Q74),"",if(Beer!Q74=0,"",Beer!Q74))</f>
        <v/>
      </c>
      <c r="G690" s="450" t="str">
        <f>if(ISBLANK(Beer!P74),"",if(Beer!P74=0,"",$B$630))</f>
        <v/>
      </c>
      <c r="H690" s="780">
        <f t="shared" si="7"/>
        <v>60</v>
      </c>
    </row>
    <row r="691">
      <c r="C691" s="784" t="str">
        <f>Beer!P75</f>
        <v/>
      </c>
      <c r="D691" s="450" t="str">
        <f>IF(ISBLANK(C691),"",IF(MOC!$J$119=true,MOC!$I$119&amp;C691,if(MOC!$J$118=true,MOC!$H$118&amp;C691,C691)))</f>
        <v/>
      </c>
      <c r="E691" s="450" t="str">
        <f>IF(isblank(Beer!Q75),"",if(Beer!Q75=0,"",Beer!Q75))</f>
        <v/>
      </c>
      <c r="G691" s="450" t="str">
        <f>if(ISBLANK(Beer!P75),"",if(Beer!P75=0,"",$B$630))</f>
        <v/>
      </c>
      <c r="H691" s="780">
        <f t="shared" si="7"/>
        <v>61</v>
      </c>
    </row>
    <row r="692">
      <c r="C692" s="784" t="str">
        <f>Beer!P76</f>
        <v/>
      </c>
      <c r="D692" s="450" t="str">
        <f>IF(ISBLANK(C692),"",IF(MOC!$J$119=true,MOC!$I$119&amp;C692,if(MOC!$J$118=true,MOC!$H$118&amp;C692,C692)))</f>
        <v/>
      </c>
      <c r="E692" s="450" t="str">
        <f>IF(isblank(Beer!Q76),"",if(Beer!Q76=0,"",Beer!Q76))</f>
        <v/>
      </c>
      <c r="G692" s="450" t="str">
        <f>if(ISBLANK(Beer!P76),"",if(Beer!P76=0,"",$B$630))</f>
        <v/>
      </c>
      <c r="H692" s="780">
        <f t="shared" si="7"/>
        <v>62</v>
      </c>
    </row>
    <row r="693">
      <c r="C693" s="784" t="str">
        <f>Beer!P77</f>
        <v/>
      </c>
      <c r="D693" s="450" t="str">
        <f>IF(ISBLANK(C693),"",IF(MOC!$J$119=true,MOC!$I$119&amp;C693,if(MOC!$J$118=true,MOC!$H$118&amp;C693,C693)))</f>
        <v/>
      </c>
      <c r="E693" s="450" t="str">
        <f>IF(isblank(Beer!Q77),"",if(Beer!Q77=0,"",Beer!Q77))</f>
        <v/>
      </c>
      <c r="G693" s="450" t="str">
        <f>if(ISBLANK(Beer!P77),"",if(Beer!P77=0,"",$B$630))</f>
        <v/>
      </c>
      <c r="H693" s="780">
        <f t="shared" si="7"/>
        <v>63</v>
      </c>
    </row>
    <row r="694">
      <c r="C694" s="784" t="str">
        <f>Beer!P78</f>
        <v/>
      </c>
      <c r="D694" s="450" t="str">
        <f>IF(ISBLANK(C694),"",IF(MOC!$J$119=true,MOC!$I$119&amp;C694,if(MOC!$J$118=true,MOC!$H$118&amp;C694,C694)))</f>
        <v/>
      </c>
      <c r="E694" s="450" t="str">
        <f>IF(isblank(Beer!Q78),"",if(Beer!Q78=0,"",Beer!Q78))</f>
        <v/>
      </c>
      <c r="G694" s="450" t="str">
        <f>if(ISBLANK(Beer!P78),"",if(Beer!P78=0,"",$B$630))</f>
        <v/>
      </c>
      <c r="H694" s="780">
        <f t="shared" si="7"/>
        <v>64</v>
      </c>
    </row>
    <row r="695">
      <c r="C695" s="784" t="str">
        <f>Beer!P79</f>
        <v/>
      </c>
      <c r="D695" s="450" t="str">
        <f>IF(ISBLANK(C695),"",IF(MOC!$J$119=true,MOC!$I$119&amp;C695,if(MOC!$J$118=true,MOC!$H$118&amp;C695,C695)))</f>
        <v/>
      </c>
      <c r="E695" s="450" t="str">
        <f>IF(isblank(Beer!Q79),"",if(Beer!Q79=0,"",Beer!Q79))</f>
        <v/>
      </c>
      <c r="G695" s="450" t="str">
        <f>if(ISBLANK(Beer!P79),"",if(Beer!P79=0,"",$B$630))</f>
        <v/>
      </c>
      <c r="H695" s="780">
        <f t="shared" si="7"/>
        <v>65</v>
      </c>
    </row>
    <row r="696">
      <c r="C696" s="784" t="str">
        <f>Beer!P80</f>
        <v/>
      </c>
      <c r="D696" s="450" t="str">
        <f>IF(ISBLANK(C696),"",IF(MOC!$J$119=true,MOC!$I$119&amp;C696,if(MOC!$J$118=true,MOC!$H$118&amp;C696,C696)))</f>
        <v/>
      </c>
      <c r="E696" s="450" t="str">
        <f>IF(isblank(Beer!Q80),"",if(Beer!Q80=0,"",Beer!Q80))</f>
        <v/>
      </c>
      <c r="G696" s="450" t="str">
        <f>if(ISBLANK(Beer!P80),"",if(Beer!P80=0,"",$B$630))</f>
        <v/>
      </c>
      <c r="H696" s="780">
        <f t="shared" si="7"/>
        <v>66</v>
      </c>
    </row>
    <row r="697">
      <c r="C697" s="784" t="str">
        <f>Beer!P81</f>
        <v/>
      </c>
      <c r="D697" s="450" t="str">
        <f>IF(ISBLANK(C697),"",IF(MOC!$J$119=true,MOC!$I$119&amp;C697,if(MOC!$J$118=true,MOC!$H$118&amp;C697,C697)))</f>
        <v/>
      </c>
      <c r="E697" s="450" t="str">
        <f>IF(isblank(Beer!Q81),"",if(Beer!Q81=0,"",Beer!Q81))</f>
        <v/>
      </c>
      <c r="G697" s="450" t="str">
        <f>if(ISBLANK(Beer!P81),"",if(Beer!P81=0,"",$B$630))</f>
        <v/>
      </c>
      <c r="H697" s="780">
        <f t="shared" si="7"/>
        <v>67</v>
      </c>
    </row>
    <row r="698">
      <c r="C698" s="784" t="str">
        <f>Beer!P82</f>
        <v/>
      </c>
      <c r="D698" s="450" t="str">
        <f>IF(ISBLANK(C698),"",IF(MOC!$J$119=true,MOC!$I$119&amp;C698,if(MOC!$J$118=true,MOC!$H$118&amp;C698,C698)))</f>
        <v/>
      </c>
      <c r="E698" s="450" t="str">
        <f>IF(isblank(Beer!Q82),"",if(Beer!Q82=0,"",Beer!Q82))</f>
        <v/>
      </c>
      <c r="G698" s="450" t="str">
        <f>if(ISBLANK(Beer!P82),"",if(Beer!P82=0,"",$B$630))</f>
        <v/>
      </c>
      <c r="H698" s="780">
        <f t="shared" si="7"/>
        <v>68</v>
      </c>
    </row>
    <row r="699">
      <c r="C699" s="784" t="str">
        <f>Beer!P83</f>
        <v/>
      </c>
      <c r="D699" s="450" t="str">
        <f>IF(ISBLANK(C699),"",IF(MOC!$J$119=true,MOC!$I$119&amp;C699,if(MOC!$J$118=true,MOC!$H$118&amp;C699,C699)))</f>
        <v/>
      </c>
      <c r="E699" s="450" t="str">
        <f>IF(isblank(Beer!Q83),"",if(Beer!Q83=0,"",Beer!Q83))</f>
        <v/>
      </c>
      <c r="G699" s="450" t="str">
        <f>if(ISBLANK(Beer!P83),"",if(Beer!P83=0,"",$B$630))</f>
        <v/>
      </c>
      <c r="H699" s="780">
        <f t="shared" si="7"/>
        <v>69</v>
      </c>
    </row>
    <row r="700">
      <c r="C700" s="784" t="str">
        <f>Beer!P84</f>
        <v/>
      </c>
      <c r="D700" s="450" t="str">
        <f>IF(ISBLANK(C700),"",IF(MOC!$J$119=true,MOC!$I$119&amp;C700,if(MOC!$J$118=true,MOC!$H$118&amp;C700,C700)))</f>
        <v/>
      </c>
      <c r="E700" s="450" t="str">
        <f>IF(isblank(Beer!Q84),"",if(Beer!Q84=0,"",Beer!Q84))</f>
        <v/>
      </c>
      <c r="G700" s="450" t="str">
        <f>if(ISBLANK(Beer!P84),"",if(Beer!P84=0,"",$B$630))</f>
        <v/>
      </c>
      <c r="H700" s="780">
        <f t="shared" si="7"/>
        <v>70</v>
      </c>
    </row>
    <row r="701">
      <c r="C701" s="784" t="str">
        <f>Beer!P85</f>
        <v/>
      </c>
      <c r="D701" s="450" t="str">
        <f>IF(ISBLANK(C701),"",IF(MOC!$J$119=true,MOC!$I$119&amp;C701,if(MOC!$J$118=true,MOC!$H$118&amp;C701,C701)))</f>
        <v/>
      </c>
      <c r="E701" s="450" t="str">
        <f>IF(isblank(Beer!Q85),"",if(Beer!Q85=0,"",Beer!Q85))</f>
        <v/>
      </c>
      <c r="G701" s="450" t="str">
        <f>if(ISBLANK(Beer!P85),"",if(Beer!P85=0,"",$B$630))</f>
        <v/>
      </c>
      <c r="H701" s="780">
        <f t="shared" si="7"/>
        <v>71</v>
      </c>
    </row>
    <row r="702">
      <c r="C702" s="784" t="str">
        <f>Beer!P86</f>
        <v/>
      </c>
      <c r="D702" s="450" t="str">
        <f>IF(ISBLANK(C702),"",IF(MOC!$J$119=true,MOC!$I$119&amp;C702,if(MOC!$J$118=true,MOC!$H$118&amp;C702,C702)))</f>
        <v/>
      </c>
      <c r="E702" s="450" t="str">
        <f>IF(isblank(Beer!Q86),"",if(Beer!Q86=0,"",Beer!Q86))</f>
        <v/>
      </c>
      <c r="G702" s="450" t="str">
        <f>if(ISBLANK(Beer!P86),"",if(Beer!P86=0,"",$B$630))</f>
        <v/>
      </c>
      <c r="H702" s="780">
        <f t="shared" si="7"/>
        <v>72</v>
      </c>
    </row>
    <row r="703">
      <c r="C703" s="784" t="str">
        <f>Beer!P87</f>
        <v/>
      </c>
      <c r="D703" s="450" t="str">
        <f>IF(ISBLANK(C703),"",IF(MOC!$J$119=true,MOC!$I$119&amp;C703,if(MOC!$J$118=true,MOC!$H$118&amp;C703,C703)))</f>
        <v/>
      </c>
      <c r="E703" s="450" t="str">
        <f>IF(isblank(Beer!Q87),"",if(Beer!Q87=0,"",Beer!Q87))</f>
        <v/>
      </c>
      <c r="G703" s="450" t="str">
        <f>if(ISBLANK(Beer!P87),"",if(Beer!P87=0,"",$B$630))</f>
        <v/>
      </c>
      <c r="H703" s="780">
        <f t="shared" si="7"/>
        <v>73</v>
      </c>
    </row>
    <row r="704">
      <c r="C704" s="784" t="str">
        <f>Beer!P88</f>
        <v/>
      </c>
      <c r="D704" s="450" t="str">
        <f>IF(ISBLANK(C704),"",IF(MOC!$J$119=true,MOC!$I$119&amp;C704,if(MOC!$J$118=true,MOC!$H$118&amp;C704,C704)))</f>
        <v/>
      </c>
      <c r="E704" s="450" t="str">
        <f>IF(isblank(Beer!Q88),"",if(Beer!Q88=0,"",Beer!Q88))</f>
        <v/>
      </c>
      <c r="G704" s="450" t="str">
        <f>if(ISBLANK(Beer!P88),"",if(Beer!P88=0,"",$B$630))</f>
        <v/>
      </c>
      <c r="H704" s="780">
        <f t="shared" si="7"/>
        <v>74</v>
      </c>
    </row>
    <row r="705">
      <c r="C705" s="784" t="str">
        <f>Beer!P89</f>
        <v/>
      </c>
      <c r="D705" s="450" t="str">
        <f>IF(ISBLANK(C705),"",IF(MOC!$J$119=true,MOC!$I$119&amp;C705,if(MOC!$J$118=true,MOC!$H$118&amp;C705,C705)))</f>
        <v/>
      </c>
      <c r="E705" s="450" t="str">
        <f>IF(isblank(Beer!Q89),"",if(Beer!Q89=0,"",Beer!Q89))</f>
        <v/>
      </c>
      <c r="G705" s="450" t="str">
        <f>if(ISBLANK(Beer!P89),"",if(Beer!P89=0,"",$B$630))</f>
        <v/>
      </c>
      <c r="H705" s="780">
        <f t="shared" si="7"/>
        <v>75</v>
      </c>
    </row>
    <row r="706">
      <c r="C706" s="784" t="str">
        <f>Beer!P90</f>
        <v/>
      </c>
      <c r="D706" s="450" t="str">
        <f>IF(ISBLANK(C706),"",IF(MOC!$J$119=true,MOC!$I$119&amp;C706,if(MOC!$J$118=true,MOC!$H$118&amp;C706,C706)))</f>
        <v/>
      </c>
      <c r="E706" s="450" t="str">
        <f>IF(isblank(Beer!Q90),"",if(Beer!Q90=0,"",Beer!Q90))</f>
        <v/>
      </c>
      <c r="G706" s="450" t="str">
        <f>if(ISBLANK(Beer!P90),"",if(Beer!P90=0,"",$B$630))</f>
        <v/>
      </c>
      <c r="H706" s="780">
        <f t="shared" si="7"/>
        <v>76</v>
      </c>
    </row>
    <row r="707">
      <c r="C707" s="784" t="str">
        <f>Beer!P91</f>
        <v/>
      </c>
      <c r="D707" s="450" t="str">
        <f>IF(ISBLANK(C707),"",IF(MOC!$J$119=true,MOC!$I$119&amp;C707,if(MOC!$J$118=true,MOC!$H$118&amp;C707,C707)))</f>
        <v/>
      </c>
      <c r="E707" s="450" t="str">
        <f>IF(isblank(Beer!Q91),"",if(Beer!Q91=0,"",Beer!Q91))</f>
        <v/>
      </c>
      <c r="G707" s="450" t="str">
        <f>if(ISBLANK(Beer!P91),"",if(Beer!P91=0,"",$B$630))</f>
        <v/>
      </c>
      <c r="H707" s="780">
        <f t="shared" si="7"/>
        <v>77</v>
      </c>
    </row>
    <row r="708">
      <c r="C708" s="784" t="str">
        <f>Beer!P92</f>
        <v/>
      </c>
      <c r="D708" s="450" t="str">
        <f>IF(ISBLANK(C708),"",IF(MOC!$J$119=true,MOC!$I$119&amp;C708,if(MOC!$J$118=true,MOC!$H$118&amp;C708,C708)))</f>
        <v/>
      </c>
      <c r="E708" s="450" t="str">
        <f>IF(isblank(Beer!Q92),"",if(Beer!Q92=0,"",Beer!Q92))</f>
        <v/>
      </c>
      <c r="G708" s="450" t="str">
        <f>if(ISBLANK(Beer!P92),"",if(Beer!P92=0,"",$B$630))</f>
        <v/>
      </c>
      <c r="H708" s="780">
        <f t="shared" si="7"/>
        <v>78</v>
      </c>
    </row>
    <row r="709">
      <c r="C709" s="784" t="str">
        <f>Beer!P93</f>
        <v/>
      </c>
      <c r="D709" s="450" t="str">
        <f>IF(ISBLANK(C709),"",IF(MOC!$J$119=true,MOC!$I$119&amp;C709,if(MOC!$J$118=true,MOC!$H$118&amp;C709,C709)))</f>
        <v/>
      </c>
      <c r="E709" s="450" t="str">
        <f>IF(isblank(Beer!Q93),"",if(Beer!Q93=0,"",Beer!Q93))</f>
        <v/>
      </c>
      <c r="G709" s="450" t="str">
        <f>if(ISBLANK(Beer!P93),"",if(Beer!P93=0,"",$B$630))</f>
        <v/>
      </c>
      <c r="H709" s="780">
        <f t="shared" si="7"/>
        <v>79</v>
      </c>
    </row>
    <row r="710">
      <c r="C710" s="784" t="str">
        <f>Beer!P94</f>
        <v/>
      </c>
      <c r="D710" s="450" t="str">
        <f>IF(ISBLANK(C710),"",IF(MOC!$J$119=true,MOC!$I$119&amp;C710,if(MOC!$J$118=true,MOC!$H$118&amp;C710,C710)))</f>
        <v/>
      </c>
      <c r="E710" s="450" t="str">
        <f>IF(isblank(Beer!Q94),"",if(Beer!Q94=0,"",Beer!Q94))</f>
        <v/>
      </c>
      <c r="G710" s="450" t="str">
        <f>if(ISBLANK(Beer!P94),"",if(Beer!P94=0,"",$B$630))</f>
        <v/>
      </c>
      <c r="H710" s="780">
        <f t="shared" si="7"/>
        <v>80</v>
      </c>
    </row>
    <row r="711">
      <c r="C711" s="784" t="str">
        <f>Beer!P95</f>
        <v/>
      </c>
      <c r="D711" s="450" t="str">
        <f>IF(ISBLANK(C711),"",IF(MOC!$J$119=true,MOC!$I$119&amp;C711,if(MOC!$J$118=true,MOC!$H$118&amp;C711,C711)))</f>
        <v/>
      </c>
      <c r="E711" s="450" t="str">
        <f>IF(isblank(Beer!Q95),"",if(Beer!Q95=0,"",Beer!Q95))</f>
        <v/>
      </c>
      <c r="G711" s="450" t="str">
        <f>if(ISBLANK(Beer!P95),"",if(Beer!P95=0,"",$B$630))</f>
        <v/>
      </c>
      <c r="H711" s="780">
        <f t="shared" si="7"/>
        <v>81</v>
      </c>
    </row>
    <row r="712">
      <c r="C712" s="784" t="str">
        <f>Beer!P96</f>
        <v/>
      </c>
      <c r="D712" s="450" t="str">
        <f>IF(ISBLANK(C712),"",IF(MOC!$J$119=true,MOC!$I$119&amp;C712,if(MOC!$J$118=true,MOC!$H$118&amp;C712,C712)))</f>
        <v/>
      </c>
      <c r="E712" s="450" t="str">
        <f>IF(isblank(Beer!Q96),"",if(Beer!Q96=0,"",Beer!Q96))</f>
        <v/>
      </c>
      <c r="G712" s="450" t="str">
        <f>if(ISBLANK(Beer!P96),"",if(Beer!P96=0,"",$B$630))</f>
        <v/>
      </c>
      <c r="H712" s="780">
        <f t="shared" si="7"/>
        <v>82</v>
      </c>
    </row>
    <row r="713">
      <c r="C713" s="784" t="str">
        <f>Beer!P97</f>
        <v/>
      </c>
      <c r="D713" s="450" t="str">
        <f>IF(ISBLANK(C713),"",IF(MOC!$J$119=true,MOC!$I$119&amp;C713,if(MOC!$J$118=true,MOC!$H$118&amp;C713,C713)))</f>
        <v/>
      </c>
      <c r="E713" s="450" t="str">
        <f>IF(isblank(Beer!Q97),"",if(Beer!Q97=0,"",Beer!Q97))</f>
        <v/>
      </c>
      <c r="G713" s="450" t="str">
        <f>if(ISBLANK(Beer!P97),"",if(Beer!P97=0,"",$B$630))</f>
        <v/>
      </c>
      <c r="H713" s="780">
        <f t="shared" si="7"/>
        <v>83</v>
      </c>
    </row>
    <row r="714">
      <c r="C714" s="784" t="str">
        <f>Beer!P98</f>
        <v/>
      </c>
      <c r="D714" s="450" t="str">
        <f>IF(ISBLANK(C714),"",IF(MOC!$J$119=true,MOC!$I$119&amp;C714,if(MOC!$J$118=true,MOC!$H$118&amp;C714,C714)))</f>
        <v/>
      </c>
      <c r="E714" s="450" t="str">
        <f>IF(isblank(Beer!Q98),"",if(Beer!Q98=0,"",Beer!Q98))</f>
        <v/>
      </c>
      <c r="G714" s="450" t="str">
        <f>if(ISBLANK(Beer!P98),"",if(Beer!P98=0,"",$B$630))</f>
        <v/>
      </c>
      <c r="H714" s="780">
        <f t="shared" si="7"/>
        <v>84</v>
      </c>
    </row>
    <row r="715">
      <c r="C715" s="784" t="str">
        <f>Beer!P99</f>
        <v/>
      </c>
      <c r="D715" s="450" t="str">
        <f>IF(ISBLANK(C715),"",IF(MOC!$J$119=true,MOC!$I$119&amp;C715,if(MOC!$J$118=true,MOC!$H$118&amp;C715,C715)))</f>
        <v/>
      </c>
      <c r="E715" s="450" t="str">
        <f>IF(isblank(Beer!Q99),"",if(Beer!Q99=0,"",Beer!Q99))</f>
        <v/>
      </c>
      <c r="G715" s="450" t="str">
        <f>if(ISBLANK(Beer!P99),"",if(Beer!P99=0,"",$B$630))</f>
        <v/>
      </c>
      <c r="H715" s="780">
        <f t="shared" si="7"/>
        <v>85</v>
      </c>
    </row>
    <row r="716">
      <c r="C716" s="784" t="str">
        <f>Beer!P100</f>
        <v/>
      </c>
      <c r="D716" s="450" t="str">
        <f>IF(ISBLANK(C716),"",IF(MOC!$J$119=true,MOC!$I$119&amp;C716,if(MOC!$J$118=true,MOC!$H$118&amp;C716,C716)))</f>
        <v/>
      </c>
      <c r="E716" s="450" t="str">
        <f>IF(isblank(Beer!Q100),"",if(Beer!Q100=0,"",Beer!Q100))</f>
        <v/>
      </c>
      <c r="G716" s="450" t="str">
        <f>if(ISBLANK(Beer!P100),"",if(Beer!P100=0,"",$B$630))</f>
        <v/>
      </c>
      <c r="H716" s="780">
        <f t="shared" si="7"/>
        <v>86</v>
      </c>
    </row>
    <row r="717">
      <c r="C717" s="784" t="str">
        <f>Beer!P101</f>
        <v/>
      </c>
      <c r="D717" s="450" t="str">
        <f>IF(ISBLANK(C717),"",IF(MOC!$J$119=true,MOC!$I$119&amp;C717,if(MOC!$J$118=true,MOC!$H$118&amp;C717,C717)))</f>
        <v/>
      </c>
      <c r="E717" s="450" t="str">
        <f>IF(isblank(Beer!Q101),"",if(Beer!Q101=0,"",Beer!Q101))</f>
        <v/>
      </c>
      <c r="G717" s="450" t="str">
        <f>if(ISBLANK(Beer!P101),"",if(Beer!P101=0,"",$B$630))</f>
        <v/>
      </c>
      <c r="H717" s="780">
        <f t="shared" si="7"/>
        <v>87</v>
      </c>
    </row>
    <row r="718">
      <c r="C718" s="784" t="str">
        <f>Beer!P102</f>
        <v/>
      </c>
      <c r="D718" s="450" t="str">
        <f>IF(ISBLANK(C718),"",IF(MOC!$J$119=true,MOC!$I$119&amp;C718,if(MOC!$J$118=true,MOC!$H$118&amp;C718,C718)))</f>
        <v/>
      </c>
      <c r="E718" s="450" t="str">
        <f>IF(isblank(Beer!Q102),"",if(Beer!Q102=0,"",Beer!Q102))</f>
        <v/>
      </c>
      <c r="G718" s="450" t="str">
        <f>if(ISBLANK(Beer!P102),"",if(Beer!P102=0,"",$B$630))</f>
        <v/>
      </c>
      <c r="H718" s="780">
        <f t="shared" si="7"/>
        <v>88</v>
      </c>
    </row>
    <row r="719">
      <c r="C719" s="784" t="str">
        <f>Beer!P103</f>
        <v/>
      </c>
      <c r="D719" s="450" t="str">
        <f>IF(ISBLANK(C719),"",IF(MOC!$J$119=true,MOC!$I$119&amp;C719,if(MOC!$J$118=true,MOC!$H$118&amp;C719,C719)))</f>
        <v/>
      </c>
      <c r="E719" s="450" t="str">
        <f>IF(isblank(Beer!Q103),"",if(Beer!Q103=0,"",Beer!Q103))</f>
        <v/>
      </c>
      <c r="G719" s="450" t="str">
        <f>if(ISBLANK(Beer!P103),"",if(Beer!P103=0,"",$B$630))</f>
        <v/>
      </c>
      <c r="H719" s="780">
        <f t="shared" si="7"/>
        <v>89</v>
      </c>
    </row>
    <row r="720">
      <c r="C720" s="784" t="str">
        <f>Beer!P104</f>
        <v/>
      </c>
      <c r="D720" s="450" t="str">
        <f>IF(ISBLANK(C720),"",IF(MOC!$J$119=true,MOC!$I$119&amp;C720,if(MOC!$J$118=true,MOC!$H$118&amp;C720,C720)))</f>
        <v/>
      </c>
      <c r="E720" s="450" t="str">
        <f>IF(isblank(Beer!Q104),"",if(Beer!Q104=0,"",Beer!Q104))</f>
        <v/>
      </c>
      <c r="G720" s="450" t="str">
        <f>if(ISBLANK(Beer!P104),"",if(Beer!P104=0,"",$B$630))</f>
        <v/>
      </c>
      <c r="H720" s="780">
        <f t="shared" si="7"/>
        <v>90</v>
      </c>
    </row>
    <row r="721">
      <c r="C721" s="784" t="str">
        <f>Beer!P105</f>
        <v/>
      </c>
      <c r="D721" s="450" t="str">
        <f>IF(ISBLANK(C721),"",IF(MOC!$J$119=true,MOC!$I$119&amp;C721,if(MOC!$J$118=true,MOC!$H$118&amp;C721,C721)))</f>
        <v/>
      </c>
      <c r="E721" s="450" t="str">
        <f>IF(isblank(Beer!Q105),"",if(Beer!Q105=0,"",Beer!Q105))</f>
        <v/>
      </c>
      <c r="G721" s="450" t="str">
        <f>if(ISBLANK(Beer!P105),"",if(Beer!P105=0,"",$B$630))</f>
        <v/>
      </c>
      <c r="H721" s="780">
        <f t="shared" si="7"/>
        <v>91</v>
      </c>
    </row>
    <row r="722">
      <c r="C722" s="784" t="str">
        <f>Beer!P106</f>
        <v/>
      </c>
      <c r="D722" s="450" t="str">
        <f>IF(ISBLANK(C722),"",IF(MOC!$J$119=true,MOC!$I$119&amp;C722,if(MOC!$J$118=true,MOC!$H$118&amp;C722,C722)))</f>
        <v/>
      </c>
      <c r="E722" s="450" t="str">
        <f>IF(isblank(Beer!Q106),"",if(Beer!Q106=0,"",Beer!Q106))</f>
        <v/>
      </c>
      <c r="G722" s="450" t="str">
        <f>if(ISBLANK(Beer!P106),"",if(Beer!P106=0,"",$B$630))</f>
        <v/>
      </c>
      <c r="H722" s="780">
        <f t="shared" si="7"/>
        <v>92</v>
      </c>
    </row>
    <row r="723">
      <c r="C723" s="784" t="str">
        <f>Beer!P107</f>
        <v/>
      </c>
      <c r="D723" s="450" t="str">
        <f>IF(ISBLANK(C723),"",IF(MOC!$J$119=true,MOC!$I$119&amp;C723,if(MOC!$J$118=true,MOC!$H$118&amp;C723,C723)))</f>
        <v/>
      </c>
      <c r="E723" s="450" t="str">
        <f>IF(isblank(Beer!Q107),"",if(Beer!Q107=0,"",Beer!Q107))</f>
        <v/>
      </c>
      <c r="G723" s="450" t="str">
        <f>if(ISBLANK(Beer!P107),"",if(Beer!P107=0,"",$B$630))</f>
        <v/>
      </c>
      <c r="H723" s="780">
        <f t="shared" si="7"/>
        <v>93</v>
      </c>
    </row>
    <row r="724">
      <c r="C724" s="784" t="str">
        <f>Beer!P108</f>
        <v/>
      </c>
      <c r="D724" s="450" t="str">
        <f>IF(ISBLANK(C724),"",IF(MOC!$J$119=true,MOC!$I$119&amp;C724,if(MOC!$J$118=true,MOC!$H$118&amp;C724,C724)))</f>
        <v/>
      </c>
      <c r="E724" s="450" t="str">
        <f>IF(isblank(Beer!Q108),"",if(Beer!Q108=0,"",Beer!Q108))</f>
        <v/>
      </c>
      <c r="G724" s="450" t="str">
        <f>if(ISBLANK(Beer!P108),"",if(Beer!P108=0,"",$B$630))</f>
        <v/>
      </c>
      <c r="H724" s="780">
        <f t="shared" si="7"/>
        <v>94</v>
      </c>
    </row>
    <row r="725">
      <c r="C725" s="784" t="str">
        <f>Beer!P109</f>
        <v/>
      </c>
      <c r="D725" s="450" t="str">
        <f>IF(ISBLANK(C725),"",IF(MOC!$J$119=true,MOC!$I$119&amp;C725,if(MOC!$J$118=true,MOC!$H$118&amp;C725,C725)))</f>
        <v/>
      </c>
      <c r="E725" s="450" t="str">
        <f>IF(isblank(Beer!Q109),"",if(Beer!Q109=0,"",Beer!Q109))</f>
        <v/>
      </c>
      <c r="G725" s="450" t="str">
        <f>if(ISBLANK(Beer!P109),"",if(Beer!P109=0,"",$B$630))</f>
        <v/>
      </c>
      <c r="H725" s="780">
        <f t="shared" si="7"/>
        <v>95</v>
      </c>
    </row>
    <row r="726">
      <c r="C726" s="784" t="str">
        <f>Beer!P110</f>
        <v/>
      </c>
      <c r="D726" s="450" t="str">
        <f>IF(ISBLANK(C726),"",IF(MOC!$J$119=true,MOC!$I$119&amp;C726,if(MOC!$J$118=true,MOC!$H$118&amp;C726,C726)))</f>
        <v/>
      </c>
      <c r="E726" s="450" t="str">
        <f>IF(isblank(Beer!Q110),"",if(Beer!Q110=0,"",Beer!Q110))</f>
        <v/>
      </c>
      <c r="G726" s="450" t="str">
        <f>if(ISBLANK(Beer!P110),"",if(Beer!P110=0,"",$B$630))</f>
        <v/>
      </c>
      <c r="H726" s="780">
        <f t="shared" si="7"/>
        <v>96</v>
      </c>
    </row>
    <row r="727">
      <c r="C727" s="784" t="str">
        <f>Beer!P111</f>
        <v/>
      </c>
      <c r="D727" s="450" t="str">
        <f>IF(ISBLANK(C727),"",IF(MOC!$J$119=true,MOC!$I$119&amp;C727,if(MOC!$J$118=true,MOC!$H$118&amp;C727,C727)))</f>
        <v/>
      </c>
      <c r="E727" s="450" t="str">
        <f>IF(isblank(Beer!Q111),"",if(Beer!Q111=0,"",Beer!Q111))</f>
        <v/>
      </c>
      <c r="G727" s="450" t="str">
        <f>if(ISBLANK(Beer!P111),"",if(Beer!P111=0,"",$B$630))</f>
        <v/>
      </c>
      <c r="H727" s="780">
        <f t="shared" si="7"/>
        <v>97</v>
      </c>
    </row>
    <row r="728">
      <c r="C728" s="784" t="str">
        <f>Beer!P112</f>
        <v/>
      </c>
      <c r="D728" s="450" t="str">
        <f>IF(ISBLANK(C728),"",IF(MOC!$J$119=true,MOC!$I$119&amp;C728,if(MOC!$J$118=true,MOC!$H$118&amp;C728,C728)))</f>
        <v/>
      </c>
      <c r="E728" s="450" t="str">
        <f>IF(isblank(Beer!Q112),"",if(Beer!Q112=0,"",Beer!Q112))</f>
        <v/>
      </c>
      <c r="G728" s="450" t="str">
        <f>if(ISBLANK(Beer!P112),"",if(Beer!P112=0,"",$B$630))</f>
        <v/>
      </c>
      <c r="H728" s="780">
        <f t="shared" si="7"/>
        <v>98</v>
      </c>
    </row>
    <row r="729">
      <c r="C729" s="784" t="str">
        <f>Beer!P113</f>
        <v/>
      </c>
      <c r="D729" s="450" t="str">
        <f>IF(ISBLANK(C729),"",IF(MOC!$J$119=true,MOC!$I$119&amp;C729,if(MOC!$J$118=true,MOC!$H$118&amp;C729,C729)))</f>
        <v/>
      </c>
      <c r="E729" s="450" t="str">
        <f>IF(isblank(Beer!Q113),"",if(Beer!Q113=0,"",Beer!Q113))</f>
        <v/>
      </c>
      <c r="G729" s="450" t="str">
        <f>if(ISBLANK(Beer!P113),"",if(Beer!P113=0,"",$B$630))</f>
        <v/>
      </c>
      <c r="H729" s="780">
        <f t="shared" si="7"/>
        <v>99</v>
      </c>
    </row>
    <row r="730">
      <c r="C730" s="784" t="str">
        <f>Beer!P114</f>
        <v/>
      </c>
      <c r="D730" s="450" t="str">
        <f>IF(ISBLANK(C730),"",IF(MOC!$J$119=true,MOC!$I$119&amp;C730,if(MOC!$J$118=true,MOC!$H$118&amp;C730,C730)))</f>
        <v/>
      </c>
      <c r="E730" s="450" t="str">
        <f>IF(isblank(Beer!Q114),"",if(Beer!Q114=0,"",Beer!Q114))</f>
        <v/>
      </c>
      <c r="G730" s="450" t="str">
        <f>if(ISBLANK(Beer!P114),"",if(Beer!P114=0,"",$B$630))</f>
        <v/>
      </c>
      <c r="H730" s="780">
        <f t="shared" si="7"/>
        <v>100</v>
      </c>
    </row>
    <row r="731">
      <c r="C731" s="450" t="str">
        <f>Beer!P116</f>
        <v/>
      </c>
      <c r="D731" s="450" t="str">
        <f>IF(ISBLANK(C731),"",IF(MOC!$J$119=true,MOC!$I$119&amp;C731,if(MOC!$J$118=true,MOC!$H$118&amp;C731,C731)))</f>
        <v/>
      </c>
      <c r="E731" s="450" t="str">
        <f>IF(isblank(Beer!Q116),"",if(Beer!Q116=0,"",Beer!Q116))</f>
        <v/>
      </c>
      <c r="G731" s="450" t="str">
        <f>if(ISBLANK(Beer!P116),"",if(Beer!P116=0,"",$B$630))</f>
        <v/>
      </c>
      <c r="H731" s="780"/>
    </row>
    <row r="732">
      <c r="A732" s="779"/>
      <c r="C732" s="450" t="str">
        <f>Beer!P118</f>
        <v/>
      </c>
      <c r="D732" s="450" t="str">
        <f>IF(ISBLANK(C732),"",IF(MOC!$J$119=true,MOC!$I$119&amp;C732,if(MOC!$J$118=true,MOC!$H$118&amp;C732,C732)))</f>
        <v/>
      </c>
      <c r="E732" s="450" t="str">
        <f>IF(isblank(Beer!Q118),"",if(Beer!Q118=0,"",Beer!Q118))</f>
        <v/>
      </c>
      <c r="G732" s="450" t="str">
        <f>if(ISBLANK(Beer!P118),"",if(Beer!P118=0,"",$B$630))</f>
        <v/>
      </c>
      <c r="H732" s="780"/>
    </row>
    <row r="733">
      <c r="A733" s="779"/>
      <c r="C733" s="444"/>
      <c r="H733" s="780"/>
    </row>
    <row r="734">
      <c r="A734" s="791" t="str">
        <f>Beer!S14</f>
        <v>Optional Beer Category</v>
      </c>
      <c r="B734" s="791" t="str">
        <f>A734</f>
        <v>Optional Beer Category</v>
      </c>
      <c r="C734" s="444"/>
      <c r="H734" s="780"/>
    </row>
    <row r="735">
      <c r="A735" s="779"/>
      <c r="C735" s="784" t="str">
        <f>Beer!S15</f>
        <v/>
      </c>
      <c r="D735" s="450" t="str">
        <f>IF(ISBLANK(C735),"",IF(MOC!$J$123=true,MOC!$I$123&amp;C735,if(MOC!$J$122=true,MOC!$H$122&amp;C735,C735)))</f>
        <v/>
      </c>
      <c r="E735" s="450" t="str">
        <f>IF(isblank(Beer!T15),"",if(Beer!T15=0,"",Beer!T15))</f>
        <v/>
      </c>
      <c r="G735" s="450" t="str">
        <f>if(ISBLANK(Beer!S15),"",if(Beer!S15=0,"",$B$734))</f>
        <v/>
      </c>
      <c r="H735" s="785">
        <v>1.0</v>
      </c>
    </row>
    <row r="736">
      <c r="A736" s="779"/>
      <c r="C736" s="784" t="str">
        <f>Beer!S16</f>
        <v/>
      </c>
      <c r="D736" s="450" t="str">
        <f>IF(ISBLANK(C736),"",IF(MOC!$J$123=true,MOC!$I$123&amp;C736,if(MOC!$J$122=true,MOC!$H$122&amp;C736,C736)))</f>
        <v/>
      </c>
      <c r="E736" s="450" t="str">
        <f>IF(isblank(Beer!T16),"",if(Beer!T16=0,"",Beer!T16))</f>
        <v/>
      </c>
      <c r="G736" s="450" t="str">
        <f>if(ISBLANK(Beer!S16),"",if(Beer!S16=0,"",$B$734))</f>
        <v/>
      </c>
      <c r="H736" s="780">
        <f t="shared" ref="H736:H834" si="8">H735+1</f>
        <v>2</v>
      </c>
    </row>
    <row r="737">
      <c r="A737" s="779"/>
      <c r="C737" s="784" t="str">
        <f>Beer!S17</f>
        <v/>
      </c>
      <c r="D737" s="450" t="str">
        <f>IF(ISBLANK(C737),"",IF(MOC!$J$123=true,MOC!$I$123&amp;C737,if(MOC!$J$122=true,MOC!$H$122&amp;C737,C737)))</f>
        <v/>
      </c>
      <c r="E737" s="450" t="str">
        <f>IF(isblank(Beer!T17),"",if(Beer!T17=0,"",Beer!T17))</f>
        <v/>
      </c>
      <c r="G737" s="450" t="str">
        <f>if(ISBLANK(Beer!S17),"",if(Beer!S17=0,"",$B$734))</f>
        <v/>
      </c>
      <c r="H737" s="780">
        <f t="shared" si="8"/>
        <v>3</v>
      </c>
    </row>
    <row r="738">
      <c r="A738" s="779"/>
      <c r="C738" s="784" t="str">
        <f>Beer!S18</f>
        <v/>
      </c>
      <c r="D738" s="450" t="str">
        <f>IF(ISBLANK(C738),"",IF(MOC!$J$123=true,MOC!$I$123&amp;C738,if(MOC!$J$122=true,MOC!$H$122&amp;C738,C738)))</f>
        <v/>
      </c>
      <c r="E738" s="450" t="str">
        <f>IF(isblank(Beer!T18),"",if(Beer!T18=0,"",Beer!T18))</f>
        <v/>
      </c>
      <c r="G738" s="450" t="str">
        <f>if(ISBLANK(Beer!S18),"",if(Beer!S18=0,"",$B$734))</f>
        <v/>
      </c>
      <c r="H738" s="780">
        <f t="shared" si="8"/>
        <v>4</v>
      </c>
    </row>
    <row r="739">
      <c r="A739" s="779"/>
      <c r="C739" s="784" t="str">
        <f>Beer!S19</f>
        <v/>
      </c>
      <c r="D739" s="450" t="str">
        <f>IF(ISBLANK(C739),"",IF(MOC!$J$123=true,MOC!$I$123&amp;C739,if(MOC!$J$122=true,MOC!$H$122&amp;C739,C739)))</f>
        <v/>
      </c>
      <c r="E739" s="450" t="str">
        <f>IF(isblank(Beer!T19),"",if(Beer!T19=0,"",Beer!T19))</f>
        <v/>
      </c>
      <c r="G739" s="450" t="str">
        <f>if(ISBLANK(Beer!S19),"",if(Beer!S19=0,"",$B$734))</f>
        <v/>
      </c>
      <c r="H739" s="780">
        <f t="shared" si="8"/>
        <v>5</v>
      </c>
    </row>
    <row r="740">
      <c r="A740" s="779"/>
      <c r="C740" s="784" t="str">
        <f>Beer!S20</f>
        <v/>
      </c>
      <c r="D740" s="450" t="str">
        <f>IF(ISBLANK(C740),"",IF(MOC!$J$123=true,MOC!$I$123&amp;C740,if(MOC!$J$122=true,MOC!$H$122&amp;C740,C740)))</f>
        <v/>
      </c>
      <c r="E740" s="450" t="str">
        <f>IF(isblank(Beer!T20),"",if(Beer!T20=0,"",Beer!T20))</f>
        <v/>
      </c>
      <c r="G740" s="450" t="str">
        <f>if(ISBLANK(Beer!S20),"",if(Beer!S20=0,"",$B$734))</f>
        <v/>
      </c>
      <c r="H740" s="780">
        <f t="shared" si="8"/>
        <v>6</v>
      </c>
    </row>
    <row r="741">
      <c r="A741" s="779"/>
      <c r="C741" s="784" t="str">
        <f>Beer!S21</f>
        <v/>
      </c>
      <c r="D741" s="450" t="str">
        <f>IF(ISBLANK(C741),"",IF(MOC!$J$123=true,MOC!$I$123&amp;C741,if(MOC!$J$122=true,MOC!$H$122&amp;C741,C741)))</f>
        <v/>
      </c>
      <c r="E741" s="450" t="str">
        <f>IF(isblank(Beer!T21),"",if(Beer!T21=0,"",Beer!T21))</f>
        <v/>
      </c>
      <c r="G741" s="450" t="str">
        <f>if(ISBLANK(Beer!S21),"",if(Beer!S21=0,"",$B$734))</f>
        <v/>
      </c>
      <c r="H741" s="780">
        <f t="shared" si="8"/>
        <v>7</v>
      </c>
    </row>
    <row r="742">
      <c r="A742" s="779"/>
      <c r="C742" s="784" t="str">
        <f>Beer!S22</f>
        <v/>
      </c>
      <c r="D742" s="450" t="str">
        <f>IF(ISBLANK(C742),"",IF(MOC!$J$123=true,MOC!$I$123&amp;C742,if(MOC!$J$122=true,MOC!$H$122&amp;C742,C742)))</f>
        <v/>
      </c>
      <c r="E742" s="450" t="str">
        <f>IF(isblank(Beer!T22),"",if(Beer!T22=0,"",Beer!T22))</f>
        <v/>
      </c>
      <c r="G742" s="450" t="str">
        <f>if(ISBLANK(Beer!S22),"",if(Beer!S22=0,"",$B$734))</f>
        <v/>
      </c>
      <c r="H742" s="780">
        <f t="shared" si="8"/>
        <v>8</v>
      </c>
    </row>
    <row r="743">
      <c r="A743" s="779"/>
      <c r="C743" s="784" t="str">
        <f>Beer!S23</f>
        <v/>
      </c>
      <c r="D743" s="450" t="str">
        <f>IF(ISBLANK(C743),"",IF(MOC!$J$123=true,MOC!$I$123&amp;C743,if(MOC!$J$122=true,MOC!$H$122&amp;C743,C743)))</f>
        <v/>
      </c>
      <c r="E743" s="450" t="str">
        <f>IF(isblank(Beer!T23),"",if(Beer!T23=0,"",Beer!T23))</f>
        <v/>
      </c>
      <c r="G743" s="450" t="str">
        <f>if(ISBLANK(Beer!S23),"",if(Beer!S23=0,"",$B$734))</f>
        <v/>
      </c>
      <c r="H743" s="780">
        <f t="shared" si="8"/>
        <v>9</v>
      </c>
    </row>
    <row r="744">
      <c r="A744" s="779"/>
      <c r="C744" s="784" t="str">
        <f>Beer!S24</f>
        <v/>
      </c>
      <c r="D744" s="450" t="str">
        <f>IF(ISBLANK(C744),"",IF(MOC!$J$123=true,MOC!$I$123&amp;C744,if(MOC!$J$122=true,MOC!$H$122&amp;C744,C744)))</f>
        <v/>
      </c>
      <c r="E744" s="450" t="str">
        <f>IF(isblank(Beer!T24),"",if(Beer!T24=0,"",Beer!T24))</f>
        <v/>
      </c>
      <c r="G744" s="450" t="str">
        <f>if(ISBLANK(Beer!S24),"",if(Beer!S24=0,"",$B$734))</f>
        <v/>
      </c>
      <c r="H744" s="780">
        <f t="shared" si="8"/>
        <v>10</v>
      </c>
    </row>
    <row r="745">
      <c r="A745" s="779"/>
      <c r="C745" s="784" t="str">
        <f>Beer!S25</f>
        <v/>
      </c>
      <c r="D745" s="450" t="str">
        <f>IF(ISBLANK(C745),"",IF(MOC!$J$123=true,MOC!$I$123&amp;C745,if(MOC!$J$122=true,MOC!$H$122&amp;C745,C745)))</f>
        <v/>
      </c>
      <c r="E745" s="450" t="str">
        <f>IF(isblank(Beer!T25),"",if(Beer!T25=0,"",Beer!T25))</f>
        <v/>
      </c>
      <c r="G745" s="450" t="str">
        <f>if(ISBLANK(Beer!S25),"",if(Beer!S25=0,"",$B$734))</f>
        <v/>
      </c>
      <c r="H745" s="780">
        <f t="shared" si="8"/>
        <v>11</v>
      </c>
    </row>
    <row r="746">
      <c r="A746" s="779"/>
      <c r="C746" s="784" t="str">
        <f>Beer!S26</f>
        <v/>
      </c>
      <c r="D746" s="450" t="str">
        <f>IF(ISBLANK(C746),"",IF(MOC!$J$123=true,MOC!$I$123&amp;C746,if(MOC!$J$122=true,MOC!$H$122&amp;C746,C746)))</f>
        <v/>
      </c>
      <c r="E746" s="450" t="str">
        <f>IF(isblank(Beer!T26),"",if(Beer!T26=0,"",Beer!T26))</f>
        <v/>
      </c>
      <c r="G746" s="450" t="str">
        <f>if(ISBLANK(Beer!S26),"",if(Beer!S26=0,"",$B$734))</f>
        <v/>
      </c>
      <c r="H746" s="780">
        <f t="shared" si="8"/>
        <v>12</v>
      </c>
    </row>
    <row r="747">
      <c r="A747" s="779"/>
      <c r="C747" s="784" t="str">
        <f>Beer!S27</f>
        <v/>
      </c>
      <c r="D747" s="450" t="str">
        <f>IF(ISBLANK(C747),"",IF(MOC!$J$123=true,MOC!$I$123&amp;C747,if(MOC!$J$122=true,MOC!$H$122&amp;C747,C747)))</f>
        <v/>
      </c>
      <c r="E747" s="450" t="str">
        <f>IF(isblank(Beer!T27),"",if(Beer!T27=0,"",Beer!T27))</f>
        <v/>
      </c>
      <c r="G747" s="450" t="str">
        <f>if(ISBLANK(Beer!S27),"",if(Beer!S27=0,"",$B$734))</f>
        <v/>
      </c>
      <c r="H747" s="780">
        <f t="shared" si="8"/>
        <v>13</v>
      </c>
    </row>
    <row r="748">
      <c r="A748" s="779"/>
      <c r="C748" s="784" t="str">
        <f>Beer!S28</f>
        <v/>
      </c>
      <c r="D748" s="450" t="str">
        <f>IF(ISBLANK(C748),"",IF(MOC!$J$123=true,MOC!$I$123&amp;C748,if(MOC!$J$122=true,MOC!$H$122&amp;C748,C748)))</f>
        <v/>
      </c>
      <c r="E748" s="450" t="str">
        <f>IF(isblank(Beer!T28),"",if(Beer!T28=0,"",Beer!T28))</f>
        <v/>
      </c>
      <c r="G748" s="450" t="str">
        <f>if(ISBLANK(Beer!S28),"",if(Beer!S28=0,"",$B$734))</f>
        <v/>
      </c>
      <c r="H748" s="780">
        <f t="shared" si="8"/>
        <v>14</v>
      </c>
    </row>
    <row r="749">
      <c r="A749" s="779"/>
      <c r="C749" s="784" t="str">
        <f>Beer!S29</f>
        <v/>
      </c>
      <c r="D749" s="450" t="str">
        <f>IF(ISBLANK(C749),"",IF(MOC!$J$123=true,MOC!$I$123&amp;C749,if(MOC!$J$122=true,MOC!$H$122&amp;C749,C749)))</f>
        <v/>
      </c>
      <c r="E749" s="450" t="str">
        <f>IF(isblank(Beer!T29),"",if(Beer!T29=0,"",Beer!T29))</f>
        <v/>
      </c>
      <c r="G749" s="450" t="str">
        <f>if(ISBLANK(Beer!S29),"",if(Beer!S29=0,"",$B$734))</f>
        <v/>
      </c>
      <c r="H749" s="780">
        <f t="shared" si="8"/>
        <v>15</v>
      </c>
    </row>
    <row r="750">
      <c r="A750" s="779"/>
      <c r="C750" s="784" t="str">
        <f>Beer!S30</f>
        <v/>
      </c>
      <c r="D750" s="450" t="str">
        <f>IF(ISBLANK(C750),"",IF(MOC!$J$123=true,MOC!$I$123&amp;C750,if(MOC!$J$122=true,MOC!$H$122&amp;C750,C750)))</f>
        <v/>
      </c>
      <c r="E750" s="450" t="str">
        <f>IF(isblank(Beer!T30),"",if(Beer!T30=0,"",Beer!T30))</f>
        <v/>
      </c>
      <c r="G750" s="450" t="str">
        <f>if(ISBLANK(Beer!S30),"",if(Beer!S30=0,"",$B$734))</f>
        <v/>
      </c>
      <c r="H750" s="780">
        <f t="shared" si="8"/>
        <v>16</v>
      </c>
    </row>
    <row r="751">
      <c r="A751" s="779"/>
      <c r="C751" s="784" t="str">
        <f>Beer!S31</f>
        <v/>
      </c>
      <c r="D751" s="450" t="str">
        <f>IF(ISBLANK(C751),"",IF(MOC!$J$123=true,MOC!$I$123&amp;C751,if(MOC!$J$122=true,MOC!$H$122&amp;C751,C751)))</f>
        <v/>
      </c>
      <c r="E751" s="450" t="str">
        <f>IF(isblank(Beer!T31),"",if(Beer!T31=0,"",Beer!T31))</f>
        <v/>
      </c>
      <c r="G751" s="450" t="str">
        <f>if(ISBLANK(Beer!S31),"",if(Beer!S31=0,"",$B$734))</f>
        <v/>
      </c>
      <c r="H751" s="780">
        <f t="shared" si="8"/>
        <v>17</v>
      </c>
    </row>
    <row r="752">
      <c r="A752" s="779"/>
      <c r="C752" s="784" t="str">
        <f>Beer!S32</f>
        <v/>
      </c>
      <c r="D752" s="450" t="str">
        <f>IF(ISBLANK(C752),"",IF(MOC!$J$123=true,MOC!$I$123&amp;C752,if(MOC!$J$122=true,MOC!$H$122&amp;C752,C752)))</f>
        <v/>
      </c>
      <c r="E752" s="450" t="str">
        <f>IF(isblank(Beer!T32),"",if(Beer!T32=0,"",Beer!T32))</f>
        <v/>
      </c>
      <c r="G752" s="450" t="str">
        <f>if(ISBLANK(Beer!S32),"",if(Beer!S32=0,"",$B$734))</f>
        <v/>
      </c>
      <c r="H752" s="780">
        <f t="shared" si="8"/>
        <v>18</v>
      </c>
    </row>
    <row r="753">
      <c r="A753" s="779"/>
      <c r="C753" s="784" t="str">
        <f>Beer!S33</f>
        <v/>
      </c>
      <c r="D753" s="450" t="str">
        <f>IF(ISBLANK(C753),"",IF(MOC!$J$123=true,MOC!$I$123&amp;C753,if(MOC!$J$122=true,MOC!$H$122&amp;C753,C753)))</f>
        <v/>
      </c>
      <c r="E753" s="450" t="str">
        <f>IF(isblank(Beer!T33),"",if(Beer!T33=0,"",Beer!T33))</f>
        <v/>
      </c>
      <c r="G753" s="450" t="str">
        <f>if(ISBLANK(Beer!S33),"",if(Beer!S33=0,"",$B$734))</f>
        <v/>
      </c>
      <c r="H753" s="780">
        <f t="shared" si="8"/>
        <v>19</v>
      </c>
    </row>
    <row r="754">
      <c r="A754" s="779"/>
      <c r="C754" s="784" t="str">
        <f>Beer!S34</f>
        <v/>
      </c>
      <c r="D754" s="450" t="str">
        <f>IF(ISBLANK(C754),"",IF(MOC!$J$123=true,MOC!$I$123&amp;C754,if(MOC!$J$122=true,MOC!$H$122&amp;C754,C754)))</f>
        <v/>
      </c>
      <c r="E754" s="450" t="str">
        <f>IF(isblank(Beer!T34),"",if(Beer!T34=0,"",Beer!T34))</f>
        <v/>
      </c>
      <c r="G754" s="450" t="str">
        <f>if(ISBLANK(Beer!S34),"",if(Beer!S34=0,"",$B$734))</f>
        <v/>
      </c>
      <c r="H754" s="780">
        <f t="shared" si="8"/>
        <v>20</v>
      </c>
    </row>
    <row r="755">
      <c r="A755" s="779"/>
      <c r="C755" s="784" t="str">
        <f>Beer!S35</f>
        <v/>
      </c>
      <c r="D755" s="450" t="str">
        <f>IF(ISBLANK(C755),"",IF(MOC!$J$123=true,MOC!$I$123&amp;C755,if(MOC!$J$122=true,MOC!$H$122&amp;C755,C755)))</f>
        <v/>
      </c>
      <c r="E755" s="450" t="str">
        <f>IF(isblank(Beer!T35),"",if(Beer!T35=0,"",Beer!T35))</f>
        <v/>
      </c>
      <c r="G755" s="450" t="str">
        <f>if(ISBLANK(Beer!S35),"",if(Beer!S35=0,"",$B$734))</f>
        <v/>
      </c>
      <c r="H755" s="780">
        <f t="shared" si="8"/>
        <v>21</v>
      </c>
    </row>
    <row r="756">
      <c r="A756" s="779"/>
      <c r="C756" s="784" t="str">
        <f>Beer!S36</f>
        <v/>
      </c>
      <c r="D756" s="450" t="str">
        <f>IF(ISBLANK(C756),"",IF(MOC!$J$123=true,MOC!$I$123&amp;C756,if(MOC!$J$122=true,MOC!$H$122&amp;C756,C756)))</f>
        <v/>
      </c>
      <c r="E756" s="450" t="str">
        <f>IF(isblank(Beer!T36),"",if(Beer!T36=0,"",Beer!T36))</f>
        <v/>
      </c>
      <c r="G756" s="450" t="str">
        <f>if(ISBLANK(Beer!S36),"",if(Beer!S36=0,"",$B$734))</f>
        <v/>
      </c>
      <c r="H756" s="780">
        <f t="shared" si="8"/>
        <v>22</v>
      </c>
    </row>
    <row r="757">
      <c r="A757" s="779"/>
      <c r="C757" s="784" t="str">
        <f>Beer!S37</f>
        <v/>
      </c>
      <c r="D757" s="450" t="str">
        <f>IF(ISBLANK(C757),"",IF(MOC!$J$123=true,MOC!$I$123&amp;C757,if(MOC!$J$122=true,MOC!$H$122&amp;C757,C757)))</f>
        <v/>
      </c>
      <c r="E757" s="450" t="str">
        <f>IF(isblank(Beer!T37),"",if(Beer!T37=0,"",Beer!T37))</f>
        <v/>
      </c>
      <c r="G757" s="450" t="str">
        <f>if(ISBLANK(Beer!S37),"",if(Beer!S37=0,"",$B$734))</f>
        <v/>
      </c>
      <c r="H757" s="780">
        <f t="shared" si="8"/>
        <v>23</v>
      </c>
    </row>
    <row r="758">
      <c r="A758" s="779"/>
      <c r="C758" s="784" t="str">
        <f>Beer!S38</f>
        <v/>
      </c>
      <c r="D758" s="450" t="str">
        <f>IF(ISBLANK(C758),"",IF(MOC!$J$123=true,MOC!$I$123&amp;C758,if(MOC!$J$122=true,MOC!$H$122&amp;C758,C758)))</f>
        <v/>
      </c>
      <c r="E758" s="450" t="str">
        <f>IF(isblank(Beer!T38),"",if(Beer!T38=0,"",Beer!T38))</f>
        <v/>
      </c>
      <c r="G758" s="450" t="str">
        <f>if(ISBLANK(Beer!S38),"",if(Beer!S38=0,"",$B$734))</f>
        <v/>
      </c>
      <c r="H758" s="780">
        <f t="shared" si="8"/>
        <v>24</v>
      </c>
    </row>
    <row r="759">
      <c r="A759" s="779"/>
      <c r="C759" s="784" t="str">
        <f>Beer!S39</f>
        <v/>
      </c>
      <c r="D759" s="450" t="str">
        <f>IF(ISBLANK(C759),"",IF(MOC!$J$123=true,MOC!$I$123&amp;C759,if(MOC!$J$122=true,MOC!$H$122&amp;C759,C759)))</f>
        <v/>
      </c>
      <c r="E759" s="450" t="str">
        <f>IF(isblank(Beer!T39),"",if(Beer!T39=0,"",Beer!T39))</f>
        <v/>
      </c>
      <c r="G759" s="450" t="str">
        <f>if(ISBLANK(Beer!S39),"",if(Beer!S39=0,"",$B$734))</f>
        <v/>
      </c>
      <c r="H759" s="780">
        <f t="shared" si="8"/>
        <v>25</v>
      </c>
    </row>
    <row r="760">
      <c r="A760" s="779"/>
      <c r="C760" s="784" t="str">
        <f>Beer!S40</f>
        <v/>
      </c>
      <c r="D760" s="450" t="str">
        <f>IF(ISBLANK(C760),"",IF(MOC!$J$123=true,MOC!$I$123&amp;C760,if(MOC!$J$122=true,MOC!$H$122&amp;C760,C760)))</f>
        <v/>
      </c>
      <c r="E760" s="450" t="str">
        <f>IF(isblank(Beer!T40),"",if(Beer!T40=0,"",Beer!T40))</f>
        <v/>
      </c>
      <c r="G760" s="450" t="str">
        <f>if(ISBLANK(Beer!S40),"",if(Beer!S40=0,"",$B$734))</f>
        <v/>
      </c>
      <c r="H760" s="780">
        <f t="shared" si="8"/>
        <v>26</v>
      </c>
    </row>
    <row r="761">
      <c r="A761" s="779"/>
      <c r="C761" s="784" t="str">
        <f>Beer!S41</f>
        <v/>
      </c>
      <c r="D761" s="450" t="str">
        <f>IF(ISBLANK(C761),"",IF(MOC!$J$123=true,MOC!$I$123&amp;C761,if(MOC!$J$122=true,MOC!$H$122&amp;C761,C761)))</f>
        <v/>
      </c>
      <c r="E761" s="450" t="str">
        <f>IF(isblank(Beer!T41),"",if(Beer!T41=0,"",Beer!T41))</f>
        <v/>
      </c>
      <c r="G761" s="450" t="str">
        <f>if(ISBLANK(Beer!S41),"",if(Beer!S41=0,"",$B$734))</f>
        <v/>
      </c>
      <c r="H761" s="780">
        <f t="shared" si="8"/>
        <v>27</v>
      </c>
    </row>
    <row r="762">
      <c r="A762" s="779"/>
      <c r="C762" s="784" t="str">
        <f>Beer!S42</f>
        <v/>
      </c>
      <c r="D762" s="450" t="str">
        <f>IF(ISBLANK(C762),"",IF(MOC!$J$123=true,MOC!$I$123&amp;C762,if(MOC!$J$122=true,MOC!$H$122&amp;C762,C762)))</f>
        <v/>
      </c>
      <c r="E762" s="450" t="str">
        <f>IF(isblank(Beer!T42),"",if(Beer!T42=0,"",Beer!T42))</f>
        <v/>
      </c>
      <c r="G762" s="450" t="str">
        <f>if(ISBLANK(Beer!S42),"",if(Beer!S42=0,"",$B$734))</f>
        <v/>
      </c>
      <c r="H762" s="780">
        <f t="shared" si="8"/>
        <v>28</v>
      </c>
    </row>
    <row r="763">
      <c r="A763" s="779"/>
      <c r="C763" s="784" t="str">
        <f>Beer!S43</f>
        <v/>
      </c>
      <c r="D763" s="450" t="str">
        <f>IF(ISBLANK(C763),"",IF(MOC!$J$123=true,MOC!$I$123&amp;C763,if(MOC!$J$122=true,MOC!$H$122&amp;C763,C763)))</f>
        <v/>
      </c>
      <c r="E763" s="450" t="str">
        <f>IF(isblank(Beer!T43),"",if(Beer!T43=0,"",Beer!T43))</f>
        <v/>
      </c>
      <c r="G763" s="450" t="str">
        <f>if(ISBLANK(Beer!S43),"",if(Beer!S43=0,"",$B$734))</f>
        <v/>
      </c>
      <c r="H763" s="780">
        <f t="shared" si="8"/>
        <v>29</v>
      </c>
    </row>
    <row r="764">
      <c r="A764" s="779"/>
      <c r="C764" s="784" t="str">
        <f>Beer!S44</f>
        <v/>
      </c>
      <c r="D764" s="450" t="str">
        <f>IF(ISBLANK(C764),"",IF(MOC!$J$123=true,MOC!$I$123&amp;C764,if(MOC!$J$122=true,MOC!$H$122&amp;C764,C764)))</f>
        <v/>
      </c>
      <c r="E764" s="450" t="str">
        <f>IF(isblank(Beer!T44),"",if(Beer!T44=0,"",Beer!T44))</f>
        <v/>
      </c>
      <c r="G764" s="450" t="str">
        <f>if(ISBLANK(Beer!S44),"",if(Beer!S44=0,"",$B$734))</f>
        <v/>
      </c>
      <c r="H764" s="780">
        <f t="shared" si="8"/>
        <v>30</v>
      </c>
    </row>
    <row r="765">
      <c r="A765" s="779"/>
      <c r="C765" s="784" t="str">
        <f>Beer!S45</f>
        <v/>
      </c>
      <c r="D765" s="450" t="str">
        <f>IF(ISBLANK(C765),"",IF(MOC!$J$123=true,MOC!$I$123&amp;C765,if(MOC!$J$122=true,MOC!$H$122&amp;C765,C765)))</f>
        <v/>
      </c>
      <c r="E765" s="450" t="str">
        <f>IF(isblank(Beer!T45),"",if(Beer!T45=0,"",Beer!T45))</f>
        <v/>
      </c>
      <c r="G765" s="450" t="str">
        <f>if(ISBLANK(Beer!S45),"",if(Beer!S45=0,"",$B$734))</f>
        <v/>
      </c>
      <c r="H765" s="780">
        <f t="shared" si="8"/>
        <v>31</v>
      </c>
    </row>
    <row r="766">
      <c r="A766" s="779"/>
      <c r="C766" s="784" t="str">
        <f>Beer!S46</f>
        <v/>
      </c>
      <c r="D766" s="450" t="str">
        <f>IF(ISBLANK(C766),"",IF(MOC!$J$123=true,MOC!$I$123&amp;C766,if(MOC!$J$122=true,MOC!$H$122&amp;C766,C766)))</f>
        <v/>
      </c>
      <c r="E766" s="450" t="str">
        <f>IF(isblank(Beer!T46),"",if(Beer!T46=0,"",Beer!T46))</f>
        <v/>
      </c>
      <c r="G766" s="450" t="str">
        <f>if(ISBLANK(Beer!S46),"",if(Beer!S46=0,"",$B$734))</f>
        <v/>
      </c>
      <c r="H766" s="780">
        <f t="shared" si="8"/>
        <v>32</v>
      </c>
    </row>
    <row r="767">
      <c r="A767" s="779"/>
      <c r="C767" s="784" t="str">
        <f>Beer!S47</f>
        <v/>
      </c>
      <c r="D767" s="450" t="str">
        <f>IF(ISBLANK(C767),"",IF(MOC!$J$123=true,MOC!$I$123&amp;C767,if(MOC!$J$122=true,MOC!$H$122&amp;C767,C767)))</f>
        <v/>
      </c>
      <c r="E767" s="450" t="str">
        <f>IF(isblank(Beer!T47),"",if(Beer!T47=0,"",Beer!T47))</f>
        <v/>
      </c>
      <c r="G767" s="450" t="str">
        <f>if(ISBLANK(Beer!S47),"",if(Beer!S47=0,"",$B$734))</f>
        <v/>
      </c>
      <c r="H767" s="780">
        <f t="shared" si="8"/>
        <v>33</v>
      </c>
    </row>
    <row r="768">
      <c r="A768" s="779"/>
      <c r="C768" s="784" t="str">
        <f>Beer!S48</f>
        <v/>
      </c>
      <c r="D768" s="450" t="str">
        <f>IF(ISBLANK(C768),"",IF(MOC!$J$123=true,MOC!$I$123&amp;C768,if(MOC!$J$122=true,MOC!$H$122&amp;C768,C768)))</f>
        <v/>
      </c>
      <c r="E768" s="450" t="str">
        <f>IF(isblank(Beer!T48),"",if(Beer!T48=0,"",Beer!T48))</f>
        <v/>
      </c>
      <c r="G768" s="450" t="str">
        <f>if(ISBLANK(Beer!S48),"",if(Beer!S48=0,"",$B$734))</f>
        <v/>
      </c>
      <c r="H768" s="780">
        <f t="shared" si="8"/>
        <v>34</v>
      </c>
    </row>
    <row r="769">
      <c r="A769" s="779"/>
      <c r="C769" s="784" t="str">
        <f>Beer!S49</f>
        <v/>
      </c>
      <c r="D769" s="450" t="str">
        <f>IF(ISBLANK(C769),"",IF(MOC!$J$123=true,MOC!$I$123&amp;C769,if(MOC!$J$122=true,MOC!$H$122&amp;C769,C769)))</f>
        <v/>
      </c>
      <c r="E769" s="450" t="str">
        <f>IF(isblank(Beer!T49),"",if(Beer!T49=0,"",Beer!T49))</f>
        <v/>
      </c>
      <c r="G769" s="450" t="str">
        <f>if(ISBLANK(Beer!S49),"",if(Beer!S49=0,"",$B$734))</f>
        <v/>
      </c>
      <c r="H769" s="780">
        <f t="shared" si="8"/>
        <v>35</v>
      </c>
    </row>
    <row r="770">
      <c r="A770" s="779"/>
      <c r="C770" s="784" t="str">
        <f>Beer!S50</f>
        <v/>
      </c>
      <c r="D770" s="450" t="str">
        <f>IF(ISBLANK(C770),"",IF(MOC!$J$123=true,MOC!$I$123&amp;C770,if(MOC!$J$122=true,MOC!$H$122&amp;C770,C770)))</f>
        <v/>
      </c>
      <c r="E770" s="450" t="str">
        <f>IF(isblank(Beer!T50),"",if(Beer!T50=0,"",Beer!T50))</f>
        <v/>
      </c>
      <c r="G770" s="450" t="str">
        <f>if(ISBLANK(Beer!S50),"",if(Beer!S50=0,"",$B$734))</f>
        <v/>
      </c>
      <c r="H770" s="780">
        <f t="shared" si="8"/>
        <v>36</v>
      </c>
    </row>
    <row r="771">
      <c r="A771" s="779"/>
      <c r="C771" s="784" t="str">
        <f>Beer!S51</f>
        <v/>
      </c>
      <c r="D771" s="450" t="str">
        <f>IF(ISBLANK(C771),"",IF(MOC!$J$123=true,MOC!$I$123&amp;C771,if(MOC!$J$122=true,MOC!$H$122&amp;C771,C771)))</f>
        <v/>
      </c>
      <c r="E771" s="450" t="str">
        <f>IF(isblank(Beer!T51),"",if(Beer!T51=0,"",Beer!T51))</f>
        <v/>
      </c>
      <c r="G771" s="450" t="str">
        <f>if(ISBLANK(Beer!S51),"",if(Beer!S51=0,"",$B$734))</f>
        <v/>
      </c>
      <c r="H771" s="780">
        <f t="shared" si="8"/>
        <v>37</v>
      </c>
    </row>
    <row r="772">
      <c r="A772" s="779"/>
      <c r="C772" s="784" t="str">
        <f>Beer!S52</f>
        <v/>
      </c>
      <c r="D772" s="450" t="str">
        <f>IF(ISBLANK(C772),"",IF(MOC!$J$123=true,MOC!$I$123&amp;C772,if(MOC!$J$122=true,MOC!$H$122&amp;C772,C772)))</f>
        <v/>
      </c>
      <c r="E772" s="450" t="str">
        <f>IF(isblank(Beer!T52),"",if(Beer!T52=0,"",Beer!T52))</f>
        <v/>
      </c>
      <c r="G772" s="450" t="str">
        <f>if(ISBLANK(Beer!S52),"",if(Beer!S52=0,"",$B$734))</f>
        <v/>
      </c>
      <c r="H772" s="780">
        <f t="shared" si="8"/>
        <v>38</v>
      </c>
    </row>
    <row r="773">
      <c r="A773" s="779"/>
      <c r="C773" s="784" t="str">
        <f>Beer!S53</f>
        <v/>
      </c>
      <c r="D773" s="450" t="str">
        <f>IF(ISBLANK(C773),"",IF(MOC!$J$123=true,MOC!$I$123&amp;C773,if(MOC!$J$122=true,MOC!$H$122&amp;C773,C773)))</f>
        <v/>
      </c>
      <c r="E773" s="450" t="str">
        <f>IF(isblank(Beer!T53),"",if(Beer!T53=0,"",Beer!T53))</f>
        <v/>
      </c>
      <c r="G773" s="450" t="str">
        <f>if(ISBLANK(Beer!S53),"",if(Beer!S53=0,"",$B$734))</f>
        <v/>
      </c>
      <c r="H773" s="780">
        <f t="shared" si="8"/>
        <v>39</v>
      </c>
    </row>
    <row r="774">
      <c r="A774" s="779"/>
      <c r="C774" s="784" t="str">
        <f>Beer!S54</f>
        <v/>
      </c>
      <c r="D774" s="450" t="str">
        <f>IF(ISBLANK(C774),"",IF(MOC!$J$123=true,MOC!$I$123&amp;C774,if(MOC!$J$122=true,MOC!$H$122&amp;C774,C774)))</f>
        <v/>
      </c>
      <c r="E774" s="450" t="str">
        <f>IF(isblank(Beer!T54),"",if(Beer!T54=0,"",Beer!T54))</f>
        <v/>
      </c>
      <c r="G774" s="450" t="str">
        <f>if(ISBLANK(Beer!S54),"",if(Beer!S54=0,"",$B$734))</f>
        <v/>
      </c>
      <c r="H774" s="780">
        <f t="shared" si="8"/>
        <v>40</v>
      </c>
    </row>
    <row r="775">
      <c r="A775" s="779"/>
      <c r="C775" s="784" t="str">
        <f>Beer!S55</f>
        <v/>
      </c>
      <c r="D775" s="450" t="str">
        <f>IF(ISBLANK(C775),"",IF(MOC!$J$123=true,MOC!$I$123&amp;C775,if(MOC!$J$122=true,MOC!$H$122&amp;C775,C775)))</f>
        <v/>
      </c>
      <c r="E775" s="450" t="str">
        <f>IF(isblank(Beer!T55),"",if(Beer!T55=0,"",Beer!T55))</f>
        <v/>
      </c>
      <c r="G775" s="450" t="str">
        <f>if(ISBLANK(Beer!S55),"",if(Beer!S55=0,"",$B$734))</f>
        <v/>
      </c>
      <c r="H775" s="780">
        <f t="shared" si="8"/>
        <v>41</v>
      </c>
    </row>
    <row r="776">
      <c r="A776" s="779"/>
      <c r="C776" s="784" t="str">
        <f>Beer!S56</f>
        <v/>
      </c>
      <c r="D776" s="450" t="str">
        <f>IF(ISBLANK(C776),"",IF(MOC!$J$123=true,MOC!$I$123&amp;C776,if(MOC!$J$122=true,MOC!$H$122&amp;C776,C776)))</f>
        <v/>
      </c>
      <c r="E776" s="450" t="str">
        <f>IF(isblank(Beer!T56),"",if(Beer!T56=0,"",Beer!T56))</f>
        <v/>
      </c>
      <c r="G776" s="450" t="str">
        <f>if(ISBLANK(Beer!S56),"",if(Beer!S56=0,"",$B$734))</f>
        <v/>
      </c>
      <c r="H776" s="780">
        <f t="shared" si="8"/>
        <v>42</v>
      </c>
    </row>
    <row r="777">
      <c r="A777" s="779"/>
      <c r="C777" s="784" t="str">
        <f>Beer!S57</f>
        <v/>
      </c>
      <c r="D777" s="450" t="str">
        <f>IF(ISBLANK(C777),"",IF(MOC!$J$123=true,MOC!$I$123&amp;C777,if(MOC!$J$122=true,MOC!$H$122&amp;C777,C777)))</f>
        <v/>
      </c>
      <c r="E777" s="450" t="str">
        <f>IF(isblank(Beer!T57),"",if(Beer!T57=0,"",Beer!T57))</f>
        <v/>
      </c>
      <c r="G777" s="450" t="str">
        <f>if(ISBLANK(Beer!S57),"",if(Beer!S57=0,"",$B$734))</f>
        <v/>
      </c>
      <c r="H777" s="780">
        <f t="shared" si="8"/>
        <v>43</v>
      </c>
    </row>
    <row r="778">
      <c r="A778" s="779"/>
      <c r="C778" s="784" t="str">
        <f>Beer!S58</f>
        <v/>
      </c>
      <c r="D778" s="450" t="str">
        <f>IF(ISBLANK(C778),"",IF(MOC!$J$123=true,MOC!$I$123&amp;C778,if(MOC!$J$122=true,MOC!$H$122&amp;C778,C778)))</f>
        <v/>
      </c>
      <c r="E778" s="450" t="str">
        <f>IF(isblank(Beer!T58),"",if(Beer!T58=0,"",Beer!T58))</f>
        <v/>
      </c>
      <c r="G778" s="450" t="str">
        <f>if(ISBLANK(Beer!S58),"",if(Beer!S58=0,"",$B$734))</f>
        <v/>
      </c>
      <c r="H778" s="780">
        <f t="shared" si="8"/>
        <v>44</v>
      </c>
    </row>
    <row r="779">
      <c r="A779" s="779"/>
      <c r="C779" s="784" t="str">
        <f>Beer!S59</f>
        <v/>
      </c>
      <c r="D779" s="450" t="str">
        <f>IF(ISBLANK(C779),"",IF(MOC!$J$123=true,MOC!$I$123&amp;C779,if(MOC!$J$122=true,MOC!$H$122&amp;C779,C779)))</f>
        <v/>
      </c>
      <c r="E779" s="450" t="str">
        <f>IF(isblank(Beer!T59),"",if(Beer!T59=0,"",Beer!T59))</f>
        <v/>
      </c>
      <c r="G779" s="450" t="str">
        <f>if(ISBLANK(Beer!S59),"",if(Beer!S59=0,"",$B$734))</f>
        <v/>
      </c>
      <c r="H779" s="780">
        <f t="shared" si="8"/>
        <v>45</v>
      </c>
    </row>
    <row r="780">
      <c r="A780" s="779"/>
      <c r="C780" s="784" t="str">
        <f>Beer!S60</f>
        <v/>
      </c>
      <c r="D780" s="450" t="str">
        <f>IF(ISBLANK(C780),"",IF(MOC!$J$123=true,MOC!$I$123&amp;C780,if(MOC!$J$122=true,MOC!$H$122&amp;C780,C780)))</f>
        <v/>
      </c>
      <c r="E780" s="450" t="str">
        <f>IF(isblank(Beer!T60),"",if(Beer!T60=0,"",Beer!T60))</f>
        <v/>
      </c>
      <c r="G780" s="450" t="str">
        <f>if(ISBLANK(Beer!S60),"",if(Beer!S60=0,"",$B$734))</f>
        <v/>
      </c>
      <c r="H780" s="780">
        <f t="shared" si="8"/>
        <v>46</v>
      </c>
    </row>
    <row r="781">
      <c r="A781" s="779"/>
      <c r="C781" s="784" t="str">
        <f>Beer!S61</f>
        <v/>
      </c>
      <c r="D781" s="450" t="str">
        <f>IF(ISBLANK(C781),"",IF(MOC!$J$123=true,MOC!$I$123&amp;C781,if(MOC!$J$122=true,MOC!$H$122&amp;C781,C781)))</f>
        <v/>
      </c>
      <c r="E781" s="450" t="str">
        <f>IF(isblank(Beer!T61),"",if(Beer!T61=0,"",Beer!T61))</f>
        <v/>
      </c>
      <c r="G781" s="450" t="str">
        <f>if(ISBLANK(Beer!S61),"",if(Beer!S61=0,"",$B$734))</f>
        <v/>
      </c>
      <c r="H781" s="780">
        <f t="shared" si="8"/>
        <v>47</v>
      </c>
    </row>
    <row r="782">
      <c r="A782" s="779"/>
      <c r="C782" s="784" t="str">
        <f>Beer!S62</f>
        <v/>
      </c>
      <c r="D782" s="450" t="str">
        <f>IF(ISBLANK(C782),"",IF(MOC!$J$123=true,MOC!$I$123&amp;C782,if(MOC!$J$122=true,MOC!$H$122&amp;C782,C782)))</f>
        <v/>
      </c>
      <c r="E782" s="450" t="str">
        <f>IF(isblank(Beer!T62),"",if(Beer!T62=0,"",Beer!T62))</f>
        <v/>
      </c>
      <c r="G782" s="450" t="str">
        <f>if(ISBLANK(Beer!S62),"",if(Beer!S62=0,"",$B$734))</f>
        <v/>
      </c>
      <c r="H782" s="780">
        <f t="shared" si="8"/>
        <v>48</v>
      </c>
    </row>
    <row r="783">
      <c r="A783" s="779"/>
      <c r="C783" s="784" t="str">
        <f>Beer!S63</f>
        <v/>
      </c>
      <c r="D783" s="450" t="str">
        <f>IF(ISBLANK(C783),"",IF(MOC!$J$123=true,MOC!$I$123&amp;C783,if(MOC!$J$122=true,MOC!$H$122&amp;C783,C783)))</f>
        <v/>
      </c>
      <c r="E783" s="450" t="str">
        <f>IF(isblank(Beer!T63),"",if(Beer!T63=0,"",Beer!T63))</f>
        <v/>
      </c>
      <c r="G783" s="450" t="str">
        <f>if(ISBLANK(Beer!S63),"",if(Beer!S63=0,"",$B$734))</f>
        <v/>
      </c>
      <c r="H783" s="780">
        <f t="shared" si="8"/>
        <v>49</v>
      </c>
    </row>
    <row r="784">
      <c r="A784" s="779"/>
      <c r="C784" s="784" t="str">
        <f>Beer!S64</f>
        <v/>
      </c>
      <c r="D784" s="450" t="str">
        <f>IF(ISBLANK(C784),"",IF(MOC!$J$123=true,MOC!$I$123&amp;C784,if(MOC!$J$122=true,MOC!$H$122&amp;C784,C784)))</f>
        <v/>
      </c>
      <c r="E784" s="450" t="str">
        <f>IF(isblank(Beer!T64),"",if(Beer!T64=0,"",Beer!T64))</f>
        <v/>
      </c>
      <c r="G784" s="450" t="str">
        <f>if(ISBLANK(Beer!S64),"",if(Beer!S64=0,"",$B$734))</f>
        <v/>
      </c>
      <c r="H784" s="780">
        <f t="shared" si="8"/>
        <v>50</v>
      </c>
    </row>
    <row r="785">
      <c r="A785" s="779"/>
      <c r="C785" s="784" t="str">
        <f>Beer!S65</f>
        <v/>
      </c>
      <c r="D785" s="450" t="str">
        <f>IF(ISBLANK(C785),"",IF(MOC!$J$123=true,MOC!$I$123&amp;C785,if(MOC!$J$122=true,MOC!$H$122&amp;C785,C785)))</f>
        <v/>
      </c>
      <c r="E785" s="450" t="str">
        <f>IF(isblank(Beer!T65),"",if(Beer!T65=0,"",Beer!T65))</f>
        <v/>
      </c>
      <c r="G785" s="450" t="str">
        <f>if(ISBLANK(Beer!S65),"",if(Beer!S65=0,"",$B$734))</f>
        <v/>
      </c>
      <c r="H785" s="780">
        <f t="shared" si="8"/>
        <v>51</v>
      </c>
    </row>
    <row r="786">
      <c r="A786" s="779"/>
      <c r="C786" s="784" t="str">
        <f>Beer!S66</f>
        <v/>
      </c>
      <c r="D786" s="450" t="str">
        <f>IF(ISBLANK(C786),"",IF(MOC!$J$123=true,MOC!$I$123&amp;C786,if(MOC!$J$122=true,MOC!$H$122&amp;C786,C786)))</f>
        <v/>
      </c>
      <c r="E786" s="450" t="str">
        <f>IF(isblank(Beer!T66),"",if(Beer!T66=0,"",Beer!T66))</f>
        <v/>
      </c>
      <c r="G786" s="450" t="str">
        <f>if(ISBLANK(Beer!S66),"",if(Beer!S66=0,"",$B$734))</f>
        <v/>
      </c>
      <c r="H786" s="780">
        <f t="shared" si="8"/>
        <v>52</v>
      </c>
    </row>
    <row r="787">
      <c r="A787" s="779"/>
      <c r="C787" s="784" t="str">
        <f>Beer!S67</f>
        <v/>
      </c>
      <c r="D787" s="450" t="str">
        <f>IF(ISBLANK(C787),"",IF(MOC!$J$123=true,MOC!$I$123&amp;C787,if(MOC!$J$122=true,MOC!$H$122&amp;C787,C787)))</f>
        <v/>
      </c>
      <c r="E787" s="450" t="str">
        <f>IF(isblank(Beer!T67),"",if(Beer!T67=0,"",Beer!T67))</f>
        <v/>
      </c>
      <c r="G787" s="450" t="str">
        <f>if(ISBLANK(Beer!S67),"",if(Beer!S67=0,"",$B$734))</f>
        <v/>
      </c>
      <c r="H787" s="780">
        <f t="shared" si="8"/>
        <v>53</v>
      </c>
    </row>
    <row r="788">
      <c r="A788" s="779"/>
      <c r="C788" s="784" t="str">
        <f>Beer!S68</f>
        <v/>
      </c>
      <c r="D788" s="450" t="str">
        <f>IF(ISBLANK(C788),"",IF(MOC!$J$123=true,MOC!$I$123&amp;C788,if(MOC!$J$122=true,MOC!$H$122&amp;C788,C788)))</f>
        <v/>
      </c>
      <c r="E788" s="450" t="str">
        <f>IF(isblank(Beer!T68),"",if(Beer!T68=0,"",Beer!T68))</f>
        <v/>
      </c>
      <c r="G788" s="450" t="str">
        <f>if(ISBLANK(Beer!S68),"",if(Beer!S68=0,"",$B$734))</f>
        <v/>
      </c>
      <c r="H788" s="780">
        <f t="shared" si="8"/>
        <v>54</v>
      </c>
    </row>
    <row r="789">
      <c r="A789" s="779"/>
      <c r="C789" s="784" t="str">
        <f>Beer!S69</f>
        <v/>
      </c>
      <c r="D789" s="450" t="str">
        <f>IF(ISBLANK(C789),"",IF(MOC!$J$123=true,MOC!$I$123&amp;C789,if(MOC!$J$122=true,MOC!$H$122&amp;C789,C789)))</f>
        <v/>
      </c>
      <c r="E789" s="450" t="str">
        <f>IF(isblank(Beer!T69),"",if(Beer!T69=0,"",Beer!T69))</f>
        <v/>
      </c>
      <c r="G789" s="450" t="str">
        <f>if(ISBLANK(Beer!S69),"",if(Beer!S69=0,"",$B$734))</f>
        <v/>
      </c>
      <c r="H789" s="780">
        <f t="shared" si="8"/>
        <v>55</v>
      </c>
    </row>
    <row r="790">
      <c r="A790" s="779"/>
      <c r="C790" s="784" t="str">
        <f>Beer!S70</f>
        <v/>
      </c>
      <c r="D790" s="450" t="str">
        <f>IF(ISBLANK(C790),"",IF(MOC!$J$123=true,MOC!$I$123&amp;C790,if(MOC!$J$122=true,MOC!$H$122&amp;C790,C790)))</f>
        <v/>
      </c>
      <c r="E790" s="450" t="str">
        <f>IF(isblank(Beer!T70),"",if(Beer!T70=0,"",Beer!T70))</f>
        <v/>
      </c>
      <c r="G790" s="450" t="str">
        <f>if(ISBLANK(Beer!S70),"",if(Beer!S70=0,"",$B$734))</f>
        <v/>
      </c>
      <c r="H790" s="780">
        <f t="shared" si="8"/>
        <v>56</v>
      </c>
    </row>
    <row r="791">
      <c r="A791" s="779"/>
      <c r="C791" s="784" t="str">
        <f>Beer!S71</f>
        <v/>
      </c>
      <c r="D791" s="450" t="str">
        <f>IF(ISBLANK(C791),"",IF(MOC!$J$123=true,MOC!$I$123&amp;C791,if(MOC!$J$122=true,MOC!$H$122&amp;C791,C791)))</f>
        <v/>
      </c>
      <c r="E791" s="450" t="str">
        <f>IF(isblank(Beer!T71),"",if(Beer!T71=0,"",Beer!T71))</f>
        <v/>
      </c>
      <c r="G791" s="450" t="str">
        <f>if(ISBLANK(Beer!S71),"",if(Beer!S71=0,"",$B$734))</f>
        <v/>
      </c>
      <c r="H791" s="780">
        <f t="shared" si="8"/>
        <v>57</v>
      </c>
    </row>
    <row r="792">
      <c r="A792" s="779"/>
      <c r="C792" s="784" t="str">
        <f>Beer!S72</f>
        <v/>
      </c>
      <c r="D792" s="450" t="str">
        <f>IF(ISBLANK(C792),"",IF(MOC!$J$123=true,MOC!$I$123&amp;C792,if(MOC!$J$122=true,MOC!$H$122&amp;C792,C792)))</f>
        <v/>
      </c>
      <c r="E792" s="450" t="str">
        <f>IF(isblank(Beer!T72),"",if(Beer!T72=0,"",Beer!T72))</f>
        <v/>
      </c>
      <c r="G792" s="450" t="str">
        <f>if(ISBLANK(Beer!S72),"",if(Beer!S72=0,"",$B$734))</f>
        <v/>
      </c>
      <c r="H792" s="780">
        <f t="shared" si="8"/>
        <v>58</v>
      </c>
    </row>
    <row r="793">
      <c r="A793" s="779"/>
      <c r="C793" s="784" t="str">
        <f>Beer!S73</f>
        <v/>
      </c>
      <c r="D793" s="450" t="str">
        <f>IF(ISBLANK(C793),"",IF(MOC!$J$123=true,MOC!$I$123&amp;C793,if(MOC!$J$122=true,MOC!$H$122&amp;C793,C793)))</f>
        <v/>
      </c>
      <c r="E793" s="450" t="str">
        <f>IF(isblank(Beer!T73),"",if(Beer!T73=0,"",Beer!T73))</f>
        <v/>
      </c>
      <c r="G793" s="450" t="str">
        <f>if(ISBLANK(Beer!S73),"",if(Beer!S73=0,"",$B$734))</f>
        <v/>
      </c>
      <c r="H793" s="780">
        <f t="shared" si="8"/>
        <v>59</v>
      </c>
    </row>
    <row r="794">
      <c r="A794" s="779"/>
      <c r="C794" s="784" t="str">
        <f>Beer!S74</f>
        <v/>
      </c>
      <c r="D794" s="450" t="str">
        <f>IF(ISBLANK(C794),"",IF(MOC!$J$123=true,MOC!$I$123&amp;C794,if(MOC!$J$122=true,MOC!$H$122&amp;C794,C794)))</f>
        <v/>
      </c>
      <c r="E794" s="450" t="str">
        <f>IF(isblank(Beer!T74),"",if(Beer!T74=0,"",Beer!T74))</f>
        <v/>
      </c>
      <c r="G794" s="450" t="str">
        <f>if(ISBLANK(Beer!S74),"",if(Beer!S74=0,"",$B$734))</f>
        <v/>
      </c>
      <c r="H794" s="780">
        <f t="shared" si="8"/>
        <v>60</v>
      </c>
    </row>
    <row r="795">
      <c r="A795" s="779"/>
      <c r="C795" s="784" t="str">
        <f>Beer!S75</f>
        <v/>
      </c>
      <c r="D795" s="450" t="str">
        <f>IF(ISBLANK(C795),"",IF(MOC!$J$123=true,MOC!$I$123&amp;C795,if(MOC!$J$122=true,MOC!$H$122&amp;C795,C795)))</f>
        <v/>
      </c>
      <c r="E795" s="450" t="str">
        <f>IF(isblank(Beer!T75),"",if(Beer!T75=0,"",Beer!T75))</f>
        <v/>
      </c>
      <c r="G795" s="450" t="str">
        <f>if(ISBLANK(Beer!S75),"",if(Beer!S75=0,"",$B$734))</f>
        <v/>
      </c>
      <c r="H795" s="780">
        <f t="shared" si="8"/>
        <v>61</v>
      </c>
    </row>
    <row r="796">
      <c r="A796" s="779"/>
      <c r="C796" s="784" t="str">
        <f>Beer!S76</f>
        <v/>
      </c>
      <c r="D796" s="450" t="str">
        <f>IF(ISBLANK(C796),"",IF(MOC!$J$123=true,MOC!$I$123&amp;C796,if(MOC!$J$122=true,MOC!$H$122&amp;C796,C796)))</f>
        <v/>
      </c>
      <c r="E796" s="450" t="str">
        <f>IF(isblank(Beer!T76),"",if(Beer!T76=0,"",Beer!T76))</f>
        <v/>
      </c>
      <c r="G796" s="450" t="str">
        <f>if(ISBLANK(Beer!S76),"",if(Beer!S76=0,"",$B$734))</f>
        <v/>
      </c>
      <c r="H796" s="780">
        <f t="shared" si="8"/>
        <v>62</v>
      </c>
    </row>
    <row r="797">
      <c r="A797" s="779"/>
      <c r="C797" s="784" t="str">
        <f>Beer!S77</f>
        <v/>
      </c>
      <c r="D797" s="450" t="str">
        <f>IF(ISBLANK(C797),"",IF(MOC!$J$123=true,MOC!$I$123&amp;C797,if(MOC!$J$122=true,MOC!$H$122&amp;C797,C797)))</f>
        <v/>
      </c>
      <c r="E797" s="450" t="str">
        <f>IF(isblank(Beer!T77),"",if(Beer!T77=0,"",Beer!T77))</f>
        <v/>
      </c>
      <c r="G797" s="450" t="str">
        <f>if(ISBLANK(Beer!S77),"",if(Beer!S77=0,"",$B$734))</f>
        <v/>
      </c>
      <c r="H797" s="780">
        <f t="shared" si="8"/>
        <v>63</v>
      </c>
    </row>
    <row r="798">
      <c r="A798" s="779"/>
      <c r="C798" s="784" t="str">
        <f>Beer!S78</f>
        <v/>
      </c>
      <c r="D798" s="450" t="str">
        <f>IF(ISBLANK(C798),"",IF(MOC!$J$123=true,MOC!$I$123&amp;C798,if(MOC!$J$122=true,MOC!$H$122&amp;C798,C798)))</f>
        <v/>
      </c>
      <c r="E798" s="450" t="str">
        <f>IF(isblank(Beer!T78),"",if(Beer!T78=0,"",Beer!T78))</f>
        <v/>
      </c>
      <c r="G798" s="450" t="str">
        <f>if(ISBLANK(Beer!S78),"",if(Beer!S78=0,"",$B$734))</f>
        <v/>
      </c>
      <c r="H798" s="780">
        <f t="shared" si="8"/>
        <v>64</v>
      </c>
    </row>
    <row r="799">
      <c r="A799" s="779"/>
      <c r="C799" s="784" t="str">
        <f>Beer!S79</f>
        <v/>
      </c>
      <c r="D799" s="450" t="str">
        <f>IF(ISBLANK(C799),"",IF(MOC!$J$123=true,MOC!$I$123&amp;C799,if(MOC!$J$122=true,MOC!$H$122&amp;C799,C799)))</f>
        <v/>
      </c>
      <c r="E799" s="450" t="str">
        <f>IF(isblank(Beer!T79),"",if(Beer!T79=0,"",Beer!T79))</f>
        <v/>
      </c>
      <c r="G799" s="450" t="str">
        <f>if(ISBLANK(Beer!S79),"",if(Beer!S79=0,"",$B$734))</f>
        <v/>
      </c>
      <c r="H799" s="780">
        <f t="shared" si="8"/>
        <v>65</v>
      </c>
    </row>
    <row r="800">
      <c r="A800" s="779"/>
      <c r="C800" s="784" t="str">
        <f>Beer!S80</f>
        <v/>
      </c>
      <c r="D800" s="450" t="str">
        <f>IF(ISBLANK(C800),"",IF(MOC!$J$123=true,MOC!$I$123&amp;C800,if(MOC!$J$122=true,MOC!$H$122&amp;C800,C800)))</f>
        <v/>
      </c>
      <c r="E800" s="450" t="str">
        <f>IF(isblank(Beer!T80),"",if(Beer!T80=0,"",Beer!T80))</f>
        <v/>
      </c>
      <c r="G800" s="450" t="str">
        <f>if(ISBLANK(Beer!S80),"",if(Beer!S80=0,"",$B$734))</f>
        <v/>
      </c>
      <c r="H800" s="780">
        <f t="shared" si="8"/>
        <v>66</v>
      </c>
    </row>
    <row r="801">
      <c r="A801" s="779"/>
      <c r="C801" s="784" t="str">
        <f>Beer!S81</f>
        <v/>
      </c>
      <c r="D801" s="450" t="str">
        <f>IF(ISBLANK(C801),"",IF(MOC!$J$123=true,MOC!$I$123&amp;C801,if(MOC!$J$122=true,MOC!$H$122&amp;C801,C801)))</f>
        <v/>
      </c>
      <c r="E801" s="450" t="str">
        <f>IF(isblank(Beer!T81),"",if(Beer!T81=0,"",Beer!T81))</f>
        <v/>
      </c>
      <c r="G801" s="450" t="str">
        <f>if(ISBLANK(Beer!S81),"",if(Beer!S81=0,"",$B$734))</f>
        <v/>
      </c>
      <c r="H801" s="780">
        <f t="shared" si="8"/>
        <v>67</v>
      </c>
    </row>
    <row r="802">
      <c r="A802" s="779"/>
      <c r="C802" s="784" t="str">
        <f>Beer!S82</f>
        <v/>
      </c>
      <c r="D802" s="450" t="str">
        <f>IF(ISBLANK(C802),"",IF(MOC!$J$123=true,MOC!$I$123&amp;C802,if(MOC!$J$122=true,MOC!$H$122&amp;C802,C802)))</f>
        <v/>
      </c>
      <c r="E802" s="450" t="str">
        <f>IF(isblank(Beer!T82),"",if(Beer!T82=0,"",Beer!T82))</f>
        <v/>
      </c>
      <c r="G802" s="450" t="str">
        <f>if(ISBLANK(Beer!S82),"",if(Beer!S82=0,"",$B$734))</f>
        <v/>
      </c>
      <c r="H802" s="780">
        <f t="shared" si="8"/>
        <v>68</v>
      </c>
    </row>
    <row r="803">
      <c r="A803" s="779"/>
      <c r="C803" s="784" t="str">
        <f>Beer!S83</f>
        <v/>
      </c>
      <c r="D803" s="450" t="str">
        <f>IF(ISBLANK(C803),"",IF(MOC!$J$123=true,MOC!$I$123&amp;C803,if(MOC!$J$122=true,MOC!$H$122&amp;C803,C803)))</f>
        <v/>
      </c>
      <c r="E803" s="450" t="str">
        <f>IF(isblank(Beer!T83),"",if(Beer!T83=0,"",Beer!T83))</f>
        <v/>
      </c>
      <c r="G803" s="450" t="str">
        <f>if(ISBLANK(Beer!S83),"",if(Beer!S83=0,"",$B$734))</f>
        <v/>
      </c>
      <c r="H803" s="780">
        <f t="shared" si="8"/>
        <v>69</v>
      </c>
    </row>
    <row r="804">
      <c r="A804" s="779"/>
      <c r="C804" s="784" t="str">
        <f>Beer!S84</f>
        <v/>
      </c>
      <c r="D804" s="450" t="str">
        <f>IF(ISBLANK(C804),"",IF(MOC!$J$123=true,MOC!$I$123&amp;C804,if(MOC!$J$122=true,MOC!$H$122&amp;C804,C804)))</f>
        <v/>
      </c>
      <c r="E804" s="450" t="str">
        <f>IF(isblank(Beer!T84),"",if(Beer!T84=0,"",Beer!T84))</f>
        <v/>
      </c>
      <c r="G804" s="450" t="str">
        <f>if(ISBLANK(Beer!S84),"",if(Beer!S84=0,"",$B$734))</f>
        <v/>
      </c>
      <c r="H804" s="780">
        <f t="shared" si="8"/>
        <v>70</v>
      </c>
    </row>
    <row r="805">
      <c r="A805" s="779"/>
      <c r="C805" s="784" t="str">
        <f>Beer!S85</f>
        <v/>
      </c>
      <c r="D805" s="450" t="str">
        <f>IF(ISBLANK(C805),"",IF(MOC!$J$123=true,MOC!$I$123&amp;C805,if(MOC!$J$122=true,MOC!$H$122&amp;C805,C805)))</f>
        <v/>
      </c>
      <c r="E805" s="450" t="str">
        <f>IF(isblank(Beer!T85),"",if(Beer!T85=0,"",Beer!T85))</f>
        <v/>
      </c>
      <c r="G805" s="450" t="str">
        <f>if(ISBLANK(Beer!S85),"",if(Beer!S85=0,"",$B$734))</f>
        <v/>
      </c>
      <c r="H805" s="780">
        <f t="shared" si="8"/>
        <v>71</v>
      </c>
    </row>
    <row r="806">
      <c r="A806" s="779"/>
      <c r="C806" s="784" t="str">
        <f>Beer!S86</f>
        <v/>
      </c>
      <c r="D806" s="450" t="str">
        <f>IF(ISBLANK(C806),"",IF(MOC!$J$123=true,MOC!$I$123&amp;C806,if(MOC!$J$122=true,MOC!$H$122&amp;C806,C806)))</f>
        <v/>
      </c>
      <c r="E806" s="450" t="str">
        <f>IF(isblank(Beer!T86),"",if(Beer!T86=0,"",Beer!T86))</f>
        <v/>
      </c>
      <c r="G806" s="450" t="str">
        <f>if(ISBLANK(Beer!S86),"",if(Beer!S86=0,"",$B$734))</f>
        <v/>
      </c>
      <c r="H806" s="780">
        <f t="shared" si="8"/>
        <v>72</v>
      </c>
    </row>
    <row r="807">
      <c r="A807" s="779"/>
      <c r="C807" s="784" t="str">
        <f>Beer!S87</f>
        <v/>
      </c>
      <c r="D807" s="450" t="str">
        <f>IF(ISBLANK(C807),"",IF(MOC!$J$123=true,MOC!$I$123&amp;C807,if(MOC!$J$122=true,MOC!$H$122&amp;C807,C807)))</f>
        <v/>
      </c>
      <c r="E807" s="450" t="str">
        <f>IF(isblank(Beer!T87),"",if(Beer!T87=0,"",Beer!T87))</f>
        <v/>
      </c>
      <c r="G807" s="450" t="str">
        <f>if(ISBLANK(Beer!S87),"",if(Beer!S87=0,"",$B$734))</f>
        <v/>
      </c>
      <c r="H807" s="780">
        <f t="shared" si="8"/>
        <v>73</v>
      </c>
    </row>
    <row r="808">
      <c r="A808" s="779"/>
      <c r="C808" s="784" t="str">
        <f>Beer!S88</f>
        <v/>
      </c>
      <c r="D808" s="450" t="str">
        <f>IF(ISBLANK(C808),"",IF(MOC!$J$123=true,MOC!$I$123&amp;C808,if(MOC!$J$122=true,MOC!$H$122&amp;C808,C808)))</f>
        <v/>
      </c>
      <c r="E808" s="450" t="str">
        <f>IF(isblank(Beer!T88),"",if(Beer!T88=0,"",Beer!T88))</f>
        <v/>
      </c>
      <c r="G808" s="450" t="str">
        <f>if(ISBLANK(Beer!S88),"",if(Beer!S88=0,"",$B$734))</f>
        <v/>
      </c>
      <c r="H808" s="780">
        <f t="shared" si="8"/>
        <v>74</v>
      </c>
    </row>
    <row r="809">
      <c r="A809" s="779"/>
      <c r="C809" s="784" t="str">
        <f>Beer!S89</f>
        <v/>
      </c>
      <c r="D809" s="450" t="str">
        <f>IF(ISBLANK(C809),"",IF(MOC!$J$123=true,MOC!$I$123&amp;C809,if(MOC!$J$122=true,MOC!$H$122&amp;C809,C809)))</f>
        <v/>
      </c>
      <c r="E809" s="450" t="str">
        <f>IF(isblank(Beer!T89),"",if(Beer!T89=0,"",Beer!T89))</f>
        <v/>
      </c>
      <c r="G809" s="450" t="str">
        <f>if(ISBLANK(Beer!S89),"",if(Beer!S89=0,"",$B$734))</f>
        <v/>
      </c>
      <c r="H809" s="780">
        <f t="shared" si="8"/>
        <v>75</v>
      </c>
    </row>
    <row r="810">
      <c r="A810" s="779"/>
      <c r="C810" s="784" t="str">
        <f>Beer!S90</f>
        <v/>
      </c>
      <c r="D810" s="450" t="str">
        <f>IF(ISBLANK(C810),"",IF(MOC!$J$123=true,MOC!$I$123&amp;C810,if(MOC!$J$122=true,MOC!$H$122&amp;C810,C810)))</f>
        <v/>
      </c>
      <c r="E810" s="450" t="str">
        <f>IF(isblank(Beer!T90),"",if(Beer!T90=0,"",Beer!T90))</f>
        <v/>
      </c>
      <c r="G810" s="450" t="str">
        <f>if(ISBLANK(Beer!S90),"",if(Beer!S90=0,"",$B$734))</f>
        <v/>
      </c>
      <c r="H810" s="780">
        <f t="shared" si="8"/>
        <v>76</v>
      </c>
    </row>
    <row r="811">
      <c r="A811" s="779"/>
      <c r="C811" s="784" t="str">
        <f>Beer!S91</f>
        <v/>
      </c>
      <c r="D811" s="450" t="str">
        <f>IF(ISBLANK(C811),"",IF(MOC!$J$123=true,MOC!$I$123&amp;C811,if(MOC!$J$122=true,MOC!$H$122&amp;C811,C811)))</f>
        <v/>
      </c>
      <c r="E811" s="450" t="str">
        <f>IF(isblank(Beer!T91),"",if(Beer!T91=0,"",Beer!T91))</f>
        <v/>
      </c>
      <c r="G811" s="450" t="str">
        <f>if(ISBLANK(Beer!S91),"",if(Beer!S91=0,"",$B$734))</f>
        <v/>
      </c>
      <c r="H811" s="780">
        <f t="shared" si="8"/>
        <v>77</v>
      </c>
    </row>
    <row r="812">
      <c r="A812" s="779"/>
      <c r="C812" s="784" t="str">
        <f>Beer!S92</f>
        <v/>
      </c>
      <c r="D812" s="450" t="str">
        <f>IF(ISBLANK(C812),"",IF(MOC!$J$123=true,MOC!$I$123&amp;C812,if(MOC!$J$122=true,MOC!$H$122&amp;C812,C812)))</f>
        <v/>
      </c>
      <c r="E812" s="450" t="str">
        <f>IF(isblank(Beer!T92),"",if(Beer!T92=0,"",Beer!T92))</f>
        <v/>
      </c>
      <c r="G812" s="450" t="str">
        <f>if(ISBLANK(Beer!S92),"",if(Beer!S92=0,"",$B$734))</f>
        <v/>
      </c>
      <c r="H812" s="780">
        <f t="shared" si="8"/>
        <v>78</v>
      </c>
    </row>
    <row r="813">
      <c r="A813" s="779"/>
      <c r="C813" s="784" t="str">
        <f>Beer!S93</f>
        <v/>
      </c>
      <c r="D813" s="450" t="str">
        <f>IF(ISBLANK(C813),"",IF(MOC!$J$123=true,MOC!$I$123&amp;C813,if(MOC!$J$122=true,MOC!$H$122&amp;C813,C813)))</f>
        <v/>
      </c>
      <c r="E813" s="450" t="str">
        <f>IF(isblank(Beer!T93),"",if(Beer!T93=0,"",Beer!T93))</f>
        <v/>
      </c>
      <c r="G813" s="450" t="str">
        <f>if(ISBLANK(Beer!S93),"",if(Beer!S93=0,"",$B$734))</f>
        <v/>
      </c>
      <c r="H813" s="780">
        <f t="shared" si="8"/>
        <v>79</v>
      </c>
    </row>
    <row r="814">
      <c r="A814" s="779"/>
      <c r="C814" s="784" t="str">
        <f>Beer!S94</f>
        <v/>
      </c>
      <c r="D814" s="450" t="str">
        <f>IF(ISBLANK(C814),"",IF(MOC!$J$123=true,MOC!$I$123&amp;C814,if(MOC!$J$122=true,MOC!$H$122&amp;C814,C814)))</f>
        <v/>
      </c>
      <c r="E814" s="450" t="str">
        <f>IF(isblank(Beer!T94),"",if(Beer!T94=0,"",Beer!T94))</f>
        <v/>
      </c>
      <c r="G814" s="450" t="str">
        <f>if(ISBLANK(Beer!S94),"",if(Beer!S94=0,"",$B$734))</f>
        <v/>
      </c>
      <c r="H814" s="780">
        <f t="shared" si="8"/>
        <v>80</v>
      </c>
    </row>
    <row r="815">
      <c r="A815" s="779"/>
      <c r="C815" s="784" t="str">
        <f>Beer!S95</f>
        <v/>
      </c>
      <c r="D815" s="450" t="str">
        <f>IF(ISBLANK(C815),"",IF(MOC!$J$123=true,MOC!$I$123&amp;C815,if(MOC!$J$122=true,MOC!$H$122&amp;C815,C815)))</f>
        <v/>
      </c>
      <c r="E815" s="450" t="str">
        <f>IF(isblank(Beer!T95),"",if(Beer!T95=0,"",Beer!T95))</f>
        <v/>
      </c>
      <c r="G815" s="450" t="str">
        <f>if(ISBLANK(Beer!S95),"",if(Beer!S95=0,"",$B$734))</f>
        <v/>
      </c>
      <c r="H815" s="780">
        <f t="shared" si="8"/>
        <v>81</v>
      </c>
    </row>
    <row r="816">
      <c r="A816" s="779"/>
      <c r="C816" s="784" t="str">
        <f>Beer!S96</f>
        <v/>
      </c>
      <c r="D816" s="450" t="str">
        <f>IF(ISBLANK(C816),"",IF(MOC!$J$123=true,MOC!$I$123&amp;C816,if(MOC!$J$122=true,MOC!$H$122&amp;C816,C816)))</f>
        <v/>
      </c>
      <c r="E816" s="450" t="str">
        <f>IF(isblank(Beer!T96),"",if(Beer!T96=0,"",Beer!T96))</f>
        <v/>
      </c>
      <c r="G816" s="450" t="str">
        <f>if(ISBLANK(Beer!S96),"",if(Beer!S96=0,"",$B$734))</f>
        <v/>
      </c>
      <c r="H816" s="780">
        <f t="shared" si="8"/>
        <v>82</v>
      </c>
    </row>
    <row r="817">
      <c r="A817" s="779"/>
      <c r="C817" s="784" t="str">
        <f>Beer!S97</f>
        <v/>
      </c>
      <c r="D817" s="450" t="str">
        <f>IF(ISBLANK(C817),"",IF(MOC!$J$123=true,MOC!$I$123&amp;C817,if(MOC!$J$122=true,MOC!$H$122&amp;C817,C817)))</f>
        <v/>
      </c>
      <c r="E817" s="450" t="str">
        <f>IF(isblank(Beer!T97),"",if(Beer!T97=0,"",Beer!T97))</f>
        <v/>
      </c>
      <c r="G817" s="450" t="str">
        <f>if(ISBLANK(Beer!S97),"",if(Beer!S97=0,"",$B$734))</f>
        <v/>
      </c>
      <c r="H817" s="780">
        <f t="shared" si="8"/>
        <v>83</v>
      </c>
    </row>
    <row r="818">
      <c r="A818" s="779"/>
      <c r="C818" s="784" t="str">
        <f>Beer!S98</f>
        <v/>
      </c>
      <c r="D818" s="450" t="str">
        <f>IF(ISBLANK(C818),"",IF(MOC!$J$123=true,MOC!$I$123&amp;C818,if(MOC!$J$122=true,MOC!$H$122&amp;C818,C818)))</f>
        <v/>
      </c>
      <c r="E818" s="450" t="str">
        <f>IF(isblank(Beer!T98),"",if(Beer!T98=0,"",Beer!T98))</f>
        <v/>
      </c>
      <c r="G818" s="450" t="str">
        <f>if(ISBLANK(Beer!S98),"",if(Beer!S98=0,"",$B$734))</f>
        <v/>
      </c>
      <c r="H818" s="780">
        <f t="shared" si="8"/>
        <v>84</v>
      </c>
    </row>
    <row r="819">
      <c r="A819" s="779"/>
      <c r="C819" s="784" t="str">
        <f>Beer!S99</f>
        <v/>
      </c>
      <c r="D819" s="450" t="str">
        <f>IF(ISBLANK(C819),"",IF(MOC!$J$123=true,MOC!$I$123&amp;C819,if(MOC!$J$122=true,MOC!$H$122&amp;C819,C819)))</f>
        <v/>
      </c>
      <c r="E819" s="450" t="str">
        <f>IF(isblank(Beer!T99),"",if(Beer!T99=0,"",Beer!T99))</f>
        <v/>
      </c>
      <c r="G819" s="450" t="str">
        <f>if(ISBLANK(Beer!S99),"",if(Beer!S99=0,"",$B$734))</f>
        <v/>
      </c>
      <c r="H819" s="780">
        <f t="shared" si="8"/>
        <v>85</v>
      </c>
    </row>
    <row r="820">
      <c r="A820" s="779"/>
      <c r="C820" s="784" t="str">
        <f>Beer!S100</f>
        <v/>
      </c>
      <c r="D820" s="450" t="str">
        <f>IF(ISBLANK(C820),"",IF(MOC!$J$123=true,MOC!$I$123&amp;C820,if(MOC!$J$122=true,MOC!$H$122&amp;C820,C820)))</f>
        <v/>
      </c>
      <c r="E820" s="450" t="str">
        <f>IF(isblank(Beer!T100),"",if(Beer!T100=0,"",Beer!T100))</f>
        <v/>
      </c>
      <c r="G820" s="450" t="str">
        <f>if(ISBLANK(Beer!S100),"",if(Beer!S100=0,"",$B$734))</f>
        <v/>
      </c>
      <c r="H820" s="780">
        <f t="shared" si="8"/>
        <v>86</v>
      </c>
    </row>
    <row r="821">
      <c r="A821" s="779"/>
      <c r="C821" s="784" t="str">
        <f>Beer!S101</f>
        <v/>
      </c>
      <c r="D821" s="450" t="str">
        <f>IF(ISBLANK(C821),"",IF(MOC!$J$123=true,MOC!$I$123&amp;C821,if(MOC!$J$122=true,MOC!$H$122&amp;C821,C821)))</f>
        <v/>
      </c>
      <c r="E821" s="450" t="str">
        <f>IF(isblank(Beer!T101),"",if(Beer!T101=0,"",Beer!T101))</f>
        <v/>
      </c>
      <c r="G821" s="450" t="str">
        <f>if(ISBLANK(Beer!S101),"",if(Beer!S101=0,"",$B$734))</f>
        <v/>
      </c>
      <c r="H821" s="780">
        <f t="shared" si="8"/>
        <v>87</v>
      </c>
    </row>
    <row r="822">
      <c r="A822" s="779"/>
      <c r="C822" s="784" t="str">
        <f>Beer!S102</f>
        <v/>
      </c>
      <c r="D822" s="450" t="str">
        <f>IF(ISBLANK(C822),"",IF(MOC!$J$123=true,MOC!$I$123&amp;C822,if(MOC!$J$122=true,MOC!$H$122&amp;C822,C822)))</f>
        <v/>
      </c>
      <c r="E822" s="450" t="str">
        <f>IF(isblank(Beer!T102),"",if(Beer!T102=0,"",Beer!T102))</f>
        <v/>
      </c>
      <c r="G822" s="450" t="str">
        <f>if(ISBLANK(Beer!S102),"",if(Beer!S102=0,"",$B$734))</f>
        <v/>
      </c>
      <c r="H822" s="780">
        <f t="shared" si="8"/>
        <v>88</v>
      </c>
    </row>
    <row r="823">
      <c r="A823" s="779"/>
      <c r="C823" s="784" t="str">
        <f>Beer!S103</f>
        <v/>
      </c>
      <c r="D823" s="450" t="str">
        <f>IF(ISBLANK(C823),"",IF(MOC!$J$123=true,MOC!$I$123&amp;C823,if(MOC!$J$122=true,MOC!$H$122&amp;C823,C823)))</f>
        <v/>
      </c>
      <c r="E823" s="450" t="str">
        <f>IF(isblank(Beer!T103),"",if(Beer!T103=0,"",Beer!T103))</f>
        <v/>
      </c>
      <c r="G823" s="450" t="str">
        <f>if(ISBLANK(Beer!S103),"",if(Beer!S103=0,"",$B$734))</f>
        <v/>
      </c>
      <c r="H823" s="780">
        <f t="shared" si="8"/>
        <v>89</v>
      </c>
    </row>
    <row r="824">
      <c r="A824" s="779"/>
      <c r="C824" s="784" t="str">
        <f>Beer!S104</f>
        <v/>
      </c>
      <c r="D824" s="450" t="str">
        <f>IF(ISBLANK(C824),"",IF(MOC!$J$123=true,MOC!$I$123&amp;C824,if(MOC!$J$122=true,MOC!$H$122&amp;C824,C824)))</f>
        <v/>
      </c>
      <c r="E824" s="450" t="str">
        <f>IF(isblank(Beer!T104),"",if(Beer!T104=0,"",Beer!T104))</f>
        <v/>
      </c>
      <c r="G824" s="450" t="str">
        <f>if(ISBLANK(Beer!S104),"",if(Beer!S104=0,"",$B$734))</f>
        <v/>
      </c>
      <c r="H824" s="780">
        <f t="shared" si="8"/>
        <v>90</v>
      </c>
    </row>
    <row r="825">
      <c r="A825" s="779"/>
      <c r="C825" s="784" t="str">
        <f>Beer!S105</f>
        <v/>
      </c>
      <c r="D825" s="450" t="str">
        <f>IF(ISBLANK(C825),"",IF(MOC!$J$123=true,MOC!$I$123&amp;C825,if(MOC!$J$122=true,MOC!$H$122&amp;C825,C825)))</f>
        <v/>
      </c>
      <c r="E825" s="450" t="str">
        <f>IF(isblank(Beer!T105),"",if(Beer!T105=0,"",Beer!T105))</f>
        <v/>
      </c>
      <c r="G825" s="450" t="str">
        <f>if(ISBLANK(Beer!S105),"",if(Beer!S105=0,"",$B$734))</f>
        <v/>
      </c>
      <c r="H825" s="780">
        <f t="shared" si="8"/>
        <v>91</v>
      </c>
    </row>
    <row r="826">
      <c r="A826" s="779"/>
      <c r="C826" s="784" t="str">
        <f>Beer!S106</f>
        <v/>
      </c>
      <c r="D826" s="450" t="str">
        <f>IF(ISBLANK(C826),"",IF(MOC!$J$123=true,MOC!$I$123&amp;C826,if(MOC!$J$122=true,MOC!$H$122&amp;C826,C826)))</f>
        <v/>
      </c>
      <c r="E826" s="450" t="str">
        <f>IF(isblank(Beer!T106),"",if(Beer!T106=0,"",Beer!T106))</f>
        <v/>
      </c>
      <c r="G826" s="450" t="str">
        <f>if(ISBLANK(Beer!S106),"",if(Beer!S106=0,"",$B$734))</f>
        <v/>
      </c>
      <c r="H826" s="780">
        <f t="shared" si="8"/>
        <v>92</v>
      </c>
    </row>
    <row r="827">
      <c r="A827" s="779"/>
      <c r="C827" s="784" t="str">
        <f>Beer!S107</f>
        <v/>
      </c>
      <c r="D827" s="450" t="str">
        <f>IF(ISBLANK(C827),"",IF(MOC!$J$123=true,MOC!$I$123&amp;C827,if(MOC!$J$122=true,MOC!$H$122&amp;C827,C827)))</f>
        <v/>
      </c>
      <c r="E827" s="450" t="str">
        <f>IF(isblank(Beer!T107),"",if(Beer!T107=0,"",Beer!T107))</f>
        <v/>
      </c>
      <c r="G827" s="450" t="str">
        <f>if(ISBLANK(Beer!S107),"",if(Beer!S107=0,"",$B$734))</f>
        <v/>
      </c>
      <c r="H827" s="780">
        <f t="shared" si="8"/>
        <v>93</v>
      </c>
    </row>
    <row r="828">
      <c r="A828" s="779"/>
      <c r="C828" s="784" t="str">
        <f>Beer!S108</f>
        <v/>
      </c>
      <c r="D828" s="450" t="str">
        <f>IF(ISBLANK(C828),"",IF(MOC!$J$123=true,MOC!$I$123&amp;C828,if(MOC!$J$122=true,MOC!$H$122&amp;C828,C828)))</f>
        <v/>
      </c>
      <c r="E828" s="450" t="str">
        <f>IF(isblank(Beer!T108),"",if(Beer!T108=0,"",Beer!T108))</f>
        <v/>
      </c>
      <c r="G828" s="450" t="str">
        <f>if(ISBLANK(Beer!S108),"",if(Beer!S108=0,"",$B$734))</f>
        <v/>
      </c>
      <c r="H828" s="780">
        <f t="shared" si="8"/>
        <v>94</v>
      </c>
    </row>
    <row r="829">
      <c r="A829" s="779"/>
      <c r="C829" s="784" t="str">
        <f>Beer!S109</f>
        <v/>
      </c>
      <c r="D829" s="450" t="str">
        <f>IF(ISBLANK(C829),"",IF(MOC!$J$123=true,MOC!$I$123&amp;C829,if(MOC!$J$122=true,MOC!$H$122&amp;C829,C829)))</f>
        <v/>
      </c>
      <c r="E829" s="450" t="str">
        <f>IF(isblank(Beer!T109),"",if(Beer!T109=0,"",Beer!T109))</f>
        <v/>
      </c>
      <c r="G829" s="450" t="str">
        <f>if(ISBLANK(Beer!S109),"",if(Beer!S109=0,"",$B$734))</f>
        <v/>
      </c>
      <c r="H829" s="780">
        <f t="shared" si="8"/>
        <v>95</v>
      </c>
    </row>
    <row r="830">
      <c r="A830" s="779"/>
      <c r="C830" s="784" t="str">
        <f>Beer!S110</f>
        <v/>
      </c>
      <c r="D830" s="450" t="str">
        <f>IF(ISBLANK(C830),"",IF(MOC!$J$123=true,MOC!$I$123&amp;C830,if(MOC!$J$122=true,MOC!$H$122&amp;C830,C830)))</f>
        <v/>
      </c>
      <c r="E830" s="450" t="str">
        <f>IF(isblank(Beer!T110),"",if(Beer!T110=0,"",Beer!T110))</f>
        <v/>
      </c>
      <c r="G830" s="450" t="str">
        <f>if(ISBLANK(Beer!S110),"",if(Beer!S110=0,"",$B$734))</f>
        <v/>
      </c>
      <c r="H830" s="780">
        <f t="shared" si="8"/>
        <v>96</v>
      </c>
    </row>
    <row r="831">
      <c r="A831" s="779"/>
      <c r="C831" s="784" t="str">
        <f>Beer!S111</f>
        <v/>
      </c>
      <c r="D831" s="450" t="str">
        <f>IF(ISBLANK(C831),"",IF(MOC!$J$123=true,MOC!$I$123&amp;C831,if(MOC!$J$122=true,MOC!$H$122&amp;C831,C831)))</f>
        <v/>
      </c>
      <c r="E831" s="450" t="str">
        <f>IF(isblank(Beer!T111),"",if(Beer!T111=0,"",Beer!T111))</f>
        <v/>
      </c>
      <c r="G831" s="450" t="str">
        <f>if(ISBLANK(Beer!S111),"",if(Beer!S111=0,"",$B$734))</f>
        <v/>
      </c>
      <c r="H831" s="780">
        <f t="shared" si="8"/>
        <v>97</v>
      </c>
    </row>
    <row r="832">
      <c r="A832" s="779"/>
      <c r="C832" s="784" t="str">
        <f>Beer!S112</f>
        <v/>
      </c>
      <c r="D832" s="450" t="str">
        <f>IF(ISBLANK(C832),"",IF(MOC!$J$123=true,MOC!$I$123&amp;C832,if(MOC!$J$122=true,MOC!$H$122&amp;C832,C832)))</f>
        <v/>
      </c>
      <c r="E832" s="450" t="str">
        <f>IF(isblank(Beer!T112),"",if(Beer!T112=0,"",Beer!T112))</f>
        <v/>
      </c>
      <c r="G832" s="450" t="str">
        <f>if(ISBLANK(Beer!S112),"",if(Beer!S112=0,"",$B$734))</f>
        <v/>
      </c>
      <c r="H832" s="780">
        <f t="shared" si="8"/>
        <v>98</v>
      </c>
    </row>
    <row r="833">
      <c r="A833" s="779"/>
      <c r="C833" s="784" t="str">
        <f>Beer!S113</f>
        <v/>
      </c>
      <c r="D833" s="450" t="str">
        <f>IF(ISBLANK(C833),"",IF(MOC!$J$123=true,MOC!$I$123&amp;C833,if(MOC!$J$122=true,MOC!$H$122&amp;C833,C833)))</f>
        <v/>
      </c>
      <c r="E833" s="450" t="str">
        <f>IF(isblank(Beer!T113),"",if(Beer!T113=0,"",Beer!T113))</f>
        <v/>
      </c>
      <c r="G833" s="450" t="str">
        <f>if(ISBLANK(Beer!S113),"",if(Beer!S113=0,"",$B$734))</f>
        <v/>
      </c>
      <c r="H833" s="780">
        <f t="shared" si="8"/>
        <v>99</v>
      </c>
    </row>
    <row r="834">
      <c r="A834" s="779"/>
      <c r="C834" s="784" t="str">
        <f>Beer!S114</f>
        <v/>
      </c>
      <c r="D834" s="450" t="str">
        <f>IF(ISBLANK(C834),"",IF(MOC!$J$123=true,MOC!$I$123&amp;C834,if(MOC!$J$122=true,MOC!$H$122&amp;C834,C834)))</f>
        <v/>
      </c>
      <c r="E834" s="450" t="str">
        <f>IF(isblank(Beer!T114),"",if(Beer!T114=0,"",Beer!T114))</f>
        <v/>
      </c>
      <c r="G834" s="450" t="str">
        <f>if(ISBLANK(Beer!S114),"",if(Beer!S114=0,"",$B$734))</f>
        <v/>
      </c>
      <c r="H834" s="780">
        <f t="shared" si="8"/>
        <v>100</v>
      </c>
    </row>
    <row r="835">
      <c r="A835" s="779"/>
      <c r="C835" s="450" t="str">
        <f>Beer!S116</f>
        <v/>
      </c>
      <c r="D835" s="450" t="str">
        <f>IF(ISBLANK(C835),"",IF(MOC!$J$123=true,MOC!$I$123&amp;C835,if(MOC!$J$122=true,MOC!$H$122&amp;C835,C835)))</f>
        <v/>
      </c>
      <c r="E835" s="450" t="str">
        <f>IF(isblank(Beer!T116),"",if(Beer!T116=0,"",Beer!T116))</f>
        <v/>
      </c>
      <c r="G835" s="450" t="str">
        <f>if(ISBLANK(Beer!S116),"",if(Beer!S116=0,"",$B$734))</f>
        <v/>
      </c>
      <c r="H835" s="780"/>
    </row>
    <row r="836">
      <c r="A836" s="779"/>
      <c r="C836" s="444"/>
      <c r="H836" s="780"/>
    </row>
    <row r="837">
      <c r="A837" s="779"/>
      <c r="C837" s="444"/>
      <c r="H837" s="780"/>
    </row>
    <row r="838">
      <c r="A838" s="791" t="str">
        <f>Beer!V14</f>
        <v>Optional Beer Category</v>
      </c>
      <c r="B838" s="791" t="str">
        <f>A838</f>
        <v>Optional Beer Category</v>
      </c>
      <c r="C838" s="444"/>
      <c r="H838" s="780"/>
    </row>
    <row r="839">
      <c r="A839" s="779"/>
      <c r="C839" s="784" t="str">
        <f>Beer!V15</f>
        <v/>
      </c>
      <c r="D839" s="450" t="str">
        <f>IF(ISBLANK(C839),"",IF(MOC!$J$127=true,MOC!$I$127&amp;C839,if(MOC!$J$126=true,MOC!$H$126&amp;C839,C839)))</f>
        <v/>
      </c>
      <c r="E839" s="450" t="str">
        <f>IF(isblank(Beer!W15),"",if(Beer!W15=0,"",Beer!W15))</f>
        <v/>
      </c>
      <c r="G839" s="450" t="str">
        <f>if(ISBLANK(Beer!V15),"",if(Beer!V15=0,"",$B$838))</f>
        <v/>
      </c>
      <c r="H839" s="785">
        <v>1.0</v>
      </c>
    </row>
    <row r="840">
      <c r="A840" s="779"/>
      <c r="C840" s="784" t="str">
        <f>Beer!V16</f>
        <v/>
      </c>
      <c r="D840" s="450" t="str">
        <f>IF(ISBLANK(C840),"",IF(MOC!$J$127=true,MOC!$I$127&amp;C840,if(MOC!$J$126=true,MOC!$H$126&amp;C840,C840)))</f>
        <v/>
      </c>
      <c r="E840" s="450" t="str">
        <f>IF(isblank(Beer!W16),"",if(Beer!W16=0,"",Beer!W16))</f>
        <v/>
      </c>
      <c r="G840" s="450" t="str">
        <f>if(ISBLANK(Beer!V16),"",if(Beer!V16=0,"",$B$838))</f>
        <v/>
      </c>
      <c r="H840" s="780">
        <f t="shared" ref="H840:H938" si="9">H839+1</f>
        <v>2</v>
      </c>
    </row>
    <row r="841">
      <c r="A841" s="779"/>
      <c r="C841" s="784" t="str">
        <f>Beer!V17</f>
        <v/>
      </c>
      <c r="D841" s="450" t="str">
        <f>IF(ISBLANK(C841),"",IF(MOC!$J$127=true,MOC!$I$127&amp;C841,if(MOC!$J$126=true,MOC!$H$126&amp;C841,C841)))</f>
        <v/>
      </c>
      <c r="E841" s="450" t="str">
        <f>IF(isblank(Beer!W17),"",if(Beer!W17=0,"",Beer!W17))</f>
        <v/>
      </c>
      <c r="G841" s="450" t="str">
        <f>if(ISBLANK(Beer!V17),"",if(Beer!V17=0,"",$B$838))</f>
        <v/>
      </c>
      <c r="H841" s="780">
        <f t="shared" si="9"/>
        <v>3</v>
      </c>
    </row>
    <row r="842">
      <c r="A842" s="779"/>
      <c r="C842" s="784" t="str">
        <f>Beer!V18</f>
        <v/>
      </c>
      <c r="D842" s="450" t="str">
        <f>IF(ISBLANK(C842),"",IF(MOC!$J$127=true,MOC!$I$127&amp;C842,if(MOC!$J$126=true,MOC!$H$126&amp;C842,C842)))</f>
        <v/>
      </c>
      <c r="E842" s="450" t="str">
        <f>IF(isblank(Beer!W18),"",if(Beer!W18=0,"",Beer!W18))</f>
        <v/>
      </c>
      <c r="G842" s="450" t="str">
        <f>if(ISBLANK(Beer!V18),"",if(Beer!V18=0,"",$B$838))</f>
        <v/>
      </c>
      <c r="H842" s="780">
        <f t="shared" si="9"/>
        <v>4</v>
      </c>
    </row>
    <row r="843">
      <c r="A843" s="779"/>
      <c r="C843" s="784" t="str">
        <f>Beer!V19</f>
        <v/>
      </c>
      <c r="D843" s="450" t="str">
        <f>IF(ISBLANK(C843),"",IF(MOC!$J$127=true,MOC!$I$127&amp;C843,if(MOC!$J$126=true,MOC!$H$126&amp;C843,C843)))</f>
        <v/>
      </c>
      <c r="E843" s="450" t="str">
        <f>IF(isblank(Beer!W19),"",if(Beer!W19=0,"",Beer!W19))</f>
        <v/>
      </c>
      <c r="G843" s="450" t="str">
        <f>if(ISBLANK(Beer!V19),"",if(Beer!V19=0,"",$B$838))</f>
        <v/>
      </c>
      <c r="H843" s="780">
        <f t="shared" si="9"/>
        <v>5</v>
      </c>
    </row>
    <row r="844">
      <c r="A844" s="779"/>
      <c r="C844" s="784" t="str">
        <f>Beer!V20</f>
        <v/>
      </c>
      <c r="D844" s="450" t="str">
        <f>IF(ISBLANK(C844),"",IF(MOC!$J$127=true,MOC!$I$127&amp;C844,if(MOC!$J$126=true,MOC!$H$126&amp;C844,C844)))</f>
        <v/>
      </c>
      <c r="E844" s="450" t="str">
        <f>IF(isblank(Beer!W20),"",if(Beer!W20=0,"",Beer!W20))</f>
        <v/>
      </c>
      <c r="G844" s="450" t="str">
        <f>if(ISBLANK(Beer!V20),"",if(Beer!V20=0,"",$B$838))</f>
        <v/>
      </c>
      <c r="H844" s="780">
        <f t="shared" si="9"/>
        <v>6</v>
      </c>
    </row>
    <row r="845">
      <c r="A845" s="779"/>
      <c r="C845" s="784" t="str">
        <f>Beer!V21</f>
        <v/>
      </c>
      <c r="D845" s="450" t="str">
        <f>IF(ISBLANK(C845),"",IF(MOC!$J$127=true,MOC!$I$127&amp;C845,if(MOC!$J$126=true,MOC!$H$126&amp;C845,C845)))</f>
        <v/>
      </c>
      <c r="E845" s="450" t="str">
        <f>IF(isblank(Beer!W21),"",if(Beer!W21=0,"",Beer!W21))</f>
        <v/>
      </c>
      <c r="G845" s="450" t="str">
        <f>if(ISBLANK(Beer!V21),"",if(Beer!V21=0,"",$B$838))</f>
        <v/>
      </c>
      <c r="H845" s="780">
        <f t="shared" si="9"/>
        <v>7</v>
      </c>
    </row>
    <row r="846">
      <c r="A846" s="779"/>
      <c r="C846" s="784" t="str">
        <f>Beer!V22</f>
        <v/>
      </c>
      <c r="D846" s="450" t="str">
        <f>IF(ISBLANK(C846),"",IF(MOC!$J$127=true,MOC!$I$127&amp;C846,if(MOC!$J$126=true,MOC!$H$126&amp;C846,C846)))</f>
        <v/>
      </c>
      <c r="E846" s="450" t="str">
        <f>IF(isblank(Beer!W22),"",if(Beer!W22=0,"",Beer!W22))</f>
        <v/>
      </c>
      <c r="G846" s="450" t="str">
        <f>if(ISBLANK(Beer!V22),"",if(Beer!V22=0,"",$B$838))</f>
        <v/>
      </c>
      <c r="H846" s="780">
        <f t="shared" si="9"/>
        <v>8</v>
      </c>
    </row>
    <row r="847">
      <c r="A847" s="779"/>
      <c r="C847" s="784" t="str">
        <f>Beer!V23</f>
        <v/>
      </c>
      <c r="D847" s="450" t="str">
        <f>IF(ISBLANK(C847),"",IF(MOC!$J$127=true,MOC!$I$127&amp;C847,if(MOC!$J$126=true,MOC!$H$126&amp;C847,C847)))</f>
        <v/>
      </c>
      <c r="E847" s="450" t="str">
        <f>IF(isblank(Beer!W23),"",if(Beer!W23=0,"",Beer!W23))</f>
        <v/>
      </c>
      <c r="G847" s="450" t="str">
        <f>if(ISBLANK(Beer!V23),"",if(Beer!V23=0,"",$B$838))</f>
        <v/>
      </c>
      <c r="H847" s="780">
        <f t="shared" si="9"/>
        <v>9</v>
      </c>
    </row>
    <row r="848">
      <c r="A848" s="779"/>
      <c r="C848" s="784" t="str">
        <f>Beer!V24</f>
        <v/>
      </c>
      <c r="D848" s="450" t="str">
        <f>IF(ISBLANK(C848),"",IF(MOC!$J$127=true,MOC!$I$127&amp;C848,if(MOC!$J$126=true,MOC!$H$126&amp;C848,C848)))</f>
        <v/>
      </c>
      <c r="E848" s="450" t="str">
        <f>IF(isblank(Beer!W24),"",if(Beer!W24=0,"",Beer!W24))</f>
        <v/>
      </c>
      <c r="G848" s="450" t="str">
        <f>if(ISBLANK(Beer!V24),"",if(Beer!V24=0,"",$B$838))</f>
        <v/>
      </c>
      <c r="H848" s="780">
        <f t="shared" si="9"/>
        <v>10</v>
      </c>
    </row>
    <row r="849">
      <c r="A849" s="779"/>
      <c r="C849" s="784" t="str">
        <f>Beer!V25</f>
        <v/>
      </c>
      <c r="D849" s="450" t="str">
        <f>IF(ISBLANK(C849),"",IF(MOC!$J$127=true,MOC!$I$127&amp;C849,if(MOC!$J$126=true,MOC!$H$126&amp;C849,C849)))</f>
        <v/>
      </c>
      <c r="E849" s="450" t="str">
        <f>IF(isblank(Beer!W25),"",if(Beer!W25=0,"",Beer!W25))</f>
        <v/>
      </c>
      <c r="G849" s="450" t="str">
        <f>if(ISBLANK(Beer!V25),"",if(Beer!V25=0,"",$B$838))</f>
        <v/>
      </c>
      <c r="H849" s="780">
        <f t="shared" si="9"/>
        <v>11</v>
      </c>
    </row>
    <row r="850">
      <c r="A850" s="779"/>
      <c r="C850" s="784" t="str">
        <f>Beer!V26</f>
        <v/>
      </c>
      <c r="D850" s="450" t="str">
        <f>IF(ISBLANK(C850),"",IF(MOC!$J$127=true,MOC!$I$127&amp;C850,if(MOC!$J$126=true,MOC!$H$126&amp;C850,C850)))</f>
        <v/>
      </c>
      <c r="E850" s="450" t="str">
        <f>IF(isblank(Beer!W26),"",if(Beer!W26=0,"",Beer!W26))</f>
        <v/>
      </c>
      <c r="G850" s="450" t="str">
        <f>if(ISBLANK(Beer!V26),"",if(Beer!V26=0,"",$B$838))</f>
        <v/>
      </c>
      <c r="H850" s="780">
        <f t="shared" si="9"/>
        <v>12</v>
      </c>
    </row>
    <row r="851">
      <c r="A851" s="779"/>
      <c r="C851" s="784" t="str">
        <f>Beer!V27</f>
        <v/>
      </c>
      <c r="D851" s="450" t="str">
        <f>IF(ISBLANK(C851),"",IF(MOC!$J$127=true,MOC!$I$127&amp;C851,if(MOC!$J$126=true,MOC!$H$126&amp;C851,C851)))</f>
        <v/>
      </c>
      <c r="E851" s="450" t="str">
        <f>IF(isblank(Beer!W27),"",if(Beer!W27=0,"",Beer!W27))</f>
        <v/>
      </c>
      <c r="G851" s="450" t="str">
        <f>if(ISBLANK(Beer!V27),"",if(Beer!V27=0,"",$B$838))</f>
        <v/>
      </c>
      <c r="H851" s="780">
        <f t="shared" si="9"/>
        <v>13</v>
      </c>
    </row>
    <row r="852">
      <c r="A852" s="779"/>
      <c r="C852" s="784" t="str">
        <f>Beer!V28</f>
        <v/>
      </c>
      <c r="D852" s="450" t="str">
        <f>IF(ISBLANK(C852),"",IF(MOC!$J$127=true,MOC!$I$127&amp;C852,if(MOC!$J$126=true,MOC!$H$126&amp;C852,C852)))</f>
        <v/>
      </c>
      <c r="E852" s="450" t="str">
        <f>IF(isblank(Beer!W28),"",if(Beer!W28=0,"",Beer!W28))</f>
        <v/>
      </c>
      <c r="G852" s="450" t="str">
        <f>if(ISBLANK(Beer!V28),"",if(Beer!V28=0,"",$B$838))</f>
        <v/>
      </c>
      <c r="H852" s="780">
        <f t="shared" si="9"/>
        <v>14</v>
      </c>
    </row>
    <row r="853">
      <c r="A853" s="779"/>
      <c r="C853" s="784" t="str">
        <f>Beer!V29</f>
        <v/>
      </c>
      <c r="D853" s="450" t="str">
        <f>IF(ISBLANK(C853),"",IF(MOC!$J$127=true,MOC!$I$127&amp;C853,if(MOC!$J$126=true,MOC!$H$126&amp;C853,C853)))</f>
        <v/>
      </c>
      <c r="E853" s="450" t="str">
        <f>IF(isblank(Beer!W29),"",if(Beer!W29=0,"",Beer!W29))</f>
        <v/>
      </c>
      <c r="G853" s="450" t="str">
        <f>if(ISBLANK(Beer!V29),"",if(Beer!V29=0,"",$B$838))</f>
        <v/>
      </c>
      <c r="H853" s="780">
        <f t="shared" si="9"/>
        <v>15</v>
      </c>
    </row>
    <row r="854">
      <c r="A854" s="779"/>
      <c r="C854" s="784" t="str">
        <f>Beer!V30</f>
        <v/>
      </c>
      <c r="D854" s="450" t="str">
        <f>IF(ISBLANK(C854),"",IF(MOC!$J$127=true,MOC!$I$127&amp;C854,if(MOC!$J$126=true,MOC!$H$126&amp;C854,C854)))</f>
        <v/>
      </c>
      <c r="E854" s="450" t="str">
        <f>IF(isblank(Beer!W30),"",if(Beer!W30=0,"",Beer!W30))</f>
        <v/>
      </c>
      <c r="G854" s="450" t="str">
        <f>if(ISBLANK(Beer!V30),"",if(Beer!V30=0,"",$B$838))</f>
        <v/>
      </c>
      <c r="H854" s="780">
        <f t="shared" si="9"/>
        <v>16</v>
      </c>
    </row>
    <row r="855">
      <c r="A855" s="779"/>
      <c r="C855" s="784" t="str">
        <f>Beer!V31</f>
        <v/>
      </c>
      <c r="D855" s="450" t="str">
        <f>IF(ISBLANK(C855),"",IF(MOC!$J$127=true,MOC!$I$127&amp;C855,if(MOC!$J$126=true,MOC!$H$126&amp;C855,C855)))</f>
        <v/>
      </c>
      <c r="E855" s="450" t="str">
        <f>IF(isblank(Beer!W31),"",if(Beer!W31=0,"",Beer!W31))</f>
        <v/>
      </c>
      <c r="G855" s="450" t="str">
        <f>if(ISBLANK(Beer!V31),"",if(Beer!V31=0,"",$B$838))</f>
        <v/>
      </c>
      <c r="H855" s="780">
        <f t="shared" si="9"/>
        <v>17</v>
      </c>
    </row>
    <row r="856">
      <c r="A856" s="779"/>
      <c r="C856" s="784" t="str">
        <f>Beer!V32</f>
        <v/>
      </c>
      <c r="D856" s="450" t="str">
        <f>IF(ISBLANK(C856),"",IF(MOC!$J$127=true,MOC!$I$127&amp;C856,if(MOC!$J$126=true,MOC!$H$126&amp;C856,C856)))</f>
        <v/>
      </c>
      <c r="E856" s="450" t="str">
        <f>IF(isblank(Beer!W32),"",if(Beer!W32=0,"",Beer!W32))</f>
        <v/>
      </c>
      <c r="G856" s="450" t="str">
        <f>if(ISBLANK(Beer!V32),"",if(Beer!V32=0,"",$B$838))</f>
        <v/>
      </c>
      <c r="H856" s="780">
        <f t="shared" si="9"/>
        <v>18</v>
      </c>
    </row>
    <row r="857">
      <c r="A857" s="779"/>
      <c r="C857" s="784" t="str">
        <f>Beer!V33</f>
        <v/>
      </c>
      <c r="D857" s="450" t="str">
        <f>IF(ISBLANK(C857),"",IF(MOC!$J$127=true,MOC!$I$127&amp;C857,if(MOC!$J$126=true,MOC!$H$126&amp;C857,C857)))</f>
        <v/>
      </c>
      <c r="E857" s="450" t="str">
        <f>IF(isblank(Beer!W33),"",if(Beer!W33=0,"",Beer!W33))</f>
        <v/>
      </c>
      <c r="G857" s="450" t="str">
        <f>if(ISBLANK(Beer!V33),"",if(Beer!V33=0,"",$B$838))</f>
        <v/>
      </c>
      <c r="H857" s="780">
        <f t="shared" si="9"/>
        <v>19</v>
      </c>
    </row>
    <row r="858">
      <c r="A858" s="779"/>
      <c r="C858" s="784" t="str">
        <f>Beer!V34</f>
        <v/>
      </c>
      <c r="D858" s="450" t="str">
        <f>IF(ISBLANK(C858),"",IF(MOC!$J$127=true,MOC!$I$127&amp;C858,if(MOC!$J$126=true,MOC!$H$126&amp;C858,C858)))</f>
        <v/>
      </c>
      <c r="E858" s="450" t="str">
        <f>IF(isblank(Beer!W34),"",if(Beer!W34=0,"",Beer!W34))</f>
        <v/>
      </c>
      <c r="G858" s="450" t="str">
        <f>if(ISBLANK(Beer!V34),"",if(Beer!V34=0,"",$B$838))</f>
        <v/>
      </c>
      <c r="H858" s="780">
        <f t="shared" si="9"/>
        <v>20</v>
      </c>
    </row>
    <row r="859">
      <c r="A859" s="779"/>
      <c r="C859" s="784" t="str">
        <f>Beer!V35</f>
        <v/>
      </c>
      <c r="D859" s="450" t="str">
        <f>IF(ISBLANK(C859),"",IF(MOC!$J$127=true,MOC!$I$127&amp;C859,if(MOC!$J$126=true,MOC!$H$126&amp;C859,C859)))</f>
        <v/>
      </c>
      <c r="E859" s="450" t="str">
        <f>IF(isblank(Beer!W35),"",if(Beer!W35=0,"",Beer!W35))</f>
        <v/>
      </c>
      <c r="G859" s="450" t="str">
        <f>if(ISBLANK(Beer!V35),"",if(Beer!V35=0,"",$B$838))</f>
        <v/>
      </c>
      <c r="H859" s="780">
        <f t="shared" si="9"/>
        <v>21</v>
      </c>
    </row>
    <row r="860">
      <c r="A860" s="779"/>
      <c r="C860" s="784" t="str">
        <f>Beer!V36</f>
        <v/>
      </c>
      <c r="D860" s="450" t="str">
        <f>IF(ISBLANK(C860),"",IF(MOC!$J$127=true,MOC!$I$127&amp;C860,if(MOC!$J$126=true,MOC!$H$126&amp;C860,C860)))</f>
        <v/>
      </c>
      <c r="E860" s="450" t="str">
        <f>IF(isblank(Beer!W36),"",if(Beer!W36=0,"",Beer!W36))</f>
        <v/>
      </c>
      <c r="G860" s="450" t="str">
        <f>if(ISBLANK(Beer!V36),"",if(Beer!V36=0,"",$B$838))</f>
        <v/>
      </c>
      <c r="H860" s="780">
        <f t="shared" si="9"/>
        <v>22</v>
      </c>
    </row>
    <row r="861">
      <c r="A861" s="779"/>
      <c r="C861" s="784" t="str">
        <f>Beer!V37</f>
        <v/>
      </c>
      <c r="D861" s="450" t="str">
        <f>IF(ISBLANK(C861),"",IF(MOC!$J$127=true,MOC!$I$127&amp;C861,if(MOC!$J$126=true,MOC!$H$126&amp;C861,C861)))</f>
        <v/>
      </c>
      <c r="E861" s="450" t="str">
        <f>IF(isblank(Beer!W37),"",if(Beer!W37=0,"",Beer!W37))</f>
        <v/>
      </c>
      <c r="G861" s="450" t="str">
        <f>if(ISBLANK(Beer!V37),"",if(Beer!V37=0,"",$B$838))</f>
        <v/>
      </c>
      <c r="H861" s="780">
        <f t="shared" si="9"/>
        <v>23</v>
      </c>
    </row>
    <row r="862">
      <c r="A862" s="779"/>
      <c r="C862" s="784" t="str">
        <f>Beer!V38</f>
        <v/>
      </c>
      <c r="D862" s="450" t="str">
        <f>IF(ISBLANK(C862),"",IF(MOC!$J$127=true,MOC!$I$127&amp;C862,if(MOC!$J$126=true,MOC!$H$126&amp;C862,C862)))</f>
        <v/>
      </c>
      <c r="E862" s="450" t="str">
        <f>IF(isblank(Beer!W38),"",if(Beer!W38=0,"",Beer!W38))</f>
        <v/>
      </c>
      <c r="G862" s="450" t="str">
        <f>if(ISBLANK(Beer!V38),"",if(Beer!V38=0,"",$B$838))</f>
        <v/>
      </c>
      <c r="H862" s="780">
        <f t="shared" si="9"/>
        <v>24</v>
      </c>
    </row>
    <row r="863">
      <c r="A863" s="779"/>
      <c r="C863" s="784" t="str">
        <f>Beer!V39</f>
        <v/>
      </c>
      <c r="D863" s="450" t="str">
        <f>IF(ISBLANK(C863),"",IF(MOC!$J$127=true,MOC!$I$127&amp;C863,if(MOC!$J$126=true,MOC!$H$126&amp;C863,C863)))</f>
        <v/>
      </c>
      <c r="E863" s="450" t="str">
        <f>IF(isblank(Beer!W39),"",if(Beer!W39=0,"",Beer!W39))</f>
        <v/>
      </c>
      <c r="G863" s="450" t="str">
        <f>if(ISBLANK(Beer!V39),"",if(Beer!V39=0,"",$B$838))</f>
        <v/>
      </c>
      <c r="H863" s="780">
        <f t="shared" si="9"/>
        <v>25</v>
      </c>
    </row>
    <row r="864">
      <c r="A864" s="779"/>
      <c r="C864" s="784" t="str">
        <f>Beer!V40</f>
        <v/>
      </c>
      <c r="D864" s="450" t="str">
        <f>IF(ISBLANK(C864),"",IF(MOC!$J$127=true,MOC!$I$127&amp;C864,if(MOC!$J$126=true,MOC!$H$126&amp;C864,C864)))</f>
        <v/>
      </c>
      <c r="E864" s="450" t="str">
        <f>IF(isblank(Beer!W40),"",if(Beer!W40=0,"",Beer!W40))</f>
        <v/>
      </c>
      <c r="G864" s="450" t="str">
        <f>if(ISBLANK(Beer!V40),"",if(Beer!V40=0,"",$B$838))</f>
        <v/>
      </c>
      <c r="H864" s="780">
        <f t="shared" si="9"/>
        <v>26</v>
      </c>
    </row>
    <row r="865">
      <c r="A865" s="779"/>
      <c r="C865" s="784" t="str">
        <f>Beer!V41</f>
        <v/>
      </c>
      <c r="D865" s="450" t="str">
        <f>IF(ISBLANK(C865),"",IF(MOC!$J$127=true,MOC!$I$127&amp;C865,if(MOC!$J$126=true,MOC!$H$126&amp;C865,C865)))</f>
        <v/>
      </c>
      <c r="E865" s="450" t="str">
        <f>IF(isblank(Beer!W41),"",if(Beer!W41=0,"",Beer!W41))</f>
        <v/>
      </c>
      <c r="G865" s="450" t="str">
        <f>if(ISBLANK(Beer!V41),"",if(Beer!V41=0,"",$B$838))</f>
        <v/>
      </c>
      <c r="H865" s="780">
        <f t="shared" si="9"/>
        <v>27</v>
      </c>
    </row>
    <row r="866">
      <c r="A866" s="779"/>
      <c r="C866" s="784" t="str">
        <f>Beer!V42</f>
        <v/>
      </c>
      <c r="D866" s="450" t="str">
        <f>IF(ISBLANK(C866),"",IF(MOC!$J$127=true,MOC!$I$127&amp;C866,if(MOC!$J$126=true,MOC!$H$126&amp;C866,C866)))</f>
        <v/>
      </c>
      <c r="E866" s="450" t="str">
        <f>IF(isblank(Beer!W42),"",if(Beer!W42=0,"",Beer!W42))</f>
        <v/>
      </c>
      <c r="G866" s="450" t="str">
        <f>if(ISBLANK(Beer!V42),"",if(Beer!V42=0,"",$B$838))</f>
        <v/>
      </c>
      <c r="H866" s="780">
        <f t="shared" si="9"/>
        <v>28</v>
      </c>
    </row>
    <row r="867">
      <c r="A867" s="779"/>
      <c r="C867" s="784" t="str">
        <f>Beer!V43</f>
        <v/>
      </c>
      <c r="D867" s="450" t="str">
        <f>IF(ISBLANK(C867),"",IF(MOC!$J$127=true,MOC!$I$127&amp;C867,if(MOC!$J$126=true,MOC!$H$126&amp;C867,C867)))</f>
        <v/>
      </c>
      <c r="E867" s="450" t="str">
        <f>IF(isblank(Beer!W43),"",if(Beer!W43=0,"",Beer!W43))</f>
        <v/>
      </c>
      <c r="G867" s="450" t="str">
        <f>if(ISBLANK(Beer!V43),"",if(Beer!V43=0,"",$B$838))</f>
        <v/>
      </c>
      <c r="H867" s="780">
        <f t="shared" si="9"/>
        <v>29</v>
      </c>
    </row>
    <row r="868">
      <c r="A868" s="779"/>
      <c r="C868" s="784" t="str">
        <f>Beer!V44</f>
        <v/>
      </c>
      <c r="D868" s="450" t="str">
        <f>IF(ISBLANK(C868),"",IF(MOC!$J$127=true,MOC!$I$127&amp;C868,if(MOC!$J$126=true,MOC!$H$126&amp;C868,C868)))</f>
        <v/>
      </c>
      <c r="E868" s="450" t="str">
        <f>IF(isblank(Beer!W44),"",if(Beer!W44=0,"",Beer!W44))</f>
        <v/>
      </c>
      <c r="G868" s="450" t="str">
        <f>if(ISBLANK(Beer!V44),"",if(Beer!V44=0,"",$B$838))</f>
        <v/>
      </c>
      <c r="H868" s="780">
        <f t="shared" si="9"/>
        <v>30</v>
      </c>
    </row>
    <row r="869">
      <c r="A869" s="779"/>
      <c r="C869" s="784" t="str">
        <f>Beer!V45</f>
        <v/>
      </c>
      <c r="D869" s="450" t="str">
        <f>IF(ISBLANK(C869),"",IF(MOC!$J$127=true,MOC!$I$127&amp;C869,if(MOC!$J$126=true,MOC!$H$126&amp;C869,C869)))</f>
        <v/>
      </c>
      <c r="E869" s="450" t="str">
        <f>IF(isblank(Beer!W45),"",if(Beer!W45=0,"",Beer!W45))</f>
        <v/>
      </c>
      <c r="G869" s="450" t="str">
        <f>if(ISBLANK(Beer!V45),"",if(Beer!V45=0,"",$B$838))</f>
        <v/>
      </c>
      <c r="H869" s="780">
        <f t="shared" si="9"/>
        <v>31</v>
      </c>
    </row>
    <row r="870">
      <c r="A870" s="779"/>
      <c r="C870" s="784" t="str">
        <f>Beer!V46</f>
        <v/>
      </c>
      <c r="D870" s="450" t="str">
        <f>IF(ISBLANK(C870),"",IF(MOC!$J$127=true,MOC!$I$127&amp;C870,if(MOC!$J$126=true,MOC!$H$126&amp;C870,C870)))</f>
        <v/>
      </c>
      <c r="E870" s="450" t="str">
        <f>IF(isblank(Beer!W46),"",if(Beer!W46=0,"",Beer!W46))</f>
        <v/>
      </c>
      <c r="G870" s="450" t="str">
        <f>if(ISBLANK(Beer!V46),"",if(Beer!V46=0,"",$B$838))</f>
        <v/>
      </c>
      <c r="H870" s="780">
        <f t="shared" si="9"/>
        <v>32</v>
      </c>
    </row>
    <row r="871">
      <c r="A871" s="779"/>
      <c r="C871" s="784" t="str">
        <f>Beer!V47</f>
        <v/>
      </c>
      <c r="D871" s="450" t="str">
        <f>IF(ISBLANK(C871),"",IF(MOC!$J$127=true,MOC!$I$127&amp;C871,if(MOC!$J$126=true,MOC!$H$126&amp;C871,C871)))</f>
        <v/>
      </c>
      <c r="E871" s="450" t="str">
        <f>IF(isblank(Beer!W47),"",if(Beer!W47=0,"",Beer!W47))</f>
        <v/>
      </c>
      <c r="G871" s="450" t="str">
        <f>if(ISBLANK(Beer!V47),"",if(Beer!V47=0,"",$B$838))</f>
        <v/>
      </c>
      <c r="H871" s="780">
        <f t="shared" si="9"/>
        <v>33</v>
      </c>
    </row>
    <row r="872">
      <c r="A872" s="779"/>
      <c r="C872" s="784" t="str">
        <f>Beer!V48</f>
        <v/>
      </c>
      <c r="D872" s="450" t="str">
        <f>IF(ISBLANK(C872),"",IF(MOC!$J$127=true,MOC!$I$127&amp;C872,if(MOC!$J$126=true,MOC!$H$126&amp;C872,C872)))</f>
        <v/>
      </c>
      <c r="E872" s="450" t="str">
        <f>IF(isblank(Beer!W48),"",if(Beer!W48=0,"",Beer!W48))</f>
        <v/>
      </c>
      <c r="G872" s="450" t="str">
        <f>if(ISBLANK(Beer!V48),"",if(Beer!V48=0,"",$B$838))</f>
        <v/>
      </c>
      <c r="H872" s="780">
        <f t="shared" si="9"/>
        <v>34</v>
      </c>
    </row>
    <row r="873">
      <c r="A873" s="779"/>
      <c r="C873" s="784" t="str">
        <f>Beer!V49</f>
        <v/>
      </c>
      <c r="D873" s="450" t="str">
        <f>IF(ISBLANK(C873),"",IF(MOC!$J$127=true,MOC!$I$127&amp;C873,if(MOC!$J$126=true,MOC!$H$126&amp;C873,C873)))</f>
        <v/>
      </c>
      <c r="E873" s="450" t="str">
        <f>IF(isblank(Beer!W49),"",if(Beer!W49=0,"",Beer!W49))</f>
        <v/>
      </c>
      <c r="G873" s="450" t="str">
        <f>if(ISBLANK(Beer!V49),"",if(Beer!V49=0,"",$B$838))</f>
        <v/>
      </c>
      <c r="H873" s="780">
        <f t="shared" si="9"/>
        <v>35</v>
      </c>
    </row>
    <row r="874">
      <c r="A874" s="779"/>
      <c r="C874" s="784" t="str">
        <f>Beer!V50</f>
        <v/>
      </c>
      <c r="D874" s="450" t="str">
        <f>IF(ISBLANK(C874),"",IF(MOC!$J$127=true,MOC!$I$127&amp;C874,if(MOC!$J$126=true,MOC!$H$126&amp;C874,C874)))</f>
        <v/>
      </c>
      <c r="E874" s="450" t="str">
        <f>IF(isblank(Beer!W50),"",if(Beer!W50=0,"",Beer!W50))</f>
        <v/>
      </c>
      <c r="G874" s="450" t="str">
        <f>if(ISBLANK(Beer!V50),"",if(Beer!V50=0,"",$B$838))</f>
        <v/>
      </c>
      <c r="H874" s="780">
        <f t="shared" si="9"/>
        <v>36</v>
      </c>
    </row>
    <row r="875">
      <c r="A875" s="779"/>
      <c r="C875" s="784" t="str">
        <f>Beer!V51</f>
        <v/>
      </c>
      <c r="D875" s="450" t="str">
        <f>IF(ISBLANK(C875),"",IF(MOC!$J$127=true,MOC!$I$127&amp;C875,if(MOC!$J$126=true,MOC!$H$126&amp;C875,C875)))</f>
        <v/>
      </c>
      <c r="E875" s="450" t="str">
        <f>IF(isblank(Beer!W51),"",if(Beer!W51=0,"",Beer!W51))</f>
        <v/>
      </c>
      <c r="G875" s="450" t="str">
        <f>if(ISBLANK(Beer!V51),"",if(Beer!V51=0,"",$B$838))</f>
        <v/>
      </c>
      <c r="H875" s="780">
        <f t="shared" si="9"/>
        <v>37</v>
      </c>
    </row>
    <row r="876">
      <c r="A876" s="779"/>
      <c r="C876" s="784" t="str">
        <f>Beer!V52</f>
        <v/>
      </c>
      <c r="D876" s="450" t="str">
        <f>IF(ISBLANK(C876),"",IF(MOC!$J$127=true,MOC!$I$127&amp;C876,if(MOC!$J$126=true,MOC!$H$126&amp;C876,C876)))</f>
        <v/>
      </c>
      <c r="E876" s="450" t="str">
        <f>IF(isblank(Beer!W52),"",if(Beer!W52=0,"",Beer!W52))</f>
        <v/>
      </c>
      <c r="G876" s="450" t="str">
        <f>if(ISBLANK(Beer!V52),"",if(Beer!V52=0,"",$B$838))</f>
        <v/>
      </c>
      <c r="H876" s="780">
        <f t="shared" si="9"/>
        <v>38</v>
      </c>
    </row>
    <row r="877">
      <c r="A877" s="779"/>
      <c r="C877" s="784" t="str">
        <f>Beer!V53</f>
        <v/>
      </c>
      <c r="D877" s="450" t="str">
        <f>IF(ISBLANK(C877),"",IF(MOC!$J$127=true,MOC!$I$127&amp;C877,if(MOC!$J$126=true,MOC!$H$126&amp;C877,C877)))</f>
        <v/>
      </c>
      <c r="E877" s="450" t="str">
        <f>IF(isblank(Beer!W53),"",if(Beer!W53=0,"",Beer!W53))</f>
        <v/>
      </c>
      <c r="G877" s="450" t="str">
        <f>if(ISBLANK(Beer!V53),"",if(Beer!V53=0,"",$B$838))</f>
        <v/>
      </c>
      <c r="H877" s="780">
        <f t="shared" si="9"/>
        <v>39</v>
      </c>
    </row>
    <row r="878">
      <c r="A878" s="779"/>
      <c r="C878" s="784" t="str">
        <f>Beer!V54</f>
        <v/>
      </c>
      <c r="D878" s="450" t="str">
        <f>IF(ISBLANK(C878),"",IF(MOC!$J$127=true,MOC!$I$127&amp;C878,if(MOC!$J$126=true,MOC!$H$126&amp;C878,C878)))</f>
        <v/>
      </c>
      <c r="E878" s="450" t="str">
        <f>IF(isblank(Beer!W54),"",if(Beer!W54=0,"",Beer!W54))</f>
        <v/>
      </c>
      <c r="G878" s="450" t="str">
        <f>if(ISBLANK(Beer!V54),"",if(Beer!V54=0,"",$B$838))</f>
        <v/>
      </c>
      <c r="H878" s="780">
        <f t="shared" si="9"/>
        <v>40</v>
      </c>
    </row>
    <row r="879">
      <c r="A879" s="779"/>
      <c r="C879" s="784" t="str">
        <f>Beer!V55</f>
        <v/>
      </c>
      <c r="D879" s="450" t="str">
        <f>IF(ISBLANK(C879),"",IF(MOC!$J$127=true,MOC!$I$127&amp;C879,if(MOC!$J$126=true,MOC!$H$126&amp;C879,C879)))</f>
        <v/>
      </c>
      <c r="E879" s="450" t="str">
        <f>IF(isblank(Beer!W55),"",if(Beer!W55=0,"",Beer!W55))</f>
        <v/>
      </c>
      <c r="G879" s="450" t="str">
        <f>if(ISBLANK(Beer!V55),"",if(Beer!V55=0,"",$B$838))</f>
        <v/>
      </c>
      <c r="H879" s="780">
        <f t="shared" si="9"/>
        <v>41</v>
      </c>
    </row>
    <row r="880">
      <c r="A880" s="779"/>
      <c r="C880" s="784" t="str">
        <f>Beer!V56</f>
        <v/>
      </c>
      <c r="D880" s="450" t="str">
        <f>IF(ISBLANK(C880),"",IF(MOC!$J$127=true,MOC!$I$127&amp;C880,if(MOC!$J$126=true,MOC!$H$126&amp;C880,C880)))</f>
        <v/>
      </c>
      <c r="E880" s="450" t="str">
        <f>IF(isblank(Beer!W56),"",if(Beer!W56=0,"",Beer!W56))</f>
        <v/>
      </c>
      <c r="G880" s="450" t="str">
        <f>if(ISBLANK(Beer!V56),"",if(Beer!V56=0,"",$B$838))</f>
        <v/>
      </c>
      <c r="H880" s="780">
        <f t="shared" si="9"/>
        <v>42</v>
      </c>
    </row>
    <row r="881">
      <c r="A881" s="779"/>
      <c r="C881" s="784" t="str">
        <f>Beer!V57</f>
        <v/>
      </c>
      <c r="D881" s="450" t="str">
        <f>IF(ISBLANK(C881),"",IF(MOC!$J$127=true,MOC!$I$127&amp;C881,if(MOC!$J$126=true,MOC!$H$126&amp;C881,C881)))</f>
        <v/>
      </c>
      <c r="E881" s="450" t="str">
        <f>IF(isblank(Beer!W57),"",if(Beer!W57=0,"",Beer!W57))</f>
        <v/>
      </c>
      <c r="G881" s="450" t="str">
        <f>if(ISBLANK(Beer!V57),"",if(Beer!V57=0,"",$B$838))</f>
        <v/>
      </c>
      <c r="H881" s="780">
        <f t="shared" si="9"/>
        <v>43</v>
      </c>
    </row>
    <row r="882">
      <c r="A882" s="779"/>
      <c r="C882" s="784" t="str">
        <f>Beer!V58</f>
        <v/>
      </c>
      <c r="D882" s="450" t="str">
        <f>IF(ISBLANK(C882),"",IF(MOC!$J$127=true,MOC!$I$127&amp;C882,if(MOC!$J$126=true,MOC!$H$126&amp;C882,C882)))</f>
        <v/>
      </c>
      <c r="E882" s="450" t="str">
        <f>IF(isblank(Beer!W58),"",if(Beer!W58=0,"",Beer!W58))</f>
        <v/>
      </c>
      <c r="G882" s="450" t="str">
        <f>if(ISBLANK(Beer!V58),"",if(Beer!V58=0,"",$B$838))</f>
        <v/>
      </c>
      <c r="H882" s="780">
        <f t="shared" si="9"/>
        <v>44</v>
      </c>
    </row>
    <row r="883">
      <c r="A883" s="779"/>
      <c r="C883" s="784" t="str">
        <f>Beer!V59</f>
        <v/>
      </c>
      <c r="D883" s="450" t="str">
        <f>IF(ISBLANK(C883),"",IF(MOC!$J$127=true,MOC!$I$127&amp;C883,if(MOC!$J$126=true,MOC!$H$126&amp;C883,C883)))</f>
        <v/>
      </c>
      <c r="E883" s="450" t="str">
        <f>IF(isblank(Beer!W59),"",if(Beer!W59=0,"",Beer!W59))</f>
        <v/>
      </c>
      <c r="G883" s="450" t="str">
        <f>if(ISBLANK(Beer!V59),"",if(Beer!V59=0,"",$B$838))</f>
        <v/>
      </c>
      <c r="H883" s="780">
        <f t="shared" si="9"/>
        <v>45</v>
      </c>
    </row>
    <row r="884">
      <c r="A884" s="779"/>
      <c r="C884" s="784" t="str">
        <f>Beer!V60</f>
        <v/>
      </c>
      <c r="D884" s="450" t="str">
        <f>IF(ISBLANK(C884),"",IF(MOC!$J$127=true,MOC!$I$127&amp;C884,if(MOC!$J$126=true,MOC!$H$126&amp;C884,C884)))</f>
        <v/>
      </c>
      <c r="E884" s="450" t="str">
        <f>IF(isblank(Beer!W60),"",if(Beer!W60=0,"",Beer!W60))</f>
        <v/>
      </c>
      <c r="G884" s="450" t="str">
        <f>if(ISBLANK(Beer!V60),"",if(Beer!V60=0,"",$B$838))</f>
        <v/>
      </c>
      <c r="H884" s="780">
        <f t="shared" si="9"/>
        <v>46</v>
      </c>
    </row>
    <row r="885">
      <c r="A885" s="779"/>
      <c r="C885" s="784" t="str">
        <f>Beer!V61</f>
        <v/>
      </c>
      <c r="D885" s="450" t="str">
        <f>IF(ISBLANK(C885),"",IF(MOC!$J$127=true,MOC!$I$127&amp;C885,if(MOC!$J$126=true,MOC!$H$126&amp;C885,C885)))</f>
        <v/>
      </c>
      <c r="E885" s="450" t="str">
        <f>IF(isblank(Beer!W61),"",if(Beer!W61=0,"",Beer!W61))</f>
        <v/>
      </c>
      <c r="G885" s="450" t="str">
        <f>if(ISBLANK(Beer!V61),"",if(Beer!V61=0,"",$B$838))</f>
        <v/>
      </c>
      <c r="H885" s="780">
        <f t="shared" si="9"/>
        <v>47</v>
      </c>
    </row>
    <row r="886">
      <c r="A886" s="779"/>
      <c r="C886" s="784" t="str">
        <f>Beer!V62</f>
        <v/>
      </c>
      <c r="D886" s="450" t="str">
        <f>IF(ISBLANK(C886),"",IF(MOC!$J$127=true,MOC!$I$127&amp;C886,if(MOC!$J$126=true,MOC!$H$126&amp;C886,C886)))</f>
        <v/>
      </c>
      <c r="E886" s="450" t="str">
        <f>IF(isblank(Beer!W62),"",if(Beer!W62=0,"",Beer!W62))</f>
        <v/>
      </c>
      <c r="G886" s="450" t="str">
        <f>if(ISBLANK(Beer!V62),"",if(Beer!V62=0,"",$B$838))</f>
        <v/>
      </c>
      <c r="H886" s="780">
        <f t="shared" si="9"/>
        <v>48</v>
      </c>
    </row>
    <row r="887">
      <c r="A887" s="779"/>
      <c r="C887" s="784" t="str">
        <f>Beer!V63</f>
        <v/>
      </c>
      <c r="D887" s="450" t="str">
        <f>IF(ISBLANK(C887),"",IF(MOC!$J$127=true,MOC!$I$127&amp;C887,if(MOC!$J$126=true,MOC!$H$126&amp;C887,C887)))</f>
        <v/>
      </c>
      <c r="E887" s="450" t="str">
        <f>IF(isblank(Beer!W63),"",if(Beer!W63=0,"",Beer!W63))</f>
        <v/>
      </c>
      <c r="G887" s="450" t="str">
        <f>if(ISBLANK(Beer!V63),"",if(Beer!V63=0,"",$B$838))</f>
        <v/>
      </c>
      <c r="H887" s="780">
        <f t="shared" si="9"/>
        <v>49</v>
      </c>
    </row>
    <row r="888">
      <c r="A888" s="779"/>
      <c r="C888" s="784" t="str">
        <f>Beer!V64</f>
        <v/>
      </c>
      <c r="D888" s="450" t="str">
        <f>IF(ISBLANK(C888),"",IF(MOC!$J$127=true,MOC!$I$127&amp;C888,if(MOC!$J$126=true,MOC!$H$126&amp;C888,C888)))</f>
        <v/>
      </c>
      <c r="E888" s="450" t="str">
        <f>IF(isblank(Beer!W64),"",if(Beer!W64=0,"",Beer!W64))</f>
        <v/>
      </c>
      <c r="G888" s="450" t="str">
        <f>if(ISBLANK(Beer!V64),"",if(Beer!V64=0,"",$B$838))</f>
        <v/>
      </c>
      <c r="H888" s="780">
        <f t="shared" si="9"/>
        <v>50</v>
      </c>
    </row>
    <row r="889">
      <c r="A889" s="779"/>
      <c r="C889" s="784" t="str">
        <f>Beer!V65</f>
        <v/>
      </c>
      <c r="D889" s="450" t="str">
        <f>IF(ISBLANK(C889),"",IF(MOC!$J$127=true,MOC!$I$127&amp;C889,if(MOC!$J$126=true,MOC!$H$126&amp;C889,C889)))</f>
        <v/>
      </c>
      <c r="E889" s="450" t="str">
        <f>IF(isblank(Beer!W65),"",if(Beer!W65=0,"",Beer!W65))</f>
        <v/>
      </c>
      <c r="G889" s="450" t="str">
        <f>if(ISBLANK(Beer!V65),"",if(Beer!V65=0,"",$B$838))</f>
        <v/>
      </c>
      <c r="H889" s="780">
        <f t="shared" si="9"/>
        <v>51</v>
      </c>
    </row>
    <row r="890">
      <c r="A890" s="779"/>
      <c r="C890" s="784" t="str">
        <f>Beer!V66</f>
        <v/>
      </c>
      <c r="D890" s="450" t="str">
        <f>IF(ISBLANK(C890),"",IF(MOC!$J$127=true,MOC!$I$127&amp;C890,if(MOC!$J$126=true,MOC!$H$126&amp;C890,C890)))</f>
        <v/>
      </c>
      <c r="E890" s="450" t="str">
        <f>IF(isblank(Beer!W66),"",if(Beer!W66=0,"",Beer!W66))</f>
        <v/>
      </c>
      <c r="G890" s="450" t="str">
        <f>if(ISBLANK(Beer!V66),"",if(Beer!V66=0,"",$B$838))</f>
        <v/>
      </c>
      <c r="H890" s="780">
        <f t="shared" si="9"/>
        <v>52</v>
      </c>
    </row>
    <row r="891">
      <c r="A891" s="779"/>
      <c r="C891" s="784" t="str">
        <f>Beer!V67</f>
        <v/>
      </c>
      <c r="D891" s="450" t="str">
        <f>IF(ISBLANK(C891),"",IF(MOC!$J$127=true,MOC!$I$127&amp;C891,if(MOC!$J$126=true,MOC!$H$126&amp;C891,C891)))</f>
        <v/>
      </c>
      <c r="E891" s="450" t="str">
        <f>IF(isblank(Beer!W67),"",if(Beer!W67=0,"",Beer!W67))</f>
        <v/>
      </c>
      <c r="G891" s="450" t="str">
        <f>if(ISBLANK(Beer!V67),"",if(Beer!V67=0,"",$B$838))</f>
        <v/>
      </c>
      <c r="H891" s="780">
        <f t="shared" si="9"/>
        <v>53</v>
      </c>
    </row>
    <row r="892">
      <c r="A892" s="779"/>
      <c r="C892" s="784" t="str">
        <f>Beer!V68</f>
        <v/>
      </c>
      <c r="D892" s="450" t="str">
        <f>IF(ISBLANK(C892),"",IF(MOC!$J$127=true,MOC!$I$127&amp;C892,if(MOC!$J$126=true,MOC!$H$126&amp;C892,C892)))</f>
        <v/>
      </c>
      <c r="E892" s="450" t="str">
        <f>IF(isblank(Beer!W68),"",if(Beer!W68=0,"",Beer!W68))</f>
        <v/>
      </c>
      <c r="G892" s="450" t="str">
        <f>if(ISBLANK(Beer!V68),"",if(Beer!V68=0,"",$B$838))</f>
        <v/>
      </c>
      <c r="H892" s="780">
        <f t="shared" si="9"/>
        <v>54</v>
      </c>
    </row>
    <row r="893">
      <c r="A893" s="779"/>
      <c r="C893" s="784" t="str">
        <f>Beer!V69</f>
        <v/>
      </c>
      <c r="D893" s="450" t="str">
        <f>IF(ISBLANK(C893),"",IF(MOC!$J$127=true,MOC!$I$127&amp;C893,if(MOC!$J$126=true,MOC!$H$126&amp;C893,C893)))</f>
        <v/>
      </c>
      <c r="E893" s="450" t="str">
        <f>IF(isblank(Beer!W69),"",if(Beer!W69=0,"",Beer!W69))</f>
        <v/>
      </c>
      <c r="G893" s="450" t="str">
        <f>if(ISBLANK(Beer!V69),"",if(Beer!V69=0,"",$B$838))</f>
        <v/>
      </c>
      <c r="H893" s="780">
        <f t="shared" si="9"/>
        <v>55</v>
      </c>
    </row>
    <row r="894">
      <c r="A894" s="779"/>
      <c r="C894" s="784" t="str">
        <f>Beer!V70</f>
        <v/>
      </c>
      <c r="D894" s="450" t="str">
        <f>IF(ISBLANK(C894),"",IF(MOC!$J$127=true,MOC!$I$127&amp;C894,if(MOC!$J$126=true,MOC!$H$126&amp;C894,C894)))</f>
        <v/>
      </c>
      <c r="E894" s="450" t="str">
        <f>IF(isblank(Beer!W70),"",if(Beer!W70=0,"",Beer!W70))</f>
        <v/>
      </c>
      <c r="G894" s="450" t="str">
        <f>if(ISBLANK(Beer!V70),"",if(Beer!V70=0,"",$B$838))</f>
        <v/>
      </c>
      <c r="H894" s="780">
        <f t="shared" si="9"/>
        <v>56</v>
      </c>
    </row>
    <row r="895">
      <c r="A895" s="779"/>
      <c r="C895" s="784" t="str">
        <f>Beer!V71</f>
        <v/>
      </c>
      <c r="D895" s="450" t="str">
        <f>IF(ISBLANK(C895),"",IF(MOC!$J$127=true,MOC!$I$127&amp;C895,if(MOC!$J$126=true,MOC!$H$126&amp;C895,C895)))</f>
        <v/>
      </c>
      <c r="E895" s="450" t="str">
        <f>IF(isblank(Beer!W71),"",if(Beer!W71=0,"",Beer!W71))</f>
        <v/>
      </c>
      <c r="G895" s="450" t="str">
        <f>if(ISBLANK(Beer!V71),"",if(Beer!V71=0,"",$B$838))</f>
        <v/>
      </c>
      <c r="H895" s="780">
        <f t="shared" si="9"/>
        <v>57</v>
      </c>
    </row>
    <row r="896">
      <c r="A896" s="779"/>
      <c r="C896" s="784" t="str">
        <f>Beer!V72</f>
        <v/>
      </c>
      <c r="D896" s="450" t="str">
        <f>IF(ISBLANK(C896),"",IF(MOC!$J$127=true,MOC!$I$127&amp;C896,if(MOC!$J$126=true,MOC!$H$126&amp;C896,C896)))</f>
        <v/>
      </c>
      <c r="E896" s="450" t="str">
        <f>IF(isblank(Beer!W72),"",if(Beer!W72=0,"",Beer!W72))</f>
        <v/>
      </c>
      <c r="G896" s="450" t="str">
        <f>if(ISBLANK(Beer!V72),"",if(Beer!V72=0,"",$B$838))</f>
        <v/>
      </c>
      <c r="H896" s="780">
        <f t="shared" si="9"/>
        <v>58</v>
      </c>
    </row>
    <row r="897">
      <c r="A897" s="779"/>
      <c r="C897" s="784" t="str">
        <f>Beer!V73</f>
        <v/>
      </c>
      <c r="D897" s="450" t="str">
        <f>IF(ISBLANK(C897),"",IF(MOC!$J$127=true,MOC!$I$127&amp;C897,if(MOC!$J$126=true,MOC!$H$126&amp;C897,C897)))</f>
        <v/>
      </c>
      <c r="E897" s="450" t="str">
        <f>IF(isblank(Beer!W73),"",if(Beer!W73=0,"",Beer!W73))</f>
        <v/>
      </c>
      <c r="G897" s="450" t="str">
        <f>if(ISBLANK(Beer!V73),"",if(Beer!V73=0,"",$B$838))</f>
        <v/>
      </c>
      <c r="H897" s="780">
        <f t="shared" si="9"/>
        <v>59</v>
      </c>
    </row>
    <row r="898">
      <c r="A898" s="779"/>
      <c r="C898" s="784" t="str">
        <f>Beer!V74</f>
        <v/>
      </c>
      <c r="D898" s="450" t="str">
        <f>IF(ISBLANK(C898),"",IF(MOC!$J$127=true,MOC!$I$127&amp;C898,if(MOC!$J$126=true,MOC!$H$126&amp;C898,C898)))</f>
        <v/>
      </c>
      <c r="E898" s="450" t="str">
        <f>IF(isblank(Beer!W74),"",if(Beer!W74=0,"",Beer!W74))</f>
        <v/>
      </c>
      <c r="G898" s="450" t="str">
        <f>if(ISBLANK(Beer!V74),"",if(Beer!V74=0,"",$B$838))</f>
        <v/>
      </c>
      <c r="H898" s="780">
        <f t="shared" si="9"/>
        <v>60</v>
      </c>
    </row>
    <row r="899">
      <c r="A899" s="779"/>
      <c r="C899" s="784" t="str">
        <f>Beer!V75</f>
        <v/>
      </c>
      <c r="D899" s="450" t="str">
        <f>IF(ISBLANK(C899),"",IF(MOC!$J$127=true,MOC!$I$127&amp;C899,if(MOC!$J$126=true,MOC!$H$126&amp;C899,C899)))</f>
        <v/>
      </c>
      <c r="E899" s="450" t="str">
        <f>IF(isblank(Beer!W75),"",if(Beer!W75=0,"",Beer!W75))</f>
        <v/>
      </c>
      <c r="G899" s="450" t="str">
        <f>if(ISBLANK(Beer!V75),"",if(Beer!V75=0,"",$B$838))</f>
        <v/>
      </c>
      <c r="H899" s="780">
        <f t="shared" si="9"/>
        <v>61</v>
      </c>
    </row>
    <row r="900">
      <c r="A900" s="779"/>
      <c r="C900" s="784" t="str">
        <f>Beer!V76</f>
        <v/>
      </c>
      <c r="D900" s="450" t="str">
        <f>IF(ISBLANK(C900),"",IF(MOC!$J$127=true,MOC!$I$127&amp;C900,if(MOC!$J$126=true,MOC!$H$126&amp;C900,C900)))</f>
        <v/>
      </c>
      <c r="E900" s="450" t="str">
        <f>IF(isblank(Beer!W76),"",if(Beer!W76=0,"",Beer!W76))</f>
        <v/>
      </c>
      <c r="G900" s="450" t="str">
        <f>if(ISBLANK(Beer!V76),"",if(Beer!V76=0,"",$B$838))</f>
        <v/>
      </c>
      <c r="H900" s="780">
        <f t="shared" si="9"/>
        <v>62</v>
      </c>
    </row>
    <row r="901">
      <c r="A901" s="779"/>
      <c r="C901" s="784" t="str">
        <f>Beer!V77</f>
        <v/>
      </c>
      <c r="D901" s="450" t="str">
        <f>IF(ISBLANK(C901),"",IF(MOC!$J$127=true,MOC!$I$127&amp;C901,if(MOC!$J$126=true,MOC!$H$126&amp;C901,C901)))</f>
        <v/>
      </c>
      <c r="E901" s="450" t="str">
        <f>IF(isblank(Beer!W77),"",if(Beer!W77=0,"",Beer!W77))</f>
        <v/>
      </c>
      <c r="G901" s="450" t="str">
        <f>if(ISBLANK(Beer!V77),"",if(Beer!V77=0,"",$B$838))</f>
        <v/>
      </c>
      <c r="H901" s="780">
        <f t="shared" si="9"/>
        <v>63</v>
      </c>
    </row>
    <row r="902">
      <c r="A902" s="779"/>
      <c r="C902" s="784" t="str">
        <f>Beer!V78</f>
        <v/>
      </c>
      <c r="D902" s="450" t="str">
        <f>IF(ISBLANK(C902),"",IF(MOC!$J$127=true,MOC!$I$127&amp;C902,if(MOC!$J$126=true,MOC!$H$126&amp;C902,C902)))</f>
        <v/>
      </c>
      <c r="E902" s="450" t="str">
        <f>IF(isblank(Beer!W78),"",if(Beer!W78=0,"",Beer!W78))</f>
        <v/>
      </c>
      <c r="G902" s="450" t="str">
        <f>if(ISBLANK(Beer!V78),"",if(Beer!V78=0,"",$B$838))</f>
        <v/>
      </c>
      <c r="H902" s="780">
        <f t="shared" si="9"/>
        <v>64</v>
      </c>
    </row>
    <row r="903">
      <c r="A903" s="779"/>
      <c r="C903" s="784" t="str">
        <f>Beer!V79</f>
        <v/>
      </c>
      <c r="D903" s="450" t="str">
        <f>IF(ISBLANK(C903),"",IF(MOC!$J$127=true,MOC!$I$127&amp;C903,if(MOC!$J$126=true,MOC!$H$126&amp;C903,C903)))</f>
        <v/>
      </c>
      <c r="E903" s="450" t="str">
        <f>IF(isblank(Beer!W79),"",if(Beer!W79=0,"",Beer!W79))</f>
        <v/>
      </c>
      <c r="G903" s="450" t="str">
        <f>if(ISBLANK(Beer!V79),"",if(Beer!V79=0,"",$B$838))</f>
        <v/>
      </c>
      <c r="H903" s="780">
        <f t="shared" si="9"/>
        <v>65</v>
      </c>
    </row>
    <row r="904">
      <c r="A904" s="779"/>
      <c r="C904" s="784" t="str">
        <f>Beer!V80</f>
        <v/>
      </c>
      <c r="D904" s="450" t="str">
        <f>IF(ISBLANK(C904),"",IF(MOC!$J$127=true,MOC!$I$127&amp;C904,if(MOC!$J$126=true,MOC!$H$126&amp;C904,C904)))</f>
        <v/>
      </c>
      <c r="E904" s="450" t="str">
        <f>IF(isblank(Beer!W80),"",if(Beer!W80=0,"",Beer!W80))</f>
        <v/>
      </c>
      <c r="G904" s="450" t="str">
        <f>if(ISBLANK(Beer!V80),"",if(Beer!V80=0,"",$B$838))</f>
        <v/>
      </c>
      <c r="H904" s="780">
        <f t="shared" si="9"/>
        <v>66</v>
      </c>
    </row>
    <row r="905">
      <c r="A905" s="779"/>
      <c r="C905" s="784" t="str">
        <f>Beer!V81</f>
        <v/>
      </c>
      <c r="D905" s="450" t="str">
        <f>IF(ISBLANK(C905),"",IF(MOC!$J$127=true,MOC!$I$127&amp;C905,if(MOC!$J$126=true,MOC!$H$126&amp;C905,C905)))</f>
        <v/>
      </c>
      <c r="E905" s="450" t="str">
        <f>IF(isblank(Beer!W81),"",if(Beer!W81=0,"",Beer!W81))</f>
        <v/>
      </c>
      <c r="G905" s="450" t="str">
        <f>if(ISBLANK(Beer!V81),"",if(Beer!V81=0,"",$B$838))</f>
        <v/>
      </c>
      <c r="H905" s="780">
        <f t="shared" si="9"/>
        <v>67</v>
      </c>
    </row>
    <row r="906">
      <c r="A906" s="779"/>
      <c r="C906" s="784" t="str">
        <f>Beer!V82</f>
        <v/>
      </c>
      <c r="D906" s="450" t="str">
        <f>IF(ISBLANK(C906),"",IF(MOC!$J$127=true,MOC!$I$127&amp;C906,if(MOC!$J$126=true,MOC!$H$126&amp;C906,C906)))</f>
        <v/>
      </c>
      <c r="E906" s="450" t="str">
        <f>IF(isblank(Beer!W82),"",if(Beer!W82=0,"",Beer!W82))</f>
        <v/>
      </c>
      <c r="G906" s="450" t="str">
        <f>if(ISBLANK(Beer!V82),"",if(Beer!V82=0,"",$B$838))</f>
        <v/>
      </c>
      <c r="H906" s="780">
        <f t="shared" si="9"/>
        <v>68</v>
      </c>
    </row>
    <row r="907">
      <c r="A907" s="779"/>
      <c r="C907" s="784" t="str">
        <f>Beer!V83</f>
        <v/>
      </c>
      <c r="D907" s="450" t="str">
        <f>IF(ISBLANK(C907),"",IF(MOC!$J$127=true,MOC!$I$127&amp;C907,if(MOC!$J$126=true,MOC!$H$126&amp;C907,C907)))</f>
        <v/>
      </c>
      <c r="E907" s="450" t="str">
        <f>IF(isblank(Beer!W83),"",if(Beer!W83=0,"",Beer!W83))</f>
        <v/>
      </c>
      <c r="G907" s="450" t="str">
        <f>if(ISBLANK(Beer!V83),"",if(Beer!V83=0,"",$B$838))</f>
        <v/>
      </c>
      <c r="H907" s="780">
        <f t="shared" si="9"/>
        <v>69</v>
      </c>
    </row>
    <row r="908">
      <c r="A908" s="779"/>
      <c r="C908" s="784" t="str">
        <f>Beer!V84</f>
        <v/>
      </c>
      <c r="D908" s="450" t="str">
        <f>IF(ISBLANK(C908),"",IF(MOC!$J$127=true,MOC!$I$127&amp;C908,if(MOC!$J$126=true,MOC!$H$126&amp;C908,C908)))</f>
        <v/>
      </c>
      <c r="E908" s="450" t="str">
        <f>IF(isblank(Beer!W84),"",if(Beer!W84=0,"",Beer!W84))</f>
        <v/>
      </c>
      <c r="G908" s="450" t="str">
        <f>if(ISBLANK(Beer!V84),"",if(Beer!V84=0,"",$B$838))</f>
        <v/>
      </c>
      <c r="H908" s="780">
        <f t="shared" si="9"/>
        <v>70</v>
      </c>
    </row>
    <row r="909">
      <c r="A909" s="779"/>
      <c r="C909" s="784" t="str">
        <f>Beer!V85</f>
        <v/>
      </c>
      <c r="D909" s="450" t="str">
        <f>IF(ISBLANK(C909),"",IF(MOC!$J$127=true,MOC!$I$127&amp;C909,if(MOC!$J$126=true,MOC!$H$126&amp;C909,C909)))</f>
        <v/>
      </c>
      <c r="E909" s="450" t="str">
        <f>IF(isblank(Beer!W85),"",if(Beer!W85=0,"",Beer!W85))</f>
        <v/>
      </c>
      <c r="G909" s="450" t="str">
        <f>if(ISBLANK(Beer!V85),"",if(Beer!V85=0,"",$B$838))</f>
        <v/>
      </c>
      <c r="H909" s="780">
        <f t="shared" si="9"/>
        <v>71</v>
      </c>
    </row>
    <row r="910">
      <c r="A910" s="779"/>
      <c r="C910" s="784" t="str">
        <f>Beer!V86</f>
        <v/>
      </c>
      <c r="D910" s="450" t="str">
        <f>IF(ISBLANK(C910),"",IF(MOC!$J$127=true,MOC!$I$127&amp;C910,if(MOC!$J$126=true,MOC!$H$126&amp;C910,C910)))</f>
        <v/>
      </c>
      <c r="E910" s="450" t="str">
        <f>IF(isblank(Beer!W86),"",if(Beer!W86=0,"",Beer!W86))</f>
        <v/>
      </c>
      <c r="G910" s="450" t="str">
        <f>if(ISBLANK(Beer!V86),"",if(Beer!V86=0,"",$B$838))</f>
        <v/>
      </c>
      <c r="H910" s="780">
        <f t="shared" si="9"/>
        <v>72</v>
      </c>
    </row>
    <row r="911">
      <c r="A911" s="779"/>
      <c r="C911" s="784" t="str">
        <f>Beer!V87</f>
        <v/>
      </c>
      <c r="D911" s="450" t="str">
        <f>IF(ISBLANK(C911),"",IF(MOC!$J$127=true,MOC!$I$127&amp;C911,if(MOC!$J$126=true,MOC!$H$126&amp;C911,C911)))</f>
        <v/>
      </c>
      <c r="E911" s="450" t="str">
        <f>IF(isblank(Beer!W87),"",if(Beer!W87=0,"",Beer!W87))</f>
        <v/>
      </c>
      <c r="G911" s="450" t="str">
        <f>if(ISBLANK(Beer!V87),"",if(Beer!V87=0,"",$B$838))</f>
        <v/>
      </c>
      <c r="H911" s="780">
        <f t="shared" si="9"/>
        <v>73</v>
      </c>
    </row>
    <row r="912">
      <c r="A912" s="779"/>
      <c r="C912" s="784" t="str">
        <f>Beer!V88</f>
        <v/>
      </c>
      <c r="D912" s="450" t="str">
        <f>IF(ISBLANK(C912),"",IF(MOC!$J$127=true,MOC!$I$127&amp;C912,if(MOC!$J$126=true,MOC!$H$126&amp;C912,C912)))</f>
        <v/>
      </c>
      <c r="E912" s="450" t="str">
        <f>IF(isblank(Beer!W88),"",if(Beer!W88=0,"",Beer!W88))</f>
        <v/>
      </c>
      <c r="G912" s="450" t="str">
        <f>if(ISBLANK(Beer!V88),"",if(Beer!V88=0,"",$B$838))</f>
        <v/>
      </c>
      <c r="H912" s="780">
        <f t="shared" si="9"/>
        <v>74</v>
      </c>
    </row>
    <row r="913">
      <c r="A913" s="779"/>
      <c r="C913" s="784" t="str">
        <f>Beer!V89</f>
        <v/>
      </c>
      <c r="D913" s="450" t="str">
        <f>IF(ISBLANK(C913),"",IF(MOC!$J$127=true,MOC!$I$127&amp;C913,if(MOC!$J$126=true,MOC!$H$126&amp;C913,C913)))</f>
        <v/>
      </c>
      <c r="E913" s="450" t="str">
        <f>IF(isblank(Beer!W89),"",if(Beer!W89=0,"",Beer!W89))</f>
        <v/>
      </c>
      <c r="G913" s="450" t="str">
        <f>if(ISBLANK(Beer!V89),"",if(Beer!V89=0,"",$B$838))</f>
        <v/>
      </c>
      <c r="H913" s="780">
        <f t="shared" si="9"/>
        <v>75</v>
      </c>
    </row>
    <row r="914">
      <c r="A914" s="779"/>
      <c r="C914" s="784" t="str">
        <f>Beer!V90</f>
        <v/>
      </c>
      <c r="D914" s="450" t="str">
        <f>IF(ISBLANK(C914),"",IF(MOC!$J$127=true,MOC!$I$127&amp;C914,if(MOC!$J$126=true,MOC!$H$126&amp;C914,C914)))</f>
        <v/>
      </c>
      <c r="E914" s="450" t="str">
        <f>IF(isblank(Beer!W90),"",if(Beer!W90=0,"",Beer!W90))</f>
        <v/>
      </c>
      <c r="G914" s="450" t="str">
        <f>if(ISBLANK(Beer!V90),"",if(Beer!V90=0,"",$B$838))</f>
        <v/>
      </c>
      <c r="H914" s="780">
        <f t="shared" si="9"/>
        <v>76</v>
      </c>
    </row>
    <row r="915">
      <c r="A915" s="779"/>
      <c r="C915" s="784" t="str">
        <f>Beer!V91</f>
        <v/>
      </c>
      <c r="D915" s="450" t="str">
        <f>IF(ISBLANK(C915),"",IF(MOC!$J$127=true,MOC!$I$127&amp;C915,if(MOC!$J$126=true,MOC!$H$126&amp;C915,C915)))</f>
        <v/>
      </c>
      <c r="E915" s="450" t="str">
        <f>IF(isblank(Beer!W91),"",if(Beer!W91=0,"",Beer!W91))</f>
        <v/>
      </c>
      <c r="G915" s="450" t="str">
        <f>if(ISBLANK(Beer!V91),"",if(Beer!V91=0,"",$B$838))</f>
        <v/>
      </c>
      <c r="H915" s="780">
        <f t="shared" si="9"/>
        <v>77</v>
      </c>
    </row>
    <row r="916">
      <c r="A916" s="779"/>
      <c r="C916" s="784" t="str">
        <f>Beer!V92</f>
        <v/>
      </c>
      <c r="D916" s="450" t="str">
        <f>IF(ISBLANK(C916),"",IF(MOC!$J$127=true,MOC!$I$127&amp;C916,if(MOC!$J$126=true,MOC!$H$126&amp;C916,C916)))</f>
        <v/>
      </c>
      <c r="E916" s="450" t="str">
        <f>IF(isblank(Beer!W92),"",if(Beer!W92=0,"",Beer!W92))</f>
        <v/>
      </c>
      <c r="G916" s="450" t="str">
        <f>if(ISBLANK(Beer!V92),"",if(Beer!V92=0,"",$B$838))</f>
        <v/>
      </c>
      <c r="H916" s="780">
        <f t="shared" si="9"/>
        <v>78</v>
      </c>
    </row>
    <row r="917">
      <c r="A917" s="779"/>
      <c r="C917" s="784" t="str">
        <f>Beer!V93</f>
        <v/>
      </c>
      <c r="D917" s="450" t="str">
        <f>IF(ISBLANK(C917),"",IF(MOC!$J$127=true,MOC!$I$127&amp;C917,if(MOC!$J$126=true,MOC!$H$126&amp;C917,C917)))</f>
        <v/>
      </c>
      <c r="E917" s="450" t="str">
        <f>IF(isblank(Beer!W93),"",if(Beer!W93=0,"",Beer!W93))</f>
        <v/>
      </c>
      <c r="G917" s="450" t="str">
        <f>if(ISBLANK(Beer!V93),"",if(Beer!V93=0,"",$B$838))</f>
        <v/>
      </c>
      <c r="H917" s="780">
        <f t="shared" si="9"/>
        <v>79</v>
      </c>
    </row>
    <row r="918">
      <c r="A918" s="779"/>
      <c r="C918" s="784" t="str">
        <f>Beer!V94</f>
        <v/>
      </c>
      <c r="D918" s="450" t="str">
        <f>IF(ISBLANK(C918),"",IF(MOC!$J$127=true,MOC!$I$127&amp;C918,if(MOC!$J$126=true,MOC!$H$126&amp;C918,C918)))</f>
        <v/>
      </c>
      <c r="E918" s="450" t="str">
        <f>IF(isblank(Beer!W94),"",if(Beer!W94=0,"",Beer!W94))</f>
        <v/>
      </c>
      <c r="G918" s="450" t="str">
        <f>if(ISBLANK(Beer!V94),"",if(Beer!V94=0,"",$B$838))</f>
        <v/>
      </c>
      <c r="H918" s="780">
        <f t="shared" si="9"/>
        <v>80</v>
      </c>
    </row>
    <row r="919">
      <c r="A919" s="779"/>
      <c r="C919" s="784" t="str">
        <f>Beer!V95</f>
        <v/>
      </c>
      <c r="D919" s="450" t="str">
        <f>IF(ISBLANK(C919),"",IF(MOC!$J$127=true,MOC!$I$127&amp;C919,if(MOC!$J$126=true,MOC!$H$126&amp;C919,C919)))</f>
        <v/>
      </c>
      <c r="E919" s="450" t="str">
        <f>IF(isblank(Beer!W95),"",if(Beer!W95=0,"",Beer!W95))</f>
        <v/>
      </c>
      <c r="G919" s="450" t="str">
        <f>if(ISBLANK(Beer!V95),"",if(Beer!V95=0,"",$B$838))</f>
        <v/>
      </c>
      <c r="H919" s="780">
        <f t="shared" si="9"/>
        <v>81</v>
      </c>
    </row>
    <row r="920">
      <c r="A920" s="779"/>
      <c r="C920" s="784" t="str">
        <f>Beer!V96</f>
        <v/>
      </c>
      <c r="D920" s="450" t="str">
        <f>IF(ISBLANK(C920),"",IF(MOC!$J$127=true,MOC!$I$127&amp;C920,if(MOC!$J$126=true,MOC!$H$126&amp;C920,C920)))</f>
        <v/>
      </c>
      <c r="E920" s="450" t="str">
        <f>IF(isblank(Beer!W96),"",if(Beer!W96=0,"",Beer!W96))</f>
        <v/>
      </c>
      <c r="G920" s="450" t="str">
        <f>if(ISBLANK(Beer!V96),"",if(Beer!V96=0,"",$B$838))</f>
        <v/>
      </c>
      <c r="H920" s="780">
        <f t="shared" si="9"/>
        <v>82</v>
      </c>
    </row>
    <row r="921">
      <c r="A921" s="779"/>
      <c r="C921" s="784" t="str">
        <f>Beer!V97</f>
        <v/>
      </c>
      <c r="D921" s="450" t="str">
        <f>IF(ISBLANK(C921),"",IF(MOC!$J$127=true,MOC!$I$127&amp;C921,if(MOC!$J$126=true,MOC!$H$126&amp;C921,C921)))</f>
        <v/>
      </c>
      <c r="E921" s="450" t="str">
        <f>IF(isblank(Beer!W97),"",if(Beer!W97=0,"",Beer!W97))</f>
        <v/>
      </c>
      <c r="G921" s="450" t="str">
        <f>if(ISBLANK(Beer!V97),"",if(Beer!V97=0,"",$B$838))</f>
        <v/>
      </c>
      <c r="H921" s="780">
        <f t="shared" si="9"/>
        <v>83</v>
      </c>
    </row>
    <row r="922">
      <c r="A922" s="779"/>
      <c r="C922" s="784" t="str">
        <f>Beer!V98</f>
        <v/>
      </c>
      <c r="D922" s="450" t="str">
        <f>IF(ISBLANK(C922),"",IF(MOC!$J$127=true,MOC!$I$127&amp;C922,if(MOC!$J$126=true,MOC!$H$126&amp;C922,C922)))</f>
        <v/>
      </c>
      <c r="E922" s="450" t="str">
        <f>IF(isblank(Beer!W98),"",if(Beer!W98=0,"",Beer!W98))</f>
        <v/>
      </c>
      <c r="G922" s="450" t="str">
        <f>if(ISBLANK(Beer!V98),"",if(Beer!V98=0,"",$B$838))</f>
        <v/>
      </c>
      <c r="H922" s="780">
        <f t="shared" si="9"/>
        <v>84</v>
      </c>
    </row>
    <row r="923">
      <c r="A923" s="779"/>
      <c r="C923" s="784" t="str">
        <f>Beer!V99</f>
        <v/>
      </c>
      <c r="D923" s="450" t="str">
        <f>IF(ISBLANK(C923),"",IF(MOC!$J$127=true,MOC!$I$127&amp;C923,if(MOC!$J$126=true,MOC!$H$126&amp;C923,C923)))</f>
        <v/>
      </c>
      <c r="E923" s="450" t="str">
        <f>IF(isblank(Beer!W99),"",if(Beer!W99=0,"",Beer!W99))</f>
        <v/>
      </c>
      <c r="G923" s="450" t="str">
        <f>if(ISBLANK(Beer!V99),"",if(Beer!V99=0,"",$B$838))</f>
        <v/>
      </c>
      <c r="H923" s="780">
        <f t="shared" si="9"/>
        <v>85</v>
      </c>
    </row>
    <row r="924">
      <c r="A924" s="779"/>
      <c r="C924" s="784" t="str">
        <f>Beer!V100</f>
        <v/>
      </c>
      <c r="D924" s="450" t="str">
        <f>IF(ISBLANK(C924),"",IF(MOC!$J$127=true,MOC!$I$127&amp;C924,if(MOC!$J$126=true,MOC!$H$126&amp;C924,C924)))</f>
        <v/>
      </c>
      <c r="E924" s="450" t="str">
        <f>IF(isblank(Beer!W100),"",if(Beer!W100=0,"",Beer!W100))</f>
        <v/>
      </c>
      <c r="G924" s="450" t="str">
        <f>if(ISBLANK(Beer!V100),"",if(Beer!V100=0,"",$B$838))</f>
        <v/>
      </c>
      <c r="H924" s="780">
        <f t="shared" si="9"/>
        <v>86</v>
      </c>
    </row>
    <row r="925">
      <c r="A925" s="779"/>
      <c r="C925" s="784" t="str">
        <f>Beer!V101</f>
        <v/>
      </c>
      <c r="D925" s="450" t="str">
        <f>IF(ISBLANK(C925),"",IF(MOC!$J$127=true,MOC!$I$127&amp;C925,if(MOC!$J$126=true,MOC!$H$126&amp;C925,C925)))</f>
        <v/>
      </c>
      <c r="E925" s="450" t="str">
        <f>IF(isblank(Beer!W101),"",if(Beer!W101=0,"",Beer!W101))</f>
        <v/>
      </c>
      <c r="G925" s="450" t="str">
        <f>if(ISBLANK(Beer!V101),"",if(Beer!V101=0,"",$B$838))</f>
        <v/>
      </c>
      <c r="H925" s="780">
        <f t="shared" si="9"/>
        <v>87</v>
      </c>
    </row>
    <row r="926">
      <c r="A926" s="779"/>
      <c r="C926" s="784" t="str">
        <f>Beer!V102</f>
        <v/>
      </c>
      <c r="D926" s="450" t="str">
        <f>IF(ISBLANK(C926),"",IF(MOC!$J$127=true,MOC!$I$127&amp;C926,if(MOC!$J$126=true,MOC!$H$126&amp;C926,C926)))</f>
        <v/>
      </c>
      <c r="E926" s="450" t="str">
        <f>IF(isblank(Beer!W102),"",if(Beer!W102=0,"",Beer!W102))</f>
        <v/>
      </c>
      <c r="G926" s="450" t="str">
        <f>if(ISBLANK(Beer!V102),"",if(Beer!V102=0,"",$B$838))</f>
        <v/>
      </c>
      <c r="H926" s="780">
        <f t="shared" si="9"/>
        <v>88</v>
      </c>
    </row>
    <row r="927">
      <c r="A927" s="779"/>
      <c r="C927" s="784" t="str">
        <f>Beer!V103</f>
        <v/>
      </c>
      <c r="D927" s="450" t="str">
        <f>IF(ISBLANK(C927),"",IF(MOC!$J$127=true,MOC!$I$127&amp;C927,if(MOC!$J$126=true,MOC!$H$126&amp;C927,C927)))</f>
        <v/>
      </c>
      <c r="E927" s="450" t="str">
        <f>IF(isblank(Beer!W103),"",if(Beer!W103=0,"",Beer!W103))</f>
        <v/>
      </c>
      <c r="G927" s="450" t="str">
        <f>if(ISBLANK(Beer!V103),"",if(Beer!V103=0,"",$B$838))</f>
        <v/>
      </c>
      <c r="H927" s="780">
        <f t="shared" si="9"/>
        <v>89</v>
      </c>
    </row>
    <row r="928">
      <c r="A928" s="779"/>
      <c r="C928" s="784" t="str">
        <f>Beer!V104</f>
        <v/>
      </c>
      <c r="D928" s="450" t="str">
        <f>IF(ISBLANK(C928),"",IF(MOC!$J$127=true,MOC!$I$127&amp;C928,if(MOC!$J$126=true,MOC!$H$126&amp;C928,C928)))</f>
        <v/>
      </c>
      <c r="E928" s="450" t="str">
        <f>IF(isblank(Beer!W104),"",if(Beer!W104=0,"",Beer!W104))</f>
        <v/>
      </c>
      <c r="G928" s="450" t="str">
        <f>if(ISBLANK(Beer!V104),"",if(Beer!V104=0,"",$B$838))</f>
        <v/>
      </c>
      <c r="H928" s="780">
        <f t="shared" si="9"/>
        <v>90</v>
      </c>
    </row>
    <row r="929">
      <c r="A929" s="779"/>
      <c r="C929" s="784" t="str">
        <f>Beer!V105</f>
        <v/>
      </c>
      <c r="D929" s="450" t="str">
        <f>IF(ISBLANK(C929),"",IF(MOC!$J$127=true,MOC!$I$127&amp;C929,if(MOC!$J$126=true,MOC!$H$126&amp;C929,C929)))</f>
        <v/>
      </c>
      <c r="E929" s="450" t="str">
        <f>IF(isblank(Beer!W105),"",if(Beer!W105=0,"",Beer!W105))</f>
        <v/>
      </c>
      <c r="G929" s="450" t="str">
        <f>if(ISBLANK(Beer!V105),"",if(Beer!V105=0,"",$B$838))</f>
        <v/>
      </c>
      <c r="H929" s="780">
        <f t="shared" si="9"/>
        <v>91</v>
      </c>
    </row>
    <row r="930">
      <c r="A930" s="779"/>
      <c r="C930" s="784" t="str">
        <f>Beer!V106</f>
        <v/>
      </c>
      <c r="D930" s="450" t="str">
        <f>IF(ISBLANK(C930),"",IF(MOC!$J$127=true,MOC!$I$127&amp;C930,if(MOC!$J$126=true,MOC!$H$126&amp;C930,C930)))</f>
        <v/>
      </c>
      <c r="E930" s="450" t="str">
        <f>IF(isblank(Beer!W106),"",if(Beer!W106=0,"",Beer!W106))</f>
        <v/>
      </c>
      <c r="G930" s="450" t="str">
        <f>if(ISBLANK(Beer!V106),"",if(Beer!V106=0,"",$B$838))</f>
        <v/>
      </c>
      <c r="H930" s="780">
        <f t="shared" si="9"/>
        <v>92</v>
      </c>
    </row>
    <row r="931">
      <c r="A931" s="779"/>
      <c r="C931" s="784" t="str">
        <f>Beer!V107</f>
        <v/>
      </c>
      <c r="D931" s="450" t="str">
        <f>IF(ISBLANK(C931),"",IF(MOC!$J$127=true,MOC!$I$127&amp;C931,if(MOC!$J$126=true,MOC!$H$126&amp;C931,C931)))</f>
        <v/>
      </c>
      <c r="E931" s="450" t="str">
        <f>IF(isblank(Beer!W107),"",if(Beer!W107=0,"",Beer!W107))</f>
        <v/>
      </c>
      <c r="G931" s="450" t="str">
        <f>if(ISBLANK(Beer!V107),"",if(Beer!V107=0,"",$B$838))</f>
        <v/>
      </c>
      <c r="H931" s="780">
        <f t="shared" si="9"/>
        <v>93</v>
      </c>
    </row>
    <row r="932">
      <c r="A932" s="779"/>
      <c r="C932" s="784" t="str">
        <f>Beer!V108</f>
        <v/>
      </c>
      <c r="D932" s="450" t="str">
        <f>IF(ISBLANK(C932),"",IF(MOC!$J$127=true,MOC!$I$127&amp;C932,if(MOC!$J$126=true,MOC!$H$126&amp;C932,C932)))</f>
        <v/>
      </c>
      <c r="E932" s="450" t="str">
        <f>IF(isblank(Beer!W108),"",if(Beer!W108=0,"",Beer!W108))</f>
        <v/>
      </c>
      <c r="G932" s="450" t="str">
        <f>if(ISBLANK(Beer!V108),"",if(Beer!V108=0,"",$B$838))</f>
        <v/>
      </c>
      <c r="H932" s="780">
        <f t="shared" si="9"/>
        <v>94</v>
      </c>
    </row>
    <row r="933">
      <c r="A933" s="779"/>
      <c r="C933" s="784" t="str">
        <f>Beer!V109</f>
        <v/>
      </c>
      <c r="D933" s="450" t="str">
        <f>IF(ISBLANK(C933),"",IF(MOC!$J$127=true,MOC!$I$127&amp;C933,if(MOC!$J$126=true,MOC!$H$126&amp;C933,C933)))</f>
        <v/>
      </c>
      <c r="E933" s="450" t="str">
        <f>IF(isblank(Beer!W109),"",if(Beer!W109=0,"",Beer!W109))</f>
        <v/>
      </c>
      <c r="G933" s="450" t="str">
        <f>if(ISBLANK(Beer!V109),"",if(Beer!V109=0,"",$B$838))</f>
        <v/>
      </c>
      <c r="H933" s="780">
        <f t="shared" si="9"/>
        <v>95</v>
      </c>
    </row>
    <row r="934">
      <c r="A934" s="779"/>
      <c r="C934" s="784" t="str">
        <f>Beer!V110</f>
        <v/>
      </c>
      <c r="D934" s="450" t="str">
        <f>IF(ISBLANK(C934),"",IF(MOC!$J$127=true,MOC!$I$127&amp;C934,if(MOC!$J$126=true,MOC!$H$126&amp;C934,C934)))</f>
        <v/>
      </c>
      <c r="E934" s="450" t="str">
        <f>IF(isblank(Beer!W110),"",if(Beer!W110=0,"",Beer!W110))</f>
        <v/>
      </c>
      <c r="G934" s="450" t="str">
        <f>if(ISBLANK(Beer!V110),"",if(Beer!V110=0,"",$B$838))</f>
        <v/>
      </c>
      <c r="H934" s="780">
        <f t="shared" si="9"/>
        <v>96</v>
      </c>
    </row>
    <row r="935">
      <c r="A935" s="779"/>
      <c r="C935" s="784" t="str">
        <f>Beer!V111</f>
        <v/>
      </c>
      <c r="D935" s="450" t="str">
        <f>IF(ISBLANK(C935),"",IF(MOC!$J$127=true,MOC!$I$127&amp;C935,if(MOC!$J$126=true,MOC!$H$126&amp;C935,C935)))</f>
        <v/>
      </c>
      <c r="E935" s="450" t="str">
        <f>IF(isblank(Beer!W111),"",if(Beer!W111=0,"",Beer!W111))</f>
        <v/>
      </c>
      <c r="G935" s="450" t="str">
        <f>if(ISBLANK(Beer!V111),"",if(Beer!V111=0,"",$B$838))</f>
        <v/>
      </c>
      <c r="H935" s="780">
        <f t="shared" si="9"/>
        <v>97</v>
      </c>
    </row>
    <row r="936">
      <c r="A936" s="779"/>
      <c r="C936" s="784" t="str">
        <f>Beer!V112</f>
        <v/>
      </c>
      <c r="D936" s="450" t="str">
        <f>IF(ISBLANK(C936),"",IF(MOC!$J$127=true,MOC!$I$127&amp;C936,if(MOC!$J$126=true,MOC!$H$126&amp;C936,C936)))</f>
        <v/>
      </c>
      <c r="E936" s="450" t="str">
        <f>IF(isblank(Beer!W112),"",if(Beer!W112=0,"",Beer!W112))</f>
        <v/>
      </c>
      <c r="G936" s="450" t="str">
        <f>if(ISBLANK(Beer!V112),"",if(Beer!V112=0,"",$B$838))</f>
        <v/>
      </c>
      <c r="H936" s="780">
        <f t="shared" si="9"/>
        <v>98</v>
      </c>
    </row>
    <row r="937">
      <c r="A937" s="779"/>
      <c r="C937" s="784" t="str">
        <f>Beer!V113</f>
        <v/>
      </c>
      <c r="D937" s="450" t="str">
        <f>IF(ISBLANK(C937),"",IF(MOC!$J$127=true,MOC!$I$127&amp;C937,if(MOC!$J$126=true,MOC!$H$126&amp;C937,C937)))</f>
        <v/>
      </c>
      <c r="E937" s="450" t="str">
        <f>IF(isblank(Beer!W113),"",if(Beer!W113=0,"",Beer!W113))</f>
        <v/>
      </c>
      <c r="G937" s="450" t="str">
        <f>if(ISBLANK(Beer!V113),"",if(Beer!V113=0,"",$B$838))</f>
        <v/>
      </c>
      <c r="H937" s="780">
        <f t="shared" si="9"/>
        <v>99</v>
      </c>
    </row>
    <row r="938">
      <c r="A938" s="779"/>
      <c r="C938" s="784" t="str">
        <f>Beer!V114</f>
        <v/>
      </c>
      <c r="D938" s="450" t="str">
        <f>IF(ISBLANK(C938),"",IF(MOC!$J$127=true,MOC!$I$127&amp;C938,if(MOC!$J$126=true,MOC!$H$126&amp;C938,C938)))</f>
        <v/>
      </c>
      <c r="E938" s="450" t="str">
        <f>IF(isblank(Beer!W114),"",if(Beer!W114=0,"",Beer!W114))</f>
        <v/>
      </c>
      <c r="G938" s="450" t="str">
        <f>if(ISBLANK(Beer!V114),"",if(Beer!V114=0,"",$B$838))</f>
        <v/>
      </c>
      <c r="H938" s="780">
        <f t="shared" si="9"/>
        <v>100</v>
      </c>
    </row>
    <row r="939">
      <c r="A939" s="779"/>
      <c r="C939" s="450" t="str">
        <f>Beer!V116</f>
        <v/>
      </c>
      <c r="D939" s="450" t="str">
        <f>IF(ISBLANK(C939),"",IF(MOC!$J$127=true,MOC!$I$127&amp;C939,if(MOC!$J$126=true,MOC!$H$126&amp;C939,C939)))</f>
        <v/>
      </c>
      <c r="E939" s="450" t="str">
        <f>IF(isblank(Beer!W116),"",if(Beer!W116=0,"",Beer!W116))</f>
        <v/>
      </c>
      <c r="G939" s="450" t="str">
        <f>if(ISBLANK(Beer!V116),"",if(Beer!V116=0,"",$B$838))</f>
        <v/>
      </c>
      <c r="H939" s="780"/>
    </row>
    <row r="940">
      <c r="A940" s="779"/>
      <c r="C940" s="444"/>
      <c r="H940" s="780"/>
    </row>
    <row r="941">
      <c r="A941" s="779"/>
      <c r="C941" s="444"/>
      <c r="H941" s="780"/>
    </row>
    <row r="942">
      <c r="A942" s="791" t="str">
        <f>Beer!Y14</f>
        <v>Optional Beer Category</v>
      </c>
      <c r="B942" s="791" t="str">
        <f>A942</f>
        <v>Optional Beer Category</v>
      </c>
      <c r="C942" s="444"/>
      <c r="H942" s="780"/>
    </row>
    <row r="943">
      <c r="A943" s="779"/>
      <c r="C943" s="784" t="str">
        <f>Beer!Y15</f>
        <v/>
      </c>
      <c r="D943" s="450" t="str">
        <f>IF(ISBLANK(C943),"",IF(MOC!$J$131=true,MOC!$I$131&amp;C943,if(MOC!$J$130=true,MOC!$H$130&amp;C943,C943)))</f>
        <v/>
      </c>
      <c r="E943" s="450" t="str">
        <f>IF(isblank(Beer!Z15),"",if(Beer!Z15=0,"",Beer!Z15))</f>
        <v/>
      </c>
      <c r="G943" s="450" t="str">
        <f>if(ISBLANK(Beer!Y15),"",if(Beer!Y15=0,"",$B$942))</f>
        <v/>
      </c>
      <c r="H943" s="785">
        <v>1.0</v>
      </c>
    </row>
    <row r="944">
      <c r="A944" s="779"/>
      <c r="C944" s="784" t="str">
        <f>Beer!Y16</f>
        <v/>
      </c>
      <c r="D944" s="450" t="str">
        <f>IF(ISBLANK(C944),"",IF(MOC!$J$131=true,MOC!$I$131&amp;C944,if(MOC!$J$130=true,MOC!$H$130&amp;C944,C944)))</f>
        <v/>
      </c>
      <c r="E944" s="450" t="str">
        <f>IF(isblank(Beer!Z16),"",if(Beer!Z16=0,"",Beer!Z16))</f>
        <v/>
      </c>
      <c r="G944" s="450" t="str">
        <f>if(ISBLANK(Beer!Y16),"",if(Beer!Y16=0,"",$B$942))</f>
        <v/>
      </c>
      <c r="H944" s="780">
        <f t="shared" ref="H944:H1042" si="10">H943+1</f>
        <v>2</v>
      </c>
    </row>
    <row r="945">
      <c r="A945" s="779"/>
      <c r="C945" s="784" t="str">
        <f>Beer!Y17</f>
        <v/>
      </c>
      <c r="D945" s="450" t="str">
        <f>IF(ISBLANK(C945),"",IF(MOC!$J$131=true,MOC!$I$131&amp;C945,if(MOC!$J$130=true,MOC!$H$130&amp;C945,C945)))</f>
        <v/>
      </c>
      <c r="E945" s="450" t="str">
        <f>IF(isblank(Beer!Z17),"",if(Beer!Z17=0,"",Beer!Z17))</f>
        <v/>
      </c>
      <c r="G945" s="450" t="str">
        <f>if(ISBLANK(Beer!Y17),"",if(Beer!Y17=0,"",$B$942))</f>
        <v/>
      </c>
      <c r="H945" s="780">
        <f t="shared" si="10"/>
        <v>3</v>
      </c>
    </row>
    <row r="946">
      <c r="A946" s="779"/>
      <c r="C946" s="784" t="str">
        <f>Beer!Y18</f>
        <v/>
      </c>
      <c r="D946" s="450" t="str">
        <f>IF(ISBLANK(C946),"",IF(MOC!$J$131=true,MOC!$I$131&amp;C946,if(MOC!$J$130=true,MOC!$H$130&amp;C946,C946)))</f>
        <v/>
      </c>
      <c r="E946" s="450" t="str">
        <f>IF(isblank(Beer!Z18),"",if(Beer!Z18=0,"",Beer!Z18))</f>
        <v/>
      </c>
      <c r="G946" s="450" t="str">
        <f>if(ISBLANK(Beer!Y18),"",if(Beer!Y18=0,"",$B$942))</f>
        <v/>
      </c>
      <c r="H946" s="780">
        <f t="shared" si="10"/>
        <v>4</v>
      </c>
    </row>
    <row r="947">
      <c r="A947" s="779"/>
      <c r="C947" s="784" t="str">
        <f>Beer!Y19</f>
        <v/>
      </c>
      <c r="D947" s="450" t="str">
        <f>IF(ISBLANK(C947),"",IF(MOC!$J$131=true,MOC!$I$131&amp;C947,if(MOC!$J$130=true,MOC!$H$130&amp;C947,C947)))</f>
        <v/>
      </c>
      <c r="E947" s="450" t="str">
        <f>IF(isblank(Beer!Z19),"",if(Beer!Z19=0,"",Beer!Z19))</f>
        <v/>
      </c>
      <c r="G947" s="450" t="str">
        <f>if(ISBLANK(Beer!Y19),"",if(Beer!Y19=0,"",$B$942))</f>
        <v/>
      </c>
      <c r="H947" s="780">
        <f t="shared" si="10"/>
        <v>5</v>
      </c>
    </row>
    <row r="948">
      <c r="A948" s="779"/>
      <c r="C948" s="784" t="str">
        <f>Beer!Y20</f>
        <v/>
      </c>
      <c r="D948" s="450" t="str">
        <f>IF(ISBLANK(C948),"",IF(MOC!$J$131=true,MOC!$I$131&amp;C948,if(MOC!$J$130=true,MOC!$H$130&amp;C948,C948)))</f>
        <v/>
      </c>
      <c r="E948" s="450" t="str">
        <f>IF(isblank(Beer!Z20),"",if(Beer!Z20=0,"",Beer!Z20))</f>
        <v/>
      </c>
      <c r="G948" s="450" t="str">
        <f>if(ISBLANK(Beer!Y20),"",if(Beer!Y20=0,"",$B$942))</f>
        <v/>
      </c>
      <c r="H948" s="780">
        <f t="shared" si="10"/>
        <v>6</v>
      </c>
    </row>
    <row r="949">
      <c r="A949" s="779"/>
      <c r="C949" s="784" t="str">
        <f>Beer!Y21</f>
        <v/>
      </c>
      <c r="D949" s="450" t="str">
        <f>IF(ISBLANK(C949),"",IF(MOC!$J$131=true,MOC!$I$131&amp;C949,if(MOC!$J$130=true,MOC!$H$130&amp;C949,C949)))</f>
        <v/>
      </c>
      <c r="E949" s="450" t="str">
        <f>IF(isblank(Beer!Z21),"",if(Beer!Z21=0,"",Beer!Z21))</f>
        <v/>
      </c>
      <c r="G949" s="450" t="str">
        <f>if(ISBLANK(Beer!Y21),"",if(Beer!Y21=0,"",$B$942))</f>
        <v/>
      </c>
      <c r="H949" s="780">
        <f t="shared" si="10"/>
        <v>7</v>
      </c>
    </row>
    <row r="950">
      <c r="A950" s="779"/>
      <c r="C950" s="784" t="str">
        <f>Beer!Y22</f>
        <v/>
      </c>
      <c r="D950" s="450" t="str">
        <f>IF(ISBLANK(C950),"",IF(MOC!$J$131=true,MOC!$I$131&amp;C950,if(MOC!$J$130=true,MOC!$H$130&amp;C950,C950)))</f>
        <v/>
      </c>
      <c r="E950" s="450" t="str">
        <f>IF(isblank(Beer!Z22),"",if(Beer!Z22=0,"",Beer!Z22))</f>
        <v/>
      </c>
      <c r="G950" s="450" t="str">
        <f>if(ISBLANK(Beer!Y22),"",if(Beer!Y22=0,"",$B$942))</f>
        <v/>
      </c>
      <c r="H950" s="780">
        <f t="shared" si="10"/>
        <v>8</v>
      </c>
    </row>
    <row r="951">
      <c r="A951" s="779"/>
      <c r="C951" s="784" t="str">
        <f>Beer!Y23</f>
        <v/>
      </c>
      <c r="D951" s="450" t="str">
        <f>IF(ISBLANK(C951),"",IF(MOC!$J$131=true,MOC!$I$131&amp;C951,if(MOC!$J$130=true,MOC!$H$130&amp;C951,C951)))</f>
        <v/>
      </c>
      <c r="E951" s="450" t="str">
        <f>IF(isblank(Beer!Z23),"",if(Beer!Z23=0,"",Beer!Z23))</f>
        <v/>
      </c>
      <c r="G951" s="450" t="str">
        <f>if(ISBLANK(Beer!Y23),"",if(Beer!Y23=0,"",$B$942))</f>
        <v/>
      </c>
      <c r="H951" s="780">
        <f t="shared" si="10"/>
        <v>9</v>
      </c>
    </row>
    <row r="952">
      <c r="A952" s="779"/>
      <c r="C952" s="784" t="str">
        <f>Beer!Y24</f>
        <v/>
      </c>
      <c r="D952" s="450" t="str">
        <f>IF(ISBLANK(C952),"",IF(MOC!$J$131=true,MOC!$I$131&amp;C952,if(MOC!$J$130=true,MOC!$H$130&amp;C952,C952)))</f>
        <v/>
      </c>
      <c r="E952" s="450" t="str">
        <f>IF(isblank(Beer!Z24),"",if(Beer!Z24=0,"",Beer!Z24))</f>
        <v/>
      </c>
      <c r="G952" s="450" t="str">
        <f>if(ISBLANK(Beer!Y24),"",if(Beer!Y24=0,"",$B$942))</f>
        <v/>
      </c>
      <c r="H952" s="780">
        <f t="shared" si="10"/>
        <v>10</v>
      </c>
    </row>
    <row r="953">
      <c r="A953" s="779"/>
      <c r="C953" s="784" t="str">
        <f>Beer!Y25</f>
        <v/>
      </c>
      <c r="D953" s="450" t="str">
        <f>IF(ISBLANK(C953),"",IF(MOC!$J$131=true,MOC!$I$131&amp;C953,if(MOC!$J$130=true,MOC!$H$130&amp;C953,C953)))</f>
        <v/>
      </c>
      <c r="E953" s="450" t="str">
        <f>IF(isblank(Beer!Z25),"",if(Beer!Z25=0,"",Beer!Z25))</f>
        <v/>
      </c>
      <c r="G953" s="450" t="str">
        <f>if(ISBLANK(Beer!Y25),"",if(Beer!Y25=0,"",$B$942))</f>
        <v/>
      </c>
      <c r="H953" s="780">
        <f t="shared" si="10"/>
        <v>11</v>
      </c>
    </row>
    <row r="954">
      <c r="A954" s="779"/>
      <c r="C954" s="784" t="str">
        <f>Beer!Y26</f>
        <v/>
      </c>
      <c r="D954" s="450" t="str">
        <f>IF(ISBLANK(C954),"",IF(MOC!$J$131=true,MOC!$I$131&amp;C954,if(MOC!$J$130=true,MOC!$H$130&amp;C954,C954)))</f>
        <v/>
      </c>
      <c r="E954" s="450" t="str">
        <f>IF(isblank(Beer!Z26),"",if(Beer!Z26=0,"",Beer!Z26))</f>
        <v/>
      </c>
      <c r="G954" s="450" t="str">
        <f>if(ISBLANK(Beer!Y26),"",if(Beer!Y26=0,"",$B$942))</f>
        <v/>
      </c>
      <c r="H954" s="780">
        <f t="shared" si="10"/>
        <v>12</v>
      </c>
    </row>
    <row r="955">
      <c r="A955" s="779"/>
      <c r="C955" s="784" t="str">
        <f>Beer!Y27</f>
        <v/>
      </c>
      <c r="D955" s="450" t="str">
        <f>IF(ISBLANK(C955),"",IF(MOC!$J$131=true,MOC!$I$131&amp;C955,if(MOC!$J$130=true,MOC!$H$130&amp;C955,C955)))</f>
        <v/>
      </c>
      <c r="E955" s="450" t="str">
        <f>IF(isblank(Beer!Z27),"",if(Beer!Z27=0,"",Beer!Z27))</f>
        <v/>
      </c>
      <c r="G955" s="450" t="str">
        <f>if(ISBLANK(Beer!Y27),"",if(Beer!Y27=0,"",$B$942))</f>
        <v/>
      </c>
      <c r="H955" s="780">
        <f t="shared" si="10"/>
        <v>13</v>
      </c>
    </row>
    <row r="956">
      <c r="A956" s="779"/>
      <c r="C956" s="784" t="str">
        <f>Beer!Y28</f>
        <v/>
      </c>
      <c r="D956" s="450" t="str">
        <f>IF(ISBLANK(C956),"",IF(MOC!$J$131=true,MOC!$I$131&amp;C956,if(MOC!$J$130=true,MOC!$H$130&amp;C956,C956)))</f>
        <v/>
      </c>
      <c r="E956" s="450" t="str">
        <f>IF(isblank(Beer!Z28),"",if(Beer!Z28=0,"",Beer!Z28))</f>
        <v/>
      </c>
      <c r="G956" s="450" t="str">
        <f>if(ISBLANK(Beer!Y28),"",if(Beer!Y28=0,"",$B$942))</f>
        <v/>
      </c>
      <c r="H956" s="780">
        <f t="shared" si="10"/>
        <v>14</v>
      </c>
    </row>
    <row r="957">
      <c r="A957" s="779"/>
      <c r="C957" s="784" t="str">
        <f>Beer!Y29</f>
        <v/>
      </c>
      <c r="D957" s="450" t="str">
        <f>IF(ISBLANK(C957),"",IF(MOC!$J$131=true,MOC!$I$131&amp;C957,if(MOC!$J$130=true,MOC!$H$130&amp;C957,C957)))</f>
        <v/>
      </c>
      <c r="E957" s="450" t="str">
        <f>IF(isblank(Beer!Z29),"",if(Beer!Z29=0,"",Beer!Z29))</f>
        <v/>
      </c>
      <c r="G957" s="450" t="str">
        <f>if(ISBLANK(Beer!Y29),"",if(Beer!Y29=0,"",$B$942))</f>
        <v/>
      </c>
      <c r="H957" s="780">
        <f t="shared" si="10"/>
        <v>15</v>
      </c>
    </row>
    <row r="958">
      <c r="A958" s="779"/>
      <c r="C958" s="784" t="str">
        <f>Beer!Y30</f>
        <v/>
      </c>
      <c r="D958" s="450" t="str">
        <f>IF(ISBLANK(C958),"",IF(MOC!$J$131=true,MOC!$I$131&amp;C958,if(MOC!$J$130=true,MOC!$H$130&amp;C958,C958)))</f>
        <v/>
      </c>
      <c r="E958" s="450" t="str">
        <f>IF(isblank(Beer!Z30),"",if(Beer!Z30=0,"",Beer!Z30))</f>
        <v/>
      </c>
      <c r="G958" s="450" t="str">
        <f>if(ISBLANK(Beer!Y30),"",if(Beer!Y30=0,"",$B$942))</f>
        <v/>
      </c>
      <c r="H958" s="780">
        <f t="shared" si="10"/>
        <v>16</v>
      </c>
    </row>
    <row r="959">
      <c r="A959" s="779"/>
      <c r="C959" s="784" t="str">
        <f>Beer!Y31</f>
        <v/>
      </c>
      <c r="D959" s="450" t="str">
        <f>IF(ISBLANK(C959),"",IF(MOC!$J$131=true,MOC!$I$131&amp;C959,if(MOC!$J$130=true,MOC!$H$130&amp;C959,C959)))</f>
        <v/>
      </c>
      <c r="E959" s="450" t="str">
        <f>IF(isblank(Beer!Z31),"",if(Beer!Z31=0,"",Beer!Z31))</f>
        <v/>
      </c>
      <c r="G959" s="450" t="str">
        <f>if(ISBLANK(Beer!Y31),"",if(Beer!Y31=0,"",$B$942))</f>
        <v/>
      </c>
      <c r="H959" s="780">
        <f t="shared" si="10"/>
        <v>17</v>
      </c>
    </row>
    <row r="960">
      <c r="A960" s="779"/>
      <c r="C960" s="784" t="str">
        <f>Beer!Y32</f>
        <v/>
      </c>
      <c r="D960" s="450" t="str">
        <f>IF(ISBLANK(C960),"",IF(MOC!$J$131=true,MOC!$I$131&amp;C960,if(MOC!$J$130=true,MOC!$H$130&amp;C960,C960)))</f>
        <v/>
      </c>
      <c r="E960" s="450" t="str">
        <f>IF(isblank(Beer!Z32),"",if(Beer!Z32=0,"",Beer!Z32))</f>
        <v/>
      </c>
      <c r="G960" s="450" t="str">
        <f>if(ISBLANK(Beer!Y32),"",if(Beer!Y32=0,"",$B$942))</f>
        <v/>
      </c>
      <c r="H960" s="780">
        <f t="shared" si="10"/>
        <v>18</v>
      </c>
    </row>
    <row r="961">
      <c r="A961" s="779"/>
      <c r="C961" s="784" t="str">
        <f>Beer!Y33</f>
        <v/>
      </c>
      <c r="D961" s="450" t="str">
        <f>IF(ISBLANK(C961),"",IF(MOC!$J$131=true,MOC!$I$131&amp;C961,if(MOC!$J$130=true,MOC!$H$130&amp;C961,C961)))</f>
        <v/>
      </c>
      <c r="E961" s="450" t="str">
        <f>IF(isblank(Beer!Z33),"",if(Beer!Z33=0,"",Beer!Z33))</f>
        <v/>
      </c>
      <c r="G961" s="450" t="str">
        <f>if(ISBLANK(Beer!Y33),"",if(Beer!Y33=0,"",$B$942))</f>
        <v/>
      </c>
      <c r="H961" s="780">
        <f t="shared" si="10"/>
        <v>19</v>
      </c>
    </row>
    <row r="962">
      <c r="A962" s="779"/>
      <c r="C962" s="784" t="str">
        <f>Beer!Y34</f>
        <v/>
      </c>
      <c r="D962" s="450" t="str">
        <f>IF(ISBLANK(C962),"",IF(MOC!$J$131=true,MOC!$I$131&amp;C962,if(MOC!$J$130=true,MOC!$H$130&amp;C962,C962)))</f>
        <v/>
      </c>
      <c r="E962" s="450" t="str">
        <f>IF(isblank(Beer!Z34),"",if(Beer!Z34=0,"",Beer!Z34))</f>
        <v/>
      </c>
      <c r="G962" s="450" t="str">
        <f>if(ISBLANK(Beer!Y34),"",if(Beer!Y34=0,"",$B$942))</f>
        <v/>
      </c>
      <c r="H962" s="780">
        <f t="shared" si="10"/>
        <v>20</v>
      </c>
    </row>
    <row r="963">
      <c r="A963" s="779"/>
      <c r="C963" s="784" t="str">
        <f>Beer!Y35</f>
        <v/>
      </c>
      <c r="D963" s="450" t="str">
        <f>IF(ISBLANK(C963),"",IF(MOC!$J$131=true,MOC!$I$131&amp;C963,if(MOC!$J$130=true,MOC!$H$130&amp;C963,C963)))</f>
        <v/>
      </c>
      <c r="E963" s="450" t="str">
        <f>IF(isblank(Beer!Z35),"",if(Beer!Z35=0,"",Beer!Z35))</f>
        <v/>
      </c>
      <c r="G963" s="450" t="str">
        <f>if(ISBLANK(Beer!Y35),"",if(Beer!Y35=0,"",$B$942))</f>
        <v/>
      </c>
      <c r="H963" s="780">
        <f t="shared" si="10"/>
        <v>21</v>
      </c>
    </row>
    <row r="964">
      <c r="A964" s="779"/>
      <c r="C964" s="784" t="str">
        <f>Beer!Y36</f>
        <v/>
      </c>
      <c r="D964" s="450" t="str">
        <f>IF(ISBLANK(C964),"",IF(MOC!$J$131=true,MOC!$I$131&amp;C964,if(MOC!$J$130=true,MOC!$H$130&amp;C964,C964)))</f>
        <v/>
      </c>
      <c r="E964" s="450" t="str">
        <f>IF(isblank(Beer!Z36),"",if(Beer!Z36=0,"",Beer!Z36))</f>
        <v/>
      </c>
      <c r="G964" s="450" t="str">
        <f>if(ISBLANK(Beer!Y36),"",if(Beer!Y36=0,"",$B$942))</f>
        <v/>
      </c>
      <c r="H964" s="780">
        <f t="shared" si="10"/>
        <v>22</v>
      </c>
    </row>
    <row r="965">
      <c r="A965" s="779"/>
      <c r="C965" s="784" t="str">
        <f>Beer!Y37</f>
        <v/>
      </c>
      <c r="D965" s="450" t="str">
        <f>IF(ISBLANK(C965),"",IF(MOC!$J$131=true,MOC!$I$131&amp;C965,if(MOC!$J$130=true,MOC!$H$130&amp;C965,C965)))</f>
        <v/>
      </c>
      <c r="E965" s="450" t="str">
        <f>IF(isblank(Beer!Z37),"",if(Beer!Z37=0,"",Beer!Z37))</f>
        <v/>
      </c>
      <c r="G965" s="450" t="str">
        <f>if(ISBLANK(Beer!Y37),"",if(Beer!Y37=0,"",$B$942))</f>
        <v/>
      </c>
      <c r="H965" s="780">
        <f t="shared" si="10"/>
        <v>23</v>
      </c>
    </row>
    <row r="966">
      <c r="A966" s="779"/>
      <c r="C966" s="784" t="str">
        <f>Beer!Y38</f>
        <v/>
      </c>
      <c r="D966" s="450" t="str">
        <f>IF(ISBLANK(C966),"",IF(MOC!$J$131=true,MOC!$I$131&amp;C966,if(MOC!$J$130=true,MOC!$H$130&amp;C966,C966)))</f>
        <v/>
      </c>
      <c r="E966" s="450" t="str">
        <f>IF(isblank(Beer!Z38),"",if(Beer!Z38=0,"",Beer!Z38))</f>
        <v/>
      </c>
      <c r="G966" s="450" t="str">
        <f>if(ISBLANK(Beer!Y38),"",if(Beer!Y38=0,"",$B$942))</f>
        <v/>
      </c>
      <c r="H966" s="780">
        <f t="shared" si="10"/>
        <v>24</v>
      </c>
    </row>
    <row r="967">
      <c r="A967" s="779"/>
      <c r="C967" s="784" t="str">
        <f>Beer!Y39</f>
        <v/>
      </c>
      <c r="D967" s="450" t="str">
        <f>IF(ISBLANK(C967),"",IF(MOC!$J$131=true,MOC!$I$131&amp;C967,if(MOC!$J$130=true,MOC!$H$130&amp;C967,C967)))</f>
        <v/>
      </c>
      <c r="E967" s="450" t="str">
        <f>IF(isblank(Beer!Z39),"",if(Beer!Z39=0,"",Beer!Z39))</f>
        <v/>
      </c>
      <c r="G967" s="450" t="str">
        <f>if(ISBLANK(Beer!Y39),"",if(Beer!Y39=0,"",$B$942))</f>
        <v/>
      </c>
      <c r="H967" s="780">
        <f t="shared" si="10"/>
        <v>25</v>
      </c>
    </row>
    <row r="968">
      <c r="A968" s="779"/>
      <c r="C968" s="784" t="str">
        <f>Beer!Y40</f>
        <v/>
      </c>
      <c r="D968" s="450" t="str">
        <f>IF(ISBLANK(C968),"",IF(MOC!$J$131=true,MOC!$I$131&amp;C968,if(MOC!$J$130=true,MOC!$H$130&amp;C968,C968)))</f>
        <v/>
      </c>
      <c r="E968" s="450" t="str">
        <f>IF(isblank(Beer!Z40),"",if(Beer!Z40=0,"",Beer!Z40))</f>
        <v/>
      </c>
      <c r="G968" s="450" t="str">
        <f>if(ISBLANK(Beer!Y40),"",if(Beer!Y40=0,"",$B$942))</f>
        <v/>
      </c>
      <c r="H968" s="780">
        <f t="shared" si="10"/>
        <v>26</v>
      </c>
    </row>
    <row r="969">
      <c r="A969" s="779"/>
      <c r="C969" s="784" t="str">
        <f>Beer!Y41</f>
        <v/>
      </c>
      <c r="D969" s="450" t="str">
        <f>IF(ISBLANK(C969),"",IF(MOC!$J$131=true,MOC!$I$131&amp;C969,if(MOC!$J$130=true,MOC!$H$130&amp;C969,C969)))</f>
        <v/>
      </c>
      <c r="E969" s="450" t="str">
        <f>IF(isblank(Beer!Z41),"",if(Beer!Z41=0,"",Beer!Z41))</f>
        <v/>
      </c>
      <c r="G969" s="450" t="str">
        <f>if(ISBLANK(Beer!Y41),"",if(Beer!Y41=0,"",$B$942))</f>
        <v/>
      </c>
      <c r="H969" s="780">
        <f t="shared" si="10"/>
        <v>27</v>
      </c>
    </row>
    <row r="970">
      <c r="A970" s="779"/>
      <c r="C970" s="784" t="str">
        <f>Beer!Y42</f>
        <v/>
      </c>
      <c r="D970" s="450" t="str">
        <f>IF(ISBLANK(C970),"",IF(MOC!$J$131=true,MOC!$I$131&amp;C970,if(MOC!$J$130=true,MOC!$H$130&amp;C970,C970)))</f>
        <v/>
      </c>
      <c r="E970" s="450" t="str">
        <f>IF(isblank(Beer!Z42),"",if(Beer!Z42=0,"",Beer!Z42))</f>
        <v/>
      </c>
      <c r="G970" s="450" t="str">
        <f>if(ISBLANK(Beer!Y42),"",if(Beer!Y42=0,"",$B$942))</f>
        <v/>
      </c>
      <c r="H970" s="780">
        <f t="shared" si="10"/>
        <v>28</v>
      </c>
    </row>
    <row r="971">
      <c r="A971" s="779"/>
      <c r="C971" s="784" t="str">
        <f>Beer!Y43</f>
        <v/>
      </c>
      <c r="D971" s="450" t="str">
        <f>IF(ISBLANK(C971),"",IF(MOC!$J$131=true,MOC!$I$131&amp;C971,if(MOC!$J$130=true,MOC!$H$130&amp;C971,C971)))</f>
        <v/>
      </c>
      <c r="E971" s="450" t="str">
        <f>IF(isblank(Beer!Z43),"",if(Beer!Z43=0,"",Beer!Z43))</f>
        <v/>
      </c>
      <c r="G971" s="450" t="str">
        <f>if(ISBLANK(Beer!Y43),"",if(Beer!Y43=0,"",$B$942))</f>
        <v/>
      </c>
      <c r="H971" s="780">
        <f t="shared" si="10"/>
        <v>29</v>
      </c>
    </row>
    <row r="972">
      <c r="A972" s="779"/>
      <c r="C972" s="784" t="str">
        <f>Beer!Y44</f>
        <v/>
      </c>
      <c r="D972" s="450" t="str">
        <f>IF(ISBLANK(C972),"",IF(MOC!$J$131=true,MOC!$I$131&amp;C972,if(MOC!$J$130=true,MOC!$H$130&amp;C972,C972)))</f>
        <v/>
      </c>
      <c r="E972" s="450" t="str">
        <f>IF(isblank(Beer!Z44),"",if(Beer!Z44=0,"",Beer!Z44))</f>
        <v/>
      </c>
      <c r="G972" s="450" t="str">
        <f>if(ISBLANK(Beer!Y44),"",if(Beer!Y44=0,"",$B$942))</f>
        <v/>
      </c>
      <c r="H972" s="780">
        <f t="shared" si="10"/>
        <v>30</v>
      </c>
    </row>
    <row r="973">
      <c r="A973" s="779"/>
      <c r="C973" s="784" t="str">
        <f>Beer!Y45</f>
        <v/>
      </c>
      <c r="D973" s="450" t="str">
        <f>IF(ISBLANK(C973),"",IF(MOC!$J$131=true,MOC!$I$131&amp;C973,if(MOC!$J$130=true,MOC!$H$130&amp;C973,C973)))</f>
        <v/>
      </c>
      <c r="E973" s="450" t="str">
        <f>IF(isblank(Beer!Z45),"",if(Beer!Z45=0,"",Beer!Z45))</f>
        <v/>
      </c>
      <c r="G973" s="450" t="str">
        <f>if(ISBLANK(Beer!Y45),"",if(Beer!Y45=0,"",$B$942))</f>
        <v/>
      </c>
      <c r="H973" s="780">
        <f t="shared" si="10"/>
        <v>31</v>
      </c>
    </row>
    <row r="974">
      <c r="A974" s="779"/>
      <c r="C974" s="784" t="str">
        <f>Beer!Y46</f>
        <v/>
      </c>
      <c r="D974" s="450" t="str">
        <f>IF(ISBLANK(C974),"",IF(MOC!$J$131=true,MOC!$I$131&amp;C974,if(MOC!$J$130=true,MOC!$H$130&amp;C974,C974)))</f>
        <v/>
      </c>
      <c r="E974" s="450" t="str">
        <f>IF(isblank(Beer!Z46),"",if(Beer!Z46=0,"",Beer!Z46))</f>
        <v/>
      </c>
      <c r="G974" s="450" t="str">
        <f>if(ISBLANK(Beer!Y46),"",if(Beer!Y46=0,"",$B$942))</f>
        <v/>
      </c>
      <c r="H974" s="780">
        <f t="shared" si="10"/>
        <v>32</v>
      </c>
    </row>
    <row r="975">
      <c r="A975" s="779"/>
      <c r="C975" s="784" t="str">
        <f>Beer!Y47</f>
        <v/>
      </c>
      <c r="D975" s="450" t="str">
        <f>IF(ISBLANK(C975),"",IF(MOC!$J$131=true,MOC!$I$131&amp;C975,if(MOC!$J$130=true,MOC!$H$130&amp;C975,C975)))</f>
        <v/>
      </c>
      <c r="E975" s="450" t="str">
        <f>IF(isblank(Beer!Z47),"",if(Beer!Z47=0,"",Beer!Z47))</f>
        <v/>
      </c>
      <c r="G975" s="450" t="str">
        <f>if(ISBLANK(Beer!Y47),"",if(Beer!Y47=0,"",$B$942))</f>
        <v/>
      </c>
      <c r="H975" s="780">
        <f t="shared" si="10"/>
        <v>33</v>
      </c>
    </row>
    <row r="976">
      <c r="A976" s="779"/>
      <c r="C976" s="784" t="str">
        <f>Beer!Y48</f>
        <v/>
      </c>
      <c r="D976" s="450" t="str">
        <f>IF(ISBLANK(C976),"",IF(MOC!$J$131=true,MOC!$I$131&amp;C976,if(MOC!$J$130=true,MOC!$H$130&amp;C976,C976)))</f>
        <v/>
      </c>
      <c r="E976" s="450" t="str">
        <f>IF(isblank(Beer!Z48),"",if(Beer!Z48=0,"",Beer!Z48))</f>
        <v/>
      </c>
      <c r="G976" s="450" t="str">
        <f>if(ISBLANK(Beer!Y48),"",if(Beer!Y48=0,"",$B$942))</f>
        <v/>
      </c>
      <c r="H976" s="780">
        <f t="shared" si="10"/>
        <v>34</v>
      </c>
    </row>
    <row r="977">
      <c r="A977" s="779"/>
      <c r="C977" s="784" t="str">
        <f>Beer!Y49</f>
        <v/>
      </c>
      <c r="D977" s="450" t="str">
        <f>IF(ISBLANK(C977),"",IF(MOC!$J$131=true,MOC!$I$131&amp;C977,if(MOC!$J$130=true,MOC!$H$130&amp;C977,C977)))</f>
        <v/>
      </c>
      <c r="E977" s="450" t="str">
        <f>IF(isblank(Beer!Z49),"",if(Beer!Z49=0,"",Beer!Z49))</f>
        <v/>
      </c>
      <c r="G977" s="450" t="str">
        <f>if(ISBLANK(Beer!Y49),"",if(Beer!Y49=0,"",$B$942))</f>
        <v/>
      </c>
      <c r="H977" s="780">
        <f t="shared" si="10"/>
        <v>35</v>
      </c>
    </row>
    <row r="978">
      <c r="A978" s="779"/>
      <c r="C978" s="784" t="str">
        <f>Beer!Y50</f>
        <v/>
      </c>
      <c r="D978" s="450" t="str">
        <f>IF(ISBLANK(C978),"",IF(MOC!$J$131=true,MOC!$I$131&amp;C978,if(MOC!$J$130=true,MOC!$H$130&amp;C978,C978)))</f>
        <v/>
      </c>
      <c r="E978" s="450" t="str">
        <f>IF(isblank(Beer!Z50),"",if(Beer!Z50=0,"",Beer!Z50))</f>
        <v/>
      </c>
      <c r="G978" s="450" t="str">
        <f>if(ISBLANK(Beer!Y50),"",if(Beer!Y50=0,"",$B$942))</f>
        <v/>
      </c>
      <c r="H978" s="780">
        <f t="shared" si="10"/>
        <v>36</v>
      </c>
    </row>
    <row r="979">
      <c r="A979" s="779"/>
      <c r="C979" s="784" t="str">
        <f>Beer!Y51</f>
        <v/>
      </c>
      <c r="D979" s="450" t="str">
        <f>IF(ISBLANK(C979),"",IF(MOC!$J$131=true,MOC!$I$131&amp;C979,if(MOC!$J$130=true,MOC!$H$130&amp;C979,C979)))</f>
        <v/>
      </c>
      <c r="E979" s="450" t="str">
        <f>IF(isblank(Beer!Z51),"",if(Beer!Z51=0,"",Beer!Z51))</f>
        <v/>
      </c>
      <c r="G979" s="450" t="str">
        <f>if(ISBLANK(Beer!Y51),"",if(Beer!Y51=0,"",$B$942))</f>
        <v/>
      </c>
      <c r="H979" s="780">
        <f t="shared" si="10"/>
        <v>37</v>
      </c>
    </row>
    <row r="980">
      <c r="A980" s="779"/>
      <c r="C980" s="784" t="str">
        <f>Beer!Y52</f>
        <v/>
      </c>
      <c r="D980" s="450" t="str">
        <f>IF(ISBLANK(C980),"",IF(MOC!$J$131=true,MOC!$I$131&amp;C980,if(MOC!$J$130=true,MOC!$H$130&amp;C980,C980)))</f>
        <v/>
      </c>
      <c r="E980" s="450" t="str">
        <f>IF(isblank(Beer!Z52),"",if(Beer!Z52=0,"",Beer!Z52))</f>
        <v/>
      </c>
      <c r="G980" s="450" t="str">
        <f>if(ISBLANK(Beer!Y52),"",if(Beer!Y52=0,"",$B$942))</f>
        <v/>
      </c>
      <c r="H980" s="780">
        <f t="shared" si="10"/>
        <v>38</v>
      </c>
    </row>
    <row r="981">
      <c r="A981" s="779"/>
      <c r="C981" s="784" t="str">
        <f>Beer!Y53</f>
        <v/>
      </c>
      <c r="D981" s="450" t="str">
        <f>IF(ISBLANK(C981),"",IF(MOC!$J$131=true,MOC!$I$131&amp;C981,if(MOC!$J$130=true,MOC!$H$130&amp;C981,C981)))</f>
        <v/>
      </c>
      <c r="E981" s="450" t="str">
        <f>IF(isblank(Beer!Z53),"",if(Beer!Z53=0,"",Beer!Z53))</f>
        <v/>
      </c>
      <c r="G981" s="450" t="str">
        <f>if(ISBLANK(Beer!Y53),"",if(Beer!Y53=0,"",$B$942))</f>
        <v/>
      </c>
      <c r="H981" s="780">
        <f t="shared" si="10"/>
        <v>39</v>
      </c>
    </row>
    <row r="982">
      <c r="A982" s="779"/>
      <c r="C982" s="784" t="str">
        <f>Beer!Y54</f>
        <v/>
      </c>
      <c r="D982" s="450" t="str">
        <f>IF(ISBLANK(C982),"",IF(MOC!$J$131=true,MOC!$I$131&amp;C982,if(MOC!$J$130=true,MOC!$H$130&amp;C982,C982)))</f>
        <v/>
      </c>
      <c r="E982" s="450" t="str">
        <f>IF(isblank(Beer!Z54),"",if(Beer!Z54=0,"",Beer!Z54))</f>
        <v/>
      </c>
      <c r="G982" s="450" t="str">
        <f>if(ISBLANK(Beer!Y54),"",if(Beer!Y54=0,"",$B$942))</f>
        <v/>
      </c>
      <c r="H982" s="780">
        <f t="shared" si="10"/>
        <v>40</v>
      </c>
    </row>
    <row r="983">
      <c r="A983" s="779"/>
      <c r="C983" s="784" t="str">
        <f>Beer!Y55</f>
        <v/>
      </c>
      <c r="D983" s="450" t="str">
        <f>IF(ISBLANK(C983),"",IF(MOC!$J$131=true,MOC!$I$131&amp;C983,if(MOC!$J$130=true,MOC!$H$130&amp;C983,C983)))</f>
        <v/>
      </c>
      <c r="E983" s="450" t="str">
        <f>IF(isblank(Beer!Z55),"",if(Beer!Z55=0,"",Beer!Z55))</f>
        <v/>
      </c>
      <c r="G983" s="450" t="str">
        <f>if(ISBLANK(Beer!Y55),"",if(Beer!Y55=0,"",$B$942))</f>
        <v/>
      </c>
      <c r="H983" s="780">
        <f t="shared" si="10"/>
        <v>41</v>
      </c>
    </row>
    <row r="984">
      <c r="A984" s="779"/>
      <c r="C984" s="784" t="str">
        <f>Beer!Y56</f>
        <v/>
      </c>
      <c r="D984" s="450" t="str">
        <f>IF(ISBLANK(C984),"",IF(MOC!$J$131=true,MOC!$I$131&amp;C984,if(MOC!$J$130=true,MOC!$H$130&amp;C984,C984)))</f>
        <v/>
      </c>
      <c r="E984" s="450" t="str">
        <f>IF(isblank(Beer!Z56),"",if(Beer!Z56=0,"",Beer!Z56))</f>
        <v/>
      </c>
      <c r="G984" s="450" t="str">
        <f>if(ISBLANK(Beer!Y56),"",if(Beer!Y56=0,"",$B$942))</f>
        <v/>
      </c>
      <c r="H984" s="780">
        <f t="shared" si="10"/>
        <v>42</v>
      </c>
    </row>
    <row r="985">
      <c r="A985" s="779"/>
      <c r="C985" s="784" t="str">
        <f>Beer!Y57</f>
        <v/>
      </c>
      <c r="D985" s="450" t="str">
        <f>IF(ISBLANK(C985),"",IF(MOC!$J$131=true,MOC!$I$131&amp;C985,if(MOC!$J$130=true,MOC!$H$130&amp;C985,C985)))</f>
        <v/>
      </c>
      <c r="E985" s="450" t="str">
        <f>IF(isblank(Beer!Z57),"",if(Beer!Z57=0,"",Beer!Z57))</f>
        <v/>
      </c>
      <c r="G985" s="450" t="str">
        <f>if(ISBLANK(Beer!Y57),"",if(Beer!Y57=0,"",$B$942))</f>
        <v/>
      </c>
      <c r="H985" s="780">
        <f t="shared" si="10"/>
        <v>43</v>
      </c>
    </row>
    <row r="986">
      <c r="A986" s="779"/>
      <c r="C986" s="784" t="str">
        <f>Beer!Y58</f>
        <v/>
      </c>
      <c r="D986" s="450" t="str">
        <f>IF(ISBLANK(C986),"",IF(MOC!$J$131=true,MOC!$I$131&amp;C986,if(MOC!$J$130=true,MOC!$H$130&amp;C986,C986)))</f>
        <v/>
      </c>
      <c r="E986" s="450" t="str">
        <f>IF(isblank(Beer!Z58),"",if(Beer!Z58=0,"",Beer!Z58))</f>
        <v/>
      </c>
      <c r="G986" s="450" t="str">
        <f>if(ISBLANK(Beer!Y58),"",if(Beer!Y58=0,"",$B$942))</f>
        <v/>
      </c>
      <c r="H986" s="780">
        <f t="shared" si="10"/>
        <v>44</v>
      </c>
    </row>
    <row r="987">
      <c r="A987" s="779"/>
      <c r="C987" s="784" t="str">
        <f>Beer!Y59</f>
        <v/>
      </c>
      <c r="D987" s="450" t="str">
        <f>IF(ISBLANK(C987),"",IF(MOC!$J$131=true,MOC!$I$131&amp;C987,if(MOC!$J$130=true,MOC!$H$130&amp;C987,C987)))</f>
        <v/>
      </c>
      <c r="E987" s="450" t="str">
        <f>IF(isblank(Beer!Z59),"",if(Beer!Z59=0,"",Beer!Z59))</f>
        <v/>
      </c>
      <c r="G987" s="450" t="str">
        <f>if(ISBLANK(Beer!Y59),"",if(Beer!Y59=0,"",$B$942))</f>
        <v/>
      </c>
      <c r="H987" s="780">
        <f t="shared" si="10"/>
        <v>45</v>
      </c>
    </row>
    <row r="988">
      <c r="A988" s="779"/>
      <c r="C988" s="784" t="str">
        <f>Beer!Y60</f>
        <v/>
      </c>
      <c r="D988" s="450" t="str">
        <f>IF(ISBLANK(C988),"",IF(MOC!$J$131=true,MOC!$I$131&amp;C988,if(MOC!$J$130=true,MOC!$H$130&amp;C988,C988)))</f>
        <v/>
      </c>
      <c r="E988" s="450" t="str">
        <f>IF(isblank(Beer!Z60),"",if(Beer!Z60=0,"",Beer!Z60))</f>
        <v/>
      </c>
      <c r="G988" s="450" t="str">
        <f>if(ISBLANK(Beer!Y60),"",if(Beer!Y60=0,"",$B$942))</f>
        <v/>
      </c>
      <c r="H988" s="780">
        <f t="shared" si="10"/>
        <v>46</v>
      </c>
    </row>
    <row r="989">
      <c r="A989" s="779"/>
      <c r="C989" s="784" t="str">
        <f>Beer!Y61</f>
        <v/>
      </c>
      <c r="D989" s="450" t="str">
        <f>IF(ISBLANK(C989),"",IF(MOC!$J$131=true,MOC!$I$131&amp;C989,if(MOC!$J$130=true,MOC!$H$130&amp;C989,C989)))</f>
        <v/>
      </c>
      <c r="E989" s="450" t="str">
        <f>IF(isblank(Beer!Z61),"",if(Beer!Z61=0,"",Beer!Z61))</f>
        <v/>
      </c>
      <c r="G989" s="450" t="str">
        <f>if(ISBLANK(Beer!Y61),"",if(Beer!Y61=0,"",$B$942))</f>
        <v/>
      </c>
      <c r="H989" s="780">
        <f t="shared" si="10"/>
        <v>47</v>
      </c>
    </row>
    <row r="990">
      <c r="A990" s="779"/>
      <c r="C990" s="784" t="str">
        <f>Beer!Y62</f>
        <v/>
      </c>
      <c r="D990" s="450" t="str">
        <f>IF(ISBLANK(C990),"",IF(MOC!$J$131=true,MOC!$I$131&amp;C990,if(MOC!$J$130=true,MOC!$H$130&amp;C990,C990)))</f>
        <v/>
      </c>
      <c r="E990" s="450" t="str">
        <f>IF(isblank(Beer!Z62),"",if(Beer!Z62=0,"",Beer!Z62))</f>
        <v/>
      </c>
      <c r="G990" s="450" t="str">
        <f>if(ISBLANK(Beer!Y62),"",if(Beer!Y62=0,"",$B$942))</f>
        <v/>
      </c>
      <c r="H990" s="780">
        <f t="shared" si="10"/>
        <v>48</v>
      </c>
    </row>
    <row r="991">
      <c r="A991" s="779"/>
      <c r="C991" s="784" t="str">
        <f>Beer!Y63</f>
        <v/>
      </c>
      <c r="D991" s="450" t="str">
        <f>IF(ISBLANK(C991),"",IF(MOC!$J$131=true,MOC!$I$131&amp;C991,if(MOC!$J$130=true,MOC!$H$130&amp;C991,C991)))</f>
        <v/>
      </c>
      <c r="E991" s="450" t="str">
        <f>IF(isblank(Beer!Z63),"",if(Beer!Z63=0,"",Beer!Z63))</f>
        <v/>
      </c>
      <c r="G991" s="450" t="str">
        <f>if(ISBLANK(Beer!Y63),"",if(Beer!Y63=0,"",$B$942))</f>
        <v/>
      </c>
      <c r="H991" s="780">
        <f t="shared" si="10"/>
        <v>49</v>
      </c>
    </row>
    <row r="992">
      <c r="A992" s="779"/>
      <c r="C992" s="784" t="str">
        <f>Beer!Y64</f>
        <v/>
      </c>
      <c r="D992" s="450" t="str">
        <f>IF(ISBLANK(C992),"",IF(MOC!$J$131=true,MOC!$I$131&amp;C992,if(MOC!$J$130=true,MOC!$H$130&amp;C992,C992)))</f>
        <v/>
      </c>
      <c r="E992" s="450" t="str">
        <f>IF(isblank(Beer!Z64),"",if(Beer!Z64=0,"",Beer!Z64))</f>
        <v/>
      </c>
      <c r="G992" s="450" t="str">
        <f>if(ISBLANK(Beer!Y64),"",if(Beer!Y64=0,"",$B$942))</f>
        <v/>
      </c>
      <c r="H992" s="780">
        <f t="shared" si="10"/>
        <v>50</v>
      </c>
    </row>
    <row r="993">
      <c r="A993" s="779"/>
      <c r="C993" s="784" t="str">
        <f>Beer!Y65</f>
        <v/>
      </c>
      <c r="D993" s="450" t="str">
        <f>IF(ISBLANK(C993),"",IF(MOC!$J$131=true,MOC!$I$131&amp;C993,if(MOC!$J$130=true,MOC!$H$130&amp;C993,C993)))</f>
        <v/>
      </c>
      <c r="E993" s="450" t="str">
        <f>IF(isblank(Beer!Z65),"",if(Beer!Z65=0,"",Beer!Z65))</f>
        <v/>
      </c>
      <c r="G993" s="450" t="str">
        <f>if(ISBLANK(Beer!Y65),"",if(Beer!Y65=0,"",$B$942))</f>
        <v/>
      </c>
      <c r="H993" s="780">
        <f t="shared" si="10"/>
        <v>51</v>
      </c>
    </row>
    <row r="994">
      <c r="A994" s="779"/>
      <c r="C994" s="784" t="str">
        <f>Beer!Y66</f>
        <v/>
      </c>
      <c r="D994" s="450" t="str">
        <f>IF(ISBLANK(C994),"",IF(MOC!$J$131=true,MOC!$I$131&amp;C994,if(MOC!$J$130=true,MOC!$H$130&amp;C994,C994)))</f>
        <v/>
      </c>
      <c r="E994" s="450" t="str">
        <f>IF(isblank(Beer!Z66),"",if(Beer!Z66=0,"",Beer!Z66))</f>
        <v/>
      </c>
      <c r="G994" s="450" t="str">
        <f>if(ISBLANK(Beer!Y66),"",if(Beer!Y66=0,"",$B$942))</f>
        <v/>
      </c>
      <c r="H994" s="780">
        <f t="shared" si="10"/>
        <v>52</v>
      </c>
    </row>
    <row r="995">
      <c r="A995" s="779"/>
      <c r="C995" s="784" t="str">
        <f>Beer!Y67</f>
        <v/>
      </c>
      <c r="D995" s="450" t="str">
        <f>IF(ISBLANK(C995),"",IF(MOC!$J$131=true,MOC!$I$131&amp;C995,if(MOC!$J$130=true,MOC!$H$130&amp;C995,C995)))</f>
        <v/>
      </c>
      <c r="E995" s="450" t="str">
        <f>IF(isblank(Beer!Z67),"",if(Beer!Z67=0,"",Beer!Z67))</f>
        <v/>
      </c>
      <c r="G995" s="450" t="str">
        <f>if(ISBLANK(Beer!Y67),"",if(Beer!Y67=0,"",$B$942))</f>
        <v/>
      </c>
      <c r="H995" s="780">
        <f t="shared" si="10"/>
        <v>53</v>
      </c>
    </row>
    <row r="996">
      <c r="A996" s="779"/>
      <c r="C996" s="784" t="str">
        <f>Beer!Y68</f>
        <v/>
      </c>
      <c r="D996" s="450" t="str">
        <f>IF(ISBLANK(C996),"",IF(MOC!$J$131=true,MOC!$I$131&amp;C996,if(MOC!$J$130=true,MOC!$H$130&amp;C996,C996)))</f>
        <v/>
      </c>
      <c r="E996" s="450" t="str">
        <f>IF(isblank(Beer!Z68),"",if(Beer!Z68=0,"",Beer!Z68))</f>
        <v/>
      </c>
      <c r="G996" s="450" t="str">
        <f>if(ISBLANK(Beer!Y68),"",if(Beer!Y68=0,"",$B$942))</f>
        <v/>
      </c>
      <c r="H996" s="780">
        <f t="shared" si="10"/>
        <v>54</v>
      </c>
    </row>
    <row r="997">
      <c r="A997" s="779"/>
      <c r="C997" s="784" t="str">
        <f>Beer!Y69</f>
        <v/>
      </c>
      <c r="D997" s="450" t="str">
        <f>IF(ISBLANK(C997),"",IF(MOC!$J$131=true,MOC!$I$131&amp;C997,if(MOC!$J$130=true,MOC!$H$130&amp;C997,C997)))</f>
        <v/>
      </c>
      <c r="E997" s="450" t="str">
        <f>IF(isblank(Beer!Z69),"",if(Beer!Z69=0,"",Beer!Z69))</f>
        <v/>
      </c>
      <c r="G997" s="450" t="str">
        <f>if(ISBLANK(Beer!Y69),"",if(Beer!Y69=0,"",$B$942))</f>
        <v/>
      </c>
      <c r="H997" s="780">
        <f t="shared" si="10"/>
        <v>55</v>
      </c>
    </row>
    <row r="998">
      <c r="A998" s="779"/>
      <c r="C998" s="784" t="str">
        <f>Beer!Y70</f>
        <v/>
      </c>
      <c r="D998" s="450" t="str">
        <f>IF(ISBLANK(C998),"",IF(MOC!$J$131=true,MOC!$I$131&amp;C998,if(MOC!$J$130=true,MOC!$H$130&amp;C998,C998)))</f>
        <v/>
      </c>
      <c r="E998" s="450" t="str">
        <f>IF(isblank(Beer!Z70),"",if(Beer!Z70=0,"",Beer!Z70))</f>
        <v/>
      </c>
      <c r="G998" s="450" t="str">
        <f>if(ISBLANK(Beer!Y70),"",if(Beer!Y70=0,"",$B$942))</f>
        <v/>
      </c>
      <c r="H998" s="780">
        <f t="shared" si="10"/>
        <v>56</v>
      </c>
    </row>
    <row r="999">
      <c r="A999" s="779"/>
      <c r="C999" s="784" t="str">
        <f>Beer!Y71</f>
        <v/>
      </c>
      <c r="D999" s="450" t="str">
        <f>IF(ISBLANK(C999),"",IF(MOC!$J$131=true,MOC!$I$131&amp;C999,if(MOC!$J$130=true,MOC!$H$130&amp;C999,C999)))</f>
        <v/>
      </c>
      <c r="E999" s="450" t="str">
        <f>IF(isblank(Beer!Z71),"",if(Beer!Z71=0,"",Beer!Z71))</f>
        <v/>
      </c>
      <c r="G999" s="450" t="str">
        <f>if(ISBLANK(Beer!Y71),"",if(Beer!Y71=0,"",$B$942))</f>
        <v/>
      </c>
      <c r="H999" s="780">
        <f t="shared" si="10"/>
        <v>57</v>
      </c>
    </row>
    <row r="1000">
      <c r="A1000" s="779"/>
      <c r="C1000" s="784" t="str">
        <f>Beer!Y72</f>
        <v/>
      </c>
      <c r="D1000" s="450" t="str">
        <f>IF(ISBLANK(C1000),"",IF(MOC!$J$131=true,MOC!$I$131&amp;C1000,if(MOC!$J$130=true,MOC!$H$130&amp;C1000,C1000)))</f>
        <v/>
      </c>
      <c r="E1000" s="450" t="str">
        <f>IF(isblank(Beer!Z72),"",if(Beer!Z72=0,"",Beer!Z72))</f>
        <v/>
      </c>
      <c r="G1000" s="450" t="str">
        <f>if(ISBLANK(Beer!Y72),"",if(Beer!Y72=0,"",$B$942))</f>
        <v/>
      </c>
      <c r="H1000" s="780">
        <f t="shared" si="10"/>
        <v>58</v>
      </c>
    </row>
    <row r="1001">
      <c r="A1001" s="779"/>
      <c r="C1001" s="784" t="str">
        <f>Beer!Y73</f>
        <v/>
      </c>
      <c r="D1001" s="450" t="str">
        <f>IF(ISBLANK(C1001),"",IF(MOC!$J$131=true,MOC!$I$131&amp;C1001,if(MOC!$J$130=true,MOC!$H$130&amp;C1001,C1001)))</f>
        <v/>
      </c>
      <c r="E1001" s="450" t="str">
        <f>IF(isblank(Beer!Z73),"",if(Beer!Z73=0,"",Beer!Z73))</f>
        <v/>
      </c>
      <c r="G1001" s="450" t="str">
        <f>if(ISBLANK(Beer!Y73),"",if(Beer!Y73=0,"",$B$942))</f>
        <v/>
      </c>
      <c r="H1001" s="780">
        <f t="shared" si="10"/>
        <v>59</v>
      </c>
    </row>
    <row r="1002">
      <c r="A1002" s="779"/>
      <c r="C1002" s="784" t="str">
        <f>Beer!Y74</f>
        <v/>
      </c>
      <c r="D1002" s="450" t="str">
        <f>IF(ISBLANK(C1002),"",IF(MOC!$J$131=true,MOC!$I$131&amp;C1002,if(MOC!$J$130=true,MOC!$H$130&amp;C1002,C1002)))</f>
        <v/>
      </c>
      <c r="E1002" s="450" t="str">
        <f>IF(isblank(Beer!Z74),"",if(Beer!Z74=0,"",Beer!Z74))</f>
        <v/>
      </c>
      <c r="G1002" s="450" t="str">
        <f>if(ISBLANK(Beer!Y74),"",if(Beer!Y74=0,"",$B$942))</f>
        <v/>
      </c>
      <c r="H1002" s="780">
        <f t="shared" si="10"/>
        <v>60</v>
      </c>
    </row>
    <row r="1003">
      <c r="A1003" s="779"/>
      <c r="C1003" s="784" t="str">
        <f>Beer!Y75</f>
        <v/>
      </c>
      <c r="D1003" s="450" t="str">
        <f>IF(ISBLANK(C1003),"",IF(MOC!$J$131=true,MOC!$I$131&amp;C1003,if(MOC!$J$130=true,MOC!$H$130&amp;C1003,C1003)))</f>
        <v/>
      </c>
      <c r="E1003" s="450" t="str">
        <f>IF(isblank(Beer!Z75),"",if(Beer!Z75=0,"",Beer!Z75))</f>
        <v/>
      </c>
      <c r="G1003" s="450" t="str">
        <f>if(ISBLANK(Beer!Y75),"",if(Beer!Y75=0,"",$B$942))</f>
        <v/>
      </c>
      <c r="H1003" s="780">
        <f t="shared" si="10"/>
        <v>61</v>
      </c>
    </row>
    <row r="1004">
      <c r="A1004" s="779"/>
      <c r="C1004" s="784" t="str">
        <f>Beer!Y76</f>
        <v/>
      </c>
      <c r="D1004" s="450" t="str">
        <f>IF(ISBLANK(C1004),"",IF(MOC!$J$131=true,MOC!$I$131&amp;C1004,if(MOC!$J$130=true,MOC!$H$130&amp;C1004,C1004)))</f>
        <v/>
      </c>
      <c r="E1004" s="450" t="str">
        <f>IF(isblank(Beer!Z76),"",if(Beer!Z76=0,"",Beer!Z76))</f>
        <v/>
      </c>
      <c r="G1004" s="450" t="str">
        <f>if(ISBLANK(Beer!Y76),"",if(Beer!Y76=0,"",$B$942))</f>
        <v/>
      </c>
      <c r="H1004" s="780">
        <f t="shared" si="10"/>
        <v>62</v>
      </c>
    </row>
    <row r="1005">
      <c r="A1005" s="779"/>
      <c r="C1005" s="784" t="str">
        <f>Beer!Y77</f>
        <v/>
      </c>
      <c r="D1005" s="450" t="str">
        <f>IF(ISBLANK(C1005),"",IF(MOC!$J$131=true,MOC!$I$131&amp;C1005,if(MOC!$J$130=true,MOC!$H$130&amp;C1005,C1005)))</f>
        <v/>
      </c>
      <c r="E1005" s="450" t="str">
        <f>IF(isblank(Beer!Z77),"",if(Beer!Z77=0,"",Beer!Z77))</f>
        <v/>
      </c>
      <c r="G1005" s="450" t="str">
        <f>if(ISBLANK(Beer!Y77),"",if(Beer!Y77=0,"",$B$942))</f>
        <v/>
      </c>
      <c r="H1005" s="780">
        <f t="shared" si="10"/>
        <v>63</v>
      </c>
    </row>
    <row r="1006">
      <c r="A1006" s="779"/>
      <c r="C1006" s="784" t="str">
        <f>Beer!Y78</f>
        <v/>
      </c>
      <c r="D1006" s="450" t="str">
        <f>IF(ISBLANK(C1006),"",IF(MOC!$J$131=true,MOC!$I$131&amp;C1006,if(MOC!$J$130=true,MOC!$H$130&amp;C1006,C1006)))</f>
        <v/>
      </c>
      <c r="E1006" s="450" t="str">
        <f>IF(isblank(Beer!Z78),"",if(Beer!Z78=0,"",Beer!Z78))</f>
        <v/>
      </c>
      <c r="G1006" s="450" t="str">
        <f>if(ISBLANK(Beer!Y78),"",if(Beer!Y78=0,"",$B$942))</f>
        <v/>
      </c>
      <c r="H1006" s="780">
        <f t="shared" si="10"/>
        <v>64</v>
      </c>
    </row>
    <row r="1007">
      <c r="A1007" s="779"/>
      <c r="C1007" s="784" t="str">
        <f>Beer!Y79</f>
        <v/>
      </c>
      <c r="D1007" s="450" t="str">
        <f>IF(ISBLANK(C1007),"",IF(MOC!$J$131=true,MOC!$I$131&amp;C1007,if(MOC!$J$130=true,MOC!$H$130&amp;C1007,C1007)))</f>
        <v/>
      </c>
      <c r="E1007" s="450" t="str">
        <f>IF(isblank(Beer!Z79),"",if(Beer!Z79=0,"",Beer!Z79))</f>
        <v/>
      </c>
      <c r="G1007" s="450" t="str">
        <f>if(ISBLANK(Beer!Y79),"",if(Beer!Y79=0,"",$B$942))</f>
        <v/>
      </c>
      <c r="H1007" s="780">
        <f t="shared" si="10"/>
        <v>65</v>
      </c>
    </row>
    <row r="1008">
      <c r="A1008" s="779"/>
      <c r="C1008" s="784" t="str">
        <f>Beer!Y80</f>
        <v/>
      </c>
      <c r="D1008" s="450" t="str">
        <f>IF(ISBLANK(C1008),"",IF(MOC!$J$131=true,MOC!$I$131&amp;C1008,if(MOC!$J$130=true,MOC!$H$130&amp;C1008,C1008)))</f>
        <v/>
      </c>
      <c r="E1008" s="450" t="str">
        <f>IF(isblank(Beer!Z80),"",if(Beer!Z80=0,"",Beer!Z80))</f>
        <v/>
      </c>
      <c r="G1008" s="450" t="str">
        <f>if(ISBLANK(Beer!Y80),"",if(Beer!Y80=0,"",$B$942))</f>
        <v/>
      </c>
      <c r="H1008" s="780">
        <f t="shared" si="10"/>
        <v>66</v>
      </c>
    </row>
    <row r="1009">
      <c r="A1009" s="779"/>
      <c r="C1009" s="784" t="str">
        <f>Beer!Y81</f>
        <v/>
      </c>
      <c r="D1009" s="450" t="str">
        <f>IF(ISBLANK(C1009),"",IF(MOC!$J$131=true,MOC!$I$131&amp;C1009,if(MOC!$J$130=true,MOC!$H$130&amp;C1009,C1009)))</f>
        <v/>
      </c>
      <c r="E1009" s="450" t="str">
        <f>IF(isblank(Beer!Z81),"",if(Beer!Z81=0,"",Beer!Z81))</f>
        <v/>
      </c>
      <c r="G1009" s="450" t="str">
        <f>if(ISBLANK(Beer!Y81),"",if(Beer!Y81=0,"",$B$942))</f>
        <v/>
      </c>
      <c r="H1009" s="780">
        <f t="shared" si="10"/>
        <v>67</v>
      </c>
    </row>
    <row r="1010">
      <c r="A1010" s="779"/>
      <c r="C1010" s="784" t="str">
        <f>Beer!Y82</f>
        <v/>
      </c>
      <c r="D1010" s="450" t="str">
        <f>IF(ISBLANK(C1010),"",IF(MOC!$J$131=true,MOC!$I$131&amp;C1010,if(MOC!$J$130=true,MOC!$H$130&amp;C1010,C1010)))</f>
        <v/>
      </c>
      <c r="E1010" s="450" t="str">
        <f>IF(isblank(Beer!Z82),"",if(Beer!Z82=0,"",Beer!Z82))</f>
        <v/>
      </c>
      <c r="G1010" s="450" t="str">
        <f>if(ISBLANK(Beer!Y82),"",if(Beer!Y82=0,"",$B$942))</f>
        <v/>
      </c>
      <c r="H1010" s="780">
        <f t="shared" si="10"/>
        <v>68</v>
      </c>
    </row>
    <row r="1011">
      <c r="A1011" s="779"/>
      <c r="C1011" s="784" t="str">
        <f>Beer!Y83</f>
        <v/>
      </c>
      <c r="D1011" s="450" t="str">
        <f>IF(ISBLANK(C1011),"",IF(MOC!$J$131=true,MOC!$I$131&amp;C1011,if(MOC!$J$130=true,MOC!$H$130&amp;C1011,C1011)))</f>
        <v/>
      </c>
      <c r="E1011" s="450" t="str">
        <f>IF(isblank(Beer!Z83),"",if(Beer!Z83=0,"",Beer!Z83))</f>
        <v/>
      </c>
      <c r="G1011" s="450" t="str">
        <f>if(ISBLANK(Beer!Y83),"",if(Beer!Y83=0,"",$B$942))</f>
        <v/>
      </c>
      <c r="H1011" s="780">
        <f t="shared" si="10"/>
        <v>69</v>
      </c>
    </row>
    <row r="1012">
      <c r="A1012" s="779"/>
      <c r="C1012" s="784" t="str">
        <f>Beer!Y84</f>
        <v/>
      </c>
      <c r="D1012" s="450" t="str">
        <f>IF(ISBLANK(C1012),"",IF(MOC!$J$131=true,MOC!$I$131&amp;C1012,if(MOC!$J$130=true,MOC!$H$130&amp;C1012,C1012)))</f>
        <v/>
      </c>
      <c r="E1012" s="450" t="str">
        <f>IF(isblank(Beer!Z84),"",if(Beer!Z84=0,"",Beer!Z84))</f>
        <v/>
      </c>
      <c r="G1012" s="450" t="str">
        <f>if(ISBLANK(Beer!Y84),"",if(Beer!Y84=0,"",$B$942))</f>
        <v/>
      </c>
      <c r="H1012" s="780">
        <f t="shared" si="10"/>
        <v>70</v>
      </c>
    </row>
    <row r="1013">
      <c r="A1013" s="779"/>
      <c r="C1013" s="784" t="str">
        <f>Beer!Y85</f>
        <v/>
      </c>
      <c r="D1013" s="450" t="str">
        <f>IF(ISBLANK(C1013),"",IF(MOC!$J$131=true,MOC!$I$131&amp;C1013,if(MOC!$J$130=true,MOC!$H$130&amp;C1013,C1013)))</f>
        <v/>
      </c>
      <c r="E1013" s="450" t="str">
        <f>IF(isblank(Beer!Z85),"",if(Beer!Z85=0,"",Beer!Z85))</f>
        <v/>
      </c>
      <c r="G1013" s="450" t="str">
        <f>if(ISBLANK(Beer!Y85),"",if(Beer!Y85=0,"",$B$942))</f>
        <v/>
      </c>
      <c r="H1013" s="780">
        <f t="shared" si="10"/>
        <v>71</v>
      </c>
    </row>
    <row r="1014">
      <c r="A1014" s="779"/>
      <c r="C1014" s="784" t="str">
        <f>Beer!Y86</f>
        <v/>
      </c>
      <c r="D1014" s="450" t="str">
        <f>IF(ISBLANK(C1014),"",IF(MOC!$J$131=true,MOC!$I$131&amp;C1014,if(MOC!$J$130=true,MOC!$H$130&amp;C1014,C1014)))</f>
        <v/>
      </c>
      <c r="E1014" s="450" t="str">
        <f>IF(isblank(Beer!Z86),"",if(Beer!Z86=0,"",Beer!Z86))</f>
        <v/>
      </c>
      <c r="G1014" s="450" t="str">
        <f>if(ISBLANK(Beer!Y86),"",if(Beer!Y86=0,"",$B$942))</f>
        <v/>
      </c>
      <c r="H1014" s="780">
        <f t="shared" si="10"/>
        <v>72</v>
      </c>
    </row>
    <row r="1015">
      <c r="A1015" s="779"/>
      <c r="C1015" s="784" t="str">
        <f>Beer!Y87</f>
        <v/>
      </c>
      <c r="D1015" s="450" t="str">
        <f>IF(ISBLANK(C1015),"",IF(MOC!$J$131=true,MOC!$I$131&amp;C1015,if(MOC!$J$130=true,MOC!$H$130&amp;C1015,C1015)))</f>
        <v/>
      </c>
      <c r="E1015" s="450" t="str">
        <f>IF(isblank(Beer!Z87),"",if(Beer!Z87=0,"",Beer!Z87))</f>
        <v/>
      </c>
      <c r="G1015" s="450" t="str">
        <f>if(ISBLANK(Beer!Y87),"",if(Beer!Y87=0,"",$B$942))</f>
        <v/>
      </c>
      <c r="H1015" s="780">
        <f t="shared" si="10"/>
        <v>73</v>
      </c>
    </row>
    <row r="1016">
      <c r="A1016" s="779"/>
      <c r="C1016" s="784" t="str">
        <f>Beer!Y88</f>
        <v/>
      </c>
      <c r="D1016" s="450" t="str">
        <f>IF(ISBLANK(C1016),"",IF(MOC!$J$131=true,MOC!$I$131&amp;C1016,if(MOC!$J$130=true,MOC!$H$130&amp;C1016,C1016)))</f>
        <v/>
      </c>
      <c r="E1016" s="450" t="str">
        <f>IF(isblank(Beer!Z88),"",if(Beer!Z88=0,"",Beer!Z88))</f>
        <v/>
      </c>
      <c r="G1016" s="450" t="str">
        <f>if(ISBLANK(Beer!Y88),"",if(Beer!Y88=0,"",$B$942))</f>
        <v/>
      </c>
      <c r="H1016" s="780">
        <f t="shared" si="10"/>
        <v>74</v>
      </c>
    </row>
    <row r="1017">
      <c r="A1017" s="779"/>
      <c r="C1017" s="784" t="str">
        <f>Beer!Y89</f>
        <v/>
      </c>
      <c r="D1017" s="450" t="str">
        <f>IF(ISBLANK(C1017),"",IF(MOC!$J$131=true,MOC!$I$131&amp;C1017,if(MOC!$J$130=true,MOC!$H$130&amp;C1017,C1017)))</f>
        <v/>
      </c>
      <c r="E1017" s="450" t="str">
        <f>IF(isblank(Beer!Z89),"",if(Beer!Z89=0,"",Beer!Z89))</f>
        <v/>
      </c>
      <c r="G1017" s="450" t="str">
        <f>if(ISBLANK(Beer!Y89),"",if(Beer!Y89=0,"",$B$942))</f>
        <v/>
      </c>
      <c r="H1017" s="780">
        <f t="shared" si="10"/>
        <v>75</v>
      </c>
    </row>
    <row r="1018">
      <c r="A1018" s="779"/>
      <c r="C1018" s="784" t="str">
        <f>Beer!Y90</f>
        <v/>
      </c>
      <c r="D1018" s="450" t="str">
        <f>IF(ISBLANK(C1018),"",IF(MOC!$J$131=true,MOC!$I$131&amp;C1018,if(MOC!$J$130=true,MOC!$H$130&amp;C1018,C1018)))</f>
        <v/>
      </c>
      <c r="E1018" s="450" t="str">
        <f>IF(isblank(Beer!Z90),"",if(Beer!Z90=0,"",Beer!Z90))</f>
        <v/>
      </c>
      <c r="G1018" s="450" t="str">
        <f>if(ISBLANK(Beer!Y90),"",if(Beer!Y90=0,"",$B$942))</f>
        <v/>
      </c>
      <c r="H1018" s="780">
        <f t="shared" si="10"/>
        <v>76</v>
      </c>
    </row>
    <row r="1019">
      <c r="A1019" s="779"/>
      <c r="C1019" s="784" t="str">
        <f>Beer!Y91</f>
        <v/>
      </c>
      <c r="D1019" s="450" t="str">
        <f>IF(ISBLANK(C1019),"",IF(MOC!$J$131=true,MOC!$I$131&amp;C1019,if(MOC!$J$130=true,MOC!$H$130&amp;C1019,C1019)))</f>
        <v/>
      </c>
      <c r="E1019" s="450" t="str">
        <f>IF(isblank(Beer!Z91),"",if(Beer!Z91=0,"",Beer!Z91))</f>
        <v/>
      </c>
      <c r="G1019" s="450" t="str">
        <f>if(ISBLANK(Beer!Y91),"",if(Beer!Y91=0,"",$B$942))</f>
        <v/>
      </c>
      <c r="H1019" s="780">
        <f t="shared" si="10"/>
        <v>77</v>
      </c>
    </row>
    <row r="1020">
      <c r="A1020" s="779"/>
      <c r="C1020" s="784" t="str">
        <f>Beer!Y92</f>
        <v/>
      </c>
      <c r="D1020" s="450" t="str">
        <f>IF(ISBLANK(C1020),"",IF(MOC!$J$131=true,MOC!$I$131&amp;C1020,if(MOC!$J$130=true,MOC!$H$130&amp;C1020,C1020)))</f>
        <v/>
      </c>
      <c r="E1020" s="450" t="str">
        <f>IF(isblank(Beer!Z92),"",if(Beer!Z92=0,"",Beer!Z92))</f>
        <v/>
      </c>
      <c r="G1020" s="450" t="str">
        <f>if(ISBLANK(Beer!Y92),"",if(Beer!Y92=0,"",$B$942))</f>
        <v/>
      </c>
      <c r="H1020" s="780">
        <f t="shared" si="10"/>
        <v>78</v>
      </c>
    </row>
    <row r="1021">
      <c r="A1021" s="779"/>
      <c r="C1021" s="784" t="str">
        <f>Beer!Y93</f>
        <v/>
      </c>
      <c r="D1021" s="450" t="str">
        <f>IF(ISBLANK(C1021),"",IF(MOC!$J$131=true,MOC!$I$131&amp;C1021,if(MOC!$J$130=true,MOC!$H$130&amp;C1021,C1021)))</f>
        <v/>
      </c>
      <c r="E1021" s="450" t="str">
        <f>IF(isblank(Beer!Z93),"",if(Beer!Z93=0,"",Beer!Z93))</f>
        <v/>
      </c>
      <c r="G1021" s="450" t="str">
        <f>if(ISBLANK(Beer!Y93),"",if(Beer!Y93=0,"",$B$942))</f>
        <v/>
      </c>
      <c r="H1021" s="780">
        <f t="shared" si="10"/>
        <v>79</v>
      </c>
    </row>
    <row r="1022">
      <c r="A1022" s="779"/>
      <c r="C1022" s="784" t="str">
        <f>Beer!Y94</f>
        <v/>
      </c>
      <c r="D1022" s="450" t="str">
        <f>IF(ISBLANK(C1022),"",IF(MOC!$J$131=true,MOC!$I$131&amp;C1022,if(MOC!$J$130=true,MOC!$H$130&amp;C1022,C1022)))</f>
        <v/>
      </c>
      <c r="E1022" s="450" t="str">
        <f>IF(isblank(Beer!Z94),"",if(Beer!Z94=0,"",Beer!Z94))</f>
        <v/>
      </c>
      <c r="G1022" s="450" t="str">
        <f>if(ISBLANK(Beer!Y94),"",if(Beer!Y94=0,"",$B$942))</f>
        <v/>
      </c>
      <c r="H1022" s="780">
        <f t="shared" si="10"/>
        <v>80</v>
      </c>
    </row>
    <row r="1023">
      <c r="A1023" s="779"/>
      <c r="C1023" s="784" t="str">
        <f>Beer!Y95</f>
        <v/>
      </c>
      <c r="D1023" s="450" t="str">
        <f>IF(ISBLANK(C1023),"",IF(MOC!$J$131=true,MOC!$I$131&amp;C1023,if(MOC!$J$130=true,MOC!$H$130&amp;C1023,C1023)))</f>
        <v/>
      </c>
      <c r="E1023" s="450" t="str">
        <f>IF(isblank(Beer!Z95),"",if(Beer!Z95=0,"",Beer!Z95))</f>
        <v/>
      </c>
      <c r="G1023" s="450" t="str">
        <f>if(ISBLANK(Beer!Y95),"",if(Beer!Y95=0,"",$B$942))</f>
        <v/>
      </c>
      <c r="H1023" s="780">
        <f t="shared" si="10"/>
        <v>81</v>
      </c>
    </row>
    <row r="1024">
      <c r="A1024" s="779"/>
      <c r="C1024" s="784" t="str">
        <f>Beer!Y96</f>
        <v/>
      </c>
      <c r="D1024" s="450" t="str">
        <f>IF(ISBLANK(C1024),"",IF(MOC!$J$131=true,MOC!$I$131&amp;C1024,if(MOC!$J$130=true,MOC!$H$130&amp;C1024,C1024)))</f>
        <v/>
      </c>
      <c r="E1024" s="450" t="str">
        <f>IF(isblank(Beer!Z96),"",if(Beer!Z96=0,"",Beer!Z96))</f>
        <v/>
      </c>
      <c r="G1024" s="450" t="str">
        <f>if(ISBLANK(Beer!Y96),"",if(Beer!Y96=0,"",$B$942))</f>
        <v/>
      </c>
      <c r="H1024" s="780">
        <f t="shared" si="10"/>
        <v>82</v>
      </c>
    </row>
    <row r="1025">
      <c r="A1025" s="779"/>
      <c r="C1025" s="784" t="str">
        <f>Beer!Y97</f>
        <v/>
      </c>
      <c r="D1025" s="450" t="str">
        <f>IF(ISBLANK(C1025),"",IF(MOC!$J$131=true,MOC!$I$131&amp;C1025,if(MOC!$J$130=true,MOC!$H$130&amp;C1025,C1025)))</f>
        <v/>
      </c>
      <c r="E1025" s="450" t="str">
        <f>IF(isblank(Beer!Z97),"",if(Beer!Z97=0,"",Beer!Z97))</f>
        <v/>
      </c>
      <c r="G1025" s="450" t="str">
        <f>if(ISBLANK(Beer!Y97),"",if(Beer!Y97=0,"",$B$942))</f>
        <v/>
      </c>
      <c r="H1025" s="780">
        <f t="shared" si="10"/>
        <v>83</v>
      </c>
    </row>
    <row r="1026">
      <c r="A1026" s="779"/>
      <c r="C1026" s="784" t="str">
        <f>Beer!Y98</f>
        <v/>
      </c>
      <c r="D1026" s="450" t="str">
        <f>IF(ISBLANK(C1026),"",IF(MOC!$J$131=true,MOC!$I$131&amp;C1026,if(MOC!$J$130=true,MOC!$H$130&amp;C1026,C1026)))</f>
        <v/>
      </c>
      <c r="E1026" s="450" t="str">
        <f>IF(isblank(Beer!Z98),"",if(Beer!Z98=0,"",Beer!Z98))</f>
        <v/>
      </c>
      <c r="G1026" s="450" t="str">
        <f>if(ISBLANK(Beer!Y98),"",if(Beer!Y98=0,"",$B$942))</f>
        <v/>
      </c>
      <c r="H1026" s="780">
        <f t="shared" si="10"/>
        <v>84</v>
      </c>
    </row>
    <row r="1027">
      <c r="A1027" s="779"/>
      <c r="C1027" s="784" t="str">
        <f>Beer!Y99</f>
        <v/>
      </c>
      <c r="D1027" s="450" t="str">
        <f>IF(ISBLANK(C1027),"",IF(MOC!$J$131=true,MOC!$I$131&amp;C1027,if(MOC!$J$130=true,MOC!$H$130&amp;C1027,C1027)))</f>
        <v/>
      </c>
      <c r="E1027" s="450" t="str">
        <f>IF(isblank(Beer!Z99),"",if(Beer!Z99=0,"",Beer!Z99))</f>
        <v/>
      </c>
      <c r="G1027" s="450" t="str">
        <f>if(ISBLANK(Beer!Y99),"",if(Beer!Y99=0,"",$B$942))</f>
        <v/>
      </c>
      <c r="H1027" s="780">
        <f t="shared" si="10"/>
        <v>85</v>
      </c>
    </row>
    <row r="1028">
      <c r="A1028" s="779"/>
      <c r="C1028" s="784" t="str">
        <f>Beer!Y100</f>
        <v/>
      </c>
      <c r="D1028" s="450" t="str">
        <f>IF(ISBLANK(C1028),"",IF(MOC!$J$131=true,MOC!$I$131&amp;C1028,if(MOC!$J$130=true,MOC!$H$130&amp;C1028,C1028)))</f>
        <v/>
      </c>
      <c r="E1028" s="450" t="str">
        <f>IF(isblank(Beer!Z100),"",if(Beer!Z100=0,"",Beer!Z100))</f>
        <v/>
      </c>
      <c r="G1028" s="450" t="str">
        <f>if(ISBLANK(Beer!Y100),"",if(Beer!Y100=0,"",$B$942))</f>
        <v/>
      </c>
      <c r="H1028" s="780">
        <f t="shared" si="10"/>
        <v>86</v>
      </c>
    </row>
    <row r="1029">
      <c r="A1029" s="779"/>
      <c r="C1029" s="784" t="str">
        <f>Beer!Y101</f>
        <v/>
      </c>
      <c r="D1029" s="450" t="str">
        <f>IF(ISBLANK(C1029),"",IF(MOC!$J$131=true,MOC!$I$131&amp;C1029,if(MOC!$J$130=true,MOC!$H$130&amp;C1029,C1029)))</f>
        <v/>
      </c>
      <c r="E1029" s="450" t="str">
        <f>IF(isblank(Beer!Z101),"",if(Beer!Z101=0,"",Beer!Z101))</f>
        <v/>
      </c>
      <c r="G1029" s="450" t="str">
        <f>if(ISBLANK(Beer!Y101),"",if(Beer!Y101=0,"",$B$942))</f>
        <v/>
      </c>
      <c r="H1029" s="780">
        <f t="shared" si="10"/>
        <v>87</v>
      </c>
    </row>
    <row r="1030">
      <c r="A1030" s="779"/>
      <c r="C1030" s="784" t="str">
        <f>Beer!Y102</f>
        <v/>
      </c>
      <c r="D1030" s="450" t="str">
        <f>IF(ISBLANK(C1030),"",IF(MOC!$J$131=true,MOC!$I$131&amp;C1030,if(MOC!$J$130=true,MOC!$H$130&amp;C1030,C1030)))</f>
        <v/>
      </c>
      <c r="E1030" s="450" t="str">
        <f>IF(isblank(Beer!Z102),"",if(Beer!Z102=0,"",Beer!Z102))</f>
        <v/>
      </c>
      <c r="G1030" s="450" t="str">
        <f>if(ISBLANK(Beer!Y102),"",if(Beer!Y102=0,"",$B$942))</f>
        <v/>
      </c>
      <c r="H1030" s="780">
        <f t="shared" si="10"/>
        <v>88</v>
      </c>
    </row>
    <row r="1031">
      <c r="A1031" s="779"/>
      <c r="C1031" s="784" t="str">
        <f>Beer!Y103</f>
        <v/>
      </c>
      <c r="D1031" s="450" t="str">
        <f>IF(ISBLANK(C1031),"",IF(MOC!$J$131=true,MOC!$I$131&amp;C1031,if(MOC!$J$130=true,MOC!$H$130&amp;C1031,C1031)))</f>
        <v/>
      </c>
      <c r="E1031" s="450" t="str">
        <f>IF(isblank(Beer!Z103),"",if(Beer!Z103=0,"",Beer!Z103))</f>
        <v/>
      </c>
      <c r="G1031" s="450" t="str">
        <f>if(ISBLANK(Beer!Y103),"",if(Beer!Y103=0,"",$B$942))</f>
        <v/>
      </c>
      <c r="H1031" s="780">
        <f t="shared" si="10"/>
        <v>89</v>
      </c>
    </row>
    <row r="1032">
      <c r="A1032" s="779"/>
      <c r="C1032" s="784" t="str">
        <f>Beer!Y104</f>
        <v/>
      </c>
      <c r="D1032" s="450" t="str">
        <f>IF(ISBLANK(C1032),"",IF(MOC!$J$131=true,MOC!$I$131&amp;C1032,if(MOC!$J$130=true,MOC!$H$130&amp;C1032,C1032)))</f>
        <v/>
      </c>
      <c r="E1032" s="450" t="str">
        <f>IF(isblank(Beer!Z104),"",if(Beer!Z104=0,"",Beer!Z104))</f>
        <v/>
      </c>
      <c r="G1032" s="450" t="str">
        <f>if(ISBLANK(Beer!Y104),"",if(Beer!Y104=0,"",$B$942))</f>
        <v/>
      </c>
      <c r="H1032" s="780">
        <f t="shared" si="10"/>
        <v>90</v>
      </c>
    </row>
    <row r="1033">
      <c r="A1033" s="779"/>
      <c r="C1033" s="784" t="str">
        <f>Beer!Y105</f>
        <v/>
      </c>
      <c r="D1033" s="450" t="str">
        <f>IF(ISBLANK(C1033),"",IF(MOC!$J$131=true,MOC!$I$131&amp;C1033,if(MOC!$J$130=true,MOC!$H$130&amp;C1033,C1033)))</f>
        <v/>
      </c>
      <c r="E1033" s="450" t="str">
        <f>IF(isblank(Beer!Z105),"",if(Beer!Z105=0,"",Beer!Z105))</f>
        <v/>
      </c>
      <c r="G1033" s="450" t="str">
        <f>if(ISBLANK(Beer!Y105),"",if(Beer!Y105=0,"",$B$942))</f>
        <v/>
      </c>
      <c r="H1033" s="780">
        <f t="shared" si="10"/>
        <v>91</v>
      </c>
    </row>
    <row r="1034">
      <c r="A1034" s="779"/>
      <c r="C1034" s="784" t="str">
        <f>Beer!Y106</f>
        <v/>
      </c>
      <c r="D1034" s="450" t="str">
        <f>IF(ISBLANK(C1034),"",IF(MOC!$J$131=true,MOC!$I$131&amp;C1034,if(MOC!$J$130=true,MOC!$H$130&amp;C1034,C1034)))</f>
        <v/>
      </c>
      <c r="E1034" s="450" t="str">
        <f>IF(isblank(Beer!Z106),"",if(Beer!Z106=0,"",Beer!Z106))</f>
        <v/>
      </c>
      <c r="G1034" s="450" t="str">
        <f>if(ISBLANK(Beer!Y106),"",if(Beer!Y106=0,"",$B$942))</f>
        <v/>
      </c>
      <c r="H1034" s="780">
        <f t="shared" si="10"/>
        <v>92</v>
      </c>
    </row>
    <row r="1035">
      <c r="A1035" s="779"/>
      <c r="C1035" s="784" t="str">
        <f>Beer!Y107</f>
        <v/>
      </c>
      <c r="D1035" s="450" t="str">
        <f>IF(ISBLANK(C1035),"",IF(MOC!$J$131=true,MOC!$I$131&amp;C1035,if(MOC!$J$130=true,MOC!$H$130&amp;C1035,C1035)))</f>
        <v/>
      </c>
      <c r="E1035" s="450" t="str">
        <f>IF(isblank(Beer!Z107),"",if(Beer!Z107=0,"",Beer!Z107))</f>
        <v/>
      </c>
      <c r="G1035" s="450" t="str">
        <f>if(ISBLANK(Beer!Y107),"",if(Beer!Y107=0,"",$B$942))</f>
        <v/>
      </c>
      <c r="H1035" s="780">
        <f t="shared" si="10"/>
        <v>93</v>
      </c>
    </row>
    <row r="1036">
      <c r="A1036" s="779"/>
      <c r="C1036" s="784" t="str">
        <f>Beer!Y108</f>
        <v/>
      </c>
      <c r="D1036" s="450" t="str">
        <f>IF(ISBLANK(C1036),"",IF(MOC!$J$131=true,MOC!$I$131&amp;C1036,if(MOC!$J$130=true,MOC!$H$130&amp;C1036,C1036)))</f>
        <v/>
      </c>
      <c r="E1036" s="450" t="str">
        <f>IF(isblank(Beer!Z108),"",if(Beer!Z108=0,"",Beer!Z108))</f>
        <v/>
      </c>
      <c r="G1036" s="450" t="str">
        <f>if(ISBLANK(Beer!Y108),"",if(Beer!Y108=0,"",$B$942))</f>
        <v/>
      </c>
      <c r="H1036" s="780">
        <f t="shared" si="10"/>
        <v>94</v>
      </c>
    </row>
    <row r="1037">
      <c r="A1037" s="779"/>
      <c r="C1037" s="784" t="str">
        <f>Beer!Y109</f>
        <v/>
      </c>
      <c r="D1037" s="450" t="str">
        <f>IF(ISBLANK(C1037),"",IF(MOC!$J$131=true,MOC!$I$131&amp;C1037,if(MOC!$J$130=true,MOC!$H$130&amp;C1037,C1037)))</f>
        <v/>
      </c>
      <c r="E1037" s="450" t="str">
        <f>IF(isblank(Beer!Z109),"",if(Beer!Z109=0,"",Beer!Z109))</f>
        <v/>
      </c>
      <c r="G1037" s="450" t="str">
        <f>if(ISBLANK(Beer!Y109),"",if(Beer!Y109=0,"",$B$942))</f>
        <v/>
      </c>
      <c r="H1037" s="780">
        <f t="shared" si="10"/>
        <v>95</v>
      </c>
    </row>
    <row r="1038">
      <c r="A1038" s="779"/>
      <c r="C1038" s="784" t="str">
        <f>Beer!Y110</f>
        <v/>
      </c>
      <c r="D1038" s="450" t="str">
        <f>IF(ISBLANK(C1038),"",IF(MOC!$J$131=true,MOC!$I$131&amp;C1038,if(MOC!$J$130=true,MOC!$H$130&amp;C1038,C1038)))</f>
        <v/>
      </c>
      <c r="E1038" s="450" t="str">
        <f>IF(isblank(Beer!Z110),"",if(Beer!Z110=0,"",Beer!Z110))</f>
        <v/>
      </c>
      <c r="G1038" s="450" t="str">
        <f>if(ISBLANK(Beer!Y110),"",if(Beer!Y110=0,"",$B$942))</f>
        <v/>
      </c>
      <c r="H1038" s="780">
        <f t="shared" si="10"/>
        <v>96</v>
      </c>
    </row>
    <row r="1039">
      <c r="A1039" s="779"/>
      <c r="C1039" s="784" t="str">
        <f>Beer!Y111</f>
        <v/>
      </c>
      <c r="D1039" s="450" t="str">
        <f>IF(ISBLANK(C1039),"",IF(MOC!$J$131=true,MOC!$I$131&amp;C1039,if(MOC!$J$130=true,MOC!$H$130&amp;C1039,C1039)))</f>
        <v/>
      </c>
      <c r="E1039" s="450" t="str">
        <f>IF(isblank(Beer!Z111),"",if(Beer!Z111=0,"",Beer!Z111))</f>
        <v/>
      </c>
      <c r="G1039" s="450" t="str">
        <f>if(ISBLANK(Beer!Y111),"",if(Beer!Y111=0,"",$B$942))</f>
        <v/>
      </c>
      <c r="H1039" s="780">
        <f t="shared" si="10"/>
        <v>97</v>
      </c>
    </row>
    <row r="1040">
      <c r="A1040" s="779"/>
      <c r="C1040" s="784" t="str">
        <f>Beer!Y112</f>
        <v/>
      </c>
      <c r="D1040" s="450" t="str">
        <f>IF(ISBLANK(C1040),"",IF(MOC!$J$131=true,MOC!$I$131&amp;C1040,if(MOC!$J$130=true,MOC!$H$130&amp;C1040,C1040)))</f>
        <v/>
      </c>
      <c r="E1040" s="450" t="str">
        <f>IF(isblank(Beer!Z112),"",if(Beer!Z112=0,"",Beer!Z112))</f>
        <v/>
      </c>
      <c r="G1040" s="450" t="str">
        <f>if(ISBLANK(Beer!Y112),"",if(Beer!Y112=0,"",$B$942))</f>
        <v/>
      </c>
      <c r="H1040" s="780">
        <f t="shared" si="10"/>
        <v>98</v>
      </c>
    </row>
    <row r="1041">
      <c r="A1041" s="779"/>
      <c r="C1041" s="784" t="str">
        <f>Beer!Y113</f>
        <v/>
      </c>
      <c r="D1041" s="450" t="str">
        <f>IF(ISBLANK(C1041),"",IF(MOC!$J$131=true,MOC!$I$131&amp;C1041,if(MOC!$J$130=true,MOC!$H$130&amp;C1041,C1041)))</f>
        <v/>
      </c>
      <c r="E1041" s="450" t="str">
        <f>IF(isblank(Beer!Z113),"",if(Beer!Z113=0,"",Beer!Z113))</f>
        <v/>
      </c>
      <c r="G1041" s="450" t="str">
        <f>if(ISBLANK(Beer!Y113),"",if(Beer!Y113=0,"",$B$942))</f>
        <v/>
      </c>
      <c r="H1041" s="780">
        <f t="shared" si="10"/>
        <v>99</v>
      </c>
    </row>
    <row r="1042">
      <c r="A1042" s="779"/>
      <c r="C1042" s="784" t="str">
        <f>Beer!Y114</f>
        <v/>
      </c>
      <c r="D1042" s="450" t="str">
        <f>IF(ISBLANK(C1042),"",IF(MOC!$J$131=true,MOC!$I$131&amp;C1042,if(MOC!$J$130=true,MOC!$H$130&amp;C1042,C1042)))</f>
        <v/>
      </c>
      <c r="E1042" s="450" t="str">
        <f>IF(isblank(Beer!Z114),"",if(Beer!Z114=0,"",Beer!Z114))</f>
        <v/>
      </c>
      <c r="G1042" s="450" t="str">
        <f>if(ISBLANK(Beer!Y114),"",if(Beer!Y114=0,"",$B$942))</f>
        <v/>
      </c>
      <c r="H1042" s="780">
        <f t="shared" si="10"/>
        <v>100</v>
      </c>
    </row>
    <row r="1043">
      <c r="A1043" s="779"/>
      <c r="C1043" s="450" t="str">
        <f>Beer!Y116</f>
        <v/>
      </c>
      <c r="D1043" s="450" t="str">
        <f>IF(ISBLANK(C1043),"",IF(MOC!$J$131=true,MOC!$I$131&amp;C1043,if(MOC!$J$130=true,MOC!$H$130&amp;C1043,C1043)))</f>
        <v/>
      </c>
      <c r="E1043" s="450" t="str">
        <f>IF(isblank(Beer!Z116),"",if(Beer!Z116=0,"",Beer!Z116))</f>
        <v/>
      </c>
      <c r="G1043" s="450" t="str">
        <f>if(ISBLANK(Beer!Y116),"",if(Beer!Y116=0,"",$B$942))</f>
        <v/>
      </c>
      <c r="H1043" s="780"/>
    </row>
    <row r="1044">
      <c r="A1044" s="779"/>
      <c r="C1044" s="444"/>
      <c r="H1044" s="780"/>
    </row>
    <row r="1045">
      <c r="A1045" s="779"/>
      <c r="C1045" s="444"/>
      <c r="H1045" s="780"/>
    </row>
    <row r="1046">
      <c r="A1046" s="791" t="str">
        <f>Beer!AB14</f>
        <v>Optional Beer Category</v>
      </c>
      <c r="B1046" s="791" t="str">
        <f>A1046</f>
        <v>Optional Beer Category</v>
      </c>
      <c r="C1046" s="444"/>
      <c r="H1046" s="780"/>
    </row>
    <row r="1047">
      <c r="A1047" s="779"/>
      <c r="C1047" s="784" t="str">
        <f>Beer!AB15</f>
        <v/>
      </c>
      <c r="D1047" s="450" t="str">
        <f>IF(ISBLANK(C1047),"",IF(MOC!$J$135=true,MOC!$I$135&amp;C1047,if(MOC!$J$134=true,MOC!$H$134&amp;C1047,C1047)))</f>
        <v/>
      </c>
      <c r="E1047" s="450" t="str">
        <f>IF(isblank(Beer!AC15),"",if(Beer!AC15=0,"",Beer!AC15))</f>
        <v/>
      </c>
      <c r="G1047" s="450" t="str">
        <f>if(ISBLANK(Beer!AB15),"",if(Beer!AB15=0,"",$B$1046))</f>
        <v/>
      </c>
      <c r="H1047" s="785">
        <v>1.0</v>
      </c>
    </row>
    <row r="1048">
      <c r="A1048" s="779"/>
      <c r="C1048" s="784" t="str">
        <f>Beer!AB16</f>
        <v/>
      </c>
      <c r="D1048" s="450" t="str">
        <f>IF(ISBLANK(C1048),"",IF(MOC!$J$135=true,MOC!$I$135&amp;C1048,if(MOC!$J$134=true,MOC!$H$134&amp;C1048,C1048)))</f>
        <v/>
      </c>
      <c r="E1048" s="450" t="str">
        <f>IF(isblank(Beer!AC16),"",if(Beer!AC16=0,"",Beer!AC16))</f>
        <v/>
      </c>
      <c r="G1048" s="450" t="str">
        <f>if(ISBLANK(Beer!AB16),"",if(Beer!AB16=0,"",$B$1046))</f>
        <v/>
      </c>
      <c r="H1048" s="780">
        <f t="shared" ref="H1048:H1146" si="11">H1047+1</f>
        <v>2</v>
      </c>
    </row>
    <row r="1049">
      <c r="A1049" s="779"/>
      <c r="C1049" s="784" t="str">
        <f>Beer!AB17</f>
        <v/>
      </c>
      <c r="D1049" s="450" t="str">
        <f>IF(ISBLANK(C1049),"",IF(MOC!$J$135=true,MOC!$I$135&amp;C1049,if(MOC!$J$134=true,MOC!$H$134&amp;C1049,C1049)))</f>
        <v/>
      </c>
      <c r="E1049" s="450" t="str">
        <f>IF(isblank(Beer!AC17),"",if(Beer!AC17=0,"",Beer!AC17))</f>
        <v/>
      </c>
      <c r="G1049" s="450" t="str">
        <f>if(ISBLANK(Beer!AB17),"",if(Beer!AB17=0,"",$B$1046))</f>
        <v/>
      </c>
      <c r="H1049" s="780">
        <f t="shared" si="11"/>
        <v>3</v>
      </c>
    </row>
    <row r="1050">
      <c r="A1050" s="791"/>
      <c r="C1050" s="784" t="str">
        <f>Beer!AB18</f>
        <v/>
      </c>
      <c r="D1050" s="450" t="str">
        <f>IF(ISBLANK(C1050),"",IF(MOC!$J$135=true,MOC!$I$135&amp;C1050,if(MOC!$J$134=true,MOC!$H$134&amp;C1050,C1050)))</f>
        <v/>
      </c>
      <c r="E1050" s="450" t="str">
        <f>IF(isblank(Beer!AC18),"",if(Beer!AC18=0,"",Beer!AC18))</f>
        <v/>
      </c>
      <c r="G1050" s="450" t="str">
        <f>if(ISBLANK(Beer!AB18),"",if(Beer!AB18=0,"",$B$1046))</f>
        <v/>
      </c>
      <c r="H1050" s="780">
        <f t="shared" si="11"/>
        <v>4</v>
      </c>
    </row>
    <row r="1051">
      <c r="A1051" s="779"/>
      <c r="C1051" s="784" t="str">
        <f>Beer!AB19</f>
        <v/>
      </c>
      <c r="D1051" s="450" t="str">
        <f>IF(ISBLANK(C1051),"",IF(MOC!$J$135=true,MOC!$I$135&amp;C1051,if(MOC!$J$134=true,MOC!$H$134&amp;C1051,C1051)))</f>
        <v/>
      </c>
      <c r="E1051" s="450" t="str">
        <f>IF(isblank(Beer!AC19),"",if(Beer!AC19=0,"",Beer!AC19))</f>
        <v/>
      </c>
      <c r="G1051" s="450" t="str">
        <f>if(ISBLANK(Beer!AB19),"",if(Beer!AB19=0,"",$B$1046))</f>
        <v/>
      </c>
      <c r="H1051" s="780">
        <f t="shared" si="11"/>
        <v>5</v>
      </c>
    </row>
    <row r="1052">
      <c r="A1052" s="779"/>
      <c r="C1052" s="784" t="str">
        <f>Beer!AB20</f>
        <v/>
      </c>
      <c r="D1052" s="450" t="str">
        <f>IF(ISBLANK(C1052),"",IF(MOC!$J$135=true,MOC!$I$135&amp;C1052,if(MOC!$J$134=true,MOC!$H$134&amp;C1052,C1052)))</f>
        <v/>
      </c>
      <c r="E1052" s="450" t="str">
        <f>IF(isblank(Beer!AC20),"",if(Beer!AC20=0,"",Beer!AC20))</f>
        <v/>
      </c>
      <c r="G1052" s="450" t="str">
        <f>if(ISBLANK(Beer!AB20),"",if(Beer!AB20=0,"",$B$1046))</f>
        <v/>
      </c>
      <c r="H1052" s="780">
        <f t="shared" si="11"/>
        <v>6</v>
      </c>
    </row>
    <row r="1053">
      <c r="A1053" s="779"/>
      <c r="C1053" s="784" t="str">
        <f>Beer!AB21</f>
        <v/>
      </c>
      <c r="D1053" s="450" t="str">
        <f>IF(ISBLANK(C1053),"",IF(MOC!$J$135=true,MOC!$I$135&amp;C1053,if(MOC!$J$134=true,MOC!$H$134&amp;C1053,C1053)))</f>
        <v/>
      </c>
      <c r="E1053" s="450" t="str">
        <f>IF(isblank(Beer!AC21),"",if(Beer!AC21=0,"",Beer!AC21))</f>
        <v/>
      </c>
      <c r="G1053" s="450" t="str">
        <f>if(ISBLANK(Beer!AB21),"",if(Beer!AB21=0,"",$B$1046))</f>
        <v/>
      </c>
      <c r="H1053" s="780">
        <f t="shared" si="11"/>
        <v>7</v>
      </c>
    </row>
    <row r="1054">
      <c r="A1054" s="791"/>
      <c r="C1054" s="784" t="str">
        <f>Beer!AB22</f>
        <v/>
      </c>
      <c r="D1054" s="450" t="str">
        <f>IF(ISBLANK(C1054),"",IF(MOC!$J$135=true,MOC!$I$135&amp;C1054,if(MOC!$J$134=true,MOC!$H$134&amp;C1054,C1054)))</f>
        <v/>
      </c>
      <c r="E1054" s="450" t="str">
        <f>IF(isblank(Beer!AC22),"",if(Beer!AC22=0,"",Beer!AC22))</f>
        <v/>
      </c>
      <c r="G1054" s="450" t="str">
        <f>if(ISBLANK(Beer!AB22),"",if(Beer!AB22=0,"",$B$1046))</f>
        <v/>
      </c>
      <c r="H1054" s="780">
        <f t="shared" si="11"/>
        <v>8</v>
      </c>
    </row>
    <row r="1055">
      <c r="A1055" s="779"/>
      <c r="C1055" s="784" t="str">
        <f>Beer!AB23</f>
        <v/>
      </c>
      <c r="D1055" s="450" t="str">
        <f>IF(ISBLANK(C1055),"",IF(MOC!$J$135=true,MOC!$I$135&amp;C1055,if(MOC!$J$134=true,MOC!$H$134&amp;C1055,C1055)))</f>
        <v/>
      </c>
      <c r="E1055" s="450" t="str">
        <f>IF(isblank(Beer!AC23),"",if(Beer!AC23=0,"",Beer!AC23))</f>
        <v/>
      </c>
      <c r="G1055" s="450" t="str">
        <f>if(ISBLANK(Beer!AB23),"",if(Beer!AB23=0,"",$B$1046))</f>
        <v/>
      </c>
      <c r="H1055" s="780">
        <f t="shared" si="11"/>
        <v>9</v>
      </c>
    </row>
    <row r="1056">
      <c r="A1056" s="779"/>
      <c r="C1056" s="784" t="str">
        <f>Beer!AB24</f>
        <v/>
      </c>
      <c r="D1056" s="450" t="str">
        <f>IF(ISBLANK(C1056),"",IF(MOC!$J$135=true,MOC!$I$135&amp;C1056,if(MOC!$J$134=true,MOC!$H$134&amp;C1056,C1056)))</f>
        <v/>
      </c>
      <c r="E1056" s="450" t="str">
        <f>IF(isblank(Beer!AC24),"",if(Beer!AC24=0,"",Beer!AC24))</f>
        <v/>
      </c>
      <c r="G1056" s="450" t="str">
        <f>if(ISBLANK(Beer!AB24),"",if(Beer!AB24=0,"",$B$1046))</f>
        <v/>
      </c>
      <c r="H1056" s="780">
        <f t="shared" si="11"/>
        <v>10</v>
      </c>
    </row>
    <row r="1057">
      <c r="A1057" s="779"/>
      <c r="C1057" s="784" t="str">
        <f>Beer!AB25</f>
        <v/>
      </c>
      <c r="D1057" s="450" t="str">
        <f>IF(ISBLANK(C1057),"",IF(MOC!$J$135=true,MOC!$I$135&amp;C1057,if(MOC!$J$134=true,MOC!$H$134&amp;C1057,C1057)))</f>
        <v/>
      </c>
      <c r="E1057" s="450" t="str">
        <f>IF(isblank(Beer!AC25),"",if(Beer!AC25=0,"",Beer!AC25))</f>
        <v/>
      </c>
      <c r="G1057" s="450" t="str">
        <f>if(ISBLANK(Beer!AB25),"",if(Beer!AB25=0,"",$B$1046))</f>
        <v/>
      </c>
      <c r="H1057" s="780">
        <f t="shared" si="11"/>
        <v>11</v>
      </c>
    </row>
    <row r="1058">
      <c r="A1058" s="779"/>
      <c r="C1058" s="784" t="str">
        <f>Beer!AB26</f>
        <v/>
      </c>
      <c r="D1058" s="450" t="str">
        <f>IF(ISBLANK(C1058),"",IF(MOC!$J$135=true,MOC!$I$135&amp;C1058,if(MOC!$J$134=true,MOC!$H$134&amp;C1058,C1058)))</f>
        <v/>
      </c>
      <c r="E1058" s="450" t="str">
        <f>IF(isblank(Beer!AC26),"",if(Beer!AC26=0,"",Beer!AC26))</f>
        <v/>
      </c>
      <c r="G1058" s="450" t="str">
        <f>if(ISBLANK(Beer!AB26),"",if(Beer!AB26=0,"",$B$1046))</f>
        <v/>
      </c>
      <c r="H1058" s="780">
        <f t="shared" si="11"/>
        <v>12</v>
      </c>
    </row>
    <row r="1059">
      <c r="A1059" s="779"/>
      <c r="C1059" s="784" t="str">
        <f>Beer!AB27</f>
        <v/>
      </c>
      <c r="D1059" s="450" t="str">
        <f>IF(ISBLANK(C1059),"",IF(MOC!$J$135=true,MOC!$I$135&amp;C1059,if(MOC!$J$134=true,MOC!$H$134&amp;C1059,C1059)))</f>
        <v/>
      </c>
      <c r="E1059" s="450" t="str">
        <f>IF(isblank(Beer!AC27),"",if(Beer!AC27=0,"",Beer!AC27))</f>
        <v/>
      </c>
      <c r="G1059" s="450" t="str">
        <f>if(ISBLANK(Beer!AB27),"",if(Beer!AB27=0,"",$B$1046))</f>
        <v/>
      </c>
      <c r="H1059" s="780">
        <f t="shared" si="11"/>
        <v>13</v>
      </c>
    </row>
    <row r="1060">
      <c r="A1060" s="779"/>
      <c r="C1060" s="784" t="str">
        <f>Beer!AB28</f>
        <v/>
      </c>
      <c r="D1060" s="450" t="str">
        <f>IF(ISBLANK(C1060),"",IF(MOC!$J$135=true,MOC!$I$135&amp;C1060,if(MOC!$J$134=true,MOC!$H$134&amp;C1060,C1060)))</f>
        <v/>
      </c>
      <c r="E1060" s="450" t="str">
        <f>IF(isblank(Beer!AC28),"",if(Beer!AC28=0,"",Beer!AC28))</f>
        <v/>
      </c>
      <c r="G1060" s="450" t="str">
        <f>if(ISBLANK(Beer!AB28),"",if(Beer!AB28=0,"",$B$1046))</f>
        <v/>
      </c>
      <c r="H1060" s="780">
        <f t="shared" si="11"/>
        <v>14</v>
      </c>
    </row>
    <row r="1061">
      <c r="A1061" s="779"/>
      <c r="C1061" s="784" t="str">
        <f>Beer!AB29</f>
        <v/>
      </c>
      <c r="D1061" s="450" t="str">
        <f>IF(ISBLANK(C1061),"",IF(MOC!$J$135=true,MOC!$I$135&amp;C1061,if(MOC!$J$134=true,MOC!$H$134&amp;C1061,C1061)))</f>
        <v/>
      </c>
      <c r="E1061" s="450" t="str">
        <f>IF(isblank(Beer!AC29),"",if(Beer!AC29=0,"",Beer!AC29))</f>
        <v/>
      </c>
      <c r="G1061" s="450" t="str">
        <f>if(ISBLANK(Beer!AB29),"",if(Beer!AB29=0,"",$B$1046))</f>
        <v/>
      </c>
      <c r="H1061" s="780">
        <f t="shared" si="11"/>
        <v>15</v>
      </c>
    </row>
    <row r="1062">
      <c r="A1062" s="779"/>
      <c r="C1062" s="784" t="str">
        <f>Beer!AB30</f>
        <v/>
      </c>
      <c r="D1062" s="450" t="str">
        <f>IF(ISBLANK(C1062),"",IF(MOC!$J$135=true,MOC!$I$135&amp;C1062,if(MOC!$J$134=true,MOC!$H$134&amp;C1062,C1062)))</f>
        <v/>
      </c>
      <c r="E1062" s="450" t="str">
        <f>IF(isblank(Beer!AC30),"",if(Beer!AC30=0,"",Beer!AC30))</f>
        <v/>
      </c>
      <c r="G1062" s="450" t="str">
        <f>if(ISBLANK(Beer!AB30),"",if(Beer!AB30=0,"",$B$1046))</f>
        <v/>
      </c>
      <c r="H1062" s="780">
        <f t="shared" si="11"/>
        <v>16</v>
      </c>
    </row>
    <row r="1063">
      <c r="A1063" s="779"/>
      <c r="C1063" s="784" t="str">
        <f>Beer!AB31</f>
        <v/>
      </c>
      <c r="D1063" s="450" t="str">
        <f>IF(ISBLANK(C1063),"",IF(MOC!$J$135=true,MOC!$I$135&amp;C1063,if(MOC!$J$134=true,MOC!$H$134&amp;C1063,C1063)))</f>
        <v/>
      </c>
      <c r="E1063" s="450" t="str">
        <f>IF(isblank(Beer!AC31),"",if(Beer!AC31=0,"",Beer!AC31))</f>
        <v/>
      </c>
      <c r="G1063" s="450" t="str">
        <f>if(ISBLANK(Beer!AB31),"",if(Beer!AB31=0,"",$B$1046))</f>
        <v/>
      </c>
      <c r="H1063" s="780">
        <f t="shared" si="11"/>
        <v>17</v>
      </c>
    </row>
    <row r="1064">
      <c r="A1064" s="779"/>
      <c r="C1064" s="784" t="str">
        <f>Beer!AB32</f>
        <v/>
      </c>
      <c r="D1064" s="450" t="str">
        <f>IF(ISBLANK(C1064),"",IF(MOC!$J$135=true,MOC!$I$135&amp;C1064,if(MOC!$J$134=true,MOC!$H$134&amp;C1064,C1064)))</f>
        <v/>
      </c>
      <c r="E1064" s="450" t="str">
        <f>IF(isblank(Beer!AC32),"",if(Beer!AC32=0,"",Beer!AC32))</f>
        <v/>
      </c>
      <c r="G1064" s="450" t="str">
        <f>if(ISBLANK(Beer!AB32),"",if(Beer!AB32=0,"",$B$1046))</f>
        <v/>
      </c>
      <c r="H1064" s="780">
        <f t="shared" si="11"/>
        <v>18</v>
      </c>
    </row>
    <row r="1065">
      <c r="A1065" s="779"/>
      <c r="C1065" s="784" t="str">
        <f>Beer!AB33</f>
        <v/>
      </c>
      <c r="D1065" s="450" t="str">
        <f>IF(ISBLANK(C1065),"",IF(MOC!$J$135=true,MOC!$I$135&amp;C1065,if(MOC!$J$134=true,MOC!$H$134&amp;C1065,C1065)))</f>
        <v/>
      </c>
      <c r="E1065" s="450" t="str">
        <f>IF(isblank(Beer!AC33),"",if(Beer!AC33=0,"",Beer!AC33))</f>
        <v/>
      </c>
      <c r="G1065" s="450" t="str">
        <f>if(ISBLANK(Beer!AB33),"",if(Beer!AB33=0,"",$B$1046))</f>
        <v/>
      </c>
      <c r="H1065" s="780">
        <f t="shared" si="11"/>
        <v>19</v>
      </c>
    </row>
    <row r="1066">
      <c r="A1066" s="779"/>
      <c r="C1066" s="784" t="str">
        <f>Beer!AB34</f>
        <v/>
      </c>
      <c r="D1066" s="450" t="str">
        <f>IF(ISBLANK(C1066),"",IF(MOC!$J$135=true,MOC!$I$135&amp;C1066,if(MOC!$J$134=true,MOC!$H$134&amp;C1066,C1066)))</f>
        <v/>
      </c>
      <c r="E1066" s="450" t="str">
        <f>IF(isblank(Beer!AC34),"",if(Beer!AC34=0,"",Beer!AC34))</f>
        <v/>
      </c>
      <c r="G1066" s="450" t="str">
        <f>if(ISBLANK(Beer!AB34),"",if(Beer!AB34=0,"",$B$1046))</f>
        <v/>
      </c>
      <c r="H1066" s="780">
        <f t="shared" si="11"/>
        <v>20</v>
      </c>
    </row>
    <row r="1067">
      <c r="A1067" s="779"/>
      <c r="C1067" s="784" t="str">
        <f>Beer!AB35</f>
        <v/>
      </c>
      <c r="D1067" s="450" t="str">
        <f>IF(ISBLANK(C1067),"",IF(MOC!$J$135=true,MOC!$I$135&amp;C1067,if(MOC!$J$134=true,MOC!$H$134&amp;C1067,C1067)))</f>
        <v/>
      </c>
      <c r="E1067" s="450" t="str">
        <f>IF(isblank(Beer!AC35),"",if(Beer!AC35=0,"",Beer!AC35))</f>
        <v/>
      </c>
      <c r="G1067" s="450" t="str">
        <f>if(ISBLANK(Beer!AB35),"",if(Beer!AB35=0,"",$B$1046))</f>
        <v/>
      </c>
      <c r="H1067" s="780">
        <f t="shared" si="11"/>
        <v>21</v>
      </c>
    </row>
    <row r="1068">
      <c r="A1068" s="779"/>
      <c r="C1068" s="784" t="str">
        <f>Beer!AB36</f>
        <v/>
      </c>
      <c r="D1068" s="450" t="str">
        <f>IF(ISBLANK(C1068),"",IF(MOC!$J$135=true,MOC!$I$135&amp;C1068,if(MOC!$J$134=true,MOC!$H$134&amp;C1068,C1068)))</f>
        <v/>
      </c>
      <c r="E1068" s="450" t="str">
        <f>IF(isblank(Beer!AC36),"",if(Beer!AC36=0,"",Beer!AC36))</f>
        <v/>
      </c>
      <c r="G1068" s="450" t="str">
        <f>if(ISBLANK(Beer!AB36),"",if(Beer!AB36=0,"",$B$1046))</f>
        <v/>
      </c>
      <c r="H1068" s="780">
        <f t="shared" si="11"/>
        <v>22</v>
      </c>
    </row>
    <row r="1069">
      <c r="A1069" s="779"/>
      <c r="C1069" s="784" t="str">
        <f>Beer!AB37</f>
        <v/>
      </c>
      <c r="D1069" s="450" t="str">
        <f>IF(ISBLANK(C1069),"",IF(MOC!$J$135=true,MOC!$I$135&amp;C1069,if(MOC!$J$134=true,MOC!$H$134&amp;C1069,C1069)))</f>
        <v/>
      </c>
      <c r="E1069" s="450" t="str">
        <f>IF(isblank(Beer!AC37),"",if(Beer!AC37=0,"",Beer!AC37))</f>
        <v/>
      </c>
      <c r="G1069" s="450" t="str">
        <f>if(ISBLANK(Beer!AB37),"",if(Beer!AB37=0,"",$B$1046))</f>
        <v/>
      </c>
      <c r="H1069" s="780">
        <f t="shared" si="11"/>
        <v>23</v>
      </c>
    </row>
    <row r="1070">
      <c r="A1070" s="779"/>
      <c r="C1070" s="784" t="str">
        <f>Beer!AB38</f>
        <v/>
      </c>
      <c r="D1070" s="450" t="str">
        <f>IF(ISBLANK(C1070),"",IF(MOC!$J$135=true,MOC!$I$135&amp;C1070,if(MOC!$J$134=true,MOC!$H$134&amp;C1070,C1070)))</f>
        <v/>
      </c>
      <c r="E1070" s="450" t="str">
        <f>IF(isblank(Beer!AC38),"",if(Beer!AC38=0,"",Beer!AC38))</f>
        <v/>
      </c>
      <c r="G1070" s="450" t="str">
        <f>if(ISBLANK(Beer!AB38),"",if(Beer!AB38=0,"",$B$1046))</f>
        <v/>
      </c>
      <c r="H1070" s="780">
        <f t="shared" si="11"/>
        <v>24</v>
      </c>
    </row>
    <row r="1071">
      <c r="A1071" s="779"/>
      <c r="C1071" s="784" t="str">
        <f>Beer!AB39</f>
        <v/>
      </c>
      <c r="D1071" s="450" t="str">
        <f>IF(ISBLANK(C1071),"",IF(MOC!$J$135=true,MOC!$I$135&amp;C1071,if(MOC!$J$134=true,MOC!$H$134&amp;C1071,C1071)))</f>
        <v/>
      </c>
      <c r="E1071" s="450" t="str">
        <f>IF(isblank(Beer!AC39),"",if(Beer!AC39=0,"",Beer!AC39))</f>
        <v/>
      </c>
      <c r="G1071" s="450" t="str">
        <f>if(ISBLANK(Beer!AB39),"",if(Beer!AB39=0,"",$B$1046))</f>
        <v/>
      </c>
      <c r="H1071" s="780">
        <f t="shared" si="11"/>
        <v>25</v>
      </c>
    </row>
    <row r="1072">
      <c r="A1072" s="779"/>
      <c r="C1072" s="784" t="str">
        <f>Beer!AB40</f>
        <v/>
      </c>
      <c r="D1072" s="450" t="str">
        <f>IF(ISBLANK(C1072),"",IF(MOC!$J$135=true,MOC!$I$135&amp;C1072,if(MOC!$J$134=true,MOC!$H$134&amp;C1072,C1072)))</f>
        <v/>
      </c>
      <c r="E1072" s="450" t="str">
        <f>IF(isblank(Beer!AC40),"",if(Beer!AC40=0,"",Beer!AC40))</f>
        <v/>
      </c>
      <c r="G1072" s="450" t="str">
        <f>if(ISBLANK(Beer!AB40),"",if(Beer!AB40=0,"",$B$1046))</f>
        <v/>
      </c>
      <c r="H1072" s="780">
        <f t="shared" si="11"/>
        <v>26</v>
      </c>
    </row>
    <row r="1073">
      <c r="A1073" s="779"/>
      <c r="C1073" s="784" t="str">
        <f>Beer!AB41</f>
        <v/>
      </c>
      <c r="D1073" s="450" t="str">
        <f>IF(ISBLANK(C1073),"",IF(MOC!$J$135=true,MOC!$I$135&amp;C1073,if(MOC!$J$134=true,MOC!$H$134&amp;C1073,C1073)))</f>
        <v/>
      </c>
      <c r="E1073" s="450" t="str">
        <f>IF(isblank(Beer!AC41),"",if(Beer!AC41=0,"",Beer!AC41))</f>
        <v/>
      </c>
      <c r="G1073" s="450" t="str">
        <f>if(ISBLANK(Beer!AB41),"",if(Beer!AB41=0,"",$B$1046))</f>
        <v/>
      </c>
      <c r="H1073" s="780">
        <f t="shared" si="11"/>
        <v>27</v>
      </c>
    </row>
    <row r="1074">
      <c r="A1074" s="779"/>
      <c r="C1074" s="784" t="str">
        <f>Beer!AB42</f>
        <v/>
      </c>
      <c r="D1074" s="450" t="str">
        <f>IF(ISBLANK(C1074),"",IF(MOC!$J$135=true,MOC!$I$135&amp;C1074,if(MOC!$J$134=true,MOC!$H$134&amp;C1074,C1074)))</f>
        <v/>
      </c>
      <c r="E1074" s="450" t="str">
        <f>IF(isblank(Beer!AC42),"",if(Beer!AC42=0,"",Beer!AC42))</f>
        <v/>
      </c>
      <c r="G1074" s="450" t="str">
        <f>if(ISBLANK(Beer!AB42),"",if(Beer!AB42=0,"",$B$1046))</f>
        <v/>
      </c>
      <c r="H1074" s="780">
        <f t="shared" si="11"/>
        <v>28</v>
      </c>
    </row>
    <row r="1075">
      <c r="A1075" s="779"/>
      <c r="C1075" s="784" t="str">
        <f>Beer!AB43</f>
        <v/>
      </c>
      <c r="D1075" s="450" t="str">
        <f>IF(ISBLANK(C1075),"",IF(MOC!$J$135=true,MOC!$I$135&amp;C1075,if(MOC!$J$134=true,MOC!$H$134&amp;C1075,C1075)))</f>
        <v/>
      </c>
      <c r="E1075" s="450" t="str">
        <f>IF(isblank(Beer!AC43),"",if(Beer!AC43=0,"",Beer!AC43))</f>
        <v/>
      </c>
      <c r="G1075" s="450" t="str">
        <f>if(ISBLANK(Beer!AB43),"",if(Beer!AB43=0,"",$B$1046))</f>
        <v/>
      </c>
      <c r="H1075" s="780">
        <f t="shared" si="11"/>
        <v>29</v>
      </c>
    </row>
    <row r="1076">
      <c r="A1076" s="779"/>
      <c r="C1076" s="784" t="str">
        <f>Beer!AB44</f>
        <v/>
      </c>
      <c r="D1076" s="450" t="str">
        <f>IF(ISBLANK(C1076),"",IF(MOC!$J$135=true,MOC!$I$135&amp;C1076,if(MOC!$J$134=true,MOC!$H$134&amp;C1076,C1076)))</f>
        <v/>
      </c>
      <c r="E1076" s="450" t="str">
        <f>IF(isblank(Beer!AC44),"",if(Beer!AC44=0,"",Beer!AC44))</f>
        <v/>
      </c>
      <c r="G1076" s="450" t="str">
        <f>if(ISBLANK(Beer!AB44),"",if(Beer!AB44=0,"",$B$1046))</f>
        <v/>
      </c>
      <c r="H1076" s="780">
        <f t="shared" si="11"/>
        <v>30</v>
      </c>
    </row>
    <row r="1077">
      <c r="A1077" s="779"/>
      <c r="C1077" s="784" t="str">
        <f>Beer!AB45</f>
        <v/>
      </c>
      <c r="D1077" s="450" t="str">
        <f>IF(ISBLANK(C1077),"",IF(MOC!$J$135=true,MOC!$I$135&amp;C1077,if(MOC!$J$134=true,MOC!$H$134&amp;C1077,C1077)))</f>
        <v/>
      </c>
      <c r="E1077" s="450" t="str">
        <f>IF(isblank(Beer!AC45),"",if(Beer!AC45=0,"",Beer!AC45))</f>
        <v/>
      </c>
      <c r="G1077" s="450" t="str">
        <f>if(ISBLANK(Beer!AB45),"",if(Beer!AB45=0,"",$B$1046))</f>
        <v/>
      </c>
      <c r="H1077" s="780">
        <f t="shared" si="11"/>
        <v>31</v>
      </c>
    </row>
    <row r="1078">
      <c r="A1078" s="779"/>
      <c r="C1078" s="784" t="str">
        <f>Beer!AB46</f>
        <v/>
      </c>
      <c r="D1078" s="450" t="str">
        <f>IF(ISBLANK(C1078),"",IF(MOC!$J$135=true,MOC!$I$135&amp;C1078,if(MOC!$J$134=true,MOC!$H$134&amp;C1078,C1078)))</f>
        <v/>
      </c>
      <c r="E1078" s="450" t="str">
        <f>IF(isblank(Beer!AC46),"",if(Beer!AC46=0,"",Beer!AC46))</f>
        <v/>
      </c>
      <c r="G1078" s="450" t="str">
        <f>if(ISBLANK(Beer!AB46),"",if(Beer!AB46=0,"",$B$1046))</f>
        <v/>
      </c>
      <c r="H1078" s="780">
        <f t="shared" si="11"/>
        <v>32</v>
      </c>
    </row>
    <row r="1079">
      <c r="A1079" s="779"/>
      <c r="C1079" s="784" t="str">
        <f>Beer!AB47</f>
        <v/>
      </c>
      <c r="D1079" s="450" t="str">
        <f>IF(ISBLANK(C1079),"",IF(MOC!$J$135=true,MOC!$I$135&amp;C1079,if(MOC!$J$134=true,MOC!$H$134&amp;C1079,C1079)))</f>
        <v/>
      </c>
      <c r="E1079" s="450" t="str">
        <f>IF(isblank(Beer!AC47),"",if(Beer!AC47=0,"",Beer!AC47))</f>
        <v/>
      </c>
      <c r="G1079" s="450" t="str">
        <f>if(ISBLANK(Beer!AB47),"",if(Beer!AB47=0,"",$B$1046))</f>
        <v/>
      </c>
      <c r="H1079" s="780">
        <f t="shared" si="11"/>
        <v>33</v>
      </c>
    </row>
    <row r="1080">
      <c r="A1080" s="779"/>
      <c r="C1080" s="784" t="str">
        <f>Beer!AB48</f>
        <v/>
      </c>
      <c r="D1080" s="450" t="str">
        <f>IF(ISBLANK(C1080),"",IF(MOC!$J$135=true,MOC!$I$135&amp;C1080,if(MOC!$J$134=true,MOC!$H$134&amp;C1080,C1080)))</f>
        <v/>
      </c>
      <c r="E1080" s="450" t="str">
        <f>IF(isblank(Beer!AC48),"",if(Beer!AC48=0,"",Beer!AC48))</f>
        <v/>
      </c>
      <c r="G1080" s="450" t="str">
        <f>if(ISBLANK(Beer!AB48),"",if(Beer!AB48=0,"",$B$1046))</f>
        <v/>
      </c>
      <c r="H1080" s="780">
        <f t="shared" si="11"/>
        <v>34</v>
      </c>
    </row>
    <row r="1081">
      <c r="A1081" s="779"/>
      <c r="C1081" s="784" t="str">
        <f>Beer!AB49</f>
        <v/>
      </c>
      <c r="D1081" s="450" t="str">
        <f>IF(ISBLANK(C1081),"",IF(MOC!$J$135=true,MOC!$I$135&amp;C1081,if(MOC!$J$134=true,MOC!$H$134&amp;C1081,C1081)))</f>
        <v/>
      </c>
      <c r="E1081" s="450" t="str">
        <f>IF(isblank(Beer!AC49),"",if(Beer!AC49=0,"",Beer!AC49))</f>
        <v/>
      </c>
      <c r="G1081" s="450" t="str">
        <f>if(ISBLANK(Beer!AB49),"",if(Beer!AB49=0,"",$B$1046))</f>
        <v/>
      </c>
      <c r="H1081" s="780">
        <f t="shared" si="11"/>
        <v>35</v>
      </c>
    </row>
    <row r="1082">
      <c r="A1082" s="779"/>
      <c r="C1082" s="784" t="str">
        <f>Beer!AB50</f>
        <v/>
      </c>
      <c r="D1082" s="450" t="str">
        <f>IF(ISBLANK(C1082),"",IF(MOC!$J$135=true,MOC!$I$135&amp;C1082,if(MOC!$J$134=true,MOC!$H$134&amp;C1082,C1082)))</f>
        <v/>
      </c>
      <c r="E1082" s="450" t="str">
        <f>IF(isblank(Beer!AC50),"",if(Beer!AC50=0,"",Beer!AC50))</f>
        <v/>
      </c>
      <c r="G1082" s="450" t="str">
        <f>if(ISBLANK(Beer!AB50),"",if(Beer!AB50=0,"",$B$1046))</f>
        <v/>
      </c>
      <c r="H1082" s="780">
        <f t="shared" si="11"/>
        <v>36</v>
      </c>
    </row>
    <row r="1083">
      <c r="A1083" s="779"/>
      <c r="C1083" s="784" t="str">
        <f>Beer!AB51</f>
        <v/>
      </c>
      <c r="D1083" s="450" t="str">
        <f>IF(ISBLANK(C1083),"",IF(MOC!$J$135=true,MOC!$I$135&amp;C1083,if(MOC!$J$134=true,MOC!$H$134&amp;C1083,C1083)))</f>
        <v/>
      </c>
      <c r="E1083" s="450" t="str">
        <f>IF(isblank(Beer!AC51),"",if(Beer!AC51=0,"",Beer!AC51))</f>
        <v/>
      </c>
      <c r="G1083" s="450" t="str">
        <f>if(ISBLANK(Beer!AB51),"",if(Beer!AB51=0,"",$B$1046))</f>
        <v/>
      </c>
      <c r="H1083" s="780">
        <f t="shared" si="11"/>
        <v>37</v>
      </c>
    </row>
    <row r="1084">
      <c r="A1084" s="779"/>
      <c r="C1084" s="784" t="str">
        <f>Beer!AB52</f>
        <v/>
      </c>
      <c r="D1084" s="450" t="str">
        <f>IF(ISBLANK(C1084),"",IF(MOC!$J$135=true,MOC!$I$135&amp;C1084,if(MOC!$J$134=true,MOC!$H$134&amp;C1084,C1084)))</f>
        <v/>
      </c>
      <c r="E1084" s="450" t="str">
        <f>IF(isblank(Beer!AC52),"",if(Beer!AC52=0,"",Beer!AC52))</f>
        <v/>
      </c>
      <c r="G1084" s="450" t="str">
        <f>if(ISBLANK(Beer!AB52),"",if(Beer!AB52=0,"",$B$1046))</f>
        <v/>
      </c>
      <c r="H1084" s="780">
        <f t="shared" si="11"/>
        <v>38</v>
      </c>
    </row>
    <row r="1085">
      <c r="A1085" s="779"/>
      <c r="C1085" s="784" t="str">
        <f>Beer!AB53</f>
        <v/>
      </c>
      <c r="D1085" s="450" t="str">
        <f>IF(ISBLANK(C1085),"",IF(MOC!$J$135=true,MOC!$I$135&amp;C1085,if(MOC!$J$134=true,MOC!$H$134&amp;C1085,C1085)))</f>
        <v/>
      </c>
      <c r="E1085" s="450" t="str">
        <f>IF(isblank(Beer!AC53),"",if(Beer!AC53=0,"",Beer!AC53))</f>
        <v/>
      </c>
      <c r="G1085" s="450" t="str">
        <f>if(ISBLANK(Beer!AB53),"",if(Beer!AB53=0,"",$B$1046))</f>
        <v/>
      </c>
      <c r="H1085" s="780">
        <f t="shared" si="11"/>
        <v>39</v>
      </c>
    </row>
    <row r="1086">
      <c r="A1086" s="779"/>
      <c r="C1086" s="784" t="str">
        <f>Beer!AB54</f>
        <v/>
      </c>
      <c r="D1086" s="450" t="str">
        <f>IF(ISBLANK(C1086),"",IF(MOC!$J$135=true,MOC!$I$135&amp;C1086,if(MOC!$J$134=true,MOC!$H$134&amp;C1086,C1086)))</f>
        <v/>
      </c>
      <c r="E1086" s="450" t="str">
        <f>IF(isblank(Beer!AC54),"",if(Beer!AC54=0,"",Beer!AC54))</f>
        <v/>
      </c>
      <c r="G1086" s="450" t="str">
        <f>if(ISBLANK(Beer!AB54),"",if(Beer!AB54=0,"",$B$1046))</f>
        <v/>
      </c>
      <c r="H1086" s="780">
        <f t="shared" si="11"/>
        <v>40</v>
      </c>
    </row>
    <row r="1087">
      <c r="A1087" s="779"/>
      <c r="C1087" s="784" t="str">
        <f>Beer!AB55</f>
        <v/>
      </c>
      <c r="D1087" s="450" t="str">
        <f>IF(ISBLANK(C1087),"",IF(MOC!$J$135=true,MOC!$I$135&amp;C1087,if(MOC!$J$134=true,MOC!$H$134&amp;C1087,C1087)))</f>
        <v/>
      </c>
      <c r="E1087" s="450" t="str">
        <f>IF(isblank(Beer!AC55),"",if(Beer!AC55=0,"",Beer!AC55))</f>
        <v/>
      </c>
      <c r="G1087" s="450" t="str">
        <f>if(ISBLANK(Beer!AB55),"",if(Beer!AB55=0,"",$B$1046))</f>
        <v/>
      </c>
      <c r="H1087" s="780">
        <f t="shared" si="11"/>
        <v>41</v>
      </c>
    </row>
    <row r="1088">
      <c r="A1088" s="779"/>
      <c r="C1088" s="784" t="str">
        <f>Beer!AB56</f>
        <v/>
      </c>
      <c r="D1088" s="450" t="str">
        <f>IF(ISBLANK(C1088),"",IF(MOC!$J$135=true,MOC!$I$135&amp;C1088,if(MOC!$J$134=true,MOC!$H$134&amp;C1088,C1088)))</f>
        <v/>
      </c>
      <c r="E1088" s="450" t="str">
        <f>IF(isblank(Beer!AC56),"",if(Beer!AC56=0,"",Beer!AC56))</f>
        <v/>
      </c>
      <c r="G1088" s="450" t="str">
        <f>if(ISBLANK(Beer!AB56),"",if(Beer!AB56=0,"",$B$1046))</f>
        <v/>
      </c>
      <c r="H1088" s="780">
        <f t="shared" si="11"/>
        <v>42</v>
      </c>
    </row>
    <row r="1089">
      <c r="A1089" s="779"/>
      <c r="C1089" s="784" t="str">
        <f>Beer!AB57</f>
        <v/>
      </c>
      <c r="D1089" s="450" t="str">
        <f>IF(ISBLANK(C1089),"",IF(MOC!$J$135=true,MOC!$I$135&amp;C1089,if(MOC!$J$134=true,MOC!$H$134&amp;C1089,C1089)))</f>
        <v/>
      </c>
      <c r="E1089" s="450" t="str">
        <f>IF(isblank(Beer!AC57),"",if(Beer!AC57=0,"",Beer!AC57))</f>
        <v/>
      </c>
      <c r="G1089" s="450" t="str">
        <f>if(ISBLANK(Beer!AB57),"",if(Beer!AB57=0,"",$B$1046))</f>
        <v/>
      </c>
      <c r="H1089" s="780">
        <f t="shared" si="11"/>
        <v>43</v>
      </c>
    </row>
    <row r="1090">
      <c r="A1090" s="779"/>
      <c r="C1090" s="784" t="str">
        <f>Beer!AB58</f>
        <v/>
      </c>
      <c r="D1090" s="450" t="str">
        <f>IF(ISBLANK(C1090),"",IF(MOC!$J$135=true,MOC!$I$135&amp;C1090,if(MOC!$J$134=true,MOC!$H$134&amp;C1090,C1090)))</f>
        <v/>
      </c>
      <c r="E1090" s="450" t="str">
        <f>IF(isblank(Beer!AC58),"",if(Beer!AC58=0,"",Beer!AC58))</f>
        <v/>
      </c>
      <c r="G1090" s="450" t="str">
        <f>if(ISBLANK(Beer!AB58),"",if(Beer!AB58=0,"",$B$1046))</f>
        <v/>
      </c>
      <c r="H1090" s="780">
        <f t="shared" si="11"/>
        <v>44</v>
      </c>
    </row>
    <row r="1091">
      <c r="A1091" s="779"/>
      <c r="C1091" s="784" t="str">
        <f>Beer!AB59</f>
        <v/>
      </c>
      <c r="D1091" s="450" t="str">
        <f>IF(ISBLANK(C1091),"",IF(MOC!$J$135=true,MOC!$I$135&amp;C1091,if(MOC!$J$134=true,MOC!$H$134&amp;C1091,C1091)))</f>
        <v/>
      </c>
      <c r="E1091" s="450" t="str">
        <f>IF(isblank(Beer!AC59),"",if(Beer!AC59=0,"",Beer!AC59))</f>
        <v/>
      </c>
      <c r="G1091" s="450" t="str">
        <f>if(ISBLANK(Beer!AB59),"",if(Beer!AB59=0,"",$B$1046))</f>
        <v/>
      </c>
      <c r="H1091" s="780">
        <f t="shared" si="11"/>
        <v>45</v>
      </c>
    </row>
    <row r="1092">
      <c r="A1092" s="779"/>
      <c r="C1092" s="784" t="str">
        <f>Beer!AB60</f>
        <v/>
      </c>
      <c r="D1092" s="450" t="str">
        <f>IF(ISBLANK(C1092),"",IF(MOC!$J$135=true,MOC!$I$135&amp;C1092,if(MOC!$J$134=true,MOC!$H$134&amp;C1092,C1092)))</f>
        <v/>
      </c>
      <c r="E1092" s="450" t="str">
        <f>IF(isblank(Beer!AC60),"",if(Beer!AC60=0,"",Beer!AC60))</f>
        <v/>
      </c>
      <c r="G1092" s="450" t="str">
        <f>if(ISBLANK(Beer!AB60),"",if(Beer!AB60=0,"",$B$1046))</f>
        <v/>
      </c>
      <c r="H1092" s="780">
        <f t="shared" si="11"/>
        <v>46</v>
      </c>
    </row>
    <row r="1093">
      <c r="A1093" s="779"/>
      <c r="C1093" s="784" t="str">
        <f>Beer!AB61</f>
        <v/>
      </c>
      <c r="D1093" s="450" t="str">
        <f>IF(ISBLANK(C1093),"",IF(MOC!$J$135=true,MOC!$I$135&amp;C1093,if(MOC!$J$134=true,MOC!$H$134&amp;C1093,C1093)))</f>
        <v/>
      </c>
      <c r="E1093" s="450" t="str">
        <f>IF(isblank(Beer!AC61),"",if(Beer!AC61=0,"",Beer!AC61))</f>
        <v/>
      </c>
      <c r="G1093" s="450" t="str">
        <f>if(ISBLANK(Beer!AB61),"",if(Beer!AB61=0,"",$B$1046))</f>
        <v/>
      </c>
      <c r="H1093" s="780">
        <f t="shared" si="11"/>
        <v>47</v>
      </c>
    </row>
    <row r="1094">
      <c r="A1094" s="779"/>
      <c r="C1094" s="784" t="str">
        <f>Beer!AB62</f>
        <v/>
      </c>
      <c r="D1094" s="450" t="str">
        <f>IF(ISBLANK(C1094),"",IF(MOC!$J$135=true,MOC!$I$135&amp;C1094,if(MOC!$J$134=true,MOC!$H$134&amp;C1094,C1094)))</f>
        <v/>
      </c>
      <c r="E1094" s="450" t="str">
        <f>IF(isblank(Beer!AC62),"",if(Beer!AC62=0,"",Beer!AC62))</f>
        <v/>
      </c>
      <c r="G1094" s="450" t="str">
        <f>if(ISBLANK(Beer!AB62),"",if(Beer!AB62=0,"",$B$1046))</f>
        <v/>
      </c>
      <c r="H1094" s="780">
        <f t="shared" si="11"/>
        <v>48</v>
      </c>
    </row>
    <row r="1095">
      <c r="A1095" s="779"/>
      <c r="C1095" s="784" t="str">
        <f>Beer!AB63</f>
        <v/>
      </c>
      <c r="D1095" s="450" t="str">
        <f>IF(ISBLANK(C1095),"",IF(MOC!$J$135=true,MOC!$I$135&amp;C1095,if(MOC!$J$134=true,MOC!$H$134&amp;C1095,C1095)))</f>
        <v/>
      </c>
      <c r="E1095" s="450" t="str">
        <f>IF(isblank(Beer!AC63),"",if(Beer!AC63=0,"",Beer!AC63))</f>
        <v/>
      </c>
      <c r="G1095" s="450" t="str">
        <f>if(ISBLANK(Beer!AB63),"",if(Beer!AB63=0,"",$B$1046))</f>
        <v/>
      </c>
      <c r="H1095" s="780">
        <f t="shared" si="11"/>
        <v>49</v>
      </c>
    </row>
    <row r="1096">
      <c r="A1096" s="779"/>
      <c r="C1096" s="784" t="str">
        <f>Beer!AB64</f>
        <v/>
      </c>
      <c r="D1096" s="450" t="str">
        <f>IF(ISBLANK(C1096),"",IF(MOC!$J$135=true,MOC!$I$135&amp;C1096,if(MOC!$J$134=true,MOC!$H$134&amp;C1096,C1096)))</f>
        <v/>
      </c>
      <c r="E1096" s="450" t="str">
        <f>IF(isblank(Beer!AC64),"",if(Beer!AC64=0,"",Beer!AC64))</f>
        <v/>
      </c>
      <c r="G1096" s="450" t="str">
        <f>if(ISBLANK(Beer!AB64),"",if(Beer!AB64=0,"",$B$1046))</f>
        <v/>
      </c>
      <c r="H1096" s="780">
        <f t="shared" si="11"/>
        <v>50</v>
      </c>
    </row>
    <row r="1097">
      <c r="A1097" s="779"/>
      <c r="C1097" s="784" t="str">
        <f>Beer!AB65</f>
        <v/>
      </c>
      <c r="D1097" s="450" t="str">
        <f>IF(ISBLANK(C1097),"",IF(MOC!$J$135=true,MOC!$I$135&amp;C1097,if(MOC!$J$134=true,MOC!$H$134&amp;C1097,C1097)))</f>
        <v/>
      </c>
      <c r="E1097" s="450" t="str">
        <f>IF(isblank(Beer!AC65),"",if(Beer!AC65=0,"",Beer!AC65))</f>
        <v/>
      </c>
      <c r="G1097" s="450" t="str">
        <f>if(ISBLANK(Beer!AB65),"",if(Beer!AB65=0,"",$B$1046))</f>
        <v/>
      </c>
      <c r="H1097" s="780">
        <f t="shared" si="11"/>
        <v>51</v>
      </c>
    </row>
    <row r="1098">
      <c r="A1098" s="779"/>
      <c r="C1098" s="784" t="str">
        <f>Beer!AB66</f>
        <v/>
      </c>
      <c r="D1098" s="450" t="str">
        <f>IF(ISBLANK(C1098),"",IF(MOC!$J$135=true,MOC!$I$135&amp;C1098,if(MOC!$J$134=true,MOC!$H$134&amp;C1098,C1098)))</f>
        <v/>
      </c>
      <c r="E1098" s="450" t="str">
        <f>IF(isblank(Beer!AC66),"",if(Beer!AC66=0,"",Beer!AC66))</f>
        <v/>
      </c>
      <c r="G1098" s="450" t="str">
        <f>if(ISBLANK(Beer!AB66),"",if(Beer!AB66=0,"",$B$1046))</f>
        <v/>
      </c>
      <c r="H1098" s="780">
        <f t="shared" si="11"/>
        <v>52</v>
      </c>
    </row>
    <row r="1099">
      <c r="A1099" s="779"/>
      <c r="C1099" s="784" t="str">
        <f>Beer!AB67</f>
        <v/>
      </c>
      <c r="D1099" s="450" t="str">
        <f>IF(ISBLANK(C1099),"",IF(MOC!$J$135=true,MOC!$I$135&amp;C1099,if(MOC!$J$134=true,MOC!$H$134&amp;C1099,C1099)))</f>
        <v/>
      </c>
      <c r="E1099" s="450" t="str">
        <f>IF(isblank(Beer!AC67),"",if(Beer!AC67=0,"",Beer!AC67))</f>
        <v/>
      </c>
      <c r="G1099" s="450" t="str">
        <f>if(ISBLANK(Beer!AB67),"",if(Beer!AB67=0,"",$B$1046))</f>
        <v/>
      </c>
      <c r="H1099" s="780">
        <f t="shared" si="11"/>
        <v>53</v>
      </c>
    </row>
    <row r="1100">
      <c r="A1100" s="779"/>
      <c r="C1100" s="784" t="str">
        <f>Beer!AB68</f>
        <v/>
      </c>
      <c r="D1100" s="450" t="str">
        <f>IF(ISBLANK(C1100),"",IF(MOC!$J$135=true,MOC!$I$135&amp;C1100,if(MOC!$J$134=true,MOC!$H$134&amp;C1100,C1100)))</f>
        <v/>
      </c>
      <c r="E1100" s="450" t="str">
        <f>IF(isblank(Beer!AC68),"",if(Beer!AC68=0,"",Beer!AC68))</f>
        <v/>
      </c>
      <c r="G1100" s="450" t="str">
        <f>if(ISBLANK(Beer!AB68),"",if(Beer!AB68=0,"",$B$1046))</f>
        <v/>
      </c>
      <c r="H1100" s="780">
        <f t="shared" si="11"/>
        <v>54</v>
      </c>
    </row>
    <row r="1101">
      <c r="A1101" s="779"/>
      <c r="C1101" s="784" t="str">
        <f>Beer!AB69</f>
        <v/>
      </c>
      <c r="D1101" s="450" t="str">
        <f>IF(ISBLANK(C1101),"",IF(MOC!$J$135=true,MOC!$I$135&amp;C1101,if(MOC!$J$134=true,MOC!$H$134&amp;C1101,C1101)))</f>
        <v/>
      </c>
      <c r="E1101" s="450" t="str">
        <f>IF(isblank(Beer!AC69),"",if(Beer!AC69=0,"",Beer!AC69))</f>
        <v/>
      </c>
      <c r="G1101" s="450" t="str">
        <f>if(ISBLANK(Beer!AB69),"",if(Beer!AB69=0,"",$B$1046))</f>
        <v/>
      </c>
      <c r="H1101" s="780">
        <f t="shared" si="11"/>
        <v>55</v>
      </c>
    </row>
    <row r="1102">
      <c r="A1102" s="779"/>
      <c r="C1102" s="784" t="str">
        <f>Beer!AB70</f>
        <v/>
      </c>
      <c r="D1102" s="450" t="str">
        <f>IF(ISBLANK(C1102),"",IF(MOC!$J$135=true,MOC!$I$135&amp;C1102,if(MOC!$J$134=true,MOC!$H$134&amp;C1102,C1102)))</f>
        <v/>
      </c>
      <c r="E1102" s="450" t="str">
        <f>IF(isblank(Beer!AC70),"",if(Beer!AC70=0,"",Beer!AC70))</f>
        <v/>
      </c>
      <c r="G1102" s="450" t="str">
        <f>if(ISBLANK(Beer!AB70),"",if(Beer!AB70=0,"",$B$1046))</f>
        <v/>
      </c>
      <c r="H1102" s="780">
        <f t="shared" si="11"/>
        <v>56</v>
      </c>
    </row>
    <row r="1103">
      <c r="A1103" s="779"/>
      <c r="C1103" s="784" t="str">
        <f>Beer!AB71</f>
        <v/>
      </c>
      <c r="D1103" s="450" t="str">
        <f>IF(ISBLANK(C1103),"",IF(MOC!$J$135=true,MOC!$I$135&amp;C1103,if(MOC!$J$134=true,MOC!$H$134&amp;C1103,C1103)))</f>
        <v/>
      </c>
      <c r="E1103" s="450" t="str">
        <f>IF(isblank(Beer!AC71),"",if(Beer!AC71=0,"",Beer!AC71))</f>
        <v/>
      </c>
      <c r="G1103" s="450" t="str">
        <f>if(ISBLANK(Beer!AB71),"",if(Beer!AB71=0,"",$B$1046))</f>
        <v/>
      </c>
      <c r="H1103" s="780">
        <f t="shared" si="11"/>
        <v>57</v>
      </c>
    </row>
    <row r="1104">
      <c r="A1104" s="779"/>
      <c r="C1104" s="784" t="str">
        <f>Beer!AB72</f>
        <v/>
      </c>
      <c r="D1104" s="450" t="str">
        <f>IF(ISBLANK(C1104),"",IF(MOC!$J$135=true,MOC!$I$135&amp;C1104,if(MOC!$J$134=true,MOC!$H$134&amp;C1104,C1104)))</f>
        <v/>
      </c>
      <c r="E1104" s="450" t="str">
        <f>IF(isblank(Beer!AC72),"",if(Beer!AC72=0,"",Beer!AC72))</f>
        <v/>
      </c>
      <c r="G1104" s="450" t="str">
        <f>if(ISBLANK(Beer!AB72),"",if(Beer!AB72=0,"",$B$1046))</f>
        <v/>
      </c>
      <c r="H1104" s="780">
        <f t="shared" si="11"/>
        <v>58</v>
      </c>
    </row>
    <row r="1105">
      <c r="A1105" s="779"/>
      <c r="C1105" s="784" t="str">
        <f>Beer!AB73</f>
        <v/>
      </c>
      <c r="D1105" s="450" t="str">
        <f>IF(ISBLANK(C1105),"",IF(MOC!$J$135=true,MOC!$I$135&amp;C1105,if(MOC!$J$134=true,MOC!$H$134&amp;C1105,C1105)))</f>
        <v/>
      </c>
      <c r="E1105" s="450" t="str">
        <f>IF(isblank(Beer!AC73),"",if(Beer!AC73=0,"",Beer!AC73))</f>
        <v/>
      </c>
      <c r="G1105" s="450" t="str">
        <f>if(ISBLANK(Beer!AB73),"",if(Beer!AB73=0,"",$B$1046))</f>
        <v/>
      </c>
      <c r="H1105" s="780">
        <f t="shared" si="11"/>
        <v>59</v>
      </c>
    </row>
    <row r="1106">
      <c r="A1106" s="779"/>
      <c r="C1106" s="784" t="str">
        <f>Beer!AB74</f>
        <v/>
      </c>
      <c r="D1106" s="450" t="str">
        <f>IF(ISBLANK(C1106),"",IF(MOC!$J$135=true,MOC!$I$135&amp;C1106,if(MOC!$J$134=true,MOC!$H$134&amp;C1106,C1106)))</f>
        <v/>
      </c>
      <c r="E1106" s="450" t="str">
        <f>IF(isblank(Beer!AC74),"",if(Beer!AC74=0,"",Beer!AC74))</f>
        <v/>
      </c>
      <c r="G1106" s="450" t="str">
        <f>if(ISBLANK(Beer!AB74),"",if(Beer!AB74=0,"",$B$1046))</f>
        <v/>
      </c>
      <c r="H1106" s="780">
        <f t="shared" si="11"/>
        <v>60</v>
      </c>
    </row>
    <row r="1107">
      <c r="A1107" s="779"/>
      <c r="C1107" s="784" t="str">
        <f>Beer!AB75</f>
        <v/>
      </c>
      <c r="D1107" s="450" t="str">
        <f>IF(ISBLANK(C1107),"",IF(MOC!$J$135=true,MOC!$I$135&amp;C1107,if(MOC!$J$134=true,MOC!$H$134&amp;C1107,C1107)))</f>
        <v/>
      </c>
      <c r="E1107" s="450" t="str">
        <f>IF(isblank(Beer!AC75),"",if(Beer!AC75=0,"",Beer!AC75))</f>
        <v/>
      </c>
      <c r="G1107" s="450" t="str">
        <f>if(ISBLANK(Beer!AB75),"",if(Beer!AB75=0,"",$B$1046))</f>
        <v/>
      </c>
      <c r="H1107" s="780">
        <f t="shared" si="11"/>
        <v>61</v>
      </c>
    </row>
    <row r="1108">
      <c r="A1108" s="779"/>
      <c r="C1108" s="784" t="str">
        <f>Beer!AB76</f>
        <v/>
      </c>
      <c r="D1108" s="450" t="str">
        <f>IF(ISBLANK(C1108),"",IF(MOC!$J$135=true,MOC!$I$135&amp;C1108,if(MOC!$J$134=true,MOC!$H$134&amp;C1108,C1108)))</f>
        <v/>
      </c>
      <c r="E1108" s="450" t="str">
        <f>IF(isblank(Beer!AC76),"",if(Beer!AC76=0,"",Beer!AC76))</f>
        <v/>
      </c>
      <c r="G1108" s="450" t="str">
        <f>if(ISBLANK(Beer!AB76),"",if(Beer!AB76=0,"",$B$1046))</f>
        <v/>
      </c>
      <c r="H1108" s="780">
        <f t="shared" si="11"/>
        <v>62</v>
      </c>
    </row>
    <row r="1109">
      <c r="A1109" s="779"/>
      <c r="C1109" s="784" t="str">
        <f>Beer!AB77</f>
        <v/>
      </c>
      <c r="D1109" s="450" t="str">
        <f>IF(ISBLANK(C1109),"",IF(MOC!$J$135=true,MOC!$I$135&amp;C1109,if(MOC!$J$134=true,MOC!$H$134&amp;C1109,C1109)))</f>
        <v/>
      </c>
      <c r="E1109" s="450" t="str">
        <f>IF(isblank(Beer!AC77),"",if(Beer!AC77=0,"",Beer!AC77))</f>
        <v/>
      </c>
      <c r="G1109" s="450" t="str">
        <f>if(ISBLANK(Beer!AB77),"",if(Beer!AB77=0,"",$B$1046))</f>
        <v/>
      </c>
      <c r="H1109" s="780">
        <f t="shared" si="11"/>
        <v>63</v>
      </c>
    </row>
    <row r="1110">
      <c r="A1110" s="779"/>
      <c r="C1110" s="784" t="str">
        <f>Beer!AB78</f>
        <v/>
      </c>
      <c r="D1110" s="450" t="str">
        <f>IF(ISBLANK(C1110),"",IF(MOC!$J$135=true,MOC!$I$135&amp;C1110,if(MOC!$J$134=true,MOC!$H$134&amp;C1110,C1110)))</f>
        <v/>
      </c>
      <c r="E1110" s="450" t="str">
        <f>IF(isblank(Beer!AC78),"",if(Beer!AC78=0,"",Beer!AC78))</f>
        <v/>
      </c>
      <c r="G1110" s="450" t="str">
        <f>if(ISBLANK(Beer!AB78),"",if(Beer!AB78=0,"",$B$1046))</f>
        <v/>
      </c>
      <c r="H1110" s="780">
        <f t="shared" si="11"/>
        <v>64</v>
      </c>
    </row>
    <row r="1111">
      <c r="A1111" s="779"/>
      <c r="C1111" s="784" t="str">
        <f>Beer!AB79</f>
        <v/>
      </c>
      <c r="D1111" s="450" t="str">
        <f>IF(ISBLANK(C1111),"",IF(MOC!$J$135=true,MOC!$I$135&amp;C1111,if(MOC!$J$134=true,MOC!$H$134&amp;C1111,C1111)))</f>
        <v/>
      </c>
      <c r="E1111" s="450" t="str">
        <f>IF(isblank(Beer!AC79),"",if(Beer!AC79=0,"",Beer!AC79))</f>
        <v/>
      </c>
      <c r="G1111" s="450" t="str">
        <f>if(ISBLANK(Beer!AB79),"",if(Beer!AB79=0,"",$B$1046))</f>
        <v/>
      </c>
      <c r="H1111" s="780">
        <f t="shared" si="11"/>
        <v>65</v>
      </c>
    </row>
    <row r="1112">
      <c r="A1112" s="779"/>
      <c r="C1112" s="784" t="str">
        <f>Beer!AB80</f>
        <v/>
      </c>
      <c r="D1112" s="450" t="str">
        <f>IF(ISBLANK(C1112),"",IF(MOC!$J$135=true,MOC!$I$135&amp;C1112,if(MOC!$J$134=true,MOC!$H$134&amp;C1112,C1112)))</f>
        <v/>
      </c>
      <c r="E1112" s="450" t="str">
        <f>IF(isblank(Beer!AC80),"",if(Beer!AC80=0,"",Beer!AC80))</f>
        <v/>
      </c>
      <c r="G1112" s="450" t="str">
        <f>if(ISBLANK(Beer!AB80),"",if(Beer!AB80=0,"",$B$1046))</f>
        <v/>
      </c>
      <c r="H1112" s="780">
        <f t="shared" si="11"/>
        <v>66</v>
      </c>
    </row>
    <row r="1113">
      <c r="A1113" s="779"/>
      <c r="C1113" s="784" t="str">
        <f>Beer!AB81</f>
        <v/>
      </c>
      <c r="D1113" s="450" t="str">
        <f>IF(ISBLANK(C1113),"",IF(MOC!$J$135=true,MOC!$I$135&amp;C1113,if(MOC!$J$134=true,MOC!$H$134&amp;C1113,C1113)))</f>
        <v/>
      </c>
      <c r="E1113" s="450" t="str">
        <f>IF(isblank(Beer!AC81),"",if(Beer!AC81=0,"",Beer!AC81))</f>
        <v/>
      </c>
      <c r="G1113" s="450" t="str">
        <f>if(ISBLANK(Beer!AB81),"",if(Beer!AB81=0,"",$B$1046))</f>
        <v/>
      </c>
      <c r="H1113" s="780">
        <f t="shared" si="11"/>
        <v>67</v>
      </c>
    </row>
    <row r="1114">
      <c r="A1114" s="779"/>
      <c r="C1114" s="784" t="str">
        <f>Beer!AB82</f>
        <v/>
      </c>
      <c r="D1114" s="450" t="str">
        <f>IF(ISBLANK(C1114),"",IF(MOC!$J$135=true,MOC!$I$135&amp;C1114,if(MOC!$J$134=true,MOC!$H$134&amp;C1114,C1114)))</f>
        <v/>
      </c>
      <c r="E1114" s="450" t="str">
        <f>IF(isblank(Beer!AC82),"",if(Beer!AC82=0,"",Beer!AC82))</f>
        <v/>
      </c>
      <c r="G1114" s="450" t="str">
        <f>if(ISBLANK(Beer!AB82),"",if(Beer!AB82=0,"",$B$1046))</f>
        <v/>
      </c>
      <c r="H1114" s="780">
        <f t="shared" si="11"/>
        <v>68</v>
      </c>
    </row>
    <row r="1115">
      <c r="A1115" s="779"/>
      <c r="C1115" s="784" t="str">
        <f>Beer!AB83</f>
        <v/>
      </c>
      <c r="D1115" s="450" t="str">
        <f>IF(ISBLANK(C1115),"",IF(MOC!$J$135=true,MOC!$I$135&amp;C1115,if(MOC!$J$134=true,MOC!$H$134&amp;C1115,C1115)))</f>
        <v/>
      </c>
      <c r="E1115" s="450" t="str">
        <f>IF(isblank(Beer!AC83),"",if(Beer!AC83=0,"",Beer!AC83))</f>
        <v/>
      </c>
      <c r="G1115" s="450" t="str">
        <f>if(ISBLANK(Beer!AB83),"",if(Beer!AB83=0,"",$B$1046))</f>
        <v/>
      </c>
      <c r="H1115" s="780">
        <f t="shared" si="11"/>
        <v>69</v>
      </c>
    </row>
    <row r="1116">
      <c r="A1116" s="779"/>
      <c r="C1116" s="784" t="str">
        <f>Beer!AB84</f>
        <v/>
      </c>
      <c r="D1116" s="450" t="str">
        <f>IF(ISBLANK(C1116),"",IF(MOC!$J$135=true,MOC!$I$135&amp;C1116,if(MOC!$J$134=true,MOC!$H$134&amp;C1116,C1116)))</f>
        <v/>
      </c>
      <c r="E1116" s="450" t="str">
        <f>IF(isblank(Beer!AC84),"",if(Beer!AC84=0,"",Beer!AC84))</f>
        <v/>
      </c>
      <c r="G1116" s="450" t="str">
        <f>if(ISBLANK(Beer!AB84),"",if(Beer!AB84=0,"",$B$1046))</f>
        <v/>
      </c>
      <c r="H1116" s="780">
        <f t="shared" si="11"/>
        <v>70</v>
      </c>
    </row>
    <row r="1117">
      <c r="A1117" s="779"/>
      <c r="C1117" s="784" t="str">
        <f>Beer!AB85</f>
        <v/>
      </c>
      <c r="D1117" s="450" t="str">
        <f>IF(ISBLANK(C1117),"",IF(MOC!$J$135=true,MOC!$I$135&amp;C1117,if(MOC!$J$134=true,MOC!$H$134&amp;C1117,C1117)))</f>
        <v/>
      </c>
      <c r="E1117" s="450" t="str">
        <f>IF(isblank(Beer!AC85),"",if(Beer!AC85=0,"",Beer!AC85))</f>
        <v/>
      </c>
      <c r="G1117" s="450" t="str">
        <f>if(ISBLANK(Beer!AB85),"",if(Beer!AB85=0,"",$B$1046))</f>
        <v/>
      </c>
      <c r="H1117" s="780">
        <f t="shared" si="11"/>
        <v>71</v>
      </c>
    </row>
    <row r="1118">
      <c r="A1118" s="779"/>
      <c r="C1118" s="784" t="str">
        <f>Beer!AB86</f>
        <v/>
      </c>
      <c r="D1118" s="450" t="str">
        <f>IF(ISBLANK(C1118),"",IF(MOC!$J$135=true,MOC!$I$135&amp;C1118,if(MOC!$J$134=true,MOC!$H$134&amp;C1118,C1118)))</f>
        <v/>
      </c>
      <c r="E1118" s="450" t="str">
        <f>IF(isblank(Beer!AC86),"",if(Beer!AC86=0,"",Beer!AC86))</f>
        <v/>
      </c>
      <c r="G1118" s="450" t="str">
        <f>if(ISBLANK(Beer!AB86),"",if(Beer!AB86=0,"",$B$1046))</f>
        <v/>
      </c>
      <c r="H1118" s="780">
        <f t="shared" si="11"/>
        <v>72</v>
      </c>
    </row>
    <row r="1119">
      <c r="A1119" s="779"/>
      <c r="C1119" s="784" t="str">
        <f>Beer!AB87</f>
        <v/>
      </c>
      <c r="D1119" s="450" t="str">
        <f>IF(ISBLANK(C1119),"",IF(MOC!$J$135=true,MOC!$I$135&amp;C1119,if(MOC!$J$134=true,MOC!$H$134&amp;C1119,C1119)))</f>
        <v/>
      </c>
      <c r="E1119" s="450" t="str">
        <f>IF(isblank(Beer!AC87),"",if(Beer!AC87=0,"",Beer!AC87))</f>
        <v/>
      </c>
      <c r="G1119" s="450" t="str">
        <f>if(ISBLANK(Beer!AB87),"",if(Beer!AB87=0,"",$B$1046))</f>
        <v/>
      </c>
      <c r="H1119" s="780">
        <f t="shared" si="11"/>
        <v>73</v>
      </c>
    </row>
    <row r="1120">
      <c r="A1120" s="779"/>
      <c r="C1120" s="784" t="str">
        <f>Beer!AB88</f>
        <v/>
      </c>
      <c r="D1120" s="450" t="str">
        <f>IF(ISBLANK(C1120),"",IF(MOC!$J$135=true,MOC!$I$135&amp;C1120,if(MOC!$J$134=true,MOC!$H$134&amp;C1120,C1120)))</f>
        <v/>
      </c>
      <c r="E1120" s="450" t="str">
        <f>IF(isblank(Beer!AC88),"",if(Beer!AC88=0,"",Beer!AC88))</f>
        <v/>
      </c>
      <c r="G1120" s="450" t="str">
        <f>if(ISBLANK(Beer!AB88),"",if(Beer!AB88=0,"",$B$1046))</f>
        <v/>
      </c>
      <c r="H1120" s="780">
        <f t="shared" si="11"/>
        <v>74</v>
      </c>
    </row>
    <row r="1121">
      <c r="A1121" s="779"/>
      <c r="C1121" s="784" t="str">
        <f>Beer!AB89</f>
        <v/>
      </c>
      <c r="D1121" s="450" t="str">
        <f>IF(ISBLANK(C1121),"",IF(MOC!$J$135=true,MOC!$I$135&amp;C1121,if(MOC!$J$134=true,MOC!$H$134&amp;C1121,C1121)))</f>
        <v/>
      </c>
      <c r="E1121" s="450" t="str">
        <f>IF(isblank(Beer!AC89),"",if(Beer!AC89=0,"",Beer!AC89))</f>
        <v/>
      </c>
      <c r="G1121" s="450" t="str">
        <f>if(ISBLANK(Beer!AB89),"",if(Beer!AB89=0,"",$B$1046))</f>
        <v/>
      </c>
      <c r="H1121" s="780">
        <f t="shared" si="11"/>
        <v>75</v>
      </c>
    </row>
    <row r="1122">
      <c r="A1122" s="779"/>
      <c r="C1122" s="784" t="str">
        <f>Beer!AB90</f>
        <v/>
      </c>
      <c r="D1122" s="450" t="str">
        <f>IF(ISBLANK(C1122),"",IF(MOC!$J$135=true,MOC!$I$135&amp;C1122,if(MOC!$J$134=true,MOC!$H$134&amp;C1122,C1122)))</f>
        <v/>
      </c>
      <c r="E1122" s="450" t="str">
        <f>IF(isblank(Beer!AC90),"",if(Beer!AC90=0,"",Beer!AC90))</f>
        <v/>
      </c>
      <c r="G1122" s="450" t="str">
        <f>if(ISBLANK(Beer!AB90),"",if(Beer!AB90=0,"",$B$1046))</f>
        <v/>
      </c>
      <c r="H1122" s="780">
        <f t="shared" si="11"/>
        <v>76</v>
      </c>
    </row>
    <row r="1123">
      <c r="A1123" s="779"/>
      <c r="C1123" s="784" t="str">
        <f>Beer!AB91</f>
        <v/>
      </c>
      <c r="D1123" s="450" t="str">
        <f>IF(ISBLANK(C1123),"",IF(MOC!$J$135=true,MOC!$I$135&amp;C1123,if(MOC!$J$134=true,MOC!$H$134&amp;C1123,C1123)))</f>
        <v/>
      </c>
      <c r="E1123" s="450" t="str">
        <f>IF(isblank(Beer!AC91),"",if(Beer!AC91=0,"",Beer!AC91))</f>
        <v/>
      </c>
      <c r="G1123" s="450" t="str">
        <f>if(ISBLANK(Beer!AB91),"",if(Beer!AB91=0,"",$B$1046))</f>
        <v/>
      </c>
      <c r="H1123" s="780">
        <f t="shared" si="11"/>
        <v>77</v>
      </c>
    </row>
    <row r="1124">
      <c r="A1124" s="779"/>
      <c r="C1124" s="784" t="str">
        <f>Beer!AB92</f>
        <v/>
      </c>
      <c r="D1124" s="450" t="str">
        <f>IF(ISBLANK(C1124),"",IF(MOC!$J$135=true,MOC!$I$135&amp;C1124,if(MOC!$J$134=true,MOC!$H$134&amp;C1124,C1124)))</f>
        <v/>
      </c>
      <c r="E1124" s="450" t="str">
        <f>IF(isblank(Beer!AC92),"",if(Beer!AC92=0,"",Beer!AC92))</f>
        <v/>
      </c>
      <c r="G1124" s="450" t="str">
        <f>if(ISBLANK(Beer!AB92),"",if(Beer!AB92=0,"",$B$1046))</f>
        <v/>
      </c>
      <c r="H1124" s="780">
        <f t="shared" si="11"/>
        <v>78</v>
      </c>
    </row>
    <row r="1125">
      <c r="A1125" s="779"/>
      <c r="C1125" s="784" t="str">
        <f>Beer!AB93</f>
        <v/>
      </c>
      <c r="D1125" s="450" t="str">
        <f>IF(ISBLANK(C1125),"",IF(MOC!$J$135=true,MOC!$I$135&amp;C1125,if(MOC!$J$134=true,MOC!$H$134&amp;C1125,C1125)))</f>
        <v/>
      </c>
      <c r="E1125" s="450" t="str">
        <f>IF(isblank(Beer!AC93),"",if(Beer!AC93=0,"",Beer!AC93))</f>
        <v/>
      </c>
      <c r="G1125" s="450" t="str">
        <f>if(ISBLANK(Beer!AB93),"",if(Beer!AB93=0,"",$B$1046))</f>
        <v/>
      </c>
      <c r="H1125" s="780">
        <f t="shared" si="11"/>
        <v>79</v>
      </c>
    </row>
    <row r="1126">
      <c r="A1126" s="779"/>
      <c r="C1126" s="784" t="str">
        <f>Beer!AB94</f>
        <v/>
      </c>
      <c r="D1126" s="450" t="str">
        <f>IF(ISBLANK(C1126),"",IF(MOC!$J$135=true,MOC!$I$135&amp;C1126,if(MOC!$J$134=true,MOC!$H$134&amp;C1126,C1126)))</f>
        <v/>
      </c>
      <c r="E1126" s="450" t="str">
        <f>IF(isblank(Beer!AC94),"",if(Beer!AC94=0,"",Beer!AC94))</f>
        <v/>
      </c>
      <c r="G1126" s="450" t="str">
        <f>if(ISBLANK(Beer!AB94),"",if(Beer!AB94=0,"",$B$1046))</f>
        <v/>
      </c>
      <c r="H1126" s="780">
        <f t="shared" si="11"/>
        <v>80</v>
      </c>
    </row>
    <row r="1127">
      <c r="A1127" s="779"/>
      <c r="C1127" s="784" t="str">
        <f>Beer!AB95</f>
        <v/>
      </c>
      <c r="D1127" s="450" t="str">
        <f>IF(ISBLANK(C1127),"",IF(MOC!$J$135=true,MOC!$I$135&amp;C1127,if(MOC!$J$134=true,MOC!$H$134&amp;C1127,C1127)))</f>
        <v/>
      </c>
      <c r="E1127" s="450" t="str">
        <f>IF(isblank(Beer!AC95),"",if(Beer!AC95=0,"",Beer!AC95))</f>
        <v/>
      </c>
      <c r="G1127" s="450" t="str">
        <f>if(ISBLANK(Beer!AB95),"",if(Beer!AB95=0,"",$B$1046))</f>
        <v/>
      </c>
      <c r="H1127" s="780">
        <f t="shared" si="11"/>
        <v>81</v>
      </c>
    </row>
    <row r="1128">
      <c r="A1128" s="779"/>
      <c r="C1128" s="784" t="str">
        <f>Beer!AB96</f>
        <v/>
      </c>
      <c r="D1128" s="450" t="str">
        <f>IF(ISBLANK(C1128),"",IF(MOC!$J$135=true,MOC!$I$135&amp;C1128,if(MOC!$J$134=true,MOC!$H$134&amp;C1128,C1128)))</f>
        <v/>
      </c>
      <c r="E1128" s="450" t="str">
        <f>IF(isblank(Beer!AC96),"",if(Beer!AC96=0,"",Beer!AC96))</f>
        <v/>
      </c>
      <c r="G1128" s="450" t="str">
        <f>if(ISBLANK(Beer!AB96),"",if(Beer!AB96=0,"",$B$1046))</f>
        <v/>
      </c>
      <c r="H1128" s="780">
        <f t="shared" si="11"/>
        <v>82</v>
      </c>
    </row>
    <row r="1129">
      <c r="A1129" s="779"/>
      <c r="C1129" s="784" t="str">
        <f>Beer!AB97</f>
        <v/>
      </c>
      <c r="D1129" s="450" t="str">
        <f>IF(ISBLANK(C1129),"",IF(MOC!$J$135=true,MOC!$I$135&amp;C1129,if(MOC!$J$134=true,MOC!$H$134&amp;C1129,C1129)))</f>
        <v/>
      </c>
      <c r="E1129" s="450" t="str">
        <f>IF(isblank(Beer!AC97),"",if(Beer!AC97=0,"",Beer!AC97))</f>
        <v/>
      </c>
      <c r="G1129" s="450" t="str">
        <f>if(ISBLANK(Beer!AB97),"",if(Beer!AB97=0,"",$B$1046))</f>
        <v/>
      </c>
      <c r="H1129" s="780">
        <f t="shared" si="11"/>
        <v>83</v>
      </c>
    </row>
    <row r="1130">
      <c r="A1130" s="779"/>
      <c r="C1130" s="784" t="str">
        <f>Beer!AB98</f>
        <v/>
      </c>
      <c r="D1130" s="450" t="str">
        <f>IF(ISBLANK(C1130),"",IF(MOC!$J$135=true,MOC!$I$135&amp;C1130,if(MOC!$J$134=true,MOC!$H$134&amp;C1130,C1130)))</f>
        <v/>
      </c>
      <c r="E1130" s="450" t="str">
        <f>IF(isblank(Beer!AC98),"",if(Beer!AC98=0,"",Beer!AC98))</f>
        <v/>
      </c>
      <c r="G1130" s="450" t="str">
        <f>if(ISBLANK(Beer!AB98),"",if(Beer!AB98=0,"",$B$1046))</f>
        <v/>
      </c>
      <c r="H1130" s="780">
        <f t="shared" si="11"/>
        <v>84</v>
      </c>
    </row>
    <row r="1131">
      <c r="A1131" s="779"/>
      <c r="C1131" s="784" t="str">
        <f>Beer!AB99</f>
        <v/>
      </c>
      <c r="D1131" s="450" t="str">
        <f>IF(ISBLANK(C1131),"",IF(MOC!$J$135=true,MOC!$I$135&amp;C1131,if(MOC!$J$134=true,MOC!$H$134&amp;C1131,C1131)))</f>
        <v/>
      </c>
      <c r="E1131" s="450" t="str">
        <f>IF(isblank(Beer!AC99),"",if(Beer!AC99=0,"",Beer!AC99))</f>
        <v/>
      </c>
      <c r="G1131" s="450" t="str">
        <f>if(ISBLANK(Beer!AB99),"",if(Beer!AB99=0,"",$B$1046))</f>
        <v/>
      </c>
      <c r="H1131" s="780">
        <f t="shared" si="11"/>
        <v>85</v>
      </c>
    </row>
    <row r="1132">
      <c r="A1132" s="779"/>
      <c r="C1132" s="784" t="str">
        <f>Beer!AB100</f>
        <v/>
      </c>
      <c r="D1132" s="450" t="str">
        <f>IF(ISBLANK(C1132),"",IF(MOC!$J$135=true,MOC!$I$135&amp;C1132,if(MOC!$J$134=true,MOC!$H$134&amp;C1132,C1132)))</f>
        <v/>
      </c>
      <c r="E1132" s="450" t="str">
        <f>IF(isblank(Beer!AC100),"",if(Beer!AC100=0,"",Beer!AC100))</f>
        <v/>
      </c>
      <c r="G1132" s="450" t="str">
        <f>if(ISBLANK(Beer!AB100),"",if(Beer!AB100=0,"",$B$1046))</f>
        <v/>
      </c>
      <c r="H1132" s="780">
        <f t="shared" si="11"/>
        <v>86</v>
      </c>
    </row>
    <row r="1133">
      <c r="A1133" s="779"/>
      <c r="C1133" s="784" t="str">
        <f>Beer!AB101</f>
        <v/>
      </c>
      <c r="D1133" s="450" t="str">
        <f>IF(ISBLANK(C1133),"",IF(MOC!$J$135=true,MOC!$I$135&amp;C1133,if(MOC!$J$134=true,MOC!$H$134&amp;C1133,C1133)))</f>
        <v/>
      </c>
      <c r="E1133" s="450" t="str">
        <f>IF(isblank(Beer!AC101),"",if(Beer!AC101=0,"",Beer!AC101))</f>
        <v/>
      </c>
      <c r="G1133" s="450" t="str">
        <f>if(ISBLANK(Beer!AB101),"",if(Beer!AB101=0,"",$B$1046))</f>
        <v/>
      </c>
      <c r="H1133" s="780">
        <f t="shared" si="11"/>
        <v>87</v>
      </c>
    </row>
    <row r="1134">
      <c r="A1134" s="779"/>
      <c r="C1134" s="784" t="str">
        <f>Beer!AB102</f>
        <v/>
      </c>
      <c r="D1134" s="450" t="str">
        <f>IF(ISBLANK(C1134),"",IF(MOC!$J$135=true,MOC!$I$135&amp;C1134,if(MOC!$J$134=true,MOC!$H$134&amp;C1134,C1134)))</f>
        <v/>
      </c>
      <c r="E1134" s="450" t="str">
        <f>IF(isblank(Beer!AC102),"",if(Beer!AC102=0,"",Beer!AC102))</f>
        <v/>
      </c>
      <c r="G1134" s="450" t="str">
        <f>if(ISBLANK(Beer!AB102),"",if(Beer!AB102=0,"",$B$1046))</f>
        <v/>
      </c>
      <c r="H1134" s="780">
        <f t="shared" si="11"/>
        <v>88</v>
      </c>
    </row>
    <row r="1135">
      <c r="A1135" s="779"/>
      <c r="C1135" s="784" t="str">
        <f>Beer!AB103</f>
        <v/>
      </c>
      <c r="D1135" s="450" t="str">
        <f>IF(ISBLANK(C1135),"",IF(MOC!$J$135=true,MOC!$I$135&amp;C1135,if(MOC!$J$134=true,MOC!$H$134&amp;C1135,C1135)))</f>
        <v/>
      </c>
      <c r="E1135" s="450" t="str">
        <f>IF(isblank(Beer!AC103),"",if(Beer!AC103=0,"",Beer!AC103))</f>
        <v/>
      </c>
      <c r="G1135" s="450" t="str">
        <f>if(ISBLANK(Beer!AB103),"",if(Beer!AB103=0,"",$B$1046))</f>
        <v/>
      </c>
      <c r="H1135" s="780">
        <f t="shared" si="11"/>
        <v>89</v>
      </c>
    </row>
    <row r="1136">
      <c r="A1136" s="779"/>
      <c r="C1136" s="784" t="str">
        <f>Beer!AB104</f>
        <v/>
      </c>
      <c r="D1136" s="450" t="str">
        <f>IF(ISBLANK(C1136),"",IF(MOC!$J$135=true,MOC!$I$135&amp;C1136,if(MOC!$J$134=true,MOC!$H$134&amp;C1136,C1136)))</f>
        <v/>
      </c>
      <c r="E1136" s="450" t="str">
        <f>IF(isblank(Beer!AC104),"",if(Beer!AC104=0,"",Beer!AC104))</f>
        <v/>
      </c>
      <c r="G1136" s="450" t="str">
        <f>if(ISBLANK(Beer!AB104),"",if(Beer!AB104=0,"",$B$1046))</f>
        <v/>
      </c>
      <c r="H1136" s="780">
        <f t="shared" si="11"/>
        <v>90</v>
      </c>
    </row>
    <row r="1137">
      <c r="A1137" s="779"/>
      <c r="C1137" s="784" t="str">
        <f>Beer!AB105</f>
        <v/>
      </c>
      <c r="D1137" s="450" t="str">
        <f>IF(ISBLANK(C1137),"",IF(MOC!$J$135=true,MOC!$I$135&amp;C1137,if(MOC!$J$134=true,MOC!$H$134&amp;C1137,C1137)))</f>
        <v/>
      </c>
      <c r="E1137" s="450" t="str">
        <f>IF(isblank(Beer!AC105),"",if(Beer!AC105=0,"",Beer!AC105))</f>
        <v/>
      </c>
      <c r="G1137" s="450" t="str">
        <f>if(ISBLANK(Beer!AB105),"",if(Beer!AB105=0,"",$B$1046))</f>
        <v/>
      </c>
      <c r="H1137" s="780">
        <f t="shared" si="11"/>
        <v>91</v>
      </c>
    </row>
    <row r="1138">
      <c r="A1138" s="779"/>
      <c r="C1138" s="784" t="str">
        <f>Beer!AB106</f>
        <v/>
      </c>
      <c r="D1138" s="450" t="str">
        <f>IF(ISBLANK(C1138),"",IF(MOC!$J$135=true,MOC!$I$135&amp;C1138,if(MOC!$J$134=true,MOC!$H$134&amp;C1138,C1138)))</f>
        <v/>
      </c>
      <c r="E1138" s="450" t="str">
        <f>IF(isblank(Beer!AC106),"",if(Beer!AC106=0,"",Beer!AC106))</f>
        <v/>
      </c>
      <c r="G1138" s="450" t="str">
        <f>if(ISBLANK(Beer!AB106),"",if(Beer!AB106=0,"",$B$1046))</f>
        <v/>
      </c>
      <c r="H1138" s="780">
        <f t="shared" si="11"/>
        <v>92</v>
      </c>
    </row>
    <row r="1139">
      <c r="A1139" s="779"/>
      <c r="C1139" s="784" t="str">
        <f>Beer!AB107</f>
        <v/>
      </c>
      <c r="D1139" s="450" t="str">
        <f>IF(ISBLANK(C1139),"",IF(MOC!$J$135=true,MOC!$I$135&amp;C1139,if(MOC!$J$134=true,MOC!$H$134&amp;C1139,C1139)))</f>
        <v/>
      </c>
      <c r="E1139" s="450" t="str">
        <f>IF(isblank(Beer!AC107),"",if(Beer!AC107=0,"",Beer!AC107))</f>
        <v/>
      </c>
      <c r="G1139" s="450" t="str">
        <f>if(ISBLANK(Beer!AB107),"",if(Beer!AB107=0,"",$B$1046))</f>
        <v/>
      </c>
      <c r="H1139" s="780">
        <f t="shared" si="11"/>
        <v>93</v>
      </c>
    </row>
    <row r="1140">
      <c r="A1140" s="779"/>
      <c r="C1140" s="784" t="str">
        <f>Beer!AB108</f>
        <v/>
      </c>
      <c r="D1140" s="450" t="str">
        <f>IF(ISBLANK(C1140),"",IF(MOC!$J$135=true,MOC!$I$135&amp;C1140,if(MOC!$J$134=true,MOC!$H$134&amp;C1140,C1140)))</f>
        <v/>
      </c>
      <c r="E1140" s="450" t="str">
        <f>IF(isblank(Beer!AC108),"",if(Beer!AC108=0,"",Beer!AC108))</f>
        <v/>
      </c>
      <c r="G1140" s="450" t="str">
        <f>if(ISBLANK(Beer!AB108),"",if(Beer!AB108=0,"",$B$1046))</f>
        <v/>
      </c>
      <c r="H1140" s="780">
        <f t="shared" si="11"/>
        <v>94</v>
      </c>
    </row>
    <row r="1141">
      <c r="A1141" s="779"/>
      <c r="C1141" s="784" t="str">
        <f>Beer!AB109</f>
        <v/>
      </c>
      <c r="D1141" s="450" t="str">
        <f>IF(ISBLANK(C1141),"",IF(MOC!$J$135=true,MOC!$I$135&amp;C1141,if(MOC!$J$134=true,MOC!$H$134&amp;C1141,C1141)))</f>
        <v/>
      </c>
      <c r="E1141" s="450" t="str">
        <f>IF(isblank(Beer!AC109),"",if(Beer!AC109=0,"",Beer!AC109))</f>
        <v/>
      </c>
      <c r="G1141" s="450" t="str">
        <f>if(ISBLANK(Beer!AB109),"",if(Beer!AB109=0,"",$B$1046))</f>
        <v/>
      </c>
      <c r="H1141" s="780">
        <f t="shared" si="11"/>
        <v>95</v>
      </c>
    </row>
    <row r="1142">
      <c r="A1142" s="779"/>
      <c r="C1142" s="784" t="str">
        <f>Beer!AB110</f>
        <v/>
      </c>
      <c r="D1142" s="450" t="str">
        <f>IF(ISBLANK(C1142),"",IF(MOC!$J$135=true,MOC!$I$135&amp;C1142,if(MOC!$J$134=true,MOC!$H$134&amp;C1142,C1142)))</f>
        <v/>
      </c>
      <c r="E1142" s="450" t="str">
        <f>IF(isblank(Beer!AC110),"",if(Beer!AC110=0,"",Beer!AC110))</f>
        <v/>
      </c>
      <c r="G1142" s="450" t="str">
        <f>if(ISBLANK(Beer!AB110),"",if(Beer!AB110=0,"",$B$1046))</f>
        <v/>
      </c>
      <c r="H1142" s="780">
        <f t="shared" si="11"/>
        <v>96</v>
      </c>
    </row>
    <row r="1143">
      <c r="A1143" s="779"/>
      <c r="C1143" s="784" t="str">
        <f>Beer!AB111</f>
        <v/>
      </c>
      <c r="D1143" s="450" t="str">
        <f>IF(ISBLANK(C1143),"",IF(MOC!$J$135=true,MOC!$I$135&amp;C1143,if(MOC!$J$134=true,MOC!$H$134&amp;C1143,C1143)))</f>
        <v/>
      </c>
      <c r="E1143" s="450" t="str">
        <f>IF(isblank(Beer!AC111),"",if(Beer!AC111=0,"",Beer!AC111))</f>
        <v/>
      </c>
      <c r="G1143" s="450" t="str">
        <f>if(ISBLANK(Beer!AB111),"",if(Beer!AB111=0,"",$B$1046))</f>
        <v/>
      </c>
      <c r="H1143" s="780">
        <f t="shared" si="11"/>
        <v>97</v>
      </c>
    </row>
    <row r="1144">
      <c r="A1144" s="779"/>
      <c r="C1144" s="784" t="str">
        <f>Beer!AB112</f>
        <v/>
      </c>
      <c r="D1144" s="450" t="str">
        <f>IF(ISBLANK(C1144),"",IF(MOC!$J$135=true,MOC!$I$135&amp;C1144,if(MOC!$J$134=true,MOC!$H$134&amp;C1144,C1144)))</f>
        <v/>
      </c>
      <c r="E1144" s="450" t="str">
        <f>IF(isblank(Beer!AC112),"",if(Beer!AC112=0,"",Beer!AC112))</f>
        <v/>
      </c>
      <c r="G1144" s="450" t="str">
        <f>if(ISBLANK(Beer!AB112),"",if(Beer!AB112=0,"",$B$1046))</f>
        <v/>
      </c>
      <c r="H1144" s="780">
        <f t="shared" si="11"/>
        <v>98</v>
      </c>
    </row>
    <row r="1145">
      <c r="A1145" s="779"/>
      <c r="C1145" s="784" t="str">
        <f>Beer!AB113</f>
        <v/>
      </c>
      <c r="D1145" s="450" t="str">
        <f>IF(ISBLANK(C1145),"",IF(MOC!$J$135=true,MOC!$I$135&amp;C1145,if(MOC!$J$134=true,MOC!$H$134&amp;C1145,C1145)))</f>
        <v/>
      </c>
      <c r="E1145" s="450" t="str">
        <f>IF(isblank(Beer!AC113),"",if(Beer!AC113=0,"",Beer!AC113))</f>
        <v/>
      </c>
      <c r="G1145" s="450" t="str">
        <f>if(ISBLANK(Beer!AB113),"",if(Beer!AB113=0,"",$B$1046))</f>
        <v/>
      </c>
      <c r="H1145" s="780">
        <f t="shared" si="11"/>
        <v>99</v>
      </c>
    </row>
    <row r="1146">
      <c r="A1146" s="779"/>
      <c r="C1146" s="784" t="str">
        <f>Beer!AB114</f>
        <v/>
      </c>
      <c r="D1146" s="450" t="str">
        <f>IF(ISBLANK(C1146),"",IF(MOC!$J$135=true,MOC!$I$135&amp;C1146,if(MOC!$J$134=true,MOC!$H$134&amp;C1146,C1146)))</f>
        <v/>
      </c>
      <c r="E1146" s="450" t="str">
        <f>IF(isblank(Beer!AC114),"",if(Beer!AC114=0,"",Beer!AC114))</f>
        <v/>
      </c>
      <c r="G1146" s="450" t="str">
        <f>if(ISBLANK(Beer!AB114),"",if(Beer!AB114=0,"",$B$1046))</f>
        <v/>
      </c>
      <c r="H1146" s="780">
        <f t="shared" si="11"/>
        <v>100</v>
      </c>
    </row>
    <row r="1147">
      <c r="A1147" s="779"/>
      <c r="C1147" s="444"/>
      <c r="H1147" s="780"/>
    </row>
    <row r="1148">
      <c r="A1148" s="779"/>
      <c r="C1148" s="444"/>
      <c r="H1148" s="780"/>
    </row>
    <row r="1149">
      <c r="A1149" s="779"/>
      <c r="C1149" s="444"/>
      <c r="H1149" s="780"/>
    </row>
    <row r="1150">
      <c r="A1150" s="779"/>
      <c r="H1150" s="780"/>
    </row>
    <row r="1151">
      <c r="A1151" s="779"/>
      <c r="H1151" s="780"/>
    </row>
    <row r="1152">
      <c r="A1152" s="779"/>
      <c r="H1152" s="780"/>
    </row>
    <row r="1153" ht="27.0" customHeight="1">
      <c r="A1153" s="783" t="s">
        <v>507</v>
      </c>
      <c r="B1153" s="780"/>
      <c r="C1153" s="780"/>
      <c r="D1153" s="780"/>
      <c r="E1153" s="780"/>
      <c r="F1153" s="780"/>
      <c r="G1153" s="780"/>
      <c r="H1153" s="780"/>
      <c r="I1153" s="783" t="s">
        <v>508</v>
      </c>
      <c r="J1153" s="785"/>
      <c r="K1153" s="780"/>
      <c r="L1153" s="780"/>
      <c r="M1153" s="780"/>
      <c r="N1153" s="780"/>
      <c r="O1153" s="780"/>
      <c r="P1153" s="780"/>
      <c r="Q1153" s="780"/>
      <c r="R1153" s="780"/>
      <c r="S1153" s="780"/>
      <c r="T1153" s="780"/>
      <c r="U1153" s="780"/>
      <c r="V1153" s="780"/>
      <c r="W1153" s="780"/>
      <c r="X1153" s="780"/>
      <c r="Y1153" s="780"/>
      <c r="Z1153" s="780"/>
      <c r="AA1153" s="780"/>
    </row>
    <row r="1154">
      <c r="A1154" s="791" t="str">
        <f>Wine!A14&amp;" "&amp;Wine!B15</f>
        <v>Red Glass $</v>
      </c>
      <c r="B1154" s="784" t="str">
        <f>SUBSTITUTE(A1154,"$","")</f>
        <v>Red Glass </v>
      </c>
      <c r="H1154" s="785"/>
      <c r="I1154" s="779"/>
    </row>
    <row r="1155">
      <c r="A1155" s="791" t="s">
        <v>506</v>
      </c>
      <c r="B1155" s="784" t="s">
        <v>506</v>
      </c>
      <c r="C1155" s="450" t="b">
        <f>IF(ISBLANK(Wine!D16),FALSE,if(Wine!D16=0,FALSE,TRUE))</f>
        <v>1</v>
      </c>
      <c r="D1155" s="450" t="str">
        <f>if(Wine!B16=0,"",IF(isblank(Wine!B16),"",if(MOC!$J$148=false,Wine!A16,if(C1155=true,MOC!$H$148&amp;Wine!A16,if(MOC!$J$149,MOC!$H$148&amp;Wine!A16,Wine!A16)))))</f>
        <v>G - House Pinot Noir (Example)</v>
      </c>
      <c r="E1155" s="784">
        <f>if(Wine!B16=0,"",IF(isblank(Wine!B16),"",Wine!B16))</f>
        <v>8</v>
      </c>
      <c r="G1155" s="784" t="str">
        <f>if(Wine!B16=0,"",IF(isblank(Wine!B16),"",if(MOC!$J$156=true,Wine!$A$14,$B$1154)))</f>
        <v>Red Glass </v>
      </c>
      <c r="H1155" s="785">
        <v>1.0</v>
      </c>
      <c r="I1155" s="450" t="str">
        <f>Wine!A16</f>
        <v>House Pinot Noir (Example)</v>
      </c>
      <c r="P1155" s="784">
        <f>IF(ISBLANK(Wine!B16),"",if(Wine!B16=0,"",Wine!B16))</f>
        <v>8</v>
      </c>
      <c r="Q1155" s="450" t="str">
        <f>IF(ISBLANK(Wine!C16),"",if(Wine!C16=0,"",Wine!C16))</f>
        <v/>
      </c>
      <c r="R1155" s="784">
        <f>IF(ISBLANK(Wine!D16),"",if(Wine!D16=0,"",Wine!D16))</f>
        <v>52</v>
      </c>
    </row>
    <row r="1156">
      <c r="A1156" s="779"/>
      <c r="C1156" s="450" t="b">
        <f>IF(ISBLANK(Wine!D17),FALSE,if(Wine!D17=0,FALSE,TRUE))</f>
        <v>0</v>
      </c>
      <c r="D1156" s="450" t="str">
        <f>if(Wine!B17=0,"",IF(isblank(Wine!B17),"",if(MOC!$J$148=false,Wine!A17,if(C1156=true,MOC!$H$148&amp;Wine!A17,if(MOC!$J$149,MOC!$H$148&amp;Wine!A17,Wine!A17)))))</f>
        <v/>
      </c>
      <c r="E1156" s="450" t="str">
        <f>if(Wine!B17=0,"",IF(isblank(Wine!B17),"",Wine!B17))</f>
        <v/>
      </c>
      <c r="G1156" s="450" t="str">
        <f>if(Wine!B17=0,"",IF(isblank(Wine!B17),"",if(MOC!$J$156=true,Wine!$A$14,$B$1154)))</f>
        <v/>
      </c>
      <c r="H1156" s="780">
        <f t="shared" ref="H1156:H1254" si="12">H1155+1</f>
        <v>2</v>
      </c>
      <c r="I1156" s="450" t="str">
        <f>Wine!A17</f>
        <v/>
      </c>
      <c r="P1156" s="450" t="str">
        <f>IF(ISBLANK(Wine!B17),"",if(Wine!B17=0,"",Wine!B17))</f>
        <v/>
      </c>
      <c r="Q1156" s="450" t="str">
        <f>IF(ISBLANK(Wine!C17),"",if(Wine!C17=0,"",Wine!C17))</f>
        <v/>
      </c>
      <c r="R1156" s="450" t="str">
        <f>IF(ISBLANK(Wine!D17),"",if(Wine!D17=0,"",Wine!D17))</f>
        <v/>
      </c>
    </row>
    <row r="1157">
      <c r="A1157" s="779"/>
      <c r="C1157" s="450" t="b">
        <f>IF(ISBLANK(Wine!D18),FALSE,if(Wine!D18=0,FALSE,TRUE))</f>
        <v>0</v>
      </c>
      <c r="D1157" s="450" t="str">
        <f>if(Wine!B18=0,"",IF(isblank(Wine!B18),"",if(MOC!$J$148=false,Wine!A18,if(C1157=true,MOC!$H$148&amp;Wine!A18,if(MOC!$J$149,MOC!$H$148&amp;Wine!A18,Wine!A18)))))</f>
        <v/>
      </c>
      <c r="E1157" s="450" t="str">
        <f>if(Wine!B18=0,"",IF(isblank(Wine!B18),"",Wine!B18))</f>
        <v/>
      </c>
      <c r="G1157" s="450" t="str">
        <f>if(Wine!B18=0,"",IF(isblank(Wine!B18),"",if(MOC!$J$156=true,Wine!$A$14,$B$1154)))</f>
        <v/>
      </c>
      <c r="H1157" s="780">
        <f t="shared" si="12"/>
        <v>3</v>
      </c>
      <c r="I1157" s="450" t="str">
        <f>Wine!A18</f>
        <v/>
      </c>
      <c r="P1157" s="450" t="str">
        <f>IF(ISBLANK(Wine!B18),"",if(Wine!B18=0,"",Wine!B18))</f>
        <v/>
      </c>
      <c r="Q1157" s="450" t="str">
        <f>IF(ISBLANK(Wine!C18),"",if(Wine!C18=0,"",Wine!C18))</f>
        <v/>
      </c>
      <c r="R1157" s="450" t="str">
        <f>IF(ISBLANK(Wine!D18),"",if(Wine!D18=0,"",Wine!D18))</f>
        <v/>
      </c>
    </row>
    <row r="1158">
      <c r="A1158" s="779"/>
      <c r="C1158" s="450" t="b">
        <f>IF(ISBLANK(Wine!D19),FALSE,if(Wine!D19=0,FALSE,TRUE))</f>
        <v>0</v>
      </c>
      <c r="D1158" s="450" t="str">
        <f>if(Wine!B19=0,"",IF(isblank(Wine!B19),"",if(MOC!$J$148=false,Wine!A19,if(C1158=true,MOC!$H$148&amp;Wine!A19,if(MOC!$J$149,MOC!$H$148&amp;Wine!A19,Wine!A19)))))</f>
        <v/>
      </c>
      <c r="E1158" s="450" t="str">
        <f>if(Wine!B19=0,"",IF(isblank(Wine!B19),"",Wine!B19))</f>
        <v/>
      </c>
      <c r="G1158" s="450" t="str">
        <f>if(Wine!B19=0,"",IF(isblank(Wine!B19),"",if(MOC!$J$156=true,Wine!$A$14,$B$1154)))</f>
        <v/>
      </c>
      <c r="H1158" s="780">
        <f t="shared" si="12"/>
        <v>4</v>
      </c>
      <c r="I1158" s="450" t="str">
        <f>Wine!A19</f>
        <v/>
      </c>
      <c r="P1158" s="450" t="str">
        <f>IF(ISBLANK(Wine!B19),"",if(Wine!B19=0,"",Wine!B19))</f>
        <v/>
      </c>
      <c r="Q1158" s="450" t="str">
        <f>IF(ISBLANK(Wine!C19),"",if(Wine!C19=0,"",Wine!C19))</f>
        <v/>
      </c>
      <c r="R1158" s="450" t="str">
        <f>IF(ISBLANK(Wine!D19),"",if(Wine!D19=0,"",Wine!D19))</f>
        <v/>
      </c>
    </row>
    <row r="1159">
      <c r="A1159" s="779"/>
      <c r="C1159" s="450" t="b">
        <f>IF(ISBLANK(Wine!D20),FALSE,if(Wine!D20=0,FALSE,TRUE))</f>
        <v>0</v>
      </c>
      <c r="D1159" s="450" t="str">
        <f>if(Wine!B20=0,"",IF(isblank(Wine!B20),"",if(MOC!$J$148=false,Wine!A20,if(C1159=true,MOC!$H$148&amp;Wine!A20,if(MOC!$J$149,MOC!$H$148&amp;Wine!A20,Wine!A20)))))</f>
        <v/>
      </c>
      <c r="E1159" s="450" t="str">
        <f>if(Wine!B20=0,"",IF(isblank(Wine!B20),"",Wine!B20))</f>
        <v/>
      </c>
      <c r="G1159" s="450" t="str">
        <f>if(Wine!B20=0,"",IF(isblank(Wine!B20),"",if(MOC!$J$156=true,Wine!$A$14,$B$1154)))</f>
        <v/>
      </c>
      <c r="H1159" s="780">
        <f t="shared" si="12"/>
        <v>5</v>
      </c>
      <c r="I1159" s="450" t="str">
        <f>Wine!A20</f>
        <v/>
      </c>
      <c r="P1159" s="450" t="str">
        <f>IF(ISBLANK(Wine!B20),"",if(Wine!B20=0,"",Wine!B20))</f>
        <v/>
      </c>
      <c r="Q1159" s="450" t="str">
        <f>IF(ISBLANK(Wine!C20),"",if(Wine!C20=0,"",Wine!C20))</f>
        <v/>
      </c>
      <c r="R1159" s="450" t="str">
        <f>IF(ISBLANK(Wine!D20),"",if(Wine!D20=0,"",Wine!D20))</f>
        <v/>
      </c>
    </row>
    <row r="1160">
      <c r="A1160" s="779"/>
      <c r="C1160" s="450" t="b">
        <f>IF(ISBLANK(Wine!D21),FALSE,if(Wine!D21=0,FALSE,TRUE))</f>
        <v>0</v>
      </c>
      <c r="D1160" s="450" t="str">
        <f>if(Wine!B21=0,"",IF(isblank(Wine!B21),"",if(MOC!$J$148=false,Wine!A21,if(C1160=true,MOC!$H$148&amp;Wine!A21,if(MOC!$J$149,MOC!$H$148&amp;Wine!A21,Wine!A21)))))</f>
        <v/>
      </c>
      <c r="E1160" s="450" t="str">
        <f>if(Wine!B21=0,"",IF(isblank(Wine!B21),"",Wine!B21))</f>
        <v/>
      </c>
      <c r="G1160" s="450" t="str">
        <f>if(Wine!B21=0,"",IF(isblank(Wine!B21),"",if(MOC!$J$156=true,Wine!$A$14,$B$1154)))</f>
        <v/>
      </c>
      <c r="H1160" s="780">
        <f t="shared" si="12"/>
        <v>6</v>
      </c>
      <c r="I1160" s="450" t="str">
        <f>Wine!A21</f>
        <v/>
      </c>
      <c r="P1160" s="450" t="str">
        <f>IF(ISBLANK(Wine!B21),"",if(Wine!B21=0,"",Wine!B21))</f>
        <v/>
      </c>
      <c r="Q1160" s="450" t="str">
        <f>IF(ISBLANK(Wine!C21),"",if(Wine!C21=0,"",Wine!C21))</f>
        <v/>
      </c>
      <c r="R1160" s="450" t="str">
        <f>IF(ISBLANK(Wine!D21),"",if(Wine!D21=0,"",Wine!D21))</f>
        <v/>
      </c>
    </row>
    <row r="1161">
      <c r="A1161" s="779"/>
      <c r="C1161" s="450" t="b">
        <f>IF(ISBLANK(Wine!D22),FALSE,if(Wine!D22=0,FALSE,TRUE))</f>
        <v>0</v>
      </c>
      <c r="D1161" s="450" t="str">
        <f>if(Wine!B22=0,"",IF(isblank(Wine!B22),"",if(MOC!$J$148=false,Wine!A22,if(C1161=true,MOC!$H$148&amp;Wine!A22,if(MOC!$J$149,MOC!$H$148&amp;Wine!A22,Wine!A22)))))</f>
        <v/>
      </c>
      <c r="E1161" s="450" t="str">
        <f>if(Wine!B22=0,"",IF(isblank(Wine!B22),"",Wine!B22))</f>
        <v/>
      </c>
      <c r="G1161" s="450" t="str">
        <f>if(Wine!B22=0,"",IF(isblank(Wine!B22),"",if(MOC!$J$156=true,Wine!$A$14,$B$1154)))</f>
        <v/>
      </c>
      <c r="H1161" s="780">
        <f t="shared" si="12"/>
        <v>7</v>
      </c>
      <c r="I1161" s="450" t="str">
        <f>Wine!A22</f>
        <v/>
      </c>
      <c r="P1161" s="450" t="str">
        <f>IF(ISBLANK(Wine!B22),"",if(Wine!B22=0,"",Wine!B22))</f>
        <v/>
      </c>
      <c r="Q1161" s="450" t="str">
        <f>IF(ISBLANK(Wine!C22),"",if(Wine!C22=0,"",Wine!C22))</f>
        <v/>
      </c>
      <c r="R1161" s="450" t="str">
        <f>IF(ISBLANK(Wine!D22),"",if(Wine!D22=0,"",Wine!D22))</f>
        <v/>
      </c>
    </row>
    <row r="1162">
      <c r="A1162" s="779"/>
      <c r="C1162" s="450" t="b">
        <f>IF(ISBLANK(Wine!D23),FALSE,if(Wine!D23=0,FALSE,TRUE))</f>
        <v>0</v>
      </c>
      <c r="D1162" s="450" t="str">
        <f>if(Wine!B23=0,"",IF(isblank(Wine!B23),"",if(MOC!$J$148=false,Wine!A23,if(C1162=true,MOC!$H$148&amp;Wine!A23,if(MOC!$J$149,MOC!$H$148&amp;Wine!A23,Wine!A23)))))</f>
        <v/>
      </c>
      <c r="E1162" s="450" t="str">
        <f>if(Wine!B23=0,"",IF(isblank(Wine!B23),"",Wine!B23))</f>
        <v/>
      </c>
      <c r="G1162" s="450" t="str">
        <f>if(Wine!B23=0,"",IF(isblank(Wine!B23),"",if(MOC!$J$156=true,Wine!$A$14,$B$1154)))</f>
        <v/>
      </c>
      <c r="H1162" s="780">
        <f t="shared" si="12"/>
        <v>8</v>
      </c>
      <c r="I1162" s="450" t="str">
        <f>Wine!A23</f>
        <v/>
      </c>
      <c r="P1162" s="450" t="str">
        <f>IF(ISBLANK(Wine!B23),"",if(Wine!B23=0,"",Wine!B23))</f>
        <v/>
      </c>
      <c r="Q1162" s="450" t="str">
        <f>IF(ISBLANK(Wine!C23),"",if(Wine!C23=0,"",Wine!C23))</f>
        <v/>
      </c>
      <c r="R1162" s="450" t="str">
        <f>IF(ISBLANK(Wine!D23),"",if(Wine!D23=0,"",Wine!D23))</f>
        <v/>
      </c>
    </row>
    <row r="1163">
      <c r="A1163" s="779"/>
      <c r="C1163" s="450" t="b">
        <f>IF(ISBLANK(Wine!D24),FALSE,if(Wine!D24=0,FALSE,TRUE))</f>
        <v>0</v>
      </c>
      <c r="D1163" s="450" t="str">
        <f>if(Wine!B24=0,"",IF(isblank(Wine!B24),"",if(MOC!$J$148=false,Wine!A24,if(C1163=true,MOC!$H$148&amp;Wine!A24,if(MOC!$J$149,MOC!$H$148&amp;Wine!A24,Wine!A24)))))</f>
        <v/>
      </c>
      <c r="E1163" s="450" t="str">
        <f>if(Wine!B24=0,"",IF(isblank(Wine!B24),"",Wine!B24))</f>
        <v/>
      </c>
      <c r="G1163" s="450" t="str">
        <f>if(Wine!B24=0,"",IF(isblank(Wine!B24),"",if(MOC!$J$156=true,Wine!$A$14,$B$1154)))</f>
        <v/>
      </c>
      <c r="H1163" s="780">
        <f t="shared" si="12"/>
        <v>9</v>
      </c>
      <c r="I1163" s="450" t="str">
        <f>Wine!A24</f>
        <v/>
      </c>
      <c r="P1163" s="450" t="str">
        <f>IF(ISBLANK(Wine!B24),"",if(Wine!B24=0,"",Wine!B24))</f>
        <v/>
      </c>
      <c r="Q1163" s="450" t="str">
        <f>IF(ISBLANK(Wine!C24),"",if(Wine!C24=0,"",Wine!C24))</f>
        <v/>
      </c>
      <c r="R1163" s="450" t="str">
        <f>IF(ISBLANK(Wine!D24),"",if(Wine!D24=0,"",Wine!D24))</f>
        <v/>
      </c>
    </row>
    <row r="1164">
      <c r="A1164" s="779"/>
      <c r="C1164" s="450" t="b">
        <f>IF(ISBLANK(Wine!D25),FALSE,if(Wine!D25=0,FALSE,TRUE))</f>
        <v>0</v>
      </c>
      <c r="D1164" s="450" t="str">
        <f>if(Wine!B25=0,"",IF(isblank(Wine!B25),"",if(MOC!$J$148=false,Wine!A25,if(C1164=true,MOC!$H$148&amp;Wine!A25,if(MOC!$J$149,MOC!$H$148&amp;Wine!A25,Wine!A25)))))</f>
        <v/>
      </c>
      <c r="E1164" s="450" t="str">
        <f>if(Wine!B25=0,"",IF(isblank(Wine!B25),"",Wine!B25))</f>
        <v/>
      </c>
      <c r="G1164" s="450" t="str">
        <f>if(Wine!B25=0,"",IF(isblank(Wine!B25),"",if(MOC!$J$156=true,Wine!$A$14,$B$1154)))</f>
        <v/>
      </c>
      <c r="H1164" s="780">
        <f t="shared" si="12"/>
        <v>10</v>
      </c>
      <c r="I1164" s="450" t="str">
        <f>Wine!A25</f>
        <v/>
      </c>
      <c r="P1164" s="450" t="str">
        <f>IF(ISBLANK(Wine!B25),"",if(Wine!B25=0,"",Wine!B25))</f>
        <v/>
      </c>
      <c r="Q1164" s="450" t="str">
        <f>IF(ISBLANK(Wine!C25),"",if(Wine!C25=0,"",Wine!C25))</f>
        <v/>
      </c>
      <c r="R1164" s="450" t="str">
        <f>IF(ISBLANK(Wine!D25),"",if(Wine!D25=0,"",Wine!D25))</f>
        <v/>
      </c>
    </row>
    <row r="1165">
      <c r="A1165" s="779"/>
      <c r="C1165" s="450" t="b">
        <f>IF(ISBLANK(Wine!D26),FALSE,if(Wine!D26=0,FALSE,TRUE))</f>
        <v>0</v>
      </c>
      <c r="D1165" s="450" t="str">
        <f>if(Wine!B26=0,"",IF(isblank(Wine!B26),"",if(MOC!$J$148=false,Wine!A26,if(C1165=true,MOC!$H$148&amp;Wine!A26,if(MOC!$J$149,MOC!$H$148&amp;Wine!A26,Wine!A26)))))</f>
        <v/>
      </c>
      <c r="E1165" s="450" t="str">
        <f>if(Wine!B26=0,"",IF(isblank(Wine!B26),"",Wine!B26))</f>
        <v/>
      </c>
      <c r="G1165" s="450" t="str">
        <f>if(Wine!B26=0,"",IF(isblank(Wine!B26),"",if(MOC!$J$156=true,Wine!$A$14,$B$1154)))</f>
        <v/>
      </c>
      <c r="H1165" s="780">
        <f t="shared" si="12"/>
        <v>11</v>
      </c>
      <c r="I1165" s="450" t="str">
        <f>Wine!A26</f>
        <v/>
      </c>
      <c r="P1165" s="450" t="str">
        <f>IF(ISBLANK(Wine!B26),"",if(Wine!B26=0,"",Wine!B26))</f>
        <v/>
      </c>
      <c r="Q1165" s="450" t="str">
        <f>IF(ISBLANK(Wine!C26),"",if(Wine!C26=0,"",Wine!C26))</f>
        <v/>
      </c>
      <c r="R1165" s="450" t="str">
        <f>IF(ISBLANK(Wine!D26),"",if(Wine!D26=0,"",Wine!D26))</f>
        <v/>
      </c>
    </row>
    <row r="1166">
      <c r="A1166" s="779"/>
      <c r="C1166" s="450" t="b">
        <f>IF(ISBLANK(Wine!D27),FALSE,if(Wine!D27=0,FALSE,TRUE))</f>
        <v>0</v>
      </c>
      <c r="D1166" s="450" t="str">
        <f>if(Wine!B27=0,"",IF(isblank(Wine!B27),"",if(MOC!$J$148=false,Wine!A27,if(C1166=true,MOC!$H$148&amp;Wine!A27,if(MOC!$J$149,MOC!$H$148&amp;Wine!A27,Wine!A27)))))</f>
        <v/>
      </c>
      <c r="E1166" s="450" t="str">
        <f>if(Wine!B27=0,"",IF(isblank(Wine!B27),"",Wine!B27))</f>
        <v/>
      </c>
      <c r="G1166" s="450" t="str">
        <f>if(Wine!B27=0,"",IF(isblank(Wine!B27),"",if(MOC!$J$156=true,Wine!$A$14,$B$1154)))</f>
        <v/>
      </c>
      <c r="H1166" s="780">
        <f t="shared" si="12"/>
        <v>12</v>
      </c>
      <c r="I1166" s="450" t="str">
        <f>Wine!A27</f>
        <v/>
      </c>
      <c r="P1166" s="450" t="str">
        <f>IF(ISBLANK(Wine!B27),"",if(Wine!B27=0,"",Wine!B27))</f>
        <v/>
      </c>
      <c r="Q1166" s="450" t="str">
        <f>IF(ISBLANK(Wine!C27),"",if(Wine!C27=0,"",Wine!C27))</f>
        <v/>
      </c>
      <c r="R1166" s="450" t="str">
        <f>IF(ISBLANK(Wine!D27),"",if(Wine!D27=0,"",Wine!D27))</f>
        <v/>
      </c>
    </row>
    <row r="1167">
      <c r="A1167" s="779"/>
      <c r="C1167" s="450" t="b">
        <f>IF(ISBLANK(Wine!D28),FALSE,if(Wine!D28=0,FALSE,TRUE))</f>
        <v>0</v>
      </c>
      <c r="D1167" s="450" t="str">
        <f>if(Wine!B28=0,"",IF(isblank(Wine!B28),"",if(MOC!$J$148=false,Wine!A28,if(C1167=true,MOC!$H$148&amp;Wine!A28,if(MOC!$J$149,MOC!$H$148&amp;Wine!A28,Wine!A28)))))</f>
        <v/>
      </c>
      <c r="E1167" s="450" t="str">
        <f>if(Wine!B28=0,"",IF(isblank(Wine!B28),"",Wine!B28))</f>
        <v/>
      </c>
      <c r="G1167" s="450" t="str">
        <f>if(Wine!B28=0,"",IF(isblank(Wine!B28),"",if(MOC!$J$156=true,Wine!$A$14,$B$1154)))</f>
        <v/>
      </c>
      <c r="H1167" s="780">
        <f t="shared" si="12"/>
        <v>13</v>
      </c>
      <c r="I1167" s="450" t="str">
        <f>Wine!A28</f>
        <v/>
      </c>
      <c r="P1167" s="450" t="str">
        <f>IF(ISBLANK(Wine!B28),"",if(Wine!B28=0,"",Wine!B28))</f>
        <v/>
      </c>
      <c r="Q1167" s="450" t="str">
        <f>IF(ISBLANK(Wine!C28),"",if(Wine!C28=0,"",Wine!C28))</f>
        <v/>
      </c>
      <c r="R1167" s="450" t="str">
        <f>IF(ISBLANK(Wine!D28),"",if(Wine!D28=0,"",Wine!D28))</f>
        <v/>
      </c>
    </row>
    <row r="1168">
      <c r="A1168" s="779"/>
      <c r="C1168" s="450" t="b">
        <f>IF(ISBLANK(Wine!D29),FALSE,if(Wine!D29=0,FALSE,TRUE))</f>
        <v>0</v>
      </c>
      <c r="D1168" s="450" t="str">
        <f>if(Wine!B29=0,"",IF(isblank(Wine!B29),"",if(MOC!$J$148=false,Wine!A29,if(C1168=true,MOC!$H$148&amp;Wine!A29,if(MOC!$J$149,MOC!$H$148&amp;Wine!A29,Wine!A29)))))</f>
        <v/>
      </c>
      <c r="E1168" s="450" t="str">
        <f>if(Wine!B29=0,"",IF(isblank(Wine!B29),"",Wine!B29))</f>
        <v/>
      </c>
      <c r="G1168" s="450" t="str">
        <f>if(Wine!B29=0,"",IF(isblank(Wine!B29),"",if(MOC!$J$156=true,Wine!$A$14,$B$1154)))</f>
        <v/>
      </c>
      <c r="H1168" s="780">
        <f t="shared" si="12"/>
        <v>14</v>
      </c>
      <c r="I1168" s="450" t="str">
        <f>Wine!A29</f>
        <v/>
      </c>
      <c r="P1168" s="450" t="str">
        <f>IF(ISBLANK(Wine!B29),"",if(Wine!B29=0,"",Wine!B29))</f>
        <v/>
      </c>
      <c r="Q1168" s="450" t="str">
        <f>IF(ISBLANK(Wine!C29),"",if(Wine!C29=0,"",Wine!C29))</f>
        <v/>
      </c>
      <c r="R1168" s="450" t="str">
        <f>IF(ISBLANK(Wine!D29),"",if(Wine!D29=0,"",Wine!D29))</f>
        <v/>
      </c>
    </row>
    <row r="1169">
      <c r="A1169" s="779"/>
      <c r="C1169" s="450" t="b">
        <f>IF(ISBLANK(Wine!D30),FALSE,if(Wine!D30=0,FALSE,TRUE))</f>
        <v>0</v>
      </c>
      <c r="D1169" s="450" t="str">
        <f>if(Wine!B30=0,"",IF(isblank(Wine!B30),"",if(MOC!$J$148=false,Wine!A30,if(C1169=true,MOC!$H$148&amp;Wine!A30,if(MOC!$J$149,MOC!$H$148&amp;Wine!A30,Wine!A30)))))</f>
        <v/>
      </c>
      <c r="E1169" s="450" t="str">
        <f>if(Wine!B30=0,"",IF(isblank(Wine!B30),"",Wine!B30))</f>
        <v/>
      </c>
      <c r="G1169" s="450" t="str">
        <f>if(Wine!B30=0,"",IF(isblank(Wine!B30),"",if(MOC!$J$156=true,Wine!$A$14,$B$1154)))</f>
        <v/>
      </c>
      <c r="H1169" s="780">
        <f t="shared" si="12"/>
        <v>15</v>
      </c>
      <c r="I1169" s="450" t="str">
        <f>Wine!A30</f>
        <v/>
      </c>
      <c r="P1169" s="450" t="str">
        <f>IF(ISBLANK(Wine!B30),"",if(Wine!B30=0,"",Wine!B30))</f>
        <v/>
      </c>
      <c r="Q1169" s="450" t="str">
        <f>IF(ISBLANK(Wine!C30),"",if(Wine!C30=0,"",Wine!C30))</f>
        <v/>
      </c>
      <c r="R1169" s="450" t="str">
        <f>IF(ISBLANK(Wine!D30),"",if(Wine!D30=0,"",Wine!D30))</f>
        <v/>
      </c>
    </row>
    <row r="1170">
      <c r="A1170" s="779"/>
      <c r="C1170" s="450" t="b">
        <f>IF(ISBLANK(Wine!D31),FALSE,if(Wine!D31=0,FALSE,TRUE))</f>
        <v>0</v>
      </c>
      <c r="D1170" s="450" t="str">
        <f>if(Wine!B31=0,"",IF(isblank(Wine!B31),"",if(MOC!$J$148=false,Wine!A31,if(C1170=true,MOC!$H$148&amp;Wine!A31,if(MOC!$J$149,MOC!$H$148&amp;Wine!A31,Wine!A31)))))</f>
        <v/>
      </c>
      <c r="E1170" s="450" t="str">
        <f>if(Wine!B31=0,"",IF(isblank(Wine!B31),"",Wine!B31))</f>
        <v/>
      </c>
      <c r="G1170" s="450" t="str">
        <f>if(Wine!B31=0,"",IF(isblank(Wine!B31),"",if(MOC!$J$156=true,Wine!$A$14,$B$1154)))</f>
        <v/>
      </c>
      <c r="H1170" s="780">
        <f t="shared" si="12"/>
        <v>16</v>
      </c>
      <c r="I1170" s="450" t="str">
        <f>Wine!A31</f>
        <v/>
      </c>
      <c r="P1170" s="450" t="str">
        <f>IF(ISBLANK(Wine!B31),"",if(Wine!B31=0,"",Wine!B31))</f>
        <v/>
      </c>
      <c r="Q1170" s="450" t="str">
        <f>IF(ISBLANK(Wine!C31),"",if(Wine!C31=0,"",Wine!C31))</f>
        <v/>
      </c>
      <c r="R1170" s="450" t="str">
        <f>IF(ISBLANK(Wine!D31),"",if(Wine!D31=0,"",Wine!D31))</f>
        <v/>
      </c>
    </row>
    <row r="1171">
      <c r="A1171" s="779"/>
      <c r="C1171" s="450" t="b">
        <f>IF(ISBLANK(Wine!D32),FALSE,if(Wine!D32=0,FALSE,TRUE))</f>
        <v>0</v>
      </c>
      <c r="D1171" s="450" t="str">
        <f>if(Wine!B32=0,"",IF(isblank(Wine!B32),"",if(MOC!$J$148=false,Wine!A32,if(C1171=true,MOC!$H$148&amp;Wine!A32,if(MOC!$J$149,MOC!$H$148&amp;Wine!A32,Wine!A32)))))</f>
        <v/>
      </c>
      <c r="E1171" s="450" t="str">
        <f>if(Wine!B32=0,"",IF(isblank(Wine!B32),"",Wine!B32))</f>
        <v/>
      </c>
      <c r="G1171" s="450" t="str">
        <f>if(Wine!B32=0,"",IF(isblank(Wine!B32),"",if(MOC!$J$156=true,Wine!$A$14,$B$1154)))</f>
        <v/>
      </c>
      <c r="H1171" s="780">
        <f t="shared" si="12"/>
        <v>17</v>
      </c>
      <c r="I1171" s="450" t="str">
        <f>Wine!A32</f>
        <v/>
      </c>
      <c r="P1171" s="450" t="str">
        <f>IF(ISBLANK(Wine!B32),"",if(Wine!B32=0,"",Wine!B32))</f>
        <v/>
      </c>
      <c r="Q1171" s="450" t="str">
        <f>IF(ISBLANK(Wine!C32),"",if(Wine!C32=0,"",Wine!C32))</f>
        <v/>
      </c>
      <c r="R1171" s="450" t="str">
        <f>IF(ISBLANK(Wine!D32),"",if(Wine!D32=0,"",Wine!D32))</f>
        <v/>
      </c>
    </row>
    <row r="1172">
      <c r="A1172" s="779"/>
      <c r="C1172" s="450" t="b">
        <f>IF(ISBLANK(Wine!D33),FALSE,if(Wine!D33=0,FALSE,TRUE))</f>
        <v>0</v>
      </c>
      <c r="D1172" s="450" t="str">
        <f>if(Wine!B33=0,"",IF(isblank(Wine!B33),"",if(MOC!$J$148=false,Wine!A33,if(C1172=true,MOC!$H$148&amp;Wine!A33,if(MOC!$J$149,MOC!$H$148&amp;Wine!A33,Wine!A33)))))</f>
        <v/>
      </c>
      <c r="E1172" s="450" t="str">
        <f>if(Wine!B33=0,"",IF(isblank(Wine!B33),"",Wine!B33))</f>
        <v/>
      </c>
      <c r="G1172" s="450" t="str">
        <f>if(Wine!B33=0,"",IF(isblank(Wine!B33),"",if(MOC!$J$156=true,Wine!$A$14,$B$1154)))</f>
        <v/>
      </c>
      <c r="H1172" s="780">
        <f t="shared" si="12"/>
        <v>18</v>
      </c>
      <c r="I1172" s="450" t="str">
        <f>Wine!A33</f>
        <v/>
      </c>
      <c r="P1172" s="450" t="str">
        <f>IF(ISBLANK(Wine!B33),"",if(Wine!B33=0,"",Wine!B33))</f>
        <v/>
      </c>
      <c r="Q1172" s="450" t="str">
        <f>IF(ISBLANK(Wine!C33),"",if(Wine!C33=0,"",Wine!C33))</f>
        <v/>
      </c>
      <c r="R1172" s="450" t="str">
        <f>IF(ISBLANK(Wine!D33),"",if(Wine!D33=0,"",Wine!D33))</f>
        <v/>
      </c>
    </row>
    <row r="1173">
      <c r="A1173" s="779"/>
      <c r="C1173" s="450" t="b">
        <f>IF(ISBLANK(Wine!D34),FALSE,if(Wine!D34=0,FALSE,TRUE))</f>
        <v>0</v>
      </c>
      <c r="D1173" s="450" t="str">
        <f>if(Wine!B34=0,"",IF(isblank(Wine!B34),"",if(MOC!$J$148=false,Wine!A34,if(C1173=true,MOC!$H$148&amp;Wine!A34,if(MOC!$J$149,MOC!$H$148&amp;Wine!A34,Wine!A34)))))</f>
        <v/>
      </c>
      <c r="E1173" s="450" t="str">
        <f>if(Wine!B34=0,"",IF(isblank(Wine!B34),"",Wine!B34))</f>
        <v/>
      </c>
      <c r="G1173" s="450" t="str">
        <f>if(Wine!B34=0,"",IF(isblank(Wine!B34),"",if(MOC!$J$156=true,Wine!$A$14,$B$1154)))</f>
        <v/>
      </c>
      <c r="H1173" s="780">
        <f t="shared" si="12"/>
        <v>19</v>
      </c>
      <c r="I1173" s="450" t="str">
        <f>Wine!A34</f>
        <v/>
      </c>
      <c r="P1173" s="450" t="str">
        <f>IF(ISBLANK(Wine!B34),"",if(Wine!B34=0,"",Wine!B34))</f>
        <v/>
      </c>
      <c r="Q1173" s="450" t="str">
        <f>IF(ISBLANK(Wine!C34),"",if(Wine!C34=0,"",Wine!C34))</f>
        <v/>
      </c>
      <c r="R1173" s="450" t="str">
        <f>IF(ISBLANK(Wine!D34),"",if(Wine!D34=0,"",Wine!D34))</f>
        <v/>
      </c>
    </row>
    <row r="1174">
      <c r="A1174" s="779"/>
      <c r="C1174" s="450" t="b">
        <f>IF(ISBLANK(Wine!D35),FALSE,if(Wine!D35=0,FALSE,TRUE))</f>
        <v>0</v>
      </c>
      <c r="D1174" s="450" t="str">
        <f>if(Wine!B35=0,"",IF(isblank(Wine!B35),"",if(MOC!$J$148=false,Wine!A35,if(C1174=true,MOC!$H$148&amp;Wine!A35,if(MOC!$J$149,MOC!$H$148&amp;Wine!A35,Wine!A35)))))</f>
        <v/>
      </c>
      <c r="E1174" s="450" t="str">
        <f>if(Wine!B35=0,"",IF(isblank(Wine!B35),"",Wine!B35))</f>
        <v/>
      </c>
      <c r="G1174" s="450" t="str">
        <f>if(Wine!B35=0,"",IF(isblank(Wine!B35),"",if(MOC!$J$156=true,Wine!$A$14,$B$1154)))</f>
        <v/>
      </c>
      <c r="H1174" s="780">
        <f t="shared" si="12"/>
        <v>20</v>
      </c>
      <c r="I1174" s="450" t="str">
        <f>Wine!A35</f>
        <v/>
      </c>
      <c r="P1174" s="450" t="str">
        <f>IF(ISBLANK(Wine!B35),"",if(Wine!B35=0,"",Wine!B35))</f>
        <v/>
      </c>
      <c r="Q1174" s="450" t="str">
        <f>IF(ISBLANK(Wine!C35),"",if(Wine!C35=0,"",Wine!C35))</f>
        <v/>
      </c>
      <c r="R1174" s="450" t="str">
        <f>IF(ISBLANK(Wine!D35),"",if(Wine!D35=0,"",Wine!D35))</f>
        <v/>
      </c>
    </row>
    <row r="1175">
      <c r="A1175" s="779"/>
      <c r="C1175" s="450" t="b">
        <f>IF(ISBLANK(Wine!D36),FALSE,if(Wine!D36=0,FALSE,TRUE))</f>
        <v>0</v>
      </c>
      <c r="D1175" s="450" t="str">
        <f>if(Wine!B36=0,"",IF(isblank(Wine!B36),"",if(MOC!$J$148=false,Wine!A36,if(C1175=true,MOC!$H$148&amp;Wine!A36,if(MOC!$J$149,MOC!$H$148&amp;Wine!A36,Wine!A36)))))</f>
        <v/>
      </c>
      <c r="E1175" s="450" t="str">
        <f>if(Wine!B36=0,"",IF(isblank(Wine!B36),"",Wine!B36))</f>
        <v/>
      </c>
      <c r="G1175" s="450" t="str">
        <f>if(Wine!B36=0,"",IF(isblank(Wine!B36),"",if(MOC!$J$156=true,Wine!$A$14,$B$1154)))</f>
        <v/>
      </c>
      <c r="H1175" s="780">
        <f t="shared" si="12"/>
        <v>21</v>
      </c>
      <c r="I1175" s="450" t="str">
        <f>Wine!A36</f>
        <v/>
      </c>
      <c r="P1175" s="450" t="str">
        <f>IF(ISBLANK(Wine!B36),"",if(Wine!B36=0,"",Wine!B36))</f>
        <v/>
      </c>
      <c r="Q1175" s="450" t="str">
        <f>IF(ISBLANK(Wine!C36),"",if(Wine!C36=0,"",Wine!C36))</f>
        <v/>
      </c>
      <c r="R1175" s="450" t="str">
        <f>IF(ISBLANK(Wine!D36),"",if(Wine!D36=0,"",Wine!D36))</f>
        <v/>
      </c>
    </row>
    <row r="1176">
      <c r="A1176" s="779"/>
      <c r="C1176" s="450" t="b">
        <f>IF(ISBLANK(Wine!D37),FALSE,if(Wine!D37=0,FALSE,TRUE))</f>
        <v>0</v>
      </c>
      <c r="D1176" s="450" t="str">
        <f>if(Wine!B37=0,"",IF(isblank(Wine!B37),"",if(MOC!$J$148=false,Wine!A37,if(C1176=true,MOC!$H$148&amp;Wine!A37,if(MOC!$J$149,MOC!$H$148&amp;Wine!A37,Wine!A37)))))</f>
        <v/>
      </c>
      <c r="E1176" s="450" t="str">
        <f>if(Wine!B37=0,"",IF(isblank(Wine!B37),"",Wine!B37))</f>
        <v/>
      </c>
      <c r="G1176" s="450" t="str">
        <f>if(Wine!B37=0,"",IF(isblank(Wine!B37),"",if(MOC!$J$156=true,Wine!$A$14,$B$1154)))</f>
        <v/>
      </c>
      <c r="H1176" s="780">
        <f t="shared" si="12"/>
        <v>22</v>
      </c>
      <c r="I1176" s="450" t="str">
        <f>Wine!A37</f>
        <v/>
      </c>
      <c r="P1176" s="450" t="str">
        <f>IF(ISBLANK(Wine!B37),"",if(Wine!B37=0,"",Wine!B37))</f>
        <v/>
      </c>
      <c r="Q1176" s="450" t="str">
        <f>IF(ISBLANK(Wine!C37),"",if(Wine!C37=0,"",Wine!C37))</f>
        <v/>
      </c>
      <c r="R1176" s="450" t="str">
        <f>IF(ISBLANK(Wine!D37),"",if(Wine!D37=0,"",Wine!D37))</f>
        <v/>
      </c>
    </row>
    <row r="1177">
      <c r="A1177" s="779"/>
      <c r="C1177" s="450" t="b">
        <f>IF(ISBLANK(Wine!D38),FALSE,if(Wine!D38=0,FALSE,TRUE))</f>
        <v>0</v>
      </c>
      <c r="D1177" s="450" t="str">
        <f>if(Wine!B38=0,"",IF(isblank(Wine!B38),"",if(MOC!$J$148=false,Wine!A38,if(C1177=true,MOC!$H$148&amp;Wine!A38,if(MOC!$J$149,MOC!$H$148&amp;Wine!A38,Wine!A38)))))</f>
        <v/>
      </c>
      <c r="E1177" s="450" t="str">
        <f>if(Wine!B38=0,"",IF(isblank(Wine!B38),"",Wine!B38))</f>
        <v/>
      </c>
      <c r="G1177" s="450" t="str">
        <f>if(Wine!B38=0,"",IF(isblank(Wine!B38),"",if(MOC!$J$156=true,Wine!$A$14,$B$1154)))</f>
        <v/>
      </c>
      <c r="H1177" s="780">
        <f t="shared" si="12"/>
        <v>23</v>
      </c>
      <c r="I1177" s="450" t="str">
        <f>Wine!A38</f>
        <v/>
      </c>
      <c r="P1177" s="450" t="str">
        <f>IF(ISBLANK(Wine!B38),"",if(Wine!B38=0,"",Wine!B38))</f>
        <v/>
      </c>
      <c r="Q1177" s="450" t="str">
        <f>IF(ISBLANK(Wine!C38),"",if(Wine!C38=0,"",Wine!C38))</f>
        <v/>
      </c>
      <c r="R1177" s="450" t="str">
        <f>IF(ISBLANK(Wine!D38),"",if(Wine!D38=0,"",Wine!D38))</f>
        <v/>
      </c>
    </row>
    <row r="1178">
      <c r="A1178" s="779"/>
      <c r="C1178" s="450" t="b">
        <f>IF(ISBLANK(Wine!D39),FALSE,if(Wine!D39=0,FALSE,TRUE))</f>
        <v>0</v>
      </c>
      <c r="D1178" s="450" t="str">
        <f>if(Wine!B39=0,"",IF(isblank(Wine!B39),"",if(MOC!$J$148=false,Wine!A39,if(C1178=true,MOC!$H$148&amp;Wine!A39,if(MOC!$J$149,MOC!$H$148&amp;Wine!A39,Wine!A39)))))</f>
        <v/>
      </c>
      <c r="E1178" s="450" t="str">
        <f>if(Wine!B39=0,"",IF(isblank(Wine!B39),"",Wine!B39))</f>
        <v/>
      </c>
      <c r="G1178" s="450" t="str">
        <f>if(Wine!B39=0,"",IF(isblank(Wine!B39),"",if(MOC!$J$156=true,Wine!$A$14,$B$1154)))</f>
        <v/>
      </c>
      <c r="H1178" s="780">
        <f t="shared" si="12"/>
        <v>24</v>
      </c>
      <c r="I1178" s="450" t="str">
        <f>Wine!A39</f>
        <v/>
      </c>
      <c r="P1178" s="450" t="str">
        <f>IF(ISBLANK(Wine!B39),"",if(Wine!B39=0,"",Wine!B39))</f>
        <v/>
      </c>
      <c r="Q1178" s="450" t="str">
        <f>IF(ISBLANK(Wine!C39),"",if(Wine!C39=0,"",Wine!C39))</f>
        <v/>
      </c>
      <c r="R1178" s="450" t="str">
        <f>IF(ISBLANK(Wine!D39),"",if(Wine!D39=0,"",Wine!D39))</f>
        <v/>
      </c>
    </row>
    <row r="1179">
      <c r="A1179" s="779"/>
      <c r="C1179" s="450" t="b">
        <f>IF(ISBLANK(Wine!D40),FALSE,if(Wine!D40=0,FALSE,TRUE))</f>
        <v>0</v>
      </c>
      <c r="D1179" s="450" t="str">
        <f>if(Wine!B40=0,"",IF(isblank(Wine!B40),"",if(MOC!$J$148=false,Wine!A40,if(C1179=true,MOC!$H$148&amp;Wine!A40,if(MOC!$J$149,MOC!$H$148&amp;Wine!A40,Wine!A40)))))</f>
        <v/>
      </c>
      <c r="E1179" s="450" t="str">
        <f>if(Wine!B40=0,"",IF(isblank(Wine!B40),"",Wine!B40))</f>
        <v/>
      </c>
      <c r="G1179" s="450" t="str">
        <f>if(Wine!B40=0,"",IF(isblank(Wine!B40),"",if(MOC!$J$156=true,Wine!$A$14,$B$1154)))</f>
        <v/>
      </c>
      <c r="H1179" s="780">
        <f t="shared" si="12"/>
        <v>25</v>
      </c>
      <c r="I1179" s="450" t="str">
        <f>Wine!A40</f>
        <v/>
      </c>
      <c r="P1179" s="450" t="str">
        <f>IF(ISBLANK(Wine!B40),"",if(Wine!B40=0,"",Wine!B40))</f>
        <v/>
      </c>
      <c r="Q1179" s="450" t="str">
        <f>IF(ISBLANK(Wine!C40),"",if(Wine!C40=0,"",Wine!C40))</f>
        <v/>
      </c>
      <c r="R1179" s="450" t="str">
        <f>IF(ISBLANK(Wine!D40),"",if(Wine!D40=0,"",Wine!D40))</f>
        <v/>
      </c>
    </row>
    <row r="1180">
      <c r="A1180" s="779"/>
      <c r="C1180" s="450" t="b">
        <f>IF(ISBLANK(Wine!D41),FALSE,if(Wine!D41=0,FALSE,TRUE))</f>
        <v>0</v>
      </c>
      <c r="D1180" s="450" t="str">
        <f>if(Wine!B41=0,"",IF(isblank(Wine!B41),"",if(MOC!$J$148=false,Wine!A41,if(C1180=true,MOC!$H$148&amp;Wine!A41,if(MOC!$J$149,MOC!$H$148&amp;Wine!A41,Wine!A41)))))</f>
        <v/>
      </c>
      <c r="E1180" s="450" t="str">
        <f>if(Wine!B41=0,"",IF(isblank(Wine!B41),"",Wine!B41))</f>
        <v/>
      </c>
      <c r="G1180" s="450" t="str">
        <f>if(Wine!B41=0,"",IF(isblank(Wine!B41),"",if(MOC!$J$156=true,Wine!$A$14,$B$1154)))</f>
        <v/>
      </c>
      <c r="H1180" s="780">
        <f t="shared" si="12"/>
        <v>26</v>
      </c>
      <c r="I1180" s="450" t="str">
        <f>Wine!A41</f>
        <v/>
      </c>
      <c r="P1180" s="450" t="str">
        <f>IF(ISBLANK(Wine!B41),"",if(Wine!B41=0,"",Wine!B41))</f>
        <v/>
      </c>
      <c r="Q1180" s="450" t="str">
        <f>IF(ISBLANK(Wine!C41),"",if(Wine!C41=0,"",Wine!C41))</f>
        <v/>
      </c>
      <c r="R1180" s="450" t="str">
        <f>IF(ISBLANK(Wine!D41),"",if(Wine!D41=0,"",Wine!D41))</f>
        <v/>
      </c>
    </row>
    <row r="1181">
      <c r="A1181" s="779"/>
      <c r="C1181" s="450" t="b">
        <f>IF(ISBLANK(Wine!D42),FALSE,if(Wine!D42=0,FALSE,TRUE))</f>
        <v>0</v>
      </c>
      <c r="D1181" s="450" t="str">
        <f>if(Wine!B42=0,"",IF(isblank(Wine!B42),"",if(MOC!$J$148=false,Wine!A42,if(C1181=true,MOC!$H$148&amp;Wine!A42,if(MOC!$J$149,MOC!$H$148&amp;Wine!A42,Wine!A42)))))</f>
        <v/>
      </c>
      <c r="E1181" s="450" t="str">
        <f>if(Wine!B42=0,"",IF(isblank(Wine!B42),"",Wine!B42))</f>
        <v/>
      </c>
      <c r="G1181" s="450" t="str">
        <f>if(Wine!B42=0,"",IF(isblank(Wine!B42),"",if(MOC!$J$156=true,Wine!$A$14,$B$1154)))</f>
        <v/>
      </c>
      <c r="H1181" s="780">
        <f t="shared" si="12"/>
        <v>27</v>
      </c>
      <c r="I1181" s="450" t="str">
        <f>Wine!A42</f>
        <v/>
      </c>
      <c r="P1181" s="450" t="str">
        <f>IF(ISBLANK(Wine!B42),"",if(Wine!B42=0,"",Wine!B42))</f>
        <v/>
      </c>
      <c r="Q1181" s="450" t="str">
        <f>IF(ISBLANK(Wine!C42),"",if(Wine!C42=0,"",Wine!C42))</f>
        <v/>
      </c>
      <c r="R1181" s="450" t="str">
        <f>IF(ISBLANK(Wine!D42),"",if(Wine!D42=0,"",Wine!D42))</f>
        <v/>
      </c>
    </row>
    <row r="1182">
      <c r="A1182" s="779"/>
      <c r="C1182" s="450" t="b">
        <f>IF(ISBLANK(Wine!D43),FALSE,if(Wine!D43=0,FALSE,TRUE))</f>
        <v>0</v>
      </c>
      <c r="D1182" s="450" t="str">
        <f>if(Wine!B43=0,"",IF(isblank(Wine!B43),"",if(MOC!$J$148=false,Wine!A43,if(C1182=true,MOC!$H$148&amp;Wine!A43,if(MOC!$J$149,MOC!$H$148&amp;Wine!A43,Wine!A43)))))</f>
        <v/>
      </c>
      <c r="E1182" s="450" t="str">
        <f>if(Wine!B43=0,"",IF(isblank(Wine!B43),"",Wine!B43))</f>
        <v/>
      </c>
      <c r="G1182" s="450" t="str">
        <f>if(Wine!B43=0,"",IF(isblank(Wine!B43),"",if(MOC!$J$156=true,Wine!$A$14,$B$1154)))</f>
        <v/>
      </c>
      <c r="H1182" s="780">
        <f t="shared" si="12"/>
        <v>28</v>
      </c>
      <c r="I1182" s="450" t="str">
        <f>Wine!A43</f>
        <v/>
      </c>
      <c r="P1182" s="450" t="str">
        <f>IF(ISBLANK(Wine!B43),"",if(Wine!B43=0,"",Wine!B43))</f>
        <v/>
      </c>
      <c r="Q1182" s="450" t="str">
        <f>IF(ISBLANK(Wine!C43),"",if(Wine!C43=0,"",Wine!C43))</f>
        <v/>
      </c>
      <c r="R1182" s="450" t="str">
        <f>IF(ISBLANK(Wine!D43),"",if(Wine!D43=0,"",Wine!D43))</f>
        <v/>
      </c>
    </row>
    <row r="1183">
      <c r="A1183" s="779"/>
      <c r="C1183" s="450" t="b">
        <f>IF(ISBLANK(Wine!D44),FALSE,if(Wine!D44=0,FALSE,TRUE))</f>
        <v>0</v>
      </c>
      <c r="D1183" s="450" t="str">
        <f>if(Wine!B44=0,"",IF(isblank(Wine!B44),"",if(MOC!$J$148=false,Wine!A44,if(C1183=true,MOC!$H$148&amp;Wine!A44,if(MOC!$J$149,MOC!$H$148&amp;Wine!A44,Wine!A44)))))</f>
        <v/>
      </c>
      <c r="E1183" s="450" t="str">
        <f>if(Wine!B44=0,"",IF(isblank(Wine!B44),"",Wine!B44))</f>
        <v/>
      </c>
      <c r="G1183" s="450" t="str">
        <f>if(Wine!B44=0,"",IF(isblank(Wine!B44),"",if(MOC!$J$156=true,Wine!$A$14,$B$1154)))</f>
        <v/>
      </c>
      <c r="H1183" s="780">
        <f t="shared" si="12"/>
        <v>29</v>
      </c>
      <c r="I1183" s="450" t="str">
        <f>Wine!A44</f>
        <v/>
      </c>
      <c r="P1183" s="450" t="str">
        <f>IF(ISBLANK(Wine!B44),"",if(Wine!B44=0,"",Wine!B44))</f>
        <v/>
      </c>
      <c r="Q1183" s="450" t="str">
        <f>IF(ISBLANK(Wine!C44),"",if(Wine!C44=0,"",Wine!C44))</f>
        <v/>
      </c>
      <c r="R1183" s="450" t="str">
        <f>IF(ISBLANK(Wine!D44),"",if(Wine!D44=0,"",Wine!D44))</f>
        <v/>
      </c>
    </row>
    <row r="1184">
      <c r="A1184" s="779"/>
      <c r="C1184" s="450" t="b">
        <f>IF(ISBLANK(Wine!D45),FALSE,if(Wine!D45=0,FALSE,TRUE))</f>
        <v>0</v>
      </c>
      <c r="D1184" s="450" t="str">
        <f>if(Wine!B45=0,"",IF(isblank(Wine!B45),"",if(MOC!$J$148=false,Wine!A45,if(C1184=true,MOC!$H$148&amp;Wine!A45,if(MOC!$J$149,MOC!$H$148&amp;Wine!A45,Wine!A45)))))</f>
        <v/>
      </c>
      <c r="E1184" s="450" t="str">
        <f>if(Wine!B45=0,"",IF(isblank(Wine!B45),"",Wine!B45))</f>
        <v/>
      </c>
      <c r="G1184" s="450" t="str">
        <f>if(Wine!B45=0,"",IF(isblank(Wine!B45),"",if(MOC!$J$156=true,Wine!$A$14,$B$1154)))</f>
        <v/>
      </c>
      <c r="H1184" s="780">
        <f t="shared" si="12"/>
        <v>30</v>
      </c>
      <c r="I1184" s="450" t="str">
        <f>Wine!A45</f>
        <v/>
      </c>
      <c r="P1184" s="450" t="str">
        <f>IF(ISBLANK(Wine!B45),"",if(Wine!B45=0,"",Wine!B45))</f>
        <v/>
      </c>
      <c r="Q1184" s="450" t="str">
        <f>IF(ISBLANK(Wine!C45),"",if(Wine!C45=0,"",Wine!C45))</f>
        <v/>
      </c>
      <c r="R1184" s="450" t="str">
        <f>IF(ISBLANK(Wine!D45),"",if(Wine!D45=0,"",Wine!D45))</f>
        <v/>
      </c>
    </row>
    <row r="1185">
      <c r="A1185" s="779"/>
      <c r="C1185" s="450" t="b">
        <f>IF(ISBLANK(Wine!D46),FALSE,if(Wine!D46=0,FALSE,TRUE))</f>
        <v>0</v>
      </c>
      <c r="D1185" s="450" t="str">
        <f>if(Wine!B46=0,"",IF(isblank(Wine!B46),"",if(MOC!$J$148=false,Wine!A46,if(C1185=true,MOC!$H$148&amp;Wine!A46,if(MOC!$J$149,MOC!$H$148&amp;Wine!A46,Wine!A46)))))</f>
        <v/>
      </c>
      <c r="E1185" s="450" t="str">
        <f>if(Wine!B46=0,"",IF(isblank(Wine!B46),"",Wine!B46))</f>
        <v/>
      </c>
      <c r="G1185" s="450" t="str">
        <f>if(Wine!B46=0,"",IF(isblank(Wine!B46),"",if(MOC!$J$156=true,Wine!$A$14,$B$1154)))</f>
        <v/>
      </c>
      <c r="H1185" s="780">
        <f t="shared" si="12"/>
        <v>31</v>
      </c>
      <c r="I1185" s="450" t="str">
        <f>Wine!A46</f>
        <v/>
      </c>
      <c r="P1185" s="450" t="str">
        <f>IF(ISBLANK(Wine!B46),"",if(Wine!B46=0,"",Wine!B46))</f>
        <v/>
      </c>
      <c r="Q1185" s="450" t="str">
        <f>IF(ISBLANK(Wine!C46),"",if(Wine!C46=0,"",Wine!C46))</f>
        <v/>
      </c>
      <c r="R1185" s="450" t="str">
        <f>IF(ISBLANK(Wine!D46),"",if(Wine!D46=0,"",Wine!D46))</f>
        <v/>
      </c>
    </row>
    <row r="1186">
      <c r="A1186" s="779"/>
      <c r="C1186" s="450" t="b">
        <f>IF(ISBLANK(Wine!D47),FALSE,if(Wine!D47=0,FALSE,TRUE))</f>
        <v>0</v>
      </c>
      <c r="D1186" s="450" t="str">
        <f>if(Wine!B47=0,"",IF(isblank(Wine!B47),"",if(MOC!$J$148=false,Wine!A47,if(C1186=true,MOC!$H$148&amp;Wine!A47,if(MOC!$J$149,MOC!$H$148&amp;Wine!A47,Wine!A47)))))</f>
        <v/>
      </c>
      <c r="E1186" s="450" t="str">
        <f>if(Wine!B47=0,"",IF(isblank(Wine!B47),"",Wine!B47))</f>
        <v/>
      </c>
      <c r="G1186" s="450" t="str">
        <f>if(Wine!B47=0,"",IF(isblank(Wine!B47),"",if(MOC!$J$156=true,Wine!$A$14,$B$1154)))</f>
        <v/>
      </c>
      <c r="H1186" s="780">
        <f t="shared" si="12"/>
        <v>32</v>
      </c>
      <c r="I1186" s="450" t="str">
        <f>Wine!A47</f>
        <v/>
      </c>
      <c r="P1186" s="450" t="str">
        <f>IF(ISBLANK(Wine!B47),"",if(Wine!B47=0,"",Wine!B47))</f>
        <v/>
      </c>
      <c r="Q1186" s="450" t="str">
        <f>IF(ISBLANK(Wine!C47),"",if(Wine!C47=0,"",Wine!C47))</f>
        <v/>
      </c>
      <c r="R1186" s="450" t="str">
        <f>IF(ISBLANK(Wine!D47),"",if(Wine!D47=0,"",Wine!D47))</f>
        <v/>
      </c>
    </row>
    <row r="1187">
      <c r="A1187" s="779"/>
      <c r="C1187" s="450" t="b">
        <f>IF(ISBLANK(Wine!D48),FALSE,if(Wine!D48=0,FALSE,TRUE))</f>
        <v>0</v>
      </c>
      <c r="D1187" s="450" t="str">
        <f>if(Wine!B48=0,"",IF(isblank(Wine!B48),"",if(MOC!$J$148=false,Wine!A48,if(C1187=true,MOC!$H$148&amp;Wine!A48,if(MOC!$J$149,MOC!$H$148&amp;Wine!A48,Wine!A48)))))</f>
        <v/>
      </c>
      <c r="E1187" s="450" t="str">
        <f>if(Wine!B48=0,"",IF(isblank(Wine!B48),"",Wine!B48))</f>
        <v/>
      </c>
      <c r="G1187" s="450" t="str">
        <f>if(Wine!B48=0,"",IF(isblank(Wine!B48),"",if(MOC!$J$156=true,Wine!$A$14,$B$1154)))</f>
        <v/>
      </c>
      <c r="H1187" s="780">
        <f t="shared" si="12"/>
        <v>33</v>
      </c>
      <c r="I1187" s="450" t="str">
        <f>Wine!A48</f>
        <v/>
      </c>
      <c r="P1187" s="450" t="str">
        <f>IF(ISBLANK(Wine!B48),"",if(Wine!B48=0,"",Wine!B48))</f>
        <v/>
      </c>
      <c r="Q1187" s="450" t="str">
        <f>IF(ISBLANK(Wine!C48),"",if(Wine!C48=0,"",Wine!C48))</f>
        <v/>
      </c>
      <c r="R1187" s="450" t="str">
        <f>IF(ISBLANK(Wine!D48),"",if(Wine!D48=0,"",Wine!D48))</f>
        <v/>
      </c>
    </row>
    <row r="1188">
      <c r="A1188" s="779"/>
      <c r="C1188" s="450" t="b">
        <f>IF(ISBLANK(Wine!D49),FALSE,if(Wine!D49=0,FALSE,TRUE))</f>
        <v>0</v>
      </c>
      <c r="D1188" s="450" t="str">
        <f>if(Wine!B49=0,"",IF(isblank(Wine!B49),"",if(MOC!$J$148=false,Wine!A49,if(C1188=true,MOC!$H$148&amp;Wine!A49,if(MOC!$J$149,MOC!$H$148&amp;Wine!A49,Wine!A49)))))</f>
        <v/>
      </c>
      <c r="E1188" s="450" t="str">
        <f>if(Wine!B49=0,"",IF(isblank(Wine!B49),"",Wine!B49))</f>
        <v/>
      </c>
      <c r="G1188" s="450" t="str">
        <f>if(Wine!B49=0,"",IF(isblank(Wine!B49),"",if(MOC!$J$156=true,Wine!$A$14,$B$1154)))</f>
        <v/>
      </c>
      <c r="H1188" s="780">
        <f t="shared" si="12"/>
        <v>34</v>
      </c>
      <c r="I1188" s="450" t="str">
        <f>Wine!A49</f>
        <v/>
      </c>
      <c r="P1188" s="450" t="str">
        <f>IF(ISBLANK(Wine!B49),"",if(Wine!B49=0,"",Wine!B49))</f>
        <v/>
      </c>
      <c r="Q1188" s="450" t="str">
        <f>IF(ISBLANK(Wine!C49),"",if(Wine!C49=0,"",Wine!C49))</f>
        <v/>
      </c>
      <c r="R1188" s="450" t="str">
        <f>IF(ISBLANK(Wine!D49),"",if(Wine!D49=0,"",Wine!D49))</f>
        <v/>
      </c>
    </row>
    <row r="1189">
      <c r="A1189" s="779"/>
      <c r="C1189" s="450" t="b">
        <f>IF(ISBLANK(Wine!D50),FALSE,if(Wine!D50=0,FALSE,TRUE))</f>
        <v>0</v>
      </c>
      <c r="D1189" s="450" t="str">
        <f>if(Wine!B50=0,"",IF(isblank(Wine!B50),"",if(MOC!$J$148=false,Wine!A50,if(C1189=true,MOC!$H$148&amp;Wine!A50,if(MOC!$J$149,MOC!$H$148&amp;Wine!A50,Wine!A50)))))</f>
        <v/>
      </c>
      <c r="E1189" s="450" t="str">
        <f>if(Wine!B50=0,"",IF(isblank(Wine!B50),"",Wine!B50))</f>
        <v/>
      </c>
      <c r="G1189" s="450" t="str">
        <f>if(Wine!B50=0,"",IF(isblank(Wine!B50),"",if(MOC!$J$156=true,Wine!$A$14,$B$1154)))</f>
        <v/>
      </c>
      <c r="H1189" s="780">
        <f t="shared" si="12"/>
        <v>35</v>
      </c>
      <c r="I1189" s="450" t="str">
        <f>Wine!A50</f>
        <v/>
      </c>
      <c r="P1189" s="450" t="str">
        <f>IF(ISBLANK(Wine!B50),"",if(Wine!B50=0,"",Wine!B50))</f>
        <v/>
      </c>
      <c r="Q1189" s="450" t="str">
        <f>IF(ISBLANK(Wine!C50),"",if(Wine!C50=0,"",Wine!C50))</f>
        <v/>
      </c>
      <c r="R1189" s="450" t="str">
        <f>IF(ISBLANK(Wine!D50),"",if(Wine!D50=0,"",Wine!D50))</f>
        <v/>
      </c>
    </row>
    <row r="1190">
      <c r="A1190" s="779"/>
      <c r="C1190" s="450" t="b">
        <f>IF(ISBLANK(Wine!D51),FALSE,if(Wine!D51=0,FALSE,TRUE))</f>
        <v>0</v>
      </c>
      <c r="D1190" s="450" t="str">
        <f>if(Wine!B51=0,"",IF(isblank(Wine!B51),"",if(MOC!$J$148=false,Wine!A51,if(C1190=true,MOC!$H$148&amp;Wine!A51,if(MOC!$J$149,MOC!$H$148&amp;Wine!A51,Wine!A51)))))</f>
        <v/>
      </c>
      <c r="E1190" s="450" t="str">
        <f>if(Wine!B51=0,"",IF(isblank(Wine!B51),"",Wine!B51))</f>
        <v/>
      </c>
      <c r="G1190" s="450" t="str">
        <f>if(Wine!B51=0,"",IF(isblank(Wine!B51),"",if(MOC!$J$156=true,Wine!$A$14,$B$1154)))</f>
        <v/>
      </c>
      <c r="H1190" s="780">
        <f t="shared" si="12"/>
        <v>36</v>
      </c>
      <c r="I1190" s="450" t="str">
        <f>Wine!A51</f>
        <v/>
      </c>
      <c r="P1190" s="450" t="str">
        <f>IF(ISBLANK(Wine!B51),"",if(Wine!B51=0,"",Wine!B51))</f>
        <v/>
      </c>
      <c r="Q1190" s="450" t="str">
        <f>IF(ISBLANK(Wine!C51),"",if(Wine!C51=0,"",Wine!C51))</f>
        <v/>
      </c>
      <c r="R1190" s="450" t="str">
        <f>IF(ISBLANK(Wine!D51),"",if(Wine!D51=0,"",Wine!D51))</f>
        <v/>
      </c>
    </row>
    <row r="1191">
      <c r="A1191" s="779"/>
      <c r="C1191" s="450" t="b">
        <f>IF(ISBLANK(Wine!D52),FALSE,if(Wine!D52=0,FALSE,TRUE))</f>
        <v>0</v>
      </c>
      <c r="D1191" s="450" t="str">
        <f>if(Wine!B52=0,"",IF(isblank(Wine!B52),"",if(MOC!$J$148=false,Wine!A52,if(C1191=true,MOC!$H$148&amp;Wine!A52,if(MOC!$J$149,MOC!$H$148&amp;Wine!A52,Wine!A52)))))</f>
        <v/>
      </c>
      <c r="E1191" s="450" t="str">
        <f>if(Wine!B52=0,"",IF(isblank(Wine!B52),"",Wine!B52))</f>
        <v/>
      </c>
      <c r="G1191" s="450" t="str">
        <f>if(Wine!B52=0,"",IF(isblank(Wine!B52),"",if(MOC!$J$156=true,Wine!$A$14,$B$1154)))</f>
        <v/>
      </c>
      <c r="H1191" s="780">
        <f t="shared" si="12"/>
        <v>37</v>
      </c>
      <c r="I1191" s="450" t="str">
        <f>Wine!A52</f>
        <v/>
      </c>
      <c r="P1191" s="450" t="str">
        <f>IF(ISBLANK(Wine!B52),"",if(Wine!B52=0,"",Wine!B52))</f>
        <v/>
      </c>
      <c r="Q1191" s="450" t="str">
        <f>IF(ISBLANK(Wine!C52),"",if(Wine!C52=0,"",Wine!C52))</f>
        <v/>
      </c>
      <c r="R1191" s="450" t="str">
        <f>IF(ISBLANK(Wine!D52),"",if(Wine!D52=0,"",Wine!D52))</f>
        <v/>
      </c>
    </row>
    <row r="1192">
      <c r="A1192" s="779"/>
      <c r="C1192" s="450" t="b">
        <f>IF(ISBLANK(Wine!D53),FALSE,if(Wine!D53=0,FALSE,TRUE))</f>
        <v>0</v>
      </c>
      <c r="D1192" s="450" t="str">
        <f>if(Wine!B53=0,"",IF(isblank(Wine!B53),"",if(MOC!$J$148=false,Wine!A53,if(C1192=true,MOC!$H$148&amp;Wine!A53,if(MOC!$J$149,MOC!$H$148&amp;Wine!A53,Wine!A53)))))</f>
        <v/>
      </c>
      <c r="E1192" s="450" t="str">
        <f>if(Wine!B53=0,"",IF(isblank(Wine!B53),"",Wine!B53))</f>
        <v/>
      </c>
      <c r="G1192" s="450" t="str">
        <f>if(Wine!B53=0,"",IF(isblank(Wine!B53),"",if(MOC!$J$156=true,Wine!$A$14,$B$1154)))</f>
        <v/>
      </c>
      <c r="H1192" s="780">
        <f t="shared" si="12"/>
        <v>38</v>
      </c>
      <c r="I1192" s="450" t="str">
        <f>Wine!A53</f>
        <v/>
      </c>
      <c r="P1192" s="450" t="str">
        <f>IF(ISBLANK(Wine!B53),"",if(Wine!B53=0,"",Wine!B53))</f>
        <v/>
      </c>
      <c r="Q1192" s="450" t="str">
        <f>IF(ISBLANK(Wine!C53),"",if(Wine!C53=0,"",Wine!C53))</f>
        <v/>
      </c>
      <c r="R1192" s="450" t="str">
        <f>IF(ISBLANK(Wine!D53),"",if(Wine!D53=0,"",Wine!D53))</f>
        <v/>
      </c>
    </row>
    <row r="1193">
      <c r="A1193" s="779"/>
      <c r="C1193" s="450" t="b">
        <f>IF(ISBLANK(Wine!D54),FALSE,if(Wine!D54=0,FALSE,TRUE))</f>
        <v>0</v>
      </c>
      <c r="D1193" s="450" t="str">
        <f>if(Wine!B54=0,"",IF(isblank(Wine!B54),"",if(MOC!$J$148=false,Wine!A54,if(C1193=true,MOC!$H$148&amp;Wine!A54,if(MOC!$J$149,MOC!$H$148&amp;Wine!A54,Wine!A54)))))</f>
        <v/>
      </c>
      <c r="E1193" s="450" t="str">
        <f>if(Wine!B54=0,"",IF(isblank(Wine!B54),"",Wine!B54))</f>
        <v/>
      </c>
      <c r="G1193" s="450" t="str">
        <f>if(Wine!B54=0,"",IF(isblank(Wine!B54),"",if(MOC!$J$156=true,Wine!$A$14,$B$1154)))</f>
        <v/>
      </c>
      <c r="H1193" s="780">
        <f t="shared" si="12"/>
        <v>39</v>
      </c>
      <c r="I1193" s="450" t="str">
        <f>Wine!A54</f>
        <v/>
      </c>
      <c r="P1193" s="450" t="str">
        <f>IF(ISBLANK(Wine!B54),"",if(Wine!B54=0,"",Wine!B54))</f>
        <v/>
      </c>
      <c r="Q1193" s="450" t="str">
        <f>IF(ISBLANK(Wine!C54),"",if(Wine!C54=0,"",Wine!C54))</f>
        <v/>
      </c>
      <c r="R1193" s="450" t="str">
        <f>IF(ISBLANK(Wine!D54),"",if(Wine!D54=0,"",Wine!D54))</f>
        <v/>
      </c>
    </row>
    <row r="1194">
      <c r="A1194" s="779"/>
      <c r="C1194" s="450" t="b">
        <f>IF(ISBLANK(Wine!D55),FALSE,if(Wine!D55=0,FALSE,TRUE))</f>
        <v>0</v>
      </c>
      <c r="D1194" s="450" t="str">
        <f>if(Wine!B55=0,"",IF(isblank(Wine!B55),"",if(MOC!$J$148=false,Wine!A55,if(C1194=true,MOC!$H$148&amp;Wine!A55,if(MOC!$J$149,MOC!$H$148&amp;Wine!A55,Wine!A55)))))</f>
        <v/>
      </c>
      <c r="E1194" s="450" t="str">
        <f>if(Wine!B55=0,"",IF(isblank(Wine!B55),"",Wine!B55))</f>
        <v/>
      </c>
      <c r="G1194" s="450" t="str">
        <f>if(Wine!B55=0,"",IF(isblank(Wine!B55),"",if(MOC!$J$156=true,Wine!$A$14,$B$1154)))</f>
        <v/>
      </c>
      <c r="H1194" s="780">
        <f t="shared" si="12"/>
        <v>40</v>
      </c>
      <c r="I1194" s="450" t="str">
        <f>Wine!A55</f>
        <v/>
      </c>
      <c r="P1194" s="450" t="str">
        <f>IF(ISBLANK(Wine!B55),"",if(Wine!B55=0,"",Wine!B55))</f>
        <v/>
      </c>
      <c r="Q1194" s="450" t="str">
        <f>IF(ISBLANK(Wine!C55),"",if(Wine!C55=0,"",Wine!C55))</f>
        <v/>
      </c>
      <c r="R1194" s="450" t="str">
        <f>IF(ISBLANK(Wine!D55),"",if(Wine!D55=0,"",Wine!D55))</f>
        <v/>
      </c>
    </row>
    <row r="1195">
      <c r="A1195" s="779"/>
      <c r="C1195" s="450" t="b">
        <f>IF(ISBLANK(Wine!D56),FALSE,if(Wine!D56=0,FALSE,TRUE))</f>
        <v>0</v>
      </c>
      <c r="D1195" s="450" t="str">
        <f>if(Wine!B56=0,"",IF(isblank(Wine!B56),"",if(MOC!$J$148=false,Wine!A56,if(C1195=true,MOC!$H$148&amp;Wine!A56,if(MOC!$J$149,MOC!$H$148&amp;Wine!A56,Wine!A56)))))</f>
        <v/>
      </c>
      <c r="E1195" s="450" t="str">
        <f>if(Wine!B56=0,"",IF(isblank(Wine!B56),"",Wine!B56))</f>
        <v/>
      </c>
      <c r="G1195" s="450" t="str">
        <f>if(Wine!B56=0,"",IF(isblank(Wine!B56),"",if(MOC!$J$156=true,Wine!$A$14,$B$1154)))</f>
        <v/>
      </c>
      <c r="H1195" s="780">
        <f t="shared" si="12"/>
        <v>41</v>
      </c>
      <c r="I1195" s="450" t="str">
        <f>Wine!A56</f>
        <v/>
      </c>
      <c r="P1195" s="450" t="str">
        <f>IF(ISBLANK(Wine!B56),"",if(Wine!B56=0,"",Wine!B56))</f>
        <v/>
      </c>
      <c r="Q1195" s="450" t="str">
        <f>IF(ISBLANK(Wine!C56),"",if(Wine!C56=0,"",Wine!C56))</f>
        <v/>
      </c>
      <c r="R1195" s="450" t="str">
        <f>IF(ISBLANK(Wine!D56),"",if(Wine!D56=0,"",Wine!D56))</f>
        <v/>
      </c>
    </row>
    <row r="1196">
      <c r="A1196" s="779"/>
      <c r="C1196" s="450" t="b">
        <f>IF(ISBLANK(Wine!D57),FALSE,if(Wine!D57=0,FALSE,TRUE))</f>
        <v>0</v>
      </c>
      <c r="D1196" s="450" t="str">
        <f>if(Wine!B57=0,"",IF(isblank(Wine!B57),"",if(MOC!$J$148=false,Wine!A57,if(C1196=true,MOC!$H$148&amp;Wine!A57,if(MOC!$J$149,MOC!$H$148&amp;Wine!A57,Wine!A57)))))</f>
        <v/>
      </c>
      <c r="E1196" s="450" t="str">
        <f>if(Wine!B57=0,"",IF(isblank(Wine!B57),"",Wine!B57))</f>
        <v/>
      </c>
      <c r="G1196" s="450" t="str">
        <f>if(Wine!B57=0,"",IF(isblank(Wine!B57),"",if(MOC!$J$156=true,Wine!$A$14,$B$1154)))</f>
        <v/>
      </c>
      <c r="H1196" s="780">
        <f t="shared" si="12"/>
        <v>42</v>
      </c>
      <c r="I1196" s="450" t="str">
        <f>Wine!A57</f>
        <v/>
      </c>
      <c r="P1196" s="450" t="str">
        <f>IF(ISBLANK(Wine!B57),"",if(Wine!B57=0,"",Wine!B57))</f>
        <v/>
      </c>
      <c r="Q1196" s="450" t="str">
        <f>IF(ISBLANK(Wine!C57),"",if(Wine!C57=0,"",Wine!C57))</f>
        <v/>
      </c>
      <c r="R1196" s="450" t="str">
        <f>IF(ISBLANK(Wine!D57),"",if(Wine!D57=0,"",Wine!D57))</f>
        <v/>
      </c>
    </row>
    <row r="1197">
      <c r="A1197" s="779"/>
      <c r="C1197" s="450" t="b">
        <f>IF(ISBLANK(Wine!D58),FALSE,if(Wine!D58=0,FALSE,TRUE))</f>
        <v>0</v>
      </c>
      <c r="D1197" s="450" t="str">
        <f>if(Wine!B58=0,"",IF(isblank(Wine!B58),"",if(MOC!$J$148=false,Wine!A58,if(C1197=true,MOC!$H$148&amp;Wine!A58,if(MOC!$J$149,MOC!$H$148&amp;Wine!A58,Wine!A58)))))</f>
        <v/>
      </c>
      <c r="E1197" s="450" t="str">
        <f>if(Wine!B58=0,"",IF(isblank(Wine!B58),"",Wine!B58))</f>
        <v/>
      </c>
      <c r="G1197" s="450" t="str">
        <f>if(Wine!B58=0,"",IF(isblank(Wine!B58),"",if(MOC!$J$156=true,Wine!$A$14,$B$1154)))</f>
        <v/>
      </c>
      <c r="H1197" s="780">
        <f t="shared" si="12"/>
        <v>43</v>
      </c>
      <c r="I1197" s="450" t="str">
        <f>Wine!A58</f>
        <v/>
      </c>
      <c r="P1197" s="450" t="str">
        <f>IF(ISBLANK(Wine!B58),"",if(Wine!B58=0,"",Wine!B58))</f>
        <v/>
      </c>
      <c r="Q1197" s="450" t="str">
        <f>IF(ISBLANK(Wine!C58),"",if(Wine!C58=0,"",Wine!C58))</f>
        <v/>
      </c>
      <c r="R1197" s="450" t="str">
        <f>IF(ISBLANK(Wine!D58),"",if(Wine!D58=0,"",Wine!D58))</f>
        <v/>
      </c>
    </row>
    <row r="1198">
      <c r="A1198" s="779"/>
      <c r="C1198" s="450" t="b">
        <f>IF(ISBLANK(Wine!D59),FALSE,if(Wine!D59=0,FALSE,TRUE))</f>
        <v>0</v>
      </c>
      <c r="D1198" s="450" t="str">
        <f>if(Wine!B59=0,"",IF(isblank(Wine!B59),"",if(MOC!$J$148=false,Wine!A59,if(C1198=true,MOC!$H$148&amp;Wine!A59,if(MOC!$J$149,MOC!$H$148&amp;Wine!A59,Wine!A59)))))</f>
        <v/>
      </c>
      <c r="E1198" s="450" t="str">
        <f>if(Wine!B59=0,"",IF(isblank(Wine!B59),"",Wine!B59))</f>
        <v/>
      </c>
      <c r="G1198" s="450" t="str">
        <f>if(Wine!B59=0,"",IF(isblank(Wine!B59),"",if(MOC!$J$156=true,Wine!$A$14,$B$1154)))</f>
        <v/>
      </c>
      <c r="H1198" s="780">
        <f t="shared" si="12"/>
        <v>44</v>
      </c>
      <c r="I1198" s="450" t="str">
        <f>Wine!A59</f>
        <v/>
      </c>
      <c r="P1198" s="450" t="str">
        <f>IF(ISBLANK(Wine!B59),"",if(Wine!B59=0,"",Wine!B59))</f>
        <v/>
      </c>
      <c r="Q1198" s="450" t="str">
        <f>IF(ISBLANK(Wine!C59),"",if(Wine!C59=0,"",Wine!C59))</f>
        <v/>
      </c>
      <c r="R1198" s="450" t="str">
        <f>IF(ISBLANK(Wine!D59),"",if(Wine!D59=0,"",Wine!D59))</f>
        <v/>
      </c>
    </row>
    <row r="1199">
      <c r="A1199" s="779"/>
      <c r="C1199" s="450" t="b">
        <f>IF(ISBLANK(Wine!D60),FALSE,if(Wine!D60=0,FALSE,TRUE))</f>
        <v>0</v>
      </c>
      <c r="D1199" s="450" t="str">
        <f>if(Wine!B60=0,"",IF(isblank(Wine!B60),"",if(MOC!$J$148=false,Wine!A60,if(C1199=true,MOC!$H$148&amp;Wine!A60,if(MOC!$J$149,MOC!$H$148&amp;Wine!A60,Wine!A60)))))</f>
        <v/>
      </c>
      <c r="E1199" s="450" t="str">
        <f>if(Wine!B60=0,"",IF(isblank(Wine!B60),"",Wine!B60))</f>
        <v/>
      </c>
      <c r="G1199" s="450" t="str">
        <f>if(Wine!B60=0,"",IF(isblank(Wine!B60),"",if(MOC!$J$156=true,Wine!$A$14,$B$1154)))</f>
        <v/>
      </c>
      <c r="H1199" s="780">
        <f t="shared" si="12"/>
        <v>45</v>
      </c>
      <c r="I1199" s="450" t="str">
        <f>Wine!A60</f>
        <v/>
      </c>
      <c r="P1199" s="450" t="str">
        <f>IF(ISBLANK(Wine!B60),"",if(Wine!B60=0,"",Wine!B60))</f>
        <v/>
      </c>
      <c r="Q1199" s="450" t="str">
        <f>IF(ISBLANK(Wine!C60),"",if(Wine!C60=0,"",Wine!C60))</f>
        <v/>
      </c>
      <c r="R1199" s="450" t="str">
        <f>IF(ISBLANK(Wine!D60),"",if(Wine!D60=0,"",Wine!D60))</f>
        <v/>
      </c>
    </row>
    <row r="1200">
      <c r="A1200" s="779"/>
      <c r="C1200" s="450" t="b">
        <f>IF(ISBLANK(Wine!D61),FALSE,if(Wine!D61=0,FALSE,TRUE))</f>
        <v>0</v>
      </c>
      <c r="D1200" s="450" t="str">
        <f>if(Wine!B61=0,"",IF(isblank(Wine!B61),"",if(MOC!$J$148=false,Wine!A61,if(C1200=true,MOC!$H$148&amp;Wine!A61,if(MOC!$J$149,MOC!$H$148&amp;Wine!A61,Wine!A61)))))</f>
        <v/>
      </c>
      <c r="E1200" s="450" t="str">
        <f>if(Wine!B61=0,"",IF(isblank(Wine!B61),"",Wine!B61))</f>
        <v/>
      </c>
      <c r="G1200" s="450" t="str">
        <f>if(Wine!B61=0,"",IF(isblank(Wine!B61),"",if(MOC!$J$156=true,Wine!$A$14,$B$1154)))</f>
        <v/>
      </c>
      <c r="H1200" s="780">
        <f t="shared" si="12"/>
        <v>46</v>
      </c>
      <c r="I1200" s="450" t="str">
        <f>Wine!A61</f>
        <v/>
      </c>
      <c r="P1200" s="450" t="str">
        <f>IF(ISBLANK(Wine!B61),"",if(Wine!B61=0,"",Wine!B61))</f>
        <v/>
      </c>
      <c r="Q1200" s="450" t="str">
        <f>IF(ISBLANK(Wine!C61),"",if(Wine!C61=0,"",Wine!C61))</f>
        <v/>
      </c>
      <c r="R1200" s="450" t="str">
        <f>IF(ISBLANK(Wine!D61),"",if(Wine!D61=0,"",Wine!D61))</f>
        <v/>
      </c>
    </row>
    <row r="1201">
      <c r="A1201" s="779"/>
      <c r="C1201" s="450" t="b">
        <f>IF(ISBLANK(Wine!D62),FALSE,if(Wine!D62=0,FALSE,TRUE))</f>
        <v>0</v>
      </c>
      <c r="D1201" s="450" t="str">
        <f>if(Wine!B62=0,"",IF(isblank(Wine!B62),"",if(MOC!$J$148=false,Wine!A62,if(C1201=true,MOC!$H$148&amp;Wine!A62,if(MOC!$J$149,MOC!$H$148&amp;Wine!A62,Wine!A62)))))</f>
        <v/>
      </c>
      <c r="E1201" s="450" t="str">
        <f>if(Wine!B62=0,"",IF(isblank(Wine!B62),"",Wine!B62))</f>
        <v/>
      </c>
      <c r="G1201" s="450" t="str">
        <f>if(Wine!B62=0,"",IF(isblank(Wine!B62),"",if(MOC!$J$156=true,Wine!$A$14,$B$1154)))</f>
        <v/>
      </c>
      <c r="H1201" s="780">
        <f t="shared" si="12"/>
        <v>47</v>
      </c>
      <c r="I1201" s="450" t="str">
        <f>Wine!A62</f>
        <v/>
      </c>
      <c r="P1201" s="450" t="str">
        <f>IF(ISBLANK(Wine!B62),"",if(Wine!B62=0,"",Wine!B62))</f>
        <v/>
      </c>
      <c r="Q1201" s="450" t="str">
        <f>IF(ISBLANK(Wine!C62),"",if(Wine!C62=0,"",Wine!C62))</f>
        <v/>
      </c>
      <c r="R1201" s="450" t="str">
        <f>IF(ISBLANK(Wine!D62),"",if(Wine!D62=0,"",Wine!D62))</f>
        <v/>
      </c>
    </row>
    <row r="1202">
      <c r="A1202" s="779"/>
      <c r="C1202" s="450" t="b">
        <f>IF(ISBLANK(Wine!D63),FALSE,if(Wine!D63=0,FALSE,TRUE))</f>
        <v>0</v>
      </c>
      <c r="D1202" s="450" t="str">
        <f>if(Wine!B63=0,"",IF(isblank(Wine!B63),"",if(MOC!$J$148=false,Wine!A63,if(C1202=true,MOC!$H$148&amp;Wine!A63,if(MOC!$J$149,MOC!$H$148&amp;Wine!A63,Wine!A63)))))</f>
        <v/>
      </c>
      <c r="E1202" s="450" t="str">
        <f>if(Wine!B63=0,"",IF(isblank(Wine!B63),"",Wine!B63))</f>
        <v/>
      </c>
      <c r="G1202" s="450" t="str">
        <f>if(Wine!B63=0,"",IF(isblank(Wine!B63),"",if(MOC!$J$156=true,Wine!$A$14,$B$1154)))</f>
        <v/>
      </c>
      <c r="H1202" s="780">
        <f t="shared" si="12"/>
        <v>48</v>
      </c>
      <c r="I1202" s="450" t="str">
        <f>Wine!A63</f>
        <v/>
      </c>
      <c r="P1202" s="450" t="str">
        <f>IF(ISBLANK(Wine!B63),"",if(Wine!B63=0,"",Wine!B63))</f>
        <v/>
      </c>
      <c r="Q1202" s="450" t="str">
        <f>IF(ISBLANK(Wine!C63),"",if(Wine!C63=0,"",Wine!C63))</f>
        <v/>
      </c>
      <c r="R1202" s="450" t="str">
        <f>IF(ISBLANK(Wine!D63),"",if(Wine!D63=0,"",Wine!D63))</f>
        <v/>
      </c>
    </row>
    <row r="1203">
      <c r="A1203" s="779"/>
      <c r="C1203" s="450" t="b">
        <f>IF(ISBLANK(Wine!D64),FALSE,if(Wine!D64=0,FALSE,TRUE))</f>
        <v>0</v>
      </c>
      <c r="D1203" s="450" t="str">
        <f>if(Wine!B64=0,"",IF(isblank(Wine!B64),"",if(MOC!$J$148=false,Wine!A64,if(C1203=true,MOC!$H$148&amp;Wine!A64,if(MOC!$J$149,MOC!$H$148&amp;Wine!A64,Wine!A64)))))</f>
        <v/>
      </c>
      <c r="E1203" s="450" t="str">
        <f>if(Wine!B64=0,"",IF(isblank(Wine!B64),"",Wine!B64))</f>
        <v/>
      </c>
      <c r="G1203" s="450" t="str">
        <f>if(Wine!B64=0,"",IF(isblank(Wine!B64),"",if(MOC!$J$156=true,Wine!$A$14,$B$1154)))</f>
        <v/>
      </c>
      <c r="H1203" s="780">
        <f t="shared" si="12"/>
        <v>49</v>
      </c>
      <c r="I1203" s="450" t="str">
        <f>Wine!A64</f>
        <v/>
      </c>
      <c r="P1203" s="450" t="str">
        <f>IF(ISBLANK(Wine!B64),"",if(Wine!B64=0,"",Wine!B64))</f>
        <v/>
      </c>
      <c r="Q1203" s="450" t="str">
        <f>IF(ISBLANK(Wine!C64),"",if(Wine!C64=0,"",Wine!C64))</f>
        <v/>
      </c>
      <c r="R1203" s="450" t="str">
        <f>IF(ISBLANK(Wine!D64),"",if(Wine!D64=0,"",Wine!D64))</f>
        <v/>
      </c>
    </row>
    <row r="1204">
      <c r="A1204" s="779"/>
      <c r="C1204" s="450" t="b">
        <f>IF(ISBLANK(Wine!D65),FALSE,if(Wine!D65=0,FALSE,TRUE))</f>
        <v>0</v>
      </c>
      <c r="D1204" s="450" t="str">
        <f>if(Wine!B65=0,"",IF(isblank(Wine!B65),"",if(MOC!$J$148=false,Wine!A65,if(C1204=true,MOC!$H$148&amp;Wine!A65,if(MOC!$J$149,MOC!$H$148&amp;Wine!A65,Wine!A65)))))</f>
        <v/>
      </c>
      <c r="E1204" s="450" t="str">
        <f>if(Wine!B65=0,"",IF(isblank(Wine!B65),"",Wine!B65))</f>
        <v/>
      </c>
      <c r="G1204" s="450" t="str">
        <f>if(Wine!B65=0,"",IF(isblank(Wine!B65),"",if(MOC!$J$156=true,Wine!$A$14,$B$1154)))</f>
        <v/>
      </c>
      <c r="H1204" s="780">
        <f t="shared" si="12"/>
        <v>50</v>
      </c>
      <c r="I1204" s="450" t="str">
        <f>Wine!A65</f>
        <v/>
      </c>
      <c r="P1204" s="450" t="str">
        <f>IF(ISBLANK(Wine!B65),"",if(Wine!B65=0,"",Wine!B65))</f>
        <v/>
      </c>
      <c r="Q1204" s="450" t="str">
        <f>IF(ISBLANK(Wine!C65),"",if(Wine!C65=0,"",Wine!C65))</f>
        <v/>
      </c>
      <c r="R1204" s="450" t="str">
        <f>IF(ISBLANK(Wine!D65),"",if(Wine!D65=0,"",Wine!D65))</f>
        <v/>
      </c>
    </row>
    <row r="1205">
      <c r="A1205" s="779"/>
      <c r="C1205" s="450" t="b">
        <f>IF(ISBLANK(Wine!D66),FALSE,if(Wine!D66=0,FALSE,TRUE))</f>
        <v>0</v>
      </c>
      <c r="D1205" s="450" t="str">
        <f>if(Wine!B66=0,"",IF(isblank(Wine!B66),"",if(MOC!$J$148=false,Wine!A66,if(C1205=true,MOC!$H$148&amp;Wine!A66,if(MOC!$J$149,MOC!$H$148&amp;Wine!A66,Wine!A66)))))</f>
        <v/>
      </c>
      <c r="E1205" s="450" t="str">
        <f>if(Wine!B66=0,"",IF(isblank(Wine!B66),"",Wine!B66))</f>
        <v/>
      </c>
      <c r="G1205" s="450" t="str">
        <f>if(Wine!B66=0,"",IF(isblank(Wine!B66),"",if(MOC!$J$156=true,Wine!$A$14,$B$1154)))</f>
        <v/>
      </c>
      <c r="H1205" s="780">
        <f t="shared" si="12"/>
        <v>51</v>
      </c>
      <c r="I1205" s="450" t="str">
        <f>Wine!A66</f>
        <v/>
      </c>
      <c r="P1205" s="450" t="str">
        <f>IF(ISBLANK(Wine!B66),"",if(Wine!B66=0,"",Wine!B66))</f>
        <v/>
      </c>
      <c r="Q1205" s="450" t="str">
        <f>IF(ISBLANK(Wine!C66),"",if(Wine!C66=0,"",Wine!C66))</f>
        <v/>
      </c>
      <c r="R1205" s="450" t="str">
        <f>IF(ISBLANK(Wine!D66),"",if(Wine!D66=0,"",Wine!D66))</f>
        <v/>
      </c>
    </row>
    <row r="1206">
      <c r="A1206" s="779"/>
      <c r="C1206" s="450" t="b">
        <f>IF(ISBLANK(Wine!D67),FALSE,if(Wine!D67=0,FALSE,TRUE))</f>
        <v>0</v>
      </c>
      <c r="D1206" s="450" t="str">
        <f>if(Wine!B67=0,"",IF(isblank(Wine!B67),"",if(MOC!$J$148=false,Wine!A67,if(C1206=true,MOC!$H$148&amp;Wine!A67,if(MOC!$J$149,MOC!$H$148&amp;Wine!A67,Wine!A67)))))</f>
        <v/>
      </c>
      <c r="E1206" s="450" t="str">
        <f>if(Wine!B67=0,"",IF(isblank(Wine!B67),"",Wine!B67))</f>
        <v/>
      </c>
      <c r="G1206" s="450" t="str">
        <f>if(Wine!B67=0,"",IF(isblank(Wine!B67),"",if(MOC!$J$156=true,Wine!$A$14,$B$1154)))</f>
        <v/>
      </c>
      <c r="H1206" s="780">
        <f t="shared" si="12"/>
        <v>52</v>
      </c>
      <c r="I1206" s="450" t="str">
        <f>Wine!A67</f>
        <v/>
      </c>
      <c r="P1206" s="450" t="str">
        <f>IF(ISBLANK(Wine!B67),"",if(Wine!B67=0,"",Wine!B67))</f>
        <v/>
      </c>
      <c r="Q1206" s="450" t="str">
        <f>IF(ISBLANK(Wine!C67),"",if(Wine!C67=0,"",Wine!C67))</f>
        <v/>
      </c>
      <c r="R1206" s="450" t="str">
        <f>IF(ISBLANK(Wine!D67),"",if(Wine!D67=0,"",Wine!D67))</f>
        <v/>
      </c>
    </row>
    <row r="1207">
      <c r="A1207" s="779"/>
      <c r="C1207" s="450" t="b">
        <f>IF(ISBLANK(Wine!D68),FALSE,if(Wine!D68=0,FALSE,TRUE))</f>
        <v>0</v>
      </c>
      <c r="D1207" s="450" t="str">
        <f>if(Wine!B68=0,"",IF(isblank(Wine!B68),"",if(MOC!$J$148=false,Wine!A68,if(C1207=true,MOC!$H$148&amp;Wine!A68,if(MOC!$J$149,MOC!$H$148&amp;Wine!A68,Wine!A68)))))</f>
        <v/>
      </c>
      <c r="E1207" s="450" t="str">
        <f>if(Wine!B68=0,"",IF(isblank(Wine!B68),"",Wine!B68))</f>
        <v/>
      </c>
      <c r="G1207" s="450" t="str">
        <f>if(Wine!B68=0,"",IF(isblank(Wine!B68),"",if(MOC!$J$156=true,Wine!$A$14,$B$1154)))</f>
        <v/>
      </c>
      <c r="H1207" s="780">
        <f t="shared" si="12"/>
        <v>53</v>
      </c>
      <c r="I1207" s="450" t="str">
        <f>Wine!A68</f>
        <v/>
      </c>
      <c r="P1207" s="450" t="str">
        <f>IF(ISBLANK(Wine!B68),"",if(Wine!B68=0,"",Wine!B68))</f>
        <v/>
      </c>
      <c r="Q1207" s="450" t="str">
        <f>IF(ISBLANK(Wine!C68),"",if(Wine!C68=0,"",Wine!C68))</f>
        <v/>
      </c>
      <c r="R1207" s="450" t="str">
        <f>IF(ISBLANK(Wine!D68),"",if(Wine!D68=0,"",Wine!D68))</f>
        <v/>
      </c>
    </row>
    <row r="1208">
      <c r="A1208" s="779"/>
      <c r="C1208" s="450" t="b">
        <f>IF(ISBLANK(Wine!D69),FALSE,if(Wine!D69=0,FALSE,TRUE))</f>
        <v>0</v>
      </c>
      <c r="D1208" s="450" t="str">
        <f>if(Wine!B69=0,"",IF(isblank(Wine!B69),"",if(MOC!$J$148=false,Wine!A69,if(C1208=true,MOC!$H$148&amp;Wine!A69,if(MOC!$J$149,MOC!$H$148&amp;Wine!A69,Wine!A69)))))</f>
        <v/>
      </c>
      <c r="E1208" s="450" t="str">
        <f>if(Wine!B69=0,"",IF(isblank(Wine!B69),"",Wine!B69))</f>
        <v/>
      </c>
      <c r="G1208" s="450" t="str">
        <f>if(Wine!B69=0,"",IF(isblank(Wine!B69),"",if(MOC!$J$156=true,Wine!$A$14,$B$1154)))</f>
        <v/>
      </c>
      <c r="H1208" s="780">
        <f t="shared" si="12"/>
        <v>54</v>
      </c>
      <c r="I1208" s="450" t="str">
        <f>Wine!A69</f>
        <v/>
      </c>
      <c r="P1208" s="450" t="str">
        <f>IF(ISBLANK(Wine!B69),"",if(Wine!B69=0,"",Wine!B69))</f>
        <v/>
      </c>
      <c r="Q1208" s="450" t="str">
        <f>IF(ISBLANK(Wine!C69),"",if(Wine!C69=0,"",Wine!C69))</f>
        <v/>
      </c>
      <c r="R1208" s="450" t="str">
        <f>IF(ISBLANK(Wine!D69),"",if(Wine!D69=0,"",Wine!D69))</f>
        <v/>
      </c>
    </row>
    <row r="1209">
      <c r="A1209" s="779"/>
      <c r="C1209" s="450" t="b">
        <f>IF(ISBLANK(Wine!D70),FALSE,if(Wine!D70=0,FALSE,TRUE))</f>
        <v>0</v>
      </c>
      <c r="D1209" s="450" t="str">
        <f>if(Wine!B70=0,"",IF(isblank(Wine!B70),"",if(MOC!$J$148=false,Wine!A70,if(C1209=true,MOC!$H$148&amp;Wine!A70,if(MOC!$J$149,MOC!$H$148&amp;Wine!A70,Wine!A70)))))</f>
        <v/>
      </c>
      <c r="E1209" s="450" t="str">
        <f>if(Wine!B70=0,"",IF(isblank(Wine!B70),"",Wine!B70))</f>
        <v/>
      </c>
      <c r="G1209" s="450" t="str">
        <f>if(Wine!B70=0,"",IF(isblank(Wine!B70),"",if(MOC!$J$156=true,Wine!$A$14,$B$1154)))</f>
        <v/>
      </c>
      <c r="H1209" s="780">
        <f t="shared" si="12"/>
        <v>55</v>
      </c>
      <c r="I1209" s="450" t="str">
        <f>Wine!A70</f>
        <v/>
      </c>
      <c r="P1209" s="450" t="str">
        <f>IF(ISBLANK(Wine!B70),"",if(Wine!B70=0,"",Wine!B70))</f>
        <v/>
      </c>
      <c r="Q1209" s="450" t="str">
        <f>IF(ISBLANK(Wine!C70),"",if(Wine!C70=0,"",Wine!C70))</f>
        <v/>
      </c>
      <c r="R1209" s="450" t="str">
        <f>IF(ISBLANK(Wine!D70),"",if(Wine!D70=0,"",Wine!D70))</f>
        <v/>
      </c>
    </row>
    <row r="1210">
      <c r="A1210" s="779"/>
      <c r="C1210" s="450" t="b">
        <f>IF(ISBLANK(Wine!D71),FALSE,if(Wine!D71=0,FALSE,TRUE))</f>
        <v>0</v>
      </c>
      <c r="D1210" s="450" t="str">
        <f>if(Wine!B71=0,"",IF(isblank(Wine!B71),"",if(MOC!$J$148=false,Wine!A71,if(C1210=true,MOC!$H$148&amp;Wine!A71,if(MOC!$J$149,MOC!$H$148&amp;Wine!A71,Wine!A71)))))</f>
        <v/>
      </c>
      <c r="E1210" s="450" t="str">
        <f>if(Wine!B71=0,"",IF(isblank(Wine!B71),"",Wine!B71))</f>
        <v/>
      </c>
      <c r="G1210" s="450" t="str">
        <f>if(Wine!B71=0,"",IF(isblank(Wine!B71),"",if(MOC!$J$156=true,Wine!$A$14,$B$1154)))</f>
        <v/>
      </c>
      <c r="H1210" s="780">
        <f t="shared" si="12"/>
        <v>56</v>
      </c>
      <c r="I1210" s="450" t="str">
        <f>Wine!A71</f>
        <v/>
      </c>
      <c r="P1210" s="450" t="str">
        <f>IF(ISBLANK(Wine!B71),"",if(Wine!B71=0,"",Wine!B71))</f>
        <v/>
      </c>
      <c r="Q1210" s="450" t="str">
        <f>IF(ISBLANK(Wine!C71),"",if(Wine!C71=0,"",Wine!C71))</f>
        <v/>
      </c>
      <c r="R1210" s="450" t="str">
        <f>IF(ISBLANK(Wine!D71),"",if(Wine!D71=0,"",Wine!D71))</f>
        <v/>
      </c>
    </row>
    <row r="1211">
      <c r="A1211" s="779"/>
      <c r="C1211" s="450" t="b">
        <f>IF(ISBLANK(Wine!D72),FALSE,if(Wine!D72=0,FALSE,TRUE))</f>
        <v>0</v>
      </c>
      <c r="D1211" s="450" t="str">
        <f>if(Wine!B72=0,"",IF(isblank(Wine!B72),"",if(MOC!$J$148=false,Wine!A72,if(C1211=true,MOC!$H$148&amp;Wine!A72,if(MOC!$J$149,MOC!$H$148&amp;Wine!A72,Wine!A72)))))</f>
        <v/>
      </c>
      <c r="E1211" s="450" t="str">
        <f>if(Wine!B72=0,"",IF(isblank(Wine!B72),"",Wine!B72))</f>
        <v/>
      </c>
      <c r="G1211" s="450" t="str">
        <f>if(Wine!B72=0,"",IF(isblank(Wine!B72),"",if(MOC!$J$156=true,Wine!$A$14,$B$1154)))</f>
        <v/>
      </c>
      <c r="H1211" s="780">
        <f t="shared" si="12"/>
        <v>57</v>
      </c>
      <c r="I1211" s="450" t="str">
        <f>Wine!A72</f>
        <v/>
      </c>
      <c r="P1211" s="450" t="str">
        <f>IF(ISBLANK(Wine!B72),"",if(Wine!B72=0,"",Wine!B72))</f>
        <v/>
      </c>
      <c r="Q1211" s="450" t="str">
        <f>IF(ISBLANK(Wine!C72),"",if(Wine!C72=0,"",Wine!C72))</f>
        <v/>
      </c>
      <c r="R1211" s="450" t="str">
        <f>IF(ISBLANK(Wine!D72),"",if(Wine!D72=0,"",Wine!D72))</f>
        <v/>
      </c>
    </row>
    <row r="1212">
      <c r="A1212" s="779"/>
      <c r="C1212" s="450" t="b">
        <f>IF(ISBLANK(Wine!D73),FALSE,if(Wine!D73=0,FALSE,TRUE))</f>
        <v>0</v>
      </c>
      <c r="D1212" s="450" t="str">
        <f>if(Wine!B73=0,"",IF(isblank(Wine!B73),"",if(MOC!$J$148=false,Wine!A73,if(C1212=true,MOC!$H$148&amp;Wine!A73,if(MOC!$J$149,MOC!$H$148&amp;Wine!A73,Wine!A73)))))</f>
        <v/>
      </c>
      <c r="E1212" s="450" t="str">
        <f>if(Wine!B73=0,"",IF(isblank(Wine!B73),"",Wine!B73))</f>
        <v/>
      </c>
      <c r="G1212" s="450" t="str">
        <f>if(Wine!B73=0,"",IF(isblank(Wine!B73),"",if(MOC!$J$156=true,Wine!$A$14,$B$1154)))</f>
        <v/>
      </c>
      <c r="H1212" s="780">
        <f t="shared" si="12"/>
        <v>58</v>
      </c>
      <c r="I1212" s="450" t="str">
        <f>Wine!A73</f>
        <v/>
      </c>
      <c r="P1212" s="450" t="str">
        <f>IF(ISBLANK(Wine!B73),"",if(Wine!B73=0,"",Wine!B73))</f>
        <v/>
      </c>
      <c r="Q1212" s="450" t="str">
        <f>IF(ISBLANK(Wine!C73),"",if(Wine!C73=0,"",Wine!C73))</f>
        <v/>
      </c>
      <c r="R1212" s="450" t="str">
        <f>IF(ISBLANK(Wine!D73),"",if(Wine!D73=0,"",Wine!D73))</f>
        <v/>
      </c>
    </row>
    <row r="1213">
      <c r="A1213" s="779"/>
      <c r="C1213" s="450" t="b">
        <f>IF(ISBLANK(Wine!D74),FALSE,if(Wine!D74=0,FALSE,TRUE))</f>
        <v>0</v>
      </c>
      <c r="D1213" s="450" t="str">
        <f>if(Wine!B74=0,"",IF(isblank(Wine!B74),"",if(MOC!$J$148=false,Wine!A74,if(C1213=true,MOC!$H$148&amp;Wine!A74,if(MOC!$J$149,MOC!$H$148&amp;Wine!A74,Wine!A74)))))</f>
        <v/>
      </c>
      <c r="E1213" s="450" t="str">
        <f>if(Wine!B74=0,"",IF(isblank(Wine!B74),"",Wine!B74))</f>
        <v/>
      </c>
      <c r="G1213" s="450" t="str">
        <f>if(Wine!B74=0,"",IF(isblank(Wine!B74),"",if(MOC!$J$156=true,Wine!$A$14,$B$1154)))</f>
        <v/>
      </c>
      <c r="H1213" s="780">
        <f t="shared" si="12"/>
        <v>59</v>
      </c>
      <c r="I1213" s="450" t="str">
        <f>Wine!A74</f>
        <v/>
      </c>
      <c r="P1213" s="450" t="str">
        <f>IF(ISBLANK(Wine!B74),"",if(Wine!B74=0,"",Wine!B74))</f>
        <v/>
      </c>
      <c r="Q1213" s="450" t="str">
        <f>IF(ISBLANK(Wine!C74),"",if(Wine!C74=0,"",Wine!C74))</f>
        <v/>
      </c>
      <c r="R1213" s="450" t="str">
        <f>IF(ISBLANK(Wine!D74),"",if(Wine!D74=0,"",Wine!D74))</f>
        <v/>
      </c>
    </row>
    <row r="1214">
      <c r="A1214" s="779"/>
      <c r="C1214" s="450" t="b">
        <f>IF(ISBLANK(Wine!D75),FALSE,if(Wine!D75=0,FALSE,TRUE))</f>
        <v>0</v>
      </c>
      <c r="D1214" s="450" t="str">
        <f>if(Wine!B75=0,"",IF(isblank(Wine!B75),"",if(MOC!$J$148=false,Wine!A75,if(C1214=true,MOC!$H$148&amp;Wine!A75,if(MOC!$J$149,MOC!$H$148&amp;Wine!A75,Wine!A75)))))</f>
        <v/>
      </c>
      <c r="E1214" s="450" t="str">
        <f>if(Wine!B75=0,"",IF(isblank(Wine!B75),"",Wine!B75))</f>
        <v/>
      </c>
      <c r="G1214" s="450" t="str">
        <f>if(Wine!B75=0,"",IF(isblank(Wine!B75),"",if(MOC!$J$156=true,Wine!$A$14,$B$1154)))</f>
        <v/>
      </c>
      <c r="H1214" s="780">
        <f t="shared" si="12"/>
        <v>60</v>
      </c>
      <c r="I1214" s="450" t="str">
        <f>Wine!A75</f>
        <v/>
      </c>
      <c r="P1214" s="450" t="str">
        <f>IF(ISBLANK(Wine!B75),"",if(Wine!B75=0,"",Wine!B75))</f>
        <v/>
      </c>
      <c r="Q1214" s="450" t="str">
        <f>IF(ISBLANK(Wine!C75),"",if(Wine!C75=0,"",Wine!C75))</f>
        <v/>
      </c>
      <c r="R1214" s="450" t="str">
        <f>IF(ISBLANK(Wine!D75),"",if(Wine!D75=0,"",Wine!D75))</f>
        <v/>
      </c>
    </row>
    <row r="1215">
      <c r="A1215" s="779"/>
      <c r="C1215" s="450" t="b">
        <f>IF(ISBLANK(Wine!D76),FALSE,if(Wine!D76=0,FALSE,TRUE))</f>
        <v>0</v>
      </c>
      <c r="D1215" s="450" t="str">
        <f>if(Wine!B76=0,"",IF(isblank(Wine!B76),"",if(MOC!$J$148=false,Wine!A76,if(C1215=true,MOC!$H$148&amp;Wine!A76,if(MOC!$J$149,MOC!$H$148&amp;Wine!A76,Wine!A76)))))</f>
        <v/>
      </c>
      <c r="E1215" s="450" t="str">
        <f>if(Wine!B76=0,"",IF(isblank(Wine!B76),"",Wine!B76))</f>
        <v/>
      </c>
      <c r="G1215" s="450" t="str">
        <f>if(Wine!B76=0,"",IF(isblank(Wine!B76),"",if(MOC!$J$156=true,Wine!$A$14,$B$1154)))</f>
        <v/>
      </c>
      <c r="H1215" s="780">
        <f t="shared" si="12"/>
        <v>61</v>
      </c>
      <c r="I1215" s="450" t="str">
        <f>Wine!A76</f>
        <v/>
      </c>
      <c r="P1215" s="450" t="str">
        <f>IF(ISBLANK(Wine!B76),"",if(Wine!B76=0,"",Wine!B76))</f>
        <v/>
      </c>
      <c r="Q1215" s="450" t="str">
        <f>IF(ISBLANK(Wine!C76),"",if(Wine!C76=0,"",Wine!C76))</f>
        <v/>
      </c>
      <c r="R1215" s="450" t="str">
        <f>IF(ISBLANK(Wine!D76),"",if(Wine!D76=0,"",Wine!D76))</f>
        <v/>
      </c>
    </row>
    <row r="1216">
      <c r="A1216" s="779"/>
      <c r="C1216" s="450" t="b">
        <f>IF(ISBLANK(Wine!D77),FALSE,if(Wine!D77=0,FALSE,TRUE))</f>
        <v>0</v>
      </c>
      <c r="D1216" s="450" t="str">
        <f>if(Wine!B77=0,"",IF(isblank(Wine!B77),"",if(MOC!$J$148=false,Wine!A77,if(C1216=true,MOC!$H$148&amp;Wine!A77,if(MOC!$J$149,MOC!$H$148&amp;Wine!A77,Wine!A77)))))</f>
        <v/>
      </c>
      <c r="E1216" s="450" t="str">
        <f>if(Wine!B77=0,"",IF(isblank(Wine!B77),"",Wine!B77))</f>
        <v/>
      </c>
      <c r="G1216" s="450" t="str">
        <f>if(Wine!B77=0,"",IF(isblank(Wine!B77),"",if(MOC!$J$156=true,Wine!$A$14,$B$1154)))</f>
        <v/>
      </c>
      <c r="H1216" s="780">
        <f t="shared" si="12"/>
        <v>62</v>
      </c>
      <c r="I1216" s="450" t="str">
        <f>Wine!A77</f>
        <v/>
      </c>
      <c r="P1216" s="450" t="str">
        <f>IF(ISBLANK(Wine!B77),"",if(Wine!B77=0,"",Wine!B77))</f>
        <v/>
      </c>
      <c r="Q1216" s="450" t="str">
        <f>IF(ISBLANK(Wine!C77),"",if(Wine!C77=0,"",Wine!C77))</f>
        <v/>
      </c>
      <c r="R1216" s="450" t="str">
        <f>IF(ISBLANK(Wine!D77),"",if(Wine!D77=0,"",Wine!D77))</f>
        <v/>
      </c>
    </row>
    <row r="1217">
      <c r="A1217" s="779"/>
      <c r="C1217" s="450" t="b">
        <f>IF(ISBLANK(Wine!D78),FALSE,if(Wine!D78=0,FALSE,TRUE))</f>
        <v>0</v>
      </c>
      <c r="D1217" s="450" t="str">
        <f>if(Wine!B78=0,"",IF(isblank(Wine!B78),"",if(MOC!$J$148=false,Wine!A78,if(C1217=true,MOC!$H$148&amp;Wine!A78,if(MOC!$J$149,MOC!$H$148&amp;Wine!A78,Wine!A78)))))</f>
        <v/>
      </c>
      <c r="E1217" s="450" t="str">
        <f>if(Wine!B78=0,"",IF(isblank(Wine!B78),"",Wine!B78))</f>
        <v/>
      </c>
      <c r="G1217" s="450" t="str">
        <f>if(Wine!B78=0,"",IF(isblank(Wine!B78),"",if(MOC!$J$156=true,Wine!$A$14,$B$1154)))</f>
        <v/>
      </c>
      <c r="H1217" s="780">
        <f t="shared" si="12"/>
        <v>63</v>
      </c>
      <c r="I1217" s="450" t="str">
        <f>Wine!A78</f>
        <v/>
      </c>
      <c r="P1217" s="450" t="str">
        <f>IF(ISBLANK(Wine!B78),"",if(Wine!B78=0,"",Wine!B78))</f>
        <v/>
      </c>
      <c r="Q1217" s="450" t="str">
        <f>IF(ISBLANK(Wine!C78),"",if(Wine!C78=0,"",Wine!C78))</f>
        <v/>
      </c>
      <c r="R1217" s="450" t="str">
        <f>IF(ISBLANK(Wine!D78),"",if(Wine!D78=0,"",Wine!D78))</f>
        <v/>
      </c>
    </row>
    <row r="1218">
      <c r="A1218" s="779"/>
      <c r="C1218" s="450" t="b">
        <f>IF(ISBLANK(Wine!D79),FALSE,if(Wine!D79=0,FALSE,TRUE))</f>
        <v>0</v>
      </c>
      <c r="D1218" s="450" t="str">
        <f>if(Wine!B79=0,"",IF(isblank(Wine!B79),"",if(MOC!$J$148=false,Wine!A79,if(C1218=true,MOC!$H$148&amp;Wine!A79,if(MOC!$J$149,MOC!$H$148&amp;Wine!A79,Wine!A79)))))</f>
        <v/>
      </c>
      <c r="E1218" s="450" t="str">
        <f>if(Wine!B79=0,"",IF(isblank(Wine!B79),"",Wine!B79))</f>
        <v/>
      </c>
      <c r="G1218" s="450" t="str">
        <f>if(Wine!B79=0,"",IF(isblank(Wine!B79),"",if(MOC!$J$156=true,Wine!$A$14,$B$1154)))</f>
        <v/>
      </c>
      <c r="H1218" s="780">
        <f t="shared" si="12"/>
        <v>64</v>
      </c>
      <c r="I1218" s="450" t="str">
        <f>Wine!A79</f>
        <v/>
      </c>
      <c r="P1218" s="450" t="str">
        <f>IF(ISBLANK(Wine!B79),"",if(Wine!B79=0,"",Wine!B79))</f>
        <v/>
      </c>
      <c r="Q1218" s="450" t="str">
        <f>IF(ISBLANK(Wine!C79),"",if(Wine!C79=0,"",Wine!C79))</f>
        <v/>
      </c>
      <c r="R1218" s="450" t="str">
        <f>IF(ISBLANK(Wine!D79),"",if(Wine!D79=0,"",Wine!D79))</f>
        <v/>
      </c>
    </row>
    <row r="1219">
      <c r="A1219" s="779"/>
      <c r="C1219" s="450" t="b">
        <f>IF(ISBLANK(Wine!D80),FALSE,if(Wine!D80=0,FALSE,TRUE))</f>
        <v>0</v>
      </c>
      <c r="D1219" s="450" t="str">
        <f>if(Wine!B80=0,"",IF(isblank(Wine!B80),"",if(MOC!$J$148=false,Wine!A80,if(C1219=true,MOC!$H$148&amp;Wine!A80,if(MOC!$J$149,MOC!$H$148&amp;Wine!A80,Wine!A80)))))</f>
        <v/>
      </c>
      <c r="E1219" s="450" t="str">
        <f>if(Wine!B80=0,"",IF(isblank(Wine!B80),"",Wine!B80))</f>
        <v/>
      </c>
      <c r="G1219" s="450" t="str">
        <f>if(Wine!B80=0,"",IF(isblank(Wine!B80),"",if(MOC!$J$156=true,Wine!$A$14,$B$1154)))</f>
        <v/>
      </c>
      <c r="H1219" s="780">
        <f t="shared" si="12"/>
        <v>65</v>
      </c>
      <c r="I1219" s="450" t="str">
        <f>Wine!A80</f>
        <v/>
      </c>
      <c r="P1219" s="450" t="str">
        <f>IF(ISBLANK(Wine!B80),"",if(Wine!B80=0,"",Wine!B80))</f>
        <v/>
      </c>
      <c r="Q1219" s="450" t="str">
        <f>IF(ISBLANK(Wine!C80),"",if(Wine!C80=0,"",Wine!C80))</f>
        <v/>
      </c>
      <c r="R1219" s="450" t="str">
        <f>IF(ISBLANK(Wine!D80),"",if(Wine!D80=0,"",Wine!D80))</f>
        <v/>
      </c>
    </row>
    <row r="1220">
      <c r="A1220" s="779"/>
      <c r="C1220" s="450" t="b">
        <f>IF(ISBLANK(Wine!D81),FALSE,if(Wine!D81=0,FALSE,TRUE))</f>
        <v>0</v>
      </c>
      <c r="D1220" s="450" t="str">
        <f>if(Wine!B81=0,"",IF(isblank(Wine!B81),"",if(MOC!$J$148=false,Wine!A81,if(C1220=true,MOC!$H$148&amp;Wine!A81,if(MOC!$J$149,MOC!$H$148&amp;Wine!A81,Wine!A81)))))</f>
        <v/>
      </c>
      <c r="E1220" s="450" t="str">
        <f>if(Wine!B81=0,"",IF(isblank(Wine!B81),"",Wine!B81))</f>
        <v/>
      </c>
      <c r="G1220" s="450" t="str">
        <f>if(Wine!B81=0,"",IF(isblank(Wine!B81),"",if(MOC!$J$156=true,Wine!$A$14,$B$1154)))</f>
        <v/>
      </c>
      <c r="H1220" s="780">
        <f t="shared" si="12"/>
        <v>66</v>
      </c>
      <c r="I1220" s="450" t="str">
        <f>Wine!A81</f>
        <v/>
      </c>
      <c r="P1220" s="450" t="str">
        <f>IF(ISBLANK(Wine!B81),"",if(Wine!B81=0,"",Wine!B81))</f>
        <v/>
      </c>
      <c r="Q1220" s="450" t="str">
        <f>IF(ISBLANK(Wine!C81),"",if(Wine!C81=0,"",Wine!C81))</f>
        <v/>
      </c>
      <c r="R1220" s="450" t="str">
        <f>IF(ISBLANK(Wine!D81),"",if(Wine!D81=0,"",Wine!D81))</f>
        <v/>
      </c>
    </row>
    <row r="1221">
      <c r="A1221" s="779"/>
      <c r="C1221" s="450" t="b">
        <f>IF(ISBLANK(Wine!D82),FALSE,if(Wine!D82=0,FALSE,TRUE))</f>
        <v>0</v>
      </c>
      <c r="D1221" s="450" t="str">
        <f>if(Wine!B82=0,"",IF(isblank(Wine!B82),"",if(MOC!$J$148=false,Wine!A82,if(C1221=true,MOC!$H$148&amp;Wine!A82,if(MOC!$J$149,MOC!$H$148&amp;Wine!A82,Wine!A82)))))</f>
        <v/>
      </c>
      <c r="E1221" s="450" t="str">
        <f>if(Wine!B82=0,"",IF(isblank(Wine!B82),"",Wine!B82))</f>
        <v/>
      </c>
      <c r="G1221" s="450" t="str">
        <f>if(Wine!B82=0,"",IF(isblank(Wine!B82),"",if(MOC!$J$156=true,Wine!$A$14,$B$1154)))</f>
        <v/>
      </c>
      <c r="H1221" s="780">
        <f t="shared" si="12"/>
        <v>67</v>
      </c>
      <c r="I1221" s="450" t="str">
        <f>Wine!A82</f>
        <v/>
      </c>
      <c r="P1221" s="450" t="str">
        <f>IF(ISBLANK(Wine!B82),"",if(Wine!B82=0,"",Wine!B82))</f>
        <v/>
      </c>
      <c r="Q1221" s="450" t="str">
        <f>IF(ISBLANK(Wine!C82),"",if(Wine!C82=0,"",Wine!C82))</f>
        <v/>
      </c>
      <c r="R1221" s="450" t="str">
        <f>IF(ISBLANK(Wine!D82),"",if(Wine!D82=0,"",Wine!D82))</f>
        <v/>
      </c>
    </row>
    <row r="1222">
      <c r="A1222" s="779"/>
      <c r="C1222" s="450" t="b">
        <f>IF(ISBLANK(Wine!D83),FALSE,if(Wine!D83=0,FALSE,TRUE))</f>
        <v>0</v>
      </c>
      <c r="D1222" s="450" t="str">
        <f>if(Wine!B83=0,"",IF(isblank(Wine!B83),"",if(MOC!$J$148=false,Wine!A83,if(C1222=true,MOC!$H$148&amp;Wine!A83,if(MOC!$J$149,MOC!$H$148&amp;Wine!A83,Wine!A83)))))</f>
        <v/>
      </c>
      <c r="E1222" s="450" t="str">
        <f>if(Wine!B83=0,"",IF(isblank(Wine!B83),"",Wine!B83))</f>
        <v/>
      </c>
      <c r="G1222" s="450" t="str">
        <f>if(Wine!B83=0,"",IF(isblank(Wine!B83),"",if(MOC!$J$156=true,Wine!$A$14,$B$1154)))</f>
        <v/>
      </c>
      <c r="H1222" s="780">
        <f t="shared" si="12"/>
        <v>68</v>
      </c>
      <c r="I1222" s="450" t="str">
        <f>Wine!A83</f>
        <v/>
      </c>
      <c r="P1222" s="450" t="str">
        <f>IF(ISBLANK(Wine!B83),"",if(Wine!B83=0,"",Wine!B83))</f>
        <v/>
      </c>
      <c r="Q1222" s="450" t="str">
        <f>IF(ISBLANK(Wine!C83),"",if(Wine!C83=0,"",Wine!C83))</f>
        <v/>
      </c>
      <c r="R1222" s="450" t="str">
        <f>IF(ISBLANK(Wine!D83),"",if(Wine!D83=0,"",Wine!D83))</f>
        <v/>
      </c>
    </row>
    <row r="1223">
      <c r="A1223" s="779"/>
      <c r="C1223" s="450" t="b">
        <f>IF(ISBLANK(Wine!D84),FALSE,if(Wine!D84=0,FALSE,TRUE))</f>
        <v>0</v>
      </c>
      <c r="D1223" s="450" t="str">
        <f>if(Wine!B84=0,"",IF(isblank(Wine!B84),"",if(MOC!$J$148=false,Wine!A84,if(C1223=true,MOC!$H$148&amp;Wine!A84,if(MOC!$J$149,MOC!$H$148&amp;Wine!A84,Wine!A84)))))</f>
        <v/>
      </c>
      <c r="E1223" s="450" t="str">
        <f>if(Wine!B84=0,"",IF(isblank(Wine!B84),"",Wine!B84))</f>
        <v/>
      </c>
      <c r="G1223" s="450" t="str">
        <f>if(Wine!B84=0,"",IF(isblank(Wine!B84),"",if(MOC!$J$156=true,Wine!$A$14,$B$1154)))</f>
        <v/>
      </c>
      <c r="H1223" s="780">
        <f t="shared" si="12"/>
        <v>69</v>
      </c>
      <c r="I1223" s="450" t="str">
        <f>Wine!A84</f>
        <v/>
      </c>
      <c r="P1223" s="450" t="str">
        <f>IF(ISBLANK(Wine!B84),"",if(Wine!B84=0,"",Wine!B84))</f>
        <v/>
      </c>
      <c r="Q1223" s="450" t="str">
        <f>IF(ISBLANK(Wine!C84),"",if(Wine!C84=0,"",Wine!C84))</f>
        <v/>
      </c>
      <c r="R1223" s="450" t="str">
        <f>IF(ISBLANK(Wine!D84),"",if(Wine!D84=0,"",Wine!D84))</f>
        <v/>
      </c>
    </row>
    <row r="1224">
      <c r="A1224" s="779"/>
      <c r="C1224" s="450" t="b">
        <f>IF(ISBLANK(Wine!D85),FALSE,if(Wine!D85=0,FALSE,TRUE))</f>
        <v>0</v>
      </c>
      <c r="D1224" s="450" t="str">
        <f>if(Wine!B85=0,"",IF(isblank(Wine!B85),"",if(MOC!$J$148=false,Wine!A85,if(C1224=true,MOC!$H$148&amp;Wine!A85,if(MOC!$J$149,MOC!$H$148&amp;Wine!A85,Wine!A85)))))</f>
        <v/>
      </c>
      <c r="E1224" s="450" t="str">
        <f>if(Wine!B85=0,"",IF(isblank(Wine!B85),"",Wine!B85))</f>
        <v/>
      </c>
      <c r="G1224" s="450" t="str">
        <f>if(Wine!B85=0,"",IF(isblank(Wine!B85),"",if(MOC!$J$156=true,Wine!$A$14,$B$1154)))</f>
        <v/>
      </c>
      <c r="H1224" s="780">
        <f t="shared" si="12"/>
        <v>70</v>
      </c>
      <c r="I1224" s="450" t="str">
        <f>Wine!A85</f>
        <v/>
      </c>
      <c r="P1224" s="450" t="str">
        <f>IF(ISBLANK(Wine!B85),"",if(Wine!B85=0,"",Wine!B85))</f>
        <v/>
      </c>
      <c r="Q1224" s="450" t="str">
        <f>IF(ISBLANK(Wine!C85),"",if(Wine!C85=0,"",Wine!C85))</f>
        <v/>
      </c>
      <c r="R1224" s="450" t="str">
        <f>IF(ISBLANK(Wine!D85),"",if(Wine!D85=0,"",Wine!D85))</f>
        <v/>
      </c>
    </row>
    <row r="1225">
      <c r="A1225" s="779"/>
      <c r="C1225" s="450" t="b">
        <f>IF(ISBLANK(Wine!D86),FALSE,if(Wine!D86=0,FALSE,TRUE))</f>
        <v>0</v>
      </c>
      <c r="D1225" s="450" t="str">
        <f>if(Wine!B86=0,"",IF(isblank(Wine!B86),"",if(MOC!$J$148=false,Wine!A86,if(C1225=true,MOC!$H$148&amp;Wine!A86,if(MOC!$J$149,MOC!$H$148&amp;Wine!A86,Wine!A86)))))</f>
        <v/>
      </c>
      <c r="E1225" s="450" t="str">
        <f>if(Wine!B86=0,"",IF(isblank(Wine!B86),"",Wine!B86))</f>
        <v/>
      </c>
      <c r="G1225" s="450" t="str">
        <f>if(Wine!B86=0,"",IF(isblank(Wine!B86),"",if(MOC!$J$156=true,Wine!$A$14,$B$1154)))</f>
        <v/>
      </c>
      <c r="H1225" s="780">
        <f t="shared" si="12"/>
        <v>71</v>
      </c>
      <c r="I1225" s="450" t="str">
        <f>Wine!A86</f>
        <v/>
      </c>
      <c r="P1225" s="450" t="str">
        <f>IF(ISBLANK(Wine!B86),"",if(Wine!B86=0,"",Wine!B86))</f>
        <v/>
      </c>
      <c r="Q1225" s="450" t="str">
        <f>IF(ISBLANK(Wine!C86),"",if(Wine!C86=0,"",Wine!C86))</f>
        <v/>
      </c>
      <c r="R1225" s="450" t="str">
        <f>IF(ISBLANK(Wine!D86),"",if(Wine!D86=0,"",Wine!D86))</f>
        <v/>
      </c>
    </row>
    <row r="1226">
      <c r="A1226" s="779"/>
      <c r="C1226" s="450" t="b">
        <f>IF(ISBLANK(Wine!D87),FALSE,if(Wine!D87=0,FALSE,TRUE))</f>
        <v>0</v>
      </c>
      <c r="D1226" s="450" t="str">
        <f>if(Wine!B87=0,"",IF(isblank(Wine!B87),"",if(MOC!$J$148=false,Wine!A87,if(C1226=true,MOC!$H$148&amp;Wine!A87,if(MOC!$J$149,MOC!$H$148&amp;Wine!A87,Wine!A87)))))</f>
        <v/>
      </c>
      <c r="E1226" s="450" t="str">
        <f>if(Wine!B87=0,"",IF(isblank(Wine!B87),"",Wine!B87))</f>
        <v/>
      </c>
      <c r="G1226" s="450" t="str">
        <f>if(Wine!B87=0,"",IF(isblank(Wine!B87),"",if(MOC!$J$156=true,Wine!$A$14,$B$1154)))</f>
        <v/>
      </c>
      <c r="H1226" s="780">
        <f t="shared" si="12"/>
        <v>72</v>
      </c>
      <c r="I1226" s="450" t="str">
        <f>Wine!A87</f>
        <v/>
      </c>
      <c r="P1226" s="450" t="str">
        <f>IF(ISBLANK(Wine!B87),"",if(Wine!B87=0,"",Wine!B87))</f>
        <v/>
      </c>
      <c r="Q1226" s="450" t="str">
        <f>IF(ISBLANK(Wine!C87),"",if(Wine!C87=0,"",Wine!C87))</f>
        <v/>
      </c>
      <c r="R1226" s="450" t="str">
        <f>IF(ISBLANK(Wine!D87),"",if(Wine!D87=0,"",Wine!D87))</f>
        <v/>
      </c>
    </row>
    <row r="1227">
      <c r="A1227" s="779"/>
      <c r="C1227" s="450" t="b">
        <f>IF(ISBLANK(Wine!D88),FALSE,if(Wine!D88=0,FALSE,TRUE))</f>
        <v>0</v>
      </c>
      <c r="D1227" s="450" t="str">
        <f>if(Wine!B88=0,"",IF(isblank(Wine!B88),"",if(MOC!$J$148=false,Wine!A88,if(C1227=true,MOC!$H$148&amp;Wine!A88,if(MOC!$J$149,MOC!$H$148&amp;Wine!A88,Wine!A88)))))</f>
        <v/>
      </c>
      <c r="E1227" s="450" t="str">
        <f>if(Wine!B88=0,"",IF(isblank(Wine!B88),"",Wine!B88))</f>
        <v/>
      </c>
      <c r="G1227" s="450" t="str">
        <f>if(Wine!B88=0,"",IF(isblank(Wine!B88),"",if(MOC!$J$156=true,Wine!$A$14,$B$1154)))</f>
        <v/>
      </c>
      <c r="H1227" s="780">
        <f t="shared" si="12"/>
        <v>73</v>
      </c>
      <c r="I1227" s="450" t="str">
        <f>Wine!A88</f>
        <v/>
      </c>
      <c r="P1227" s="450" t="str">
        <f>IF(ISBLANK(Wine!B88),"",if(Wine!B88=0,"",Wine!B88))</f>
        <v/>
      </c>
      <c r="Q1227" s="450" t="str">
        <f>IF(ISBLANK(Wine!C88),"",if(Wine!C88=0,"",Wine!C88))</f>
        <v/>
      </c>
      <c r="R1227" s="450" t="str">
        <f>IF(ISBLANK(Wine!D88),"",if(Wine!D88=0,"",Wine!D88))</f>
        <v/>
      </c>
    </row>
    <row r="1228">
      <c r="A1228" s="779"/>
      <c r="C1228" s="450" t="b">
        <f>IF(ISBLANK(Wine!D89),FALSE,if(Wine!D89=0,FALSE,TRUE))</f>
        <v>0</v>
      </c>
      <c r="D1228" s="450" t="str">
        <f>if(Wine!B89=0,"",IF(isblank(Wine!B89),"",if(MOC!$J$148=false,Wine!A89,if(C1228=true,MOC!$H$148&amp;Wine!A89,if(MOC!$J$149,MOC!$H$148&amp;Wine!A89,Wine!A89)))))</f>
        <v/>
      </c>
      <c r="E1228" s="450" t="str">
        <f>if(Wine!B89=0,"",IF(isblank(Wine!B89),"",Wine!B89))</f>
        <v/>
      </c>
      <c r="G1228" s="450" t="str">
        <f>if(Wine!B89=0,"",IF(isblank(Wine!B89),"",if(MOC!$J$156=true,Wine!$A$14,$B$1154)))</f>
        <v/>
      </c>
      <c r="H1228" s="780">
        <f t="shared" si="12"/>
        <v>74</v>
      </c>
      <c r="I1228" s="450" t="str">
        <f>Wine!A89</f>
        <v/>
      </c>
      <c r="P1228" s="450" t="str">
        <f>IF(ISBLANK(Wine!B89),"",if(Wine!B89=0,"",Wine!B89))</f>
        <v/>
      </c>
      <c r="Q1228" s="450" t="str">
        <f>IF(ISBLANK(Wine!C89),"",if(Wine!C89=0,"",Wine!C89))</f>
        <v/>
      </c>
      <c r="R1228" s="450" t="str">
        <f>IF(ISBLANK(Wine!D89),"",if(Wine!D89=0,"",Wine!D89))</f>
        <v/>
      </c>
    </row>
    <row r="1229">
      <c r="A1229" s="779"/>
      <c r="C1229" s="450" t="b">
        <f>IF(ISBLANK(Wine!D90),FALSE,if(Wine!D90=0,FALSE,TRUE))</f>
        <v>0</v>
      </c>
      <c r="D1229" s="450" t="str">
        <f>if(Wine!B90=0,"",IF(isblank(Wine!B90),"",if(MOC!$J$148=false,Wine!A90,if(C1229=true,MOC!$H$148&amp;Wine!A90,if(MOC!$J$149,MOC!$H$148&amp;Wine!A90,Wine!A90)))))</f>
        <v/>
      </c>
      <c r="E1229" s="450" t="str">
        <f>if(Wine!B90=0,"",IF(isblank(Wine!B90),"",Wine!B90))</f>
        <v/>
      </c>
      <c r="G1229" s="450" t="str">
        <f>if(Wine!B90=0,"",IF(isblank(Wine!B90),"",if(MOC!$J$156=true,Wine!$A$14,$B$1154)))</f>
        <v/>
      </c>
      <c r="H1229" s="780">
        <f t="shared" si="12"/>
        <v>75</v>
      </c>
      <c r="I1229" s="450" t="str">
        <f>Wine!A90</f>
        <v/>
      </c>
      <c r="P1229" s="450" t="str">
        <f>IF(ISBLANK(Wine!B90),"",if(Wine!B90=0,"",Wine!B90))</f>
        <v/>
      </c>
      <c r="Q1229" s="450" t="str">
        <f>IF(ISBLANK(Wine!C90),"",if(Wine!C90=0,"",Wine!C90))</f>
        <v/>
      </c>
      <c r="R1229" s="450" t="str">
        <f>IF(ISBLANK(Wine!D90),"",if(Wine!D90=0,"",Wine!D90))</f>
        <v/>
      </c>
    </row>
    <row r="1230">
      <c r="A1230" s="779"/>
      <c r="C1230" s="450" t="b">
        <f>IF(ISBLANK(Wine!D91),FALSE,if(Wine!D91=0,FALSE,TRUE))</f>
        <v>0</v>
      </c>
      <c r="D1230" s="450" t="str">
        <f>if(Wine!B91=0,"",IF(isblank(Wine!B91),"",if(MOC!$J$148=false,Wine!A91,if(C1230=true,MOC!$H$148&amp;Wine!A91,if(MOC!$J$149,MOC!$H$148&amp;Wine!A91,Wine!A91)))))</f>
        <v/>
      </c>
      <c r="E1230" s="450" t="str">
        <f>if(Wine!B91=0,"",IF(isblank(Wine!B91),"",Wine!B91))</f>
        <v/>
      </c>
      <c r="G1230" s="450" t="str">
        <f>if(Wine!B91=0,"",IF(isblank(Wine!B91),"",if(MOC!$J$156=true,Wine!$A$14,$B$1154)))</f>
        <v/>
      </c>
      <c r="H1230" s="780">
        <f t="shared" si="12"/>
        <v>76</v>
      </c>
      <c r="I1230" s="450" t="str">
        <f>Wine!A91</f>
        <v/>
      </c>
      <c r="P1230" s="450" t="str">
        <f>IF(ISBLANK(Wine!B91),"",if(Wine!B91=0,"",Wine!B91))</f>
        <v/>
      </c>
      <c r="Q1230" s="450" t="str">
        <f>IF(ISBLANK(Wine!C91),"",if(Wine!C91=0,"",Wine!C91))</f>
        <v/>
      </c>
      <c r="R1230" s="450" t="str">
        <f>IF(ISBLANK(Wine!D91),"",if(Wine!D91=0,"",Wine!D91))</f>
        <v/>
      </c>
    </row>
    <row r="1231">
      <c r="A1231" s="779"/>
      <c r="C1231" s="450" t="b">
        <f>IF(ISBLANK(Wine!D92),FALSE,if(Wine!D92=0,FALSE,TRUE))</f>
        <v>0</v>
      </c>
      <c r="D1231" s="450" t="str">
        <f>if(Wine!B92=0,"",IF(isblank(Wine!B92),"",if(MOC!$J$148=false,Wine!A92,if(C1231=true,MOC!$H$148&amp;Wine!A92,if(MOC!$J$149,MOC!$H$148&amp;Wine!A92,Wine!A92)))))</f>
        <v/>
      </c>
      <c r="E1231" s="450" t="str">
        <f>if(Wine!B92=0,"",IF(isblank(Wine!B92),"",Wine!B92))</f>
        <v/>
      </c>
      <c r="G1231" s="450" t="str">
        <f>if(Wine!B92=0,"",IF(isblank(Wine!B92),"",if(MOC!$J$156=true,Wine!$A$14,$B$1154)))</f>
        <v/>
      </c>
      <c r="H1231" s="780">
        <f t="shared" si="12"/>
        <v>77</v>
      </c>
      <c r="I1231" s="450" t="str">
        <f>Wine!A92</f>
        <v/>
      </c>
      <c r="P1231" s="450" t="str">
        <f>IF(ISBLANK(Wine!B92),"",if(Wine!B92=0,"",Wine!B92))</f>
        <v/>
      </c>
      <c r="Q1231" s="450" t="str">
        <f>IF(ISBLANK(Wine!C92),"",if(Wine!C92=0,"",Wine!C92))</f>
        <v/>
      </c>
      <c r="R1231" s="450" t="str">
        <f>IF(ISBLANK(Wine!D92),"",if(Wine!D92=0,"",Wine!D92))</f>
        <v/>
      </c>
    </row>
    <row r="1232">
      <c r="A1232" s="779"/>
      <c r="C1232" s="450" t="b">
        <f>IF(ISBLANK(Wine!D93),FALSE,if(Wine!D93=0,FALSE,TRUE))</f>
        <v>0</v>
      </c>
      <c r="D1232" s="450" t="str">
        <f>if(Wine!B93=0,"",IF(isblank(Wine!B93),"",if(MOC!$J$148=false,Wine!A93,if(C1232=true,MOC!$H$148&amp;Wine!A93,if(MOC!$J$149,MOC!$H$148&amp;Wine!A93,Wine!A93)))))</f>
        <v/>
      </c>
      <c r="E1232" s="450" t="str">
        <f>if(Wine!B93=0,"",IF(isblank(Wine!B93),"",Wine!B93))</f>
        <v/>
      </c>
      <c r="G1232" s="450" t="str">
        <f>if(Wine!B93=0,"",IF(isblank(Wine!B93),"",if(MOC!$J$156=true,Wine!$A$14,$B$1154)))</f>
        <v/>
      </c>
      <c r="H1232" s="780">
        <f t="shared" si="12"/>
        <v>78</v>
      </c>
      <c r="I1232" s="450" t="str">
        <f>Wine!A93</f>
        <v/>
      </c>
      <c r="P1232" s="450" t="str">
        <f>IF(ISBLANK(Wine!B93),"",if(Wine!B93=0,"",Wine!B93))</f>
        <v/>
      </c>
      <c r="Q1232" s="450" t="str">
        <f>IF(ISBLANK(Wine!C93),"",if(Wine!C93=0,"",Wine!C93))</f>
        <v/>
      </c>
      <c r="R1232" s="450" t="str">
        <f>IF(ISBLANK(Wine!D93),"",if(Wine!D93=0,"",Wine!D93))</f>
        <v/>
      </c>
    </row>
    <row r="1233">
      <c r="A1233" s="779"/>
      <c r="C1233" s="450" t="b">
        <f>IF(ISBLANK(Wine!D94),FALSE,if(Wine!D94=0,FALSE,TRUE))</f>
        <v>0</v>
      </c>
      <c r="D1233" s="450" t="str">
        <f>if(Wine!B94=0,"",IF(isblank(Wine!B94),"",if(MOC!$J$148=false,Wine!A94,if(C1233=true,MOC!$H$148&amp;Wine!A94,if(MOC!$J$149,MOC!$H$148&amp;Wine!A94,Wine!A94)))))</f>
        <v/>
      </c>
      <c r="E1233" s="450" t="str">
        <f>if(Wine!B94=0,"",IF(isblank(Wine!B94),"",Wine!B94))</f>
        <v/>
      </c>
      <c r="G1233" s="450" t="str">
        <f>if(Wine!B94=0,"",IF(isblank(Wine!B94),"",if(MOC!$J$156=true,Wine!$A$14,$B$1154)))</f>
        <v/>
      </c>
      <c r="H1233" s="780">
        <f t="shared" si="12"/>
        <v>79</v>
      </c>
      <c r="I1233" s="450" t="str">
        <f>Wine!A94</f>
        <v/>
      </c>
      <c r="P1233" s="450" t="str">
        <f>IF(ISBLANK(Wine!B94),"",if(Wine!B94=0,"",Wine!B94))</f>
        <v/>
      </c>
      <c r="Q1233" s="450" t="str">
        <f>IF(ISBLANK(Wine!C94),"",if(Wine!C94=0,"",Wine!C94))</f>
        <v/>
      </c>
      <c r="R1233" s="450" t="str">
        <f>IF(ISBLANK(Wine!D94),"",if(Wine!D94=0,"",Wine!D94))</f>
        <v/>
      </c>
    </row>
    <row r="1234">
      <c r="A1234" s="779"/>
      <c r="C1234" s="450" t="b">
        <f>IF(ISBLANK(Wine!D95),FALSE,if(Wine!D95=0,FALSE,TRUE))</f>
        <v>0</v>
      </c>
      <c r="D1234" s="450" t="str">
        <f>if(Wine!B95=0,"",IF(isblank(Wine!B95),"",if(MOC!$J$148=false,Wine!A95,if(C1234=true,MOC!$H$148&amp;Wine!A95,if(MOC!$J$149,MOC!$H$148&amp;Wine!A95,Wine!A95)))))</f>
        <v/>
      </c>
      <c r="E1234" s="450" t="str">
        <f>if(Wine!B95=0,"",IF(isblank(Wine!B95),"",Wine!B95))</f>
        <v/>
      </c>
      <c r="G1234" s="450" t="str">
        <f>if(Wine!B95=0,"",IF(isblank(Wine!B95),"",if(MOC!$J$156=true,Wine!$A$14,$B$1154)))</f>
        <v/>
      </c>
      <c r="H1234" s="780">
        <f t="shared" si="12"/>
        <v>80</v>
      </c>
      <c r="I1234" s="450" t="str">
        <f>Wine!A95</f>
        <v/>
      </c>
      <c r="P1234" s="450" t="str">
        <f>IF(ISBLANK(Wine!B95),"",if(Wine!B95=0,"",Wine!B95))</f>
        <v/>
      </c>
      <c r="Q1234" s="450" t="str">
        <f>IF(ISBLANK(Wine!C95),"",if(Wine!C95=0,"",Wine!C95))</f>
        <v/>
      </c>
      <c r="R1234" s="450" t="str">
        <f>IF(ISBLANK(Wine!D95),"",if(Wine!D95=0,"",Wine!D95))</f>
        <v/>
      </c>
    </row>
    <row r="1235">
      <c r="A1235" s="779"/>
      <c r="C1235" s="450" t="b">
        <f>IF(ISBLANK(Wine!D96),FALSE,if(Wine!D96=0,FALSE,TRUE))</f>
        <v>0</v>
      </c>
      <c r="D1235" s="450" t="str">
        <f>if(Wine!B96=0,"",IF(isblank(Wine!B96),"",if(MOC!$J$148=false,Wine!A96,if(C1235=true,MOC!$H$148&amp;Wine!A96,if(MOC!$J$149,MOC!$H$148&amp;Wine!A96,Wine!A96)))))</f>
        <v/>
      </c>
      <c r="E1235" s="450" t="str">
        <f>if(Wine!B96=0,"",IF(isblank(Wine!B96),"",Wine!B96))</f>
        <v/>
      </c>
      <c r="G1235" s="450" t="str">
        <f>if(Wine!B96=0,"",IF(isblank(Wine!B96),"",if(MOC!$J$156=true,Wine!$A$14,$B$1154)))</f>
        <v/>
      </c>
      <c r="H1235" s="780">
        <f t="shared" si="12"/>
        <v>81</v>
      </c>
      <c r="I1235" s="450" t="str">
        <f>Wine!A96</f>
        <v/>
      </c>
      <c r="P1235" s="450" t="str">
        <f>IF(ISBLANK(Wine!B96),"",if(Wine!B96=0,"",Wine!B96))</f>
        <v/>
      </c>
      <c r="Q1235" s="450" t="str">
        <f>IF(ISBLANK(Wine!C96),"",if(Wine!C96=0,"",Wine!C96))</f>
        <v/>
      </c>
      <c r="R1235" s="450" t="str">
        <f>IF(ISBLANK(Wine!D96),"",if(Wine!D96=0,"",Wine!D96))</f>
        <v/>
      </c>
    </row>
    <row r="1236">
      <c r="A1236" s="779"/>
      <c r="C1236" s="450" t="b">
        <f>IF(ISBLANK(Wine!D97),FALSE,if(Wine!D97=0,FALSE,TRUE))</f>
        <v>0</v>
      </c>
      <c r="D1236" s="450" t="str">
        <f>if(Wine!B97=0,"",IF(isblank(Wine!B97),"",if(MOC!$J$148=false,Wine!A97,if(C1236=true,MOC!$H$148&amp;Wine!A97,if(MOC!$J$149,MOC!$H$148&amp;Wine!A97,Wine!A97)))))</f>
        <v/>
      </c>
      <c r="E1236" s="450" t="str">
        <f>if(Wine!B97=0,"",IF(isblank(Wine!B97),"",Wine!B97))</f>
        <v/>
      </c>
      <c r="G1236" s="450" t="str">
        <f>if(Wine!B97=0,"",IF(isblank(Wine!B97),"",if(MOC!$J$156=true,Wine!$A$14,$B$1154)))</f>
        <v/>
      </c>
      <c r="H1236" s="780">
        <f t="shared" si="12"/>
        <v>82</v>
      </c>
      <c r="I1236" s="450" t="str">
        <f>Wine!A97</f>
        <v/>
      </c>
      <c r="P1236" s="450" t="str">
        <f>IF(ISBLANK(Wine!B97),"",if(Wine!B97=0,"",Wine!B97))</f>
        <v/>
      </c>
      <c r="Q1236" s="450" t="str">
        <f>IF(ISBLANK(Wine!C97),"",if(Wine!C97=0,"",Wine!C97))</f>
        <v/>
      </c>
      <c r="R1236" s="450" t="str">
        <f>IF(ISBLANK(Wine!D97),"",if(Wine!D97=0,"",Wine!D97))</f>
        <v/>
      </c>
    </row>
    <row r="1237">
      <c r="A1237" s="779"/>
      <c r="C1237" s="450" t="b">
        <f>IF(ISBLANK(Wine!D98),FALSE,if(Wine!D98=0,FALSE,TRUE))</f>
        <v>0</v>
      </c>
      <c r="D1237" s="450" t="str">
        <f>if(Wine!B98=0,"",IF(isblank(Wine!B98),"",if(MOC!$J$148=false,Wine!A98,if(C1237=true,MOC!$H$148&amp;Wine!A98,if(MOC!$J$149,MOC!$H$148&amp;Wine!A98,Wine!A98)))))</f>
        <v/>
      </c>
      <c r="E1237" s="450" t="str">
        <f>if(Wine!B98=0,"",IF(isblank(Wine!B98),"",Wine!B98))</f>
        <v/>
      </c>
      <c r="G1237" s="450" t="str">
        <f>if(Wine!B98=0,"",IF(isblank(Wine!B98),"",if(MOC!$J$156=true,Wine!$A$14,$B$1154)))</f>
        <v/>
      </c>
      <c r="H1237" s="780">
        <f t="shared" si="12"/>
        <v>83</v>
      </c>
      <c r="I1237" s="450" t="str">
        <f>Wine!A98</f>
        <v/>
      </c>
      <c r="P1237" s="450" t="str">
        <f>IF(ISBLANK(Wine!B98),"",if(Wine!B98=0,"",Wine!B98))</f>
        <v/>
      </c>
      <c r="Q1237" s="450" t="str">
        <f>IF(ISBLANK(Wine!C98),"",if(Wine!C98=0,"",Wine!C98))</f>
        <v/>
      </c>
      <c r="R1237" s="450" t="str">
        <f>IF(ISBLANK(Wine!D98),"",if(Wine!D98=0,"",Wine!D98))</f>
        <v/>
      </c>
    </row>
    <row r="1238">
      <c r="A1238" s="779"/>
      <c r="C1238" s="450" t="b">
        <f>IF(ISBLANK(Wine!D99),FALSE,if(Wine!D99=0,FALSE,TRUE))</f>
        <v>0</v>
      </c>
      <c r="D1238" s="450" t="str">
        <f>if(Wine!B99=0,"",IF(isblank(Wine!B99),"",if(MOC!$J$148=false,Wine!A99,if(C1238=true,MOC!$H$148&amp;Wine!A99,if(MOC!$J$149,MOC!$H$148&amp;Wine!A99,Wine!A99)))))</f>
        <v/>
      </c>
      <c r="E1238" s="450" t="str">
        <f>if(Wine!B99=0,"",IF(isblank(Wine!B99),"",Wine!B99))</f>
        <v/>
      </c>
      <c r="G1238" s="450" t="str">
        <f>if(Wine!B99=0,"",IF(isblank(Wine!B99),"",if(MOC!$J$156=true,Wine!$A$14,$B$1154)))</f>
        <v/>
      </c>
      <c r="H1238" s="780">
        <f t="shared" si="12"/>
        <v>84</v>
      </c>
      <c r="I1238" s="450" t="str">
        <f>Wine!A99</f>
        <v/>
      </c>
      <c r="P1238" s="450" t="str">
        <f>IF(ISBLANK(Wine!B99),"",if(Wine!B99=0,"",Wine!B99))</f>
        <v/>
      </c>
      <c r="Q1238" s="450" t="str">
        <f>IF(ISBLANK(Wine!C99),"",if(Wine!C99=0,"",Wine!C99))</f>
        <v/>
      </c>
      <c r="R1238" s="450" t="str">
        <f>IF(ISBLANK(Wine!D99),"",if(Wine!D99=0,"",Wine!D99))</f>
        <v/>
      </c>
    </row>
    <row r="1239">
      <c r="A1239" s="779"/>
      <c r="C1239" s="450" t="b">
        <f>IF(ISBLANK(Wine!D100),FALSE,if(Wine!D100=0,FALSE,TRUE))</f>
        <v>0</v>
      </c>
      <c r="D1239" s="450" t="str">
        <f>if(Wine!B100=0,"",IF(isblank(Wine!B100),"",if(MOC!$J$148=false,Wine!A100,if(C1239=true,MOC!$H$148&amp;Wine!A100,if(MOC!$J$149,MOC!$H$148&amp;Wine!A100,Wine!A100)))))</f>
        <v/>
      </c>
      <c r="E1239" s="450" t="str">
        <f>if(Wine!B100=0,"",IF(isblank(Wine!B100),"",Wine!B100))</f>
        <v/>
      </c>
      <c r="G1239" s="450" t="str">
        <f>if(Wine!B100=0,"",IF(isblank(Wine!B100),"",if(MOC!$J$156=true,Wine!$A$14,$B$1154)))</f>
        <v/>
      </c>
      <c r="H1239" s="780">
        <f t="shared" si="12"/>
        <v>85</v>
      </c>
      <c r="I1239" s="450" t="str">
        <f>Wine!A100</f>
        <v/>
      </c>
      <c r="P1239" s="450" t="str">
        <f>IF(ISBLANK(Wine!B100),"",if(Wine!B100=0,"",Wine!B100))</f>
        <v/>
      </c>
      <c r="Q1239" s="450" t="str">
        <f>IF(ISBLANK(Wine!C100),"",if(Wine!C100=0,"",Wine!C100))</f>
        <v/>
      </c>
      <c r="R1239" s="450" t="str">
        <f>IF(ISBLANK(Wine!D100),"",if(Wine!D100=0,"",Wine!D100))</f>
        <v/>
      </c>
    </row>
    <row r="1240">
      <c r="A1240" s="779"/>
      <c r="C1240" s="450" t="b">
        <f>IF(ISBLANK(Wine!D101),FALSE,if(Wine!D101=0,FALSE,TRUE))</f>
        <v>0</v>
      </c>
      <c r="D1240" s="450" t="str">
        <f>if(Wine!B101=0,"",IF(isblank(Wine!B101),"",if(MOC!$J$148=false,Wine!A101,if(C1240=true,MOC!$H$148&amp;Wine!A101,if(MOC!$J$149,MOC!$H$148&amp;Wine!A101,Wine!A101)))))</f>
        <v/>
      </c>
      <c r="E1240" s="450" t="str">
        <f>if(Wine!B101=0,"",IF(isblank(Wine!B101),"",Wine!B101))</f>
        <v/>
      </c>
      <c r="G1240" s="450" t="str">
        <f>if(Wine!B101=0,"",IF(isblank(Wine!B101),"",if(MOC!$J$156=true,Wine!$A$14,$B$1154)))</f>
        <v/>
      </c>
      <c r="H1240" s="780">
        <f t="shared" si="12"/>
        <v>86</v>
      </c>
      <c r="I1240" s="450" t="str">
        <f>Wine!A101</f>
        <v/>
      </c>
      <c r="P1240" s="450" t="str">
        <f>IF(ISBLANK(Wine!B101),"",if(Wine!B101=0,"",Wine!B101))</f>
        <v/>
      </c>
      <c r="Q1240" s="450" t="str">
        <f>IF(ISBLANK(Wine!C101),"",if(Wine!C101=0,"",Wine!C101))</f>
        <v/>
      </c>
      <c r="R1240" s="450" t="str">
        <f>IF(ISBLANK(Wine!D101),"",if(Wine!D101=0,"",Wine!D101))</f>
        <v/>
      </c>
    </row>
    <row r="1241">
      <c r="A1241" s="779"/>
      <c r="C1241" s="450" t="b">
        <f>IF(ISBLANK(Wine!D102),FALSE,if(Wine!D102=0,FALSE,TRUE))</f>
        <v>0</v>
      </c>
      <c r="D1241" s="450" t="str">
        <f>if(Wine!B102=0,"",IF(isblank(Wine!B102),"",if(MOC!$J$148=false,Wine!A102,if(C1241=true,MOC!$H$148&amp;Wine!A102,if(MOC!$J$149,MOC!$H$148&amp;Wine!A102,Wine!A102)))))</f>
        <v/>
      </c>
      <c r="E1241" s="450" t="str">
        <f>if(Wine!B102=0,"",IF(isblank(Wine!B102),"",Wine!B102))</f>
        <v/>
      </c>
      <c r="G1241" s="450" t="str">
        <f>if(Wine!B102=0,"",IF(isblank(Wine!B102),"",if(MOC!$J$156=true,Wine!$A$14,$B$1154)))</f>
        <v/>
      </c>
      <c r="H1241" s="780">
        <f t="shared" si="12"/>
        <v>87</v>
      </c>
      <c r="I1241" s="450" t="str">
        <f>Wine!A102</f>
        <v/>
      </c>
      <c r="P1241" s="450" t="str">
        <f>IF(ISBLANK(Wine!B102),"",if(Wine!B102=0,"",Wine!B102))</f>
        <v/>
      </c>
      <c r="Q1241" s="450" t="str">
        <f>IF(ISBLANK(Wine!C102),"",if(Wine!C102=0,"",Wine!C102))</f>
        <v/>
      </c>
      <c r="R1241" s="450" t="str">
        <f>IF(ISBLANK(Wine!D102),"",if(Wine!D102=0,"",Wine!D102))</f>
        <v/>
      </c>
    </row>
    <row r="1242">
      <c r="A1242" s="779"/>
      <c r="C1242" s="450" t="b">
        <f>IF(ISBLANK(Wine!D103),FALSE,if(Wine!D103=0,FALSE,TRUE))</f>
        <v>0</v>
      </c>
      <c r="D1242" s="450" t="str">
        <f>if(Wine!B103=0,"",IF(isblank(Wine!B103),"",if(MOC!$J$148=false,Wine!A103,if(C1242=true,MOC!$H$148&amp;Wine!A103,if(MOC!$J$149,MOC!$H$148&amp;Wine!A103,Wine!A103)))))</f>
        <v/>
      </c>
      <c r="E1242" s="450" t="str">
        <f>if(Wine!B103=0,"",IF(isblank(Wine!B103),"",Wine!B103))</f>
        <v/>
      </c>
      <c r="G1242" s="450" t="str">
        <f>if(Wine!B103=0,"",IF(isblank(Wine!B103),"",if(MOC!$J$156=true,Wine!$A$14,$B$1154)))</f>
        <v/>
      </c>
      <c r="H1242" s="780">
        <f t="shared" si="12"/>
        <v>88</v>
      </c>
      <c r="I1242" s="450" t="str">
        <f>Wine!A103</f>
        <v/>
      </c>
      <c r="P1242" s="450" t="str">
        <f>IF(ISBLANK(Wine!B103),"",if(Wine!B103=0,"",Wine!B103))</f>
        <v/>
      </c>
      <c r="Q1242" s="450" t="str">
        <f>IF(ISBLANK(Wine!C103),"",if(Wine!C103=0,"",Wine!C103))</f>
        <v/>
      </c>
      <c r="R1242" s="450" t="str">
        <f>IF(ISBLANK(Wine!D103),"",if(Wine!D103=0,"",Wine!D103))</f>
        <v/>
      </c>
    </row>
    <row r="1243">
      <c r="A1243" s="779"/>
      <c r="C1243" s="450" t="b">
        <f>IF(ISBLANK(Wine!D104),FALSE,if(Wine!D104=0,FALSE,TRUE))</f>
        <v>0</v>
      </c>
      <c r="D1243" s="450" t="str">
        <f>if(Wine!B104=0,"",IF(isblank(Wine!B104),"",if(MOC!$J$148=false,Wine!A104,if(C1243=true,MOC!$H$148&amp;Wine!A104,if(MOC!$J$149,MOC!$H$148&amp;Wine!A104,Wine!A104)))))</f>
        <v/>
      </c>
      <c r="E1243" s="450" t="str">
        <f>if(Wine!B104=0,"",IF(isblank(Wine!B104),"",Wine!B104))</f>
        <v/>
      </c>
      <c r="G1243" s="450" t="str">
        <f>if(Wine!B104=0,"",IF(isblank(Wine!B104),"",if(MOC!$J$156=true,Wine!$A$14,$B$1154)))</f>
        <v/>
      </c>
      <c r="H1243" s="780">
        <f t="shared" si="12"/>
        <v>89</v>
      </c>
      <c r="I1243" s="450" t="str">
        <f>Wine!A104</f>
        <v/>
      </c>
      <c r="P1243" s="450" t="str">
        <f>IF(ISBLANK(Wine!B104),"",if(Wine!B104=0,"",Wine!B104))</f>
        <v/>
      </c>
      <c r="Q1243" s="450" t="str">
        <f>IF(ISBLANK(Wine!C104),"",if(Wine!C104=0,"",Wine!C104))</f>
        <v/>
      </c>
      <c r="R1243" s="450" t="str">
        <f>IF(ISBLANK(Wine!D104),"",if(Wine!D104=0,"",Wine!D104))</f>
        <v/>
      </c>
    </row>
    <row r="1244">
      <c r="A1244" s="779"/>
      <c r="C1244" s="450" t="b">
        <f>IF(ISBLANK(Wine!D105),FALSE,if(Wine!D105=0,FALSE,TRUE))</f>
        <v>0</v>
      </c>
      <c r="D1244" s="450" t="str">
        <f>if(Wine!B105=0,"",IF(isblank(Wine!B105),"",if(MOC!$J$148=false,Wine!A105,if(C1244=true,MOC!$H$148&amp;Wine!A105,if(MOC!$J$149,MOC!$H$148&amp;Wine!A105,Wine!A105)))))</f>
        <v/>
      </c>
      <c r="E1244" s="450" t="str">
        <f>if(Wine!B105=0,"",IF(isblank(Wine!B105),"",Wine!B105))</f>
        <v/>
      </c>
      <c r="G1244" s="450" t="str">
        <f>if(Wine!B105=0,"",IF(isblank(Wine!B105),"",if(MOC!$J$156=true,Wine!$A$14,$B$1154)))</f>
        <v/>
      </c>
      <c r="H1244" s="780">
        <f t="shared" si="12"/>
        <v>90</v>
      </c>
      <c r="I1244" s="450" t="str">
        <f>Wine!A105</f>
        <v/>
      </c>
      <c r="P1244" s="450" t="str">
        <f>IF(ISBLANK(Wine!B105),"",if(Wine!B105=0,"",Wine!B105))</f>
        <v/>
      </c>
      <c r="Q1244" s="450" t="str">
        <f>IF(ISBLANK(Wine!C105),"",if(Wine!C105=0,"",Wine!C105))</f>
        <v/>
      </c>
      <c r="R1244" s="450" t="str">
        <f>IF(ISBLANK(Wine!D105),"",if(Wine!D105=0,"",Wine!D105))</f>
        <v/>
      </c>
    </row>
    <row r="1245">
      <c r="A1245" s="779"/>
      <c r="C1245" s="450" t="b">
        <f>IF(ISBLANK(Wine!D106),FALSE,if(Wine!D106=0,FALSE,TRUE))</f>
        <v>0</v>
      </c>
      <c r="D1245" s="450" t="str">
        <f>if(Wine!B106=0,"",IF(isblank(Wine!B106),"",if(MOC!$J$148=false,Wine!A106,if(C1245=true,MOC!$H$148&amp;Wine!A106,if(MOC!$J$149,MOC!$H$148&amp;Wine!A106,Wine!A106)))))</f>
        <v/>
      </c>
      <c r="E1245" s="450" t="str">
        <f>if(Wine!B106=0,"",IF(isblank(Wine!B106),"",Wine!B106))</f>
        <v/>
      </c>
      <c r="G1245" s="450" t="str">
        <f>if(Wine!B106=0,"",IF(isblank(Wine!B106),"",if(MOC!$J$156=true,Wine!$A$14,$B$1154)))</f>
        <v/>
      </c>
      <c r="H1245" s="780">
        <f t="shared" si="12"/>
        <v>91</v>
      </c>
      <c r="I1245" s="450" t="str">
        <f>Wine!A106</f>
        <v/>
      </c>
      <c r="P1245" s="450" t="str">
        <f>IF(ISBLANK(Wine!B106),"",if(Wine!B106=0,"",Wine!B106))</f>
        <v/>
      </c>
      <c r="Q1245" s="450" t="str">
        <f>IF(ISBLANK(Wine!C106),"",if(Wine!C106=0,"",Wine!C106))</f>
        <v/>
      </c>
      <c r="R1245" s="450" t="str">
        <f>IF(ISBLANK(Wine!D106),"",if(Wine!D106=0,"",Wine!D106))</f>
        <v/>
      </c>
    </row>
    <row r="1246">
      <c r="A1246" s="779"/>
      <c r="C1246" s="450" t="b">
        <f>IF(ISBLANK(Wine!D107),FALSE,if(Wine!D107=0,FALSE,TRUE))</f>
        <v>0</v>
      </c>
      <c r="D1246" s="450" t="str">
        <f>if(Wine!B107=0,"",IF(isblank(Wine!B107),"",if(MOC!$J$148=false,Wine!A107,if(C1246=true,MOC!$H$148&amp;Wine!A107,if(MOC!$J$149,MOC!$H$148&amp;Wine!A107,Wine!A107)))))</f>
        <v/>
      </c>
      <c r="E1246" s="450" t="str">
        <f>if(Wine!B107=0,"",IF(isblank(Wine!B107),"",Wine!B107))</f>
        <v/>
      </c>
      <c r="G1246" s="450" t="str">
        <f>if(Wine!B107=0,"",IF(isblank(Wine!B107),"",if(MOC!$J$156=true,Wine!$A$14,$B$1154)))</f>
        <v/>
      </c>
      <c r="H1246" s="780">
        <f t="shared" si="12"/>
        <v>92</v>
      </c>
      <c r="I1246" s="450" t="str">
        <f>Wine!A107</f>
        <v/>
      </c>
      <c r="P1246" s="450" t="str">
        <f>IF(ISBLANK(Wine!B107),"",if(Wine!B107=0,"",Wine!B107))</f>
        <v/>
      </c>
      <c r="Q1246" s="450" t="str">
        <f>IF(ISBLANK(Wine!C107),"",if(Wine!C107=0,"",Wine!C107))</f>
        <v/>
      </c>
      <c r="R1246" s="450" t="str">
        <f>IF(ISBLANK(Wine!D107),"",if(Wine!D107=0,"",Wine!D107))</f>
        <v/>
      </c>
    </row>
    <row r="1247">
      <c r="A1247" s="779"/>
      <c r="C1247" s="450" t="b">
        <f>IF(ISBLANK(Wine!D108),FALSE,if(Wine!D108=0,FALSE,TRUE))</f>
        <v>0</v>
      </c>
      <c r="D1247" s="450" t="str">
        <f>if(Wine!B108=0,"",IF(isblank(Wine!B108),"",if(MOC!$J$148=false,Wine!A108,if(C1247=true,MOC!$H$148&amp;Wine!A108,if(MOC!$J$149,MOC!$H$148&amp;Wine!A108,Wine!A108)))))</f>
        <v/>
      </c>
      <c r="E1247" s="450" t="str">
        <f>if(Wine!B108=0,"",IF(isblank(Wine!B108),"",Wine!B108))</f>
        <v/>
      </c>
      <c r="G1247" s="450" t="str">
        <f>if(Wine!B108=0,"",IF(isblank(Wine!B108),"",if(MOC!$J$156=true,Wine!$A$14,$B$1154)))</f>
        <v/>
      </c>
      <c r="H1247" s="780">
        <f t="shared" si="12"/>
        <v>93</v>
      </c>
      <c r="I1247" s="450" t="str">
        <f>Wine!A108</f>
        <v/>
      </c>
      <c r="P1247" s="450" t="str">
        <f>IF(ISBLANK(Wine!B108),"",if(Wine!B108=0,"",Wine!B108))</f>
        <v/>
      </c>
      <c r="Q1247" s="450" t="str">
        <f>IF(ISBLANK(Wine!C108),"",if(Wine!C108=0,"",Wine!C108))</f>
        <v/>
      </c>
      <c r="R1247" s="450" t="str">
        <f>IF(ISBLANK(Wine!D108),"",if(Wine!D108=0,"",Wine!D108))</f>
        <v/>
      </c>
    </row>
    <row r="1248">
      <c r="A1248" s="779"/>
      <c r="C1248" s="450" t="b">
        <f>IF(ISBLANK(Wine!D109),FALSE,if(Wine!D109=0,FALSE,TRUE))</f>
        <v>0</v>
      </c>
      <c r="D1248" s="450" t="str">
        <f>if(Wine!B109=0,"",IF(isblank(Wine!B109),"",if(MOC!$J$148=false,Wine!A109,if(C1248=true,MOC!$H$148&amp;Wine!A109,if(MOC!$J$149,MOC!$H$148&amp;Wine!A109,Wine!A109)))))</f>
        <v/>
      </c>
      <c r="E1248" s="450" t="str">
        <f>if(Wine!B109=0,"",IF(isblank(Wine!B109),"",Wine!B109))</f>
        <v/>
      </c>
      <c r="G1248" s="450" t="str">
        <f>if(Wine!B109=0,"",IF(isblank(Wine!B109),"",if(MOC!$J$156=true,Wine!$A$14,$B$1154)))</f>
        <v/>
      </c>
      <c r="H1248" s="780">
        <f t="shared" si="12"/>
        <v>94</v>
      </c>
      <c r="I1248" s="450" t="str">
        <f>Wine!A109</f>
        <v/>
      </c>
      <c r="P1248" s="450" t="str">
        <f>IF(ISBLANK(Wine!B109),"",if(Wine!B109=0,"",Wine!B109))</f>
        <v/>
      </c>
      <c r="Q1248" s="450" t="str">
        <f>IF(ISBLANK(Wine!C109),"",if(Wine!C109=0,"",Wine!C109))</f>
        <v/>
      </c>
      <c r="R1248" s="450" t="str">
        <f>IF(ISBLANK(Wine!D109),"",if(Wine!D109=0,"",Wine!D109))</f>
        <v/>
      </c>
    </row>
    <row r="1249">
      <c r="A1249" s="779"/>
      <c r="C1249" s="450" t="b">
        <f>IF(ISBLANK(Wine!D110),FALSE,if(Wine!D110=0,FALSE,TRUE))</f>
        <v>0</v>
      </c>
      <c r="D1249" s="450" t="str">
        <f>if(Wine!B110=0,"",IF(isblank(Wine!B110),"",if(MOC!$J$148=false,Wine!A110,if(C1249=true,MOC!$H$148&amp;Wine!A110,if(MOC!$J$149,MOC!$H$148&amp;Wine!A110,Wine!A110)))))</f>
        <v/>
      </c>
      <c r="E1249" s="450" t="str">
        <f>if(Wine!B110=0,"",IF(isblank(Wine!B110),"",Wine!B110))</f>
        <v/>
      </c>
      <c r="G1249" s="450" t="str">
        <f>if(Wine!B110=0,"",IF(isblank(Wine!B110),"",if(MOC!$J$156=true,Wine!$A$14,$B$1154)))</f>
        <v/>
      </c>
      <c r="H1249" s="780">
        <f t="shared" si="12"/>
        <v>95</v>
      </c>
      <c r="I1249" s="450" t="str">
        <f>Wine!A110</f>
        <v/>
      </c>
      <c r="P1249" s="450" t="str">
        <f>IF(ISBLANK(Wine!B110),"",if(Wine!B110=0,"",Wine!B110))</f>
        <v/>
      </c>
      <c r="Q1249" s="450" t="str">
        <f>IF(ISBLANK(Wine!C110),"",if(Wine!C110=0,"",Wine!C110))</f>
        <v/>
      </c>
      <c r="R1249" s="450" t="str">
        <f>IF(ISBLANK(Wine!D110),"",if(Wine!D110=0,"",Wine!D110))</f>
        <v/>
      </c>
    </row>
    <row r="1250">
      <c r="A1250" s="779"/>
      <c r="C1250" s="450" t="b">
        <f>IF(ISBLANK(Wine!D111),FALSE,if(Wine!D111=0,FALSE,TRUE))</f>
        <v>0</v>
      </c>
      <c r="D1250" s="450" t="str">
        <f>if(Wine!B111=0,"",IF(isblank(Wine!B111),"",if(MOC!$J$148=false,Wine!A111,if(C1250=true,MOC!$H$148&amp;Wine!A111,if(MOC!$J$149,MOC!$H$148&amp;Wine!A111,Wine!A111)))))</f>
        <v/>
      </c>
      <c r="E1250" s="450" t="str">
        <f>if(Wine!B111=0,"",IF(isblank(Wine!B111),"",Wine!B111))</f>
        <v/>
      </c>
      <c r="G1250" s="450" t="str">
        <f>if(Wine!B111=0,"",IF(isblank(Wine!B111),"",if(MOC!$J$156=true,Wine!$A$14,$B$1154)))</f>
        <v/>
      </c>
      <c r="H1250" s="780">
        <f t="shared" si="12"/>
        <v>96</v>
      </c>
      <c r="I1250" s="450" t="str">
        <f>Wine!A111</f>
        <v/>
      </c>
      <c r="P1250" s="450" t="str">
        <f>IF(ISBLANK(Wine!B111),"",if(Wine!B111=0,"",Wine!B111))</f>
        <v/>
      </c>
      <c r="Q1250" s="450" t="str">
        <f>IF(ISBLANK(Wine!C111),"",if(Wine!C111=0,"",Wine!C111))</f>
        <v/>
      </c>
      <c r="R1250" s="450" t="str">
        <f>IF(ISBLANK(Wine!D111),"",if(Wine!D111=0,"",Wine!D111))</f>
        <v/>
      </c>
    </row>
    <row r="1251">
      <c r="A1251" s="779"/>
      <c r="C1251" s="450" t="b">
        <f>IF(ISBLANK(Wine!D112),FALSE,if(Wine!D112=0,FALSE,TRUE))</f>
        <v>0</v>
      </c>
      <c r="D1251" s="450" t="str">
        <f>if(Wine!B112=0,"",IF(isblank(Wine!B112),"",if(MOC!$J$148=false,Wine!A112,if(C1251=true,MOC!$H$148&amp;Wine!A112,if(MOC!$J$149,MOC!$H$148&amp;Wine!A112,Wine!A112)))))</f>
        <v/>
      </c>
      <c r="E1251" s="450" t="str">
        <f>if(Wine!B112=0,"",IF(isblank(Wine!B112),"",Wine!B112))</f>
        <v/>
      </c>
      <c r="G1251" s="450" t="str">
        <f>if(Wine!B112=0,"",IF(isblank(Wine!B112),"",if(MOC!$J$156=true,Wine!$A$14,$B$1154)))</f>
        <v/>
      </c>
      <c r="H1251" s="780">
        <f t="shared" si="12"/>
        <v>97</v>
      </c>
      <c r="I1251" s="450" t="str">
        <f>Wine!A112</f>
        <v/>
      </c>
      <c r="P1251" s="450" t="str">
        <f>IF(ISBLANK(Wine!B112),"",if(Wine!B112=0,"",Wine!B112))</f>
        <v/>
      </c>
      <c r="Q1251" s="450" t="str">
        <f>IF(ISBLANK(Wine!C112),"",if(Wine!C112=0,"",Wine!C112))</f>
        <v/>
      </c>
      <c r="R1251" s="450" t="str">
        <f>IF(ISBLANK(Wine!D112),"",if(Wine!D112=0,"",Wine!D112))</f>
        <v/>
      </c>
    </row>
    <row r="1252">
      <c r="A1252" s="779"/>
      <c r="C1252" s="450" t="b">
        <f>IF(ISBLANK(Wine!D113),FALSE,if(Wine!D113=0,FALSE,TRUE))</f>
        <v>0</v>
      </c>
      <c r="D1252" s="450" t="str">
        <f>if(Wine!B113=0,"",IF(isblank(Wine!B113),"",if(MOC!$J$148=false,Wine!A113,if(C1252=true,MOC!$H$148&amp;Wine!A113,if(MOC!$J$149,MOC!$H$148&amp;Wine!A113,Wine!A113)))))</f>
        <v/>
      </c>
      <c r="E1252" s="450" t="str">
        <f>if(Wine!B113=0,"",IF(isblank(Wine!B113),"",Wine!B113))</f>
        <v/>
      </c>
      <c r="G1252" s="450" t="str">
        <f>if(Wine!B113=0,"",IF(isblank(Wine!B113),"",if(MOC!$J$156=true,Wine!$A$14,$B$1154)))</f>
        <v/>
      </c>
      <c r="H1252" s="780">
        <f t="shared" si="12"/>
        <v>98</v>
      </c>
      <c r="I1252" s="450" t="str">
        <f>Wine!A113</f>
        <v/>
      </c>
      <c r="P1252" s="450" t="str">
        <f>IF(ISBLANK(Wine!B113),"",if(Wine!B113=0,"",Wine!B113))</f>
        <v/>
      </c>
      <c r="Q1252" s="450" t="str">
        <f>IF(ISBLANK(Wine!C113),"",if(Wine!C113=0,"",Wine!C113))</f>
        <v/>
      </c>
      <c r="R1252" s="450" t="str">
        <f>IF(ISBLANK(Wine!D113),"",if(Wine!D113=0,"",Wine!D113))</f>
        <v/>
      </c>
    </row>
    <row r="1253">
      <c r="A1253" s="779"/>
      <c r="C1253" s="450" t="b">
        <f>IF(ISBLANK(Wine!D114),FALSE,if(Wine!D114=0,FALSE,TRUE))</f>
        <v>0</v>
      </c>
      <c r="D1253" s="450" t="str">
        <f>if(Wine!B114=0,"",IF(isblank(Wine!B114),"",if(MOC!$J$148=false,Wine!A114,if(C1253=true,MOC!$H$148&amp;Wine!A114,if(MOC!$J$149,MOC!$H$148&amp;Wine!A114,Wine!A114)))))</f>
        <v/>
      </c>
      <c r="E1253" s="450" t="str">
        <f>if(Wine!B114=0,"",IF(isblank(Wine!B114),"",Wine!B114))</f>
        <v/>
      </c>
      <c r="G1253" s="450" t="str">
        <f>if(Wine!B114=0,"",IF(isblank(Wine!B114),"",if(MOC!$J$156=true,Wine!$A$14,$B$1154)))</f>
        <v/>
      </c>
      <c r="H1253" s="780">
        <f t="shared" si="12"/>
        <v>99</v>
      </c>
      <c r="I1253" s="450" t="str">
        <f>Wine!A114</f>
        <v/>
      </c>
      <c r="P1253" s="450" t="str">
        <f>IF(ISBLANK(Wine!B114),"",if(Wine!B114=0,"",Wine!B114))</f>
        <v/>
      </c>
      <c r="Q1253" s="450" t="str">
        <f>IF(ISBLANK(Wine!C114),"",if(Wine!C114=0,"",Wine!C114))</f>
        <v/>
      </c>
      <c r="R1253" s="450" t="str">
        <f>IF(ISBLANK(Wine!D114),"",if(Wine!D114=0,"",Wine!D114))</f>
        <v/>
      </c>
    </row>
    <row r="1254">
      <c r="A1254" s="779"/>
      <c r="C1254" s="450" t="b">
        <f>IF(ISBLANK(Wine!D115),FALSE,if(Wine!D115=0,FALSE,TRUE))</f>
        <v>0</v>
      </c>
      <c r="D1254" s="450" t="str">
        <f>if(Wine!B115=0,"",IF(isblank(Wine!B115),"",if(MOC!$J$148=false,Wine!A115,if(C1254=true,MOC!$H$148&amp;Wine!A115,if(MOC!$J$149,MOC!$H$148&amp;Wine!A115,Wine!A115)))))</f>
        <v/>
      </c>
      <c r="E1254" s="450" t="str">
        <f>if(Wine!B115=0,"",IF(isblank(Wine!B115),"",Wine!B115))</f>
        <v/>
      </c>
      <c r="G1254" s="450" t="str">
        <f>if(Wine!B115=0,"",IF(isblank(Wine!B115),"",if(MOC!$J$156=true,Wine!$A$14,$B$1154)))</f>
        <v/>
      </c>
      <c r="H1254" s="780">
        <f t="shared" si="12"/>
        <v>100</v>
      </c>
      <c r="I1254" s="450" t="str">
        <f>Wine!A115</f>
        <v/>
      </c>
      <c r="P1254" s="450" t="str">
        <f>IF(ISBLANK(Wine!B115),"",if(Wine!B115=0,"",Wine!B115))</f>
        <v/>
      </c>
      <c r="Q1254" s="450" t="str">
        <f>IF(ISBLANK(Wine!C115),"",if(Wine!C115=0,"",Wine!C115))</f>
        <v/>
      </c>
      <c r="R1254" s="450" t="str">
        <f>IF(ISBLANK(Wine!D115),"",if(Wine!D115=0,"",Wine!D115))</f>
        <v/>
      </c>
    </row>
    <row r="1255">
      <c r="A1255" s="779"/>
      <c r="H1255" s="780"/>
    </row>
    <row r="1256">
      <c r="A1256" s="779"/>
      <c r="H1256" s="780"/>
    </row>
    <row r="1257">
      <c r="A1257" s="779"/>
      <c r="H1257" s="780"/>
    </row>
    <row r="1258">
      <c r="A1258" s="791" t="str">
        <f>Wine!A14&amp;" "&amp;Wine!D15</f>
        <v>Red Bottle $</v>
      </c>
      <c r="B1258" s="784" t="str">
        <f>SUBSTITUTE(A1258,"$","")</f>
        <v>Red Bottle </v>
      </c>
      <c r="H1258" s="780"/>
      <c r="I1258" s="779"/>
    </row>
    <row r="1259">
      <c r="A1259" s="791" t="s">
        <v>506</v>
      </c>
      <c r="B1259" s="784" t="s">
        <v>506</v>
      </c>
      <c r="C1259" s="450" t="b">
        <f>IF(ISBLANK(Wine!B16),FALSE,if(Wine!B16=0,FALSE,TRUE))</f>
        <v>1</v>
      </c>
      <c r="D1259" s="450" t="str">
        <f>if(Wine!D16=0,"",IF(isblank(Wine!D16),"",if(MOC!$J$152=false,Wine!A16,if(C1259=true,MOC!$H$152&amp;Wine!A16,if(MOC!$J$153,MOC!$H$152&amp;Wine!A16,Wine!A16)))))</f>
        <v>B - House Pinot Noir (Example)</v>
      </c>
      <c r="E1259" s="784">
        <f>if(Wine!D16=0,"",IF(isblank(Wine!D16),"",Wine!D16))</f>
        <v>52</v>
      </c>
      <c r="G1259" s="784" t="str">
        <f>if(Wine!D16=0,"",IF(isblank(Wine!D16),"",if(MOC!$J$156=true,Wine!$A$14,$B$1258)))</f>
        <v>Red Bottle </v>
      </c>
      <c r="H1259" s="780">
        <f>H1257+1</f>
        <v>1</v>
      </c>
      <c r="I1259" s="450" t="str">
        <f>Wine!F16</f>
        <v>House Pinot Grigio (Example)</v>
      </c>
      <c r="P1259" s="784">
        <f>IF(ISBLANK(Wine!G16),"",if(Wine!G16=0,"",Wine!G16))</f>
        <v>8</v>
      </c>
      <c r="R1259" s="784">
        <f>IF(ISBLANK(Wine!I16),"",if(Wine!I16=0,"",Wine!I16))</f>
        <v>52</v>
      </c>
    </row>
    <row r="1260">
      <c r="A1260" s="779"/>
      <c r="C1260" s="450" t="b">
        <f>IF(ISBLANK(Wine!B17),FALSE,if(Wine!B17=0,FALSE,TRUE))</f>
        <v>0</v>
      </c>
      <c r="D1260" s="450" t="str">
        <f>if(Wine!D17=0,"",IF(isblank(Wine!D17),"",if(MOC!$J$152=false,Wine!A17,if(C1260=true,MOC!$H$152&amp;Wine!A17,if(MOC!$J$153,MOC!$H$152&amp;Wine!A17,Wine!A17)))))</f>
        <v/>
      </c>
      <c r="E1260" s="450" t="str">
        <f>if(Wine!D17=0,"",IF(isblank(Wine!D17),"",Wine!D17))</f>
        <v/>
      </c>
      <c r="G1260" s="450" t="str">
        <f>if(Wine!D17=0,"",IF(isblank(Wine!D17),"",if(MOC!$J$156=true,Wine!$A$14,$B$1258)))</f>
        <v/>
      </c>
      <c r="H1260" s="780">
        <f t="shared" ref="H1260:H1358" si="13">H1259+1</f>
        <v>2</v>
      </c>
      <c r="I1260" s="450" t="str">
        <f>Wine!F17</f>
        <v/>
      </c>
      <c r="P1260" s="450" t="str">
        <f>IF(ISBLANK(Wine!G17),"",if(Wine!G17=0,"",Wine!G17))</f>
        <v/>
      </c>
      <c r="R1260" s="450" t="str">
        <f>IF(ISBLANK(Wine!I17),"",if(Wine!I17=0,"",Wine!I17))</f>
        <v/>
      </c>
    </row>
    <row r="1261">
      <c r="A1261" s="779"/>
      <c r="C1261" s="450" t="b">
        <f>IF(ISBLANK(Wine!B18),FALSE,if(Wine!B18=0,FALSE,TRUE))</f>
        <v>0</v>
      </c>
      <c r="D1261" s="450" t="str">
        <f>if(Wine!D18=0,"",IF(isblank(Wine!D18),"",if(MOC!$J$152=false,Wine!A18,if(C1261=true,MOC!$H$152&amp;Wine!A18,if(MOC!$J$153,MOC!$H$152&amp;Wine!A18,Wine!A18)))))</f>
        <v/>
      </c>
      <c r="E1261" s="450" t="str">
        <f>if(Wine!D18=0,"",IF(isblank(Wine!D18),"",Wine!D18))</f>
        <v/>
      </c>
      <c r="G1261" s="450" t="str">
        <f>if(Wine!D18=0,"",IF(isblank(Wine!D18),"",if(MOC!$J$156=true,Wine!$A$14,$B$1258)))</f>
        <v/>
      </c>
      <c r="H1261" s="780">
        <f t="shared" si="13"/>
        <v>3</v>
      </c>
      <c r="I1261" s="450" t="str">
        <f>Wine!F18</f>
        <v/>
      </c>
      <c r="P1261" s="450" t="str">
        <f>IF(ISBLANK(Wine!G18),"",if(Wine!G18=0,"",Wine!G18))</f>
        <v/>
      </c>
      <c r="R1261" s="450" t="str">
        <f>IF(ISBLANK(Wine!I18),"",if(Wine!I18=0,"",Wine!I18))</f>
        <v/>
      </c>
    </row>
    <row r="1262">
      <c r="A1262" s="779"/>
      <c r="C1262" s="450" t="b">
        <f>IF(ISBLANK(Wine!B19),FALSE,if(Wine!B19=0,FALSE,TRUE))</f>
        <v>0</v>
      </c>
      <c r="D1262" s="450" t="str">
        <f>if(Wine!D19=0,"",IF(isblank(Wine!D19),"",if(MOC!$J$152=false,Wine!A19,if(C1262=true,MOC!$H$152&amp;Wine!A19,if(MOC!$J$153,MOC!$H$152&amp;Wine!A19,Wine!A19)))))</f>
        <v/>
      </c>
      <c r="E1262" s="450" t="str">
        <f>if(Wine!D19=0,"",IF(isblank(Wine!D19),"",Wine!D19))</f>
        <v/>
      </c>
      <c r="G1262" s="450" t="str">
        <f>if(Wine!D19=0,"",IF(isblank(Wine!D19),"",if(MOC!$J$156=true,Wine!$A$14,$B$1258)))</f>
        <v/>
      </c>
      <c r="H1262" s="780">
        <f t="shared" si="13"/>
        <v>4</v>
      </c>
      <c r="I1262" s="450" t="str">
        <f>Wine!F19</f>
        <v/>
      </c>
      <c r="P1262" s="450" t="str">
        <f>IF(ISBLANK(Wine!G19),"",if(Wine!G19=0,"",Wine!G19))</f>
        <v/>
      </c>
      <c r="R1262" s="450" t="str">
        <f>IF(ISBLANK(Wine!I19),"",if(Wine!I19=0,"",Wine!I19))</f>
        <v/>
      </c>
    </row>
    <row r="1263">
      <c r="A1263" s="779"/>
      <c r="C1263" s="450" t="b">
        <f>IF(ISBLANK(Wine!B20),FALSE,if(Wine!B20=0,FALSE,TRUE))</f>
        <v>0</v>
      </c>
      <c r="D1263" s="450" t="str">
        <f>if(Wine!D20=0,"",IF(isblank(Wine!D20),"",if(MOC!$J$152=false,Wine!A20,if(C1263=true,MOC!$H$152&amp;Wine!A20,if(MOC!$J$153,MOC!$H$152&amp;Wine!A20,Wine!A20)))))</f>
        <v/>
      </c>
      <c r="E1263" s="450" t="str">
        <f>if(Wine!D20=0,"",IF(isblank(Wine!D20),"",Wine!D20))</f>
        <v/>
      </c>
      <c r="G1263" s="450" t="str">
        <f>if(Wine!D20=0,"",IF(isblank(Wine!D20),"",if(MOC!$J$156=true,Wine!$A$14,$B$1258)))</f>
        <v/>
      </c>
      <c r="H1263" s="780">
        <f t="shared" si="13"/>
        <v>5</v>
      </c>
      <c r="I1263" s="450" t="str">
        <f>Wine!F20</f>
        <v/>
      </c>
      <c r="P1263" s="450" t="str">
        <f>IF(ISBLANK(Wine!G20),"",if(Wine!G20=0,"",Wine!G20))</f>
        <v/>
      </c>
      <c r="R1263" s="450" t="str">
        <f>IF(ISBLANK(Wine!I20),"",if(Wine!I20=0,"",Wine!I20))</f>
        <v/>
      </c>
    </row>
    <row r="1264">
      <c r="A1264" s="779"/>
      <c r="C1264" s="450" t="b">
        <f>IF(ISBLANK(Wine!B21),FALSE,if(Wine!B21=0,FALSE,TRUE))</f>
        <v>0</v>
      </c>
      <c r="D1264" s="450" t="str">
        <f>if(Wine!D21=0,"",IF(isblank(Wine!D21),"",if(MOC!$J$152=false,Wine!A21,if(C1264=true,MOC!$H$152&amp;Wine!A21,if(MOC!$J$153,MOC!$H$152&amp;Wine!A21,Wine!A21)))))</f>
        <v/>
      </c>
      <c r="E1264" s="450" t="str">
        <f>if(Wine!D21=0,"",IF(isblank(Wine!D21),"",Wine!D21))</f>
        <v/>
      </c>
      <c r="G1264" s="450" t="str">
        <f>if(Wine!D21=0,"",IF(isblank(Wine!D21),"",if(MOC!$J$156=true,Wine!$A$14,$B$1258)))</f>
        <v/>
      </c>
      <c r="H1264" s="780">
        <f t="shared" si="13"/>
        <v>6</v>
      </c>
      <c r="I1264" s="450" t="str">
        <f>Wine!F21</f>
        <v/>
      </c>
      <c r="P1264" s="450" t="str">
        <f>IF(ISBLANK(Wine!G21),"",if(Wine!G21=0,"",Wine!G21))</f>
        <v/>
      </c>
      <c r="R1264" s="450" t="str">
        <f>IF(ISBLANK(Wine!I21),"",if(Wine!I21=0,"",Wine!I21))</f>
        <v/>
      </c>
    </row>
    <row r="1265">
      <c r="A1265" s="779"/>
      <c r="C1265" s="450" t="b">
        <f>IF(ISBLANK(Wine!B22),FALSE,if(Wine!B22=0,FALSE,TRUE))</f>
        <v>0</v>
      </c>
      <c r="H1265" s="780">
        <f t="shared" si="13"/>
        <v>7</v>
      </c>
      <c r="I1265" s="450" t="str">
        <f>Wine!F22</f>
        <v/>
      </c>
      <c r="P1265" s="450" t="str">
        <f>IF(ISBLANK(Wine!G22),"",if(Wine!G22=0,"",Wine!G22))</f>
        <v/>
      </c>
      <c r="R1265" s="450" t="str">
        <f>IF(ISBLANK(Wine!I22),"",if(Wine!I22=0,"",Wine!I22))</f>
        <v/>
      </c>
    </row>
    <row r="1266">
      <c r="A1266" s="779"/>
      <c r="C1266" s="450" t="b">
        <f>IF(ISBLANK(Wine!B23),FALSE,if(Wine!B23=0,FALSE,TRUE))</f>
        <v>0</v>
      </c>
      <c r="H1266" s="780">
        <f t="shared" si="13"/>
        <v>8</v>
      </c>
      <c r="I1266" s="450" t="str">
        <f>Wine!F23</f>
        <v/>
      </c>
      <c r="P1266" s="450" t="str">
        <f>IF(ISBLANK(Wine!G23),"",if(Wine!G23=0,"",Wine!G23))</f>
        <v/>
      </c>
      <c r="R1266" s="450" t="str">
        <f>IF(ISBLANK(Wine!I23),"",if(Wine!I23=0,"",Wine!I23))</f>
        <v/>
      </c>
    </row>
    <row r="1267">
      <c r="A1267" s="779"/>
      <c r="C1267" s="450" t="b">
        <f>IF(ISBLANK(Wine!B24),FALSE,if(Wine!B24=0,FALSE,TRUE))</f>
        <v>0</v>
      </c>
      <c r="H1267" s="780">
        <f t="shared" si="13"/>
        <v>9</v>
      </c>
      <c r="I1267" s="450" t="str">
        <f>Wine!F24</f>
        <v/>
      </c>
      <c r="P1267" s="450" t="str">
        <f>IF(ISBLANK(Wine!G24),"",if(Wine!G24=0,"",Wine!G24))</f>
        <v/>
      </c>
      <c r="R1267" s="450" t="str">
        <f>IF(ISBLANK(Wine!I24),"",if(Wine!I24=0,"",Wine!I24))</f>
        <v/>
      </c>
    </row>
    <row r="1268">
      <c r="A1268" s="779"/>
      <c r="C1268" s="450" t="b">
        <f>IF(ISBLANK(Wine!B25),FALSE,if(Wine!B25=0,FALSE,TRUE))</f>
        <v>0</v>
      </c>
      <c r="H1268" s="780">
        <f t="shared" si="13"/>
        <v>10</v>
      </c>
      <c r="I1268" s="450" t="str">
        <f>Wine!F25</f>
        <v/>
      </c>
      <c r="P1268" s="450" t="str">
        <f>IF(ISBLANK(Wine!G25),"",if(Wine!G25=0,"",Wine!G25))</f>
        <v/>
      </c>
      <c r="R1268" s="450" t="str">
        <f>IF(ISBLANK(Wine!I25),"",if(Wine!I25=0,"",Wine!I25))</f>
        <v/>
      </c>
    </row>
    <row r="1269">
      <c r="A1269" s="779"/>
      <c r="C1269" s="450" t="b">
        <f>IF(ISBLANK(Wine!B26),FALSE,if(Wine!B26=0,FALSE,TRUE))</f>
        <v>0</v>
      </c>
      <c r="H1269" s="780">
        <f t="shared" si="13"/>
        <v>11</v>
      </c>
      <c r="I1269" s="450" t="str">
        <f>Wine!F26</f>
        <v/>
      </c>
      <c r="P1269" s="450" t="str">
        <f>IF(ISBLANK(Wine!G26),"",if(Wine!G26=0,"",Wine!G26))</f>
        <v/>
      </c>
      <c r="R1269" s="450" t="str">
        <f>IF(ISBLANK(Wine!I26),"",if(Wine!I26=0,"",Wine!I26))</f>
        <v/>
      </c>
    </row>
    <row r="1270">
      <c r="A1270" s="779"/>
      <c r="C1270" s="450" t="b">
        <f>IF(ISBLANK(Wine!B27),FALSE,if(Wine!B27=0,FALSE,TRUE))</f>
        <v>0</v>
      </c>
      <c r="H1270" s="780">
        <f t="shared" si="13"/>
        <v>12</v>
      </c>
      <c r="I1270" s="450" t="str">
        <f>Wine!F27</f>
        <v/>
      </c>
      <c r="P1270" s="450" t="str">
        <f>IF(ISBLANK(Wine!G27),"",if(Wine!G27=0,"",Wine!G27))</f>
        <v/>
      </c>
      <c r="R1270" s="450" t="str">
        <f>IF(ISBLANK(Wine!I27),"",if(Wine!I27=0,"",Wine!I27))</f>
        <v/>
      </c>
    </row>
    <row r="1271">
      <c r="A1271" s="779"/>
      <c r="C1271" s="450" t="b">
        <f>IF(ISBLANK(Wine!B28),FALSE,if(Wine!B28=0,FALSE,TRUE))</f>
        <v>0</v>
      </c>
      <c r="H1271" s="780">
        <f t="shared" si="13"/>
        <v>13</v>
      </c>
      <c r="I1271" s="450" t="str">
        <f>Wine!F28</f>
        <v/>
      </c>
      <c r="P1271" s="450" t="str">
        <f>IF(ISBLANK(Wine!G28),"",if(Wine!G28=0,"",Wine!G28))</f>
        <v/>
      </c>
      <c r="R1271" s="450" t="str">
        <f>IF(ISBLANK(Wine!I28),"",if(Wine!I28=0,"",Wine!I28))</f>
        <v/>
      </c>
    </row>
    <row r="1272">
      <c r="A1272" s="779"/>
      <c r="C1272" s="450" t="b">
        <f>IF(ISBLANK(Wine!B29),FALSE,if(Wine!B29=0,FALSE,TRUE))</f>
        <v>0</v>
      </c>
      <c r="H1272" s="780">
        <f t="shared" si="13"/>
        <v>14</v>
      </c>
      <c r="I1272" s="450" t="str">
        <f>Wine!F29</f>
        <v/>
      </c>
      <c r="P1272" s="450" t="str">
        <f>IF(ISBLANK(Wine!G29),"",if(Wine!G29=0,"",Wine!G29))</f>
        <v/>
      </c>
      <c r="R1272" s="450" t="str">
        <f>IF(ISBLANK(Wine!I29),"",if(Wine!I29=0,"",Wine!I29))</f>
        <v/>
      </c>
    </row>
    <row r="1273">
      <c r="A1273" s="779"/>
      <c r="C1273" s="450" t="b">
        <f>IF(ISBLANK(Wine!B30),FALSE,if(Wine!B30=0,FALSE,TRUE))</f>
        <v>0</v>
      </c>
      <c r="H1273" s="780">
        <f t="shared" si="13"/>
        <v>15</v>
      </c>
      <c r="I1273" s="450" t="str">
        <f>Wine!F30</f>
        <v/>
      </c>
      <c r="P1273" s="450" t="str">
        <f>IF(ISBLANK(Wine!G30),"",if(Wine!G30=0,"",Wine!G30))</f>
        <v/>
      </c>
      <c r="R1273" s="450" t="str">
        <f>IF(ISBLANK(Wine!I30),"",if(Wine!I30=0,"",Wine!I30))</f>
        <v/>
      </c>
    </row>
    <row r="1274">
      <c r="A1274" s="779"/>
      <c r="C1274" s="450" t="b">
        <f>IF(ISBLANK(Wine!B31),FALSE,if(Wine!B31=0,FALSE,TRUE))</f>
        <v>0</v>
      </c>
      <c r="H1274" s="780">
        <f t="shared" si="13"/>
        <v>16</v>
      </c>
      <c r="I1274" s="450" t="str">
        <f>Wine!F31</f>
        <v/>
      </c>
      <c r="P1274" s="450" t="str">
        <f>IF(ISBLANK(Wine!G31),"",if(Wine!G31=0,"",Wine!G31))</f>
        <v/>
      </c>
      <c r="R1274" s="450" t="str">
        <f>IF(ISBLANK(Wine!I31),"",if(Wine!I31=0,"",Wine!I31))</f>
        <v/>
      </c>
    </row>
    <row r="1275">
      <c r="A1275" s="779"/>
      <c r="C1275" s="450" t="b">
        <f>IF(ISBLANK(Wine!B32),FALSE,if(Wine!B32=0,FALSE,TRUE))</f>
        <v>0</v>
      </c>
      <c r="H1275" s="780">
        <f t="shared" si="13"/>
        <v>17</v>
      </c>
      <c r="I1275" s="450" t="str">
        <f>Wine!F32</f>
        <v/>
      </c>
      <c r="P1275" s="450" t="str">
        <f>IF(ISBLANK(Wine!G32),"",if(Wine!G32=0,"",Wine!G32))</f>
        <v/>
      </c>
      <c r="R1275" s="450" t="str">
        <f>IF(ISBLANK(Wine!I32),"",if(Wine!I32=0,"",Wine!I32))</f>
        <v/>
      </c>
    </row>
    <row r="1276">
      <c r="A1276" s="779"/>
      <c r="C1276" s="450" t="b">
        <f>IF(ISBLANK(Wine!B33),FALSE,if(Wine!B33=0,FALSE,TRUE))</f>
        <v>0</v>
      </c>
      <c r="H1276" s="780">
        <f t="shared" si="13"/>
        <v>18</v>
      </c>
      <c r="I1276" s="450" t="str">
        <f>Wine!F33</f>
        <v/>
      </c>
      <c r="P1276" s="450" t="str">
        <f>IF(ISBLANK(Wine!G33),"",if(Wine!G33=0,"",Wine!G33))</f>
        <v/>
      </c>
      <c r="R1276" s="450" t="str">
        <f>IF(ISBLANK(Wine!I33),"",if(Wine!I33=0,"",Wine!I33))</f>
        <v/>
      </c>
    </row>
    <row r="1277">
      <c r="A1277" s="779"/>
      <c r="C1277" s="450" t="b">
        <f>IF(ISBLANK(Wine!B34),FALSE,if(Wine!B34=0,FALSE,TRUE))</f>
        <v>0</v>
      </c>
      <c r="H1277" s="780">
        <f t="shared" si="13"/>
        <v>19</v>
      </c>
      <c r="I1277" s="450" t="str">
        <f>Wine!F34</f>
        <v/>
      </c>
      <c r="P1277" s="450" t="str">
        <f>IF(ISBLANK(Wine!G34),"",if(Wine!G34=0,"",Wine!G34))</f>
        <v/>
      </c>
      <c r="R1277" s="450" t="str">
        <f>IF(ISBLANK(Wine!I34),"",if(Wine!I34=0,"",Wine!I34))</f>
        <v/>
      </c>
    </row>
    <row r="1278">
      <c r="A1278" s="779"/>
      <c r="C1278" s="450" t="b">
        <f>IF(ISBLANK(Wine!B35),FALSE,if(Wine!B35=0,FALSE,TRUE))</f>
        <v>0</v>
      </c>
      <c r="H1278" s="780">
        <f t="shared" si="13"/>
        <v>20</v>
      </c>
      <c r="I1278" s="450" t="str">
        <f>Wine!F35</f>
        <v/>
      </c>
      <c r="P1278" s="450" t="str">
        <f>IF(ISBLANK(Wine!G35),"",if(Wine!G35=0,"",Wine!G35))</f>
        <v/>
      </c>
      <c r="R1278" s="450" t="str">
        <f>IF(ISBLANK(Wine!I35),"",if(Wine!I35=0,"",Wine!I35))</f>
        <v/>
      </c>
    </row>
    <row r="1279">
      <c r="A1279" s="779"/>
      <c r="C1279" s="450" t="b">
        <f>IF(ISBLANK(Wine!B36),FALSE,if(Wine!B36=0,FALSE,TRUE))</f>
        <v>0</v>
      </c>
      <c r="H1279" s="780">
        <f t="shared" si="13"/>
        <v>21</v>
      </c>
      <c r="I1279" s="450" t="str">
        <f>Wine!F36</f>
        <v/>
      </c>
      <c r="P1279" s="450" t="str">
        <f>IF(ISBLANK(Wine!G36),"",if(Wine!G36=0,"",Wine!G36))</f>
        <v/>
      </c>
      <c r="R1279" s="450" t="str">
        <f>IF(ISBLANK(Wine!I36),"",if(Wine!I36=0,"",Wine!I36))</f>
        <v/>
      </c>
    </row>
    <row r="1280">
      <c r="A1280" s="779"/>
      <c r="C1280" s="450" t="b">
        <f>IF(ISBLANK(Wine!B37),FALSE,if(Wine!B37=0,FALSE,TRUE))</f>
        <v>0</v>
      </c>
      <c r="H1280" s="780">
        <f t="shared" si="13"/>
        <v>22</v>
      </c>
      <c r="I1280" s="450" t="str">
        <f>Wine!F37</f>
        <v/>
      </c>
      <c r="P1280" s="450" t="str">
        <f>IF(ISBLANK(Wine!G37),"",if(Wine!G37=0,"",Wine!G37))</f>
        <v/>
      </c>
      <c r="R1280" s="450" t="str">
        <f>IF(ISBLANK(Wine!I37),"",if(Wine!I37=0,"",Wine!I37))</f>
        <v/>
      </c>
    </row>
    <row r="1281">
      <c r="A1281" s="779"/>
      <c r="C1281" s="450" t="b">
        <f>IF(ISBLANK(Wine!B38),FALSE,if(Wine!B38=0,FALSE,TRUE))</f>
        <v>0</v>
      </c>
      <c r="H1281" s="780">
        <f t="shared" si="13"/>
        <v>23</v>
      </c>
      <c r="I1281" s="450" t="str">
        <f>Wine!F38</f>
        <v/>
      </c>
      <c r="P1281" s="450" t="str">
        <f>IF(ISBLANK(Wine!G38),"",if(Wine!G38=0,"",Wine!G38))</f>
        <v/>
      </c>
      <c r="R1281" s="450" t="str">
        <f>IF(ISBLANK(Wine!I38),"",if(Wine!I38=0,"",Wine!I38))</f>
        <v/>
      </c>
    </row>
    <row r="1282">
      <c r="A1282" s="779"/>
      <c r="C1282" s="450" t="b">
        <f>IF(ISBLANK(Wine!B39),FALSE,if(Wine!B39=0,FALSE,TRUE))</f>
        <v>0</v>
      </c>
      <c r="H1282" s="780">
        <f t="shared" si="13"/>
        <v>24</v>
      </c>
      <c r="I1282" s="450" t="str">
        <f>Wine!F39</f>
        <v/>
      </c>
      <c r="P1282" s="450" t="str">
        <f>IF(ISBLANK(Wine!G39),"",if(Wine!G39=0,"",Wine!G39))</f>
        <v/>
      </c>
      <c r="R1282" s="450" t="str">
        <f>IF(ISBLANK(Wine!I39),"",if(Wine!I39=0,"",Wine!I39))</f>
        <v/>
      </c>
    </row>
    <row r="1283">
      <c r="A1283" s="779"/>
      <c r="C1283" s="450" t="b">
        <f>IF(ISBLANK(Wine!B40),FALSE,if(Wine!B40=0,FALSE,TRUE))</f>
        <v>0</v>
      </c>
      <c r="H1283" s="780">
        <f t="shared" si="13"/>
        <v>25</v>
      </c>
      <c r="I1283" s="450" t="str">
        <f>Wine!F40</f>
        <v/>
      </c>
      <c r="P1283" s="450" t="str">
        <f>IF(ISBLANK(Wine!G40),"",if(Wine!G40=0,"",Wine!G40))</f>
        <v/>
      </c>
      <c r="R1283" s="450" t="str">
        <f>IF(ISBLANK(Wine!I40),"",if(Wine!I40=0,"",Wine!I40))</f>
        <v/>
      </c>
    </row>
    <row r="1284">
      <c r="A1284" s="779"/>
      <c r="C1284" s="450" t="b">
        <f>IF(ISBLANK(Wine!B41),FALSE,if(Wine!B41=0,FALSE,TRUE))</f>
        <v>0</v>
      </c>
      <c r="H1284" s="780">
        <f t="shared" si="13"/>
        <v>26</v>
      </c>
      <c r="I1284" s="450" t="str">
        <f>Wine!F41</f>
        <v/>
      </c>
      <c r="P1284" s="450" t="str">
        <f>IF(ISBLANK(Wine!G41),"",if(Wine!G41=0,"",Wine!G41))</f>
        <v/>
      </c>
      <c r="R1284" s="450" t="str">
        <f>IF(ISBLANK(Wine!I41),"",if(Wine!I41=0,"",Wine!I41))</f>
        <v/>
      </c>
    </row>
    <row r="1285">
      <c r="A1285" s="779"/>
      <c r="C1285" s="450" t="b">
        <f>IF(ISBLANK(Wine!B42),FALSE,if(Wine!B42=0,FALSE,TRUE))</f>
        <v>0</v>
      </c>
      <c r="H1285" s="780">
        <f t="shared" si="13"/>
        <v>27</v>
      </c>
      <c r="I1285" s="450" t="str">
        <f>Wine!F42</f>
        <v/>
      </c>
      <c r="P1285" s="450" t="str">
        <f>IF(ISBLANK(Wine!G42),"",if(Wine!G42=0,"",Wine!G42))</f>
        <v/>
      </c>
      <c r="R1285" s="450" t="str">
        <f>IF(ISBLANK(Wine!I42),"",if(Wine!I42=0,"",Wine!I42))</f>
        <v/>
      </c>
    </row>
    <row r="1286">
      <c r="A1286" s="779"/>
      <c r="C1286" s="450" t="b">
        <f>IF(ISBLANK(Wine!B43),FALSE,if(Wine!B43=0,FALSE,TRUE))</f>
        <v>0</v>
      </c>
      <c r="H1286" s="780">
        <f t="shared" si="13"/>
        <v>28</v>
      </c>
      <c r="I1286" s="450" t="str">
        <f>Wine!F43</f>
        <v/>
      </c>
      <c r="P1286" s="450" t="str">
        <f>IF(ISBLANK(Wine!G43),"",if(Wine!G43=0,"",Wine!G43))</f>
        <v/>
      </c>
      <c r="R1286" s="450" t="str">
        <f>IF(ISBLANK(Wine!I43),"",if(Wine!I43=0,"",Wine!I43))</f>
        <v/>
      </c>
    </row>
    <row r="1287">
      <c r="A1287" s="779"/>
      <c r="C1287" s="450" t="b">
        <f>IF(ISBLANK(Wine!B44),FALSE,if(Wine!B44=0,FALSE,TRUE))</f>
        <v>0</v>
      </c>
      <c r="H1287" s="780">
        <f t="shared" si="13"/>
        <v>29</v>
      </c>
      <c r="I1287" s="450" t="str">
        <f>Wine!F44</f>
        <v/>
      </c>
      <c r="P1287" s="450" t="str">
        <f>IF(ISBLANK(Wine!G44),"",if(Wine!G44=0,"",Wine!G44))</f>
        <v/>
      </c>
      <c r="R1287" s="450" t="str">
        <f>IF(ISBLANK(Wine!I44),"",if(Wine!I44=0,"",Wine!I44))</f>
        <v/>
      </c>
    </row>
    <row r="1288">
      <c r="A1288" s="779"/>
      <c r="C1288" s="450" t="b">
        <f>IF(ISBLANK(Wine!B45),FALSE,if(Wine!B45=0,FALSE,TRUE))</f>
        <v>0</v>
      </c>
      <c r="H1288" s="780">
        <f t="shared" si="13"/>
        <v>30</v>
      </c>
      <c r="I1288" s="450" t="str">
        <f>Wine!F45</f>
        <v/>
      </c>
      <c r="P1288" s="450" t="str">
        <f>IF(ISBLANK(Wine!G45),"",if(Wine!G45=0,"",Wine!G45))</f>
        <v/>
      </c>
      <c r="R1288" s="450" t="str">
        <f>IF(ISBLANK(Wine!I45),"",if(Wine!I45=0,"",Wine!I45))</f>
        <v/>
      </c>
    </row>
    <row r="1289">
      <c r="A1289" s="779"/>
      <c r="C1289" s="450" t="b">
        <f>IF(ISBLANK(Wine!B46),FALSE,if(Wine!B46=0,FALSE,TRUE))</f>
        <v>0</v>
      </c>
      <c r="H1289" s="780">
        <f t="shared" si="13"/>
        <v>31</v>
      </c>
      <c r="I1289" s="450" t="str">
        <f>Wine!F46</f>
        <v/>
      </c>
      <c r="P1289" s="450" t="str">
        <f>IF(ISBLANK(Wine!G46),"",if(Wine!G46=0,"",Wine!G46))</f>
        <v/>
      </c>
      <c r="R1289" s="450" t="str">
        <f>IF(ISBLANK(Wine!I46),"",if(Wine!I46=0,"",Wine!I46))</f>
        <v/>
      </c>
    </row>
    <row r="1290">
      <c r="A1290" s="779"/>
      <c r="C1290" s="450" t="b">
        <f>IF(ISBLANK(Wine!B47),FALSE,if(Wine!B47=0,FALSE,TRUE))</f>
        <v>0</v>
      </c>
      <c r="H1290" s="780">
        <f t="shared" si="13"/>
        <v>32</v>
      </c>
      <c r="I1290" s="450" t="str">
        <f>Wine!F47</f>
        <v/>
      </c>
      <c r="P1290" s="450" t="str">
        <f>IF(ISBLANK(Wine!G47),"",if(Wine!G47=0,"",Wine!G47))</f>
        <v/>
      </c>
      <c r="R1290" s="450" t="str">
        <f>IF(ISBLANK(Wine!I47),"",if(Wine!I47=0,"",Wine!I47))</f>
        <v/>
      </c>
    </row>
    <row r="1291">
      <c r="A1291" s="779"/>
      <c r="C1291" s="450" t="b">
        <f>IF(ISBLANK(Wine!B48),FALSE,if(Wine!B48=0,FALSE,TRUE))</f>
        <v>0</v>
      </c>
      <c r="H1291" s="780">
        <f t="shared" si="13"/>
        <v>33</v>
      </c>
      <c r="I1291" s="450" t="str">
        <f>Wine!F48</f>
        <v/>
      </c>
      <c r="P1291" s="450" t="str">
        <f>IF(ISBLANK(Wine!G48),"",if(Wine!G48=0,"",Wine!G48))</f>
        <v/>
      </c>
      <c r="R1291" s="450" t="str">
        <f>IF(ISBLANK(Wine!I48),"",if(Wine!I48=0,"",Wine!I48))</f>
        <v/>
      </c>
    </row>
    <row r="1292">
      <c r="A1292" s="779"/>
      <c r="C1292" s="450" t="b">
        <f>IF(ISBLANK(Wine!B49),FALSE,if(Wine!B49=0,FALSE,TRUE))</f>
        <v>0</v>
      </c>
      <c r="H1292" s="780">
        <f t="shared" si="13"/>
        <v>34</v>
      </c>
      <c r="I1292" s="450" t="str">
        <f>Wine!F49</f>
        <v/>
      </c>
      <c r="P1292" s="450" t="str">
        <f>IF(ISBLANK(Wine!G49),"",if(Wine!G49=0,"",Wine!G49))</f>
        <v/>
      </c>
      <c r="R1292" s="450" t="str">
        <f>IF(ISBLANK(Wine!I49),"",if(Wine!I49=0,"",Wine!I49))</f>
        <v/>
      </c>
    </row>
    <row r="1293">
      <c r="A1293" s="779"/>
      <c r="C1293" s="450" t="b">
        <f>IF(ISBLANK(Wine!B50),FALSE,if(Wine!B50=0,FALSE,TRUE))</f>
        <v>0</v>
      </c>
      <c r="H1293" s="780">
        <f t="shared" si="13"/>
        <v>35</v>
      </c>
      <c r="I1293" s="450" t="str">
        <f>Wine!F50</f>
        <v/>
      </c>
      <c r="P1293" s="450" t="str">
        <f>IF(ISBLANK(Wine!G50),"",if(Wine!G50=0,"",Wine!G50))</f>
        <v/>
      </c>
      <c r="R1293" s="450" t="str">
        <f>IF(ISBLANK(Wine!I50),"",if(Wine!I50=0,"",Wine!I50))</f>
        <v/>
      </c>
    </row>
    <row r="1294">
      <c r="A1294" s="779"/>
      <c r="C1294" s="450" t="b">
        <f>IF(ISBLANK(Wine!B51),FALSE,if(Wine!B51=0,FALSE,TRUE))</f>
        <v>0</v>
      </c>
      <c r="H1294" s="780">
        <f t="shared" si="13"/>
        <v>36</v>
      </c>
      <c r="I1294" s="450" t="str">
        <f>Wine!F51</f>
        <v/>
      </c>
      <c r="P1294" s="450" t="str">
        <f>IF(ISBLANK(Wine!G51),"",if(Wine!G51=0,"",Wine!G51))</f>
        <v/>
      </c>
      <c r="R1294" s="450" t="str">
        <f>IF(ISBLANK(Wine!I51),"",if(Wine!I51=0,"",Wine!I51))</f>
        <v/>
      </c>
    </row>
    <row r="1295">
      <c r="A1295" s="779"/>
      <c r="C1295" s="450" t="b">
        <f>IF(ISBLANK(Wine!B52),FALSE,if(Wine!B52=0,FALSE,TRUE))</f>
        <v>0</v>
      </c>
      <c r="H1295" s="780">
        <f t="shared" si="13"/>
        <v>37</v>
      </c>
      <c r="I1295" s="450" t="str">
        <f>Wine!F52</f>
        <v/>
      </c>
      <c r="P1295" s="450" t="str">
        <f>IF(ISBLANK(Wine!G52),"",if(Wine!G52=0,"",Wine!G52))</f>
        <v/>
      </c>
      <c r="R1295" s="450" t="str">
        <f>IF(ISBLANK(Wine!I52),"",if(Wine!I52=0,"",Wine!I52))</f>
        <v/>
      </c>
    </row>
    <row r="1296">
      <c r="A1296" s="779"/>
      <c r="C1296" s="450" t="b">
        <f>IF(ISBLANK(Wine!B53),FALSE,if(Wine!B53=0,FALSE,TRUE))</f>
        <v>0</v>
      </c>
      <c r="H1296" s="780">
        <f t="shared" si="13"/>
        <v>38</v>
      </c>
      <c r="I1296" s="450" t="str">
        <f>Wine!F53</f>
        <v/>
      </c>
      <c r="P1296" s="450" t="str">
        <f>IF(ISBLANK(Wine!G53),"",if(Wine!G53=0,"",Wine!G53))</f>
        <v/>
      </c>
      <c r="R1296" s="450" t="str">
        <f>IF(ISBLANK(Wine!I53),"",if(Wine!I53=0,"",Wine!I53))</f>
        <v/>
      </c>
    </row>
    <row r="1297">
      <c r="A1297" s="779"/>
      <c r="C1297" s="450" t="b">
        <f>IF(ISBLANK(Wine!B54),FALSE,if(Wine!B54=0,FALSE,TRUE))</f>
        <v>0</v>
      </c>
      <c r="H1297" s="780">
        <f t="shared" si="13"/>
        <v>39</v>
      </c>
      <c r="I1297" s="450" t="str">
        <f>Wine!F54</f>
        <v/>
      </c>
      <c r="P1297" s="450" t="str">
        <f>IF(ISBLANK(Wine!G54),"",if(Wine!G54=0,"",Wine!G54))</f>
        <v/>
      </c>
      <c r="R1297" s="450" t="str">
        <f>IF(ISBLANK(Wine!I54),"",if(Wine!I54=0,"",Wine!I54))</f>
        <v/>
      </c>
    </row>
    <row r="1298">
      <c r="A1298" s="779"/>
      <c r="C1298" s="450" t="b">
        <f>IF(ISBLANK(Wine!B55),FALSE,if(Wine!B55=0,FALSE,TRUE))</f>
        <v>0</v>
      </c>
      <c r="H1298" s="780">
        <f t="shared" si="13"/>
        <v>40</v>
      </c>
      <c r="I1298" s="450" t="str">
        <f>Wine!F55</f>
        <v/>
      </c>
      <c r="P1298" s="450" t="str">
        <f>IF(ISBLANK(Wine!G55),"",if(Wine!G55=0,"",Wine!G55))</f>
        <v/>
      </c>
      <c r="R1298" s="450" t="str">
        <f>IF(ISBLANK(Wine!I55),"",if(Wine!I55=0,"",Wine!I55))</f>
        <v/>
      </c>
    </row>
    <row r="1299">
      <c r="A1299" s="779"/>
      <c r="C1299" s="450" t="b">
        <f>IF(ISBLANK(Wine!B56),FALSE,if(Wine!B56=0,FALSE,TRUE))</f>
        <v>0</v>
      </c>
      <c r="H1299" s="780">
        <f t="shared" si="13"/>
        <v>41</v>
      </c>
      <c r="I1299" s="450" t="str">
        <f>Wine!F56</f>
        <v/>
      </c>
      <c r="P1299" s="450" t="str">
        <f>IF(ISBLANK(Wine!G56),"",if(Wine!G56=0,"",Wine!G56))</f>
        <v/>
      </c>
      <c r="R1299" s="450" t="str">
        <f>IF(ISBLANK(Wine!I56),"",if(Wine!I56=0,"",Wine!I56))</f>
        <v/>
      </c>
    </row>
    <row r="1300">
      <c r="A1300" s="779"/>
      <c r="C1300" s="450" t="b">
        <f>IF(ISBLANK(Wine!B57),FALSE,if(Wine!B57=0,FALSE,TRUE))</f>
        <v>0</v>
      </c>
      <c r="H1300" s="780">
        <f t="shared" si="13"/>
        <v>42</v>
      </c>
      <c r="I1300" s="450" t="str">
        <f>Wine!F57</f>
        <v/>
      </c>
      <c r="P1300" s="450" t="str">
        <f>IF(ISBLANK(Wine!G57),"",if(Wine!G57=0,"",Wine!G57))</f>
        <v/>
      </c>
      <c r="R1300" s="450" t="str">
        <f>IF(ISBLANK(Wine!I57),"",if(Wine!I57=0,"",Wine!I57))</f>
        <v/>
      </c>
    </row>
    <row r="1301">
      <c r="A1301" s="779"/>
      <c r="C1301" s="450" t="b">
        <f>IF(ISBLANK(Wine!B58),FALSE,if(Wine!B58=0,FALSE,TRUE))</f>
        <v>0</v>
      </c>
      <c r="H1301" s="780">
        <f t="shared" si="13"/>
        <v>43</v>
      </c>
      <c r="I1301" s="450" t="str">
        <f>Wine!F58</f>
        <v/>
      </c>
      <c r="P1301" s="450" t="str">
        <f>IF(ISBLANK(Wine!G58),"",if(Wine!G58=0,"",Wine!G58))</f>
        <v/>
      </c>
      <c r="R1301" s="450" t="str">
        <f>IF(ISBLANK(Wine!I58),"",if(Wine!I58=0,"",Wine!I58))</f>
        <v/>
      </c>
    </row>
    <row r="1302">
      <c r="A1302" s="779"/>
      <c r="C1302" s="450" t="b">
        <f>IF(ISBLANK(Wine!B59),FALSE,if(Wine!B59=0,FALSE,TRUE))</f>
        <v>0</v>
      </c>
      <c r="H1302" s="780">
        <f t="shared" si="13"/>
        <v>44</v>
      </c>
      <c r="I1302" s="450" t="str">
        <f>Wine!F59</f>
        <v/>
      </c>
      <c r="P1302" s="450" t="str">
        <f>IF(ISBLANK(Wine!G59),"",if(Wine!G59=0,"",Wine!G59))</f>
        <v/>
      </c>
      <c r="R1302" s="450" t="str">
        <f>IF(ISBLANK(Wine!I59),"",if(Wine!I59=0,"",Wine!I59))</f>
        <v/>
      </c>
    </row>
    <row r="1303">
      <c r="A1303" s="779"/>
      <c r="C1303" s="450" t="b">
        <f>IF(ISBLANK(Wine!B60),FALSE,if(Wine!B60=0,FALSE,TRUE))</f>
        <v>0</v>
      </c>
      <c r="H1303" s="780">
        <f t="shared" si="13"/>
        <v>45</v>
      </c>
      <c r="I1303" s="450" t="str">
        <f>Wine!F60</f>
        <v/>
      </c>
      <c r="P1303" s="450" t="str">
        <f>IF(ISBLANK(Wine!G60),"",if(Wine!G60=0,"",Wine!G60))</f>
        <v/>
      </c>
      <c r="R1303" s="450" t="str">
        <f>IF(ISBLANK(Wine!I60),"",if(Wine!I60=0,"",Wine!I60))</f>
        <v/>
      </c>
    </row>
    <row r="1304">
      <c r="A1304" s="779"/>
      <c r="C1304" s="450" t="b">
        <f>IF(ISBLANK(Wine!B61),FALSE,if(Wine!B61=0,FALSE,TRUE))</f>
        <v>0</v>
      </c>
      <c r="H1304" s="780">
        <f t="shared" si="13"/>
        <v>46</v>
      </c>
      <c r="I1304" s="450" t="str">
        <f>Wine!F61</f>
        <v/>
      </c>
      <c r="P1304" s="450" t="str">
        <f>IF(ISBLANK(Wine!G61),"",if(Wine!G61=0,"",Wine!G61))</f>
        <v/>
      </c>
      <c r="R1304" s="450" t="str">
        <f>IF(ISBLANK(Wine!I61),"",if(Wine!I61=0,"",Wine!I61))</f>
        <v/>
      </c>
    </row>
    <row r="1305">
      <c r="A1305" s="779"/>
      <c r="C1305" s="450" t="b">
        <f>IF(ISBLANK(Wine!B62),FALSE,if(Wine!B62=0,FALSE,TRUE))</f>
        <v>0</v>
      </c>
      <c r="H1305" s="780">
        <f t="shared" si="13"/>
        <v>47</v>
      </c>
      <c r="I1305" s="450" t="str">
        <f>Wine!F62</f>
        <v/>
      </c>
      <c r="P1305" s="450" t="str">
        <f>IF(ISBLANK(Wine!G62),"",if(Wine!G62=0,"",Wine!G62))</f>
        <v/>
      </c>
      <c r="R1305" s="450" t="str">
        <f>IF(ISBLANK(Wine!I62),"",if(Wine!I62=0,"",Wine!I62))</f>
        <v/>
      </c>
    </row>
    <row r="1306">
      <c r="A1306" s="779"/>
      <c r="C1306" s="450" t="b">
        <f>IF(ISBLANK(Wine!B63),FALSE,if(Wine!B63=0,FALSE,TRUE))</f>
        <v>0</v>
      </c>
      <c r="H1306" s="780">
        <f t="shared" si="13"/>
        <v>48</v>
      </c>
      <c r="I1306" s="450" t="str">
        <f>Wine!F63</f>
        <v/>
      </c>
      <c r="P1306" s="450" t="str">
        <f>IF(ISBLANK(Wine!G63),"",if(Wine!G63=0,"",Wine!G63))</f>
        <v/>
      </c>
      <c r="R1306" s="450" t="str">
        <f>IF(ISBLANK(Wine!I63),"",if(Wine!I63=0,"",Wine!I63))</f>
        <v/>
      </c>
    </row>
    <row r="1307">
      <c r="A1307" s="779"/>
      <c r="C1307" s="450" t="b">
        <f>IF(ISBLANK(Wine!B64),FALSE,if(Wine!B64=0,FALSE,TRUE))</f>
        <v>0</v>
      </c>
      <c r="H1307" s="780">
        <f t="shared" si="13"/>
        <v>49</v>
      </c>
      <c r="I1307" s="450" t="str">
        <f>Wine!F64</f>
        <v/>
      </c>
      <c r="P1307" s="450" t="str">
        <f>IF(ISBLANK(Wine!G64),"",if(Wine!G64=0,"",Wine!G64))</f>
        <v/>
      </c>
      <c r="R1307" s="450" t="str">
        <f>IF(ISBLANK(Wine!I64),"",if(Wine!I64=0,"",Wine!I64))</f>
        <v/>
      </c>
    </row>
    <row r="1308">
      <c r="A1308" s="779"/>
      <c r="C1308" s="450" t="b">
        <f>IF(ISBLANK(Wine!B65),FALSE,if(Wine!B65=0,FALSE,TRUE))</f>
        <v>0</v>
      </c>
      <c r="H1308" s="780">
        <f t="shared" si="13"/>
        <v>50</v>
      </c>
      <c r="I1308" s="450" t="str">
        <f>Wine!F65</f>
        <v/>
      </c>
      <c r="P1308" s="450" t="str">
        <f>IF(ISBLANK(Wine!G65),"",if(Wine!G65=0,"",Wine!G65))</f>
        <v/>
      </c>
      <c r="R1308" s="450" t="str">
        <f>IF(ISBLANK(Wine!I65),"",if(Wine!I65=0,"",Wine!I65))</f>
        <v/>
      </c>
    </row>
    <row r="1309">
      <c r="A1309" s="779"/>
      <c r="C1309" s="450" t="b">
        <f>IF(ISBLANK(Wine!B66),FALSE,if(Wine!B66=0,FALSE,TRUE))</f>
        <v>0</v>
      </c>
      <c r="H1309" s="780">
        <f t="shared" si="13"/>
        <v>51</v>
      </c>
      <c r="I1309" s="450" t="str">
        <f>Wine!F66</f>
        <v/>
      </c>
      <c r="P1309" s="450" t="str">
        <f>IF(ISBLANK(Wine!G66),"",if(Wine!G66=0,"",Wine!G66))</f>
        <v/>
      </c>
      <c r="R1309" s="450" t="str">
        <f>IF(ISBLANK(Wine!I66),"",if(Wine!I66=0,"",Wine!I66))</f>
        <v/>
      </c>
    </row>
    <row r="1310">
      <c r="A1310" s="779"/>
      <c r="C1310" s="450" t="b">
        <f>IF(ISBLANK(Wine!B67),FALSE,if(Wine!B67=0,FALSE,TRUE))</f>
        <v>0</v>
      </c>
      <c r="H1310" s="780">
        <f t="shared" si="13"/>
        <v>52</v>
      </c>
      <c r="I1310" s="450" t="str">
        <f>Wine!F67</f>
        <v/>
      </c>
      <c r="P1310" s="450" t="str">
        <f>IF(ISBLANK(Wine!G67),"",if(Wine!G67=0,"",Wine!G67))</f>
        <v/>
      </c>
      <c r="R1310" s="450" t="str">
        <f>IF(ISBLANK(Wine!I67),"",if(Wine!I67=0,"",Wine!I67))</f>
        <v/>
      </c>
    </row>
    <row r="1311">
      <c r="A1311" s="779"/>
      <c r="C1311" s="450" t="b">
        <f>IF(ISBLANK(Wine!B68),FALSE,if(Wine!B68=0,FALSE,TRUE))</f>
        <v>0</v>
      </c>
      <c r="H1311" s="780">
        <f t="shared" si="13"/>
        <v>53</v>
      </c>
      <c r="I1311" s="450" t="str">
        <f>Wine!F68</f>
        <v/>
      </c>
      <c r="P1311" s="450" t="str">
        <f>IF(ISBLANK(Wine!G68),"",if(Wine!G68=0,"",Wine!G68))</f>
        <v/>
      </c>
      <c r="R1311" s="450" t="str">
        <f>IF(ISBLANK(Wine!I68),"",if(Wine!I68=0,"",Wine!I68))</f>
        <v/>
      </c>
    </row>
    <row r="1312">
      <c r="A1312" s="779"/>
      <c r="C1312" s="450" t="b">
        <f>IF(ISBLANK(Wine!B69),FALSE,if(Wine!B69=0,FALSE,TRUE))</f>
        <v>0</v>
      </c>
      <c r="H1312" s="780">
        <f t="shared" si="13"/>
        <v>54</v>
      </c>
      <c r="I1312" s="450" t="str">
        <f>Wine!F69</f>
        <v/>
      </c>
      <c r="P1312" s="450" t="str">
        <f>IF(ISBLANK(Wine!G69),"",if(Wine!G69=0,"",Wine!G69))</f>
        <v/>
      </c>
      <c r="R1312" s="450" t="str">
        <f>IF(ISBLANK(Wine!I69),"",if(Wine!I69=0,"",Wine!I69))</f>
        <v/>
      </c>
    </row>
    <row r="1313">
      <c r="A1313" s="779"/>
      <c r="C1313" s="450" t="b">
        <f>IF(ISBLANK(Wine!B70),FALSE,if(Wine!B70=0,FALSE,TRUE))</f>
        <v>0</v>
      </c>
      <c r="H1313" s="780">
        <f t="shared" si="13"/>
        <v>55</v>
      </c>
      <c r="I1313" s="450" t="str">
        <f>Wine!F70</f>
        <v/>
      </c>
      <c r="P1313" s="450" t="str">
        <f>IF(ISBLANK(Wine!G70),"",if(Wine!G70=0,"",Wine!G70))</f>
        <v/>
      </c>
      <c r="R1313" s="450" t="str">
        <f>IF(ISBLANK(Wine!I70),"",if(Wine!I70=0,"",Wine!I70))</f>
        <v/>
      </c>
    </row>
    <row r="1314">
      <c r="A1314" s="779"/>
      <c r="C1314" s="450" t="b">
        <f>IF(ISBLANK(Wine!B71),FALSE,if(Wine!B71=0,FALSE,TRUE))</f>
        <v>0</v>
      </c>
      <c r="H1314" s="780">
        <f t="shared" si="13"/>
        <v>56</v>
      </c>
      <c r="I1314" s="450" t="str">
        <f>Wine!F71</f>
        <v/>
      </c>
      <c r="P1314" s="450" t="str">
        <f>IF(ISBLANK(Wine!G71),"",if(Wine!G71=0,"",Wine!G71))</f>
        <v/>
      </c>
      <c r="R1314" s="450" t="str">
        <f>IF(ISBLANK(Wine!I71),"",if(Wine!I71=0,"",Wine!I71))</f>
        <v/>
      </c>
    </row>
    <row r="1315">
      <c r="A1315" s="779"/>
      <c r="C1315" s="450" t="b">
        <f>IF(ISBLANK(Wine!B72),FALSE,if(Wine!B72=0,FALSE,TRUE))</f>
        <v>0</v>
      </c>
      <c r="H1315" s="780">
        <f t="shared" si="13"/>
        <v>57</v>
      </c>
      <c r="I1315" s="450" t="str">
        <f>Wine!F72</f>
        <v/>
      </c>
      <c r="P1315" s="450" t="str">
        <f>IF(ISBLANK(Wine!G72),"",if(Wine!G72=0,"",Wine!G72))</f>
        <v/>
      </c>
      <c r="R1315" s="450" t="str">
        <f>IF(ISBLANK(Wine!I72),"",if(Wine!I72=0,"",Wine!I72))</f>
        <v/>
      </c>
    </row>
    <row r="1316">
      <c r="A1316" s="779"/>
      <c r="C1316" s="450" t="b">
        <f>IF(ISBLANK(Wine!B73),FALSE,if(Wine!B73=0,FALSE,TRUE))</f>
        <v>0</v>
      </c>
      <c r="H1316" s="780">
        <f t="shared" si="13"/>
        <v>58</v>
      </c>
      <c r="I1316" s="450" t="str">
        <f>Wine!F73</f>
        <v/>
      </c>
      <c r="P1316" s="450" t="str">
        <f>IF(ISBLANK(Wine!G73),"",if(Wine!G73=0,"",Wine!G73))</f>
        <v/>
      </c>
      <c r="R1316" s="450" t="str">
        <f>IF(ISBLANK(Wine!I73),"",if(Wine!I73=0,"",Wine!I73))</f>
        <v/>
      </c>
    </row>
    <row r="1317">
      <c r="A1317" s="779"/>
      <c r="C1317" s="450" t="b">
        <f>IF(ISBLANK(Wine!B74),FALSE,if(Wine!B74=0,FALSE,TRUE))</f>
        <v>0</v>
      </c>
      <c r="H1317" s="780">
        <f t="shared" si="13"/>
        <v>59</v>
      </c>
      <c r="I1317" s="450" t="str">
        <f>Wine!F74</f>
        <v/>
      </c>
      <c r="P1317" s="450" t="str">
        <f>IF(ISBLANK(Wine!G74),"",if(Wine!G74=0,"",Wine!G74))</f>
        <v/>
      </c>
      <c r="R1317" s="450" t="str">
        <f>IF(ISBLANK(Wine!I74),"",if(Wine!I74=0,"",Wine!I74))</f>
        <v/>
      </c>
    </row>
    <row r="1318">
      <c r="A1318" s="779"/>
      <c r="C1318" s="450" t="b">
        <f>IF(ISBLANK(Wine!B75),FALSE,if(Wine!B75=0,FALSE,TRUE))</f>
        <v>0</v>
      </c>
      <c r="H1318" s="780">
        <f t="shared" si="13"/>
        <v>60</v>
      </c>
      <c r="I1318" s="450" t="str">
        <f>Wine!F75</f>
        <v/>
      </c>
      <c r="P1318" s="450" t="str">
        <f>IF(ISBLANK(Wine!G75),"",if(Wine!G75=0,"",Wine!G75))</f>
        <v/>
      </c>
      <c r="R1318" s="450" t="str">
        <f>IF(ISBLANK(Wine!I75),"",if(Wine!I75=0,"",Wine!I75))</f>
        <v/>
      </c>
    </row>
    <row r="1319">
      <c r="A1319" s="779"/>
      <c r="C1319" s="450" t="b">
        <f>IF(ISBLANK(Wine!B76),FALSE,if(Wine!B76=0,FALSE,TRUE))</f>
        <v>0</v>
      </c>
      <c r="H1319" s="780">
        <f t="shared" si="13"/>
        <v>61</v>
      </c>
      <c r="I1319" s="450" t="str">
        <f>Wine!F76</f>
        <v/>
      </c>
      <c r="P1319" s="450" t="str">
        <f>IF(ISBLANK(Wine!G76),"",if(Wine!G76=0,"",Wine!G76))</f>
        <v/>
      </c>
      <c r="R1319" s="450" t="str">
        <f>IF(ISBLANK(Wine!I76),"",if(Wine!I76=0,"",Wine!I76))</f>
        <v/>
      </c>
    </row>
    <row r="1320">
      <c r="A1320" s="779"/>
      <c r="C1320" s="450" t="b">
        <f>IF(ISBLANK(Wine!B77),FALSE,if(Wine!B77=0,FALSE,TRUE))</f>
        <v>0</v>
      </c>
      <c r="H1320" s="780">
        <f t="shared" si="13"/>
        <v>62</v>
      </c>
      <c r="I1320" s="450" t="str">
        <f>Wine!F77</f>
        <v/>
      </c>
      <c r="P1320" s="450" t="str">
        <f>IF(ISBLANK(Wine!G77),"",if(Wine!G77=0,"",Wine!G77))</f>
        <v/>
      </c>
      <c r="R1320" s="450" t="str">
        <f>IF(ISBLANK(Wine!I77),"",if(Wine!I77=0,"",Wine!I77))</f>
        <v/>
      </c>
    </row>
    <row r="1321">
      <c r="A1321" s="779"/>
      <c r="C1321" s="450" t="b">
        <f>IF(ISBLANK(Wine!B78),FALSE,if(Wine!B78=0,FALSE,TRUE))</f>
        <v>0</v>
      </c>
      <c r="H1321" s="780">
        <f t="shared" si="13"/>
        <v>63</v>
      </c>
      <c r="I1321" s="450" t="str">
        <f>Wine!F78</f>
        <v/>
      </c>
      <c r="P1321" s="450" t="str">
        <f>IF(ISBLANK(Wine!G78),"",if(Wine!G78=0,"",Wine!G78))</f>
        <v/>
      </c>
      <c r="R1321" s="450" t="str">
        <f>IF(ISBLANK(Wine!I78),"",if(Wine!I78=0,"",Wine!I78))</f>
        <v/>
      </c>
    </row>
    <row r="1322">
      <c r="A1322" s="779"/>
      <c r="C1322" s="450" t="b">
        <f>IF(ISBLANK(Wine!B79),FALSE,if(Wine!B79=0,FALSE,TRUE))</f>
        <v>0</v>
      </c>
      <c r="H1322" s="780">
        <f t="shared" si="13"/>
        <v>64</v>
      </c>
      <c r="I1322" s="450" t="str">
        <f>Wine!F79</f>
        <v/>
      </c>
      <c r="P1322" s="450" t="str">
        <f>IF(ISBLANK(Wine!G79),"",if(Wine!G79=0,"",Wine!G79))</f>
        <v/>
      </c>
      <c r="R1322" s="450" t="str">
        <f>IF(ISBLANK(Wine!I79),"",if(Wine!I79=0,"",Wine!I79))</f>
        <v/>
      </c>
    </row>
    <row r="1323">
      <c r="A1323" s="779"/>
      <c r="C1323" s="450" t="b">
        <f>IF(ISBLANK(Wine!B80),FALSE,if(Wine!B80=0,FALSE,TRUE))</f>
        <v>0</v>
      </c>
      <c r="H1323" s="780">
        <f t="shared" si="13"/>
        <v>65</v>
      </c>
      <c r="I1323" s="450" t="str">
        <f>Wine!F80</f>
        <v/>
      </c>
      <c r="P1323" s="450" t="str">
        <f>IF(ISBLANK(Wine!G80),"",if(Wine!G80=0,"",Wine!G80))</f>
        <v/>
      </c>
      <c r="R1323" s="450" t="str">
        <f>IF(ISBLANK(Wine!I80),"",if(Wine!I80=0,"",Wine!I80))</f>
        <v/>
      </c>
    </row>
    <row r="1324">
      <c r="A1324" s="779"/>
      <c r="C1324" s="450" t="b">
        <f>IF(ISBLANK(Wine!B81),FALSE,if(Wine!B81=0,FALSE,TRUE))</f>
        <v>0</v>
      </c>
      <c r="H1324" s="780">
        <f t="shared" si="13"/>
        <v>66</v>
      </c>
      <c r="I1324" s="450" t="str">
        <f>Wine!F81</f>
        <v/>
      </c>
      <c r="P1324" s="450" t="str">
        <f>IF(ISBLANK(Wine!G81),"",if(Wine!G81=0,"",Wine!G81))</f>
        <v/>
      </c>
      <c r="R1324" s="450" t="str">
        <f>IF(ISBLANK(Wine!I81),"",if(Wine!I81=0,"",Wine!I81))</f>
        <v/>
      </c>
    </row>
    <row r="1325">
      <c r="A1325" s="779"/>
      <c r="C1325" s="450" t="b">
        <f>IF(ISBLANK(Wine!B82),FALSE,if(Wine!B82=0,FALSE,TRUE))</f>
        <v>0</v>
      </c>
      <c r="H1325" s="780">
        <f t="shared" si="13"/>
        <v>67</v>
      </c>
      <c r="I1325" s="450" t="str">
        <f>Wine!F82</f>
        <v/>
      </c>
      <c r="P1325" s="450" t="str">
        <f>IF(ISBLANK(Wine!G82),"",if(Wine!G82=0,"",Wine!G82))</f>
        <v/>
      </c>
      <c r="R1325" s="450" t="str">
        <f>IF(ISBLANK(Wine!I82),"",if(Wine!I82=0,"",Wine!I82))</f>
        <v/>
      </c>
    </row>
    <row r="1326">
      <c r="A1326" s="779"/>
      <c r="C1326" s="450" t="b">
        <f>IF(ISBLANK(Wine!B83),FALSE,if(Wine!B83=0,FALSE,TRUE))</f>
        <v>0</v>
      </c>
      <c r="H1326" s="780">
        <f t="shared" si="13"/>
        <v>68</v>
      </c>
      <c r="I1326" s="450" t="str">
        <f>Wine!F83</f>
        <v/>
      </c>
      <c r="P1326" s="450" t="str">
        <f>IF(ISBLANK(Wine!G83),"",if(Wine!G83=0,"",Wine!G83))</f>
        <v/>
      </c>
      <c r="R1326" s="450" t="str">
        <f>IF(ISBLANK(Wine!I83),"",if(Wine!I83=0,"",Wine!I83))</f>
        <v/>
      </c>
    </row>
    <row r="1327">
      <c r="A1327" s="779"/>
      <c r="C1327" s="450" t="b">
        <f>IF(ISBLANK(Wine!B84),FALSE,if(Wine!B84=0,FALSE,TRUE))</f>
        <v>0</v>
      </c>
      <c r="H1327" s="780">
        <f t="shared" si="13"/>
        <v>69</v>
      </c>
      <c r="I1327" s="450" t="str">
        <f>Wine!F84</f>
        <v/>
      </c>
      <c r="P1327" s="450" t="str">
        <f>IF(ISBLANK(Wine!G84),"",if(Wine!G84=0,"",Wine!G84))</f>
        <v/>
      </c>
      <c r="R1327" s="450" t="str">
        <f>IF(ISBLANK(Wine!I84),"",if(Wine!I84=0,"",Wine!I84))</f>
        <v/>
      </c>
    </row>
    <row r="1328">
      <c r="A1328" s="779"/>
      <c r="C1328" s="450" t="b">
        <f>IF(ISBLANK(Wine!B85),FALSE,if(Wine!B85=0,FALSE,TRUE))</f>
        <v>0</v>
      </c>
      <c r="H1328" s="780">
        <f t="shared" si="13"/>
        <v>70</v>
      </c>
      <c r="I1328" s="450" t="str">
        <f>Wine!F85</f>
        <v/>
      </c>
      <c r="P1328" s="450" t="str">
        <f>IF(ISBLANK(Wine!G85),"",if(Wine!G85=0,"",Wine!G85))</f>
        <v/>
      </c>
      <c r="R1328" s="450" t="str">
        <f>IF(ISBLANK(Wine!I85),"",if(Wine!I85=0,"",Wine!I85))</f>
        <v/>
      </c>
    </row>
    <row r="1329">
      <c r="A1329" s="779"/>
      <c r="C1329" s="450" t="b">
        <f>IF(ISBLANK(Wine!B86),FALSE,if(Wine!B86=0,FALSE,TRUE))</f>
        <v>0</v>
      </c>
      <c r="H1329" s="780">
        <f t="shared" si="13"/>
        <v>71</v>
      </c>
      <c r="I1329" s="450" t="str">
        <f>Wine!F86</f>
        <v/>
      </c>
      <c r="P1329" s="450" t="str">
        <f>IF(ISBLANK(Wine!G86),"",if(Wine!G86=0,"",Wine!G86))</f>
        <v/>
      </c>
      <c r="R1329" s="450" t="str">
        <f>IF(ISBLANK(Wine!I86),"",if(Wine!I86=0,"",Wine!I86))</f>
        <v/>
      </c>
    </row>
    <row r="1330">
      <c r="A1330" s="779"/>
      <c r="C1330" s="450" t="b">
        <f>IF(ISBLANK(Wine!B87),FALSE,if(Wine!B87=0,FALSE,TRUE))</f>
        <v>0</v>
      </c>
      <c r="H1330" s="780">
        <f t="shared" si="13"/>
        <v>72</v>
      </c>
      <c r="I1330" s="450" t="str">
        <f>Wine!F87</f>
        <v/>
      </c>
      <c r="P1330" s="450" t="str">
        <f>IF(ISBLANK(Wine!G87),"",if(Wine!G87=0,"",Wine!G87))</f>
        <v/>
      </c>
      <c r="R1330" s="450" t="str">
        <f>IF(ISBLANK(Wine!I87),"",if(Wine!I87=0,"",Wine!I87))</f>
        <v/>
      </c>
    </row>
    <row r="1331">
      <c r="A1331" s="779"/>
      <c r="C1331" s="450" t="b">
        <f>IF(ISBLANK(Wine!B88),FALSE,if(Wine!B88=0,FALSE,TRUE))</f>
        <v>0</v>
      </c>
      <c r="H1331" s="780">
        <f t="shared" si="13"/>
        <v>73</v>
      </c>
      <c r="I1331" s="450" t="str">
        <f>Wine!F88</f>
        <v/>
      </c>
      <c r="P1331" s="450" t="str">
        <f>IF(ISBLANK(Wine!G88),"",if(Wine!G88=0,"",Wine!G88))</f>
        <v/>
      </c>
      <c r="R1331" s="450" t="str">
        <f>IF(ISBLANK(Wine!I88),"",if(Wine!I88=0,"",Wine!I88))</f>
        <v/>
      </c>
    </row>
    <row r="1332">
      <c r="A1332" s="779"/>
      <c r="C1332" s="450" t="b">
        <f>IF(ISBLANK(Wine!B89),FALSE,if(Wine!B89=0,FALSE,TRUE))</f>
        <v>0</v>
      </c>
      <c r="H1332" s="780">
        <f t="shared" si="13"/>
        <v>74</v>
      </c>
      <c r="I1332" s="450" t="str">
        <f>Wine!F89</f>
        <v/>
      </c>
      <c r="P1332" s="450" t="str">
        <f>IF(ISBLANK(Wine!G89),"",if(Wine!G89=0,"",Wine!G89))</f>
        <v/>
      </c>
      <c r="R1332" s="450" t="str">
        <f>IF(ISBLANK(Wine!I89),"",if(Wine!I89=0,"",Wine!I89))</f>
        <v/>
      </c>
    </row>
    <row r="1333">
      <c r="A1333" s="779"/>
      <c r="C1333" s="450" t="b">
        <f>IF(ISBLANK(Wine!B90),FALSE,if(Wine!B90=0,FALSE,TRUE))</f>
        <v>0</v>
      </c>
      <c r="H1333" s="780">
        <f t="shared" si="13"/>
        <v>75</v>
      </c>
      <c r="I1333" s="450" t="str">
        <f>Wine!F90</f>
        <v/>
      </c>
      <c r="P1333" s="450" t="str">
        <f>IF(ISBLANK(Wine!G90),"",if(Wine!G90=0,"",Wine!G90))</f>
        <v/>
      </c>
      <c r="R1333" s="450" t="str">
        <f>IF(ISBLANK(Wine!I90),"",if(Wine!I90=0,"",Wine!I90))</f>
        <v/>
      </c>
    </row>
    <row r="1334">
      <c r="A1334" s="779"/>
      <c r="C1334" s="450" t="b">
        <f>IF(ISBLANK(Wine!B91),FALSE,if(Wine!B91=0,FALSE,TRUE))</f>
        <v>0</v>
      </c>
      <c r="H1334" s="780">
        <f t="shared" si="13"/>
        <v>76</v>
      </c>
      <c r="I1334" s="450" t="str">
        <f>Wine!F91</f>
        <v/>
      </c>
      <c r="P1334" s="450" t="str">
        <f>IF(ISBLANK(Wine!G91),"",if(Wine!G91=0,"",Wine!G91))</f>
        <v/>
      </c>
      <c r="R1334" s="450" t="str">
        <f>IF(ISBLANK(Wine!I91),"",if(Wine!I91=0,"",Wine!I91))</f>
        <v/>
      </c>
    </row>
    <row r="1335">
      <c r="A1335" s="779"/>
      <c r="C1335" s="450" t="b">
        <f>IF(ISBLANK(Wine!B92),FALSE,if(Wine!B92=0,FALSE,TRUE))</f>
        <v>0</v>
      </c>
      <c r="H1335" s="780">
        <f t="shared" si="13"/>
        <v>77</v>
      </c>
      <c r="I1335" s="450" t="str">
        <f>Wine!F92</f>
        <v/>
      </c>
      <c r="P1335" s="450" t="str">
        <f>IF(ISBLANK(Wine!G92),"",if(Wine!G92=0,"",Wine!G92))</f>
        <v/>
      </c>
      <c r="R1335" s="450" t="str">
        <f>IF(ISBLANK(Wine!I92),"",if(Wine!I92=0,"",Wine!I92))</f>
        <v/>
      </c>
    </row>
    <row r="1336">
      <c r="A1336" s="779"/>
      <c r="C1336" s="450" t="b">
        <f>IF(ISBLANK(Wine!B93),FALSE,if(Wine!B93=0,FALSE,TRUE))</f>
        <v>0</v>
      </c>
      <c r="H1336" s="780">
        <f t="shared" si="13"/>
        <v>78</v>
      </c>
      <c r="I1336" s="450" t="str">
        <f>Wine!F93</f>
        <v/>
      </c>
      <c r="P1336" s="450" t="str">
        <f>IF(ISBLANK(Wine!G93),"",if(Wine!G93=0,"",Wine!G93))</f>
        <v/>
      </c>
      <c r="R1336" s="450" t="str">
        <f>IF(ISBLANK(Wine!I93),"",if(Wine!I93=0,"",Wine!I93))</f>
        <v/>
      </c>
    </row>
    <row r="1337">
      <c r="A1337" s="779"/>
      <c r="C1337" s="450" t="b">
        <f>IF(ISBLANK(Wine!B94),FALSE,if(Wine!B94=0,FALSE,TRUE))</f>
        <v>0</v>
      </c>
      <c r="H1337" s="780">
        <f t="shared" si="13"/>
        <v>79</v>
      </c>
      <c r="I1337" s="450" t="str">
        <f>Wine!F94</f>
        <v/>
      </c>
      <c r="P1337" s="450" t="str">
        <f>IF(ISBLANK(Wine!G94),"",if(Wine!G94=0,"",Wine!G94))</f>
        <v/>
      </c>
      <c r="R1337" s="450" t="str">
        <f>IF(ISBLANK(Wine!I94),"",if(Wine!I94=0,"",Wine!I94))</f>
        <v/>
      </c>
    </row>
    <row r="1338">
      <c r="A1338" s="779"/>
      <c r="C1338" s="450" t="b">
        <f>IF(ISBLANK(Wine!B95),FALSE,if(Wine!B95=0,FALSE,TRUE))</f>
        <v>0</v>
      </c>
      <c r="H1338" s="780">
        <f t="shared" si="13"/>
        <v>80</v>
      </c>
      <c r="I1338" s="450" t="str">
        <f>Wine!F95</f>
        <v/>
      </c>
      <c r="P1338" s="450" t="str">
        <f>IF(ISBLANK(Wine!G95),"",if(Wine!G95=0,"",Wine!G95))</f>
        <v/>
      </c>
      <c r="R1338" s="450" t="str">
        <f>IF(ISBLANK(Wine!I95),"",if(Wine!I95=0,"",Wine!I95))</f>
        <v/>
      </c>
    </row>
    <row r="1339">
      <c r="A1339" s="779"/>
      <c r="C1339" s="450" t="b">
        <f>IF(ISBLANK(Wine!B96),FALSE,if(Wine!B96=0,FALSE,TRUE))</f>
        <v>0</v>
      </c>
      <c r="H1339" s="780">
        <f t="shared" si="13"/>
        <v>81</v>
      </c>
      <c r="I1339" s="450" t="str">
        <f>Wine!F96</f>
        <v/>
      </c>
      <c r="P1339" s="450" t="str">
        <f>IF(ISBLANK(Wine!G96),"",if(Wine!G96=0,"",Wine!G96))</f>
        <v/>
      </c>
      <c r="R1339" s="450" t="str">
        <f>IF(ISBLANK(Wine!I96),"",if(Wine!I96=0,"",Wine!I96))</f>
        <v/>
      </c>
    </row>
    <row r="1340">
      <c r="A1340" s="779"/>
      <c r="C1340" s="450" t="b">
        <f>IF(ISBLANK(Wine!B97),FALSE,if(Wine!B97=0,FALSE,TRUE))</f>
        <v>0</v>
      </c>
      <c r="H1340" s="780">
        <f t="shared" si="13"/>
        <v>82</v>
      </c>
      <c r="I1340" s="450" t="str">
        <f>Wine!F97</f>
        <v/>
      </c>
      <c r="P1340" s="450" t="str">
        <f>IF(ISBLANK(Wine!G97),"",if(Wine!G97=0,"",Wine!G97))</f>
        <v/>
      </c>
      <c r="R1340" s="450" t="str">
        <f>IF(ISBLANK(Wine!I97),"",if(Wine!I97=0,"",Wine!I97))</f>
        <v/>
      </c>
    </row>
    <row r="1341">
      <c r="A1341" s="779"/>
      <c r="C1341" s="450" t="b">
        <f>IF(ISBLANK(Wine!B98),FALSE,if(Wine!B98=0,FALSE,TRUE))</f>
        <v>0</v>
      </c>
      <c r="H1341" s="780">
        <f t="shared" si="13"/>
        <v>83</v>
      </c>
      <c r="I1341" s="450" t="str">
        <f>Wine!F98</f>
        <v/>
      </c>
      <c r="P1341" s="450" t="str">
        <f>IF(ISBLANK(Wine!G98),"",if(Wine!G98=0,"",Wine!G98))</f>
        <v/>
      </c>
      <c r="R1341" s="450" t="str">
        <f>IF(ISBLANK(Wine!I98),"",if(Wine!I98=0,"",Wine!I98))</f>
        <v/>
      </c>
    </row>
    <row r="1342">
      <c r="A1342" s="779"/>
      <c r="C1342" s="450" t="b">
        <f>IF(ISBLANK(Wine!B99),FALSE,if(Wine!B99=0,FALSE,TRUE))</f>
        <v>0</v>
      </c>
      <c r="H1342" s="780">
        <f t="shared" si="13"/>
        <v>84</v>
      </c>
      <c r="I1342" s="450" t="str">
        <f>Wine!F99</f>
        <v/>
      </c>
      <c r="P1342" s="450" t="str">
        <f>IF(ISBLANK(Wine!G99),"",if(Wine!G99=0,"",Wine!G99))</f>
        <v/>
      </c>
      <c r="R1342" s="450" t="str">
        <f>IF(ISBLANK(Wine!I99),"",if(Wine!I99=0,"",Wine!I99))</f>
        <v/>
      </c>
    </row>
    <row r="1343">
      <c r="A1343" s="779"/>
      <c r="C1343" s="450" t="b">
        <f>IF(ISBLANK(Wine!B100),FALSE,if(Wine!B100=0,FALSE,TRUE))</f>
        <v>0</v>
      </c>
      <c r="H1343" s="780">
        <f t="shared" si="13"/>
        <v>85</v>
      </c>
      <c r="I1343" s="450" t="str">
        <f>Wine!F100</f>
        <v/>
      </c>
      <c r="P1343" s="450" t="str">
        <f>IF(ISBLANK(Wine!G100),"",if(Wine!G100=0,"",Wine!G100))</f>
        <v/>
      </c>
      <c r="R1343" s="450" t="str">
        <f>IF(ISBLANK(Wine!I100),"",if(Wine!I100=0,"",Wine!I100))</f>
        <v/>
      </c>
    </row>
    <row r="1344">
      <c r="A1344" s="779"/>
      <c r="C1344" s="450" t="b">
        <f>IF(ISBLANK(Wine!B101),FALSE,if(Wine!B101=0,FALSE,TRUE))</f>
        <v>0</v>
      </c>
      <c r="H1344" s="780">
        <f t="shared" si="13"/>
        <v>86</v>
      </c>
      <c r="I1344" s="450" t="str">
        <f>Wine!F101</f>
        <v/>
      </c>
      <c r="P1344" s="450" t="str">
        <f>IF(ISBLANK(Wine!G101),"",if(Wine!G101=0,"",Wine!G101))</f>
        <v/>
      </c>
      <c r="R1344" s="450" t="str">
        <f>IF(ISBLANK(Wine!I101),"",if(Wine!I101=0,"",Wine!I101))</f>
        <v/>
      </c>
    </row>
    <row r="1345">
      <c r="A1345" s="779"/>
      <c r="C1345" s="450" t="b">
        <f>IF(ISBLANK(Wine!B102),FALSE,if(Wine!B102=0,FALSE,TRUE))</f>
        <v>0</v>
      </c>
      <c r="H1345" s="780">
        <f t="shared" si="13"/>
        <v>87</v>
      </c>
      <c r="I1345" s="450" t="str">
        <f>Wine!F102</f>
        <v/>
      </c>
      <c r="P1345" s="450" t="str">
        <f>IF(ISBLANK(Wine!G102),"",if(Wine!G102=0,"",Wine!G102))</f>
        <v/>
      </c>
      <c r="R1345" s="450" t="str">
        <f>IF(ISBLANK(Wine!I102),"",if(Wine!I102=0,"",Wine!I102))</f>
        <v/>
      </c>
    </row>
    <row r="1346">
      <c r="A1346" s="779"/>
      <c r="C1346" s="450" t="b">
        <f>IF(ISBLANK(Wine!B103),FALSE,if(Wine!B103=0,FALSE,TRUE))</f>
        <v>0</v>
      </c>
      <c r="H1346" s="780">
        <f t="shared" si="13"/>
        <v>88</v>
      </c>
      <c r="I1346" s="450" t="str">
        <f>Wine!F103</f>
        <v/>
      </c>
      <c r="P1346" s="450" t="str">
        <f>IF(ISBLANK(Wine!G103),"",if(Wine!G103=0,"",Wine!G103))</f>
        <v/>
      </c>
      <c r="R1346" s="450" t="str">
        <f>IF(ISBLANK(Wine!I103),"",if(Wine!I103=0,"",Wine!I103))</f>
        <v/>
      </c>
    </row>
    <row r="1347">
      <c r="A1347" s="779"/>
      <c r="C1347" s="450" t="b">
        <f>IF(ISBLANK(Wine!B104),FALSE,if(Wine!B104=0,FALSE,TRUE))</f>
        <v>0</v>
      </c>
      <c r="H1347" s="780">
        <f t="shared" si="13"/>
        <v>89</v>
      </c>
      <c r="I1347" s="450" t="str">
        <f>Wine!F104</f>
        <v/>
      </c>
      <c r="P1347" s="450" t="str">
        <f>IF(ISBLANK(Wine!G104),"",if(Wine!G104=0,"",Wine!G104))</f>
        <v/>
      </c>
      <c r="R1347" s="450" t="str">
        <f>IF(ISBLANK(Wine!I104),"",if(Wine!I104=0,"",Wine!I104))</f>
        <v/>
      </c>
    </row>
    <row r="1348">
      <c r="A1348" s="779"/>
      <c r="C1348" s="450" t="b">
        <f>IF(ISBLANK(Wine!B105),FALSE,if(Wine!B105=0,FALSE,TRUE))</f>
        <v>0</v>
      </c>
      <c r="H1348" s="780">
        <f t="shared" si="13"/>
        <v>90</v>
      </c>
      <c r="I1348" s="450" t="str">
        <f>Wine!F105</f>
        <v/>
      </c>
      <c r="P1348" s="450" t="str">
        <f>IF(ISBLANK(Wine!G105),"",if(Wine!G105=0,"",Wine!G105))</f>
        <v/>
      </c>
      <c r="R1348" s="450" t="str">
        <f>IF(ISBLANK(Wine!I105),"",if(Wine!I105=0,"",Wine!I105))</f>
        <v/>
      </c>
    </row>
    <row r="1349">
      <c r="A1349" s="779"/>
      <c r="C1349" s="450" t="b">
        <f>IF(ISBLANK(Wine!B106),FALSE,if(Wine!B106=0,FALSE,TRUE))</f>
        <v>0</v>
      </c>
      <c r="H1349" s="780">
        <f t="shared" si="13"/>
        <v>91</v>
      </c>
      <c r="I1349" s="450" t="str">
        <f>Wine!F106</f>
        <v/>
      </c>
      <c r="P1349" s="450" t="str">
        <f>IF(ISBLANK(Wine!G106),"",if(Wine!G106=0,"",Wine!G106))</f>
        <v/>
      </c>
      <c r="R1349" s="450" t="str">
        <f>IF(ISBLANK(Wine!I106),"",if(Wine!I106=0,"",Wine!I106))</f>
        <v/>
      </c>
    </row>
    <row r="1350">
      <c r="A1350" s="779"/>
      <c r="C1350" s="450" t="b">
        <f>IF(ISBLANK(Wine!B107),FALSE,if(Wine!B107=0,FALSE,TRUE))</f>
        <v>0</v>
      </c>
      <c r="H1350" s="780">
        <f t="shared" si="13"/>
        <v>92</v>
      </c>
      <c r="I1350" s="450" t="str">
        <f>Wine!F107</f>
        <v/>
      </c>
      <c r="P1350" s="450" t="str">
        <f>IF(ISBLANK(Wine!G107),"",if(Wine!G107=0,"",Wine!G107))</f>
        <v/>
      </c>
      <c r="R1350" s="450" t="str">
        <f>IF(ISBLANK(Wine!I107),"",if(Wine!I107=0,"",Wine!I107))</f>
        <v/>
      </c>
    </row>
    <row r="1351">
      <c r="A1351" s="779"/>
      <c r="C1351" s="450" t="b">
        <f>IF(ISBLANK(Wine!B108),FALSE,if(Wine!B108=0,FALSE,TRUE))</f>
        <v>0</v>
      </c>
      <c r="H1351" s="780">
        <f t="shared" si="13"/>
        <v>93</v>
      </c>
      <c r="I1351" s="450" t="str">
        <f>Wine!F108</f>
        <v/>
      </c>
      <c r="P1351" s="450" t="str">
        <f>IF(ISBLANK(Wine!G108),"",if(Wine!G108=0,"",Wine!G108))</f>
        <v/>
      </c>
      <c r="R1351" s="450" t="str">
        <f>IF(ISBLANK(Wine!I108),"",if(Wine!I108=0,"",Wine!I108))</f>
        <v/>
      </c>
    </row>
    <row r="1352">
      <c r="A1352" s="779"/>
      <c r="C1352" s="450" t="b">
        <f>IF(ISBLANK(Wine!B109),FALSE,if(Wine!B109=0,FALSE,TRUE))</f>
        <v>0</v>
      </c>
      <c r="H1352" s="780">
        <f t="shared" si="13"/>
        <v>94</v>
      </c>
      <c r="I1352" s="450" t="str">
        <f>Wine!F109</f>
        <v/>
      </c>
      <c r="P1352" s="450" t="str">
        <f>IF(ISBLANK(Wine!G109),"",if(Wine!G109=0,"",Wine!G109))</f>
        <v/>
      </c>
      <c r="R1352" s="450" t="str">
        <f>IF(ISBLANK(Wine!I109),"",if(Wine!I109=0,"",Wine!I109))</f>
        <v/>
      </c>
    </row>
    <row r="1353">
      <c r="A1353" s="779"/>
      <c r="C1353" s="450" t="b">
        <f>IF(ISBLANK(Wine!B110),FALSE,if(Wine!B110=0,FALSE,TRUE))</f>
        <v>0</v>
      </c>
      <c r="H1353" s="780">
        <f t="shared" si="13"/>
        <v>95</v>
      </c>
      <c r="I1353" s="450" t="str">
        <f>Wine!F110</f>
        <v/>
      </c>
      <c r="P1353" s="450" t="str">
        <f>IF(ISBLANK(Wine!G110),"",if(Wine!G110=0,"",Wine!G110))</f>
        <v/>
      </c>
      <c r="R1353" s="450" t="str">
        <f>IF(ISBLANK(Wine!I110),"",if(Wine!I110=0,"",Wine!I110))</f>
        <v/>
      </c>
    </row>
    <row r="1354">
      <c r="A1354" s="779"/>
      <c r="C1354" s="450" t="b">
        <f>IF(ISBLANK(Wine!B111),FALSE,if(Wine!B111=0,FALSE,TRUE))</f>
        <v>0</v>
      </c>
      <c r="H1354" s="780">
        <f t="shared" si="13"/>
        <v>96</v>
      </c>
      <c r="I1354" s="450" t="str">
        <f>Wine!F111</f>
        <v/>
      </c>
      <c r="P1354" s="450" t="str">
        <f>IF(ISBLANK(Wine!G111),"",if(Wine!G111=0,"",Wine!G111))</f>
        <v/>
      </c>
      <c r="R1354" s="450" t="str">
        <f>IF(ISBLANK(Wine!I111),"",if(Wine!I111=0,"",Wine!I111))</f>
        <v/>
      </c>
    </row>
    <row r="1355">
      <c r="A1355" s="779"/>
      <c r="C1355" s="450" t="b">
        <f>IF(ISBLANK(Wine!B112),FALSE,if(Wine!B112=0,FALSE,TRUE))</f>
        <v>0</v>
      </c>
      <c r="H1355" s="780">
        <f t="shared" si="13"/>
        <v>97</v>
      </c>
      <c r="I1355" s="450" t="str">
        <f>Wine!F112</f>
        <v/>
      </c>
      <c r="P1355" s="450" t="str">
        <f>IF(ISBLANK(Wine!G112),"",if(Wine!G112=0,"",Wine!G112))</f>
        <v/>
      </c>
      <c r="R1355" s="450" t="str">
        <f>IF(ISBLANK(Wine!I112),"",if(Wine!I112=0,"",Wine!I112))</f>
        <v/>
      </c>
    </row>
    <row r="1356">
      <c r="A1356" s="779"/>
      <c r="C1356" s="450" t="b">
        <f>IF(ISBLANK(Wine!B113),FALSE,if(Wine!B113=0,FALSE,TRUE))</f>
        <v>0</v>
      </c>
      <c r="H1356" s="780">
        <f t="shared" si="13"/>
        <v>98</v>
      </c>
      <c r="I1356" s="450" t="str">
        <f>Wine!F113</f>
        <v/>
      </c>
      <c r="P1356" s="450" t="str">
        <f>IF(ISBLANK(Wine!G113),"",if(Wine!G113=0,"",Wine!G113))</f>
        <v/>
      </c>
      <c r="R1356" s="450" t="str">
        <f>IF(ISBLANK(Wine!I113),"",if(Wine!I113=0,"",Wine!I113))</f>
        <v/>
      </c>
    </row>
    <row r="1357">
      <c r="A1357" s="779"/>
      <c r="C1357" s="450" t="b">
        <f>IF(ISBLANK(Wine!B114),FALSE,if(Wine!B114=0,FALSE,TRUE))</f>
        <v>0</v>
      </c>
      <c r="H1357" s="780">
        <f t="shared" si="13"/>
        <v>99</v>
      </c>
      <c r="I1357" s="450" t="str">
        <f>Wine!F114</f>
        <v/>
      </c>
      <c r="P1357" s="450" t="str">
        <f>IF(ISBLANK(Wine!G114),"",if(Wine!G114=0,"",Wine!G114))</f>
        <v/>
      </c>
      <c r="R1357" s="450" t="str">
        <f>IF(ISBLANK(Wine!I114),"",if(Wine!I114=0,"",Wine!I114))</f>
        <v/>
      </c>
    </row>
    <row r="1358">
      <c r="A1358" s="779"/>
      <c r="C1358" s="450" t="b">
        <f>IF(ISBLANK(Wine!B115),FALSE,if(Wine!B115=0,FALSE,TRUE))</f>
        <v>0</v>
      </c>
      <c r="H1358" s="780">
        <f t="shared" si="13"/>
        <v>100</v>
      </c>
      <c r="I1358" s="450" t="str">
        <f>Wine!F115</f>
        <v/>
      </c>
      <c r="P1358" s="450" t="str">
        <f>IF(ISBLANK(Wine!G115),"",if(Wine!G115=0,"",Wine!G115))</f>
        <v/>
      </c>
      <c r="R1358" s="450" t="str">
        <f>IF(ISBLANK(Wine!I115),"",if(Wine!I115=0,"",Wine!I115))</f>
        <v/>
      </c>
    </row>
    <row r="1359">
      <c r="A1359" s="779"/>
      <c r="H1359" s="780"/>
    </row>
    <row r="1360">
      <c r="A1360" s="779"/>
      <c r="H1360" s="780"/>
    </row>
    <row r="1361">
      <c r="A1361" s="779"/>
      <c r="H1361" s="780"/>
      <c r="I1361" s="779"/>
    </row>
    <row r="1362">
      <c r="A1362" s="791" t="str">
        <f>Wine!F14&amp;" "&amp;Wine!G15</f>
        <v>White Glass $</v>
      </c>
      <c r="B1362" s="784" t="str">
        <f>SUBSTITUTE(A1362,"$","")</f>
        <v>White Glass </v>
      </c>
      <c r="H1362" s="780">
        <f t="shared" ref="H1362:H1461" si="14">H1361+1</f>
        <v>1</v>
      </c>
      <c r="I1362" s="450" t="str">
        <f>Wine!K16</f>
        <v>House Rose (Example)</v>
      </c>
      <c r="P1362" s="784">
        <f>IF(ISBLANK(Wine!L16),"",if(Wine!L16=0,"",Wine!L16))</f>
        <v>9</v>
      </c>
      <c r="R1362" s="450" t="str">
        <f>IF(ISBLANK(Wine!N16),"",if(Wine!N16=0,"",Wine!N16))</f>
        <v/>
      </c>
    </row>
    <row r="1363">
      <c r="A1363" s="791" t="s">
        <v>506</v>
      </c>
      <c r="B1363" s="784" t="s">
        <v>506</v>
      </c>
      <c r="C1363" s="450" t="b">
        <f>IF(ISBLANK(Wine!J16),FALSE,if(Wine!J16=0,FALSE,TRUE))</f>
        <v>0</v>
      </c>
      <c r="D1363" s="450" t="str">
        <f>if(Wine!G16=0,"",IF(isblank(Wine!G16),"",if(MOC!$J$148=false,Wine!F16,if(C1363=true,MOC!$H$148&amp;Wine!F16,if(MOC!$J$149,MOC!$H$148&amp;Wine!F16,Wine!F16)))))</f>
        <v>G - House Pinot Grigio (Example)</v>
      </c>
      <c r="E1363" s="784">
        <f>if(Wine!G16=0,"",IF(isblank(Wine!G16),"",Wine!G16))</f>
        <v>8</v>
      </c>
      <c r="G1363" s="784" t="str">
        <f>if(Wine!G16=0,"",IF(isblank(Wine!G15),"",if(MOC!$J$156=true,Wine!$F$14,$B$1362)))</f>
        <v>White Glass </v>
      </c>
      <c r="H1363" s="780">
        <f t="shared" si="14"/>
        <v>2</v>
      </c>
      <c r="I1363" s="450" t="str">
        <f>Wine!K17</f>
        <v/>
      </c>
      <c r="P1363" s="450" t="str">
        <f>IF(ISBLANK(Wine!L17),"",if(Wine!L17=0,"",Wine!L17))</f>
        <v/>
      </c>
      <c r="R1363" s="450" t="str">
        <f>IF(ISBLANK(Wine!N17),"",if(Wine!N17=0,"",Wine!N17))</f>
        <v/>
      </c>
    </row>
    <row r="1364">
      <c r="A1364" s="779"/>
      <c r="C1364" s="450" t="b">
        <f>IF(ISBLANK(Wine!J17),FALSE,if(Wine!J17=0,FALSE,TRUE))</f>
        <v>0</v>
      </c>
      <c r="D1364" s="450" t="str">
        <f>if(Wine!G17=0,"",IF(isblank(Wine!G17),"",if(MOC!$J$148=false,Wine!F17,if(C1364=true,MOC!$H$148&amp;Wine!F17,if(MOC!$J$149,MOC!$H$148&amp;Wine!F17,Wine!F17)))))</f>
        <v/>
      </c>
      <c r="E1364" s="450" t="str">
        <f>if(Wine!G17=0,"",IF(isblank(Wine!G17),"",Wine!G17))</f>
        <v/>
      </c>
      <c r="G1364" s="450" t="str">
        <f>if(Wine!G17=0,"",IF(isblank(Wine!G16),"",if(MOC!$J$156=true,Wine!$F$14,$B$1362)))</f>
        <v/>
      </c>
      <c r="H1364" s="780">
        <f t="shared" si="14"/>
        <v>3</v>
      </c>
      <c r="I1364" s="450" t="str">
        <f>Wine!K18</f>
        <v/>
      </c>
      <c r="P1364" s="450" t="str">
        <f>IF(ISBLANK(Wine!L18),"",if(Wine!L18=0,"",Wine!L18))</f>
        <v/>
      </c>
      <c r="R1364" s="450" t="str">
        <f>IF(ISBLANK(Wine!N18),"",if(Wine!N18=0,"",Wine!N18))</f>
        <v/>
      </c>
    </row>
    <row r="1365">
      <c r="A1365" s="779"/>
      <c r="C1365" s="450" t="b">
        <f>IF(ISBLANK(Wine!J18),FALSE,if(Wine!J18=0,FALSE,TRUE))</f>
        <v>0</v>
      </c>
      <c r="D1365" s="450" t="str">
        <f>if(Wine!G18=0,"",IF(isblank(Wine!G18),"",if(MOC!$J$148=false,Wine!F18,if(C1365=true,MOC!$H$148&amp;Wine!F18,if(MOC!$J$149,MOC!$H$148&amp;Wine!F18,Wine!F18)))))</f>
        <v/>
      </c>
      <c r="E1365" s="450" t="str">
        <f>if(Wine!G18=0,"",IF(isblank(Wine!G18),"",Wine!G18))</f>
        <v/>
      </c>
      <c r="G1365" s="450" t="str">
        <f>if(Wine!G18=0,"",IF(isblank(Wine!G17),"",if(MOC!$J$156=true,Wine!$F$14,$B$1362)))</f>
        <v/>
      </c>
      <c r="H1365" s="780">
        <f t="shared" si="14"/>
        <v>4</v>
      </c>
      <c r="I1365" s="450" t="str">
        <f>Wine!K19</f>
        <v/>
      </c>
      <c r="P1365" s="450" t="str">
        <f>IF(ISBLANK(Wine!L19),"",if(Wine!L19=0,"",Wine!L19))</f>
        <v/>
      </c>
      <c r="R1365" s="450" t="str">
        <f>IF(ISBLANK(Wine!N19),"",if(Wine!N19=0,"",Wine!N19))</f>
        <v/>
      </c>
    </row>
    <row r="1366">
      <c r="A1366" s="779"/>
      <c r="C1366" s="450" t="b">
        <f>IF(ISBLANK(Wine!J19),FALSE,if(Wine!J19=0,FALSE,TRUE))</f>
        <v>0</v>
      </c>
      <c r="D1366" s="450" t="str">
        <f>if(Wine!G19=0,"",IF(isblank(Wine!G19),"",if(MOC!$J$148=false,Wine!F19,if(C1366=true,MOC!$H$148&amp;Wine!F19,if(MOC!$J$149,MOC!$H$148&amp;Wine!F19,Wine!F19)))))</f>
        <v/>
      </c>
      <c r="E1366" s="450" t="str">
        <f>if(Wine!G19=0,"",IF(isblank(Wine!G19),"",Wine!G19))</f>
        <v/>
      </c>
      <c r="G1366" s="450" t="str">
        <f>if(Wine!G19=0,"",IF(isblank(Wine!G18),"",if(MOC!$J$156=true,Wine!$F$14,$B$1362)))</f>
        <v/>
      </c>
      <c r="H1366" s="780">
        <f t="shared" si="14"/>
        <v>5</v>
      </c>
      <c r="I1366" s="450" t="str">
        <f>Wine!K20</f>
        <v/>
      </c>
      <c r="P1366" s="450" t="str">
        <f>IF(ISBLANK(Wine!L20),"",if(Wine!L20=0,"",Wine!L20))</f>
        <v/>
      </c>
      <c r="R1366" s="450" t="str">
        <f>IF(ISBLANK(Wine!N20),"",if(Wine!N20=0,"",Wine!N20))</f>
        <v/>
      </c>
    </row>
    <row r="1367">
      <c r="A1367" s="779"/>
      <c r="C1367" s="450" t="b">
        <f>IF(ISBLANK(Wine!J20),FALSE,if(Wine!J20=0,FALSE,TRUE))</f>
        <v>0</v>
      </c>
      <c r="D1367" s="450" t="str">
        <f>if(Wine!G20=0,"",IF(isblank(Wine!G20),"",if(MOC!$J$148=false,Wine!F20,if(C1367=true,MOC!$H$148&amp;Wine!F20,if(MOC!$J$149,MOC!$H$148&amp;Wine!F20,Wine!F20)))))</f>
        <v/>
      </c>
      <c r="E1367" s="450" t="str">
        <f>if(Wine!G20=0,"",IF(isblank(Wine!G20),"",Wine!G20))</f>
        <v/>
      </c>
      <c r="G1367" s="450" t="str">
        <f>if(Wine!G20=0,"",IF(isblank(Wine!G19),"",if(MOC!$J$156=true,Wine!$F$14,$B$1362)))</f>
        <v/>
      </c>
      <c r="H1367" s="780">
        <f t="shared" si="14"/>
        <v>6</v>
      </c>
      <c r="I1367" s="450" t="str">
        <f>Wine!K21</f>
        <v/>
      </c>
      <c r="P1367" s="450" t="str">
        <f>IF(ISBLANK(Wine!L21),"",if(Wine!L21=0,"",Wine!L21))</f>
        <v/>
      </c>
      <c r="R1367" s="450" t="str">
        <f>IF(ISBLANK(Wine!N21),"",if(Wine!N21=0,"",Wine!N21))</f>
        <v/>
      </c>
    </row>
    <row r="1368">
      <c r="A1368" s="779"/>
      <c r="C1368" s="450" t="b">
        <f>IF(ISBLANK(Wine!J21),FALSE,if(Wine!J21=0,FALSE,TRUE))</f>
        <v>0</v>
      </c>
      <c r="D1368" s="450" t="str">
        <f>if(Wine!G21=0,"",IF(isblank(Wine!G21),"",if(MOC!$J$148=false,Wine!F21,if(C1368=true,MOC!$H$148&amp;Wine!F21,if(MOC!$J$149,MOC!$H$148&amp;Wine!F21,Wine!F21)))))</f>
        <v/>
      </c>
      <c r="E1368" s="450" t="str">
        <f>if(Wine!G21=0,"",IF(isblank(Wine!G21),"",Wine!G21))</f>
        <v/>
      </c>
      <c r="G1368" s="450" t="str">
        <f>if(Wine!G21=0,"",IF(isblank(Wine!G20),"",if(MOC!$J$156=true,Wine!$F$14,$B$1362)))</f>
        <v/>
      </c>
      <c r="H1368" s="780">
        <f t="shared" si="14"/>
        <v>7</v>
      </c>
      <c r="I1368" s="450" t="str">
        <f>Wine!K22</f>
        <v/>
      </c>
      <c r="P1368" s="450" t="str">
        <f>IF(ISBLANK(Wine!L22),"",if(Wine!L22=0,"",Wine!L22))</f>
        <v/>
      </c>
      <c r="R1368" s="450" t="str">
        <f>IF(ISBLANK(Wine!N22),"",if(Wine!N22=0,"",Wine!N22))</f>
        <v/>
      </c>
    </row>
    <row r="1369">
      <c r="A1369" s="779"/>
      <c r="C1369" s="450" t="b">
        <f>IF(ISBLANK(Wine!J22),FALSE,if(Wine!J22=0,FALSE,TRUE))</f>
        <v>0</v>
      </c>
      <c r="D1369" s="450" t="str">
        <f>if(Wine!G22=0,"",IF(isblank(Wine!G22),"",if(MOC!$J$148=false,Wine!F22,if(C1369=true,MOC!$H$148&amp;Wine!F22,if(MOC!$J$149,MOC!$H$148&amp;Wine!F22,Wine!F22)))))</f>
        <v/>
      </c>
      <c r="E1369" s="450" t="str">
        <f>if(Wine!G22=0,"",IF(isblank(Wine!G22),"",Wine!G22))</f>
        <v/>
      </c>
      <c r="G1369" s="450" t="str">
        <f>if(Wine!G22=0,"",IF(isblank(Wine!G21),"",if(MOC!$J$156=true,Wine!$F$14,$B$1362)))</f>
        <v/>
      </c>
      <c r="H1369" s="780">
        <f t="shared" si="14"/>
        <v>8</v>
      </c>
      <c r="I1369" s="450" t="str">
        <f>Wine!K23</f>
        <v/>
      </c>
      <c r="P1369" s="450" t="str">
        <f>IF(ISBLANK(Wine!L23),"",if(Wine!L23=0,"",Wine!L23))</f>
        <v/>
      </c>
      <c r="R1369" s="450" t="str">
        <f>IF(ISBLANK(Wine!N23),"",if(Wine!N23=0,"",Wine!N23))</f>
        <v/>
      </c>
    </row>
    <row r="1370">
      <c r="A1370" s="779"/>
      <c r="C1370" s="450" t="b">
        <f>IF(ISBLANK(Wine!J23),FALSE,if(Wine!J23=0,FALSE,TRUE))</f>
        <v>0</v>
      </c>
      <c r="D1370" s="450" t="str">
        <f>if(Wine!G23=0,"",IF(isblank(Wine!G23),"",if(MOC!$J$148=false,Wine!F23,if(C1370=true,MOC!$H$148&amp;Wine!F23,if(MOC!$J$149,MOC!$H$148&amp;Wine!F23,Wine!F23)))))</f>
        <v/>
      </c>
      <c r="E1370" s="450" t="str">
        <f>if(Wine!G23=0,"",IF(isblank(Wine!G23),"",Wine!G23))</f>
        <v/>
      </c>
      <c r="G1370" s="450" t="str">
        <f>if(Wine!G23=0,"",IF(isblank(Wine!G22),"",if(MOC!$J$156=true,Wine!$F$14,$B$1362)))</f>
        <v/>
      </c>
      <c r="H1370" s="780">
        <f t="shared" si="14"/>
        <v>9</v>
      </c>
      <c r="I1370" s="450" t="str">
        <f>Wine!K24</f>
        <v/>
      </c>
      <c r="P1370" s="450" t="str">
        <f>IF(ISBLANK(Wine!L24),"",if(Wine!L24=0,"",Wine!L24))</f>
        <v/>
      </c>
      <c r="R1370" s="450" t="str">
        <f>IF(ISBLANK(Wine!N24),"",if(Wine!N24=0,"",Wine!N24))</f>
        <v/>
      </c>
    </row>
    <row r="1371">
      <c r="A1371" s="779"/>
      <c r="C1371" s="450" t="b">
        <f>IF(ISBLANK(Wine!J24),FALSE,if(Wine!J24=0,FALSE,TRUE))</f>
        <v>0</v>
      </c>
      <c r="D1371" s="450" t="str">
        <f>if(Wine!G24=0,"",IF(isblank(Wine!G24),"",if(MOC!$J$148=false,Wine!F24,if(C1371=true,MOC!$H$148&amp;Wine!F24,if(MOC!$J$149,MOC!$H$148&amp;Wine!F24,Wine!F24)))))</f>
        <v/>
      </c>
      <c r="E1371" s="450" t="str">
        <f>if(Wine!G24=0,"",IF(isblank(Wine!G24),"",Wine!G24))</f>
        <v/>
      </c>
      <c r="G1371" s="450" t="str">
        <f>if(Wine!G24=0,"",IF(isblank(Wine!G23),"",if(MOC!$J$156=true,Wine!$F$14,$B$1362)))</f>
        <v/>
      </c>
      <c r="H1371" s="780">
        <f t="shared" si="14"/>
        <v>10</v>
      </c>
      <c r="I1371" s="450" t="str">
        <f>Wine!K25</f>
        <v/>
      </c>
      <c r="P1371" s="450" t="str">
        <f>IF(ISBLANK(Wine!L25),"",if(Wine!L25=0,"",Wine!L25))</f>
        <v/>
      </c>
      <c r="R1371" s="450" t="str">
        <f>IF(ISBLANK(Wine!N25),"",if(Wine!N25=0,"",Wine!N25))</f>
        <v/>
      </c>
    </row>
    <row r="1372">
      <c r="A1372" s="779"/>
      <c r="C1372" s="450" t="b">
        <f>IF(ISBLANK(Wine!J25),FALSE,if(Wine!J25=0,FALSE,TRUE))</f>
        <v>0</v>
      </c>
      <c r="D1372" s="450" t="str">
        <f>if(Wine!G25=0,"",IF(isblank(Wine!G25),"",if(MOC!$J$148=false,Wine!F25,if(C1372=true,MOC!$H$148&amp;Wine!F25,if(MOC!$J$149,MOC!$H$148&amp;Wine!F25,Wine!F25)))))</f>
        <v/>
      </c>
      <c r="E1372" s="450" t="str">
        <f>if(Wine!G25=0,"",IF(isblank(Wine!G25),"",Wine!G25))</f>
        <v/>
      </c>
      <c r="G1372" s="450" t="str">
        <f>if(Wine!G25=0,"",IF(isblank(Wine!G24),"",if(MOC!$J$156=true,Wine!$F$14,$B$1362)))</f>
        <v/>
      </c>
      <c r="H1372" s="780">
        <f t="shared" si="14"/>
        <v>11</v>
      </c>
      <c r="I1372" s="450" t="str">
        <f>Wine!K26</f>
        <v/>
      </c>
      <c r="P1372" s="450" t="str">
        <f>IF(ISBLANK(Wine!L26),"",if(Wine!L26=0,"",Wine!L26))</f>
        <v/>
      </c>
      <c r="R1372" s="450" t="str">
        <f>IF(ISBLANK(Wine!N26),"",if(Wine!N26=0,"",Wine!N26))</f>
        <v/>
      </c>
    </row>
    <row r="1373">
      <c r="A1373" s="779"/>
      <c r="C1373" s="450" t="b">
        <f>IF(ISBLANK(Wine!J26),FALSE,if(Wine!J26=0,FALSE,TRUE))</f>
        <v>0</v>
      </c>
      <c r="D1373" s="450" t="str">
        <f>if(Wine!G26=0,"",IF(isblank(Wine!G26),"",if(MOC!$J$148=false,Wine!F26,if(C1373=true,MOC!$H$148&amp;Wine!F26,if(MOC!$J$149,MOC!$H$148&amp;Wine!F26,Wine!F26)))))</f>
        <v/>
      </c>
      <c r="E1373" s="450" t="str">
        <f>if(Wine!G26=0,"",IF(isblank(Wine!G26),"",Wine!G26))</f>
        <v/>
      </c>
      <c r="G1373" s="450" t="str">
        <f>if(Wine!G26=0,"",IF(isblank(Wine!G25),"",if(MOC!$J$156=true,Wine!$F$14,$B$1362)))</f>
        <v/>
      </c>
      <c r="H1373" s="780">
        <f t="shared" si="14"/>
        <v>12</v>
      </c>
      <c r="I1373" s="450" t="str">
        <f>Wine!K27</f>
        <v/>
      </c>
      <c r="P1373" s="450" t="str">
        <f>IF(ISBLANK(Wine!L27),"",if(Wine!L27=0,"",Wine!L27))</f>
        <v/>
      </c>
      <c r="R1373" s="450" t="str">
        <f>IF(ISBLANK(Wine!N27),"",if(Wine!N27=0,"",Wine!N27))</f>
        <v/>
      </c>
    </row>
    <row r="1374">
      <c r="A1374" s="779"/>
      <c r="C1374" s="450" t="b">
        <f>IF(ISBLANK(Wine!J27),FALSE,if(Wine!J27=0,FALSE,TRUE))</f>
        <v>0</v>
      </c>
      <c r="D1374" s="450" t="str">
        <f>if(Wine!G27=0,"",IF(isblank(Wine!G27),"",if(MOC!$J$148=false,Wine!F27,if(C1374=true,MOC!$H$148&amp;Wine!F27,if(MOC!$J$149,MOC!$H$148&amp;Wine!F27,Wine!F27)))))</f>
        <v/>
      </c>
      <c r="E1374" s="450" t="str">
        <f>if(Wine!G27=0,"",IF(isblank(Wine!G27),"",Wine!G27))</f>
        <v/>
      </c>
      <c r="G1374" s="450" t="str">
        <f>if(Wine!G27=0,"",IF(isblank(Wine!G26),"",if(MOC!$J$156=true,Wine!$F$14,$B$1362)))</f>
        <v/>
      </c>
      <c r="H1374" s="780">
        <f t="shared" si="14"/>
        <v>13</v>
      </c>
      <c r="I1374" s="450" t="str">
        <f>Wine!K28</f>
        <v/>
      </c>
      <c r="P1374" s="450" t="str">
        <f>IF(ISBLANK(Wine!L28),"",if(Wine!L28=0,"",Wine!L28))</f>
        <v/>
      </c>
      <c r="R1374" s="450" t="str">
        <f>IF(ISBLANK(Wine!N28),"",if(Wine!N28=0,"",Wine!N28))</f>
        <v/>
      </c>
    </row>
    <row r="1375">
      <c r="A1375" s="779"/>
      <c r="C1375" s="450" t="b">
        <f>IF(ISBLANK(Wine!J28),FALSE,if(Wine!J28=0,FALSE,TRUE))</f>
        <v>0</v>
      </c>
      <c r="D1375" s="450" t="str">
        <f>if(Wine!G28=0,"",IF(isblank(Wine!G28),"",if(MOC!$J$148=false,Wine!F28,if(C1375=true,MOC!$H$148&amp;Wine!F28,if(MOC!$J$149,MOC!$H$148&amp;Wine!F28,Wine!F28)))))</f>
        <v/>
      </c>
      <c r="E1375" s="450" t="str">
        <f>if(Wine!G28=0,"",IF(isblank(Wine!G28),"",Wine!G28))</f>
        <v/>
      </c>
      <c r="G1375" s="450" t="str">
        <f>if(Wine!G28=0,"",IF(isblank(Wine!G27),"",if(MOC!$J$156=true,Wine!$F$14,$B$1362)))</f>
        <v/>
      </c>
      <c r="H1375" s="780">
        <f t="shared" si="14"/>
        <v>14</v>
      </c>
      <c r="I1375" s="450" t="str">
        <f>Wine!K29</f>
        <v/>
      </c>
      <c r="P1375" s="450" t="str">
        <f>IF(ISBLANK(Wine!L29),"",if(Wine!L29=0,"",Wine!L29))</f>
        <v/>
      </c>
      <c r="R1375" s="450" t="str">
        <f>IF(ISBLANK(Wine!N29),"",if(Wine!N29=0,"",Wine!N29))</f>
        <v/>
      </c>
    </row>
    <row r="1376">
      <c r="A1376" s="779"/>
      <c r="C1376" s="450" t="b">
        <f>IF(ISBLANK(Wine!J29),FALSE,if(Wine!J29=0,FALSE,TRUE))</f>
        <v>0</v>
      </c>
      <c r="D1376" s="450" t="str">
        <f>if(Wine!G29=0,"",IF(isblank(Wine!G29),"",if(MOC!$J$148=false,Wine!F29,if(C1376=true,MOC!$H$148&amp;Wine!F29,if(MOC!$J$149,MOC!$H$148&amp;Wine!F29,Wine!F29)))))</f>
        <v/>
      </c>
      <c r="E1376" s="450" t="str">
        <f>if(Wine!G29=0,"",IF(isblank(Wine!G29),"",Wine!G29))</f>
        <v/>
      </c>
      <c r="G1376" s="450" t="str">
        <f>if(Wine!G29=0,"",IF(isblank(Wine!G28),"",if(MOC!$J$156=true,Wine!$F$14,$B$1362)))</f>
        <v/>
      </c>
      <c r="H1376" s="780">
        <f t="shared" si="14"/>
        <v>15</v>
      </c>
      <c r="I1376" s="450" t="str">
        <f>Wine!K30</f>
        <v/>
      </c>
      <c r="P1376" s="450" t="str">
        <f>IF(ISBLANK(Wine!L30),"",if(Wine!L30=0,"",Wine!L30))</f>
        <v/>
      </c>
      <c r="R1376" s="450" t="str">
        <f>IF(ISBLANK(Wine!N30),"",if(Wine!N30=0,"",Wine!N30))</f>
        <v/>
      </c>
    </row>
    <row r="1377">
      <c r="A1377" s="779"/>
      <c r="C1377" s="450" t="b">
        <f>IF(ISBLANK(Wine!J30),FALSE,if(Wine!J30=0,FALSE,TRUE))</f>
        <v>0</v>
      </c>
      <c r="D1377" s="450" t="str">
        <f>if(Wine!G30=0,"",IF(isblank(Wine!G30),"",if(MOC!$J$148=false,Wine!F30,if(C1377=true,MOC!$H$148&amp;Wine!F30,if(MOC!$J$149,MOC!$H$148&amp;Wine!F30,Wine!F30)))))</f>
        <v/>
      </c>
      <c r="E1377" s="450" t="str">
        <f>if(Wine!G30=0,"",IF(isblank(Wine!G30),"",Wine!G30))</f>
        <v/>
      </c>
      <c r="G1377" s="450" t="str">
        <f>if(Wine!G30=0,"",IF(isblank(Wine!G29),"",if(MOC!$J$156=true,Wine!$F$14,$B$1362)))</f>
        <v/>
      </c>
      <c r="H1377" s="780">
        <f t="shared" si="14"/>
        <v>16</v>
      </c>
      <c r="I1377" s="450" t="str">
        <f>Wine!K31</f>
        <v/>
      </c>
      <c r="P1377" s="450" t="str">
        <f>IF(ISBLANK(Wine!L31),"",if(Wine!L31=0,"",Wine!L31))</f>
        <v/>
      </c>
      <c r="R1377" s="450" t="str">
        <f>IF(ISBLANK(Wine!N31),"",if(Wine!N31=0,"",Wine!N31))</f>
        <v/>
      </c>
    </row>
    <row r="1378">
      <c r="A1378" s="779"/>
      <c r="C1378" s="450" t="b">
        <f>IF(ISBLANK(Wine!J31),FALSE,if(Wine!J31=0,FALSE,TRUE))</f>
        <v>0</v>
      </c>
      <c r="D1378" s="450" t="str">
        <f>if(Wine!G31=0,"",IF(isblank(Wine!G31),"",if(MOC!$J$148=false,Wine!F31,if(C1378=true,MOC!$H$148&amp;Wine!F31,if(MOC!$J$149,MOC!$H$148&amp;Wine!F31,Wine!F31)))))</f>
        <v/>
      </c>
      <c r="E1378" s="450" t="str">
        <f>if(Wine!G31=0,"",IF(isblank(Wine!G31),"",Wine!G31))</f>
        <v/>
      </c>
      <c r="G1378" s="450" t="str">
        <f>if(Wine!G31=0,"",IF(isblank(Wine!G30),"",if(MOC!$J$156=true,Wine!$F$14,$B$1362)))</f>
        <v/>
      </c>
      <c r="H1378" s="780">
        <f t="shared" si="14"/>
        <v>17</v>
      </c>
      <c r="I1378" s="450" t="str">
        <f>Wine!K32</f>
        <v/>
      </c>
      <c r="P1378" s="450" t="str">
        <f>IF(ISBLANK(Wine!L32),"",if(Wine!L32=0,"",Wine!L32))</f>
        <v/>
      </c>
      <c r="R1378" s="450" t="str">
        <f>IF(ISBLANK(Wine!N32),"",if(Wine!N32=0,"",Wine!N32))</f>
        <v/>
      </c>
    </row>
    <row r="1379">
      <c r="A1379" s="779"/>
      <c r="C1379" s="450" t="b">
        <f>IF(ISBLANK(Wine!J32),FALSE,if(Wine!J32=0,FALSE,TRUE))</f>
        <v>0</v>
      </c>
      <c r="D1379" s="450" t="str">
        <f>if(Wine!G32=0,"",IF(isblank(Wine!G32),"",if(MOC!$J$148=false,Wine!F32,if(C1379=true,MOC!$H$148&amp;Wine!F32,if(MOC!$J$149,MOC!$H$148&amp;Wine!F32,Wine!F32)))))</f>
        <v/>
      </c>
      <c r="E1379" s="450" t="str">
        <f>if(Wine!G32=0,"",IF(isblank(Wine!G32),"",Wine!G32))</f>
        <v/>
      </c>
      <c r="G1379" s="450" t="str">
        <f>if(Wine!G32=0,"",IF(isblank(Wine!G31),"",if(MOC!$J$156=true,Wine!$F$14,$B$1362)))</f>
        <v/>
      </c>
      <c r="H1379" s="780">
        <f t="shared" si="14"/>
        <v>18</v>
      </c>
      <c r="I1379" s="450" t="str">
        <f>Wine!K33</f>
        <v/>
      </c>
      <c r="P1379" s="450" t="str">
        <f>IF(ISBLANK(Wine!L33),"",if(Wine!L33=0,"",Wine!L33))</f>
        <v/>
      </c>
      <c r="R1379" s="450" t="str">
        <f>IF(ISBLANK(Wine!N33),"",if(Wine!N33=0,"",Wine!N33))</f>
        <v/>
      </c>
    </row>
    <row r="1380">
      <c r="A1380" s="779"/>
      <c r="C1380" s="450" t="b">
        <f>IF(ISBLANK(Wine!J33),FALSE,if(Wine!J33=0,FALSE,TRUE))</f>
        <v>0</v>
      </c>
      <c r="D1380" s="450" t="str">
        <f>if(Wine!G33=0,"",IF(isblank(Wine!G33),"",if(MOC!$J$148=false,Wine!F33,if(C1380=true,MOC!$H$148&amp;Wine!F33,if(MOC!$J$149,MOC!$H$148&amp;Wine!F33,Wine!F33)))))</f>
        <v/>
      </c>
      <c r="E1380" s="450" t="str">
        <f>if(Wine!G33=0,"",IF(isblank(Wine!G33),"",Wine!G33))</f>
        <v/>
      </c>
      <c r="G1380" s="450" t="str">
        <f>if(Wine!G33=0,"",IF(isblank(Wine!G32),"",if(MOC!$J$156=true,Wine!$F$14,$B$1362)))</f>
        <v/>
      </c>
      <c r="H1380" s="780">
        <f t="shared" si="14"/>
        <v>19</v>
      </c>
      <c r="I1380" s="450" t="str">
        <f>Wine!K34</f>
        <v/>
      </c>
      <c r="P1380" s="450" t="str">
        <f>IF(ISBLANK(Wine!L34),"",if(Wine!L34=0,"",Wine!L34))</f>
        <v/>
      </c>
      <c r="R1380" s="450" t="str">
        <f>IF(ISBLANK(Wine!N34),"",if(Wine!N34=0,"",Wine!N34))</f>
        <v/>
      </c>
    </row>
    <row r="1381">
      <c r="A1381" s="779"/>
      <c r="C1381" s="450" t="b">
        <f>IF(ISBLANK(Wine!J34),FALSE,if(Wine!J34=0,FALSE,TRUE))</f>
        <v>0</v>
      </c>
      <c r="D1381" s="450" t="str">
        <f>if(Wine!G34=0,"",IF(isblank(Wine!G34),"",if(MOC!$J$148=false,Wine!F34,if(C1381=true,MOC!$H$148&amp;Wine!F34,if(MOC!$J$149,MOC!$H$148&amp;Wine!F34,Wine!F34)))))</f>
        <v/>
      </c>
      <c r="E1381" s="450" t="str">
        <f>if(Wine!G34=0,"",IF(isblank(Wine!G34),"",Wine!G34))</f>
        <v/>
      </c>
      <c r="G1381" s="450" t="str">
        <f>if(Wine!G34=0,"",IF(isblank(Wine!G33),"",if(MOC!$J$156=true,Wine!$F$14,$B$1362)))</f>
        <v/>
      </c>
      <c r="H1381" s="780">
        <f t="shared" si="14"/>
        <v>20</v>
      </c>
      <c r="I1381" s="450" t="str">
        <f>Wine!K35</f>
        <v/>
      </c>
      <c r="P1381" s="450" t="str">
        <f>IF(ISBLANK(Wine!L35),"",if(Wine!L35=0,"",Wine!L35))</f>
        <v/>
      </c>
      <c r="R1381" s="450" t="str">
        <f>IF(ISBLANK(Wine!N35),"",if(Wine!N35=0,"",Wine!N35))</f>
        <v/>
      </c>
    </row>
    <row r="1382">
      <c r="A1382" s="779"/>
      <c r="C1382" s="450" t="b">
        <f>IF(ISBLANK(Wine!J35),FALSE,if(Wine!J35=0,FALSE,TRUE))</f>
        <v>0</v>
      </c>
      <c r="D1382" s="450" t="str">
        <f>if(Wine!G35=0,"",IF(isblank(Wine!G35),"",if(MOC!$J$148=false,Wine!F35,if(C1382=true,MOC!$H$148&amp;Wine!F35,if(MOC!$J$149,MOC!$H$148&amp;Wine!F35,Wine!F35)))))</f>
        <v/>
      </c>
      <c r="E1382" s="450" t="str">
        <f>if(Wine!G35=0,"",IF(isblank(Wine!G35),"",Wine!G35))</f>
        <v/>
      </c>
      <c r="G1382" s="450" t="str">
        <f>if(Wine!G35=0,"",IF(isblank(Wine!G34),"",if(MOC!$J$156=true,Wine!$F$14,$B$1362)))</f>
        <v/>
      </c>
      <c r="H1382" s="780">
        <f t="shared" si="14"/>
        <v>21</v>
      </c>
      <c r="I1382" s="450" t="str">
        <f>Wine!K36</f>
        <v/>
      </c>
      <c r="P1382" s="450" t="str">
        <f>IF(ISBLANK(Wine!L36),"",if(Wine!L36=0,"",Wine!L36))</f>
        <v/>
      </c>
      <c r="R1382" s="450" t="str">
        <f>IF(ISBLANK(Wine!N36),"",if(Wine!N36=0,"",Wine!N36))</f>
        <v/>
      </c>
    </row>
    <row r="1383">
      <c r="A1383" s="779"/>
      <c r="C1383" s="450" t="b">
        <f>IF(ISBLANK(Wine!J36),FALSE,if(Wine!J36=0,FALSE,TRUE))</f>
        <v>0</v>
      </c>
      <c r="D1383" s="450" t="str">
        <f>if(Wine!G36=0,"",IF(isblank(Wine!G36),"",if(MOC!$J$148=false,Wine!F36,if(C1383=true,MOC!$H$148&amp;Wine!F36,if(MOC!$J$149,MOC!$H$148&amp;Wine!F36,Wine!F36)))))</f>
        <v/>
      </c>
      <c r="E1383" s="450" t="str">
        <f>if(Wine!G36=0,"",IF(isblank(Wine!G36),"",Wine!G36))</f>
        <v/>
      </c>
      <c r="G1383" s="450" t="str">
        <f>if(Wine!G36=0,"",IF(isblank(Wine!G35),"",if(MOC!$J$156=true,Wine!$F$14,$B$1362)))</f>
        <v/>
      </c>
      <c r="H1383" s="780">
        <f t="shared" si="14"/>
        <v>22</v>
      </c>
      <c r="I1383" s="450" t="str">
        <f>Wine!K37</f>
        <v/>
      </c>
      <c r="P1383" s="450" t="str">
        <f>IF(ISBLANK(Wine!L37),"",if(Wine!L37=0,"",Wine!L37))</f>
        <v/>
      </c>
      <c r="R1383" s="450" t="str">
        <f>IF(ISBLANK(Wine!N37),"",if(Wine!N37=0,"",Wine!N37))</f>
        <v/>
      </c>
    </row>
    <row r="1384">
      <c r="A1384" s="779"/>
      <c r="C1384" s="450" t="b">
        <f>IF(ISBLANK(Wine!J37),FALSE,if(Wine!J37=0,FALSE,TRUE))</f>
        <v>0</v>
      </c>
      <c r="D1384" s="450" t="str">
        <f>if(Wine!G37=0,"",IF(isblank(Wine!G37),"",if(MOC!$J$148=false,Wine!F37,if(C1384=true,MOC!$H$148&amp;Wine!F37,if(MOC!$J$149,MOC!$H$148&amp;Wine!F37,Wine!F37)))))</f>
        <v/>
      </c>
      <c r="E1384" s="450" t="str">
        <f>if(Wine!G37=0,"",IF(isblank(Wine!G37),"",Wine!G37))</f>
        <v/>
      </c>
      <c r="G1384" s="450" t="str">
        <f>if(Wine!G37=0,"",IF(isblank(Wine!G36),"",if(MOC!$J$156=true,Wine!$F$14,$B$1362)))</f>
        <v/>
      </c>
      <c r="H1384" s="780">
        <f t="shared" si="14"/>
        <v>23</v>
      </c>
      <c r="I1384" s="450" t="str">
        <f>Wine!K38</f>
        <v/>
      </c>
      <c r="P1384" s="450" t="str">
        <f>IF(ISBLANK(Wine!L38),"",if(Wine!L38=0,"",Wine!L38))</f>
        <v/>
      </c>
      <c r="R1384" s="450" t="str">
        <f>IF(ISBLANK(Wine!N38),"",if(Wine!N38=0,"",Wine!N38))</f>
        <v/>
      </c>
    </row>
    <row r="1385">
      <c r="A1385" s="779"/>
      <c r="C1385" s="450" t="b">
        <f>IF(ISBLANK(Wine!J38),FALSE,if(Wine!J38=0,FALSE,TRUE))</f>
        <v>0</v>
      </c>
      <c r="D1385" s="450" t="str">
        <f>if(Wine!G38=0,"",IF(isblank(Wine!G38),"",if(MOC!$J$148=false,Wine!F38,if(C1385=true,MOC!$H$148&amp;Wine!F38,if(MOC!$J$149,MOC!$H$148&amp;Wine!F38,Wine!F38)))))</f>
        <v/>
      </c>
      <c r="E1385" s="450" t="str">
        <f>if(Wine!G38=0,"",IF(isblank(Wine!G38),"",Wine!G38))</f>
        <v/>
      </c>
      <c r="G1385" s="450" t="str">
        <f>if(Wine!G38=0,"",IF(isblank(Wine!G37),"",if(MOC!$J$156=true,Wine!$F$14,$B$1362)))</f>
        <v/>
      </c>
      <c r="H1385" s="780">
        <f t="shared" si="14"/>
        <v>24</v>
      </c>
      <c r="I1385" s="450" t="str">
        <f>Wine!K39</f>
        <v/>
      </c>
      <c r="P1385" s="450" t="str">
        <f>IF(ISBLANK(Wine!L39),"",if(Wine!L39=0,"",Wine!L39))</f>
        <v/>
      </c>
      <c r="R1385" s="450" t="str">
        <f>IF(ISBLANK(Wine!N39),"",if(Wine!N39=0,"",Wine!N39))</f>
        <v/>
      </c>
    </row>
    <row r="1386">
      <c r="A1386" s="779"/>
      <c r="C1386" s="450" t="b">
        <f>IF(ISBLANK(Wine!J39),FALSE,if(Wine!J39=0,FALSE,TRUE))</f>
        <v>0</v>
      </c>
      <c r="D1386" s="450" t="str">
        <f>if(Wine!G39=0,"",IF(isblank(Wine!G39),"",if(MOC!$J$148=false,Wine!F39,if(C1386=true,MOC!$H$148&amp;Wine!F39,if(MOC!$J$149,MOC!$H$148&amp;Wine!F39,Wine!F39)))))</f>
        <v/>
      </c>
      <c r="E1386" s="450" t="str">
        <f>if(Wine!G39=0,"",IF(isblank(Wine!G39),"",Wine!G39))</f>
        <v/>
      </c>
      <c r="G1386" s="450" t="str">
        <f>if(Wine!G39=0,"",IF(isblank(Wine!G38),"",if(MOC!$J$156=true,Wine!$F$14,$B$1362)))</f>
        <v/>
      </c>
      <c r="H1386" s="780">
        <f t="shared" si="14"/>
        <v>25</v>
      </c>
      <c r="I1386" s="450" t="str">
        <f>Wine!K40</f>
        <v/>
      </c>
      <c r="P1386" s="450" t="str">
        <f>IF(ISBLANK(Wine!L40),"",if(Wine!L40=0,"",Wine!L40))</f>
        <v/>
      </c>
      <c r="R1386" s="450" t="str">
        <f>IF(ISBLANK(Wine!N40),"",if(Wine!N40=0,"",Wine!N40))</f>
        <v/>
      </c>
    </row>
    <row r="1387">
      <c r="A1387" s="779"/>
      <c r="C1387" s="450" t="b">
        <f>IF(ISBLANK(Wine!J40),FALSE,if(Wine!J40=0,FALSE,TRUE))</f>
        <v>0</v>
      </c>
      <c r="D1387" s="450" t="str">
        <f>if(Wine!G40=0,"",IF(isblank(Wine!G40),"",if(MOC!$J$148=false,Wine!F40,if(C1387=true,MOC!$H$148&amp;Wine!F40,if(MOC!$J$149,MOC!$H$148&amp;Wine!F40,Wine!F40)))))</f>
        <v/>
      </c>
      <c r="E1387" s="450" t="str">
        <f>if(Wine!G40=0,"",IF(isblank(Wine!G40),"",Wine!G40))</f>
        <v/>
      </c>
      <c r="G1387" s="450" t="str">
        <f>if(Wine!G40=0,"",IF(isblank(Wine!G39),"",if(MOC!$J$156=true,Wine!$F$14,$B$1362)))</f>
        <v/>
      </c>
      <c r="H1387" s="780">
        <f t="shared" si="14"/>
        <v>26</v>
      </c>
      <c r="I1387" s="450" t="str">
        <f>Wine!K41</f>
        <v/>
      </c>
      <c r="P1387" s="450" t="str">
        <f>IF(ISBLANK(Wine!L41),"",if(Wine!L41=0,"",Wine!L41))</f>
        <v/>
      </c>
      <c r="R1387" s="450" t="str">
        <f>IF(ISBLANK(Wine!N41),"",if(Wine!N41=0,"",Wine!N41))</f>
        <v/>
      </c>
    </row>
    <row r="1388">
      <c r="A1388" s="779"/>
      <c r="C1388" s="450" t="b">
        <f>IF(ISBLANK(Wine!J41),FALSE,if(Wine!J41=0,FALSE,TRUE))</f>
        <v>0</v>
      </c>
      <c r="D1388" s="450" t="str">
        <f>if(Wine!G41=0,"",IF(isblank(Wine!G41),"",if(MOC!$J$148=false,Wine!F41,if(C1388=true,MOC!$H$148&amp;Wine!F41,if(MOC!$J$149,MOC!$H$148&amp;Wine!F41,Wine!F41)))))</f>
        <v/>
      </c>
      <c r="E1388" s="450" t="str">
        <f>if(Wine!G41=0,"",IF(isblank(Wine!G41),"",Wine!G41))</f>
        <v/>
      </c>
      <c r="G1388" s="450" t="str">
        <f>if(Wine!G41=0,"",IF(isblank(Wine!G40),"",if(MOC!$J$156=true,Wine!$F$14,$B$1362)))</f>
        <v/>
      </c>
      <c r="H1388" s="780">
        <f t="shared" si="14"/>
        <v>27</v>
      </c>
      <c r="I1388" s="450" t="str">
        <f>Wine!K42</f>
        <v/>
      </c>
      <c r="P1388" s="450" t="str">
        <f>IF(ISBLANK(Wine!L42),"",if(Wine!L42=0,"",Wine!L42))</f>
        <v/>
      </c>
      <c r="R1388" s="450" t="str">
        <f>IF(ISBLANK(Wine!N42),"",if(Wine!N42=0,"",Wine!N42))</f>
        <v/>
      </c>
    </row>
    <row r="1389">
      <c r="A1389" s="779"/>
      <c r="C1389" s="450" t="b">
        <f>IF(ISBLANK(Wine!J42),FALSE,if(Wine!J42=0,FALSE,TRUE))</f>
        <v>0</v>
      </c>
      <c r="D1389" s="450" t="str">
        <f>if(Wine!G42=0,"",IF(isblank(Wine!G42),"",if(MOC!$J$148=false,Wine!F42,if(C1389=true,MOC!$H$148&amp;Wine!F42,if(MOC!$J$149,MOC!$H$148&amp;Wine!F42,Wine!F42)))))</f>
        <v/>
      </c>
      <c r="E1389" s="450" t="str">
        <f>if(Wine!G42=0,"",IF(isblank(Wine!G42),"",Wine!G42))</f>
        <v/>
      </c>
      <c r="G1389" s="450" t="str">
        <f>if(Wine!G42=0,"",IF(isblank(Wine!G41),"",if(MOC!$J$156=true,Wine!$F$14,$B$1362)))</f>
        <v/>
      </c>
      <c r="H1389" s="780">
        <f t="shared" si="14"/>
        <v>28</v>
      </c>
      <c r="I1389" s="450" t="str">
        <f>Wine!K43</f>
        <v/>
      </c>
      <c r="P1389" s="450" t="str">
        <f>IF(ISBLANK(Wine!L43),"",if(Wine!L43=0,"",Wine!L43))</f>
        <v/>
      </c>
      <c r="R1389" s="450" t="str">
        <f>IF(ISBLANK(Wine!N43),"",if(Wine!N43=0,"",Wine!N43))</f>
        <v/>
      </c>
    </row>
    <row r="1390">
      <c r="A1390" s="779"/>
      <c r="C1390" s="450" t="b">
        <f>IF(ISBLANK(Wine!J43),FALSE,if(Wine!J43=0,FALSE,TRUE))</f>
        <v>0</v>
      </c>
      <c r="D1390" s="450" t="str">
        <f>if(Wine!G43=0,"",IF(isblank(Wine!G43),"",if(MOC!$J$148=false,Wine!F43,if(C1390=true,MOC!$H$148&amp;Wine!F43,if(MOC!$J$149,MOC!$H$148&amp;Wine!F43,Wine!F43)))))</f>
        <v/>
      </c>
      <c r="E1390" s="450" t="str">
        <f>if(Wine!G43=0,"",IF(isblank(Wine!G43),"",Wine!G43))</f>
        <v/>
      </c>
      <c r="G1390" s="450" t="str">
        <f>if(Wine!G43=0,"",IF(isblank(Wine!G42),"",if(MOC!$J$156=true,Wine!$F$14,$B$1362)))</f>
        <v/>
      </c>
      <c r="H1390" s="780">
        <f t="shared" si="14"/>
        <v>29</v>
      </c>
      <c r="I1390" s="450" t="str">
        <f>Wine!K44</f>
        <v/>
      </c>
      <c r="P1390" s="450" t="str">
        <f>IF(ISBLANK(Wine!L44),"",if(Wine!L44=0,"",Wine!L44))</f>
        <v/>
      </c>
      <c r="R1390" s="450" t="str">
        <f>IF(ISBLANK(Wine!N44),"",if(Wine!N44=0,"",Wine!N44))</f>
        <v/>
      </c>
    </row>
    <row r="1391">
      <c r="A1391" s="779"/>
      <c r="C1391" s="450" t="b">
        <f>IF(ISBLANK(Wine!J44),FALSE,if(Wine!J44=0,FALSE,TRUE))</f>
        <v>0</v>
      </c>
      <c r="D1391" s="450" t="str">
        <f>if(Wine!G44=0,"",IF(isblank(Wine!G44),"",if(MOC!$J$148=false,Wine!F44,if(C1391=true,MOC!$H$148&amp;Wine!F44,if(MOC!$J$149,MOC!$H$148&amp;Wine!F44,Wine!F44)))))</f>
        <v/>
      </c>
      <c r="E1391" s="450" t="str">
        <f>if(Wine!G44=0,"",IF(isblank(Wine!G44),"",Wine!G44))</f>
        <v/>
      </c>
      <c r="G1391" s="450" t="str">
        <f>if(Wine!G44=0,"",IF(isblank(Wine!G43),"",if(MOC!$J$156=true,Wine!$F$14,$B$1362)))</f>
        <v/>
      </c>
      <c r="H1391" s="780">
        <f t="shared" si="14"/>
        <v>30</v>
      </c>
      <c r="I1391" s="450" t="str">
        <f>Wine!K45</f>
        <v/>
      </c>
      <c r="P1391" s="450" t="str">
        <f>IF(ISBLANK(Wine!L45),"",if(Wine!L45=0,"",Wine!L45))</f>
        <v/>
      </c>
      <c r="R1391" s="450" t="str">
        <f>IF(ISBLANK(Wine!N45),"",if(Wine!N45=0,"",Wine!N45))</f>
        <v/>
      </c>
    </row>
    <row r="1392">
      <c r="A1392" s="779"/>
      <c r="C1392" s="450" t="b">
        <f>IF(ISBLANK(Wine!J45),FALSE,if(Wine!J45=0,FALSE,TRUE))</f>
        <v>0</v>
      </c>
      <c r="D1392" s="450" t="str">
        <f>if(Wine!G45=0,"",IF(isblank(Wine!G45),"",if(MOC!$J$148=false,Wine!F45,if(C1392=true,MOC!$H$148&amp;Wine!F45,if(MOC!$J$149,MOC!$H$148&amp;Wine!F45,Wine!F45)))))</f>
        <v/>
      </c>
      <c r="E1392" s="450" t="str">
        <f>if(Wine!G45=0,"",IF(isblank(Wine!G45),"",Wine!G45))</f>
        <v/>
      </c>
      <c r="G1392" s="450" t="str">
        <f>if(Wine!G45=0,"",IF(isblank(Wine!G44),"",if(MOC!$J$156=true,Wine!$F$14,$B$1362)))</f>
        <v/>
      </c>
      <c r="H1392" s="780">
        <f t="shared" si="14"/>
        <v>31</v>
      </c>
      <c r="I1392" s="450" t="str">
        <f>Wine!K46</f>
        <v/>
      </c>
      <c r="P1392" s="450" t="str">
        <f>IF(ISBLANK(Wine!L46),"",if(Wine!L46=0,"",Wine!L46))</f>
        <v/>
      </c>
      <c r="R1392" s="450" t="str">
        <f>IF(ISBLANK(Wine!N46),"",if(Wine!N46=0,"",Wine!N46))</f>
        <v/>
      </c>
    </row>
    <row r="1393">
      <c r="A1393" s="779"/>
      <c r="C1393" s="450" t="b">
        <f>IF(ISBLANK(Wine!J46),FALSE,if(Wine!J46=0,FALSE,TRUE))</f>
        <v>0</v>
      </c>
      <c r="D1393" s="450" t="str">
        <f>if(Wine!G46=0,"",IF(isblank(Wine!G46),"",if(MOC!$J$148=false,Wine!F46,if(C1393=true,MOC!$H$148&amp;Wine!F46,if(MOC!$J$149,MOC!$H$148&amp;Wine!F46,Wine!F46)))))</f>
        <v/>
      </c>
      <c r="E1393" s="450" t="str">
        <f>if(Wine!G46=0,"",IF(isblank(Wine!G46),"",Wine!G46))</f>
        <v/>
      </c>
      <c r="G1393" s="450" t="str">
        <f>if(Wine!G46=0,"",IF(isblank(Wine!G45),"",if(MOC!$J$156=true,Wine!$F$14,$B$1362)))</f>
        <v/>
      </c>
      <c r="H1393" s="780">
        <f t="shared" si="14"/>
        <v>32</v>
      </c>
      <c r="I1393" s="450" t="str">
        <f>Wine!K47</f>
        <v/>
      </c>
      <c r="P1393" s="450" t="str">
        <f>IF(ISBLANK(Wine!L47),"",if(Wine!L47=0,"",Wine!L47))</f>
        <v/>
      </c>
      <c r="R1393" s="450" t="str">
        <f>IF(ISBLANK(Wine!N47),"",if(Wine!N47=0,"",Wine!N47))</f>
        <v/>
      </c>
    </row>
    <row r="1394">
      <c r="A1394" s="779"/>
      <c r="C1394" s="450" t="b">
        <f>IF(ISBLANK(Wine!J47),FALSE,if(Wine!J47=0,FALSE,TRUE))</f>
        <v>0</v>
      </c>
      <c r="D1394" s="450" t="str">
        <f>if(Wine!G47=0,"",IF(isblank(Wine!G47),"",if(MOC!$J$148=false,Wine!F47,if(C1394=true,MOC!$H$148&amp;Wine!F47,if(MOC!$J$149,MOC!$H$148&amp;Wine!F47,Wine!F47)))))</f>
        <v/>
      </c>
      <c r="E1394" s="450" t="str">
        <f>if(Wine!G47=0,"",IF(isblank(Wine!G47),"",Wine!G47))</f>
        <v/>
      </c>
      <c r="G1394" s="450" t="str">
        <f>if(Wine!G47=0,"",IF(isblank(Wine!G46),"",if(MOC!$J$156=true,Wine!$F$14,$B$1362)))</f>
        <v/>
      </c>
      <c r="H1394" s="780">
        <f t="shared" si="14"/>
        <v>33</v>
      </c>
      <c r="I1394" s="450" t="str">
        <f>Wine!K48</f>
        <v/>
      </c>
      <c r="P1394" s="450" t="str">
        <f>IF(ISBLANK(Wine!L48),"",if(Wine!L48=0,"",Wine!L48))</f>
        <v/>
      </c>
      <c r="R1394" s="450" t="str">
        <f>IF(ISBLANK(Wine!N48),"",if(Wine!N48=0,"",Wine!N48))</f>
        <v/>
      </c>
    </row>
    <row r="1395">
      <c r="A1395" s="779"/>
      <c r="C1395" s="450" t="b">
        <f>IF(ISBLANK(Wine!J48),FALSE,if(Wine!J48=0,FALSE,TRUE))</f>
        <v>0</v>
      </c>
      <c r="D1395" s="450" t="str">
        <f>if(Wine!G48=0,"",IF(isblank(Wine!G48),"",if(MOC!$J$148=false,Wine!F48,if(C1395=true,MOC!$H$148&amp;Wine!F48,if(MOC!$J$149,MOC!$H$148&amp;Wine!F48,Wine!F48)))))</f>
        <v/>
      </c>
      <c r="E1395" s="450" t="str">
        <f>if(Wine!G48=0,"",IF(isblank(Wine!G48),"",Wine!G48))</f>
        <v/>
      </c>
      <c r="G1395" s="450" t="str">
        <f>if(Wine!G48=0,"",IF(isblank(Wine!G47),"",if(MOC!$J$156=true,Wine!$F$14,$B$1362)))</f>
        <v/>
      </c>
      <c r="H1395" s="780">
        <f t="shared" si="14"/>
        <v>34</v>
      </c>
      <c r="I1395" s="450" t="str">
        <f>Wine!K49</f>
        <v/>
      </c>
      <c r="P1395" s="450" t="str">
        <f>IF(ISBLANK(Wine!L49),"",if(Wine!L49=0,"",Wine!L49))</f>
        <v/>
      </c>
      <c r="R1395" s="450" t="str">
        <f>IF(ISBLANK(Wine!N49),"",if(Wine!N49=0,"",Wine!N49))</f>
        <v/>
      </c>
    </row>
    <row r="1396">
      <c r="A1396" s="779"/>
      <c r="C1396" s="450" t="b">
        <f>IF(ISBLANK(Wine!J49),FALSE,if(Wine!J49=0,FALSE,TRUE))</f>
        <v>0</v>
      </c>
      <c r="D1396" s="450" t="str">
        <f>if(Wine!G49=0,"",IF(isblank(Wine!G49),"",if(MOC!$J$148=false,Wine!F49,if(C1396=true,MOC!$H$148&amp;Wine!F49,if(MOC!$J$149,MOC!$H$148&amp;Wine!F49,Wine!F49)))))</f>
        <v/>
      </c>
      <c r="E1396" s="450" t="str">
        <f>if(Wine!G49=0,"",IF(isblank(Wine!G49),"",Wine!G49))</f>
        <v/>
      </c>
      <c r="G1396" s="450" t="str">
        <f>if(Wine!G49=0,"",IF(isblank(Wine!G48),"",if(MOC!$J$156=true,Wine!$F$14,$B$1362)))</f>
        <v/>
      </c>
      <c r="H1396" s="780">
        <f t="shared" si="14"/>
        <v>35</v>
      </c>
      <c r="I1396" s="450" t="str">
        <f>Wine!K50</f>
        <v/>
      </c>
      <c r="P1396" s="450" t="str">
        <f>IF(ISBLANK(Wine!L50),"",if(Wine!L50=0,"",Wine!L50))</f>
        <v/>
      </c>
      <c r="R1396" s="450" t="str">
        <f>IF(ISBLANK(Wine!N50),"",if(Wine!N50=0,"",Wine!N50))</f>
        <v/>
      </c>
    </row>
    <row r="1397">
      <c r="A1397" s="779"/>
      <c r="C1397" s="450" t="b">
        <f>IF(ISBLANK(Wine!J50),FALSE,if(Wine!J50=0,FALSE,TRUE))</f>
        <v>0</v>
      </c>
      <c r="D1397" s="450" t="str">
        <f>if(Wine!G50=0,"",IF(isblank(Wine!G50),"",if(MOC!$J$148=false,Wine!F50,if(C1397=true,MOC!$H$148&amp;Wine!F50,if(MOC!$J$149,MOC!$H$148&amp;Wine!F50,Wine!F50)))))</f>
        <v/>
      </c>
      <c r="E1397" s="450" t="str">
        <f>if(Wine!G50=0,"",IF(isblank(Wine!G50),"",Wine!G50))</f>
        <v/>
      </c>
      <c r="G1397" s="450" t="str">
        <f>if(Wine!G50=0,"",IF(isblank(Wine!G49),"",if(MOC!$J$156=true,Wine!$F$14,$B$1362)))</f>
        <v/>
      </c>
      <c r="H1397" s="780">
        <f t="shared" si="14"/>
        <v>36</v>
      </c>
      <c r="I1397" s="450" t="str">
        <f>Wine!K51</f>
        <v/>
      </c>
      <c r="P1397" s="450" t="str">
        <f>IF(ISBLANK(Wine!L51),"",if(Wine!L51=0,"",Wine!L51))</f>
        <v/>
      </c>
      <c r="R1397" s="450" t="str">
        <f>IF(ISBLANK(Wine!N51),"",if(Wine!N51=0,"",Wine!N51))</f>
        <v/>
      </c>
    </row>
    <row r="1398">
      <c r="A1398" s="779"/>
      <c r="C1398" s="450" t="b">
        <f>IF(ISBLANK(Wine!J51),FALSE,if(Wine!J51=0,FALSE,TRUE))</f>
        <v>0</v>
      </c>
      <c r="D1398" s="450" t="str">
        <f>if(Wine!G51=0,"",IF(isblank(Wine!G51),"",if(MOC!$J$148=false,Wine!F51,if(C1398=true,MOC!$H$148&amp;Wine!F51,if(MOC!$J$149,MOC!$H$148&amp;Wine!F51,Wine!F51)))))</f>
        <v/>
      </c>
      <c r="E1398" s="450" t="str">
        <f>if(Wine!G51=0,"",IF(isblank(Wine!G51),"",Wine!G51))</f>
        <v/>
      </c>
      <c r="G1398" s="450" t="str">
        <f>if(Wine!G51=0,"",IF(isblank(Wine!G50),"",if(MOC!$J$156=true,Wine!$F$14,$B$1362)))</f>
        <v/>
      </c>
      <c r="H1398" s="780">
        <f t="shared" si="14"/>
        <v>37</v>
      </c>
      <c r="I1398" s="450" t="str">
        <f>Wine!K52</f>
        <v/>
      </c>
      <c r="P1398" s="450" t="str">
        <f>IF(ISBLANK(Wine!L52),"",if(Wine!L52=0,"",Wine!L52))</f>
        <v/>
      </c>
      <c r="R1398" s="450" t="str">
        <f>IF(ISBLANK(Wine!N52),"",if(Wine!N52=0,"",Wine!N52))</f>
        <v/>
      </c>
    </row>
    <row r="1399">
      <c r="A1399" s="779"/>
      <c r="C1399" s="450" t="b">
        <f>IF(ISBLANK(Wine!J52),FALSE,if(Wine!J52=0,FALSE,TRUE))</f>
        <v>0</v>
      </c>
      <c r="D1399" s="450" t="str">
        <f>if(Wine!G52=0,"",IF(isblank(Wine!G52),"",if(MOC!$J$148=false,Wine!F52,if(C1399=true,MOC!$H$148&amp;Wine!F52,if(MOC!$J$149,MOC!$H$148&amp;Wine!F52,Wine!F52)))))</f>
        <v/>
      </c>
      <c r="E1399" s="450" t="str">
        <f>if(Wine!G52=0,"",IF(isblank(Wine!G52),"",Wine!G52))</f>
        <v/>
      </c>
      <c r="G1399" s="450" t="str">
        <f>if(Wine!G52=0,"",IF(isblank(Wine!G51),"",if(MOC!$J$156=true,Wine!$F$14,$B$1362)))</f>
        <v/>
      </c>
      <c r="H1399" s="780">
        <f t="shared" si="14"/>
        <v>38</v>
      </c>
      <c r="I1399" s="450" t="str">
        <f>Wine!K53</f>
        <v/>
      </c>
      <c r="P1399" s="450" t="str">
        <f>IF(ISBLANK(Wine!L53),"",if(Wine!L53=0,"",Wine!L53))</f>
        <v/>
      </c>
      <c r="R1399" s="450" t="str">
        <f>IF(ISBLANK(Wine!N53),"",if(Wine!N53=0,"",Wine!N53))</f>
        <v/>
      </c>
    </row>
    <row r="1400">
      <c r="A1400" s="779"/>
      <c r="C1400" s="450" t="b">
        <f>IF(ISBLANK(Wine!J53),FALSE,if(Wine!J53=0,FALSE,TRUE))</f>
        <v>0</v>
      </c>
      <c r="D1400" s="450" t="str">
        <f>if(Wine!G53=0,"",IF(isblank(Wine!G53),"",if(MOC!$J$148=false,Wine!F53,if(C1400=true,MOC!$H$148&amp;Wine!F53,if(MOC!$J$149,MOC!$H$148&amp;Wine!F53,Wine!F53)))))</f>
        <v/>
      </c>
      <c r="E1400" s="450" t="str">
        <f>if(Wine!G53=0,"",IF(isblank(Wine!G53),"",Wine!G53))</f>
        <v/>
      </c>
      <c r="G1400" s="450" t="str">
        <f>if(Wine!G53=0,"",IF(isblank(Wine!G52),"",if(MOC!$J$156=true,Wine!$F$14,$B$1362)))</f>
        <v/>
      </c>
      <c r="H1400" s="780">
        <f t="shared" si="14"/>
        <v>39</v>
      </c>
      <c r="I1400" s="450" t="str">
        <f>Wine!K54</f>
        <v/>
      </c>
      <c r="P1400" s="450" t="str">
        <f>IF(ISBLANK(Wine!L54),"",if(Wine!L54=0,"",Wine!L54))</f>
        <v/>
      </c>
      <c r="R1400" s="450" t="str">
        <f>IF(ISBLANK(Wine!N54),"",if(Wine!N54=0,"",Wine!N54))</f>
        <v/>
      </c>
    </row>
    <row r="1401">
      <c r="A1401" s="779"/>
      <c r="C1401" s="450" t="b">
        <f>IF(ISBLANK(Wine!J54),FALSE,if(Wine!J54=0,FALSE,TRUE))</f>
        <v>0</v>
      </c>
      <c r="D1401" s="450" t="str">
        <f>if(Wine!G54=0,"",IF(isblank(Wine!G54),"",if(MOC!$J$148=false,Wine!F54,if(C1401=true,MOC!$H$148&amp;Wine!F54,if(MOC!$J$149,MOC!$H$148&amp;Wine!F54,Wine!F54)))))</f>
        <v/>
      </c>
      <c r="E1401" s="450" t="str">
        <f>if(Wine!G54=0,"",IF(isblank(Wine!G54),"",Wine!G54))</f>
        <v/>
      </c>
      <c r="G1401" s="450" t="str">
        <f>if(Wine!G54=0,"",IF(isblank(Wine!G53),"",if(MOC!$J$156=true,Wine!$F$14,$B$1362)))</f>
        <v/>
      </c>
      <c r="H1401" s="780">
        <f t="shared" si="14"/>
        <v>40</v>
      </c>
      <c r="I1401" s="450" t="str">
        <f>Wine!K55</f>
        <v/>
      </c>
      <c r="P1401" s="450" t="str">
        <f>IF(ISBLANK(Wine!L55),"",if(Wine!L55=0,"",Wine!L55))</f>
        <v/>
      </c>
      <c r="R1401" s="450" t="str">
        <f>IF(ISBLANK(Wine!N55),"",if(Wine!N55=0,"",Wine!N55))</f>
        <v/>
      </c>
    </row>
    <row r="1402">
      <c r="A1402" s="779"/>
      <c r="C1402" s="450" t="b">
        <f>IF(ISBLANK(Wine!J55),FALSE,if(Wine!J55=0,FALSE,TRUE))</f>
        <v>0</v>
      </c>
      <c r="D1402" s="450" t="str">
        <f>if(Wine!G55=0,"",IF(isblank(Wine!G55),"",if(MOC!$J$148=false,Wine!F55,if(C1402=true,MOC!$H$148&amp;Wine!F55,if(MOC!$J$149,MOC!$H$148&amp;Wine!F55,Wine!F55)))))</f>
        <v/>
      </c>
      <c r="E1402" s="450" t="str">
        <f>if(Wine!G55=0,"",IF(isblank(Wine!G55),"",Wine!G55))</f>
        <v/>
      </c>
      <c r="G1402" s="450" t="str">
        <f>if(Wine!G55=0,"",IF(isblank(Wine!G54),"",if(MOC!$J$156=true,Wine!$F$14,$B$1362)))</f>
        <v/>
      </c>
      <c r="H1402" s="780">
        <f t="shared" si="14"/>
        <v>41</v>
      </c>
      <c r="I1402" s="450" t="str">
        <f>Wine!K56</f>
        <v/>
      </c>
      <c r="P1402" s="450" t="str">
        <f>IF(ISBLANK(Wine!L56),"",if(Wine!L56=0,"",Wine!L56))</f>
        <v/>
      </c>
      <c r="R1402" s="450" t="str">
        <f>IF(ISBLANK(Wine!N56),"",if(Wine!N56=0,"",Wine!N56))</f>
        <v/>
      </c>
    </row>
    <row r="1403">
      <c r="A1403" s="779"/>
      <c r="C1403" s="450" t="b">
        <f>IF(ISBLANK(Wine!J56),FALSE,if(Wine!J56=0,FALSE,TRUE))</f>
        <v>0</v>
      </c>
      <c r="D1403" s="450" t="str">
        <f>if(Wine!G56=0,"",IF(isblank(Wine!G56),"",if(MOC!$J$148=false,Wine!F56,if(C1403=true,MOC!$H$148&amp;Wine!F56,if(MOC!$J$149,MOC!$H$148&amp;Wine!F56,Wine!F56)))))</f>
        <v/>
      </c>
      <c r="E1403" s="450" t="str">
        <f>if(Wine!G56=0,"",IF(isblank(Wine!G56),"",Wine!G56))</f>
        <v/>
      </c>
      <c r="G1403" s="450" t="str">
        <f>if(Wine!G56=0,"",IF(isblank(Wine!G55),"",if(MOC!$J$156=true,Wine!$F$14,$B$1362)))</f>
        <v/>
      </c>
      <c r="H1403" s="780">
        <f t="shared" si="14"/>
        <v>42</v>
      </c>
      <c r="I1403" s="450" t="str">
        <f>Wine!K57</f>
        <v/>
      </c>
      <c r="P1403" s="450" t="str">
        <f>IF(ISBLANK(Wine!L57),"",if(Wine!L57=0,"",Wine!L57))</f>
        <v/>
      </c>
      <c r="R1403" s="450" t="str">
        <f>IF(ISBLANK(Wine!N57),"",if(Wine!N57=0,"",Wine!N57))</f>
        <v/>
      </c>
    </row>
    <row r="1404">
      <c r="A1404" s="779"/>
      <c r="C1404" s="450" t="b">
        <f>IF(ISBLANK(Wine!J57),FALSE,if(Wine!J57=0,FALSE,TRUE))</f>
        <v>0</v>
      </c>
      <c r="D1404" s="450" t="str">
        <f>if(Wine!G57=0,"",IF(isblank(Wine!G57),"",if(MOC!$J$148=false,Wine!F57,if(C1404=true,MOC!$H$148&amp;Wine!F57,if(MOC!$J$149,MOC!$H$148&amp;Wine!F57,Wine!F57)))))</f>
        <v/>
      </c>
      <c r="E1404" s="450" t="str">
        <f>if(Wine!G57=0,"",IF(isblank(Wine!G57),"",Wine!G57))</f>
        <v/>
      </c>
      <c r="G1404" s="450" t="str">
        <f>if(Wine!G57=0,"",IF(isblank(Wine!G56),"",if(MOC!$J$156=true,Wine!$F$14,$B$1362)))</f>
        <v/>
      </c>
      <c r="H1404" s="780">
        <f t="shared" si="14"/>
        <v>43</v>
      </c>
      <c r="I1404" s="450" t="str">
        <f>Wine!K58</f>
        <v/>
      </c>
      <c r="P1404" s="450" t="str">
        <f>IF(ISBLANK(Wine!L58),"",if(Wine!L58=0,"",Wine!L58))</f>
        <v/>
      </c>
      <c r="R1404" s="450" t="str">
        <f>IF(ISBLANK(Wine!N58),"",if(Wine!N58=0,"",Wine!N58))</f>
        <v/>
      </c>
    </row>
    <row r="1405">
      <c r="A1405" s="779"/>
      <c r="C1405" s="450" t="b">
        <f>IF(ISBLANK(Wine!J58),FALSE,if(Wine!J58=0,FALSE,TRUE))</f>
        <v>0</v>
      </c>
      <c r="D1405" s="450" t="str">
        <f>if(Wine!G58=0,"",IF(isblank(Wine!G58),"",if(MOC!$J$148=false,Wine!F58,if(C1405=true,MOC!$H$148&amp;Wine!F58,if(MOC!$J$149,MOC!$H$148&amp;Wine!F58,Wine!F58)))))</f>
        <v/>
      </c>
      <c r="E1405" s="450" t="str">
        <f>if(Wine!G58=0,"",IF(isblank(Wine!G58),"",Wine!G58))</f>
        <v/>
      </c>
      <c r="G1405" s="450" t="str">
        <f>if(Wine!G58=0,"",IF(isblank(Wine!G57),"",if(MOC!$J$156=true,Wine!$F$14,$B$1362)))</f>
        <v/>
      </c>
      <c r="H1405" s="780">
        <f t="shared" si="14"/>
        <v>44</v>
      </c>
      <c r="I1405" s="450" t="str">
        <f>Wine!K59</f>
        <v/>
      </c>
      <c r="P1405" s="450" t="str">
        <f>IF(ISBLANK(Wine!L59),"",if(Wine!L59=0,"",Wine!L59))</f>
        <v/>
      </c>
      <c r="R1405" s="450" t="str">
        <f>IF(ISBLANK(Wine!N59),"",if(Wine!N59=0,"",Wine!N59))</f>
        <v/>
      </c>
    </row>
    <row r="1406">
      <c r="A1406" s="779"/>
      <c r="C1406" s="450" t="b">
        <f>IF(ISBLANK(Wine!J59),FALSE,if(Wine!J59=0,FALSE,TRUE))</f>
        <v>0</v>
      </c>
      <c r="D1406" s="450" t="str">
        <f>if(Wine!G59=0,"",IF(isblank(Wine!G59),"",if(MOC!$J$148=false,Wine!F59,if(C1406=true,MOC!$H$148&amp;Wine!F59,if(MOC!$J$149,MOC!$H$148&amp;Wine!F59,Wine!F59)))))</f>
        <v/>
      </c>
      <c r="E1406" s="450" t="str">
        <f>if(Wine!G59=0,"",IF(isblank(Wine!G59),"",Wine!G59))</f>
        <v/>
      </c>
      <c r="G1406" s="450" t="str">
        <f>if(Wine!G59=0,"",IF(isblank(Wine!G58),"",if(MOC!$J$156=true,Wine!$F$14,$B$1362)))</f>
        <v/>
      </c>
      <c r="H1406" s="780">
        <f t="shared" si="14"/>
        <v>45</v>
      </c>
      <c r="I1406" s="450" t="str">
        <f>Wine!K60</f>
        <v/>
      </c>
      <c r="P1406" s="450" t="str">
        <f>IF(ISBLANK(Wine!L60),"",if(Wine!L60=0,"",Wine!L60))</f>
        <v/>
      </c>
      <c r="R1406" s="450" t="str">
        <f>IF(ISBLANK(Wine!N60),"",if(Wine!N60=0,"",Wine!N60))</f>
        <v/>
      </c>
    </row>
    <row r="1407">
      <c r="A1407" s="779"/>
      <c r="C1407" s="450" t="b">
        <f>IF(ISBLANK(Wine!J60),FALSE,if(Wine!J60=0,FALSE,TRUE))</f>
        <v>0</v>
      </c>
      <c r="D1407" s="450" t="str">
        <f>if(Wine!G60=0,"",IF(isblank(Wine!G60),"",if(MOC!$J$148=false,Wine!F60,if(C1407=true,MOC!$H$148&amp;Wine!F60,if(MOC!$J$149,MOC!$H$148&amp;Wine!F60,Wine!F60)))))</f>
        <v/>
      </c>
      <c r="E1407" s="450" t="str">
        <f>if(Wine!G60=0,"",IF(isblank(Wine!G60),"",Wine!G60))</f>
        <v/>
      </c>
      <c r="G1407" s="450" t="str">
        <f>if(Wine!G60=0,"",IF(isblank(Wine!G59),"",if(MOC!$J$156=true,Wine!$F$14,$B$1362)))</f>
        <v/>
      </c>
      <c r="H1407" s="780">
        <f t="shared" si="14"/>
        <v>46</v>
      </c>
      <c r="I1407" s="450" t="str">
        <f>Wine!K61</f>
        <v/>
      </c>
      <c r="P1407" s="450" t="str">
        <f>IF(ISBLANK(Wine!L61),"",if(Wine!L61=0,"",Wine!L61))</f>
        <v/>
      </c>
      <c r="R1407" s="450" t="str">
        <f>IF(ISBLANK(Wine!N61),"",if(Wine!N61=0,"",Wine!N61))</f>
        <v/>
      </c>
    </row>
    <row r="1408">
      <c r="A1408" s="779"/>
      <c r="C1408" s="450" t="b">
        <f>IF(ISBLANK(Wine!J61),FALSE,if(Wine!J61=0,FALSE,TRUE))</f>
        <v>0</v>
      </c>
      <c r="D1408" s="450" t="str">
        <f>if(Wine!G61=0,"",IF(isblank(Wine!G61),"",if(MOC!$J$148=false,Wine!F61,if(C1408=true,MOC!$H$148&amp;Wine!F61,if(MOC!$J$149,MOC!$H$148&amp;Wine!F61,Wine!F61)))))</f>
        <v/>
      </c>
      <c r="E1408" s="450" t="str">
        <f>if(Wine!G61=0,"",IF(isblank(Wine!G61),"",Wine!G61))</f>
        <v/>
      </c>
      <c r="G1408" s="450" t="str">
        <f>if(Wine!G61=0,"",IF(isblank(Wine!G60),"",if(MOC!$J$156=true,Wine!$F$14,$B$1362)))</f>
        <v/>
      </c>
      <c r="H1408" s="780">
        <f t="shared" si="14"/>
        <v>47</v>
      </c>
      <c r="I1408" s="450" t="str">
        <f>Wine!K62</f>
        <v/>
      </c>
      <c r="P1408" s="450" t="str">
        <f>IF(ISBLANK(Wine!L62),"",if(Wine!L62=0,"",Wine!L62))</f>
        <v/>
      </c>
      <c r="R1408" s="450" t="str">
        <f>IF(ISBLANK(Wine!N62),"",if(Wine!N62=0,"",Wine!N62))</f>
        <v/>
      </c>
    </row>
    <row r="1409">
      <c r="A1409" s="779"/>
      <c r="C1409" s="450" t="b">
        <f>IF(ISBLANK(Wine!J62),FALSE,if(Wine!J62=0,FALSE,TRUE))</f>
        <v>0</v>
      </c>
      <c r="D1409" s="450" t="str">
        <f>if(Wine!G62=0,"",IF(isblank(Wine!G62),"",if(MOC!$J$148=false,Wine!F62,if(C1409=true,MOC!$H$148&amp;Wine!F62,if(MOC!$J$149,MOC!$H$148&amp;Wine!F62,Wine!F62)))))</f>
        <v/>
      </c>
      <c r="E1409" s="450" t="str">
        <f>if(Wine!G62=0,"",IF(isblank(Wine!G62),"",Wine!G62))</f>
        <v/>
      </c>
      <c r="G1409" s="450" t="str">
        <f>if(Wine!G62=0,"",IF(isblank(Wine!G61),"",if(MOC!$J$156=true,Wine!$F$14,$B$1362)))</f>
        <v/>
      </c>
      <c r="H1409" s="780">
        <f t="shared" si="14"/>
        <v>48</v>
      </c>
      <c r="I1409" s="450" t="str">
        <f>Wine!K63</f>
        <v/>
      </c>
      <c r="P1409" s="450" t="str">
        <f>IF(ISBLANK(Wine!L63),"",if(Wine!L63=0,"",Wine!L63))</f>
        <v/>
      </c>
      <c r="R1409" s="450" t="str">
        <f>IF(ISBLANK(Wine!N63),"",if(Wine!N63=0,"",Wine!N63))</f>
        <v/>
      </c>
    </row>
    <row r="1410">
      <c r="A1410" s="779"/>
      <c r="C1410" s="450" t="b">
        <f>IF(ISBLANK(Wine!J63),FALSE,if(Wine!J63=0,FALSE,TRUE))</f>
        <v>0</v>
      </c>
      <c r="D1410" s="450" t="str">
        <f>if(Wine!G63=0,"",IF(isblank(Wine!G63),"",if(MOC!$J$148=false,Wine!F63,if(C1410=true,MOC!$H$148&amp;Wine!F63,if(MOC!$J$149,MOC!$H$148&amp;Wine!F63,Wine!F63)))))</f>
        <v/>
      </c>
      <c r="E1410" s="450" t="str">
        <f>if(Wine!G63=0,"",IF(isblank(Wine!G63),"",Wine!G63))</f>
        <v/>
      </c>
      <c r="G1410" s="450" t="str">
        <f>if(Wine!G63=0,"",IF(isblank(Wine!G62),"",if(MOC!$J$156=true,Wine!$F$14,$B$1362)))</f>
        <v/>
      </c>
      <c r="H1410" s="780">
        <f t="shared" si="14"/>
        <v>49</v>
      </c>
      <c r="I1410" s="450" t="str">
        <f>Wine!K64</f>
        <v/>
      </c>
      <c r="P1410" s="450" t="str">
        <f>IF(ISBLANK(Wine!L64),"",if(Wine!L64=0,"",Wine!L64))</f>
        <v/>
      </c>
      <c r="R1410" s="450" t="str">
        <f>IF(ISBLANK(Wine!N64),"",if(Wine!N64=0,"",Wine!N64))</f>
        <v/>
      </c>
    </row>
    <row r="1411">
      <c r="A1411" s="779"/>
      <c r="C1411" s="450" t="b">
        <f>IF(ISBLANK(Wine!J64),FALSE,if(Wine!J64=0,FALSE,TRUE))</f>
        <v>0</v>
      </c>
      <c r="D1411" s="450" t="str">
        <f>if(Wine!G64=0,"",IF(isblank(Wine!G64),"",if(MOC!$J$148=false,Wine!F64,if(C1411=true,MOC!$H$148&amp;Wine!F64,if(MOC!$J$149,MOC!$H$148&amp;Wine!F64,Wine!F64)))))</f>
        <v/>
      </c>
      <c r="E1411" s="450" t="str">
        <f>if(Wine!G64=0,"",IF(isblank(Wine!G64),"",Wine!G64))</f>
        <v/>
      </c>
      <c r="G1411" s="450" t="str">
        <f>if(Wine!G64=0,"",IF(isblank(Wine!G63),"",if(MOC!$J$156=true,Wine!$F$14,$B$1362)))</f>
        <v/>
      </c>
      <c r="H1411" s="780">
        <f t="shared" si="14"/>
        <v>50</v>
      </c>
      <c r="I1411" s="450" t="str">
        <f>Wine!K65</f>
        <v/>
      </c>
      <c r="P1411" s="450" t="str">
        <f>IF(ISBLANK(Wine!L65),"",if(Wine!L65=0,"",Wine!L65))</f>
        <v/>
      </c>
      <c r="R1411" s="450" t="str">
        <f>IF(ISBLANK(Wine!N65),"",if(Wine!N65=0,"",Wine!N65))</f>
        <v/>
      </c>
    </row>
    <row r="1412">
      <c r="A1412" s="779"/>
      <c r="C1412" s="450" t="b">
        <f>IF(ISBLANK(Wine!J65),FALSE,if(Wine!J65=0,FALSE,TRUE))</f>
        <v>0</v>
      </c>
      <c r="D1412" s="450" t="str">
        <f>if(Wine!G65=0,"",IF(isblank(Wine!G65),"",if(MOC!$J$148=false,Wine!F65,if(C1412=true,MOC!$H$148&amp;Wine!F65,if(MOC!$J$149,MOC!$H$148&amp;Wine!F65,Wine!F65)))))</f>
        <v/>
      </c>
      <c r="E1412" s="450" t="str">
        <f>if(Wine!G65=0,"",IF(isblank(Wine!G65),"",Wine!G65))</f>
        <v/>
      </c>
      <c r="G1412" s="450" t="str">
        <f>if(Wine!G65=0,"",IF(isblank(Wine!G64),"",if(MOC!$J$156=true,Wine!$F$14,$B$1362)))</f>
        <v/>
      </c>
      <c r="H1412" s="780">
        <f t="shared" si="14"/>
        <v>51</v>
      </c>
      <c r="I1412" s="450" t="str">
        <f>Wine!K66</f>
        <v/>
      </c>
      <c r="P1412" s="450" t="str">
        <f>IF(ISBLANK(Wine!L66),"",if(Wine!L66=0,"",Wine!L66))</f>
        <v/>
      </c>
      <c r="R1412" s="450" t="str">
        <f>IF(ISBLANK(Wine!N66),"",if(Wine!N66=0,"",Wine!N66))</f>
        <v/>
      </c>
    </row>
    <row r="1413">
      <c r="A1413" s="779"/>
      <c r="C1413" s="450" t="b">
        <f>IF(ISBLANK(Wine!J66),FALSE,if(Wine!J66=0,FALSE,TRUE))</f>
        <v>0</v>
      </c>
      <c r="D1413" s="450" t="str">
        <f>if(Wine!G66=0,"",IF(isblank(Wine!G66),"",if(MOC!$J$148=false,Wine!F66,if(C1413=true,MOC!$H$148&amp;Wine!F66,if(MOC!$J$149,MOC!$H$148&amp;Wine!F66,Wine!F66)))))</f>
        <v/>
      </c>
      <c r="E1413" s="450" t="str">
        <f>if(Wine!G66=0,"",IF(isblank(Wine!G66),"",Wine!G66))</f>
        <v/>
      </c>
      <c r="G1413" s="450" t="str">
        <f>if(Wine!G66=0,"",IF(isblank(Wine!G65),"",if(MOC!$J$156=true,Wine!$F$14,$B$1362)))</f>
        <v/>
      </c>
      <c r="H1413" s="780">
        <f t="shared" si="14"/>
        <v>52</v>
      </c>
      <c r="I1413" s="450" t="str">
        <f>Wine!K67</f>
        <v/>
      </c>
      <c r="P1413" s="450" t="str">
        <f>IF(ISBLANK(Wine!L67),"",if(Wine!L67=0,"",Wine!L67))</f>
        <v/>
      </c>
      <c r="R1413" s="450" t="str">
        <f>IF(ISBLANK(Wine!N67),"",if(Wine!N67=0,"",Wine!N67))</f>
        <v/>
      </c>
    </row>
    <row r="1414">
      <c r="A1414" s="779"/>
      <c r="C1414" s="450" t="b">
        <f>IF(ISBLANK(Wine!J67),FALSE,if(Wine!J67=0,FALSE,TRUE))</f>
        <v>0</v>
      </c>
      <c r="D1414" s="450" t="str">
        <f>if(Wine!G67=0,"",IF(isblank(Wine!G67),"",if(MOC!$J$148=false,Wine!F67,if(C1414=true,MOC!$H$148&amp;Wine!F67,if(MOC!$J$149,MOC!$H$148&amp;Wine!F67,Wine!F67)))))</f>
        <v/>
      </c>
      <c r="E1414" s="450" t="str">
        <f>if(Wine!G67=0,"",IF(isblank(Wine!G67),"",Wine!G67))</f>
        <v/>
      </c>
      <c r="G1414" s="450" t="str">
        <f>if(Wine!G67=0,"",IF(isblank(Wine!G66),"",if(MOC!$J$156=true,Wine!$F$14,$B$1362)))</f>
        <v/>
      </c>
      <c r="H1414" s="780">
        <f t="shared" si="14"/>
        <v>53</v>
      </c>
      <c r="I1414" s="450" t="str">
        <f>Wine!K68</f>
        <v/>
      </c>
      <c r="P1414" s="450" t="str">
        <f>IF(ISBLANK(Wine!L68),"",if(Wine!L68=0,"",Wine!L68))</f>
        <v/>
      </c>
      <c r="R1414" s="450" t="str">
        <f>IF(ISBLANK(Wine!N68),"",if(Wine!N68=0,"",Wine!N68))</f>
        <v/>
      </c>
    </row>
    <row r="1415">
      <c r="A1415" s="779"/>
      <c r="C1415" s="450" t="b">
        <f>IF(ISBLANK(Wine!J68),FALSE,if(Wine!J68=0,FALSE,TRUE))</f>
        <v>0</v>
      </c>
      <c r="D1415" s="450" t="str">
        <f>if(Wine!G68=0,"",IF(isblank(Wine!G68),"",if(MOC!$J$148=false,Wine!F68,if(C1415=true,MOC!$H$148&amp;Wine!F68,if(MOC!$J$149,MOC!$H$148&amp;Wine!F68,Wine!F68)))))</f>
        <v/>
      </c>
      <c r="E1415" s="450" t="str">
        <f>if(Wine!G68=0,"",IF(isblank(Wine!G68),"",Wine!G68))</f>
        <v/>
      </c>
      <c r="G1415" s="450" t="str">
        <f>if(Wine!G68=0,"",IF(isblank(Wine!G67),"",if(MOC!$J$156=true,Wine!$F$14,$B$1362)))</f>
        <v/>
      </c>
      <c r="H1415" s="780">
        <f t="shared" si="14"/>
        <v>54</v>
      </c>
      <c r="I1415" s="450" t="str">
        <f>Wine!K69</f>
        <v/>
      </c>
      <c r="P1415" s="450" t="str">
        <f>IF(ISBLANK(Wine!L69),"",if(Wine!L69=0,"",Wine!L69))</f>
        <v/>
      </c>
      <c r="R1415" s="450" t="str">
        <f>IF(ISBLANK(Wine!N69),"",if(Wine!N69=0,"",Wine!N69))</f>
        <v/>
      </c>
    </row>
    <row r="1416">
      <c r="A1416" s="779"/>
      <c r="C1416" s="450" t="b">
        <f>IF(ISBLANK(Wine!J69),FALSE,if(Wine!J69=0,FALSE,TRUE))</f>
        <v>0</v>
      </c>
      <c r="D1416" s="450" t="str">
        <f>if(Wine!G69=0,"",IF(isblank(Wine!G69),"",if(MOC!$J$148=false,Wine!F69,if(C1416=true,MOC!$H$148&amp;Wine!F69,if(MOC!$J$149,MOC!$H$148&amp;Wine!F69,Wine!F69)))))</f>
        <v/>
      </c>
      <c r="E1416" s="450" t="str">
        <f>if(Wine!G69=0,"",IF(isblank(Wine!G69),"",Wine!G69))</f>
        <v/>
      </c>
      <c r="G1416" s="450" t="str">
        <f>if(Wine!G69=0,"",IF(isblank(Wine!G68),"",if(MOC!$J$156=true,Wine!$F$14,$B$1362)))</f>
        <v/>
      </c>
      <c r="H1416" s="780">
        <f t="shared" si="14"/>
        <v>55</v>
      </c>
      <c r="I1416" s="450" t="str">
        <f>Wine!K70</f>
        <v/>
      </c>
      <c r="P1416" s="450" t="str">
        <f>IF(ISBLANK(Wine!L70),"",if(Wine!L70=0,"",Wine!L70))</f>
        <v/>
      </c>
      <c r="R1416" s="450" t="str">
        <f>IF(ISBLANK(Wine!N70),"",if(Wine!N70=0,"",Wine!N70))</f>
        <v/>
      </c>
    </row>
    <row r="1417">
      <c r="A1417" s="779"/>
      <c r="C1417" s="450" t="b">
        <f>IF(ISBLANK(Wine!J70),FALSE,if(Wine!J70=0,FALSE,TRUE))</f>
        <v>0</v>
      </c>
      <c r="D1417" s="450" t="str">
        <f>if(Wine!G70=0,"",IF(isblank(Wine!G70),"",if(MOC!$J$148=false,Wine!F70,if(C1417=true,MOC!$H$148&amp;Wine!F70,if(MOC!$J$149,MOC!$H$148&amp;Wine!F70,Wine!F70)))))</f>
        <v/>
      </c>
      <c r="E1417" s="450" t="str">
        <f>if(Wine!G70=0,"",IF(isblank(Wine!G70),"",Wine!G70))</f>
        <v/>
      </c>
      <c r="G1417" s="450" t="str">
        <f>if(Wine!G70=0,"",IF(isblank(Wine!G69),"",if(MOC!$J$156=true,Wine!$F$14,$B$1362)))</f>
        <v/>
      </c>
      <c r="H1417" s="780">
        <f t="shared" si="14"/>
        <v>56</v>
      </c>
      <c r="I1417" s="450" t="str">
        <f>Wine!K71</f>
        <v/>
      </c>
      <c r="P1417" s="450" t="str">
        <f>IF(ISBLANK(Wine!L71),"",if(Wine!L71=0,"",Wine!L71))</f>
        <v/>
      </c>
      <c r="R1417" s="450" t="str">
        <f>IF(ISBLANK(Wine!N71),"",if(Wine!N71=0,"",Wine!N71))</f>
        <v/>
      </c>
    </row>
    <row r="1418">
      <c r="A1418" s="779"/>
      <c r="C1418" s="450" t="b">
        <f>IF(ISBLANK(Wine!J71),FALSE,if(Wine!J71=0,FALSE,TRUE))</f>
        <v>0</v>
      </c>
      <c r="D1418" s="450" t="str">
        <f>if(Wine!G71=0,"",IF(isblank(Wine!G71),"",if(MOC!$J$148=false,Wine!F71,if(C1418=true,MOC!$H$148&amp;Wine!F71,if(MOC!$J$149,MOC!$H$148&amp;Wine!F71,Wine!F71)))))</f>
        <v/>
      </c>
      <c r="E1418" s="450" t="str">
        <f>if(Wine!G71=0,"",IF(isblank(Wine!G71),"",Wine!G71))</f>
        <v/>
      </c>
      <c r="G1418" s="450" t="str">
        <f>if(Wine!G71=0,"",IF(isblank(Wine!G70),"",if(MOC!$J$156=true,Wine!$F$14,$B$1362)))</f>
        <v/>
      </c>
      <c r="H1418" s="780">
        <f t="shared" si="14"/>
        <v>57</v>
      </c>
      <c r="I1418" s="450" t="str">
        <f>Wine!K72</f>
        <v/>
      </c>
      <c r="P1418" s="450" t="str">
        <f>IF(ISBLANK(Wine!L72),"",if(Wine!L72=0,"",Wine!L72))</f>
        <v/>
      </c>
      <c r="R1418" s="450" t="str">
        <f>IF(ISBLANK(Wine!N72),"",if(Wine!N72=0,"",Wine!N72))</f>
        <v/>
      </c>
    </row>
    <row r="1419">
      <c r="A1419" s="779"/>
      <c r="C1419" s="450" t="b">
        <f>IF(ISBLANK(Wine!J72),FALSE,if(Wine!J72=0,FALSE,TRUE))</f>
        <v>0</v>
      </c>
      <c r="D1419" s="450" t="str">
        <f>if(Wine!G72=0,"",IF(isblank(Wine!G72),"",if(MOC!$J$148=false,Wine!F72,if(C1419=true,MOC!$H$148&amp;Wine!F72,if(MOC!$J$149,MOC!$H$148&amp;Wine!F72,Wine!F72)))))</f>
        <v/>
      </c>
      <c r="E1419" s="450" t="str">
        <f>if(Wine!G72=0,"",IF(isblank(Wine!G72),"",Wine!G72))</f>
        <v/>
      </c>
      <c r="G1419" s="450" t="str">
        <f>if(Wine!G72=0,"",IF(isblank(Wine!G71),"",if(MOC!$J$156=true,Wine!$F$14,$B$1362)))</f>
        <v/>
      </c>
      <c r="H1419" s="780">
        <f t="shared" si="14"/>
        <v>58</v>
      </c>
      <c r="I1419" s="450" t="str">
        <f>Wine!K73</f>
        <v/>
      </c>
      <c r="P1419" s="450" t="str">
        <f>IF(ISBLANK(Wine!L73),"",if(Wine!L73=0,"",Wine!L73))</f>
        <v/>
      </c>
      <c r="R1419" s="450" t="str">
        <f>IF(ISBLANK(Wine!N73),"",if(Wine!N73=0,"",Wine!N73))</f>
        <v/>
      </c>
    </row>
    <row r="1420">
      <c r="A1420" s="779"/>
      <c r="C1420" s="450" t="b">
        <f>IF(ISBLANK(Wine!J73),FALSE,if(Wine!J73=0,FALSE,TRUE))</f>
        <v>0</v>
      </c>
      <c r="D1420" s="450" t="str">
        <f>if(Wine!G73=0,"",IF(isblank(Wine!G73),"",if(MOC!$J$148=false,Wine!F73,if(C1420=true,MOC!$H$148&amp;Wine!F73,if(MOC!$J$149,MOC!$H$148&amp;Wine!F73,Wine!F73)))))</f>
        <v/>
      </c>
      <c r="E1420" s="450" t="str">
        <f>if(Wine!G73=0,"",IF(isblank(Wine!G73),"",Wine!G73))</f>
        <v/>
      </c>
      <c r="G1420" s="450" t="str">
        <f>if(Wine!G73=0,"",IF(isblank(Wine!G72),"",if(MOC!$J$156=true,Wine!$F$14,$B$1362)))</f>
        <v/>
      </c>
      <c r="H1420" s="780">
        <f t="shared" si="14"/>
        <v>59</v>
      </c>
      <c r="I1420" s="450" t="str">
        <f>Wine!K74</f>
        <v/>
      </c>
      <c r="P1420" s="450" t="str">
        <f>IF(ISBLANK(Wine!L74),"",if(Wine!L74=0,"",Wine!L74))</f>
        <v/>
      </c>
      <c r="R1420" s="450" t="str">
        <f>IF(ISBLANK(Wine!N74),"",if(Wine!N74=0,"",Wine!N74))</f>
        <v/>
      </c>
    </row>
    <row r="1421">
      <c r="A1421" s="779"/>
      <c r="C1421" s="450" t="b">
        <f>IF(ISBLANK(Wine!J74),FALSE,if(Wine!J74=0,FALSE,TRUE))</f>
        <v>0</v>
      </c>
      <c r="D1421" s="450" t="str">
        <f>if(Wine!G74=0,"",IF(isblank(Wine!G74),"",if(MOC!$J$148=false,Wine!F74,if(C1421=true,MOC!$H$148&amp;Wine!F74,if(MOC!$J$149,MOC!$H$148&amp;Wine!F74,Wine!F74)))))</f>
        <v/>
      </c>
      <c r="E1421" s="450" t="str">
        <f>if(Wine!G74=0,"",IF(isblank(Wine!G74),"",Wine!G74))</f>
        <v/>
      </c>
      <c r="G1421" s="450" t="str">
        <f>if(Wine!G74=0,"",IF(isblank(Wine!G73),"",if(MOC!$J$156=true,Wine!$F$14,$B$1362)))</f>
        <v/>
      </c>
      <c r="H1421" s="780">
        <f t="shared" si="14"/>
        <v>60</v>
      </c>
      <c r="I1421" s="450" t="str">
        <f>Wine!K75</f>
        <v/>
      </c>
      <c r="P1421" s="450" t="str">
        <f>IF(ISBLANK(Wine!L75),"",if(Wine!L75=0,"",Wine!L75))</f>
        <v/>
      </c>
      <c r="R1421" s="450" t="str">
        <f>IF(ISBLANK(Wine!N75),"",if(Wine!N75=0,"",Wine!N75))</f>
        <v/>
      </c>
    </row>
    <row r="1422">
      <c r="A1422" s="779"/>
      <c r="C1422" s="450" t="b">
        <f>IF(ISBLANK(Wine!J75),FALSE,if(Wine!J75=0,FALSE,TRUE))</f>
        <v>0</v>
      </c>
      <c r="D1422" s="450" t="str">
        <f>if(Wine!G75=0,"",IF(isblank(Wine!G75),"",if(MOC!$J$148=false,Wine!F75,if(C1422=true,MOC!$H$148&amp;Wine!F75,if(MOC!$J$149,MOC!$H$148&amp;Wine!F75,Wine!F75)))))</f>
        <v/>
      </c>
      <c r="E1422" s="450" t="str">
        <f>if(Wine!G75=0,"",IF(isblank(Wine!G75),"",Wine!G75))</f>
        <v/>
      </c>
      <c r="G1422" s="450" t="str">
        <f>if(Wine!G75=0,"",IF(isblank(Wine!G74),"",if(MOC!$J$156=true,Wine!$F$14,$B$1362)))</f>
        <v/>
      </c>
      <c r="H1422" s="780">
        <f t="shared" si="14"/>
        <v>61</v>
      </c>
      <c r="I1422" s="450" t="str">
        <f>Wine!K76</f>
        <v/>
      </c>
      <c r="P1422" s="450" t="str">
        <f>IF(ISBLANK(Wine!L76),"",if(Wine!L76=0,"",Wine!L76))</f>
        <v/>
      </c>
      <c r="R1422" s="450" t="str">
        <f>IF(ISBLANK(Wine!N76),"",if(Wine!N76=0,"",Wine!N76))</f>
        <v/>
      </c>
    </row>
    <row r="1423">
      <c r="A1423" s="779"/>
      <c r="C1423" s="450" t="b">
        <f>IF(ISBLANK(Wine!J76),FALSE,if(Wine!J76=0,FALSE,TRUE))</f>
        <v>0</v>
      </c>
      <c r="D1423" s="450" t="str">
        <f>if(Wine!G76=0,"",IF(isblank(Wine!G76),"",if(MOC!$J$148=false,Wine!F76,if(C1423=true,MOC!$H$148&amp;Wine!F76,if(MOC!$J$149,MOC!$H$148&amp;Wine!F76,Wine!F76)))))</f>
        <v/>
      </c>
      <c r="E1423" s="450" t="str">
        <f>if(Wine!G76=0,"",IF(isblank(Wine!G76),"",Wine!G76))</f>
        <v/>
      </c>
      <c r="G1423" s="450" t="str">
        <f>if(Wine!G76=0,"",IF(isblank(Wine!G75),"",if(MOC!$J$156=true,Wine!$F$14,$B$1362)))</f>
        <v/>
      </c>
      <c r="H1423" s="780">
        <f t="shared" si="14"/>
        <v>62</v>
      </c>
      <c r="I1423" s="450" t="str">
        <f>Wine!K77</f>
        <v/>
      </c>
      <c r="P1423" s="450" t="str">
        <f>IF(ISBLANK(Wine!L77),"",if(Wine!L77=0,"",Wine!L77))</f>
        <v/>
      </c>
      <c r="R1423" s="450" t="str">
        <f>IF(ISBLANK(Wine!N77),"",if(Wine!N77=0,"",Wine!N77))</f>
        <v/>
      </c>
    </row>
    <row r="1424">
      <c r="A1424" s="779"/>
      <c r="C1424" s="450" t="b">
        <f>IF(ISBLANK(Wine!J77),FALSE,if(Wine!J77=0,FALSE,TRUE))</f>
        <v>0</v>
      </c>
      <c r="D1424" s="450" t="str">
        <f>if(Wine!G77=0,"",IF(isblank(Wine!G77),"",if(MOC!$J$148=false,Wine!F77,if(C1424=true,MOC!$H$148&amp;Wine!F77,if(MOC!$J$149,MOC!$H$148&amp;Wine!F77,Wine!F77)))))</f>
        <v/>
      </c>
      <c r="E1424" s="450" t="str">
        <f>if(Wine!G77=0,"",IF(isblank(Wine!G77),"",Wine!G77))</f>
        <v/>
      </c>
      <c r="G1424" s="450" t="str">
        <f>if(Wine!G77=0,"",IF(isblank(Wine!G76),"",if(MOC!$J$156=true,Wine!$F$14,$B$1362)))</f>
        <v/>
      </c>
      <c r="H1424" s="780">
        <f t="shared" si="14"/>
        <v>63</v>
      </c>
      <c r="I1424" s="450" t="str">
        <f>Wine!K78</f>
        <v/>
      </c>
      <c r="P1424" s="450" t="str">
        <f>IF(ISBLANK(Wine!L78),"",if(Wine!L78=0,"",Wine!L78))</f>
        <v/>
      </c>
      <c r="R1424" s="450" t="str">
        <f>IF(ISBLANK(Wine!N78),"",if(Wine!N78=0,"",Wine!N78))</f>
        <v/>
      </c>
    </row>
    <row r="1425">
      <c r="A1425" s="779"/>
      <c r="C1425" s="450" t="b">
        <f>IF(ISBLANK(Wine!J78),FALSE,if(Wine!J78=0,FALSE,TRUE))</f>
        <v>0</v>
      </c>
      <c r="D1425" s="450" t="str">
        <f>if(Wine!G78=0,"",IF(isblank(Wine!G78),"",if(MOC!$J$148=false,Wine!F78,if(C1425=true,MOC!$H$148&amp;Wine!F78,if(MOC!$J$149,MOC!$H$148&amp;Wine!F78,Wine!F78)))))</f>
        <v/>
      </c>
      <c r="E1425" s="450" t="str">
        <f>if(Wine!G78=0,"",IF(isblank(Wine!G78),"",Wine!G78))</f>
        <v/>
      </c>
      <c r="G1425" s="450" t="str">
        <f>if(Wine!G78=0,"",IF(isblank(Wine!G77),"",if(MOC!$J$156=true,Wine!$F$14,$B$1362)))</f>
        <v/>
      </c>
      <c r="H1425" s="780">
        <f t="shared" si="14"/>
        <v>64</v>
      </c>
      <c r="I1425" s="450" t="str">
        <f>Wine!K79</f>
        <v/>
      </c>
      <c r="P1425" s="450" t="str">
        <f>IF(ISBLANK(Wine!L79),"",if(Wine!L79=0,"",Wine!L79))</f>
        <v/>
      </c>
      <c r="R1425" s="450" t="str">
        <f>IF(ISBLANK(Wine!N79),"",if(Wine!N79=0,"",Wine!N79))</f>
        <v/>
      </c>
    </row>
    <row r="1426">
      <c r="A1426" s="779"/>
      <c r="C1426" s="450" t="b">
        <f>IF(ISBLANK(Wine!J79),FALSE,if(Wine!J79=0,FALSE,TRUE))</f>
        <v>0</v>
      </c>
      <c r="D1426" s="450" t="str">
        <f>if(Wine!G79=0,"",IF(isblank(Wine!G79),"",if(MOC!$J$148=false,Wine!F79,if(C1426=true,MOC!$H$148&amp;Wine!F79,if(MOC!$J$149,MOC!$H$148&amp;Wine!F79,Wine!F79)))))</f>
        <v/>
      </c>
      <c r="E1426" s="450" t="str">
        <f>if(Wine!G79=0,"",IF(isblank(Wine!G79),"",Wine!G79))</f>
        <v/>
      </c>
      <c r="G1426" s="450" t="str">
        <f>if(Wine!G79=0,"",IF(isblank(Wine!G78),"",if(MOC!$J$156=true,Wine!$F$14,$B$1362)))</f>
        <v/>
      </c>
      <c r="H1426" s="780">
        <f t="shared" si="14"/>
        <v>65</v>
      </c>
      <c r="I1426" s="450" t="str">
        <f>Wine!K80</f>
        <v/>
      </c>
      <c r="P1426" s="450" t="str">
        <f>IF(ISBLANK(Wine!L80),"",if(Wine!L80=0,"",Wine!L80))</f>
        <v/>
      </c>
      <c r="R1426" s="450" t="str">
        <f>IF(ISBLANK(Wine!N80),"",if(Wine!N80=0,"",Wine!N80))</f>
        <v/>
      </c>
    </row>
    <row r="1427">
      <c r="A1427" s="779"/>
      <c r="C1427" s="450" t="b">
        <f>IF(ISBLANK(Wine!J80),FALSE,if(Wine!J80=0,FALSE,TRUE))</f>
        <v>0</v>
      </c>
      <c r="D1427" s="450" t="str">
        <f>if(Wine!G80=0,"",IF(isblank(Wine!G80),"",if(MOC!$J$148=false,Wine!F80,if(C1427=true,MOC!$H$148&amp;Wine!F80,if(MOC!$J$149,MOC!$H$148&amp;Wine!F80,Wine!F80)))))</f>
        <v/>
      </c>
      <c r="E1427" s="450" t="str">
        <f>if(Wine!G80=0,"",IF(isblank(Wine!G80),"",Wine!G80))</f>
        <v/>
      </c>
      <c r="G1427" s="450" t="str">
        <f>if(Wine!G80=0,"",IF(isblank(Wine!G79),"",if(MOC!$J$156=true,Wine!$F$14,$B$1362)))</f>
        <v/>
      </c>
      <c r="H1427" s="780">
        <f t="shared" si="14"/>
        <v>66</v>
      </c>
      <c r="I1427" s="450" t="str">
        <f>Wine!K81</f>
        <v/>
      </c>
      <c r="P1427" s="450" t="str">
        <f>IF(ISBLANK(Wine!L81),"",if(Wine!L81=0,"",Wine!L81))</f>
        <v/>
      </c>
      <c r="R1427" s="450" t="str">
        <f>IF(ISBLANK(Wine!N81),"",if(Wine!N81=0,"",Wine!N81))</f>
        <v/>
      </c>
    </row>
    <row r="1428">
      <c r="A1428" s="779"/>
      <c r="C1428" s="450" t="b">
        <f>IF(ISBLANK(Wine!J81),FALSE,if(Wine!J81=0,FALSE,TRUE))</f>
        <v>0</v>
      </c>
      <c r="D1428" s="450" t="str">
        <f>if(Wine!G81=0,"",IF(isblank(Wine!G81),"",if(MOC!$J$148=false,Wine!F81,if(C1428=true,MOC!$H$148&amp;Wine!F81,if(MOC!$J$149,MOC!$H$148&amp;Wine!F81,Wine!F81)))))</f>
        <v/>
      </c>
      <c r="E1428" s="450" t="str">
        <f>if(Wine!G81=0,"",IF(isblank(Wine!G81),"",Wine!G81))</f>
        <v/>
      </c>
      <c r="G1428" s="450" t="str">
        <f>if(Wine!G81=0,"",IF(isblank(Wine!G80),"",if(MOC!$J$156=true,Wine!$F$14,$B$1362)))</f>
        <v/>
      </c>
      <c r="H1428" s="780">
        <f t="shared" si="14"/>
        <v>67</v>
      </c>
      <c r="I1428" s="450" t="str">
        <f>Wine!K82</f>
        <v/>
      </c>
      <c r="P1428" s="450" t="str">
        <f>IF(ISBLANK(Wine!L82),"",if(Wine!L82=0,"",Wine!L82))</f>
        <v/>
      </c>
      <c r="R1428" s="450" t="str">
        <f>IF(ISBLANK(Wine!N82),"",if(Wine!N82=0,"",Wine!N82))</f>
        <v/>
      </c>
    </row>
    <row r="1429">
      <c r="A1429" s="779"/>
      <c r="C1429" s="450" t="b">
        <f>IF(ISBLANK(Wine!J82),FALSE,if(Wine!J82=0,FALSE,TRUE))</f>
        <v>0</v>
      </c>
      <c r="D1429" s="450" t="str">
        <f>if(Wine!G82=0,"",IF(isblank(Wine!G82),"",if(MOC!$J$148=false,Wine!F82,if(C1429=true,MOC!$H$148&amp;Wine!F82,if(MOC!$J$149,MOC!$H$148&amp;Wine!F82,Wine!F82)))))</f>
        <v/>
      </c>
      <c r="E1429" s="450" t="str">
        <f>if(Wine!G82=0,"",IF(isblank(Wine!G82),"",Wine!G82))</f>
        <v/>
      </c>
      <c r="G1429" s="450" t="str">
        <f>if(Wine!G82=0,"",IF(isblank(Wine!G81),"",if(MOC!$J$156=true,Wine!$F$14,$B$1362)))</f>
        <v/>
      </c>
      <c r="H1429" s="780">
        <f t="shared" si="14"/>
        <v>68</v>
      </c>
      <c r="I1429" s="450" t="str">
        <f>Wine!K83</f>
        <v/>
      </c>
      <c r="P1429" s="450" t="str">
        <f>IF(ISBLANK(Wine!L83),"",if(Wine!L83=0,"",Wine!L83))</f>
        <v/>
      </c>
      <c r="R1429" s="450" t="str">
        <f>IF(ISBLANK(Wine!N83),"",if(Wine!N83=0,"",Wine!N83))</f>
        <v/>
      </c>
    </row>
    <row r="1430">
      <c r="A1430" s="779"/>
      <c r="C1430" s="450" t="b">
        <f>IF(ISBLANK(Wine!J83),FALSE,if(Wine!J83=0,FALSE,TRUE))</f>
        <v>0</v>
      </c>
      <c r="D1430" s="450" t="str">
        <f>if(Wine!G83=0,"",IF(isblank(Wine!G83),"",if(MOC!$J$148=false,Wine!F83,if(C1430=true,MOC!$H$148&amp;Wine!F83,if(MOC!$J$149,MOC!$H$148&amp;Wine!F83,Wine!F83)))))</f>
        <v/>
      </c>
      <c r="E1430" s="450" t="str">
        <f>if(Wine!G83=0,"",IF(isblank(Wine!G83),"",Wine!G83))</f>
        <v/>
      </c>
      <c r="G1430" s="450" t="str">
        <f>if(Wine!G83=0,"",IF(isblank(Wine!G82),"",if(MOC!$J$156=true,Wine!$F$14,$B$1362)))</f>
        <v/>
      </c>
      <c r="H1430" s="780">
        <f t="shared" si="14"/>
        <v>69</v>
      </c>
      <c r="I1430" s="450" t="str">
        <f>Wine!K84</f>
        <v/>
      </c>
      <c r="P1430" s="450" t="str">
        <f>IF(ISBLANK(Wine!L84),"",if(Wine!L84=0,"",Wine!L84))</f>
        <v/>
      </c>
      <c r="R1430" s="450" t="str">
        <f>IF(ISBLANK(Wine!N84),"",if(Wine!N84=0,"",Wine!N84))</f>
        <v/>
      </c>
    </row>
    <row r="1431">
      <c r="A1431" s="779"/>
      <c r="C1431" s="450" t="b">
        <f>IF(ISBLANK(Wine!J84),FALSE,if(Wine!J84=0,FALSE,TRUE))</f>
        <v>0</v>
      </c>
      <c r="D1431" s="450" t="str">
        <f>if(Wine!G84=0,"",IF(isblank(Wine!G84),"",if(MOC!$J$148=false,Wine!F84,if(C1431=true,MOC!$H$148&amp;Wine!F84,if(MOC!$J$149,MOC!$H$148&amp;Wine!F84,Wine!F84)))))</f>
        <v/>
      </c>
      <c r="E1431" s="450" t="str">
        <f>if(Wine!G84=0,"",IF(isblank(Wine!G84),"",Wine!G84))</f>
        <v/>
      </c>
      <c r="G1431" s="450" t="str">
        <f>if(Wine!G84=0,"",IF(isblank(Wine!G83),"",if(MOC!$J$156=true,Wine!$F$14,$B$1362)))</f>
        <v/>
      </c>
      <c r="H1431" s="780">
        <f t="shared" si="14"/>
        <v>70</v>
      </c>
      <c r="I1431" s="450" t="str">
        <f>Wine!K85</f>
        <v/>
      </c>
      <c r="P1431" s="450" t="str">
        <f>IF(ISBLANK(Wine!L85),"",if(Wine!L85=0,"",Wine!L85))</f>
        <v/>
      </c>
      <c r="R1431" s="450" t="str">
        <f>IF(ISBLANK(Wine!N85),"",if(Wine!N85=0,"",Wine!N85))</f>
        <v/>
      </c>
    </row>
    <row r="1432">
      <c r="A1432" s="779"/>
      <c r="C1432" s="450" t="b">
        <f>IF(ISBLANK(Wine!J85),FALSE,if(Wine!J85=0,FALSE,TRUE))</f>
        <v>0</v>
      </c>
      <c r="D1432" s="450" t="str">
        <f>if(Wine!G85=0,"",IF(isblank(Wine!G85),"",if(MOC!$J$148=false,Wine!F85,if(C1432=true,MOC!$H$148&amp;Wine!F85,if(MOC!$J$149,MOC!$H$148&amp;Wine!F85,Wine!F85)))))</f>
        <v/>
      </c>
      <c r="E1432" s="450" t="str">
        <f>if(Wine!G85=0,"",IF(isblank(Wine!G85),"",Wine!G85))</f>
        <v/>
      </c>
      <c r="G1432" s="450" t="str">
        <f>if(Wine!G85=0,"",IF(isblank(Wine!G84),"",if(MOC!$J$156=true,Wine!$F$14,$B$1362)))</f>
        <v/>
      </c>
      <c r="H1432" s="780">
        <f t="shared" si="14"/>
        <v>71</v>
      </c>
      <c r="I1432" s="450" t="str">
        <f>Wine!K86</f>
        <v/>
      </c>
      <c r="P1432" s="450" t="str">
        <f>IF(ISBLANK(Wine!L86),"",if(Wine!L86=0,"",Wine!L86))</f>
        <v/>
      </c>
      <c r="R1432" s="450" t="str">
        <f>IF(ISBLANK(Wine!N86),"",if(Wine!N86=0,"",Wine!N86))</f>
        <v/>
      </c>
    </row>
    <row r="1433">
      <c r="A1433" s="779"/>
      <c r="C1433" s="450" t="b">
        <f>IF(ISBLANK(Wine!J86),FALSE,if(Wine!J86=0,FALSE,TRUE))</f>
        <v>0</v>
      </c>
      <c r="D1433" s="450" t="str">
        <f>if(Wine!G86=0,"",IF(isblank(Wine!G86),"",if(MOC!$J$148=false,Wine!F86,if(C1433=true,MOC!$H$148&amp;Wine!F86,if(MOC!$J$149,MOC!$H$148&amp;Wine!F86,Wine!F86)))))</f>
        <v/>
      </c>
      <c r="E1433" s="450" t="str">
        <f>if(Wine!G86=0,"",IF(isblank(Wine!G86),"",Wine!G86))</f>
        <v/>
      </c>
      <c r="G1433" s="450" t="str">
        <f>if(Wine!G86=0,"",IF(isblank(Wine!G85),"",if(MOC!$J$156=true,Wine!$F$14,$B$1362)))</f>
        <v/>
      </c>
      <c r="H1433" s="780">
        <f t="shared" si="14"/>
        <v>72</v>
      </c>
      <c r="I1433" s="450" t="str">
        <f>Wine!K87</f>
        <v/>
      </c>
      <c r="P1433" s="450" t="str">
        <f>IF(ISBLANK(Wine!L87),"",if(Wine!L87=0,"",Wine!L87))</f>
        <v/>
      </c>
      <c r="R1433" s="450" t="str">
        <f>IF(ISBLANK(Wine!N87),"",if(Wine!N87=0,"",Wine!N87))</f>
        <v/>
      </c>
    </row>
    <row r="1434">
      <c r="A1434" s="779"/>
      <c r="C1434" s="450" t="b">
        <f>IF(ISBLANK(Wine!J87),FALSE,if(Wine!J87=0,FALSE,TRUE))</f>
        <v>0</v>
      </c>
      <c r="D1434" s="450" t="str">
        <f>if(Wine!G87=0,"",IF(isblank(Wine!G87),"",if(MOC!$J$148=false,Wine!F87,if(C1434=true,MOC!$H$148&amp;Wine!F87,if(MOC!$J$149,MOC!$H$148&amp;Wine!F87,Wine!F87)))))</f>
        <v/>
      </c>
      <c r="E1434" s="450" t="str">
        <f>if(Wine!G87=0,"",IF(isblank(Wine!G87),"",Wine!G87))</f>
        <v/>
      </c>
      <c r="G1434" s="450" t="str">
        <f>if(Wine!G87=0,"",IF(isblank(Wine!G86),"",if(MOC!$J$156=true,Wine!$F$14,$B$1362)))</f>
        <v/>
      </c>
      <c r="H1434" s="780">
        <f t="shared" si="14"/>
        <v>73</v>
      </c>
      <c r="I1434" s="450" t="str">
        <f>Wine!K88</f>
        <v/>
      </c>
      <c r="P1434" s="450" t="str">
        <f>IF(ISBLANK(Wine!L88),"",if(Wine!L88=0,"",Wine!L88))</f>
        <v/>
      </c>
      <c r="R1434" s="450" t="str">
        <f>IF(ISBLANK(Wine!N88),"",if(Wine!N88=0,"",Wine!N88))</f>
        <v/>
      </c>
    </row>
    <row r="1435">
      <c r="A1435" s="779"/>
      <c r="C1435" s="450" t="b">
        <f>IF(ISBLANK(Wine!J88),FALSE,if(Wine!J88=0,FALSE,TRUE))</f>
        <v>0</v>
      </c>
      <c r="D1435" s="450" t="str">
        <f>if(Wine!G88=0,"",IF(isblank(Wine!G88),"",if(MOC!$J$148=false,Wine!F88,if(C1435=true,MOC!$H$148&amp;Wine!F88,if(MOC!$J$149,MOC!$H$148&amp;Wine!F88,Wine!F88)))))</f>
        <v/>
      </c>
      <c r="E1435" s="450" t="str">
        <f>if(Wine!G88=0,"",IF(isblank(Wine!G88),"",Wine!G88))</f>
        <v/>
      </c>
      <c r="G1435" s="450" t="str">
        <f>if(Wine!G88=0,"",IF(isblank(Wine!G87),"",if(MOC!$J$156=true,Wine!$F$14,$B$1362)))</f>
        <v/>
      </c>
      <c r="H1435" s="780">
        <f t="shared" si="14"/>
        <v>74</v>
      </c>
      <c r="I1435" s="450" t="str">
        <f>Wine!K89</f>
        <v/>
      </c>
      <c r="P1435" s="450" t="str">
        <f>IF(ISBLANK(Wine!L89),"",if(Wine!L89=0,"",Wine!L89))</f>
        <v/>
      </c>
      <c r="R1435" s="450" t="str">
        <f>IF(ISBLANK(Wine!N89),"",if(Wine!N89=0,"",Wine!N89))</f>
        <v/>
      </c>
    </row>
    <row r="1436">
      <c r="A1436" s="779"/>
      <c r="C1436" s="450" t="b">
        <f>IF(ISBLANK(Wine!J89),FALSE,if(Wine!J89=0,FALSE,TRUE))</f>
        <v>0</v>
      </c>
      <c r="D1436" s="450" t="str">
        <f>if(Wine!G89=0,"",IF(isblank(Wine!G89),"",if(MOC!$J$148=false,Wine!F89,if(C1436=true,MOC!$H$148&amp;Wine!F89,if(MOC!$J$149,MOC!$H$148&amp;Wine!F89,Wine!F89)))))</f>
        <v/>
      </c>
      <c r="E1436" s="450" t="str">
        <f>if(Wine!G89=0,"",IF(isblank(Wine!G89),"",Wine!G89))</f>
        <v/>
      </c>
      <c r="G1436" s="450" t="str">
        <f>if(Wine!G89=0,"",IF(isblank(Wine!G88),"",if(MOC!$J$156=true,Wine!$F$14,$B$1362)))</f>
        <v/>
      </c>
      <c r="H1436" s="780">
        <f t="shared" si="14"/>
        <v>75</v>
      </c>
      <c r="I1436" s="450" t="str">
        <f>Wine!K90</f>
        <v/>
      </c>
      <c r="P1436" s="450" t="str">
        <f>IF(ISBLANK(Wine!L90),"",if(Wine!L90=0,"",Wine!L90))</f>
        <v/>
      </c>
      <c r="R1436" s="450" t="str">
        <f>IF(ISBLANK(Wine!N90),"",if(Wine!N90=0,"",Wine!N90))</f>
        <v/>
      </c>
    </row>
    <row r="1437">
      <c r="A1437" s="779"/>
      <c r="C1437" s="450" t="b">
        <f>IF(ISBLANK(Wine!J90),FALSE,if(Wine!J90=0,FALSE,TRUE))</f>
        <v>0</v>
      </c>
      <c r="D1437" s="450" t="str">
        <f>if(Wine!G90=0,"",IF(isblank(Wine!G90),"",if(MOC!$J$148=false,Wine!F90,if(C1437=true,MOC!$H$148&amp;Wine!F90,if(MOC!$J$149,MOC!$H$148&amp;Wine!F90,Wine!F90)))))</f>
        <v/>
      </c>
      <c r="E1437" s="450" t="str">
        <f>if(Wine!G90=0,"",IF(isblank(Wine!G90),"",Wine!G90))</f>
        <v/>
      </c>
      <c r="G1437" s="450" t="str">
        <f>if(Wine!G90=0,"",IF(isblank(Wine!G89),"",if(MOC!$J$156=true,Wine!$F$14,$B$1362)))</f>
        <v/>
      </c>
      <c r="H1437" s="780">
        <f t="shared" si="14"/>
        <v>76</v>
      </c>
      <c r="I1437" s="450" t="str">
        <f>Wine!K91</f>
        <v/>
      </c>
      <c r="P1437" s="450" t="str">
        <f>IF(ISBLANK(Wine!L91),"",if(Wine!L91=0,"",Wine!L91))</f>
        <v/>
      </c>
      <c r="R1437" s="450" t="str">
        <f>IF(ISBLANK(Wine!N91),"",if(Wine!N91=0,"",Wine!N91))</f>
        <v/>
      </c>
    </row>
    <row r="1438">
      <c r="A1438" s="779"/>
      <c r="C1438" s="450" t="b">
        <f>IF(ISBLANK(Wine!J91),FALSE,if(Wine!J91=0,FALSE,TRUE))</f>
        <v>0</v>
      </c>
      <c r="D1438" s="450" t="str">
        <f>if(Wine!G91=0,"",IF(isblank(Wine!G91),"",if(MOC!$J$148=false,Wine!F91,if(C1438=true,MOC!$H$148&amp;Wine!F91,if(MOC!$J$149,MOC!$H$148&amp;Wine!F91,Wine!F91)))))</f>
        <v/>
      </c>
      <c r="E1438" s="450" t="str">
        <f>if(Wine!G91=0,"",IF(isblank(Wine!G91),"",Wine!G91))</f>
        <v/>
      </c>
      <c r="G1438" s="450" t="str">
        <f>if(Wine!G91=0,"",IF(isblank(Wine!G90),"",if(MOC!$J$156=true,Wine!$F$14,$B$1362)))</f>
        <v/>
      </c>
      <c r="H1438" s="780">
        <f t="shared" si="14"/>
        <v>77</v>
      </c>
      <c r="I1438" s="450" t="str">
        <f>Wine!K92</f>
        <v/>
      </c>
      <c r="P1438" s="450" t="str">
        <f>IF(ISBLANK(Wine!L92),"",if(Wine!L92=0,"",Wine!L92))</f>
        <v/>
      </c>
      <c r="R1438" s="450" t="str">
        <f>IF(ISBLANK(Wine!N92),"",if(Wine!N92=0,"",Wine!N92))</f>
        <v/>
      </c>
    </row>
    <row r="1439">
      <c r="A1439" s="779"/>
      <c r="C1439" s="450" t="b">
        <f>IF(ISBLANK(Wine!J92),FALSE,if(Wine!J92=0,FALSE,TRUE))</f>
        <v>0</v>
      </c>
      <c r="D1439" s="450" t="str">
        <f>if(Wine!G92=0,"",IF(isblank(Wine!G92),"",if(MOC!$J$148=false,Wine!F92,if(C1439=true,MOC!$H$148&amp;Wine!F92,if(MOC!$J$149,MOC!$H$148&amp;Wine!F92,Wine!F92)))))</f>
        <v/>
      </c>
      <c r="E1439" s="450" t="str">
        <f>if(Wine!G92=0,"",IF(isblank(Wine!G92),"",Wine!G92))</f>
        <v/>
      </c>
      <c r="G1439" s="450" t="str">
        <f>if(Wine!G92=0,"",IF(isblank(Wine!G91),"",if(MOC!$J$156=true,Wine!$F$14,$B$1362)))</f>
        <v/>
      </c>
      <c r="H1439" s="780">
        <f t="shared" si="14"/>
        <v>78</v>
      </c>
      <c r="I1439" s="450" t="str">
        <f>Wine!K93</f>
        <v/>
      </c>
      <c r="P1439" s="450" t="str">
        <f>IF(ISBLANK(Wine!L93),"",if(Wine!L93=0,"",Wine!L93))</f>
        <v/>
      </c>
      <c r="R1439" s="450" t="str">
        <f>IF(ISBLANK(Wine!N93),"",if(Wine!N93=0,"",Wine!N93))</f>
        <v/>
      </c>
    </row>
    <row r="1440">
      <c r="A1440" s="779"/>
      <c r="C1440" s="450" t="b">
        <f>IF(ISBLANK(Wine!J93),FALSE,if(Wine!J93=0,FALSE,TRUE))</f>
        <v>0</v>
      </c>
      <c r="D1440" s="450" t="str">
        <f>if(Wine!G93=0,"",IF(isblank(Wine!G93),"",if(MOC!$J$148=false,Wine!F93,if(C1440=true,MOC!$H$148&amp;Wine!F93,if(MOC!$J$149,MOC!$H$148&amp;Wine!F93,Wine!F93)))))</f>
        <v/>
      </c>
      <c r="E1440" s="450" t="str">
        <f>if(Wine!G93=0,"",IF(isblank(Wine!G93),"",Wine!G93))</f>
        <v/>
      </c>
      <c r="G1440" s="450" t="str">
        <f>if(Wine!G93=0,"",IF(isblank(Wine!G92),"",if(MOC!$J$156=true,Wine!$F$14,$B$1362)))</f>
        <v/>
      </c>
      <c r="H1440" s="780">
        <f t="shared" si="14"/>
        <v>79</v>
      </c>
      <c r="I1440" s="450" t="str">
        <f>Wine!K94</f>
        <v/>
      </c>
      <c r="P1440" s="450" t="str">
        <f>IF(ISBLANK(Wine!L94),"",if(Wine!L94=0,"",Wine!L94))</f>
        <v/>
      </c>
      <c r="R1440" s="450" t="str">
        <f>IF(ISBLANK(Wine!N94),"",if(Wine!N94=0,"",Wine!N94))</f>
        <v/>
      </c>
    </row>
    <row r="1441">
      <c r="A1441" s="779"/>
      <c r="C1441" s="450" t="b">
        <f>IF(ISBLANK(Wine!J94),FALSE,if(Wine!J94=0,FALSE,TRUE))</f>
        <v>0</v>
      </c>
      <c r="D1441" s="450" t="str">
        <f>if(Wine!G94=0,"",IF(isblank(Wine!G94),"",if(MOC!$J$148=false,Wine!F94,if(C1441=true,MOC!$H$148&amp;Wine!F94,if(MOC!$J$149,MOC!$H$148&amp;Wine!F94,Wine!F94)))))</f>
        <v/>
      </c>
      <c r="E1441" s="450" t="str">
        <f>if(Wine!G94=0,"",IF(isblank(Wine!G94),"",Wine!G94))</f>
        <v/>
      </c>
      <c r="G1441" s="450" t="str">
        <f>if(Wine!G94=0,"",IF(isblank(Wine!G93),"",if(MOC!$J$156=true,Wine!$F$14,$B$1362)))</f>
        <v/>
      </c>
      <c r="H1441" s="780">
        <f t="shared" si="14"/>
        <v>80</v>
      </c>
      <c r="I1441" s="450" t="str">
        <f>Wine!K95</f>
        <v/>
      </c>
      <c r="P1441" s="450" t="str">
        <f>IF(ISBLANK(Wine!L95),"",if(Wine!L95=0,"",Wine!L95))</f>
        <v/>
      </c>
      <c r="R1441" s="450" t="str">
        <f>IF(ISBLANK(Wine!N95),"",if(Wine!N95=0,"",Wine!N95))</f>
        <v/>
      </c>
    </row>
    <row r="1442">
      <c r="A1442" s="779"/>
      <c r="C1442" s="450" t="b">
        <f>IF(ISBLANK(Wine!J95),FALSE,if(Wine!J95=0,FALSE,TRUE))</f>
        <v>0</v>
      </c>
      <c r="D1442" s="450" t="str">
        <f>if(Wine!G95=0,"",IF(isblank(Wine!G95),"",if(MOC!$J$148=false,Wine!F95,if(C1442=true,MOC!$H$148&amp;Wine!F95,if(MOC!$J$149,MOC!$H$148&amp;Wine!F95,Wine!F95)))))</f>
        <v/>
      </c>
      <c r="E1442" s="450" t="str">
        <f>if(Wine!G95=0,"",IF(isblank(Wine!G95),"",Wine!G95))</f>
        <v/>
      </c>
      <c r="G1442" s="450" t="str">
        <f>if(Wine!G95=0,"",IF(isblank(Wine!G94),"",if(MOC!$J$156=true,Wine!$F$14,$B$1362)))</f>
        <v/>
      </c>
      <c r="H1442" s="780">
        <f t="shared" si="14"/>
        <v>81</v>
      </c>
      <c r="I1442" s="450" t="str">
        <f>Wine!K96</f>
        <v/>
      </c>
      <c r="P1442" s="450" t="str">
        <f>IF(ISBLANK(Wine!L96),"",if(Wine!L96=0,"",Wine!L96))</f>
        <v/>
      </c>
      <c r="R1442" s="450" t="str">
        <f>IF(ISBLANK(Wine!N96),"",if(Wine!N96=0,"",Wine!N96))</f>
        <v/>
      </c>
    </row>
    <row r="1443">
      <c r="A1443" s="779"/>
      <c r="C1443" s="450" t="b">
        <f>IF(ISBLANK(Wine!J96),FALSE,if(Wine!J96=0,FALSE,TRUE))</f>
        <v>0</v>
      </c>
      <c r="D1443" s="450" t="str">
        <f>if(Wine!G96=0,"",IF(isblank(Wine!G96),"",if(MOC!$J$148=false,Wine!F96,if(C1443=true,MOC!$H$148&amp;Wine!F96,if(MOC!$J$149,MOC!$H$148&amp;Wine!F96,Wine!F96)))))</f>
        <v/>
      </c>
      <c r="E1443" s="450" t="str">
        <f>if(Wine!G96=0,"",IF(isblank(Wine!G96),"",Wine!G96))</f>
        <v/>
      </c>
      <c r="G1443" s="450" t="str">
        <f>if(Wine!G96=0,"",IF(isblank(Wine!G95),"",if(MOC!$J$156=true,Wine!$F$14,$B$1362)))</f>
        <v/>
      </c>
      <c r="H1443" s="780">
        <f t="shared" si="14"/>
        <v>82</v>
      </c>
      <c r="I1443" s="450" t="str">
        <f>Wine!K97</f>
        <v/>
      </c>
      <c r="P1443" s="450" t="str">
        <f>IF(ISBLANK(Wine!L97),"",if(Wine!L97=0,"",Wine!L97))</f>
        <v/>
      </c>
      <c r="R1443" s="450" t="str">
        <f>IF(ISBLANK(Wine!N97),"",if(Wine!N97=0,"",Wine!N97))</f>
        <v/>
      </c>
    </row>
    <row r="1444">
      <c r="A1444" s="779"/>
      <c r="C1444" s="450" t="b">
        <f>IF(ISBLANK(Wine!J97),FALSE,if(Wine!J97=0,FALSE,TRUE))</f>
        <v>0</v>
      </c>
      <c r="D1444" s="450" t="str">
        <f>if(Wine!G97=0,"",IF(isblank(Wine!G97),"",if(MOC!$J$148=false,Wine!F97,if(C1444=true,MOC!$H$148&amp;Wine!F97,if(MOC!$J$149,MOC!$H$148&amp;Wine!F97,Wine!F97)))))</f>
        <v/>
      </c>
      <c r="E1444" s="450" t="str">
        <f>if(Wine!G97=0,"",IF(isblank(Wine!G97),"",Wine!G97))</f>
        <v/>
      </c>
      <c r="G1444" s="450" t="str">
        <f>if(Wine!G97=0,"",IF(isblank(Wine!G96),"",if(MOC!$J$156=true,Wine!$F$14,$B$1362)))</f>
        <v/>
      </c>
      <c r="H1444" s="780">
        <f t="shared" si="14"/>
        <v>83</v>
      </c>
      <c r="I1444" s="450" t="str">
        <f>Wine!K98</f>
        <v/>
      </c>
      <c r="P1444" s="450" t="str">
        <f>IF(ISBLANK(Wine!L98),"",if(Wine!L98=0,"",Wine!L98))</f>
        <v/>
      </c>
      <c r="R1444" s="450" t="str">
        <f>IF(ISBLANK(Wine!N98),"",if(Wine!N98=0,"",Wine!N98))</f>
        <v/>
      </c>
    </row>
    <row r="1445">
      <c r="A1445" s="779"/>
      <c r="C1445" s="450" t="b">
        <f>IF(ISBLANK(Wine!J98),FALSE,if(Wine!J98=0,FALSE,TRUE))</f>
        <v>0</v>
      </c>
      <c r="D1445" s="450" t="str">
        <f>if(Wine!G98=0,"",IF(isblank(Wine!G98),"",if(MOC!$J$148=false,Wine!F98,if(C1445=true,MOC!$H$148&amp;Wine!F98,if(MOC!$J$149,MOC!$H$148&amp;Wine!F98,Wine!F98)))))</f>
        <v/>
      </c>
      <c r="E1445" s="450" t="str">
        <f>if(Wine!G98=0,"",IF(isblank(Wine!G98),"",Wine!G98))</f>
        <v/>
      </c>
      <c r="G1445" s="450" t="str">
        <f>if(Wine!G98=0,"",IF(isblank(Wine!G97),"",if(MOC!$J$156=true,Wine!$F$14,$B$1362)))</f>
        <v/>
      </c>
      <c r="H1445" s="780">
        <f t="shared" si="14"/>
        <v>84</v>
      </c>
      <c r="I1445" s="450" t="str">
        <f>Wine!K99</f>
        <v/>
      </c>
      <c r="P1445" s="450" t="str">
        <f>IF(ISBLANK(Wine!L99),"",if(Wine!L99=0,"",Wine!L99))</f>
        <v/>
      </c>
      <c r="R1445" s="450" t="str">
        <f>IF(ISBLANK(Wine!N99),"",if(Wine!N99=0,"",Wine!N99))</f>
        <v/>
      </c>
    </row>
    <row r="1446">
      <c r="A1446" s="779"/>
      <c r="C1446" s="450" t="b">
        <f>IF(ISBLANK(Wine!J99),FALSE,if(Wine!J99=0,FALSE,TRUE))</f>
        <v>0</v>
      </c>
      <c r="D1446" s="450" t="str">
        <f>if(Wine!G99=0,"",IF(isblank(Wine!G99),"",if(MOC!$J$148=false,Wine!F99,if(C1446=true,MOC!$H$148&amp;Wine!F99,if(MOC!$J$149,MOC!$H$148&amp;Wine!F99,Wine!F99)))))</f>
        <v/>
      </c>
      <c r="E1446" s="450" t="str">
        <f>if(Wine!G99=0,"",IF(isblank(Wine!G99),"",Wine!G99))</f>
        <v/>
      </c>
      <c r="G1446" s="450" t="str">
        <f>if(Wine!G99=0,"",IF(isblank(Wine!G98),"",if(MOC!$J$156=true,Wine!$F$14,$B$1362)))</f>
        <v/>
      </c>
      <c r="H1446" s="780">
        <f t="shared" si="14"/>
        <v>85</v>
      </c>
      <c r="I1446" s="450" t="str">
        <f>Wine!K100</f>
        <v/>
      </c>
      <c r="P1446" s="450" t="str">
        <f>IF(ISBLANK(Wine!L100),"",if(Wine!L100=0,"",Wine!L100))</f>
        <v/>
      </c>
      <c r="R1446" s="450" t="str">
        <f>IF(ISBLANK(Wine!N100),"",if(Wine!N100=0,"",Wine!N100))</f>
        <v/>
      </c>
    </row>
    <row r="1447">
      <c r="A1447" s="779"/>
      <c r="C1447" s="450" t="b">
        <f>IF(ISBLANK(Wine!J100),FALSE,if(Wine!J100=0,FALSE,TRUE))</f>
        <v>0</v>
      </c>
      <c r="D1447" s="450" t="str">
        <f>if(Wine!G100=0,"",IF(isblank(Wine!G100),"",if(MOC!$J$148=false,Wine!F100,if(C1447=true,MOC!$H$148&amp;Wine!F100,if(MOC!$J$149,MOC!$H$148&amp;Wine!F100,Wine!F100)))))</f>
        <v/>
      </c>
      <c r="E1447" s="450" t="str">
        <f>if(Wine!G100=0,"",IF(isblank(Wine!G100),"",Wine!G100))</f>
        <v/>
      </c>
      <c r="G1447" s="450" t="str">
        <f>if(Wine!G100=0,"",IF(isblank(Wine!G99),"",if(MOC!$J$156=true,Wine!$F$14,$B$1362)))</f>
        <v/>
      </c>
      <c r="H1447" s="780">
        <f t="shared" si="14"/>
        <v>86</v>
      </c>
      <c r="I1447" s="450" t="str">
        <f>Wine!K101</f>
        <v/>
      </c>
      <c r="P1447" s="450" t="str">
        <f>IF(ISBLANK(Wine!L101),"",if(Wine!L101=0,"",Wine!L101))</f>
        <v/>
      </c>
      <c r="R1447" s="450" t="str">
        <f>IF(ISBLANK(Wine!N101),"",if(Wine!N101=0,"",Wine!N101))</f>
        <v/>
      </c>
    </row>
    <row r="1448">
      <c r="A1448" s="779"/>
      <c r="C1448" s="450" t="b">
        <f>IF(ISBLANK(Wine!J101),FALSE,if(Wine!J101=0,FALSE,TRUE))</f>
        <v>0</v>
      </c>
      <c r="D1448" s="450" t="str">
        <f>if(Wine!G101=0,"",IF(isblank(Wine!G101),"",if(MOC!$J$148=false,Wine!F101,if(C1448=true,MOC!$H$148&amp;Wine!F101,if(MOC!$J$149,MOC!$H$148&amp;Wine!F101,Wine!F101)))))</f>
        <v/>
      </c>
      <c r="E1448" s="450" t="str">
        <f>if(Wine!G101=0,"",IF(isblank(Wine!G101),"",Wine!G101))</f>
        <v/>
      </c>
      <c r="G1448" s="450" t="str">
        <f>if(Wine!G101=0,"",IF(isblank(Wine!G100),"",if(MOC!$J$156=true,Wine!$F$14,$B$1362)))</f>
        <v/>
      </c>
      <c r="H1448" s="780">
        <f t="shared" si="14"/>
        <v>87</v>
      </c>
      <c r="I1448" s="450" t="str">
        <f>Wine!K102</f>
        <v/>
      </c>
      <c r="P1448" s="450" t="str">
        <f>IF(ISBLANK(Wine!L102),"",if(Wine!L102=0,"",Wine!L102))</f>
        <v/>
      </c>
      <c r="R1448" s="450" t="str">
        <f>IF(ISBLANK(Wine!N102),"",if(Wine!N102=0,"",Wine!N102))</f>
        <v/>
      </c>
    </row>
    <row r="1449">
      <c r="A1449" s="779"/>
      <c r="C1449" s="450" t="b">
        <f>IF(ISBLANK(Wine!J102),FALSE,if(Wine!J102=0,FALSE,TRUE))</f>
        <v>0</v>
      </c>
      <c r="D1449" s="450" t="str">
        <f>if(Wine!G102=0,"",IF(isblank(Wine!G102),"",if(MOC!$J$148=false,Wine!F102,if(C1449=true,MOC!$H$148&amp;Wine!F102,if(MOC!$J$149,MOC!$H$148&amp;Wine!F102,Wine!F102)))))</f>
        <v/>
      </c>
      <c r="E1449" s="450" t="str">
        <f>if(Wine!G102=0,"",IF(isblank(Wine!G102),"",Wine!G102))</f>
        <v/>
      </c>
      <c r="G1449" s="450" t="str">
        <f>if(Wine!G102=0,"",IF(isblank(Wine!G101),"",if(MOC!$J$156=true,Wine!$F$14,$B$1362)))</f>
        <v/>
      </c>
      <c r="H1449" s="780">
        <f t="shared" si="14"/>
        <v>88</v>
      </c>
      <c r="I1449" s="450" t="str">
        <f>Wine!K103</f>
        <v/>
      </c>
      <c r="P1449" s="450" t="str">
        <f>IF(ISBLANK(Wine!L103),"",if(Wine!L103=0,"",Wine!L103))</f>
        <v/>
      </c>
      <c r="R1449" s="450" t="str">
        <f>IF(ISBLANK(Wine!N103),"",if(Wine!N103=0,"",Wine!N103))</f>
        <v/>
      </c>
    </row>
    <row r="1450">
      <c r="A1450" s="779"/>
      <c r="C1450" s="450" t="b">
        <f>IF(ISBLANK(Wine!J103),FALSE,if(Wine!J103=0,FALSE,TRUE))</f>
        <v>0</v>
      </c>
      <c r="D1450" s="450" t="str">
        <f>if(Wine!G103=0,"",IF(isblank(Wine!G103),"",if(MOC!$J$148=false,Wine!F103,if(C1450=true,MOC!$H$148&amp;Wine!F103,if(MOC!$J$149,MOC!$H$148&amp;Wine!F103,Wine!F103)))))</f>
        <v/>
      </c>
      <c r="E1450" s="450" t="str">
        <f>if(Wine!G103=0,"",IF(isblank(Wine!G103),"",Wine!G103))</f>
        <v/>
      </c>
      <c r="G1450" s="450" t="str">
        <f>if(Wine!G103=0,"",IF(isblank(Wine!G102),"",if(MOC!$J$156=true,Wine!$F$14,$B$1362)))</f>
        <v/>
      </c>
      <c r="H1450" s="780">
        <f t="shared" si="14"/>
        <v>89</v>
      </c>
      <c r="I1450" s="450" t="str">
        <f>Wine!K104</f>
        <v/>
      </c>
      <c r="P1450" s="450" t="str">
        <f>IF(ISBLANK(Wine!L104),"",if(Wine!L104=0,"",Wine!L104))</f>
        <v/>
      </c>
      <c r="R1450" s="450" t="str">
        <f>IF(ISBLANK(Wine!N104),"",if(Wine!N104=0,"",Wine!N104))</f>
        <v/>
      </c>
    </row>
    <row r="1451">
      <c r="A1451" s="779"/>
      <c r="C1451" s="450" t="b">
        <f>IF(ISBLANK(Wine!J104),FALSE,if(Wine!J104=0,FALSE,TRUE))</f>
        <v>0</v>
      </c>
      <c r="D1451" s="450" t="str">
        <f>if(Wine!G104=0,"",IF(isblank(Wine!G104),"",if(MOC!$J$148=false,Wine!F104,if(C1451=true,MOC!$H$148&amp;Wine!F104,if(MOC!$J$149,MOC!$H$148&amp;Wine!F104,Wine!F104)))))</f>
        <v/>
      </c>
      <c r="E1451" s="450" t="str">
        <f>if(Wine!G104=0,"",IF(isblank(Wine!G104),"",Wine!G104))</f>
        <v/>
      </c>
      <c r="G1451" s="450" t="str">
        <f>if(Wine!G104=0,"",IF(isblank(Wine!G103),"",if(MOC!$J$156=true,Wine!$F$14,$B$1362)))</f>
        <v/>
      </c>
      <c r="H1451" s="780">
        <f t="shared" si="14"/>
        <v>90</v>
      </c>
      <c r="I1451" s="450" t="str">
        <f>Wine!K105</f>
        <v/>
      </c>
      <c r="P1451" s="450" t="str">
        <f>IF(ISBLANK(Wine!L105),"",if(Wine!L105=0,"",Wine!L105))</f>
        <v/>
      </c>
      <c r="R1451" s="450" t="str">
        <f>IF(ISBLANK(Wine!N105),"",if(Wine!N105=0,"",Wine!N105))</f>
        <v/>
      </c>
    </row>
    <row r="1452">
      <c r="A1452" s="779"/>
      <c r="C1452" s="450" t="b">
        <f>IF(ISBLANK(Wine!J105),FALSE,if(Wine!J105=0,FALSE,TRUE))</f>
        <v>0</v>
      </c>
      <c r="D1452" s="450" t="str">
        <f>if(Wine!G105=0,"",IF(isblank(Wine!G105),"",if(MOC!$J$148=false,Wine!F105,if(C1452=true,MOC!$H$148&amp;Wine!F105,if(MOC!$J$149,MOC!$H$148&amp;Wine!F105,Wine!F105)))))</f>
        <v/>
      </c>
      <c r="E1452" s="450" t="str">
        <f>if(Wine!G105=0,"",IF(isblank(Wine!G105),"",Wine!G105))</f>
        <v/>
      </c>
      <c r="G1452" s="450" t="str">
        <f>if(Wine!G105=0,"",IF(isblank(Wine!G104),"",if(MOC!$J$156=true,Wine!$F$14,$B$1362)))</f>
        <v/>
      </c>
      <c r="H1452" s="780">
        <f t="shared" si="14"/>
        <v>91</v>
      </c>
      <c r="I1452" s="450" t="str">
        <f>Wine!K106</f>
        <v/>
      </c>
      <c r="P1452" s="450" t="str">
        <f>IF(ISBLANK(Wine!L106),"",if(Wine!L106=0,"",Wine!L106))</f>
        <v/>
      </c>
      <c r="R1452" s="450" t="str">
        <f>IF(ISBLANK(Wine!N106),"",if(Wine!N106=0,"",Wine!N106))</f>
        <v/>
      </c>
    </row>
    <row r="1453">
      <c r="A1453" s="779"/>
      <c r="C1453" s="450" t="b">
        <f>IF(ISBLANK(Wine!J106),FALSE,if(Wine!J106=0,FALSE,TRUE))</f>
        <v>0</v>
      </c>
      <c r="D1453" s="450" t="str">
        <f>if(Wine!G106=0,"",IF(isblank(Wine!G106),"",if(MOC!$J$148=false,Wine!F106,if(C1453=true,MOC!$H$148&amp;Wine!F106,if(MOC!$J$149,MOC!$H$148&amp;Wine!F106,Wine!F106)))))</f>
        <v/>
      </c>
      <c r="E1453" s="450" t="str">
        <f>if(Wine!G106=0,"",IF(isblank(Wine!G106),"",Wine!G106))</f>
        <v/>
      </c>
      <c r="G1453" s="450" t="str">
        <f>if(Wine!G106=0,"",IF(isblank(Wine!G105),"",if(MOC!$J$156=true,Wine!$F$14,$B$1362)))</f>
        <v/>
      </c>
      <c r="H1453" s="780">
        <f t="shared" si="14"/>
        <v>92</v>
      </c>
      <c r="I1453" s="450" t="str">
        <f>Wine!K107</f>
        <v/>
      </c>
      <c r="P1453" s="450" t="str">
        <f>IF(ISBLANK(Wine!L107),"",if(Wine!L107=0,"",Wine!L107))</f>
        <v/>
      </c>
      <c r="R1453" s="450" t="str">
        <f>IF(ISBLANK(Wine!N107),"",if(Wine!N107=0,"",Wine!N107))</f>
        <v/>
      </c>
    </row>
    <row r="1454">
      <c r="A1454" s="779"/>
      <c r="C1454" s="450" t="b">
        <f>IF(ISBLANK(Wine!J107),FALSE,if(Wine!J107=0,FALSE,TRUE))</f>
        <v>0</v>
      </c>
      <c r="D1454" s="450" t="str">
        <f>if(Wine!G107=0,"",IF(isblank(Wine!G107),"",if(MOC!$J$148=false,Wine!F107,if(C1454=true,MOC!$H$148&amp;Wine!F107,if(MOC!$J$149,MOC!$H$148&amp;Wine!F107,Wine!F107)))))</f>
        <v/>
      </c>
      <c r="E1454" s="450" t="str">
        <f>if(Wine!G107=0,"",IF(isblank(Wine!G107),"",Wine!G107))</f>
        <v/>
      </c>
      <c r="G1454" s="450" t="str">
        <f>if(Wine!G107=0,"",IF(isblank(Wine!G106),"",if(MOC!$J$156=true,Wine!$F$14,$B$1362)))</f>
        <v/>
      </c>
      <c r="H1454" s="780">
        <f t="shared" si="14"/>
        <v>93</v>
      </c>
      <c r="I1454" s="450" t="str">
        <f>Wine!K108</f>
        <v/>
      </c>
      <c r="P1454" s="450" t="str">
        <f>IF(ISBLANK(Wine!L108),"",if(Wine!L108=0,"",Wine!L108))</f>
        <v/>
      </c>
      <c r="R1454" s="450" t="str">
        <f>IF(ISBLANK(Wine!N108),"",if(Wine!N108=0,"",Wine!N108))</f>
        <v/>
      </c>
    </row>
    <row r="1455">
      <c r="A1455" s="779"/>
      <c r="C1455" s="450" t="b">
        <f>IF(ISBLANK(Wine!J108),FALSE,if(Wine!J108=0,FALSE,TRUE))</f>
        <v>0</v>
      </c>
      <c r="D1455" s="450" t="str">
        <f>if(Wine!G108=0,"",IF(isblank(Wine!G108),"",if(MOC!$J$148=false,Wine!F108,if(C1455=true,MOC!$H$148&amp;Wine!F108,if(MOC!$J$149,MOC!$H$148&amp;Wine!F108,Wine!F108)))))</f>
        <v/>
      </c>
      <c r="E1455" s="450" t="str">
        <f>if(Wine!G108=0,"",IF(isblank(Wine!G108),"",Wine!G108))</f>
        <v/>
      </c>
      <c r="G1455" s="450" t="str">
        <f>if(Wine!G108=0,"",IF(isblank(Wine!G107),"",if(MOC!$J$156=true,Wine!$F$14,$B$1362)))</f>
        <v/>
      </c>
      <c r="H1455" s="780">
        <f t="shared" si="14"/>
        <v>94</v>
      </c>
      <c r="I1455" s="450" t="str">
        <f>Wine!K109</f>
        <v/>
      </c>
      <c r="P1455" s="450" t="str">
        <f>IF(ISBLANK(Wine!L109),"",if(Wine!L109=0,"",Wine!L109))</f>
        <v/>
      </c>
      <c r="R1455" s="450" t="str">
        <f>IF(ISBLANK(Wine!N109),"",if(Wine!N109=0,"",Wine!N109))</f>
        <v/>
      </c>
    </row>
    <row r="1456">
      <c r="A1456" s="779"/>
      <c r="C1456" s="450" t="b">
        <f>IF(ISBLANK(Wine!J109),FALSE,if(Wine!J109=0,FALSE,TRUE))</f>
        <v>0</v>
      </c>
      <c r="D1456" s="450" t="str">
        <f>if(Wine!G109=0,"",IF(isblank(Wine!G109),"",if(MOC!$J$148=false,Wine!F109,if(C1456=true,MOC!$H$148&amp;Wine!F109,if(MOC!$J$149,MOC!$H$148&amp;Wine!F109,Wine!F109)))))</f>
        <v/>
      </c>
      <c r="E1456" s="450" t="str">
        <f>if(Wine!G109=0,"",IF(isblank(Wine!G109),"",Wine!G109))</f>
        <v/>
      </c>
      <c r="G1456" s="450" t="str">
        <f>if(Wine!G109=0,"",IF(isblank(Wine!G108),"",if(MOC!$J$156=true,Wine!$F$14,$B$1362)))</f>
        <v/>
      </c>
      <c r="H1456" s="780">
        <f t="shared" si="14"/>
        <v>95</v>
      </c>
      <c r="I1456" s="450" t="str">
        <f>Wine!K110</f>
        <v/>
      </c>
      <c r="P1456" s="450" t="str">
        <f>IF(ISBLANK(Wine!L110),"",if(Wine!L110=0,"",Wine!L110))</f>
        <v/>
      </c>
      <c r="R1456" s="450" t="str">
        <f>IF(ISBLANK(Wine!N110),"",if(Wine!N110=0,"",Wine!N110))</f>
        <v/>
      </c>
    </row>
    <row r="1457">
      <c r="A1457" s="779"/>
      <c r="C1457" s="450" t="b">
        <f>IF(ISBLANK(Wine!J110),FALSE,if(Wine!J110=0,FALSE,TRUE))</f>
        <v>0</v>
      </c>
      <c r="D1457" s="450" t="str">
        <f>if(Wine!G110=0,"",IF(isblank(Wine!G110),"",if(MOC!$J$148=false,Wine!F110,if(C1457=true,MOC!$H$148&amp;Wine!F110,if(MOC!$J$149,MOC!$H$148&amp;Wine!F110,Wine!F110)))))</f>
        <v/>
      </c>
      <c r="E1457" s="450" t="str">
        <f>if(Wine!G110=0,"",IF(isblank(Wine!G110),"",Wine!G110))</f>
        <v/>
      </c>
      <c r="G1457" s="450" t="str">
        <f>if(Wine!G110=0,"",IF(isblank(Wine!G109),"",if(MOC!$J$156=true,Wine!$F$14,$B$1362)))</f>
        <v/>
      </c>
      <c r="H1457" s="780">
        <f t="shared" si="14"/>
        <v>96</v>
      </c>
      <c r="I1457" s="450" t="str">
        <f>Wine!K111</f>
        <v/>
      </c>
      <c r="P1457" s="450" t="str">
        <f>IF(ISBLANK(Wine!L111),"",if(Wine!L111=0,"",Wine!L111))</f>
        <v/>
      </c>
      <c r="R1457" s="450" t="str">
        <f>IF(ISBLANK(Wine!N111),"",if(Wine!N111=0,"",Wine!N111))</f>
        <v/>
      </c>
    </row>
    <row r="1458">
      <c r="A1458" s="779"/>
      <c r="C1458" s="450" t="b">
        <f>IF(ISBLANK(Wine!J111),FALSE,if(Wine!J111=0,FALSE,TRUE))</f>
        <v>0</v>
      </c>
      <c r="D1458" s="450" t="str">
        <f>if(Wine!G111=0,"",IF(isblank(Wine!G111),"",if(MOC!$J$148=false,Wine!F111,if(C1458=true,MOC!$H$148&amp;Wine!F111,if(MOC!$J$149,MOC!$H$148&amp;Wine!F111,Wine!F111)))))</f>
        <v/>
      </c>
      <c r="E1458" s="450" t="str">
        <f>if(Wine!G111=0,"",IF(isblank(Wine!G111),"",Wine!G111))</f>
        <v/>
      </c>
      <c r="G1458" s="450" t="str">
        <f>if(Wine!G111=0,"",IF(isblank(Wine!G110),"",if(MOC!$J$156=true,Wine!$F$14,$B$1362)))</f>
        <v/>
      </c>
      <c r="H1458" s="780">
        <f t="shared" si="14"/>
        <v>97</v>
      </c>
      <c r="I1458" s="450" t="str">
        <f>Wine!K112</f>
        <v/>
      </c>
      <c r="P1458" s="450" t="str">
        <f>IF(ISBLANK(Wine!L112),"",if(Wine!L112=0,"",Wine!L112))</f>
        <v/>
      </c>
      <c r="R1458" s="450" t="str">
        <f>IF(ISBLANK(Wine!N112),"",if(Wine!N112=0,"",Wine!N112))</f>
        <v/>
      </c>
    </row>
    <row r="1459">
      <c r="A1459" s="779"/>
      <c r="C1459" s="450" t="b">
        <f>IF(ISBLANK(Wine!J112),FALSE,if(Wine!J112=0,FALSE,TRUE))</f>
        <v>0</v>
      </c>
      <c r="D1459" s="450" t="str">
        <f>if(Wine!G112=0,"",IF(isblank(Wine!G112),"",if(MOC!$J$148=false,Wine!F112,if(C1459=true,MOC!$H$148&amp;Wine!F112,if(MOC!$J$149,MOC!$H$148&amp;Wine!F112,Wine!F112)))))</f>
        <v/>
      </c>
      <c r="E1459" s="450" t="str">
        <f>if(Wine!G112=0,"",IF(isblank(Wine!G112),"",Wine!G112))</f>
        <v/>
      </c>
      <c r="G1459" s="450" t="str">
        <f>if(Wine!G112=0,"",IF(isblank(Wine!G111),"",if(MOC!$J$156=true,Wine!$F$14,$B$1362)))</f>
        <v/>
      </c>
      <c r="H1459" s="780">
        <f t="shared" si="14"/>
        <v>98</v>
      </c>
      <c r="I1459" s="450" t="str">
        <f>Wine!K113</f>
        <v/>
      </c>
      <c r="P1459" s="450" t="str">
        <f>IF(ISBLANK(Wine!L113),"",if(Wine!L113=0,"",Wine!L113))</f>
        <v/>
      </c>
      <c r="R1459" s="450" t="str">
        <f>IF(ISBLANK(Wine!N113),"",if(Wine!N113=0,"",Wine!N113))</f>
        <v/>
      </c>
    </row>
    <row r="1460">
      <c r="A1460" s="779"/>
      <c r="C1460" s="450" t="b">
        <f>IF(ISBLANK(Wine!J113),FALSE,if(Wine!J113=0,FALSE,TRUE))</f>
        <v>0</v>
      </c>
      <c r="D1460" s="450" t="str">
        <f>if(Wine!G113=0,"",IF(isblank(Wine!G113),"",if(MOC!$J$148=false,Wine!F113,if(C1460=true,MOC!$H$148&amp;Wine!F113,if(MOC!$J$149,MOC!$H$148&amp;Wine!F113,Wine!F113)))))</f>
        <v/>
      </c>
      <c r="E1460" s="450" t="str">
        <f>if(Wine!G113=0,"",IF(isblank(Wine!G113),"",Wine!G113))</f>
        <v/>
      </c>
      <c r="G1460" s="450" t="str">
        <f>if(Wine!G113=0,"",IF(isblank(Wine!G112),"",if(MOC!$J$156=true,Wine!$F$14,$B$1362)))</f>
        <v/>
      </c>
      <c r="H1460" s="780">
        <f t="shared" si="14"/>
        <v>99</v>
      </c>
      <c r="I1460" s="450" t="str">
        <f>Wine!K114</f>
        <v/>
      </c>
      <c r="P1460" s="450" t="str">
        <f>IF(ISBLANK(Wine!L114),"",if(Wine!L114=0,"",Wine!L114))</f>
        <v/>
      </c>
      <c r="R1460" s="450" t="str">
        <f>IF(ISBLANK(Wine!N114),"",if(Wine!N114=0,"",Wine!N114))</f>
        <v/>
      </c>
    </row>
    <row r="1461">
      <c r="A1461" s="779"/>
      <c r="C1461" s="450" t="b">
        <f>IF(ISBLANK(Wine!J114),FALSE,if(Wine!J114=0,FALSE,TRUE))</f>
        <v>0</v>
      </c>
      <c r="D1461" s="450" t="str">
        <f>if(Wine!G114=0,"",IF(isblank(Wine!G114),"",if(MOC!$J$148=false,Wine!F114,if(C1461=true,MOC!$H$148&amp;Wine!F114,if(MOC!$J$149,MOC!$H$148&amp;Wine!F114,Wine!F114)))))</f>
        <v/>
      </c>
      <c r="E1461" s="450" t="str">
        <f>if(Wine!G114=0,"",IF(isblank(Wine!G114),"",Wine!G114))</f>
        <v/>
      </c>
      <c r="G1461" s="450" t="str">
        <f>if(Wine!G114=0,"",IF(isblank(Wine!G113),"",if(MOC!$J$156=true,Wine!$F$14,$B$1362)))</f>
        <v/>
      </c>
      <c r="H1461" s="780">
        <f t="shared" si="14"/>
        <v>100</v>
      </c>
      <c r="I1461" s="450" t="str">
        <f>Wine!K115</f>
        <v/>
      </c>
      <c r="P1461" s="450" t="str">
        <f>IF(ISBLANK(Wine!L115),"",if(Wine!L115=0,"",Wine!L115))</f>
        <v/>
      </c>
      <c r="R1461" s="450" t="str">
        <f>IF(ISBLANK(Wine!N115),"",if(Wine!N115=0,"",Wine!N115))</f>
        <v/>
      </c>
    </row>
    <row r="1462">
      <c r="A1462" s="779"/>
      <c r="H1462" s="780"/>
    </row>
    <row r="1463">
      <c r="A1463" s="779"/>
      <c r="H1463" s="780"/>
    </row>
    <row r="1464">
      <c r="A1464" s="779"/>
      <c r="H1464" s="780"/>
    </row>
    <row r="1465">
      <c r="A1465" s="791" t="str">
        <f>Wine!F14&amp;" "&amp;Wine!I15</f>
        <v>White Bottle $</v>
      </c>
      <c r="B1465" s="784" t="str">
        <f>SUBSTITUTE(A1465,"$","")</f>
        <v>White Bottle </v>
      </c>
      <c r="H1465" s="780"/>
      <c r="I1465" s="779"/>
    </row>
    <row r="1466">
      <c r="A1466" s="791" t="s">
        <v>506</v>
      </c>
      <c r="B1466" s="784" t="s">
        <v>506</v>
      </c>
      <c r="C1466" s="450" t="b">
        <f>IF(ISBLANK(Wine!G16),FALSE,if(Wine!G16=0,FALSE,TRUE))</f>
        <v>1</v>
      </c>
      <c r="D1466" s="450" t="str">
        <f>if(Wine!I16=0,"",IF(isblank(Wine!I16),"",if(MOC!$J$152=false,Wine!F16,if(C1466=true,MOC!$H$152&amp;Wine!F16,if(MOC!$J$153,MOC!$H$152&amp;Wine!F16,Wine!F16)))))</f>
        <v>B - House Pinot Grigio (Example)</v>
      </c>
      <c r="E1466" s="784">
        <f>if(Wine!I16=0,"",IF(isblank(Wine!I16),"",Wine!I16))</f>
        <v>52</v>
      </c>
      <c r="G1466" s="784" t="str">
        <f>if(Wine!I16=0,"",IF(isblank(Wine!I16),"",if(MOC!$J$156=true,Wine!$F$14,$B$1465)))</f>
        <v>White Bottle </v>
      </c>
      <c r="H1466" s="780">
        <f t="shared" ref="H1466:H1565" si="15">H1465+1</f>
        <v>1</v>
      </c>
      <c r="I1466" s="450" t="str">
        <f>Wine!P16</f>
        <v>House Champagne (Example)</v>
      </c>
      <c r="P1466" s="450" t="str">
        <f>IF(ISBLANK(Wine!Q16),"",if(Wine!Q16=0,"",Wine!Q16))</f>
        <v/>
      </c>
      <c r="R1466" s="784">
        <f>IF(ISBLANK(Wine!S16),"",if(Wine!S16=0,"",Wine!S16))</f>
        <v>40</v>
      </c>
    </row>
    <row r="1467">
      <c r="A1467" s="779"/>
      <c r="C1467" s="450" t="b">
        <f>IF(ISBLANK(Wine!G17),FALSE,if(Wine!G17=0,FALSE,TRUE))</f>
        <v>0</v>
      </c>
      <c r="D1467" s="450" t="str">
        <f>if(Wine!I17=0,"",IF(isblank(Wine!I17),"",if(MOC!$J$152=false,Wine!F17,if(C1467=true,MOC!$H$152&amp;Wine!F17,if(MOC!$J$153,MOC!$H$152&amp;Wine!F17,Wine!F17)))))</f>
        <v/>
      </c>
      <c r="E1467" s="450" t="str">
        <f>if(Wine!I17=0,"",IF(isblank(Wine!I17),"",Wine!I17))</f>
        <v/>
      </c>
      <c r="G1467" s="450" t="str">
        <f>if(Wine!I17=0,"",IF(isblank(Wine!I17),"",if(MOC!$J$156=true,Wine!$F$14,$B$1465)))</f>
        <v/>
      </c>
      <c r="H1467" s="780">
        <f t="shared" si="15"/>
        <v>2</v>
      </c>
      <c r="I1467" s="450" t="str">
        <f>Wine!P17</f>
        <v/>
      </c>
      <c r="P1467" s="450" t="str">
        <f>IF(ISBLANK(Wine!Q17),"",if(Wine!Q17=0,"",Wine!Q17))</f>
        <v/>
      </c>
      <c r="R1467" s="450" t="str">
        <f>IF(ISBLANK(Wine!S17),"",if(Wine!S17=0,"",Wine!S17))</f>
        <v/>
      </c>
    </row>
    <row r="1468">
      <c r="A1468" s="779"/>
      <c r="C1468" s="450" t="b">
        <f>IF(ISBLANK(Wine!G18),FALSE,if(Wine!G18=0,FALSE,TRUE))</f>
        <v>0</v>
      </c>
      <c r="D1468" s="450" t="str">
        <f>if(Wine!I18=0,"",IF(isblank(Wine!I18),"",if(MOC!$J$152=false,Wine!F18,if(C1468=true,MOC!$H$152&amp;Wine!F18,if(MOC!$J$153,MOC!$H$152&amp;Wine!F18,Wine!F18)))))</f>
        <v/>
      </c>
      <c r="E1468" s="450" t="str">
        <f>if(Wine!I18=0,"",IF(isblank(Wine!I18),"",Wine!I18))</f>
        <v/>
      </c>
      <c r="G1468" s="450" t="str">
        <f>if(Wine!I18=0,"",IF(isblank(Wine!I18),"",if(MOC!$J$156=true,Wine!$F$14,$B$1465)))</f>
        <v/>
      </c>
      <c r="H1468" s="780">
        <f t="shared" si="15"/>
        <v>3</v>
      </c>
      <c r="I1468" s="450" t="str">
        <f>Wine!P18</f>
        <v/>
      </c>
      <c r="P1468" s="450" t="str">
        <f>IF(ISBLANK(Wine!Q18),"",if(Wine!Q18=0,"",Wine!Q18))</f>
        <v/>
      </c>
      <c r="R1468" s="450" t="str">
        <f>IF(ISBLANK(Wine!S18),"",if(Wine!S18=0,"",Wine!S18))</f>
        <v/>
      </c>
    </row>
    <row r="1469">
      <c r="A1469" s="779"/>
      <c r="C1469" s="450" t="b">
        <f>IF(ISBLANK(Wine!G19),FALSE,if(Wine!G19=0,FALSE,TRUE))</f>
        <v>0</v>
      </c>
      <c r="D1469" s="450" t="str">
        <f>if(Wine!I19=0,"",IF(isblank(Wine!I19),"",if(MOC!$J$152=false,Wine!F19,if(C1469=true,MOC!$H$152&amp;Wine!F19,if(MOC!$J$153,MOC!$H$152&amp;Wine!F19,Wine!F19)))))</f>
        <v/>
      </c>
      <c r="E1469" s="450" t="str">
        <f>if(Wine!I19=0,"",IF(isblank(Wine!I19),"",Wine!I19))</f>
        <v/>
      </c>
      <c r="G1469" s="450" t="str">
        <f>if(Wine!I19=0,"",IF(isblank(Wine!I19),"",if(MOC!$J$156=true,Wine!$F$14,$B$1465)))</f>
        <v/>
      </c>
      <c r="H1469" s="780">
        <f t="shared" si="15"/>
        <v>4</v>
      </c>
      <c r="I1469" s="450" t="str">
        <f>Wine!P19</f>
        <v/>
      </c>
      <c r="P1469" s="450" t="str">
        <f>IF(ISBLANK(Wine!Q19),"",if(Wine!Q19=0,"",Wine!Q19))</f>
        <v/>
      </c>
      <c r="R1469" s="450" t="str">
        <f>IF(ISBLANK(Wine!S19),"",if(Wine!S19=0,"",Wine!S19))</f>
        <v/>
      </c>
    </row>
    <row r="1470">
      <c r="A1470" s="779"/>
      <c r="C1470" s="450" t="b">
        <f>IF(ISBLANK(Wine!G20),FALSE,if(Wine!G20=0,FALSE,TRUE))</f>
        <v>0</v>
      </c>
      <c r="D1470" s="450" t="str">
        <f>if(Wine!I20=0,"",IF(isblank(Wine!I20),"",if(MOC!$J$152=false,Wine!F20,if(C1470=true,MOC!$H$152&amp;Wine!F20,if(MOC!$J$153,MOC!$H$152&amp;Wine!F20,Wine!F20)))))</f>
        <v/>
      </c>
      <c r="E1470" s="450" t="str">
        <f>if(Wine!I20=0,"",IF(isblank(Wine!I20),"",Wine!I20))</f>
        <v/>
      </c>
      <c r="G1470" s="450" t="str">
        <f>if(Wine!I20=0,"",IF(isblank(Wine!I20),"",if(MOC!$J$156=true,Wine!$F$14,$B$1465)))</f>
        <v/>
      </c>
      <c r="H1470" s="780">
        <f t="shared" si="15"/>
        <v>5</v>
      </c>
      <c r="I1470" s="450" t="str">
        <f>Wine!P20</f>
        <v/>
      </c>
      <c r="P1470" s="450" t="str">
        <f>IF(ISBLANK(Wine!Q20),"",if(Wine!Q20=0,"",Wine!Q20))</f>
        <v/>
      </c>
      <c r="R1470" s="450" t="str">
        <f>IF(ISBLANK(Wine!S20),"",if(Wine!S20=0,"",Wine!S20))</f>
        <v/>
      </c>
    </row>
    <row r="1471">
      <c r="A1471" s="779"/>
      <c r="C1471" s="450" t="b">
        <f>IF(ISBLANK(Wine!G21),FALSE,if(Wine!G21=0,FALSE,TRUE))</f>
        <v>0</v>
      </c>
      <c r="D1471" s="450" t="str">
        <f>if(Wine!I21=0,"",IF(isblank(Wine!I21),"",if(MOC!$J$152=false,Wine!F21,if(C1471=true,MOC!$H$152&amp;Wine!F21,if(MOC!$J$153,MOC!$H$152&amp;Wine!F21,Wine!F21)))))</f>
        <v/>
      </c>
      <c r="E1471" s="450" t="str">
        <f>if(Wine!I21=0,"",IF(isblank(Wine!I21),"",Wine!I21))</f>
        <v/>
      </c>
      <c r="G1471" s="450" t="str">
        <f>if(Wine!I21=0,"",IF(isblank(Wine!I21),"",if(MOC!$J$156=true,Wine!$F$14,$B$1465)))</f>
        <v/>
      </c>
      <c r="H1471" s="780">
        <f t="shared" si="15"/>
        <v>6</v>
      </c>
      <c r="I1471" s="450" t="str">
        <f>Wine!P21</f>
        <v/>
      </c>
      <c r="P1471" s="450" t="str">
        <f>IF(ISBLANK(Wine!Q21),"",if(Wine!Q21=0,"",Wine!Q21))</f>
        <v/>
      </c>
      <c r="R1471" s="450" t="str">
        <f>IF(ISBLANK(Wine!S21),"",if(Wine!S21=0,"",Wine!S21))</f>
        <v/>
      </c>
    </row>
    <row r="1472">
      <c r="A1472" s="779"/>
      <c r="C1472" s="450" t="b">
        <f>IF(ISBLANK(Wine!G22),FALSE,if(Wine!G22=0,FALSE,TRUE))</f>
        <v>0</v>
      </c>
      <c r="D1472" s="450" t="str">
        <f>if(Wine!I22=0,"",IF(isblank(Wine!I22),"",if(MOC!$J$152=false,Wine!F22,if(C1472=true,MOC!$H$152&amp;Wine!F22,if(MOC!$J$153,MOC!$H$152&amp;Wine!F22,Wine!F22)))))</f>
        <v/>
      </c>
      <c r="E1472" s="450" t="str">
        <f>if(Wine!I22=0,"",IF(isblank(Wine!I22),"",Wine!I22))</f>
        <v/>
      </c>
      <c r="G1472" s="450" t="str">
        <f>if(Wine!I22=0,"",IF(isblank(Wine!I22),"",if(MOC!$J$156=true,Wine!$F$14,$B$1465)))</f>
        <v/>
      </c>
      <c r="H1472" s="780">
        <f t="shared" si="15"/>
        <v>7</v>
      </c>
      <c r="I1472" s="450" t="str">
        <f>Wine!P22</f>
        <v/>
      </c>
      <c r="P1472" s="450" t="str">
        <f>IF(ISBLANK(Wine!Q22),"",if(Wine!Q22=0,"",Wine!Q22))</f>
        <v/>
      </c>
      <c r="R1472" s="450" t="str">
        <f>IF(ISBLANK(Wine!S22),"",if(Wine!S22=0,"",Wine!S22))</f>
        <v/>
      </c>
    </row>
    <row r="1473">
      <c r="A1473" s="779"/>
      <c r="C1473" s="450" t="b">
        <f>IF(ISBLANK(Wine!G23),FALSE,if(Wine!G23=0,FALSE,TRUE))</f>
        <v>0</v>
      </c>
      <c r="D1473" s="450" t="str">
        <f>if(Wine!I23=0,"",IF(isblank(Wine!I23),"",if(MOC!$J$152=false,Wine!F23,if(C1473=true,MOC!$H$152&amp;Wine!F23,if(MOC!$J$153,MOC!$H$152&amp;Wine!F23,Wine!F23)))))</f>
        <v/>
      </c>
      <c r="E1473" s="450" t="str">
        <f>if(Wine!I23=0,"",IF(isblank(Wine!I23),"",Wine!I23))</f>
        <v/>
      </c>
      <c r="G1473" s="450" t="str">
        <f>if(Wine!I23=0,"",IF(isblank(Wine!I23),"",if(MOC!$J$156=true,Wine!$F$14,$B$1465)))</f>
        <v/>
      </c>
      <c r="H1473" s="780">
        <f t="shared" si="15"/>
        <v>8</v>
      </c>
      <c r="I1473" s="450" t="str">
        <f>Wine!P23</f>
        <v/>
      </c>
      <c r="P1473" s="450" t="str">
        <f>IF(ISBLANK(Wine!Q23),"",if(Wine!Q23=0,"",Wine!Q23))</f>
        <v/>
      </c>
      <c r="R1473" s="450" t="str">
        <f>IF(ISBLANK(Wine!S23),"",if(Wine!S23=0,"",Wine!S23))</f>
        <v/>
      </c>
    </row>
    <row r="1474">
      <c r="A1474" s="779"/>
      <c r="C1474" s="450" t="b">
        <f>IF(ISBLANK(Wine!G24),FALSE,if(Wine!G24=0,FALSE,TRUE))</f>
        <v>0</v>
      </c>
      <c r="D1474" s="450" t="str">
        <f>if(Wine!I24=0,"",IF(isblank(Wine!I24),"",if(MOC!$J$152=false,Wine!F24,if(C1474=true,MOC!$H$152&amp;Wine!F24,if(MOC!$J$153,MOC!$H$152&amp;Wine!F24,Wine!F24)))))</f>
        <v/>
      </c>
      <c r="E1474" s="450" t="str">
        <f>if(Wine!I24=0,"",IF(isblank(Wine!I24),"",Wine!I24))</f>
        <v/>
      </c>
      <c r="G1474" s="450" t="str">
        <f>if(Wine!I24=0,"",IF(isblank(Wine!I24),"",if(MOC!$J$156=true,Wine!$F$14,$B$1465)))</f>
        <v/>
      </c>
      <c r="H1474" s="780">
        <f t="shared" si="15"/>
        <v>9</v>
      </c>
      <c r="I1474" s="450" t="str">
        <f>Wine!P24</f>
        <v/>
      </c>
      <c r="P1474" s="450" t="str">
        <f>IF(ISBLANK(Wine!Q24),"",if(Wine!Q24=0,"",Wine!Q24))</f>
        <v/>
      </c>
      <c r="R1474" s="450" t="str">
        <f>IF(ISBLANK(Wine!S24),"",if(Wine!S24=0,"",Wine!S24))</f>
        <v/>
      </c>
    </row>
    <row r="1475">
      <c r="A1475" s="779"/>
      <c r="C1475" s="450" t="b">
        <f>IF(ISBLANK(Wine!G25),FALSE,if(Wine!G25=0,FALSE,TRUE))</f>
        <v>0</v>
      </c>
      <c r="D1475" s="450" t="str">
        <f>if(Wine!I25=0,"",IF(isblank(Wine!I25),"",if(MOC!$J$152=false,Wine!F25,if(C1475=true,MOC!$H$152&amp;Wine!F25,if(MOC!$J$153,MOC!$H$152&amp;Wine!F25,Wine!F25)))))</f>
        <v/>
      </c>
      <c r="E1475" s="450" t="str">
        <f>if(Wine!I25=0,"",IF(isblank(Wine!I25),"",Wine!I25))</f>
        <v/>
      </c>
      <c r="G1475" s="450" t="str">
        <f>if(Wine!I25=0,"",IF(isblank(Wine!I25),"",if(MOC!$J$156=true,Wine!$F$14,$B$1465)))</f>
        <v/>
      </c>
      <c r="H1475" s="780">
        <f t="shared" si="15"/>
        <v>10</v>
      </c>
      <c r="I1475" s="450" t="str">
        <f>Wine!P25</f>
        <v/>
      </c>
      <c r="P1475" s="450" t="str">
        <f>IF(ISBLANK(Wine!Q25),"",if(Wine!Q25=0,"",Wine!Q25))</f>
        <v/>
      </c>
      <c r="R1475" s="450" t="str">
        <f>IF(ISBLANK(Wine!S25),"",if(Wine!S25=0,"",Wine!S25))</f>
        <v/>
      </c>
    </row>
    <row r="1476">
      <c r="A1476" s="779"/>
      <c r="C1476" s="450" t="b">
        <f>IF(ISBLANK(Wine!G26),FALSE,if(Wine!G26=0,FALSE,TRUE))</f>
        <v>0</v>
      </c>
      <c r="D1476" s="450" t="str">
        <f>if(Wine!I26=0,"",IF(isblank(Wine!I26),"",if(MOC!$J$152=false,Wine!F26,if(C1476=true,MOC!$H$152&amp;Wine!F26,if(MOC!$J$153,MOC!$H$152&amp;Wine!F26,Wine!F26)))))</f>
        <v/>
      </c>
      <c r="E1476" s="450" t="str">
        <f>if(Wine!I26=0,"",IF(isblank(Wine!I26),"",Wine!I26))</f>
        <v/>
      </c>
      <c r="G1476" s="450" t="str">
        <f>if(Wine!I26=0,"",IF(isblank(Wine!I26),"",if(MOC!$J$156=true,Wine!$F$14,$B$1465)))</f>
        <v/>
      </c>
      <c r="H1476" s="780">
        <f t="shared" si="15"/>
        <v>11</v>
      </c>
      <c r="I1476" s="450" t="str">
        <f>Wine!P26</f>
        <v/>
      </c>
      <c r="P1476" s="450" t="str">
        <f>IF(ISBLANK(Wine!Q26),"",if(Wine!Q26=0,"",Wine!Q26))</f>
        <v/>
      </c>
      <c r="R1476" s="450" t="str">
        <f>IF(ISBLANK(Wine!S26),"",if(Wine!S26=0,"",Wine!S26))</f>
        <v/>
      </c>
    </row>
    <row r="1477">
      <c r="A1477" s="779"/>
      <c r="C1477" s="450" t="b">
        <f>IF(ISBLANK(Wine!G27),FALSE,if(Wine!G27=0,FALSE,TRUE))</f>
        <v>0</v>
      </c>
      <c r="D1477" s="450" t="str">
        <f>if(Wine!I27=0,"",IF(isblank(Wine!I27),"",if(MOC!$J$152=false,Wine!F27,if(C1477=true,MOC!$H$152&amp;Wine!F27,if(MOC!$J$153,MOC!$H$152&amp;Wine!F27,Wine!F27)))))</f>
        <v/>
      </c>
      <c r="E1477" s="450" t="str">
        <f>if(Wine!I27=0,"",IF(isblank(Wine!I27),"",Wine!I27))</f>
        <v/>
      </c>
      <c r="G1477" s="450" t="str">
        <f>if(Wine!I27=0,"",IF(isblank(Wine!I27),"",if(MOC!$J$156=true,Wine!$F$14,$B$1465)))</f>
        <v/>
      </c>
      <c r="H1477" s="780">
        <f t="shared" si="15"/>
        <v>12</v>
      </c>
      <c r="I1477" s="450" t="str">
        <f>Wine!P27</f>
        <v/>
      </c>
      <c r="P1477" s="450" t="str">
        <f>IF(ISBLANK(Wine!Q27),"",if(Wine!Q27=0,"",Wine!Q27))</f>
        <v/>
      </c>
      <c r="R1477" s="450" t="str">
        <f>IF(ISBLANK(Wine!S27),"",if(Wine!S27=0,"",Wine!S27))</f>
        <v/>
      </c>
    </row>
    <row r="1478">
      <c r="A1478" s="779"/>
      <c r="C1478" s="450" t="b">
        <f>IF(ISBLANK(Wine!G28),FALSE,if(Wine!G28=0,FALSE,TRUE))</f>
        <v>0</v>
      </c>
      <c r="D1478" s="450" t="str">
        <f>if(Wine!I28=0,"",IF(isblank(Wine!I28),"",if(MOC!$J$152=false,Wine!F28,if(C1478=true,MOC!$H$152&amp;Wine!F28,if(MOC!$J$153,MOC!$H$152&amp;Wine!F28,Wine!F28)))))</f>
        <v/>
      </c>
      <c r="E1478" s="450" t="str">
        <f>if(Wine!I28=0,"",IF(isblank(Wine!I28),"",Wine!I28))</f>
        <v/>
      </c>
      <c r="G1478" s="450" t="str">
        <f>if(Wine!I28=0,"",IF(isblank(Wine!I28),"",if(MOC!$J$156=true,Wine!$F$14,$B$1465)))</f>
        <v/>
      </c>
      <c r="H1478" s="780">
        <f t="shared" si="15"/>
        <v>13</v>
      </c>
      <c r="I1478" s="450" t="str">
        <f>Wine!P28</f>
        <v/>
      </c>
      <c r="P1478" s="450" t="str">
        <f>IF(ISBLANK(Wine!Q28),"",if(Wine!Q28=0,"",Wine!Q28))</f>
        <v/>
      </c>
      <c r="R1478" s="450" t="str">
        <f>IF(ISBLANK(Wine!S28),"",if(Wine!S28=0,"",Wine!S28))</f>
        <v/>
      </c>
    </row>
    <row r="1479">
      <c r="A1479" s="779"/>
      <c r="C1479" s="450" t="b">
        <f>IF(ISBLANK(Wine!G29),FALSE,if(Wine!G29=0,FALSE,TRUE))</f>
        <v>0</v>
      </c>
      <c r="D1479" s="450" t="str">
        <f>if(Wine!I29=0,"",IF(isblank(Wine!I29),"",if(MOC!$J$152=false,Wine!F29,if(C1479=true,MOC!$H$152&amp;Wine!F29,if(MOC!$J$153,MOC!$H$152&amp;Wine!F29,Wine!F29)))))</f>
        <v/>
      </c>
      <c r="E1479" s="450" t="str">
        <f>if(Wine!I29=0,"",IF(isblank(Wine!I29),"",Wine!I29))</f>
        <v/>
      </c>
      <c r="G1479" s="450" t="str">
        <f>if(Wine!I29=0,"",IF(isblank(Wine!I29),"",if(MOC!$J$156=true,Wine!$F$14,$B$1465)))</f>
        <v/>
      </c>
      <c r="H1479" s="780">
        <f t="shared" si="15"/>
        <v>14</v>
      </c>
      <c r="I1479" s="450" t="str">
        <f>Wine!P29</f>
        <v/>
      </c>
      <c r="P1479" s="450" t="str">
        <f>IF(ISBLANK(Wine!Q29),"",if(Wine!Q29=0,"",Wine!Q29))</f>
        <v/>
      </c>
      <c r="R1479" s="450" t="str">
        <f>IF(ISBLANK(Wine!S29),"",if(Wine!S29=0,"",Wine!S29))</f>
        <v/>
      </c>
    </row>
    <row r="1480">
      <c r="A1480" s="779"/>
      <c r="C1480" s="450" t="b">
        <f>IF(ISBLANK(Wine!G30),FALSE,if(Wine!G30=0,FALSE,TRUE))</f>
        <v>0</v>
      </c>
      <c r="D1480" s="450" t="str">
        <f>if(Wine!I30=0,"",IF(isblank(Wine!I30),"",if(MOC!$J$152=false,Wine!F30,if(C1480=true,MOC!$H$152&amp;Wine!F30,if(MOC!$J$153,MOC!$H$152&amp;Wine!F30,Wine!F30)))))</f>
        <v/>
      </c>
      <c r="E1480" s="450" t="str">
        <f>if(Wine!I30=0,"",IF(isblank(Wine!I30),"",Wine!I30))</f>
        <v/>
      </c>
      <c r="G1480" s="450" t="str">
        <f>if(Wine!I30=0,"",IF(isblank(Wine!I30),"",if(MOC!$J$156=true,Wine!$F$14,$B$1465)))</f>
        <v/>
      </c>
      <c r="H1480" s="780">
        <f t="shared" si="15"/>
        <v>15</v>
      </c>
      <c r="I1480" s="450" t="str">
        <f>Wine!P30</f>
        <v/>
      </c>
      <c r="P1480" s="450" t="str">
        <f>IF(ISBLANK(Wine!Q30),"",if(Wine!Q30=0,"",Wine!Q30))</f>
        <v/>
      </c>
      <c r="R1480" s="450" t="str">
        <f>IF(ISBLANK(Wine!S30),"",if(Wine!S30=0,"",Wine!S30))</f>
        <v/>
      </c>
    </row>
    <row r="1481">
      <c r="A1481" s="779"/>
      <c r="C1481" s="450" t="b">
        <f>IF(ISBLANK(Wine!G31),FALSE,if(Wine!G31=0,FALSE,TRUE))</f>
        <v>0</v>
      </c>
      <c r="D1481" s="450" t="str">
        <f>if(Wine!I31=0,"",IF(isblank(Wine!I31),"",if(MOC!$J$152=false,Wine!F31,if(C1481=true,MOC!$H$152&amp;Wine!F31,if(MOC!$J$153,MOC!$H$152&amp;Wine!F31,Wine!F31)))))</f>
        <v/>
      </c>
      <c r="E1481" s="450" t="str">
        <f>if(Wine!I31=0,"",IF(isblank(Wine!I31),"",Wine!I31))</f>
        <v/>
      </c>
      <c r="G1481" s="450" t="str">
        <f>if(Wine!I31=0,"",IF(isblank(Wine!I31),"",if(MOC!$J$156=true,Wine!$F$14,$B$1465)))</f>
        <v/>
      </c>
      <c r="H1481" s="780">
        <f t="shared" si="15"/>
        <v>16</v>
      </c>
      <c r="I1481" s="450" t="str">
        <f>Wine!P31</f>
        <v/>
      </c>
      <c r="P1481" s="450" t="str">
        <f>IF(ISBLANK(Wine!Q31),"",if(Wine!Q31=0,"",Wine!Q31))</f>
        <v/>
      </c>
      <c r="R1481" s="450" t="str">
        <f>IF(ISBLANK(Wine!S31),"",if(Wine!S31=0,"",Wine!S31))</f>
        <v/>
      </c>
    </row>
    <row r="1482">
      <c r="A1482" s="779"/>
      <c r="C1482" s="450" t="b">
        <f>IF(ISBLANK(Wine!G32),FALSE,if(Wine!G32=0,FALSE,TRUE))</f>
        <v>0</v>
      </c>
      <c r="D1482" s="450" t="str">
        <f>if(Wine!I32=0,"",IF(isblank(Wine!I32),"",if(MOC!$J$152=false,Wine!F32,if(C1482=true,MOC!$H$152&amp;Wine!F32,if(MOC!$J$153,MOC!$H$152&amp;Wine!F32,Wine!F32)))))</f>
        <v/>
      </c>
      <c r="E1482" s="450" t="str">
        <f>if(Wine!I32=0,"",IF(isblank(Wine!I32),"",Wine!I32))</f>
        <v/>
      </c>
      <c r="G1482" s="450" t="str">
        <f>if(Wine!I32=0,"",IF(isblank(Wine!I32),"",if(MOC!$J$156=true,Wine!$F$14,$B$1465)))</f>
        <v/>
      </c>
      <c r="H1482" s="780">
        <f t="shared" si="15"/>
        <v>17</v>
      </c>
      <c r="I1482" s="450" t="str">
        <f>Wine!P32</f>
        <v/>
      </c>
      <c r="P1482" s="450" t="str">
        <f>IF(ISBLANK(Wine!Q32),"",if(Wine!Q32=0,"",Wine!Q32))</f>
        <v/>
      </c>
      <c r="R1482" s="450" t="str">
        <f>IF(ISBLANK(Wine!S32),"",if(Wine!S32=0,"",Wine!S32))</f>
        <v/>
      </c>
    </row>
    <row r="1483">
      <c r="A1483" s="779"/>
      <c r="C1483" s="450" t="b">
        <f>IF(ISBLANK(Wine!G33),FALSE,if(Wine!G33=0,FALSE,TRUE))</f>
        <v>0</v>
      </c>
      <c r="D1483" s="450" t="str">
        <f>if(Wine!I33=0,"",IF(isblank(Wine!I33),"",if(MOC!$J$152=false,Wine!F33,if(C1483=true,MOC!$H$152&amp;Wine!F33,if(MOC!$J$153,MOC!$H$152&amp;Wine!F33,Wine!F33)))))</f>
        <v/>
      </c>
      <c r="E1483" s="450" t="str">
        <f>if(Wine!I33=0,"",IF(isblank(Wine!I33),"",Wine!I33))</f>
        <v/>
      </c>
      <c r="G1483" s="450" t="str">
        <f>if(Wine!I33=0,"",IF(isblank(Wine!I33),"",if(MOC!$J$156=true,Wine!$F$14,$B$1465)))</f>
        <v/>
      </c>
      <c r="H1483" s="780">
        <f t="shared" si="15"/>
        <v>18</v>
      </c>
      <c r="I1483" s="450" t="str">
        <f>Wine!P33</f>
        <v/>
      </c>
      <c r="P1483" s="450" t="str">
        <f>IF(ISBLANK(Wine!Q33),"",if(Wine!Q33=0,"",Wine!Q33))</f>
        <v/>
      </c>
      <c r="R1483" s="450" t="str">
        <f>IF(ISBLANK(Wine!S33),"",if(Wine!S33=0,"",Wine!S33))</f>
        <v/>
      </c>
    </row>
    <row r="1484">
      <c r="A1484" s="779"/>
      <c r="C1484" s="450" t="b">
        <f>IF(ISBLANK(Wine!G34),FALSE,if(Wine!G34=0,FALSE,TRUE))</f>
        <v>0</v>
      </c>
      <c r="D1484" s="450" t="str">
        <f>if(Wine!I34=0,"",IF(isblank(Wine!I34),"",if(MOC!$J$152=false,Wine!F34,if(C1484=true,MOC!$H$152&amp;Wine!F34,if(MOC!$J$153,MOC!$H$152&amp;Wine!F34,Wine!F34)))))</f>
        <v/>
      </c>
      <c r="E1484" s="450" t="str">
        <f>if(Wine!I34=0,"",IF(isblank(Wine!I34),"",Wine!I34))</f>
        <v/>
      </c>
      <c r="G1484" s="450" t="str">
        <f>if(Wine!I34=0,"",IF(isblank(Wine!I34),"",if(MOC!$J$156=true,Wine!$F$14,$B$1465)))</f>
        <v/>
      </c>
      <c r="H1484" s="780">
        <f t="shared" si="15"/>
        <v>19</v>
      </c>
      <c r="I1484" s="450" t="str">
        <f>Wine!P34</f>
        <v/>
      </c>
      <c r="P1484" s="450" t="str">
        <f>IF(ISBLANK(Wine!Q34),"",if(Wine!Q34=0,"",Wine!Q34))</f>
        <v/>
      </c>
      <c r="R1484" s="450" t="str">
        <f>IF(ISBLANK(Wine!S34),"",if(Wine!S34=0,"",Wine!S34))</f>
        <v/>
      </c>
    </row>
    <row r="1485">
      <c r="A1485" s="779"/>
      <c r="C1485" s="450" t="b">
        <f>IF(ISBLANK(Wine!G35),FALSE,if(Wine!G35=0,FALSE,TRUE))</f>
        <v>0</v>
      </c>
      <c r="D1485" s="450" t="str">
        <f>if(Wine!I35=0,"",IF(isblank(Wine!I35),"",if(MOC!$J$152=false,Wine!F35,if(C1485=true,MOC!$H$152&amp;Wine!F35,if(MOC!$J$153,MOC!$H$152&amp;Wine!F35,Wine!F35)))))</f>
        <v/>
      </c>
      <c r="E1485" s="450" t="str">
        <f>if(Wine!I35=0,"",IF(isblank(Wine!I35),"",Wine!I35))</f>
        <v/>
      </c>
      <c r="G1485" s="450" t="str">
        <f>if(Wine!I35=0,"",IF(isblank(Wine!I35),"",if(MOC!$J$156=true,Wine!$F$14,$B$1465)))</f>
        <v/>
      </c>
      <c r="H1485" s="780">
        <f t="shared" si="15"/>
        <v>20</v>
      </c>
      <c r="I1485" s="450" t="str">
        <f>Wine!P35</f>
        <v/>
      </c>
      <c r="P1485" s="450" t="str">
        <f>IF(ISBLANK(Wine!Q35),"",if(Wine!Q35=0,"",Wine!Q35))</f>
        <v/>
      </c>
      <c r="R1485" s="450" t="str">
        <f>IF(ISBLANK(Wine!S35),"",if(Wine!S35=0,"",Wine!S35))</f>
        <v/>
      </c>
    </row>
    <row r="1486">
      <c r="A1486" s="779"/>
      <c r="C1486" s="450" t="b">
        <f>IF(ISBLANK(Wine!G36),FALSE,if(Wine!G36=0,FALSE,TRUE))</f>
        <v>0</v>
      </c>
      <c r="D1486" s="450" t="str">
        <f>if(Wine!I36=0,"",IF(isblank(Wine!I36),"",if(MOC!$J$152=false,Wine!F36,if(C1486=true,MOC!$H$152&amp;Wine!F36,if(MOC!$J$153,MOC!$H$152&amp;Wine!F36,Wine!F36)))))</f>
        <v/>
      </c>
      <c r="E1486" s="450" t="str">
        <f>if(Wine!I36=0,"",IF(isblank(Wine!I36),"",Wine!I36))</f>
        <v/>
      </c>
      <c r="G1486" s="450" t="str">
        <f>if(Wine!I36=0,"",IF(isblank(Wine!I36),"",if(MOC!$J$156=true,Wine!$F$14,$B$1465)))</f>
        <v/>
      </c>
      <c r="H1486" s="780">
        <f t="shared" si="15"/>
        <v>21</v>
      </c>
      <c r="I1486" s="450" t="str">
        <f>Wine!P36</f>
        <v/>
      </c>
      <c r="P1486" s="450" t="str">
        <f>IF(ISBLANK(Wine!Q36),"",if(Wine!Q36=0,"",Wine!Q36))</f>
        <v/>
      </c>
      <c r="R1486" s="450" t="str">
        <f>IF(ISBLANK(Wine!S36),"",if(Wine!S36=0,"",Wine!S36))</f>
        <v/>
      </c>
    </row>
    <row r="1487">
      <c r="A1487" s="779"/>
      <c r="C1487" s="450" t="b">
        <f>IF(ISBLANK(Wine!G37),FALSE,if(Wine!G37=0,FALSE,TRUE))</f>
        <v>0</v>
      </c>
      <c r="D1487" s="450" t="str">
        <f>if(Wine!I37=0,"",IF(isblank(Wine!I37),"",if(MOC!$J$152=false,Wine!F37,if(C1487=true,MOC!$H$152&amp;Wine!F37,if(MOC!$J$153,MOC!$H$152&amp;Wine!F37,Wine!F37)))))</f>
        <v/>
      </c>
      <c r="E1487" s="450" t="str">
        <f>if(Wine!I37=0,"",IF(isblank(Wine!I37),"",Wine!I37))</f>
        <v/>
      </c>
      <c r="G1487" s="450" t="str">
        <f>if(Wine!I37=0,"",IF(isblank(Wine!I37),"",if(MOC!$J$156=true,Wine!$F$14,$B$1465)))</f>
        <v/>
      </c>
      <c r="H1487" s="780">
        <f t="shared" si="15"/>
        <v>22</v>
      </c>
      <c r="I1487" s="450" t="str">
        <f>Wine!P37</f>
        <v/>
      </c>
      <c r="P1487" s="450" t="str">
        <f>IF(ISBLANK(Wine!Q37),"",if(Wine!Q37=0,"",Wine!Q37))</f>
        <v/>
      </c>
      <c r="R1487" s="450" t="str">
        <f>IF(ISBLANK(Wine!S37),"",if(Wine!S37=0,"",Wine!S37))</f>
        <v/>
      </c>
    </row>
    <row r="1488">
      <c r="A1488" s="779"/>
      <c r="C1488" s="450" t="b">
        <f>IF(ISBLANK(Wine!G38),FALSE,if(Wine!G38=0,FALSE,TRUE))</f>
        <v>0</v>
      </c>
      <c r="D1488" s="450" t="str">
        <f>if(Wine!I38=0,"",IF(isblank(Wine!I38),"",if(MOC!$J$152=false,Wine!F38,if(C1488=true,MOC!$H$152&amp;Wine!F38,if(MOC!$J$153,MOC!$H$152&amp;Wine!F38,Wine!F38)))))</f>
        <v/>
      </c>
      <c r="E1488" s="450" t="str">
        <f>if(Wine!I38=0,"",IF(isblank(Wine!I38),"",Wine!I38))</f>
        <v/>
      </c>
      <c r="G1488" s="450" t="str">
        <f>if(Wine!I38=0,"",IF(isblank(Wine!I38),"",if(MOC!$J$156=true,Wine!$F$14,$B$1465)))</f>
        <v/>
      </c>
      <c r="H1488" s="780">
        <f t="shared" si="15"/>
        <v>23</v>
      </c>
      <c r="I1488" s="450" t="str">
        <f>Wine!P38</f>
        <v/>
      </c>
      <c r="P1488" s="450" t="str">
        <f>IF(ISBLANK(Wine!Q38),"",if(Wine!Q38=0,"",Wine!Q38))</f>
        <v/>
      </c>
      <c r="R1488" s="450" t="str">
        <f>IF(ISBLANK(Wine!S38),"",if(Wine!S38=0,"",Wine!S38))</f>
        <v/>
      </c>
    </row>
    <row r="1489">
      <c r="A1489" s="779"/>
      <c r="C1489" s="450" t="b">
        <f>IF(ISBLANK(Wine!G39),FALSE,if(Wine!G39=0,FALSE,TRUE))</f>
        <v>0</v>
      </c>
      <c r="D1489" s="450" t="str">
        <f>if(Wine!I39=0,"",IF(isblank(Wine!I39),"",if(MOC!$J$152=false,Wine!F39,if(C1489=true,MOC!$H$152&amp;Wine!F39,if(MOC!$J$153,MOC!$H$152&amp;Wine!F39,Wine!F39)))))</f>
        <v/>
      </c>
      <c r="E1489" s="450" t="str">
        <f>if(Wine!I39=0,"",IF(isblank(Wine!I39),"",Wine!I39))</f>
        <v/>
      </c>
      <c r="G1489" s="450" t="str">
        <f>if(Wine!I39=0,"",IF(isblank(Wine!I39),"",if(MOC!$J$156=true,Wine!$F$14,$B$1465)))</f>
        <v/>
      </c>
      <c r="H1489" s="780">
        <f t="shared" si="15"/>
        <v>24</v>
      </c>
      <c r="I1489" s="450" t="str">
        <f>Wine!P39</f>
        <v/>
      </c>
      <c r="P1489" s="450" t="str">
        <f>IF(ISBLANK(Wine!Q39),"",if(Wine!Q39=0,"",Wine!Q39))</f>
        <v/>
      </c>
      <c r="R1489" s="450" t="str">
        <f>IF(ISBLANK(Wine!S39),"",if(Wine!S39=0,"",Wine!S39))</f>
        <v/>
      </c>
    </row>
    <row r="1490">
      <c r="A1490" s="779"/>
      <c r="C1490" s="450" t="b">
        <f>IF(ISBLANK(Wine!G40),FALSE,if(Wine!G40=0,FALSE,TRUE))</f>
        <v>0</v>
      </c>
      <c r="D1490" s="450" t="str">
        <f>if(Wine!I40=0,"",IF(isblank(Wine!I40),"",if(MOC!$J$152=false,Wine!F40,if(C1490=true,MOC!$H$152&amp;Wine!F40,if(MOC!$J$153,MOC!$H$152&amp;Wine!F40,Wine!F40)))))</f>
        <v/>
      </c>
      <c r="E1490" s="450" t="str">
        <f>if(Wine!I40=0,"",IF(isblank(Wine!I40),"",Wine!I40))</f>
        <v/>
      </c>
      <c r="G1490" s="450" t="str">
        <f>if(Wine!I40=0,"",IF(isblank(Wine!I40),"",if(MOC!$J$156=true,Wine!$F$14,$B$1465)))</f>
        <v/>
      </c>
      <c r="H1490" s="780">
        <f t="shared" si="15"/>
        <v>25</v>
      </c>
      <c r="I1490" s="450" t="str">
        <f>Wine!P40</f>
        <v/>
      </c>
      <c r="P1490" s="450" t="str">
        <f>IF(ISBLANK(Wine!Q40),"",if(Wine!Q40=0,"",Wine!Q40))</f>
        <v/>
      </c>
      <c r="R1490" s="450" t="str">
        <f>IF(ISBLANK(Wine!S40),"",if(Wine!S40=0,"",Wine!S40))</f>
        <v/>
      </c>
    </row>
    <row r="1491">
      <c r="A1491" s="779"/>
      <c r="C1491" s="450" t="b">
        <f>IF(ISBLANK(Wine!G41),FALSE,if(Wine!G41=0,FALSE,TRUE))</f>
        <v>0</v>
      </c>
      <c r="D1491" s="450" t="str">
        <f>if(Wine!I41=0,"",IF(isblank(Wine!I41),"",if(MOC!$J$152=false,Wine!F41,if(C1491=true,MOC!$H$152&amp;Wine!F41,if(MOC!$J$153,MOC!$H$152&amp;Wine!F41,Wine!F41)))))</f>
        <v/>
      </c>
      <c r="E1491" s="450" t="str">
        <f>if(Wine!I41=0,"",IF(isblank(Wine!I41),"",Wine!I41))</f>
        <v/>
      </c>
      <c r="G1491" s="450" t="str">
        <f>if(Wine!I41=0,"",IF(isblank(Wine!I41),"",if(MOC!$J$156=true,Wine!$F$14,$B$1465)))</f>
        <v/>
      </c>
      <c r="H1491" s="780">
        <f t="shared" si="15"/>
        <v>26</v>
      </c>
      <c r="I1491" s="450" t="str">
        <f>Wine!P41</f>
        <v/>
      </c>
      <c r="P1491" s="450" t="str">
        <f>IF(ISBLANK(Wine!Q41),"",if(Wine!Q41=0,"",Wine!Q41))</f>
        <v/>
      </c>
      <c r="R1491" s="450" t="str">
        <f>IF(ISBLANK(Wine!S41),"",if(Wine!S41=0,"",Wine!S41))</f>
        <v/>
      </c>
    </row>
    <row r="1492">
      <c r="A1492" s="779"/>
      <c r="C1492" s="450" t="b">
        <f>IF(ISBLANK(Wine!G42),FALSE,if(Wine!G42=0,FALSE,TRUE))</f>
        <v>0</v>
      </c>
      <c r="D1492" s="450" t="str">
        <f>if(Wine!I42=0,"",IF(isblank(Wine!I42),"",if(MOC!$J$152=false,Wine!F42,if(C1492=true,MOC!$H$152&amp;Wine!F42,if(MOC!$J$153,MOC!$H$152&amp;Wine!F42,Wine!F42)))))</f>
        <v/>
      </c>
      <c r="E1492" s="450" t="str">
        <f>if(Wine!I42=0,"",IF(isblank(Wine!I42),"",Wine!I42))</f>
        <v/>
      </c>
      <c r="G1492" s="450" t="str">
        <f>if(Wine!I42=0,"",IF(isblank(Wine!I42),"",if(MOC!$J$156=true,Wine!$F$14,$B$1465)))</f>
        <v/>
      </c>
      <c r="H1492" s="780">
        <f t="shared" si="15"/>
        <v>27</v>
      </c>
      <c r="I1492" s="450" t="str">
        <f>Wine!P42</f>
        <v/>
      </c>
      <c r="P1492" s="450" t="str">
        <f>IF(ISBLANK(Wine!Q42),"",if(Wine!Q42=0,"",Wine!Q42))</f>
        <v/>
      </c>
      <c r="R1492" s="450" t="str">
        <f>IF(ISBLANK(Wine!S42),"",if(Wine!S42=0,"",Wine!S42))</f>
        <v/>
      </c>
    </row>
    <row r="1493">
      <c r="A1493" s="779"/>
      <c r="C1493" s="450" t="b">
        <f>IF(ISBLANK(Wine!G43),FALSE,if(Wine!G43=0,FALSE,TRUE))</f>
        <v>0</v>
      </c>
      <c r="D1493" s="450" t="str">
        <f>if(Wine!I43=0,"",IF(isblank(Wine!I43),"",if(MOC!$J$152=false,Wine!F43,if(C1493=true,MOC!$H$152&amp;Wine!F43,if(MOC!$J$153,MOC!$H$152&amp;Wine!F43,Wine!F43)))))</f>
        <v/>
      </c>
      <c r="E1493" s="450" t="str">
        <f>if(Wine!I43=0,"",IF(isblank(Wine!I43),"",Wine!I43))</f>
        <v/>
      </c>
      <c r="G1493" s="450" t="str">
        <f>if(Wine!I43=0,"",IF(isblank(Wine!I43),"",if(MOC!$J$156=true,Wine!$F$14,$B$1465)))</f>
        <v/>
      </c>
      <c r="H1493" s="780">
        <f t="shared" si="15"/>
        <v>28</v>
      </c>
      <c r="I1493" s="450" t="str">
        <f>Wine!P43</f>
        <v/>
      </c>
      <c r="P1493" s="450" t="str">
        <f>IF(ISBLANK(Wine!Q43),"",if(Wine!Q43=0,"",Wine!Q43))</f>
        <v/>
      </c>
      <c r="R1493" s="450" t="str">
        <f>IF(ISBLANK(Wine!S43),"",if(Wine!S43=0,"",Wine!S43))</f>
        <v/>
      </c>
    </row>
    <row r="1494">
      <c r="A1494" s="779"/>
      <c r="C1494" s="450" t="b">
        <f>IF(ISBLANK(Wine!G44),FALSE,if(Wine!G44=0,FALSE,TRUE))</f>
        <v>0</v>
      </c>
      <c r="D1494" s="450" t="str">
        <f>if(Wine!I44=0,"",IF(isblank(Wine!I44),"",if(MOC!$J$152=false,Wine!F44,if(C1494=true,MOC!$H$152&amp;Wine!F44,if(MOC!$J$153,MOC!$H$152&amp;Wine!F44,Wine!F44)))))</f>
        <v/>
      </c>
      <c r="E1494" s="450" t="str">
        <f>if(Wine!I44=0,"",IF(isblank(Wine!I44),"",Wine!I44))</f>
        <v/>
      </c>
      <c r="G1494" s="450" t="str">
        <f>if(Wine!I44=0,"",IF(isblank(Wine!I44),"",if(MOC!$J$156=true,Wine!$F$14,$B$1465)))</f>
        <v/>
      </c>
      <c r="H1494" s="780">
        <f t="shared" si="15"/>
        <v>29</v>
      </c>
      <c r="I1494" s="450" t="str">
        <f>Wine!P44</f>
        <v/>
      </c>
      <c r="P1494" s="450" t="str">
        <f>IF(ISBLANK(Wine!Q44),"",if(Wine!Q44=0,"",Wine!Q44))</f>
        <v/>
      </c>
      <c r="R1494" s="450" t="str">
        <f>IF(ISBLANK(Wine!S44),"",if(Wine!S44=0,"",Wine!S44))</f>
        <v/>
      </c>
    </row>
    <row r="1495">
      <c r="A1495" s="779"/>
      <c r="C1495" s="450" t="b">
        <f>IF(ISBLANK(Wine!G45),FALSE,if(Wine!G45=0,FALSE,TRUE))</f>
        <v>0</v>
      </c>
      <c r="D1495" s="450" t="str">
        <f>if(Wine!I45=0,"",IF(isblank(Wine!I45),"",if(MOC!$J$152=false,Wine!F45,if(C1495=true,MOC!$H$152&amp;Wine!F45,if(MOC!$J$153,MOC!$H$152&amp;Wine!F45,Wine!F45)))))</f>
        <v/>
      </c>
      <c r="E1495" s="450" t="str">
        <f>if(Wine!I45=0,"",IF(isblank(Wine!I45),"",Wine!I45))</f>
        <v/>
      </c>
      <c r="G1495" s="450" t="str">
        <f>if(Wine!I45=0,"",IF(isblank(Wine!I45),"",if(MOC!$J$156=true,Wine!$F$14,$B$1465)))</f>
        <v/>
      </c>
      <c r="H1495" s="780">
        <f t="shared" si="15"/>
        <v>30</v>
      </c>
      <c r="I1495" s="450" t="str">
        <f>Wine!P45</f>
        <v/>
      </c>
      <c r="P1495" s="450" t="str">
        <f>IF(ISBLANK(Wine!Q45),"",if(Wine!Q45=0,"",Wine!Q45))</f>
        <v/>
      </c>
      <c r="R1495" s="450" t="str">
        <f>IF(ISBLANK(Wine!S45),"",if(Wine!S45=0,"",Wine!S45))</f>
        <v/>
      </c>
    </row>
    <row r="1496">
      <c r="A1496" s="779"/>
      <c r="C1496" s="450" t="b">
        <f>IF(ISBLANK(Wine!G46),FALSE,if(Wine!G46=0,FALSE,TRUE))</f>
        <v>0</v>
      </c>
      <c r="D1496" s="450" t="str">
        <f>if(Wine!I46=0,"",IF(isblank(Wine!I46),"",if(MOC!$J$152=false,Wine!F46,if(C1496=true,MOC!$H$152&amp;Wine!F46,if(MOC!$J$153,MOC!$H$152&amp;Wine!F46,Wine!F46)))))</f>
        <v/>
      </c>
      <c r="E1496" s="450" t="str">
        <f>if(Wine!I46=0,"",IF(isblank(Wine!I46),"",Wine!I46))</f>
        <v/>
      </c>
      <c r="G1496" s="450" t="str">
        <f>if(Wine!I46=0,"",IF(isblank(Wine!I46),"",if(MOC!$J$156=true,Wine!$F$14,$B$1465)))</f>
        <v/>
      </c>
      <c r="H1496" s="780">
        <f t="shared" si="15"/>
        <v>31</v>
      </c>
      <c r="I1496" s="450" t="str">
        <f>Wine!P46</f>
        <v/>
      </c>
      <c r="P1496" s="450" t="str">
        <f>IF(ISBLANK(Wine!Q46),"",if(Wine!Q46=0,"",Wine!Q46))</f>
        <v/>
      </c>
      <c r="R1496" s="450" t="str">
        <f>IF(ISBLANK(Wine!S46),"",if(Wine!S46=0,"",Wine!S46))</f>
        <v/>
      </c>
    </row>
    <row r="1497">
      <c r="A1497" s="779"/>
      <c r="C1497" s="450" t="b">
        <f>IF(ISBLANK(Wine!G47),FALSE,if(Wine!G47=0,FALSE,TRUE))</f>
        <v>0</v>
      </c>
      <c r="D1497" s="450" t="str">
        <f>if(Wine!I47=0,"",IF(isblank(Wine!I47),"",if(MOC!$J$152=false,Wine!F47,if(C1497=true,MOC!$H$152&amp;Wine!F47,if(MOC!$J$153,MOC!$H$152&amp;Wine!F47,Wine!F47)))))</f>
        <v/>
      </c>
      <c r="E1497" s="450" t="str">
        <f>if(Wine!I47=0,"",IF(isblank(Wine!I47),"",Wine!I47))</f>
        <v/>
      </c>
      <c r="G1497" s="450" t="str">
        <f>if(Wine!I47=0,"",IF(isblank(Wine!I47),"",if(MOC!$J$156=true,Wine!$F$14,$B$1465)))</f>
        <v/>
      </c>
      <c r="H1497" s="780">
        <f t="shared" si="15"/>
        <v>32</v>
      </c>
      <c r="I1497" s="450" t="str">
        <f>Wine!P47</f>
        <v/>
      </c>
      <c r="P1497" s="450" t="str">
        <f>IF(ISBLANK(Wine!Q47),"",if(Wine!Q47=0,"",Wine!Q47))</f>
        <v/>
      </c>
      <c r="R1497" s="450" t="str">
        <f>IF(ISBLANK(Wine!S47),"",if(Wine!S47=0,"",Wine!S47))</f>
        <v/>
      </c>
    </row>
    <row r="1498">
      <c r="A1498" s="779"/>
      <c r="C1498" s="450" t="b">
        <f>IF(ISBLANK(Wine!G48),FALSE,if(Wine!G48=0,FALSE,TRUE))</f>
        <v>0</v>
      </c>
      <c r="D1498" s="450" t="str">
        <f>if(Wine!I48=0,"",IF(isblank(Wine!I48),"",if(MOC!$J$152=false,Wine!F48,if(C1498=true,MOC!$H$152&amp;Wine!F48,if(MOC!$J$153,MOC!$H$152&amp;Wine!F48,Wine!F48)))))</f>
        <v/>
      </c>
      <c r="E1498" s="450" t="str">
        <f>if(Wine!I48=0,"",IF(isblank(Wine!I48),"",Wine!I48))</f>
        <v/>
      </c>
      <c r="G1498" s="450" t="str">
        <f>if(Wine!I48=0,"",IF(isblank(Wine!I48),"",if(MOC!$J$156=true,Wine!$F$14,$B$1465)))</f>
        <v/>
      </c>
      <c r="H1498" s="780">
        <f t="shared" si="15"/>
        <v>33</v>
      </c>
      <c r="I1498" s="450" t="str">
        <f>Wine!P48</f>
        <v/>
      </c>
      <c r="P1498" s="450" t="str">
        <f>IF(ISBLANK(Wine!Q48),"",if(Wine!Q48=0,"",Wine!Q48))</f>
        <v/>
      </c>
      <c r="R1498" s="450" t="str">
        <f>IF(ISBLANK(Wine!S48),"",if(Wine!S48=0,"",Wine!S48))</f>
        <v/>
      </c>
    </row>
    <row r="1499">
      <c r="A1499" s="779"/>
      <c r="C1499" s="450" t="b">
        <f>IF(ISBLANK(Wine!G49),FALSE,if(Wine!G49=0,FALSE,TRUE))</f>
        <v>0</v>
      </c>
      <c r="D1499" s="450" t="str">
        <f>if(Wine!I49=0,"",IF(isblank(Wine!I49),"",if(MOC!$J$152=false,Wine!F49,if(C1499=true,MOC!$H$152&amp;Wine!F49,if(MOC!$J$153,MOC!$H$152&amp;Wine!F49,Wine!F49)))))</f>
        <v/>
      </c>
      <c r="E1499" s="450" t="str">
        <f>if(Wine!I49=0,"",IF(isblank(Wine!I49),"",Wine!I49))</f>
        <v/>
      </c>
      <c r="G1499" s="450" t="str">
        <f>if(Wine!I49=0,"",IF(isblank(Wine!I49),"",if(MOC!$J$156=true,Wine!$F$14,$B$1465)))</f>
        <v/>
      </c>
      <c r="H1499" s="780">
        <f t="shared" si="15"/>
        <v>34</v>
      </c>
      <c r="I1499" s="450" t="str">
        <f>Wine!P49</f>
        <v/>
      </c>
      <c r="P1499" s="450" t="str">
        <f>IF(ISBLANK(Wine!Q49),"",if(Wine!Q49=0,"",Wine!Q49))</f>
        <v/>
      </c>
      <c r="R1499" s="450" t="str">
        <f>IF(ISBLANK(Wine!S49),"",if(Wine!S49=0,"",Wine!S49))</f>
        <v/>
      </c>
    </row>
    <row r="1500">
      <c r="A1500" s="779"/>
      <c r="C1500" s="450" t="b">
        <f>IF(ISBLANK(Wine!G50),FALSE,if(Wine!G50=0,FALSE,TRUE))</f>
        <v>0</v>
      </c>
      <c r="D1500" s="450" t="str">
        <f>if(Wine!I50=0,"",IF(isblank(Wine!I50),"",if(MOC!$J$152=false,Wine!F50,if(C1500=true,MOC!$H$152&amp;Wine!F50,if(MOC!$J$153,MOC!$H$152&amp;Wine!F50,Wine!F50)))))</f>
        <v/>
      </c>
      <c r="E1500" s="450" t="str">
        <f>if(Wine!I50=0,"",IF(isblank(Wine!I50),"",Wine!I50))</f>
        <v/>
      </c>
      <c r="G1500" s="450" t="str">
        <f>if(Wine!I50=0,"",IF(isblank(Wine!I50),"",if(MOC!$J$156=true,Wine!$F$14,$B$1465)))</f>
        <v/>
      </c>
      <c r="H1500" s="780">
        <f t="shared" si="15"/>
        <v>35</v>
      </c>
      <c r="I1500" s="450" t="str">
        <f>Wine!P50</f>
        <v/>
      </c>
      <c r="P1500" s="450" t="str">
        <f>IF(ISBLANK(Wine!Q50),"",if(Wine!Q50=0,"",Wine!Q50))</f>
        <v/>
      </c>
      <c r="R1500" s="450" t="str">
        <f>IF(ISBLANK(Wine!S50),"",if(Wine!S50=0,"",Wine!S50))</f>
        <v/>
      </c>
    </row>
    <row r="1501">
      <c r="A1501" s="779"/>
      <c r="C1501" s="450" t="b">
        <f>IF(ISBLANK(Wine!G51),FALSE,if(Wine!G51=0,FALSE,TRUE))</f>
        <v>0</v>
      </c>
      <c r="D1501" s="450" t="str">
        <f>if(Wine!I51=0,"",IF(isblank(Wine!I51),"",if(MOC!$J$152=false,Wine!F51,if(C1501=true,MOC!$H$152&amp;Wine!F51,if(MOC!$J$153,MOC!$H$152&amp;Wine!F51,Wine!F51)))))</f>
        <v/>
      </c>
      <c r="E1501" s="450" t="str">
        <f>if(Wine!I51=0,"",IF(isblank(Wine!I51),"",Wine!I51))</f>
        <v/>
      </c>
      <c r="G1501" s="450" t="str">
        <f>if(Wine!I51=0,"",IF(isblank(Wine!I51),"",if(MOC!$J$156=true,Wine!$F$14,$B$1465)))</f>
        <v/>
      </c>
      <c r="H1501" s="780">
        <f t="shared" si="15"/>
        <v>36</v>
      </c>
      <c r="I1501" s="450" t="str">
        <f>Wine!P51</f>
        <v/>
      </c>
      <c r="P1501" s="450" t="str">
        <f>IF(ISBLANK(Wine!Q51),"",if(Wine!Q51=0,"",Wine!Q51))</f>
        <v/>
      </c>
      <c r="R1501" s="450" t="str">
        <f>IF(ISBLANK(Wine!S51),"",if(Wine!S51=0,"",Wine!S51))</f>
        <v/>
      </c>
    </row>
    <row r="1502">
      <c r="A1502" s="779"/>
      <c r="C1502" s="450" t="b">
        <f>IF(ISBLANK(Wine!G52),FALSE,if(Wine!G52=0,FALSE,TRUE))</f>
        <v>0</v>
      </c>
      <c r="D1502" s="450" t="str">
        <f>if(Wine!I52=0,"",IF(isblank(Wine!I52),"",if(MOC!$J$152=false,Wine!F52,if(C1502=true,MOC!$H$152&amp;Wine!F52,if(MOC!$J$153,MOC!$H$152&amp;Wine!F52,Wine!F52)))))</f>
        <v/>
      </c>
      <c r="E1502" s="450" t="str">
        <f>if(Wine!I52=0,"",IF(isblank(Wine!I52),"",Wine!I52))</f>
        <v/>
      </c>
      <c r="G1502" s="450" t="str">
        <f>if(Wine!I52=0,"",IF(isblank(Wine!I52),"",if(MOC!$J$156=true,Wine!$F$14,$B$1465)))</f>
        <v/>
      </c>
      <c r="H1502" s="780">
        <f t="shared" si="15"/>
        <v>37</v>
      </c>
      <c r="I1502" s="450" t="str">
        <f>Wine!P52</f>
        <v/>
      </c>
      <c r="P1502" s="450" t="str">
        <f>IF(ISBLANK(Wine!Q52),"",if(Wine!Q52=0,"",Wine!Q52))</f>
        <v/>
      </c>
      <c r="R1502" s="450" t="str">
        <f>IF(ISBLANK(Wine!S52),"",if(Wine!S52=0,"",Wine!S52))</f>
        <v/>
      </c>
    </row>
    <row r="1503">
      <c r="A1503" s="779"/>
      <c r="C1503" s="450" t="b">
        <f>IF(ISBLANK(Wine!G53),FALSE,if(Wine!G53=0,FALSE,TRUE))</f>
        <v>0</v>
      </c>
      <c r="D1503" s="450" t="str">
        <f>if(Wine!I53=0,"",IF(isblank(Wine!I53),"",if(MOC!$J$152=false,Wine!F53,if(C1503=true,MOC!$H$152&amp;Wine!F53,if(MOC!$J$153,MOC!$H$152&amp;Wine!F53,Wine!F53)))))</f>
        <v/>
      </c>
      <c r="E1503" s="450" t="str">
        <f>if(Wine!I53=0,"",IF(isblank(Wine!I53),"",Wine!I53))</f>
        <v/>
      </c>
      <c r="G1503" s="450" t="str">
        <f>if(Wine!I53=0,"",IF(isblank(Wine!I53),"",if(MOC!$J$156=true,Wine!$F$14,$B$1465)))</f>
        <v/>
      </c>
      <c r="H1503" s="780">
        <f t="shared" si="15"/>
        <v>38</v>
      </c>
      <c r="I1503" s="450" t="str">
        <f>Wine!P53</f>
        <v/>
      </c>
      <c r="P1503" s="450" t="str">
        <f>IF(ISBLANK(Wine!Q53),"",if(Wine!Q53=0,"",Wine!Q53))</f>
        <v/>
      </c>
      <c r="R1503" s="450" t="str">
        <f>IF(ISBLANK(Wine!S53),"",if(Wine!S53=0,"",Wine!S53))</f>
        <v/>
      </c>
    </row>
    <row r="1504">
      <c r="A1504" s="779"/>
      <c r="C1504" s="450" t="b">
        <f>IF(ISBLANK(Wine!G54),FALSE,if(Wine!G54=0,FALSE,TRUE))</f>
        <v>0</v>
      </c>
      <c r="D1504" s="450" t="str">
        <f>if(Wine!I54=0,"",IF(isblank(Wine!I54),"",if(MOC!$J$152=false,Wine!F54,if(C1504=true,MOC!$H$152&amp;Wine!F54,if(MOC!$J$153,MOC!$H$152&amp;Wine!F54,Wine!F54)))))</f>
        <v/>
      </c>
      <c r="E1504" s="450" t="str">
        <f>if(Wine!I54=0,"",IF(isblank(Wine!I54),"",Wine!I54))</f>
        <v/>
      </c>
      <c r="G1504" s="450" t="str">
        <f>if(Wine!I54=0,"",IF(isblank(Wine!I54),"",if(MOC!$J$156=true,Wine!$F$14,$B$1465)))</f>
        <v/>
      </c>
      <c r="H1504" s="780">
        <f t="shared" si="15"/>
        <v>39</v>
      </c>
      <c r="I1504" s="450" t="str">
        <f>Wine!P54</f>
        <v/>
      </c>
      <c r="P1504" s="450" t="str">
        <f>IF(ISBLANK(Wine!Q54),"",if(Wine!Q54=0,"",Wine!Q54))</f>
        <v/>
      </c>
      <c r="R1504" s="450" t="str">
        <f>IF(ISBLANK(Wine!S54),"",if(Wine!S54=0,"",Wine!S54))</f>
        <v/>
      </c>
    </row>
    <row r="1505">
      <c r="A1505" s="779"/>
      <c r="C1505" s="450" t="b">
        <f>IF(ISBLANK(Wine!G55),FALSE,if(Wine!G55=0,FALSE,TRUE))</f>
        <v>0</v>
      </c>
      <c r="D1505" s="450" t="str">
        <f>if(Wine!I55=0,"",IF(isblank(Wine!I55),"",if(MOC!$J$152=false,Wine!F55,if(C1505=true,MOC!$H$152&amp;Wine!F55,if(MOC!$J$153,MOC!$H$152&amp;Wine!F55,Wine!F55)))))</f>
        <v/>
      </c>
      <c r="E1505" s="450" t="str">
        <f>if(Wine!I55=0,"",IF(isblank(Wine!I55),"",Wine!I55))</f>
        <v/>
      </c>
      <c r="G1505" s="450" t="str">
        <f>if(Wine!I55=0,"",IF(isblank(Wine!I55),"",if(MOC!$J$156=true,Wine!$F$14,$B$1465)))</f>
        <v/>
      </c>
      <c r="H1505" s="780">
        <f t="shared" si="15"/>
        <v>40</v>
      </c>
      <c r="I1505" s="450" t="str">
        <f>Wine!P55</f>
        <v/>
      </c>
      <c r="P1505" s="450" t="str">
        <f>IF(ISBLANK(Wine!Q55),"",if(Wine!Q55=0,"",Wine!Q55))</f>
        <v/>
      </c>
      <c r="R1505" s="450" t="str">
        <f>IF(ISBLANK(Wine!S55),"",if(Wine!S55=0,"",Wine!S55))</f>
        <v/>
      </c>
    </row>
    <row r="1506">
      <c r="A1506" s="779"/>
      <c r="C1506" s="450" t="b">
        <f>IF(ISBLANK(Wine!G56),FALSE,if(Wine!G56=0,FALSE,TRUE))</f>
        <v>0</v>
      </c>
      <c r="D1506" s="450" t="str">
        <f>if(Wine!I56=0,"",IF(isblank(Wine!I56),"",if(MOC!$J$152=false,Wine!F56,if(C1506=true,MOC!$H$152&amp;Wine!F56,if(MOC!$J$153,MOC!$H$152&amp;Wine!F56,Wine!F56)))))</f>
        <v/>
      </c>
      <c r="E1506" s="450" t="str">
        <f>if(Wine!I56=0,"",IF(isblank(Wine!I56),"",Wine!I56))</f>
        <v/>
      </c>
      <c r="G1506" s="450" t="str">
        <f>if(Wine!I56=0,"",IF(isblank(Wine!I56),"",if(MOC!$J$156=true,Wine!$F$14,$B$1465)))</f>
        <v/>
      </c>
      <c r="H1506" s="780">
        <f t="shared" si="15"/>
        <v>41</v>
      </c>
      <c r="I1506" s="450" t="str">
        <f>Wine!P56</f>
        <v/>
      </c>
      <c r="P1506" s="450" t="str">
        <f>IF(ISBLANK(Wine!Q56),"",if(Wine!Q56=0,"",Wine!Q56))</f>
        <v/>
      </c>
      <c r="R1506" s="450" t="str">
        <f>IF(ISBLANK(Wine!S56),"",if(Wine!S56=0,"",Wine!S56))</f>
        <v/>
      </c>
    </row>
    <row r="1507">
      <c r="A1507" s="779"/>
      <c r="C1507" s="450" t="b">
        <f>IF(ISBLANK(Wine!G57),FALSE,if(Wine!G57=0,FALSE,TRUE))</f>
        <v>0</v>
      </c>
      <c r="D1507" s="450" t="str">
        <f>if(Wine!I57=0,"",IF(isblank(Wine!I57),"",if(MOC!$J$152=false,Wine!F57,if(C1507=true,MOC!$H$152&amp;Wine!F57,if(MOC!$J$153,MOC!$H$152&amp;Wine!F57,Wine!F57)))))</f>
        <v/>
      </c>
      <c r="E1507" s="450" t="str">
        <f>if(Wine!I57=0,"",IF(isblank(Wine!I57),"",Wine!I57))</f>
        <v/>
      </c>
      <c r="G1507" s="450" t="str">
        <f>if(Wine!I57=0,"",IF(isblank(Wine!I57),"",if(MOC!$J$156=true,Wine!$F$14,$B$1465)))</f>
        <v/>
      </c>
      <c r="H1507" s="780">
        <f t="shared" si="15"/>
        <v>42</v>
      </c>
      <c r="I1507" s="450" t="str">
        <f>Wine!P57</f>
        <v/>
      </c>
      <c r="P1507" s="450" t="str">
        <f>IF(ISBLANK(Wine!Q57),"",if(Wine!Q57=0,"",Wine!Q57))</f>
        <v/>
      </c>
      <c r="R1507" s="450" t="str">
        <f>IF(ISBLANK(Wine!S57),"",if(Wine!S57=0,"",Wine!S57))</f>
        <v/>
      </c>
    </row>
    <row r="1508">
      <c r="A1508" s="779"/>
      <c r="C1508" s="450" t="b">
        <f>IF(ISBLANK(Wine!G58),FALSE,if(Wine!G58=0,FALSE,TRUE))</f>
        <v>0</v>
      </c>
      <c r="D1508" s="450" t="str">
        <f>if(Wine!I58=0,"",IF(isblank(Wine!I58),"",if(MOC!$J$152=false,Wine!F58,if(C1508=true,MOC!$H$152&amp;Wine!F58,if(MOC!$J$153,MOC!$H$152&amp;Wine!F58,Wine!F58)))))</f>
        <v/>
      </c>
      <c r="E1508" s="450" t="str">
        <f>if(Wine!I58=0,"",IF(isblank(Wine!I58),"",Wine!I58))</f>
        <v/>
      </c>
      <c r="G1508" s="450" t="str">
        <f>if(Wine!I58=0,"",IF(isblank(Wine!I58),"",if(MOC!$J$156=true,Wine!$F$14,$B$1465)))</f>
        <v/>
      </c>
      <c r="H1508" s="780">
        <f t="shared" si="15"/>
        <v>43</v>
      </c>
      <c r="I1508" s="450" t="str">
        <f>Wine!P58</f>
        <v/>
      </c>
      <c r="P1508" s="450" t="str">
        <f>IF(ISBLANK(Wine!Q58),"",if(Wine!Q58=0,"",Wine!Q58))</f>
        <v/>
      </c>
      <c r="R1508" s="450" t="str">
        <f>IF(ISBLANK(Wine!S58),"",if(Wine!S58=0,"",Wine!S58))</f>
        <v/>
      </c>
    </row>
    <row r="1509">
      <c r="A1509" s="779"/>
      <c r="C1509" s="450" t="b">
        <f>IF(ISBLANK(Wine!G59),FALSE,if(Wine!G59=0,FALSE,TRUE))</f>
        <v>0</v>
      </c>
      <c r="D1509" s="450" t="str">
        <f>if(Wine!I59=0,"",IF(isblank(Wine!I59),"",if(MOC!$J$152=false,Wine!F59,if(C1509=true,MOC!$H$152&amp;Wine!F59,if(MOC!$J$153,MOC!$H$152&amp;Wine!F59,Wine!F59)))))</f>
        <v/>
      </c>
      <c r="E1509" s="450" t="str">
        <f>if(Wine!I59=0,"",IF(isblank(Wine!I59),"",Wine!I59))</f>
        <v/>
      </c>
      <c r="G1509" s="450" t="str">
        <f>if(Wine!I59=0,"",IF(isblank(Wine!I59),"",if(MOC!$J$156=true,Wine!$F$14,$B$1465)))</f>
        <v/>
      </c>
      <c r="H1509" s="780">
        <f t="shared" si="15"/>
        <v>44</v>
      </c>
      <c r="I1509" s="450" t="str">
        <f>Wine!P59</f>
        <v/>
      </c>
      <c r="P1509" s="450" t="str">
        <f>IF(ISBLANK(Wine!Q59),"",if(Wine!Q59=0,"",Wine!Q59))</f>
        <v/>
      </c>
      <c r="R1509" s="450" t="str">
        <f>IF(ISBLANK(Wine!S59),"",if(Wine!S59=0,"",Wine!S59))</f>
        <v/>
      </c>
    </row>
    <row r="1510">
      <c r="A1510" s="779"/>
      <c r="C1510" s="450" t="b">
        <f>IF(ISBLANK(Wine!G60),FALSE,if(Wine!G60=0,FALSE,TRUE))</f>
        <v>0</v>
      </c>
      <c r="D1510" s="450" t="str">
        <f>if(Wine!I60=0,"",IF(isblank(Wine!I60),"",if(MOC!$J$152=false,Wine!F60,if(C1510=true,MOC!$H$152&amp;Wine!F60,if(MOC!$J$153,MOC!$H$152&amp;Wine!F60,Wine!F60)))))</f>
        <v/>
      </c>
      <c r="E1510" s="450" t="str">
        <f>if(Wine!I60=0,"",IF(isblank(Wine!I60),"",Wine!I60))</f>
        <v/>
      </c>
      <c r="G1510" s="450" t="str">
        <f>if(Wine!I60=0,"",IF(isblank(Wine!I60),"",if(MOC!$J$156=true,Wine!$F$14,$B$1465)))</f>
        <v/>
      </c>
      <c r="H1510" s="780">
        <f t="shared" si="15"/>
        <v>45</v>
      </c>
      <c r="I1510" s="450" t="str">
        <f>Wine!P60</f>
        <v/>
      </c>
      <c r="P1510" s="450" t="str">
        <f>IF(ISBLANK(Wine!Q60),"",if(Wine!Q60=0,"",Wine!Q60))</f>
        <v/>
      </c>
      <c r="R1510" s="450" t="str">
        <f>IF(ISBLANK(Wine!S60),"",if(Wine!S60=0,"",Wine!S60))</f>
        <v/>
      </c>
    </row>
    <row r="1511">
      <c r="A1511" s="779"/>
      <c r="C1511" s="450" t="b">
        <f>IF(ISBLANK(Wine!G61),FALSE,if(Wine!G61=0,FALSE,TRUE))</f>
        <v>0</v>
      </c>
      <c r="D1511" s="450" t="str">
        <f>if(Wine!I61=0,"",IF(isblank(Wine!I61),"",if(MOC!$J$152=false,Wine!F61,if(C1511=true,MOC!$H$152&amp;Wine!F61,if(MOC!$J$153,MOC!$H$152&amp;Wine!F61,Wine!F61)))))</f>
        <v/>
      </c>
      <c r="E1511" s="450" t="str">
        <f>if(Wine!I61=0,"",IF(isblank(Wine!I61),"",Wine!I61))</f>
        <v/>
      </c>
      <c r="G1511" s="450" t="str">
        <f>if(Wine!I61=0,"",IF(isblank(Wine!I61),"",if(MOC!$J$156=true,Wine!$F$14,$B$1465)))</f>
        <v/>
      </c>
      <c r="H1511" s="780">
        <f t="shared" si="15"/>
        <v>46</v>
      </c>
      <c r="I1511" s="450" t="str">
        <f>Wine!P61</f>
        <v/>
      </c>
      <c r="P1511" s="450" t="str">
        <f>IF(ISBLANK(Wine!Q61),"",if(Wine!Q61=0,"",Wine!Q61))</f>
        <v/>
      </c>
      <c r="R1511" s="450" t="str">
        <f>IF(ISBLANK(Wine!S61),"",if(Wine!S61=0,"",Wine!S61))</f>
        <v/>
      </c>
    </row>
    <row r="1512">
      <c r="A1512" s="779"/>
      <c r="C1512" s="450" t="b">
        <f>IF(ISBLANK(Wine!G62),FALSE,if(Wine!G62=0,FALSE,TRUE))</f>
        <v>0</v>
      </c>
      <c r="D1512" s="450" t="str">
        <f>if(Wine!I62=0,"",IF(isblank(Wine!I62),"",if(MOC!$J$152=false,Wine!F62,if(C1512=true,MOC!$H$152&amp;Wine!F62,if(MOC!$J$153,MOC!$H$152&amp;Wine!F62,Wine!F62)))))</f>
        <v/>
      </c>
      <c r="E1512" s="450" t="str">
        <f>if(Wine!I62=0,"",IF(isblank(Wine!I62),"",Wine!I62))</f>
        <v/>
      </c>
      <c r="G1512" s="450" t="str">
        <f>if(Wine!I62=0,"",IF(isblank(Wine!I62),"",if(MOC!$J$156=true,Wine!$F$14,$B$1465)))</f>
        <v/>
      </c>
      <c r="H1512" s="780">
        <f t="shared" si="15"/>
        <v>47</v>
      </c>
      <c r="I1512" s="450" t="str">
        <f>Wine!P62</f>
        <v/>
      </c>
      <c r="P1512" s="450" t="str">
        <f>IF(ISBLANK(Wine!Q62),"",if(Wine!Q62=0,"",Wine!Q62))</f>
        <v/>
      </c>
      <c r="R1512" s="450" t="str">
        <f>IF(ISBLANK(Wine!S62),"",if(Wine!S62=0,"",Wine!S62))</f>
        <v/>
      </c>
    </row>
    <row r="1513">
      <c r="A1513" s="779"/>
      <c r="C1513" s="450" t="b">
        <f>IF(ISBLANK(Wine!G63),FALSE,if(Wine!G63=0,FALSE,TRUE))</f>
        <v>0</v>
      </c>
      <c r="D1513" s="450" t="str">
        <f>if(Wine!I63=0,"",IF(isblank(Wine!I63),"",if(MOC!$J$152=false,Wine!F63,if(C1513=true,MOC!$H$152&amp;Wine!F63,if(MOC!$J$153,MOC!$H$152&amp;Wine!F63,Wine!F63)))))</f>
        <v/>
      </c>
      <c r="E1513" s="450" t="str">
        <f>if(Wine!I63=0,"",IF(isblank(Wine!I63),"",Wine!I63))</f>
        <v/>
      </c>
      <c r="G1513" s="450" t="str">
        <f>if(Wine!I63=0,"",IF(isblank(Wine!I63),"",if(MOC!$J$156=true,Wine!$F$14,$B$1465)))</f>
        <v/>
      </c>
      <c r="H1513" s="780">
        <f t="shared" si="15"/>
        <v>48</v>
      </c>
      <c r="I1513" s="450" t="str">
        <f>Wine!P63</f>
        <v/>
      </c>
      <c r="P1513" s="450" t="str">
        <f>IF(ISBLANK(Wine!Q63),"",if(Wine!Q63=0,"",Wine!Q63))</f>
        <v/>
      </c>
      <c r="R1513" s="450" t="str">
        <f>IF(ISBLANK(Wine!S63),"",if(Wine!S63=0,"",Wine!S63))</f>
        <v/>
      </c>
    </row>
    <row r="1514">
      <c r="A1514" s="779"/>
      <c r="C1514" s="450" t="b">
        <f>IF(ISBLANK(Wine!G64),FALSE,if(Wine!G64=0,FALSE,TRUE))</f>
        <v>0</v>
      </c>
      <c r="D1514" s="450" t="str">
        <f>if(Wine!I64=0,"",IF(isblank(Wine!I64),"",if(MOC!$J$152=false,Wine!F64,if(C1514=true,MOC!$H$152&amp;Wine!F64,if(MOC!$J$153,MOC!$H$152&amp;Wine!F64,Wine!F64)))))</f>
        <v/>
      </c>
      <c r="E1514" s="450" t="str">
        <f>if(Wine!I64=0,"",IF(isblank(Wine!I64),"",Wine!I64))</f>
        <v/>
      </c>
      <c r="G1514" s="450" t="str">
        <f>if(Wine!I64=0,"",IF(isblank(Wine!I64),"",if(MOC!$J$156=true,Wine!$F$14,$B$1465)))</f>
        <v/>
      </c>
      <c r="H1514" s="780">
        <f t="shared" si="15"/>
        <v>49</v>
      </c>
      <c r="I1514" s="450" t="str">
        <f>Wine!P64</f>
        <v/>
      </c>
      <c r="P1514" s="450" t="str">
        <f>IF(ISBLANK(Wine!Q64),"",if(Wine!Q64=0,"",Wine!Q64))</f>
        <v/>
      </c>
      <c r="R1514" s="450" t="str">
        <f>IF(ISBLANK(Wine!S64),"",if(Wine!S64=0,"",Wine!S64))</f>
        <v/>
      </c>
    </row>
    <row r="1515">
      <c r="A1515" s="779"/>
      <c r="C1515" s="450" t="b">
        <f>IF(ISBLANK(Wine!G65),FALSE,if(Wine!G65=0,FALSE,TRUE))</f>
        <v>0</v>
      </c>
      <c r="D1515" s="450" t="str">
        <f>if(Wine!I65=0,"",IF(isblank(Wine!I65),"",if(MOC!$J$152=false,Wine!F65,if(C1515=true,MOC!$H$152&amp;Wine!F65,if(MOC!$J$153,MOC!$H$152&amp;Wine!F65,Wine!F65)))))</f>
        <v/>
      </c>
      <c r="E1515" s="450" t="str">
        <f>if(Wine!I65=0,"",IF(isblank(Wine!I65),"",Wine!I65))</f>
        <v/>
      </c>
      <c r="G1515" s="450" t="str">
        <f>if(Wine!I65=0,"",IF(isblank(Wine!I65),"",if(MOC!$J$156=true,Wine!$F$14,$B$1465)))</f>
        <v/>
      </c>
      <c r="H1515" s="780">
        <f t="shared" si="15"/>
        <v>50</v>
      </c>
      <c r="I1515" s="450" t="str">
        <f>Wine!P65</f>
        <v/>
      </c>
      <c r="P1515" s="450" t="str">
        <f>IF(ISBLANK(Wine!Q65),"",if(Wine!Q65=0,"",Wine!Q65))</f>
        <v/>
      </c>
      <c r="R1515" s="450" t="str">
        <f>IF(ISBLANK(Wine!S65),"",if(Wine!S65=0,"",Wine!S65))</f>
        <v/>
      </c>
    </row>
    <row r="1516">
      <c r="A1516" s="779"/>
      <c r="C1516" s="450" t="b">
        <f>IF(ISBLANK(Wine!G66),FALSE,if(Wine!G66=0,FALSE,TRUE))</f>
        <v>0</v>
      </c>
      <c r="D1516" s="450" t="str">
        <f>if(Wine!I66=0,"",IF(isblank(Wine!I66),"",if(MOC!$J$152=false,Wine!F66,if(C1516=true,MOC!$H$152&amp;Wine!F66,if(MOC!$J$153,MOC!$H$152&amp;Wine!F66,Wine!F66)))))</f>
        <v/>
      </c>
      <c r="E1516" s="450" t="str">
        <f>if(Wine!I66=0,"",IF(isblank(Wine!I66),"",Wine!I66))</f>
        <v/>
      </c>
      <c r="G1516" s="450" t="str">
        <f>if(Wine!I66=0,"",IF(isblank(Wine!I66),"",if(MOC!$J$156=true,Wine!$F$14,$B$1465)))</f>
        <v/>
      </c>
      <c r="H1516" s="780">
        <f t="shared" si="15"/>
        <v>51</v>
      </c>
      <c r="I1516" s="450" t="str">
        <f>Wine!P66</f>
        <v/>
      </c>
      <c r="P1516" s="450" t="str">
        <f>IF(ISBLANK(Wine!Q66),"",if(Wine!Q66=0,"",Wine!Q66))</f>
        <v/>
      </c>
      <c r="R1516" s="450" t="str">
        <f>IF(ISBLANK(Wine!S66),"",if(Wine!S66=0,"",Wine!S66))</f>
        <v/>
      </c>
    </row>
    <row r="1517">
      <c r="A1517" s="779"/>
      <c r="C1517" s="450" t="b">
        <f>IF(ISBLANK(Wine!G67),FALSE,if(Wine!G67=0,FALSE,TRUE))</f>
        <v>0</v>
      </c>
      <c r="D1517" s="450" t="str">
        <f>if(Wine!I67=0,"",IF(isblank(Wine!I67),"",if(MOC!$J$152=false,Wine!F67,if(C1517=true,MOC!$H$152&amp;Wine!F67,if(MOC!$J$153,MOC!$H$152&amp;Wine!F67,Wine!F67)))))</f>
        <v/>
      </c>
      <c r="E1517" s="450" t="str">
        <f>if(Wine!I67=0,"",IF(isblank(Wine!I67),"",Wine!I67))</f>
        <v/>
      </c>
      <c r="G1517" s="450" t="str">
        <f>if(Wine!I67=0,"",IF(isblank(Wine!I67),"",if(MOC!$J$156=true,Wine!$F$14,$B$1465)))</f>
        <v/>
      </c>
      <c r="H1517" s="780">
        <f t="shared" si="15"/>
        <v>52</v>
      </c>
      <c r="I1517" s="450" t="str">
        <f>Wine!P67</f>
        <v/>
      </c>
      <c r="P1517" s="450" t="str">
        <f>IF(ISBLANK(Wine!Q67),"",if(Wine!Q67=0,"",Wine!Q67))</f>
        <v/>
      </c>
      <c r="R1517" s="450" t="str">
        <f>IF(ISBLANK(Wine!S67),"",if(Wine!S67=0,"",Wine!S67))</f>
        <v/>
      </c>
    </row>
    <row r="1518">
      <c r="A1518" s="779"/>
      <c r="C1518" s="450" t="b">
        <f>IF(ISBLANK(Wine!G68),FALSE,if(Wine!G68=0,FALSE,TRUE))</f>
        <v>0</v>
      </c>
      <c r="D1518" s="450" t="str">
        <f>if(Wine!I68=0,"",IF(isblank(Wine!I68),"",if(MOC!$J$152=false,Wine!F68,if(C1518=true,MOC!$H$152&amp;Wine!F68,if(MOC!$J$153,MOC!$H$152&amp;Wine!F68,Wine!F68)))))</f>
        <v/>
      </c>
      <c r="E1518" s="450" t="str">
        <f>if(Wine!I68=0,"",IF(isblank(Wine!I68),"",Wine!I68))</f>
        <v/>
      </c>
      <c r="G1518" s="450" t="str">
        <f>if(Wine!I68=0,"",IF(isblank(Wine!I68),"",if(MOC!$J$156=true,Wine!$F$14,$B$1465)))</f>
        <v/>
      </c>
      <c r="H1518" s="780">
        <f t="shared" si="15"/>
        <v>53</v>
      </c>
      <c r="I1518" s="450" t="str">
        <f>Wine!P68</f>
        <v/>
      </c>
      <c r="P1518" s="450" t="str">
        <f>IF(ISBLANK(Wine!Q68),"",if(Wine!Q68=0,"",Wine!Q68))</f>
        <v/>
      </c>
      <c r="R1518" s="450" t="str">
        <f>IF(ISBLANK(Wine!S68),"",if(Wine!S68=0,"",Wine!S68))</f>
        <v/>
      </c>
    </row>
    <row r="1519">
      <c r="A1519" s="779"/>
      <c r="C1519" s="450" t="b">
        <f>IF(ISBLANK(Wine!G69),FALSE,if(Wine!G69=0,FALSE,TRUE))</f>
        <v>0</v>
      </c>
      <c r="D1519" s="450" t="str">
        <f>if(Wine!I69=0,"",IF(isblank(Wine!I69),"",if(MOC!$J$152=false,Wine!F69,if(C1519=true,MOC!$H$152&amp;Wine!F69,if(MOC!$J$153,MOC!$H$152&amp;Wine!F69,Wine!F69)))))</f>
        <v/>
      </c>
      <c r="E1519" s="450" t="str">
        <f>if(Wine!I69=0,"",IF(isblank(Wine!I69),"",Wine!I69))</f>
        <v/>
      </c>
      <c r="G1519" s="450" t="str">
        <f>if(Wine!I69=0,"",IF(isblank(Wine!I69),"",if(MOC!$J$156=true,Wine!$F$14,$B$1465)))</f>
        <v/>
      </c>
      <c r="H1519" s="780">
        <f t="shared" si="15"/>
        <v>54</v>
      </c>
      <c r="I1519" s="450" t="str">
        <f>Wine!P69</f>
        <v/>
      </c>
      <c r="P1519" s="450" t="str">
        <f>IF(ISBLANK(Wine!Q69),"",if(Wine!Q69=0,"",Wine!Q69))</f>
        <v/>
      </c>
      <c r="R1519" s="450" t="str">
        <f>IF(ISBLANK(Wine!S69),"",if(Wine!S69=0,"",Wine!S69))</f>
        <v/>
      </c>
    </row>
    <row r="1520">
      <c r="A1520" s="779"/>
      <c r="C1520" s="450" t="b">
        <f>IF(ISBLANK(Wine!G70),FALSE,if(Wine!G70=0,FALSE,TRUE))</f>
        <v>0</v>
      </c>
      <c r="D1520" s="450" t="str">
        <f>if(Wine!I70=0,"",IF(isblank(Wine!I70),"",if(MOC!$J$152=false,Wine!F70,if(C1520=true,MOC!$H$152&amp;Wine!F70,if(MOC!$J$153,MOC!$H$152&amp;Wine!F70,Wine!F70)))))</f>
        <v/>
      </c>
      <c r="E1520" s="450" t="str">
        <f>if(Wine!I70=0,"",IF(isblank(Wine!I70),"",Wine!I70))</f>
        <v/>
      </c>
      <c r="G1520" s="450" t="str">
        <f>if(Wine!I70=0,"",IF(isblank(Wine!I70),"",if(MOC!$J$156=true,Wine!$F$14,$B$1465)))</f>
        <v/>
      </c>
      <c r="H1520" s="780">
        <f t="shared" si="15"/>
        <v>55</v>
      </c>
      <c r="I1520" s="450" t="str">
        <f>Wine!P70</f>
        <v/>
      </c>
      <c r="P1520" s="450" t="str">
        <f>IF(ISBLANK(Wine!Q70),"",if(Wine!Q70=0,"",Wine!Q70))</f>
        <v/>
      </c>
      <c r="R1520" s="450" t="str">
        <f>IF(ISBLANK(Wine!S70),"",if(Wine!S70=0,"",Wine!S70))</f>
        <v/>
      </c>
    </row>
    <row r="1521">
      <c r="A1521" s="779"/>
      <c r="C1521" s="450" t="b">
        <f>IF(ISBLANK(Wine!G71),FALSE,if(Wine!G71=0,FALSE,TRUE))</f>
        <v>0</v>
      </c>
      <c r="D1521" s="450" t="str">
        <f>if(Wine!I71=0,"",IF(isblank(Wine!I71),"",if(MOC!$J$152=false,Wine!F71,if(C1521=true,MOC!$H$152&amp;Wine!F71,if(MOC!$J$153,MOC!$H$152&amp;Wine!F71,Wine!F71)))))</f>
        <v/>
      </c>
      <c r="E1521" s="450" t="str">
        <f>if(Wine!I71=0,"",IF(isblank(Wine!I71),"",Wine!I71))</f>
        <v/>
      </c>
      <c r="G1521" s="450" t="str">
        <f>if(Wine!I71=0,"",IF(isblank(Wine!I71),"",if(MOC!$J$156=true,Wine!$F$14,$B$1465)))</f>
        <v/>
      </c>
      <c r="H1521" s="780">
        <f t="shared" si="15"/>
        <v>56</v>
      </c>
      <c r="I1521" s="450" t="str">
        <f>Wine!P71</f>
        <v/>
      </c>
      <c r="P1521" s="450" t="str">
        <f>IF(ISBLANK(Wine!Q71),"",if(Wine!Q71=0,"",Wine!Q71))</f>
        <v/>
      </c>
      <c r="R1521" s="450" t="str">
        <f>IF(ISBLANK(Wine!S71),"",if(Wine!S71=0,"",Wine!S71))</f>
        <v/>
      </c>
    </row>
    <row r="1522">
      <c r="A1522" s="779"/>
      <c r="C1522" s="450" t="b">
        <f>IF(ISBLANK(Wine!G72),FALSE,if(Wine!G72=0,FALSE,TRUE))</f>
        <v>0</v>
      </c>
      <c r="D1522" s="450" t="str">
        <f>if(Wine!I72=0,"",IF(isblank(Wine!I72),"",if(MOC!$J$152=false,Wine!F72,if(C1522=true,MOC!$H$152&amp;Wine!F72,if(MOC!$J$153,MOC!$H$152&amp;Wine!F72,Wine!F72)))))</f>
        <v/>
      </c>
      <c r="E1522" s="450" t="str">
        <f>if(Wine!I72=0,"",IF(isblank(Wine!I72),"",Wine!I72))</f>
        <v/>
      </c>
      <c r="G1522" s="450" t="str">
        <f>if(Wine!I72=0,"",IF(isblank(Wine!I72),"",if(MOC!$J$156=true,Wine!$F$14,$B$1465)))</f>
        <v/>
      </c>
      <c r="H1522" s="780">
        <f t="shared" si="15"/>
        <v>57</v>
      </c>
      <c r="I1522" s="450" t="str">
        <f>Wine!P72</f>
        <v/>
      </c>
      <c r="P1522" s="450" t="str">
        <f>IF(ISBLANK(Wine!Q72),"",if(Wine!Q72=0,"",Wine!Q72))</f>
        <v/>
      </c>
      <c r="R1522" s="450" t="str">
        <f>IF(ISBLANK(Wine!S72),"",if(Wine!S72=0,"",Wine!S72))</f>
        <v/>
      </c>
    </row>
    <row r="1523">
      <c r="A1523" s="779"/>
      <c r="C1523" s="450" t="b">
        <f>IF(ISBLANK(Wine!G73),FALSE,if(Wine!G73=0,FALSE,TRUE))</f>
        <v>0</v>
      </c>
      <c r="D1523" s="450" t="str">
        <f>if(Wine!I73=0,"",IF(isblank(Wine!I73),"",if(MOC!$J$152=false,Wine!F73,if(C1523=true,MOC!$H$152&amp;Wine!F73,if(MOC!$J$153,MOC!$H$152&amp;Wine!F73,Wine!F73)))))</f>
        <v/>
      </c>
      <c r="E1523" s="450" t="str">
        <f>if(Wine!I73=0,"",IF(isblank(Wine!I73),"",Wine!I73))</f>
        <v/>
      </c>
      <c r="G1523" s="450" t="str">
        <f>if(Wine!I73=0,"",IF(isblank(Wine!I73),"",if(MOC!$J$156=true,Wine!$F$14,$B$1465)))</f>
        <v/>
      </c>
      <c r="H1523" s="780">
        <f t="shared" si="15"/>
        <v>58</v>
      </c>
      <c r="I1523" s="450" t="str">
        <f>Wine!P73</f>
        <v/>
      </c>
      <c r="P1523" s="450" t="str">
        <f>IF(ISBLANK(Wine!Q73),"",if(Wine!Q73=0,"",Wine!Q73))</f>
        <v/>
      </c>
      <c r="R1523" s="450" t="str">
        <f>IF(ISBLANK(Wine!S73),"",if(Wine!S73=0,"",Wine!S73))</f>
        <v/>
      </c>
    </row>
    <row r="1524">
      <c r="A1524" s="779"/>
      <c r="C1524" s="450" t="b">
        <f>IF(ISBLANK(Wine!G74),FALSE,if(Wine!G74=0,FALSE,TRUE))</f>
        <v>0</v>
      </c>
      <c r="D1524" s="450" t="str">
        <f>if(Wine!I74=0,"",IF(isblank(Wine!I74),"",if(MOC!$J$152=false,Wine!F74,if(C1524=true,MOC!$H$152&amp;Wine!F74,if(MOC!$J$153,MOC!$H$152&amp;Wine!F74,Wine!F74)))))</f>
        <v/>
      </c>
      <c r="E1524" s="450" t="str">
        <f>if(Wine!I74=0,"",IF(isblank(Wine!I74),"",Wine!I74))</f>
        <v/>
      </c>
      <c r="G1524" s="450" t="str">
        <f>if(Wine!I74=0,"",IF(isblank(Wine!I74),"",if(MOC!$J$156=true,Wine!$F$14,$B$1465)))</f>
        <v/>
      </c>
      <c r="H1524" s="780">
        <f t="shared" si="15"/>
        <v>59</v>
      </c>
      <c r="I1524" s="450" t="str">
        <f>Wine!P74</f>
        <v/>
      </c>
      <c r="P1524" s="450" t="str">
        <f>IF(ISBLANK(Wine!Q74),"",if(Wine!Q74=0,"",Wine!Q74))</f>
        <v/>
      </c>
      <c r="R1524" s="450" t="str">
        <f>IF(ISBLANK(Wine!S74),"",if(Wine!S74=0,"",Wine!S74))</f>
        <v/>
      </c>
    </row>
    <row r="1525">
      <c r="A1525" s="779"/>
      <c r="C1525" s="450" t="b">
        <f>IF(ISBLANK(Wine!G75),FALSE,if(Wine!G75=0,FALSE,TRUE))</f>
        <v>0</v>
      </c>
      <c r="D1525" s="450" t="str">
        <f>if(Wine!I75=0,"",IF(isblank(Wine!I75),"",if(MOC!$J$152=false,Wine!F75,if(C1525=true,MOC!$H$152&amp;Wine!F75,if(MOC!$J$153,MOC!$H$152&amp;Wine!F75,Wine!F75)))))</f>
        <v/>
      </c>
      <c r="E1525" s="450" t="str">
        <f>if(Wine!I75=0,"",IF(isblank(Wine!I75),"",Wine!I75))</f>
        <v/>
      </c>
      <c r="G1525" s="450" t="str">
        <f>if(Wine!I75=0,"",IF(isblank(Wine!I75),"",if(MOC!$J$156=true,Wine!$F$14,$B$1465)))</f>
        <v/>
      </c>
      <c r="H1525" s="780">
        <f t="shared" si="15"/>
        <v>60</v>
      </c>
      <c r="I1525" s="450" t="str">
        <f>Wine!P75</f>
        <v/>
      </c>
      <c r="P1525" s="450" t="str">
        <f>IF(ISBLANK(Wine!Q75),"",if(Wine!Q75=0,"",Wine!Q75))</f>
        <v/>
      </c>
      <c r="R1525" s="450" t="str">
        <f>IF(ISBLANK(Wine!S75),"",if(Wine!S75=0,"",Wine!S75))</f>
        <v/>
      </c>
    </row>
    <row r="1526">
      <c r="A1526" s="779"/>
      <c r="C1526" s="450" t="b">
        <f>IF(ISBLANK(Wine!G76),FALSE,if(Wine!G76=0,FALSE,TRUE))</f>
        <v>0</v>
      </c>
      <c r="D1526" s="450" t="str">
        <f>if(Wine!I76=0,"",IF(isblank(Wine!I76),"",if(MOC!$J$152=false,Wine!F76,if(C1526=true,MOC!$H$152&amp;Wine!F76,if(MOC!$J$153,MOC!$H$152&amp;Wine!F76,Wine!F76)))))</f>
        <v/>
      </c>
      <c r="E1526" s="450" t="str">
        <f>if(Wine!I76=0,"",IF(isblank(Wine!I76),"",Wine!I76))</f>
        <v/>
      </c>
      <c r="G1526" s="450" t="str">
        <f>if(Wine!I76=0,"",IF(isblank(Wine!I76),"",if(MOC!$J$156=true,Wine!$F$14,$B$1465)))</f>
        <v/>
      </c>
      <c r="H1526" s="780">
        <f t="shared" si="15"/>
        <v>61</v>
      </c>
      <c r="I1526" s="450" t="str">
        <f>Wine!P76</f>
        <v/>
      </c>
      <c r="P1526" s="450" t="str">
        <f>IF(ISBLANK(Wine!Q76),"",if(Wine!Q76=0,"",Wine!Q76))</f>
        <v/>
      </c>
      <c r="R1526" s="450" t="str">
        <f>IF(ISBLANK(Wine!S76),"",if(Wine!S76=0,"",Wine!S76))</f>
        <v/>
      </c>
    </row>
    <row r="1527">
      <c r="A1527" s="779"/>
      <c r="C1527" s="450" t="b">
        <f>IF(ISBLANK(Wine!G77),FALSE,if(Wine!G77=0,FALSE,TRUE))</f>
        <v>0</v>
      </c>
      <c r="D1527" s="450" t="str">
        <f>if(Wine!I77=0,"",IF(isblank(Wine!I77),"",if(MOC!$J$152=false,Wine!F77,if(C1527=true,MOC!$H$152&amp;Wine!F77,if(MOC!$J$153,MOC!$H$152&amp;Wine!F77,Wine!F77)))))</f>
        <v/>
      </c>
      <c r="E1527" s="450" t="str">
        <f>if(Wine!I77=0,"",IF(isblank(Wine!I77),"",Wine!I77))</f>
        <v/>
      </c>
      <c r="G1527" s="450" t="str">
        <f>if(Wine!I77=0,"",IF(isblank(Wine!I77),"",if(MOC!$J$156=true,Wine!$F$14,$B$1465)))</f>
        <v/>
      </c>
      <c r="H1527" s="780">
        <f t="shared" si="15"/>
        <v>62</v>
      </c>
      <c r="I1527" s="450" t="str">
        <f>Wine!P77</f>
        <v/>
      </c>
      <c r="P1527" s="450" t="str">
        <f>IF(ISBLANK(Wine!Q77),"",if(Wine!Q77=0,"",Wine!Q77))</f>
        <v/>
      </c>
      <c r="R1527" s="450" t="str">
        <f>IF(ISBLANK(Wine!S77),"",if(Wine!S77=0,"",Wine!S77))</f>
        <v/>
      </c>
    </row>
    <row r="1528">
      <c r="A1528" s="779"/>
      <c r="C1528" s="450" t="b">
        <f>IF(ISBLANK(Wine!G78),FALSE,if(Wine!G78=0,FALSE,TRUE))</f>
        <v>0</v>
      </c>
      <c r="D1528" s="450" t="str">
        <f>if(Wine!I78=0,"",IF(isblank(Wine!I78),"",if(MOC!$J$152=false,Wine!F78,if(C1528=true,MOC!$H$152&amp;Wine!F78,if(MOC!$J$153,MOC!$H$152&amp;Wine!F78,Wine!F78)))))</f>
        <v/>
      </c>
      <c r="E1528" s="450" t="str">
        <f>if(Wine!I78=0,"",IF(isblank(Wine!I78),"",Wine!I78))</f>
        <v/>
      </c>
      <c r="G1528" s="450" t="str">
        <f>if(Wine!I78=0,"",IF(isblank(Wine!I78),"",if(MOC!$J$156=true,Wine!$F$14,$B$1465)))</f>
        <v/>
      </c>
      <c r="H1528" s="780">
        <f t="shared" si="15"/>
        <v>63</v>
      </c>
      <c r="I1528" s="450" t="str">
        <f>Wine!P78</f>
        <v/>
      </c>
      <c r="P1528" s="450" t="str">
        <f>IF(ISBLANK(Wine!Q78),"",if(Wine!Q78=0,"",Wine!Q78))</f>
        <v/>
      </c>
      <c r="R1528" s="450" t="str">
        <f>IF(ISBLANK(Wine!S78),"",if(Wine!S78=0,"",Wine!S78))</f>
        <v/>
      </c>
    </row>
    <row r="1529">
      <c r="A1529" s="779"/>
      <c r="C1529" s="450" t="b">
        <f>IF(ISBLANK(Wine!G79),FALSE,if(Wine!G79=0,FALSE,TRUE))</f>
        <v>0</v>
      </c>
      <c r="D1529" s="450" t="str">
        <f>if(Wine!I79=0,"",IF(isblank(Wine!I79),"",if(MOC!$J$152=false,Wine!F79,if(C1529=true,MOC!$H$152&amp;Wine!F79,if(MOC!$J$153,MOC!$H$152&amp;Wine!F79,Wine!F79)))))</f>
        <v/>
      </c>
      <c r="E1529" s="450" t="str">
        <f>if(Wine!I79=0,"",IF(isblank(Wine!I79),"",Wine!I79))</f>
        <v/>
      </c>
      <c r="G1529" s="450" t="str">
        <f>if(Wine!I79=0,"",IF(isblank(Wine!I79),"",if(MOC!$J$156=true,Wine!$F$14,$B$1465)))</f>
        <v/>
      </c>
      <c r="H1529" s="780">
        <f t="shared" si="15"/>
        <v>64</v>
      </c>
      <c r="I1529" s="450" t="str">
        <f>Wine!P79</f>
        <v/>
      </c>
      <c r="P1529" s="450" t="str">
        <f>IF(ISBLANK(Wine!Q79),"",if(Wine!Q79=0,"",Wine!Q79))</f>
        <v/>
      </c>
      <c r="R1529" s="450" t="str">
        <f>IF(ISBLANK(Wine!S79),"",if(Wine!S79=0,"",Wine!S79))</f>
        <v/>
      </c>
    </row>
    <row r="1530">
      <c r="A1530" s="779"/>
      <c r="C1530" s="450" t="b">
        <f>IF(ISBLANK(Wine!G80),FALSE,if(Wine!G80=0,FALSE,TRUE))</f>
        <v>0</v>
      </c>
      <c r="D1530" s="450" t="str">
        <f>if(Wine!I80=0,"",IF(isblank(Wine!I80),"",if(MOC!$J$152=false,Wine!F80,if(C1530=true,MOC!$H$152&amp;Wine!F80,if(MOC!$J$153,MOC!$H$152&amp;Wine!F80,Wine!F80)))))</f>
        <v/>
      </c>
      <c r="E1530" s="450" t="str">
        <f>if(Wine!I80=0,"",IF(isblank(Wine!I80),"",Wine!I80))</f>
        <v/>
      </c>
      <c r="G1530" s="450" t="str">
        <f>if(Wine!I80=0,"",IF(isblank(Wine!I80),"",if(MOC!$J$156=true,Wine!$F$14,$B$1465)))</f>
        <v/>
      </c>
      <c r="H1530" s="780">
        <f t="shared" si="15"/>
        <v>65</v>
      </c>
      <c r="I1530" s="450" t="str">
        <f>Wine!P80</f>
        <v/>
      </c>
      <c r="P1530" s="450" t="str">
        <f>IF(ISBLANK(Wine!Q80),"",if(Wine!Q80=0,"",Wine!Q80))</f>
        <v/>
      </c>
      <c r="R1530" s="450" t="str">
        <f>IF(ISBLANK(Wine!S80),"",if(Wine!S80=0,"",Wine!S80))</f>
        <v/>
      </c>
    </row>
    <row r="1531">
      <c r="A1531" s="779"/>
      <c r="C1531" s="450" t="b">
        <f>IF(ISBLANK(Wine!G81),FALSE,if(Wine!G81=0,FALSE,TRUE))</f>
        <v>0</v>
      </c>
      <c r="D1531" s="450" t="str">
        <f>if(Wine!I81=0,"",IF(isblank(Wine!I81),"",if(MOC!$J$152=false,Wine!F81,if(C1531=true,MOC!$H$152&amp;Wine!F81,if(MOC!$J$153,MOC!$H$152&amp;Wine!F81,Wine!F81)))))</f>
        <v/>
      </c>
      <c r="E1531" s="450" t="str">
        <f>if(Wine!I81=0,"",IF(isblank(Wine!I81),"",Wine!I81))</f>
        <v/>
      </c>
      <c r="G1531" s="450" t="str">
        <f>if(Wine!I81=0,"",IF(isblank(Wine!I81),"",if(MOC!$J$156=true,Wine!$F$14,$B$1465)))</f>
        <v/>
      </c>
      <c r="H1531" s="780">
        <f t="shared" si="15"/>
        <v>66</v>
      </c>
      <c r="I1531" s="450" t="str">
        <f>Wine!P81</f>
        <v/>
      </c>
      <c r="P1531" s="450" t="str">
        <f>IF(ISBLANK(Wine!Q81),"",if(Wine!Q81=0,"",Wine!Q81))</f>
        <v/>
      </c>
      <c r="R1531" s="450" t="str">
        <f>IF(ISBLANK(Wine!S81),"",if(Wine!S81=0,"",Wine!S81))</f>
        <v/>
      </c>
    </row>
    <row r="1532">
      <c r="A1532" s="779"/>
      <c r="C1532" s="450" t="b">
        <f>IF(ISBLANK(Wine!G82),FALSE,if(Wine!G82=0,FALSE,TRUE))</f>
        <v>0</v>
      </c>
      <c r="D1532" s="450" t="str">
        <f>if(Wine!I82=0,"",IF(isblank(Wine!I82),"",if(MOC!$J$152=false,Wine!F82,if(C1532=true,MOC!$H$152&amp;Wine!F82,if(MOC!$J$153,MOC!$H$152&amp;Wine!F82,Wine!F82)))))</f>
        <v/>
      </c>
      <c r="E1532" s="450" t="str">
        <f>if(Wine!I82=0,"",IF(isblank(Wine!I82),"",Wine!I82))</f>
        <v/>
      </c>
      <c r="G1532" s="450" t="str">
        <f>if(Wine!I82=0,"",IF(isblank(Wine!I82),"",if(MOC!$J$156=true,Wine!$F$14,$B$1465)))</f>
        <v/>
      </c>
      <c r="H1532" s="780">
        <f t="shared" si="15"/>
        <v>67</v>
      </c>
      <c r="I1532" s="450" t="str">
        <f>Wine!P82</f>
        <v/>
      </c>
      <c r="P1532" s="450" t="str">
        <f>IF(ISBLANK(Wine!Q82),"",if(Wine!Q82=0,"",Wine!Q82))</f>
        <v/>
      </c>
      <c r="R1532" s="450" t="str">
        <f>IF(ISBLANK(Wine!S82),"",if(Wine!S82=0,"",Wine!S82))</f>
        <v/>
      </c>
    </row>
    <row r="1533">
      <c r="A1533" s="779"/>
      <c r="C1533" s="450" t="b">
        <f>IF(ISBLANK(Wine!G83),FALSE,if(Wine!G83=0,FALSE,TRUE))</f>
        <v>0</v>
      </c>
      <c r="D1533" s="450" t="str">
        <f>if(Wine!I83=0,"",IF(isblank(Wine!I83),"",if(MOC!$J$152=false,Wine!F83,if(C1533=true,MOC!$H$152&amp;Wine!F83,if(MOC!$J$153,MOC!$H$152&amp;Wine!F83,Wine!F83)))))</f>
        <v/>
      </c>
      <c r="E1533" s="450" t="str">
        <f>if(Wine!I83=0,"",IF(isblank(Wine!I83),"",Wine!I83))</f>
        <v/>
      </c>
      <c r="G1533" s="450" t="str">
        <f>if(Wine!I83=0,"",IF(isblank(Wine!I83),"",if(MOC!$J$156=true,Wine!$F$14,$B$1465)))</f>
        <v/>
      </c>
      <c r="H1533" s="780">
        <f t="shared" si="15"/>
        <v>68</v>
      </c>
      <c r="I1533" s="450" t="str">
        <f>Wine!P83</f>
        <v/>
      </c>
      <c r="P1533" s="450" t="str">
        <f>IF(ISBLANK(Wine!Q83),"",if(Wine!Q83=0,"",Wine!Q83))</f>
        <v/>
      </c>
      <c r="R1533" s="450" t="str">
        <f>IF(ISBLANK(Wine!S83),"",if(Wine!S83=0,"",Wine!S83))</f>
        <v/>
      </c>
    </row>
    <row r="1534">
      <c r="A1534" s="779"/>
      <c r="C1534" s="450" t="b">
        <f>IF(ISBLANK(Wine!G84),FALSE,if(Wine!G84=0,FALSE,TRUE))</f>
        <v>0</v>
      </c>
      <c r="D1534" s="450" t="str">
        <f>if(Wine!I84=0,"",IF(isblank(Wine!I84),"",if(MOC!$J$152=false,Wine!F84,if(C1534=true,MOC!$H$152&amp;Wine!F84,if(MOC!$J$153,MOC!$H$152&amp;Wine!F84,Wine!F84)))))</f>
        <v/>
      </c>
      <c r="E1534" s="450" t="str">
        <f>if(Wine!I84=0,"",IF(isblank(Wine!I84),"",Wine!I84))</f>
        <v/>
      </c>
      <c r="G1534" s="450" t="str">
        <f>if(Wine!I84=0,"",IF(isblank(Wine!I84),"",if(MOC!$J$156=true,Wine!$F$14,$B$1465)))</f>
        <v/>
      </c>
      <c r="H1534" s="780">
        <f t="shared" si="15"/>
        <v>69</v>
      </c>
      <c r="I1534" s="450" t="str">
        <f>Wine!P84</f>
        <v/>
      </c>
      <c r="P1534" s="450" t="str">
        <f>IF(ISBLANK(Wine!Q84),"",if(Wine!Q84=0,"",Wine!Q84))</f>
        <v/>
      </c>
      <c r="R1534" s="450" t="str">
        <f>IF(ISBLANK(Wine!S84),"",if(Wine!S84=0,"",Wine!S84))</f>
        <v/>
      </c>
    </row>
    <row r="1535">
      <c r="A1535" s="779"/>
      <c r="C1535" s="450" t="b">
        <f>IF(ISBLANK(Wine!G85),FALSE,if(Wine!G85=0,FALSE,TRUE))</f>
        <v>0</v>
      </c>
      <c r="D1535" s="450" t="str">
        <f>if(Wine!I85=0,"",IF(isblank(Wine!I85),"",if(MOC!$J$152=false,Wine!F85,if(C1535=true,MOC!$H$152&amp;Wine!F85,if(MOC!$J$153,MOC!$H$152&amp;Wine!F85,Wine!F85)))))</f>
        <v/>
      </c>
      <c r="E1535" s="450" t="str">
        <f>if(Wine!I85=0,"",IF(isblank(Wine!I85),"",Wine!I85))</f>
        <v/>
      </c>
      <c r="G1535" s="450" t="str">
        <f>if(Wine!I85=0,"",IF(isblank(Wine!I85),"",if(MOC!$J$156=true,Wine!$F$14,$B$1465)))</f>
        <v/>
      </c>
      <c r="H1535" s="780">
        <f t="shared" si="15"/>
        <v>70</v>
      </c>
      <c r="I1535" s="450" t="str">
        <f>Wine!P85</f>
        <v/>
      </c>
      <c r="P1535" s="450" t="str">
        <f>IF(ISBLANK(Wine!Q85),"",if(Wine!Q85=0,"",Wine!Q85))</f>
        <v/>
      </c>
      <c r="R1535" s="450" t="str">
        <f>IF(ISBLANK(Wine!S85),"",if(Wine!S85=0,"",Wine!S85))</f>
        <v/>
      </c>
    </row>
    <row r="1536">
      <c r="A1536" s="779"/>
      <c r="C1536" s="450" t="b">
        <f>IF(ISBLANK(Wine!G86),FALSE,if(Wine!G86=0,FALSE,TRUE))</f>
        <v>0</v>
      </c>
      <c r="D1536" s="450" t="str">
        <f>if(Wine!I86=0,"",IF(isblank(Wine!I86),"",if(MOC!$J$152=false,Wine!F86,if(C1536=true,MOC!$H$152&amp;Wine!F86,if(MOC!$J$153,MOC!$H$152&amp;Wine!F86,Wine!F86)))))</f>
        <v/>
      </c>
      <c r="E1536" s="450" t="str">
        <f>if(Wine!I86=0,"",IF(isblank(Wine!I86),"",Wine!I86))</f>
        <v/>
      </c>
      <c r="G1536" s="450" t="str">
        <f>if(Wine!I86=0,"",IF(isblank(Wine!I86),"",if(MOC!$J$156=true,Wine!$F$14,$B$1465)))</f>
        <v/>
      </c>
      <c r="H1536" s="780">
        <f t="shared" si="15"/>
        <v>71</v>
      </c>
      <c r="I1536" s="450" t="str">
        <f>Wine!P86</f>
        <v/>
      </c>
      <c r="P1536" s="450" t="str">
        <f>IF(ISBLANK(Wine!Q86),"",if(Wine!Q86=0,"",Wine!Q86))</f>
        <v/>
      </c>
      <c r="R1536" s="450" t="str">
        <f>IF(ISBLANK(Wine!S86),"",if(Wine!S86=0,"",Wine!S86))</f>
        <v/>
      </c>
    </row>
    <row r="1537">
      <c r="A1537" s="779"/>
      <c r="C1537" s="450" t="b">
        <f>IF(ISBLANK(Wine!G87),FALSE,if(Wine!G87=0,FALSE,TRUE))</f>
        <v>0</v>
      </c>
      <c r="D1537" s="450" t="str">
        <f>if(Wine!I87=0,"",IF(isblank(Wine!I87),"",if(MOC!$J$152=false,Wine!F87,if(C1537=true,MOC!$H$152&amp;Wine!F87,if(MOC!$J$153,MOC!$H$152&amp;Wine!F87,Wine!F87)))))</f>
        <v/>
      </c>
      <c r="E1537" s="450" t="str">
        <f>if(Wine!I87=0,"",IF(isblank(Wine!I87),"",Wine!I87))</f>
        <v/>
      </c>
      <c r="G1537" s="450" t="str">
        <f>if(Wine!I87=0,"",IF(isblank(Wine!I87),"",if(MOC!$J$156=true,Wine!$F$14,$B$1465)))</f>
        <v/>
      </c>
      <c r="H1537" s="780">
        <f t="shared" si="15"/>
        <v>72</v>
      </c>
      <c r="I1537" s="450" t="str">
        <f>Wine!P87</f>
        <v/>
      </c>
      <c r="P1537" s="450" t="str">
        <f>IF(ISBLANK(Wine!Q87),"",if(Wine!Q87=0,"",Wine!Q87))</f>
        <v/>
      </c>
      <c r="R1537" s="450" t="str">
        <f>IF(ISBLANK(Wine!S87),"",if(Wine!S87=0,"",Wine!S87))</f>
        <v/>
      </c>
    </row>
    <row r="1538">
      <c r="A1538" s="779"/>
      <c r="C1538" s="450" t="b">
        <f>IF(ISBLANK(Wine!G88),FALSE,if(Wine!G88=0,FALSE,TRUE))</f>
        <v>0</v>
      </c>
      <c r="D1538" s="450" t="str">
        <f>if(Wine!I88=0,"",IF(isblank(Wine!I88),"",if(MOC!$J$152=false,Wine!F88,if(C1538=true,MOC!$H$152&amp;Wine!F88,if(MOC!$J$153,MOC!$H$152&amp;Wine!F88,Wine!F88)))))</f>
        <v/>
      </c>
      <c r="E1538" s="450" t="str">
        <f>if(Wine!I88=0,"",IF(isblank(Wine!I88),"",Wine!I88))</f>
        <v/>
      </c>
      <c r="G1538" s="450" t="str">
        <f>if(Wine!I88=0,"",IF(isblank(Wine!I88),"",if(MOC!$J$156=true,Wine!$F$14,$B$1465)))</f>
        <v/>
      </c>
      <c r="H1538" s="780">
        <f t="shared" si="15"/>
        <v>73</v>
      </c>
      <c r="I1538" s="450" t="str">
        <f>Wine!P88</f>
        <v/>
      </c>
      <c r="P1538" s="450" t="str">
        <f>IF(ISBLANK(Wine!Q88),"",if(Wine!Q88=0,"",Wine!Q88))</f>
        <v/>
      </c>
      <c r="R1538" s="450" t="str">
        <f>IF(ISBLANK(Wine!S88),"",if(Wine!S88=0,"",Wine!S88))</f>
        <v/>
      </c>
    </row>
    <row r="1539">
      <c r="A1539" s="779"/>
      <c r="C1539" s="450" t="b">
        <f>IF(ISBLANK(Wine!G89),FALSE,if(Wine!G89=0,FALSE,TRUE))</f>
        <v>0</v>
      </c>
      <c r="D1539" s="450" t="str">
        <f>if(Wine!I89=0,"",IF(isblank(Wine!I89),"",if(MOC!$J$152=false,Wine!F89,if(C1539=true,MOC!$H$152&amp;Wine!F89,if(MOC!$J$153,MOC!$H$152&amp;Wine!F89,Wine!F89)))))</f>
        <v/>
      </c>
      <c r="E1539" s="450" t="str">
        <f>if(Wine!I89=0,"",IF(isblank(Wine!I89),"",Wine!I89))</f>
        <v/>
      </c>
      <c r="G1539" s="450" t="str">
        <f>if(Wine!I89=0,"",IF(isblank(Wine!I89),"",if(MOC!$J$156=true,Wine!$F$14,$B$1465)))</f>
        <v/>
      </c>
      <c r="H1539" s="780">
        <f t="shared" si="15"/>
        <v>74</v>
      </c>
      <c r="I1539" s="450" t="str">
        <f>Wine!P89</f>
        <v/>
      </c>
      <c r="P1539" s="450" t="str">
        <f>IF(ISBLANK(Wine!Q89),"",if(Wine!Q89=0,"",Wine!Q89))</f>
        <v/>
      </c>
      <c r="R1539" s="450" t="str">
        <f>IF(ISBLANK(Wine!S89),"",if(Wine!S89=0,"",Wine!S89))</f>
        <v/>
      </c>
    </row>
    <row r="1540">
      <c r="A1540" s="779"/>
      <c r="C1540" s="450" t="b">
        <f>IF(ISBLANK(Wine!G90),FALSE,if(Wine!G90=0,FALSE,TRUE))</f>
        <v>0</v>
      </c>
      <c r="D1540" s="450" t="str">
        <f>if(Wine!I90=0,"",IF(isblank(Wine!I90),"",if(MOC!$J$152=false,Wine!F90,if(C1540=true,MOC!$H$152&amp;Wine!F90,if(MOC!$J$153,MOC!$H$152&amp;Wine!F90,Wine!F90)))))</f>
        <v/>
      </c>
      <c r="E1540" s="450" t="str">
        <f>if(Wine!I90=0,"",IF(isblank(Wine!I90),"",Wine!I90))</f>
        <v/>
      </c>
      <c r="G1540" s="450" t="str">
        <f>if(Wine!I90=0,"",IF(isblank(Wine!I90),"",if(MOC!$J$156=true,Wine!$F$14,$B$1465)))</f>
        <v/>
      </c>
      <c r="H1540" s="780">
        <f t="shared" si="15"/>
        <v>75</v>
      </c>
      <c r="I1540" s="450" t="str">
        <f>Wine!P90</f>
        <v/>
      </c>
      <c r="P1540" s="450" t="str">
        <f>IF(ISBLANK(Wine!Q90),"",if(Wine!Q90=0,"",Wine!Q90))</f>
        <v/>
      </c>
      <c r="R1540" s="450" t="str">
        <f>IF(ISBLANK(Wine!S90),"",if(Wine!S90=0,"",Wine!S90))</f>
        <v/>
      </c>
    </row>
    <row r="1541">
      <c r="A1541" s="779"/>
      <c r="C1541" s="450" t="b">
        <f>IF(ISBLANK(Wine!G91),FALSE,if(Wine!G91=0,FALSE,TRUE))</f>
        <v>0</v>
      </c>
      <c r="D1541" s="450" t="str">
        <f>if(Wine!I91=0,"",IF(isblank(Wine!I91),"",if(MOC!$J$152=false,Wine!F91,if(C1541=true,MOC!$H$152&amp;Wine!F91,if(MOC!$J$153,MOC!$H$152&amp;Wine!F91,Wine!F91)))))</f>
        <v/>
      </c>
      <c r="E1541" s="450" t="str">
        <f>if(Wine!I91=0,"",IF(isblank(Wine!I91),"",Wine!I91))</f>
        <v/>
      </c>
      <c r="G1541" s="450" t="str">
        <f>if(Wine!I91=0,"",IF(isblank(Wine!I91),"",if(MOC!$J$156=true,Wine!$F$14,$B$1465)))</f>
        <v/>
      </c>
      <c r="H1541" s="780">
        <f t="shared" si="15"/>
        <v>76</v>
      </c>
      <c r="I1541" s="450" t="str">
        <f>Wine!P91</f>
        <v/>
      </c>
      <c r="P1541" s="450" t="str">
        <f>IF(ISBLANK(Wine!Q91),"",if(Wine!Q91=0,"",Wine!Q91))</f>
        <v/>
      </c>
      <c r="R1541" s="450" t="str">
        <f>IF(ISBLANK(Wine!S91),"",if(Wine!S91=0,"",Wine!S91))</f>
        <v/>
      </c>
    </row>
    <row r="1542">
      <c r="A1542" s="779"/>
      <c r="C1542" s="450" t="b">
        <f>IF(ISBLANK(Wine!G92),FALSE,if(Wine!G92=0,FALSE,TRUE))</f>
        <v>0</v>
      </c>
      <c r="D1542" s="450" t="str">
        <f>if(Wine!I92=0,"",IF(isblank(Wine!I92),"",if(MOC!$J$152=false,Wine!F92,if(C1542=true,MOC!$H$152&amp;Wine!F92,if(MOC!$J$153,MOC!$H$152&amp;Wine!F92,Wine!F92)))))</f>
        <v/>
      </c>
      <c r="E1542" s="450" t="str">
        <f>if(Wine!I92=0,"",IF(isblank(Wine!I92),"",Wine!I92))</f>
        <v/>
      </c>
      <c r="G1542" s="450" t="str">
        <f>if(Wine!I92=0,"",IF(isblank(Wine!I92),"",if(MOC!$J$156=true,Wine!$F$14,$B$1465)))</f>
        <v/>
      </c>
      <c r="H1542" s="780">
        <f t="shared" si="15"/>
        <v>77</v>
      </c>
      <c r="I1542" s="450" t="str">
        <f>Wine!P92</f>
        <v/>
      </c>
      <c r="P1542" s="450" t="str">
        <f>IF(ISBLANK(Wine!Q92),"",if(Wine!Q92=0,"",Wine!Q92))</f>
        <v/>
      </c>
      <c r="R1542" s="450" t="str">
        <f>IF(ISBLANK(Wine!S92),"",if(Wine!S92=0,"",Wine!S92))</f>
        <v/>
      </c>
    </row>
    <row r="1543">
      <c r="A1543" s="779"/>
      <c r="C1543" s="450" t="b">
        <f>IF(ISBLANK(Wine!G93),FALSE,if(Wine!G93=0,FALSE,TRUE))</f>
        <v>0</v>
      </c>
      <c r="D1543" s="450" t="str">
        <f>if(Wine!I93=0,"",IF(isblank(Wine!I93),"",if(MOC!$J$152=false,Wine!F93,if(C1543=true,MOC!$H$152&amp;Wine!F93,if(MOC!$J$153,MOC!$H$152&amp;Wine!F93,Wine!F93)))))</f>
        <v/>
      </c>
      <c r="E1543" s="450" t="str">
        <f>if(Wine!I93=0,"",IF(isblank(Wine!I93),"",Wine!I93))</f>
        <v/>
      </c>
      <c r="G1543" s="450" t="str">
        <f>if(Wine!I93=0,"",IF(isblank(Wine!I93),"",if(MOC!$J$156=true,Wine!$F$14,$B$1465)))</f>
        <v/>
      </c>
      <c r="H1543" s="780">
        <f t="shared" si="15"/>
        <v>78</v>
      </c>
      <c r="I1543" s="450" t="str">
        <f>Wine!P93</f>
        <v/>
      </c>
      <c r="P1543" s="450" t="str">
        <f>IF(ISBLANK(Wine!Q93),"",if(Wine!Q93=0,"",Wine!Q93))</f>
        <v/>
      </c>
      <c r="R1543" s="450" t="str">
        <f>IF(ISBLANK(Wine!S93),"",if(Wine!S93=0,"",Wine!S93))</f>
        <v/>
      </c>
    </row>
    <row r="1544">
      <c r="A1544" s="779"/>
      <c r="C1544" s="450" t="b">
        <f>IF(ISBLANK(Wine!G94),FALSE,if(Wine!G94=0,FALSE,TRUE))</f>
        <v>0</v>
      </c>
      <c r="D1544" s="450" t="str">
        <f>if(Wine!I94=0,"",IF(isblank(Wine!I94),"",if(MOC!$J$152=false,Wine!F94,if(C1544=true,MOC!$H$152&amp;Wine!F94,if(MOC!$J$153,MOC!$H$152&amp;Wine!F94,Wine!F94)))))</f>
        <v/>
      </c>
      <c r="E1544" s="450" t="str">
        <f>if(Wine!I94=0,"",IF(isblank(Wine!I94),"",Wine!I94))</f>
        <v/>
      </c>
      <c r="G1544" s="450" t="str">
        <f>if(Wine!I94=0,"",IF(isblank(Wine!I94),"",if(MOC!$J$156=true,Wine!$F$14,$B$1465)))</f>
        <v/>
      </c>
      <c r="H1544" s="780">
        <f t="shared" si="15"/>
        <v>79</v>
      </c>
      <c r="I1544" s="450" t="str">
        <f>Wine!P94</f>
        <v/>
      </c>
      <c r="P1544" s="450" t="str">
        <f>IF(ISBLANK(Wine!Q94),"",if(Wine!Q94=0,"",Wine!Q94))</f>
        <v/>
      </c>
      <c r="R1544" s="450" t="str">
        <f>IF(ISBLANK(Wine!S94),"",if(Wine!S94=0,"",Wine!S94))</f>
        <v/>
      </c>
    </row>
    <row r="1545">
      <c r="A1545" s="779"/>
      <c r="C1545" s="450" t="b">
        <f>IF(ISBLANK(Wine!G95),FALSE,if(Wine!G95=0,FALSE,TRUE))</f>
        <v>0</v>
      </c>
      <c r="D1545" s="450" t="str">
        <f>if(Wine!I95=0,"",IF(isblank(Wine!I95),"",if(MOC!$J$152=false,Wine!F95,if(C1545=true,MOC!$H$152&amp;Wine!F95,if(MOC!$J$153,MOC!$H$152&amp;Wine!F95,Wine!F95)))))</f>
        <v/>
      </c>
      <c r="E1545" s="450" t="str">
        <f>if(Wine!I95=0,"",IF(isblank(Wine!I95),"",Wine!I95))</f>
        <v/>
      </c>
      <c r="G1545" s="450" t="str">
        <f>if(Wine!I95=0,"",IF(isblank(Wine!I95),"",if(MOC!$J$156=true,Wine!$F$14,$B$1465)))</f>
        <v/>
      </c>
      <c r="H1545" s="780">
        <f t="shared" si="15"/>
        <v>80</v>
      </c>
      <c r="I1545" s="450" t="str">
        <f>Wine!P95</f>
        <v/>
      </c>
      <c r="P1545" s="450" t="str">
        <f>IF(ISBLANK(Wine!Q95),"",if(Wine!Q95=0,"",Wine!Q95))</f>
        <v/>
      </c>
      <c r="R1545" s="450" t="str">
        <f>IF(ISBLANK(Wine!S95),"",if(Wine!S95=0,"",Wine!S95))</f>
        <v/>
      </c>
    </row>
    <row r="1546">
      <c r="A1546" s="779"/>
      <c r="C1546" s="450" t="b">
        <f>IF(ISBLANK(Wine!G96),FALSE,if(Wine!G96=0,FALSE,TRUE))</f>
        <v>0</v>
      </c>
      <c r="D1546" s="450" t="str">
        <f>if(Wine!I96=0,"",IF(isblank(Wine!I96),"",if(MOC!$J$152=false,Wine!F96,if(C1546=true,MOC!$H$152&amp;Wine!F96,if(MOC!$J$153,MOC!$H$152&amp;Wine!F96,Wine!F96)))))</f>
        <v/>
      </c>
      <c r="E1546" s="450" t="str">
        <f>if(Wine!I96=0,"",IF(isblank(Wine!I96),"",Wine!I96))</f>
        <v/>
      </c>
      <c r="G1546" s="450" t="str">
        <f>if(Wine!I96=0,"",IF(isblank(Wine!I96),"",if(MOC!$J$156=true,Wine!$F$14,$B$1465)))</f>
        <v/>
      </c>
      <c r="H1546" s="780">
        <f t="shared" si="15"/>
        <v>81</v>
      </c>
      <c r="I1546" s="450" t="str">
        <f>Wine!P96</f>
        <v/>
      </c>
      <c r="P1546" s="450" t="str">
        <f>IF(ISBLANK(Wine!Q96),"",if(Wine!Q96=0,"",Wine!Q96))</f>
        <v/>
      </c>
      <c r="R1546" s="450" t="str">
        <f>IF(ISBLANK(Wine!S96),"",if(Wine!S96=0,"",Wine!S96))</f>
        <v/>
      </c>
    </row>
    <row r="1547">
      <c r="A1547" s="779"/>
      <c r="C1547" s="450" t="b">
        <f>IF(ISBLANK(Wine!G97),FALSE,if(Wine!G97=0,FALSE,TRUE))</f>
        <v>0</v>
      </c>
      <c r="D1547" s="450" t="str">
        <f>if(Wine!I97=0,"",IF(isblank(Wine!I97),"",if(MOC!$J$152=false,Wine!F97,if(C1547=true,MOC!$H$152&amp;Wine!F97,if(MOC!$J$153,MOC!$H$152&amp;Wine!F97,Wine!F97)))))</f>
        <v/>
      </c>
      <c r="E1547" s="450" t="str">
        <f>if(Wine!I97=0,"",IF(isblank(Wine!I97),"",Wine!I97))</f>
        <v/>
      </c>
      <c r="G1547" s="450" t="str">
        <f>if(Wine!I97=0,"",IF(isblank(Wine!I97),"",if(MOC!$J$156=true,Wine!$F$14,$B$1465)))</f>
        <v/>
      </c>
      <c r="H1547" s="780">
        <f t="shared" si="15"/>
        <v>82</v>
      </c>
      <c r="I1547" s="450" t="str">
        <f>Wine!P97</f>
        <v/>
      </c>
      <c r="P1547" s="450" t="str">
        <f>IF(ISBLANK(Wine!Q97),"",if(Wine!Q97=0,"",Wine!Q97))</f>
        <v/>
      </c>
      <c r="R1547" s="450" t="str">
        <f>IF(ISBLANK(Wine!S97),"",if(Wine!S97=0,"",Wine!S97))</f>
        <v/>
      </c>
    </row>
    <row r="1548">
      <c r="A1548" s="779"/>
      <c r="C1548" s="450" t="b">
        <f>IF(ISBLANK(Wine!G98),FALSE,if(Wine!G98=0,FALSE,TRUE))</f>
        <v>0</v>
      </c>
      <c r="D1548" s="450" t="str">
        <f>if(Wine!I98=0,"",IF(isblank(Wine!I98),"",if(MOC!$J$152=false,Wine!F98,if(C1548=true,MOC!$H$152&amp;Wine!F98,if(MOC!$J$153,MOC!$H$152&amp;Wine!F98,Wine!F98)))))</f>
        <v/>
      </c>
      <c r="E1548" s="450" t="str">
        <f>if(Wine!I98=0,"",IF(isblank(Wine!I98),"",Wine!I98))</f>
        <v/>
      </c>
      <c r="G1548" s="450" t="str">
        <f>if(Wine!I98=0,"",IF(isblank(Wine!I98),"",if(MOC!$J$156=true,Wine!$F$14,$B$1465)))</f>
        <v/>
      </c>
      <c r="H1548" s="780">
        <f t="shared" si="15"/>
        <v>83</v>
      </c>
      <c r="I1548" s="450" t="str">
        <f>Wine!P98</f>
        <v/>
      </c>
      <c r="P1548" s="450" t="str">
        <f>IF(ISBLANK(Wine!Q98),"",if(Wine!Q98=0,"",Wine!Q98))</f>
        <v/>
      </c>
      <c r="R1548" s="450" t="str">
        <f>IF(ISBLANK(Wine!S98),"",if(Wine!S98=0,"",Wine!S98))</f>
        <v/>
      </c>
    </row>
    <row r="1549">
      <c r="A1549" s="779"/>
      <c r="C1549" s="450" t="b">
        <f>IF(ISBLANK(Wine!G99),FALSE,if(Wine!G99=0,FALSE,TRUE))</f>
        <v>0</v>
      </c>
      <c r="D1549" s="450" t="str">
        <f>if(Wine!I99=0,"",IF(isblank(Wine!I99),"",if(MOC!$J$152=false,Wine!F99,if(C1549=true,MOC!$H$152&amp;Wine!F99,if(MOC!$J$153,MOC!$H$152&amp;Wine!F99,Wine!F99)))))</f>
        <v/>
      </c>
      <c r="E1549" s="450" t="str">
        <f>if(Wine!I99=0,"",IF(isblank(Wine!I99),"",Wine!I99))</f>
        <v/>
      </c>
      <c r="G1549" s="450" t="str">
        <f>if(Wine!I99=0,"",IF(isblank(Wine!I99),"",if(MOC!$J$156=true,Wine!$F$14,$B$1465)))</f>
        <v/>
      </c>
      <c r="H1549" s="780">
        <f t="shared" si="15"/>
        <v>84</v>
      </c>
      <c r="I1549" s="450" t="str">
        <f>Wine!P99</f>
        <v/>
      </c>
      <c r="P1549" s="450" t="str">
        <f>IF(ISBLANK(Wine!Q99),"",if(Wine!Q99=0,"",Wine!Q99))</f>
        <v/>
      </c>
      <c r="R1549" s="450" t="str">
        <f>IF(ISBLANK(Wine!S99),"",if(Wine!S99=0,"",Wine!S99))</f>
        <v/>
      </c>
    </row>
    <row r="1550">
      <c r="A1550" s="779"/>
      <c r="C1550" s="450" t="b">
        <f>IF(ISBLANK(Wine!G100),FALSE,if(Wine!G100=0,FALSE,TRUE))</f>
        <v>0</v>
      </c>
      <c r="D1550" s="450" t="str">
        <f>if(Wine!I100=0,"",IF(isblank(Wine!I100),"",if(MOC!$J$152=false,Wine!F100,if(C1550=true,MOC!$H$152&amp;Wine!F100,if(MOC!$J$153,MOC!$H$152&amp;Wine!F100,Wine!F100)))))</f>
        <v/>
      </c>
      <c r="E1550" s="450" t="str">
        <f>if(Wine!I100=0,"",IF(isblank(Wine!I100),"",Wine!I100))</f>
        <v/>
      </c>
      <c r="G1550" s="450" t="str">
        <f>if(Wine!I100=0,"",IF(isblank(Wine!I100),"",if(MOC!$J$156=true,Wine!$F$14,$B$1465)))</f>
        <v/>
      </c>
      <c r="H1550" s="780">
        <f t="shared" si="15"/>
        <v>85</v>
      </c>
      <c r="I1550" s="450" t="str">
        <f>Wine!P100</f>
        <v/>
      </c>
      <c r="P1550" s="450" t="str">
        <f>IF(ISBLANK(Wine!Q100),"",if(Wine!Q100=0,"",Wine!Q100))</f>
        <v/>
      </c>
      <c r="R1550" s="450" t="str">
        <f>IF(ISBLANK(Wine!S100),"",if(Wine!S100=0,"",Wine!S100))</f>
        <v/>
      </c>
    </row>
    <row r="1551">
      <c r="A1551" s="779"/>
      <c r="C1551" s="450" t="b">
        <f>IF(ISBLANK(Wine!G101),FALSE,if(Wine!G101=0,FALSE,TRUE))</f>
        <v>0</v>
      </c>
      <c r="D1551" s="450" t="str">
        <f>if(Wine!I101=0,"",IF(isblank(Wine!I101),"",if(MOC!$J$152=false,Wine!F101,if(C1551=true,MOC!$H$152&amp;Wine!F101,if(MOC!$J$153,MOC!$H$152&amp;Wine!F101,Wine!F101)))))</f>
        <v/>
      </c>
      <c r="E1551" s="450" t="str">
        <f>if(Wine!I101=0,"",IF(isblank(Wine!I101),"",Wine!I101))</f>
        <v/>
      </c>
      <c r="G1551" s="450" t="str">
        <f>if(Wine!I101=0,"",IF(isblank(Wine!I101),"",if(MOC!$J$156=true,Wine!$F$14,$B$1465)))</f>
        <v/>
      </c>
      <c r="H1551" s="780">
        <f t="shared" si="15"/>
        <v>86</v>
      </c>
      <c r="I1551" s="450" t="str">
        <f>Wine!P101</f>
        <v/>
      </c>
      <c r="P1551" s="450" t="str">
        <f>IF(ISBLANK(Wine!Q101),"",if(Wine!Q101=0,"",Wine!Q101))</f>
        <v/>
      </c>
      <c r="R1551" s="450" t="str">
        <f>IF(ISBLANK(Wine!S101),"",if(Wine!S101=0,"",Wine!S101))</f>
        <v/>
      </c>
    </row>
    <row r="1552">
      <c r="A1552" s="779"/>
      <c r="C1552" s="450" t="b">
        <f>IF(ISBLANK(Wine!G102),FALSE,if(Wine!G102=0,FALSE,TRUE))</f>
        <v>0</v>
      </c>
      <c r="D1552" s="450" t="str">
        <f>if(Wine!I102=0,"",IF(isblank(Wine!I102),"",if(MOC!$J$152=false,Wine!F102,if(C1552=true,MOC!$H$152&amp;Wine!F102,if(MOC!$J$153,MOC!$H$152&amp;Wine!F102,Wine!F102)))))</f>
        <v/>
      </c>
      <c r="E1552" s="450" t="str">
        <f>if(Wine!I102=0,"",IF(isblank(Wine!I102),"",Wine!I102))</f>
        <v/>
      </c>
      <c r="G1552" s="450" t="str">
        <f>if(Wine!I102=0,"",IF(isblank(Wine!I102),"",if(MOC!$J$156=true,Wine!$F$14,$B$1465)))</f>
        <v/>
      </c>
      <c r="H1552" s="780">
        <f t="shared" si="15"/>
        <v>87</v>
      </c>
      <c r="I1552" s="450" t="str">
        <f>Wine!P102</f>
        <v/>
      </c>
      <c r="P1552" s="450" t="str">
        <f>IF(ISBLANK(Wine!Q102),"",if(Wine!Q102=0,"",Wine!Q102))</f>
        <v/>
      </c>
      <c r="R1552" s="450" t="str">
        <f>IF(ISBLANK(Wine!S102),"",if(Wine!S102=0,"",Wine!S102))</f>
        <v/>
      </c>
    </row>
    <row r="1553">
      <c r="A1553" s="779"/>
      <c r="C1553" s="450" t="b">
        <f>IF(ISBLANK(Wine!G103),FALSE,if(Wine!G103=0,FALSE,TRUE))</f>
        <v>0</v>
      </c>
      <c r="D1553" s="450" t="str">
        <f>if(Wine!I103=0,"",IF(isblank(Wine!I103),"",if(MOC!$J$152=false,Wine!F103,if(C1553=true,MOC!$H$152&amp;Wine!F103,if(MOC!$J$153,MOC!$H$152&amp;Wine!F103,Wine!F103)))))</f>
        <v/>
      </c>
      <c r="E1553" s="450" t="str">
        <f>if(Wine!I103=0,"",IF(isblank(Wine!I103),"",Wine!I103))</f>
        <v/>
      </c>
      <c r="G1553" s="450" t="str">
        <f>if(Wine!I103=0,"",IF(isblank(Wine!I103),"",if(MOC!$J$156=true,Wine!$F$14,$B$1465)))</f>
        <v/>
      </c>
      <c r="H1553" s="780">
        <f t="shared" si="15"/>
        <v>88</v>
      </c>
      <c r="I1553" s="450" t="str">
        <f>Wine!P103</f>
        <v/>
      </c>
      <c r="P1553" s="450" t="str">
        <f>IF(ISBLANK(Wine!Q103),"",if(Wine!Q103=0,"",Wine!Q103))</f>
        <v/>
      </c>
      <c r="R1553" s="450" t="str">
        <f>IF(ISBLANK(Wine!S103),"",if(Wine!S103=0,"",Wine!S103))</f>
        <v/>
      </c>
    </row>
    <row r="1554">
      <c r="A1554" s="779"/>
      <c r="C1554" s="450" t="b">
        <f>IF(ISBLANK(Wine!G104),FALSE,if(Wine!G104=0,FALSE,TRUE))</f>
        <v>0</v>
      </c>
      <c r="D1554" s="450" t="str">
        <f>if(Wine!I104=0,"",IF(isblank(Wine!I104),"",if(MOC!$J$152=false,Wine!F104,if(C1554=true,MOC!$H$152&amp;Wine!F104,if(MOC!$J$153,MOC!$H$152&amp;Wine!F104,Wine!F104)))))</f>
        <v/>
      </c>
      <c r="E1554" s="450" t="str">
        <f>if(Wine!I104=0,"",IF(isblank(Wine!I104),"",Wine!I104))</f>
        <v/>
      </c>
      <c r="G1554" s="450" t="str">
        <f>if(Wine!I104=0,"",IF(isblank(Wine!I104),"",if(MOC!$J$156=true,Wine!$F$14,$B$1465)))</f>
        <v/>
      </c>
      <c r="H1554" s="780">
        <f t="shared" si="15"/>
        <v>89</v>
      </c>
      <c r="I1554" s="450" t="str">
        <f>Wine!P104</f>
        <v/>
      </c>
      <c r="P1554" s="450" t="str">
        <f>IF(ISBLANK(Wine!Q104),"",if(Wine!Q104=0,"",Wine!Q104))</f>
        <v/>
      </c>
      <c r="R1554" s="450" t="str">
        <f>IF(ISBLANK(Wine!S104),"",if(Wine!S104=0,"",Wine!S104))</f>
        <v/>
      </c>
    </row>
    <row r="1555">
      <c r="A1555" s="779"/>
      <c r="C1555" s="450" t="b">
        <f>IF(ISBLANK(Wine!G105),FALSE,if(Wine!G105=0,FALSE,TRUE))</f>
        <v>0</v>
      </c>
      <c r="D1555" s="450" t="str">
        <f>if(Wine!I105=0,"",IF(isblank(Wine!I105),"",if(MOC!$J$152=false,Wine!F105,if(C1555=true,MOC!$H$152&amp;Wine!F105,if(MOC!$J$153,MOC!$H$152&amp;Wine!F105,Wine!F105)))))</f>
        <v/>
      </c>
      <c r="E1555" s="450" t="str">
        <f>if(Wine!I105=0,"",IF(isblank(Wine!I105),"",Wine!I105))</f>
        <v/>
      </c>
      <c r="G1555" s="450" t="str">
        <f>if(Wine!I105=0,"",IF(isblank(Wine!I105),"",if(MOC!$J$156=true,Wine!$F$14,$B$1465)))</f>
        <v/>
      </c>
      <c r="H1555" s="780">
        <f t="shared" si="15"/>
        <v>90</v>
      </c>
      <c r="I1555" s="450" t="str">
        <f>Wine!P105</f>
        <v/>
      </c>
      <c r="P1555" s="450" t="str">
        <f>IF(ISBLANK(Wine!Q105),"",if(Wine!Q105=0,"",Wine!Q105))</f>
        <v/>
      </c>
      <c r="R1555" s="450" t="str">
        <f>IF(ISBLANK(Wine!S105),"",if(Wine!S105=0,"",Wine!S105))</f>
        <v/>
      </c>
    </row>
    <row r="1556">
      <c r="A1556" s="779"/>
      <c r="C1556" s="450" t="b">
        <f>IF(ISBLANK(Wine!G106),FALSE,if(Wine!G106=0,FALSE,TRUE))</f>
        <v>0</v>
      </c>
      <c r="D1556" s="450" t="str">
        <f>if(Wine!I106=0,"",IF(isblank(Wine!I106),"",if(MOC!$J$152=false,Wine!F106,if(C1556=true,MOC!$H$152&amp;Wine!F106,if(MOC!$J$153,MOC!$H$152&amp;Wine!F106,Wine!F106)))))</f>
        <v/>
      </c>
      <c r="E1556" s="450" t="str">
        <f>if(Wine!I106=0,"",IF(isblank(Wine!I106),"",Wine!I106))</f>
        <v/>
      </c>
      <c r="G1556" s="450" t="str">
        <f>if(Wine!I106=0,"",IF(isblank(Wine!I106),"",if(MOC!$J$156=true,Wine!$F$14,$B$1465)))</f>
        <v/>
      </c>
      <c r="H1556" s="780">
        <f t="shared" si="15"/>
        <v>91</v>
      </c>
      <c r="I1556" s="450" t="str">
        <f>Wine!P106</f>
        <v/>
      </c>
      <c r="P1556" s="450" t="str">
        <f>IF(ISBLANK(Wine!Q106),"",if(Wine!Q106=0,"",Wine!Q106))</f>
        <v/>
      </c>
      <c r="R1556" s="450" t="str">
        <f>IF(ISBLANK(Wine!S106),"",if(Wine!S106=0,"",Wine!S106))</f>
        <v/>
      </c>
    </row>
    <row r="1557">
      <c r="A1557" s="779"/>
      <c r="C1557" s="450" t="b">
        <f>IF(ISBLANK(Wine!G107),FALSE,if(Wine!G107=0,FALSE,TRUE))</f>
        <v>0</v>
      </c>
      <c r="D1557" s="450" t="str">
        <f>if(Wine!I107=0,"",IF(isblank(Wine!I107),"",if(MOC!$J$152=false,Wine!F107,if(C1557=true,MOC!$H$152&amp;Wine!F107,if(MOC!$J$153,MOC!$H$152&amp;Wine!F107,Wine!F107)))))</f>
        <v/>
      </c>
      <c r="E1557" s="450" t="str">
        <f>if(Wine!I107=0,"",IF(isblank(Wine!I107),"",Wine!I107))</f>
        <v/>
      </c>
      <c r="G1557" s="450" t="str">
        <f>if(Wine!I107=0,"",IF(isblank(Wine!I107),"",if(MOC!$J$156=true,Wine!$F$14,$B$1465)))</f>
        <v/>
      </c>
      <c r="H1557" s="780">
        <f t="shared" si="15"/>
        <v>92</v>
      </c>
      <c r="I1557" s="450" t="str">
        <f>Wine!P107</f>
        <v/>
      </c>
      <c r="P1557" s="450" t="str">
        <f>IF(ISBLANK(Wine!Q107),"",if(Wine!Q107=0,"",Wine!Q107))</f>
        <v/>
      </c>
      <c r="R1557" s="450" t="str">
        <f>IF(ISBLANK(Wine!S107),"",if(Wine!S107=0,"",Wine!S107))</f>
        <v/>
      </c>
    </row>
    <row r="1558">
      <c r="A1558" s="779"/>
      <c r="C1558" s="450" t="b">
        <f>IF(ISBLANK(Wine!G108),FALSE,if(Wine!G108=0,FALSE,TRUE))</f>
        <v>0</v>
      </c>
      <c r="D1558" s="450" t="str">
        <f>if(Wine!I108=0,"",IF(isblank(Wine!I108),"",if(MOC!$J$152=false,Wine!F108,if(C1558=true,MOC!$H$152&amp;Wine!F108,if(MOC!$J$153,MOC!$H$152&amp;Wine!F108,Wine!F108)))))</f>
        <v/>
      </c>
      <c r="E1558" s="450" t="str">
        <f>if(Wine!I108=0,"",IF(isblank(Wine!I108),"",Wine!I108))</f>
        <v/>
      </c>
      <c r="G1558" s="450" t="str">
        <f>if(Wine!I108=0,"",IF(isblank(Wine!I108),"",if(MOC!$J$156=true,Wine!$F$14,$B$1465)))</f>
        <v/>
      </c>
      <c r="H1558" s="780">
        <f t="shared" si="15"/>
        <v>93</v>
      </c>
      <c r="I1558" s="450" t="str">
        <f>Wine!P108</f>
        <v/>
      </c>
      <c r="P1558" s="450" t="str">
        <f>IF(ISBLANK(Wine!Q108),"",if(Wine!Q108=0,"",Wine!Q108))</f>
        <v/>
      </c>
      <c r="R1558" s="450" t="str">
        <f>IF(ISBLANK(Wine!S108),"",if(Wine!S108=0,"",Wine!S108))</f>
        <v/>
      </c>
    </row>
    <row r="1559">
      <c r="A1559" s="779"/>
      <c r="C1559" s="450" t="b">
        <f>IF(ISBLANK(Wine!G109),FALSE,if(Wine!G109=0,FALSE,TRUE))</f>
        <v>0</v>
      </c>
      <c r="D1559" s="450" t="str">
        <f>if(Wine!I109=0,"",IF(isblank(Wine!I109),"",if(MOC!$J$152=false,Wine!F109,if(C1559=true,MOC!$H$152&amp;Wine!F109,if(MOC!$J$153,MOC!$H$152&amp;Wine!F109,Wine!F109)))))</f>
        <v/>
      </c>
      <c r="E1559" s="450" t="str">
        <f>if(Wine!I109=0,"",IF(isblank(Wine!I109),"",Wine!I109))</f>
        <v/>
      </c>
      <c r="G1559" s="450" t="str">
        <f>if(Wine!I109=0,"",IF(isblank(Wine!I109),"",if(MOC!$J$156=true,Wine!$F$14,$B$1465)))</f>
        <v/>
      </c>
      <c r="H1559" s="780">
        <f t="shared" si="15"/>
        <v>94</v>
      </c>
      <c r="I1559" s="450" t="str">
        <f>Wine!P109</f>
        <v/>
      </c>
      <c r="P1559" s="450" t="str">
        <f>IF(ISBLANK(Wine!Q109),"",if(Wine!Q109=0,"",Wine!Q109))</f>
        <v/>
      </c>
      <c r="R1559" s="450" t="str">
        <f>IF(ISBLANK(Wine!S109),"",if(Wine!S109=0,"",Wine!S109))</f>
        <v/>
      </c>
    </row>
    <row r="1560">
      <c r="A1560" s="779"/>
      <c r="C1560" s="450" t="b">
        <f>IF(ISBLANK(Wine!G110),FALSE,if(Wine!G110=0,FALSE,TRUE))</f>
        <v>0</v>
      </c>
      <c r="D1560" s="450" t="str">
        <f>if(Wine!I110=0,"",IF(isblank(Wine!I110),"",if(MOC!$J$152=false,Wine!F110,if(C1560=true,MOC!$H$152&amp;Wine!F110,if(MOC!$J$153,MOC!$H$152&amp;Wine!F110,Wine!F110)))))</f>
        <v/>
      </c>
      <c r="E1560" s="450" t="str">
        <f>if(Wine!I110=0,"",IF(isblank(Wine!I110),"",Wine!I110))</f>
        <v/>
      </c>
      <c r="G1560" s="450" t="str">
        <f>if(Wine!I110=0,"",IF(isblank(Wine!I110),"",if(MOC!$J$156=true,Wine!$F$14,$B$1465)))</f>
        <v/>
      </c>
      <c r="H1560" s="780">
        <f t="shared" si="15"/>
        <v>95</v>
      </c>
      <c r="I1560" s="450" t="str">
        <f>Wine!P110</f>
        <v/>
      </c>
      <c r="P1560" s="450" t="str">
        <f>IF(ISBLANK(Wine!Q110),"",if(Wine!Q110=0,"",Wine!Q110))</f>
        <v/>
      </c>
      <c r="R1560" s="450" t="str">
        <f>IF(ISBLANK(Wine!S110),"",if(Wine!S110=0,"",Wine!S110))</f>
        <v/>
      </c>
    </row>
    <row r="1561">
      <c r="A1561" s="779"/>
      <c r="C1561" s="450" t="b">
        <f>IF(ISBLANK(Wine!G111),FALSE,if(Wine!G111=0,FALSE,TRUE))</f>
        <v>0</v>
      </c>
      <c r="D1561" s="450" t="str">
        <f>if(Wine!I111=0,"",IF(isblank(Wine!I111),"",if(MOC!$J$152=false,Wine!F111,if(C1561=true,MOC!$H$152&amp;Wine!F111,if(MOC!$J$153,MOC!$H$152&amp;Wine!F111,Wine!F111)))))</f>
        <v/>
      </c>
      <c r="E1561" s="450" t="str">
        <f>if(Wine!I111=0,"",IF(isblank(Wine!I111),"",Wine!I111))</f>
        <v/>
      </c>
      <c r="G1561" s="450" t="str">
        <f>if(Wine!I111=0,"",IF(isblank(Wine!I111),"",if(MOC!$J$156=true,Wine!$F$14,$B$1465)))</f>
        <v/>
      </c>
      <c r="H1561" s="780">
        <f t="shared" si="15"/>
        <v>96</v>
      </c>
      <c r="I1561" s="450" t="str">
        <f>Wine!P111</f>
        <v/>
      </c>
      <c r="P1561" s="450" t="str">
        <f>IF(ISBLANK(Wine!Q111),"",if(Wine!Q111=0,"",Wine!Q111))</f>
        <v/>
      </c>
      <c r="R1561" s="450" t="str">
        <f>IF(ISBLANK(Wine!S111),"",if(Wine!S111=0,"",Wine!S111))</f>
        <v/>
      </c>
    </row>
    <row r="1562">
      <c r="A1562" s="779"/>
      <c r="C1562" s="450" t="b">
        <f>IF(ISBLANK(Wine!G112),FALSE,if(Wine!G112=0,FALSE,TRUE))</f>
        <v>0</v>
      </c>
      <c r="D1562" s="450" t="str">
        <f>if(Wine!I112=0,"",IF(isblank(Wine!I112),"",if(MOC!$J$152=false,Wine!F112,if(C1562=true,MOC!$H$152&amp;Wine!F112,if(MOC!$J$153,MOC!$H$152&amp;Wine!F112,Wine!F112)))))</f>
        <v/>
      </c>
      <c r="E1562" s="450" t="str">
        <f>if(Wine!I112=0,"",IF(isblank(Wine!I112),"",Wine!I112))</f>
        <v/>
      </c>
      <c r="G1562" s="450" t="str">
        <f>if(Wine!I112=0,"",IF(isblank(Wine!I112),"",if(MOC!$J$156=true,Wine!$F$14,$B$1465)))</f>
        <v/>
      </c>
      <c r="H1562" s="780">
        <f t="shared" si="15"/>
        <v>97</v>
      </c>
      <c r="I1562" s="450" t="str">
        <f>Wine!P112</f>
        <v/>
      </c>
      <c r="P1562" s="450" t="str">
        <f>IF(ISBLANK(Wine!Q112),"",if(Wine!Q112=0,"",Wine!Q112))</f>
        <v/>
      </c>
      <c r="R1562" s="450" t="str">
        <f>IF(ISBLANK(Wine!S112),"",if(Wine!S112=0,"",Wine!S112))</f>
        <v/>
      </c>
    </row>
    <row r="1563">
      <c r="A1563" s="779"/>
      <c r="C1563" s="450" t="b">
        <f>IF(ISBLANK(Wine!G113),FALSE,if(Wine!G113=0,FALSE,TRUE))</f>
        <v>0</v>
      </c>
      <c r="D1563" s="450" t="str">
        <f>if(Wine!I113=0,"",IF(isblank(Wine!I113),"",if(MOC!$J$152=false,Wine!F113,if(C1563=true,MOC!$H$152&amp;Wine!F113,if(MOC!$J$153,MOC!$H$152&amp;Wine!F113,Wine!F113)))))</f>
        <v/>
      </c>
      <c r="E1563" s="450" t="str">
        <f>if(Wine!I113=0,"",IF(isblank(Wine!I113),"",Wine!I113))</f>
        <v/>
      </c>
      <c r="G1563" s="450" t="str">
        <f>if(Wine!I113=0,"",IF(isblank(Wine!I113),"",if(MOC!$J$156=true,Wine!$F$14,$B$1465)))</f>
        <v/>
      </c>
      <c r="H1563" s="780">
        <f t="shared" si="15"/>
        <v>98</v>
      </c>
      <c r="I1563" s="450" t="str">
        <f>Wine!P113</f>
        <v/>
      </c>
      <c r="P1563" s="450" t="str">
        <f>IF(ISBLANK(Wine!Q113),"",if(Wine!Q113=0,"",Wine!Q113))</f>
        <v/>
      </c>
      <c r="R1563" s="450" t="str">
        <f>IF(ISBLANK(Wine!S113),"",if(Wine!S113=0,"",Wine!S113))</f>
        <v/>
      </c>
    </row>
    <row r="1564">
      <c r="A1564" s="779"/>
      <c r="C1564" s="450" t="b">
        <f>IF(ISBLANK(Wine!G114),FALSE,if(Wine!G114=0,FALSE,TRUE))</f>
        <v>0</v>
      </c>
      <c r="D1564" s="450" t="str">
        <f>if(Wine!I114=0,"",IF(isblank(Wine!I114),"",if(MOC!$J$152=false,Wine!F114,if(C1564=true,MOC!$H$152&amp;Wine!F114,if(MOC!$J$153,MOC!$H$152&amp;Wine!F114,Wine!F114)))))</f>
        <v/>
      </c>
      <c r="E1564" s="450" t="str">
        <f>if(Wine!I114=0,"",IF(isblank(Wine!I114),"",Wine!I114))</f>
        <v/>
      </c>
      <c r="G1564" s="450" t="str">
        <f>if(Wine!I114=0,"",IF(isblank(Wine!I114),"",if(MOC!$J$156=true,Wine!$F$14,$B$1465)))</f>
        <v/>
      </c>
      <c r="H1564" s="780">
        <f t="shared" si="15"/>
        <v>99</v>
      </c>
      <c r="I1564" s="450" t="str">
        <f>Wine!P114</f>
        <v/>
      </c>
      <c r="P1564" s="450" t="str">
        <f>IF(ISBLANK(Wine!Q114),"",if(Wine!Q114=0,"",Wine!Q114))</f>
        <v/>
      </c>
      <c r="R1564" s="450" t="str">
        <f>IF(ISBLANK(Wine!S114),"",if(Wine!S114=0,"",Wine!S114))</f>
        <v/>
      </c>
    </row>
    <row r="1565">
      <c r="A1565" s="779"/>
      <c r="C1565" s="450" t="b">
        <f>IF(ISBLANK(Wine!G115),FALSE,if(Wine!G115=0,FALSE,TRUE))</f>
        <v>0</v>
      </c>
      <c r="D1565" s="450" t="str">
        <f>if(Wine!I115=0,"",IF(isblank(Wine!I115),"",if(MOC!$J$152=false,Wine!F115,if(C1565=true,MOC!$H$152&amp;Wine!F115,if(MOC!$J$153,MOC!$H$152&amp;Wine!F115,Wine!F115)))))</f>
        <v/>
      </c>
      <c r="E1565" s="450" t="str">
        <f>if(Wine!I115=0,"",IF(isblank(Wine!I115),"",Wine!I115))</f>
        <v/>
      </c>
      <c r="G1565" s="450" t="str">
        <f>if(Wine!I115=0,"",IF(isblank(Wine!I115),"",if(MOC!$J$156=true,Wine!$F$14,$B$1465)))</f>
        <v/>
      </c>
      <c r="H1565" s="780">
        <f t="shared" si="15"/>
        <v>100</v>
      </c>
      <c r="I1565" s="450" t="str">
        <f>Wine!P115</f>
        <v/>
      </c>
      <c r="P1565" s="450" t="str">
        <f>IF(ISBLANK(Wine!Q115),"",if(Wine!Q115=0,"",Wine!Q115))</f>
        <v/>
      </c>
      <c r="R1565" s="450" t="str">
        <f>IF(ISBLANK(Wine!S115),"",if(Wine!S115=0,"",Wine!S115))</f>
        <v/>
      </c>
    </row>
    <row r="1566">
      <c r="A1566" s="779"/>
      <c r="H1566" s="780"/>
    </row>
    <row r="1567">
      <c r="A1567" s="779"/>
      <c r="H1567" s="780"/>
    </row>
    <row r="1568">
      <c r="A1568" s="779"/>
      <c r="H1568" s="780"/>
    </row>
    <row r="1569">
      <c r="A1569" s="791" t="str">
        <f>Wine!K14&amp;" "&amp;Wine!L15</f>
        <v>Rose Glass $</v>
      </c>
      <c r="B1569" s="784" t="str">
        <f>SUBSTITUTE(A1569,"$","")</f>
        <v>Rose Glass </v>
      </c>
      <c r="H1569" s="785"/>
      <c r="I1569" s="782"/>
    </row>
    <row r="1570">
      <c r="C1570" s="450" t="b">
        <f>IF(ISBLANK(Wine!N16),FALSE,if(Wine!N16=0,FALSE,TRUE))</f>
        <v>0</v>
      </c>
      <c r="D1570" s="450" t="str">
        <f>if(Wine!L16=0,"",IF(isblank(Wine!L16),"",if(MOC!$J$148=false,Wine!K16,if(C1570=true,MOC!$H$148&amp;Wine!K16,if(MOC!$J$149,MOC!$H$148&amp;Wine!K16,Wine!K16)))))</f>
        <v>G - House Rose (Example)</v>
      </c>
      <c r="E1570" s="784">
        <f>if(Wine!L16=0,"",IF(isblank(Wine!L16),"",Wine!L16))</f>
        <v>9</v>
      </c>
      <c r="G1570" s="784" t="str">
        <f>if(Wine!L16=0,"",IF(isblank(Wine!L16),"",if(MOC!$J$156=true,Wine!$K$14,$B$1569)))</f>
        <v>Rose Glass </v>
      </c>
      <c r="H1570" s="785">
        <v>1.0</v>
      </c>
      <c r="I1570" s="450" t="str">
        <f>Wine!U16</f>
        <v/>
      </c>
      <c r="P1570" s="450" t="str">
        <f>IF(ISBLANK(Wine!V16),"",if(Wine!V16=0,"",Wine!V16))</f>
        <v/>
      </c>
      <c r="R1570" s="450" t="str">
        <f>IF(ISBLANK(Wine!X16),"",if(Wine!X16=0,"",Wine!X16))</f>
        <v/>
      </c>
    </row>
    <row r="1571">
      <c r="A1571" s="791" t="s">
        <v>506</v>
      </c>
      <c r="B1571" s="784" t="s">
        <v>506</v>
      </c>
      <c r="C1571" s="450" t="b">
        <f>IF(ISBLANK(Wine!N17),FALSE,if(Wine!N17=0,FALSE,TRUE))</f>
        <v>0</v>
      </c>
      <c r="D1571" s="450" t="str">
        <f>if(Wine!L17=0,"",IF(isblank(Wine!L17),"",if(MOC!$J$148=false,Wine!K17,if(C1571=true,MOC!$H$148&amp;Wine!K17,if(MOC!$J$149,MOC!$H$148&amp;Wine!K17,Wine!K17)))))</f>
        <v/>
      </c>
      <c r="E1571" s="450" t="str">
        <f>if(Wine!L17=0,"",IF(isblank(Wine!L17),"",Wine!L17))</f>
        <v/>
      </c>
      <c r="G1571" s="450" t="str">
        <f>if(Wine!L17=0,"",IF(isblank(Wine!L17),"",if(MOC!$J$156=true,Wine!$K$14,$B$1569)))</f>
        <v/>
      </c>
      <c r="H1571" s="792">
        <f t="shared" ref="H1571:H1669" si="16">1+H1570</f>
        <v>2</v>
      </c>
      <c r="I1571" s="450" t="str">
        <f>Wine!U17</f>
        <v/>
      </c>
      <c r="P1571" s="450" t="str">
        <f>IF(ISBLANK(Wine!V17),"",if(Wine!V17=0,"",Wine!V17))</f>
        <v/>
      </c>
      <c r="R1571" s="450" t="str">
        <f>IF(ISBLANK(Wine!X17),"",if(Wine!X17=0,"",Wine!X17))</f>
        <v/>
      </c>
    </row>
    <row r="1572">
      <c r="A1572" s="779"/>
      <c r="C1572" s="450" t="b">
        <f>IF(ISBLANK(Wine!N18),FALSE,if(Wine!N18=0,FALSE,TRUE))</f>
        <v>0</v>
      </c>
      <c r="D1572" s="450" t="str">
        <f>if(Wine!L18=0,"",IF(isblank(Wine!L18),"",if(MOC!$J$148=false,Wine!K18,if(C1572=true,MOC!$H$148&amp;Wine!K18,if(MOC!$J$149,MOC!$H$148&amp;Wine!K18,Wine!K18)))))</f>
        <v/>
      </c>
      <c r="E1572" s="450" t="str">
        <f>if(Wine!L18=0,"",IF(isblank(Wine!L18),"",Wine!L18))</f>
        <v/>
      </c>
      <c r="G1572" s="450" t="str">
        <f>if(Wine!L18=0,"",IF(isblank(Wine!L18),"",if(MOC!$J$156=true,Wine!$K$14,$B$1569)))</f>
        <v/>
      </c>
      <c r="H1572" s="780">
        <f t="shared" si="16"/>
        <v>3</v>
      </c>
      <c r="I1572" s="450" t="str">
        <f>Wine!U18</f>
        <v/>
      </c>
      <c r="P1572" s="450" t="str">
        <f>IF(ISBLANK(Wine!V18),"",if(Wine!V18=0,"",Wine!V18))</f>
        <v/>
      </c>
      <c r="R1572" s="450" t="str">
        <f>IF(ISBLANK(Wine!X18),"",if(Wine!X18=0,"",Wine!X18))</f>
        <v/>
      </c>
    </row>
    <row r="1573">
      <c r="A1573" s="779"/>
      <c r="C1573" s="450" t="b">
        <f>IF(ISBLANK(Wine!N19),FALSE,if(Wine!N19=0,FALSE,TRUE))</f>
        <v>0</v>
      </c>
      <c r="D1573" s="450" t="str">
        <f>if(Wine!L19=0,"",IF(isblank(Wine!L19),"",if(MOC!$J$148=false,Wine!K19,if(C1573=true,MOC!$H$148&amp;Wine!K19,if(MOC!$J$149,MOC!$H$148&amp;Wine!K19,Wine!K19)))))</f>
        <v/>
      </c>
      <c r="E1573" s="450" t="str">
        <f>if(Wine!L19=0,"",IF(isblank(Wine!L19),"",Wine!L19))</f>
        <v/>
      </c>
      <c r="G1573" s="450" t="str">
        <f>if(Wine!L19=0,"",IF(isblank(Wine!L19),"",if(MOC!$J$156=true,Wine!$K$14,$B$1569)))</f>
        <v/>
      </c>
      <c r="H1573" s="780">
        <f t="shared" si="16"/>
        <v>4</v>
      </c>
      <c r="I1573" s="450" t="str">
        <f>Wine!U19</f>
        <v/>
      </c>
      <c r="P1573" s="450" t="str">
        <f>IF(ISBLANK(Wine!V19),"",if(Wine!V19=0,"",Wine!V19))</f>
        <v/>
      </c>
      <c r="R1573" s="450" t="str">
        <f>IF(ISBLANK(Wine!X19),"",if(Wine!X19=0,"",Wine!X19))</f>
        <v/>
      </c>
    </row>
    <row r="1574">
      <c r="A1574" s="779"/>
      <c r="C1574" s="450" t="b">
        <f>IF(ISBLANK(Wine!N20),FALSE,if(Wine!N20=0,FALSE,TRUE))</f>
        <v>0</v>
      </c>
      <c r="D1574" s="450" t="str">
        <f>if(Wine!L20=0,"",IF(isblank(Wine!L20),"",if(MOC!$J$148=false,Wine!K20,if(C1574=true,MOC!$H$148&amp;Wine!K20,if(MOC!$J$149,MOC!$H$148&amp;Wine!K20,Wine!K20)))))</f>
        <v/>
      </c>
      <c r="E1574" s="450" t="str">
        <f>if(Wine!L20=0,"",IF(isblank(Wine!L20),"",Wine!L20))</f>
        <v/>
      </c>
      <c r="G1574" s="450" t="str">
        <f>if(Wine!L20=0,"",IF(isblank(Wine!L20),"",if(MOC!$J$156=true,Wine!$K$14,$B$1569)))</f>
        <v/>
      </c>
      <c r="H1574" s="780">
        <f t="shared" si="16"/>
        <v>5</v>
      </c>
      <c r="I1574" s="450" t="str">
        <f>Wine!U20</f>
        <v/>
      </c>
      <c r="P1574" s="450" t="str">
        <f>IF(ISBLANK(Wine!V20),"",if(Wine!V20=0,"",Wine!V20))</f>
        <v/>
      </c>
      <c r="R1574" s="450" t="str">
        <f>IF(ISBLANK(Wine!X20),"",if(Wine!X20=0,"",Wine!X20))</f>
        <v/>
      </c>
    </row>
    <row r="1575">
      <c r="A1575" s="779"/>
      <c r="C1575" s="450" t="b">
        <f>IF(ISBLANK(Wine!N21),FALSE,if(Wine!N21=0,FALSE,TRUE))</f>
        <v>0</v>
      </c>
      <c r="D1575" s="450" t="str">
        <f>if(Wine!L21=0,"",IF(isblank(Wine!L21),"",if(MOC!$J$148=false,Wine!K21,if(C1575=true,MOC!$H$148&amp;Wine!K21,if(MOC!$J$149,MOC!$H$148&amp;Wine!K21,Wine!K21)))))</f>
        <v/>
      </c>
      <c r="E1575" s="450" t="str">
        <f>if(Wine!L21=0,"",IF(isblank(Wine!L21),"",Wine!L21))</f>
        <v/>
      </c>
      <c r="G1575" s="450" t="str">
        <f>if(Wine!L21=0,"",IF(isblank(Wine!L21),"",if(MOC!$J$156=true,Wine!$K$14,$B$1569)))</f>
        <v/>
      </c>
      <c r="H1575" s="780">
        <f t="shared" si="16"/>
        <v>6</v>
      </c>
      <c r="I1575" s="450" t="str">
        <f>Wine!U21</f>
        <v/>
      </c>
      <c r="P1575" s="450" t="str">
        <f>IF(ISBLANK(Wine!V21),"",if(Wine!V21=0,"",Wine!V21))</f>
        <v/>
      </c>
      <c r="R1575" s="450" t="str">
        <f>IF(ISBLANK(Wine!X21),"",if(Wine!X21=0,"",Wine!X21))</f>
        <v/>
      </c>
    </row>
    <row r="1576">
      <c r="A1576" s="779"/>
      <c r="C1576" s="450" t="b">
        <f>IF(ISBLANK(Wine!N22),FALSE,if(Wine!N22=0,FALSE,TRUE))</f>
        <v>0</v>
      </c>
      <c r="D1576" s="450" t="str">
        <f>if(Wine!L22=0,"",IF(isblank(Wine!L22),"",if(MOC!$J$148=false,Wine!K22,if(C1576=true,MOC!$H$148&amp;Wine!K22,if(MOC!$J$149,MOC!$H$148&amp;Wine!K22,Wine!K22)))))</f>
        <v/>
      </c>
      <c r="E1576" s="450" t="str">
        <f>if(Wine!L22=0,"",IF(isblank(Wine!L22),"",Wine!L22))</f>
        <v/>
      </c>
      <c r="G1576" s="450" t="str">
        <f>if(Wine!L22=0,"",IF(isblank(Wine!L22),"",if(MOC!$J$156=true,Wine!$K$14,$B$1569)))</f>
        <v/>
      </c>
      <c r="H1576" s="780">
        <f t="shared" si="16"/>
        <v>7</v>
      </c>
      <c r="I1576" s="450" t="str">
        <f>Wine!U22</f>
        <v/>
      </c>
      <c r="P1576" s="450" t="str">
        <f>IF(ISBLANK(Wine!V22),"",if(Wine!V22=0,"",Wine!V22))</f>
        <v/>
      </c>
      <c r="R1576" s="450" t="str">
        <f>IF(ISBLANK(Wine!X22),"",if(Wine!X22=0,"",Wine!X22))</f>
        <v/>
      </c>
    </row>
    <row r="1577">
      <c r="A1577" s="779"/>
      <c r="C1577" s="450" t="b">
        <f>IF(ISBLANK(Wine!N23),FALSE,if(Wine!N23=0,FALSE,TRUE))</f>
        <v>0</v>
      </c>
      <c r="D1577" s="450" t="str">
        <f>if(Wine!L23=0,"",IF(isblank(Wine!L23),"",if(MOC!$J$148=false,Wine!K23,if(C1577=true,MOC!$H$148&amp;Wine!K23,if(MOC!$J$149,MOC!$H$148&amp;Wine!K23,Wine!K23)))))</f>
        <v/>
      </c>
      <c r="E1577" s="450" t="str">
        <f>if(Wine!L23=0,"",IF(isblank(Wine!L23),"",Wine!L23))</f>
        <v/>
      </c>
      <c r="G1577" s="450" t="str">
        <f>if(Wine!L23=0,"",IF(isblank(Wine!L23),"",if(MOC!$J$156=true,Wine!$K$14,$B$1569)))</f>
        <v/>
      </c>
      <c r="H1577" s="780">
        <f t="shared" si="16"/>
        <v>8</v>
      </c>
      <c r="I1577" s="450" t="str">
        <f>Wine!U23</f>
        <v/>
      </c>
      <c r="P1577" s="450" t="str">
        <f>IF(ISBLANK(Wine!V23),"",if(Wine!V23=0,"",Wine!V23))</f>
        <v/>
      </c>
      <c r="R1577" s="450" t="str">
        <f>IF(ISBLANK(Wine!X23),"",if(Wine!X23=0,"",Wine!X23))</f>
        <v/>
      </c>
    </row>
    <row r="1578">
      <c r="A1578" s="779"/>
      <c r="C1578" s="450" t="b">
        <f>IF(ISBLANK(Wine!N24),FALSE,if(Wine!N24=0,FALSE,TRUE))</f>
        <v>0</v>
      </c>
      <c r="D1578" s="450" t="str">
        <f>if(Wine!L24=0,"",IF(isblank(Wine!L24),"",if(MOC!$J$148=false,Wine!K24,if(C1578=true,MOC!$H$148&amp;Wine!K24,if(MOC!$J$149,MOC!$H$148&amp;Wine!K24,Wine!K24)))))</f>
        <v/>
      </c>
      <c r="E1578" s="450" t="str">
        <f>if(Wine!L24=0,"",IF(isblank(Wine!L24),"",Wine!L24))</f>
        <v/>
      </c>
      <c r="G1578" s="450" t="str">
        <f>if(Wine!L24=0,"",IF(isblank(Wine!L24),"",if(MOC!$J$156=true,Wine!$K$14,$B$1569)))</f>
        <v/>
      </c>
      <c r="H1578" s="780">
        <f t="shared" si="16"/>
        <v>9</v>
      </c>
      <c r="I1578" s="450" t="str">
        <f>Wine!U24</f>
        <v/>
      </c>
      <c r="P1578" s="450" t="str">
        <f>IF(ISBLANK(Wine!V24),"",if(Wine!V24=0,"",Wine!V24))</f>
        <v/>
      </c>
      <c r="R1578" s="450" t="str">
        <f>IF(ISBLANK(Wine!X24),"",if(Wine!X24=0,"",Wine!X24))</f>
        <v/>
      </c>
    </row>
    <row r="1579">
      <c r="A1579" s="779"/>
      <c r="C1579" s="450" t="b">
        <f>IF(ISBLANK(Wine!N25),FALSE,if(Wine!N25=0,FALSE,TRUE))</f>
        <v>0</v>
      </c>
      <c r="D1579" s="450" t="str">
        <f>if(Wine!L25=0,"",IF(isblank(Wine!L25),"",if(MOC!$J$148=false,Wine!K25,if(C1579=true,MOC!$H$148&amp;Wine!K25,if(MOC!$J$149,MOC!$H$148&amp;Wine!K25,Wine!K25)))))</f>
        <v/>
      </c>
      <c r="E1579" s="450" t="str">
        <f>if(Wine!L25=0,"",IF(isblank(Wine!L25),"",Wine!L25))</f>
        <v/>
      </c>
      <c r="G1579" s="450" t="str">
        <f>if(Wine!L25=0,"",IF(isblank(Wine!L25),"",if(MOC!$J$156=true,Wine!$K$14,$B$1569)))</f>
        <v/>
      </c>
      <c r="H1579" s="780">
        <f t="shared" si="16"/>
        <v>10</v>
      </c>
      <c r="I1579" s="450" t="str">
        <f>Wine!U25</f>
        <v/>
      </c>
      <c r="P1579" s="450" t="str">
        <f>IF(ISBLANK(Wine!V25),"",if(Wine!V25=0,"",Wine!V25))</f>
        <v/>
      </c>
      <c r="R1579" s="450" t="str">
        <f>IF(ISBLANK(Wine!X25),"",if(Wine!X25=0,"",Wine!X25))</f>
        <v/>
      </c>
    </row>
    <row r="1580">
      <c r="A1580" s="779"/>
      <c r="C1580" s="450" t="b">
        <f>IF(ISBLANK(Wine!N26),FALSE,if(Wine!N26=0,FALSE,TRUE))</f>
        <v>0</v>
      </c>
      <c r="D1580" s="450" t="str">
        <f>if(Wine!L26=0,"",IF(isblank(Wine!L26),"",if(MOC!$J$148=false,Wine!K26,if(C1580=true,MOC!$H$148&amp;Wine!K26,if(MOC!$J$149,MOC!$H$148&amp;Wine!K26,Wine!K26)))))</f>
        <v/>
      </c>
      <c r="E1580" s="450" t="str">
        <f>if(Wine!L26=0,"",IF(isblank(Wine!L26),"",Wine!L26))</f>
        <v/>
      </c>
      <c r="G1580" s="450" t="str">
        <f>if(Wine!L26=0,"",IF(isblank(Wine!L26),"",if(MOC!$J$156=true,Wine!$K$14,$B$1569)))</f>
        <v/>
      </c>
      <c r="H1580" s="780">
        <f t="shared" si="16"/>
        <v>11</v>
      </c>
      <c r="I1580" s="450" t="str">
        <f>Wine!U26</f>
        <v/>
      </c>
      <c r="P1580" s="450" t="str">
        <f>IF(ISBLANK(Wine!V26),"",if(Wine!V26=0,"",Wine!V26))</f>
        <v/>
      </c>
      <c r="R1580" s="450" t="str">
        <f>IF(ISBLANK(Wine!X26),"",if(Wine!X26=0,"",Wine!X26))</f>
        <v/>
      </c>
    </row>
    <row r="1581">
      <c r="A1581" s="779"/>
      <c r="C1581" s="450" t="b">
        <f>IF(ISBLANK(Wine!N27),FALSE,if(Wine!N27=0,FALSE,TRUE))</f>
        <v>0</v>
      </c>
      <c r="D1581" s="450" t="str">
        <f>if(Wine!L27=0,"",IF(isblank(Wine!L27),"",if(MOC!$J$148=false,Wine!K27,if(C1581=true,MOC!$H$148&amp;Wine!K27,if(MOC!$J$149,MOC!$H$148&amp;Wine!K27,Wine!K27)))))</f>
        <v/>
      </c>
      <c r="E1581" s="450" t="str">
        <f>if(Wine!L27=0,"",IF(isblank(Wine!L27),"",Wine!L27))</f>
        <v/>
      </c>
      <c r="G1581" s="450" t="str">
        <f>if(Wine!L27=0,"",IF(isblank(Wine!L27),"",if(MOC!$J$156=true,Wine!$K$14,$B$1569)))</f>
        <v/>
      </c>
      <c r="H1581" s="780">
        <f t="shared" si="16"/>
        <v>12</v>
      </c>
      <c r="I1581" s="450" t="str">
        <f>Wine!U27</f>
        <v/>
      </c>
      <c r="P1581" s="450" t="str">
        <f>IF(ISBLANK(Wine!V27),"",if(Wine!V27=0,"",Wine!V27))</f>
        <v/>
      </c>
      <c r="R1581" s="450" t="str">
        <f>IF(ISBLANK(Wine!X27),"",if(Wine!X27=0,"",Wine!X27))</f>
        <v/>
      </c>
    </row>
    <row r="1582">
      <c r="A1582" s="779"/>
      <c r="C1582" s="450" t="b">
        <f>IF(ISBLANK(Wine!N28),FALSE,if(Wine!N28=0,FALSE,TRUE))</f>
        <v>0</v>
      </c>
      <c r="D1582" s="450" t="str">
        <f>if(Wine!L28=0,"",IF(isblank(Wine!L28),"",if(MOC!$J$148=false,Wine!K28,if(C1582=true,MOC!$H$148&amp;Wine!K28,if(MOC!$J$149,MOC!$H$148&amp;Wine!K28,Wine!K28)))))</f>
        <v/>
      </c>
      <c r="E1582" s="450" t="str">
        <f>if(Wine!L28=0,"",IF(isblank(Wine!L28),"",Wine!L28))</f>
        <v/>
      </c>
      <c r="G1582" s="450" t="str">
        <f>if(Wine!L28=0,"",IF(isblank(Wine!L28),"",if(MOC!$J$156=true,Wine!$K$14,$B$1569)))</f>
        <v/>
      </c>
      <c r="H1582" s="780">
        <f t="shared" si="16"/>
        <v>13</v>
      </c>
      <c r="I1582" s="450" t="str">
        <f>Wine!U28</f>
        <v/>
      </c>
      <c r="P1582" s="450" t="str">
        <f>IF(ISBLANK(Wine!V28),"",if(Wine!V28=0,"",Wine!V28))</f>
        <v/>
      </c>
      <c r="R1582" s="450" t="str">
        <f>IF(ISBLANK(Wine!X28),"",if(Wine!X28=0,"",Wine!X28))</f>
        <v/>
      </c>
    </row>
    <row r="1583">
      <c r="A1583" s="779"/>
      <c r="C1583" s="450" t="b">
        <f>IF(ISBLANK(Wine!N29),FALSE,if(Wine!N29=0,FALSE,TRUE))</f>
        <v>0</v>
      </c>
      <c r="D1583" s="450" t="str">
        <f>if(Wine!L29=0,"",IF(isblank(Wine!L29),"",if(MOC!$J$148=false,Wine!K29,if(C1583=true,MOC!$H$148&amp;Wine!K29,if(MOC!$J$149,MOC!$H$148&amp;Wine!K29,Wine!K29)))))</f>
        <v/>
      </c>
      <c r="E1583" s="450" t="str">
        <f>if(Wine!L29=0,"",IF(isblank(Wine!L29),"",Wine!L29))</f>
        <v/>
      </c>
      <c r="G1583" s="450" t="str">
        <f>if(Wine!L29=0,"",IF(isblank(Wine!L29),"",if(MOC!$J$156=true,Wine!$K$14,$B$1569)))</f>
        <v/>
      </c>
      <c r="H1583" s="780">
        <f t="shared" si="16"/>
        <v>14</v>
      </c>
      <c r="I1583" s="450" t="str">
        <f>Wine!U29</f>
        <v/>
      </c>
      <c r="P1583" s="450" t="str">
        <f>IF(ISBLANK(Wine!V29),"",if(Wine!V29=0,"",Wine!V29))</f>
        <v/>
      </c>
      <c r="R1583" s="450" t="str">
        <f>IF(ISBLANK(Wine!X29),"",if(Wine!X29=0,"",Wine!X29))</f>
        <v/>
      </c>
    </row>
    <row r="1584">
      <c r="A1584" s="779"/>
      <c r="C1584" s="450" t="b">
        <f>IF(ISBLANK(Wine!N30),FALSE,if(Wine!N30=0,FALSE,TRUE))</f>
        <v>0</v>
      </c>
      <c r="D1584" s="450" t="str">
        <f>if(Wine!L30=0,"",IF(isblank(Wine!L30),"",if(MOC!$J$148=false,Wine!K30,if(C1584=true,MOC!$H$148&amp;Wine!K30,if(MOC!$J$149,MOC!$H$148&amp;Wine!K30,Wine!K30)))))</f>
        <v/>
      </c>
      <c r="E1584" s="450" t="str">
        <f>if(Wine!L30=0,"",IF(isblank(Wine!L30),"",Wine!L30))</f>
        <v/>
      </c>
      <c r="G1584" s="450" t="str">
        <f>if(Wine!L30=0,"",IF(isblank(Wine!L30),"",if(MOC!$J$156=true,Wine!$K$14,$B$1569)))</f>
        <v/>
      </c>
      <c r="H1584" s="780">
        <f t="shared" si="16"/>
        <v>15</v>
      </c>
      <c r="I1584" s="450" t="str">
        <f>Wine!U30</f>
        <v/>
      </c>
      <c r="P1584" s="450" t="str">
        <f>IF(ISBLANK(Wine!V30),"",if(Wine!V30=0,"",Wine!V30))</f>
        <v/>
      </c>
      <c r="R1584" s="450" t="str">
        <f>IF(ISBLANK(Wine!X30),"",if(Wine!X30=0,"",Wine!X30))</f>
        <v/>
      </c>
    </row>
    <row r="1585">
      <c r="A1585" s="779"/>
      <c r="C1585" s="450" t="b">
        <f>IF(ISBLANK(Wine!N31),FALSE,if(Wine!N31=0,FALSE,TRUE))</f>
        <v>0</v>
      </c>
      <c r="D1585" s="450" t="str">
        <f>if(Wine!L31=0,"",IF(isblank(Wine!L31),"",if(MOC!$J$148=false,Wine!K31,if(C1585=true,MOC!$H$148&amp;Wine!K31,if(MOC!$J$149,MOC!$H$148&amp;Wine!K31,Wine!K31)))))</f>
        <v/>
      </c>
      <c r="E1585" s="450" t="str">
        <f>if(Wine!L31=0,"",IF(isblank(Wine!L31),"",Wine!L31))</f>
        <v/>
      </c>
      <c r="G1585" s="450" t="str">
        <f>if(Wine!L31=0,"",IF(isblank(Wine!L31),"",if(MOC!$J$156=true,Wine!$K$14,$B$1569)))</f>
        <v/>
      </c>
      <c r="H1585" s="780">
        <f t="shared" si="16"/>
        <v>16</v>
      </c>
      <c r="I1585" s="450" t="str">
        <f>Wine!U31</f>
        <v/>
      </c>
      <c r="P1585" s="450" t="str">
        <f>IF(ISBLANK(Wine!V31),"",if(Wine!V31=0,"",Wine!V31))</f>
        <v/>
      </c>
      <c r="R1585" s="450" t="str">
        <f>IF(ISBLANK(Wine!X31),"",if(Wine!X31=0,"",Wine!X31))</f>
        <v/>
      </c>
    </row>
    <row r="1586">
      <c r="A1586" s="779"/>
      <c r="C1586" s="450" t="b">
        <f>IF(ISBLANK(Wine!N32),FALSE,if(Wine!N32=0,FALSE,TRUE))</f>
        <v>0</v>
      </c>
      <c r="D1586" s="450" t="str">
        <f>if(Wine!L32=0,"",IF(isblank(Wine!L32),"",if(MOC!$J$148=false,Wine!K32,if(C1586=true,MOC!$H$148&amp;Wine!K32,if(MOC!$J$149,MOC!$H$148&amp;Wine!K32,Wine!K32)))))</f>
        <v/>
      </c>
      <c r="E1586" s="450" t="str">
        <f>if(Wine!L32=0,"",IF(isblank(Wine!L32),"",Wine!L32))</f>
        <v/>
      </c>
      <c r="G1586" s="450" t="str">
        <f>if(Wine!L32=0,"",IF(isblank(Wine!L32),"",if(MOC!$J$156=true,Wine!$K$14,$B$1569)))</f>
        <v/>
      </c>
      <c r="H1586" s="780">
        <f t="shared" si="16"/>
        <v>17</v>
      </c>
      <c r="I1586" s="450" t="str">
        <f>Wine!U32</f>
        <v/>
      </c>
      <c r="P1586" s="450" t="str">
        <f>IF(ISBLANK(Wine!V32),"",if(Wine!V32=0,"",Wine!V32))</f>
        <v/>
      </c>
      <c r="R1586" s="450" t="str">
        <f>IF(ISBLANK(Wine!X32),"",if(Wine!X32=0,"",Wine!X32))</f>
        <v/>
      </c>
    </row>
    <row r="1587">
      <c r="A1587" s="779"/>
      <c r="C1587" s="450" t="b">
        <f>IF(ISBLANK(Wine!N33),FALSE,if(Wine!N33=0,FALSE,TRUE))</f>
        <v>0</v>
      </c>
      <c r="D1587" s="450" t="str">
        <f>if(Wine!L33=0,"",IF(isblank(Wine!L33),"",if(MOC!$J$148=false,Wine!K33,if(C1587=true,MOC!$H$148&amp;Wine!K33,if(MOC!$J$149,MOC!$H$148&amp;Wine!K33,Wine!K33)))))</f>
        <v/>
      </c>
      <c r="E1587" s="450" t="str">
        <f>if(Wine!L33=0,"",IF(isblank(Wine!L33),"",Wine!L33))</f>
        <v/>
      </c>
      <c r="G1587" s="450" t="str">
        <f>if(Wine!L33=0,"",IF(isblank(Wine!L33),"",if(MOC!$J$156=true,Wine!$K$14,$B$1569)))</f>
        <v/>
      </c>
      <c r="H1587" s="780">
        <f t="shared" si="16"/>
        <v>18</v>
      </c>
      <c r="I1587" s="450" t="str">
        <f>Wine!U33</f>
        <v/>
      </c>
      <c r="P1587" s="450" t="str">
        <f>IF(ISBLANK(Wine!V33),"",if(Wine!V33=0,"",Wine!V33))</f>
        <v/>
      </c>
      <c r="R1587" s="450" t="str">
        <f>IF(ISBLANK(Wine!X33),"",if(Wine!X33=0,"",Wine!X33))</f>
        <v/>
      </c>
    </row>
    <row r="1588">
      <c r="A1588" s="779"/>
      <c r="C1588" s="450" t="b">
        <f>IF(ISBLANK(Wine!N34),FALSE,if(Wine!N34=0,FALSE,TRUE))</f>
        <v>0</v>
      </c>
      <c r="D1588" s="450" t="str">
        <f>if(Wine!L34=0,"",IF(isblank(Wine!L34),"",if(MOC!$J$148=false,Wine!K34,if(C1588=true,MOC!$H$148&amp;Wine!K34,if(MOC!$J$149,MOC!$H$148&amp;Wine!K34,Wine!K34)))))</f>
        <v/>
      </c>
      <c r="E1588" s="450" t="str">
        <f>if(Wine!L34=0,"",IF(isblank(Wine!L34),"",Wine!L34))</f>
        <v/>
      </c>
      <c r="G1588" s="450" t="str">
        <f>if(Wine!L34=0,"",IF(isblank(Wine!L34),"",if(MOC!$J$156=true,Wine!$K$14,$B$1569)))</f>
        <v/>
      </c>
      <c r="H1588" s="780">
        <f t="shared" si="16"/>
        <v>19</v>
      </c>
      <c r="I1588" s="450" t="str">
        <f>Wine!U34</f>
        <v/>
      </c>
      <c r="P1588" s="450" t="str">
        <f>IF(ISBLANK(Wine!V34),"",if(Wine!V34=0,"",Wine!V34))</f>
        <v/>
      </c>
      <c r="R1588" s="450" t="str">
        <f>IF(ISBLANK(Wine!X34),"",if(Wine!X34=0,"",Wine!X34))</f>
        <v/>
      </c>
    </row>
    <row r="1589">
      <c r="A1589" s="779"/>
      <c r="C1589" s="450" t="b">
        <f>IF(ISBLANK(Wine!N35),FALSE,if(Wine!N35=0,FALSE,TRUE))</f>
        <v>0</v>
      </c>
      <c r="D1589" s="450" t="str">
        <f>if(Wine!L35=0,"",IF(isblank(Wine!L35),"",if(MOC!$J$148=false,Wine!K35,if(C1589=true,MOC!$H$148&amp;Wine!K35,if(MOC!$J$149,MOC!$H$148&amp;Wine!K35,Wine!K35)))))</f>
        <v/>
      </c>
      <c r="E1589" s="450" t="str">
        <f>if(Wine!L35=0,"",IF(isblank(Wine!L35),"",Wine!L35))</f>
        <v/>
      </c>
      <c r="G1589" s="450" t="str">
        <f>if(Wine!L35=0,"",IF(isblank(Wine!L35),"",if(MOC!$J$156=true,Wine!$K$14,$B$1569)))</f>
        <v/>
      </c>
      <c r="H1589" s="780">
        <f t="shared" si="16"/>
        <v>20</v>
      </c>
      <c r="I1589" s="450" t="str">
        <f>Wine!U35</f>
        <v/>
      </c>
      <c r="P1589" s="450" t="str">
        <f>IF(ISBLANK(Wine!V35),"",if(Wine!V35=0,"",Wine!V35))</f>
        <v/>
      </c>
      <c r="R1589" s="450" t="str">
        <f>IF(ISBLANK(Wine!X35),"",if(Wine!X35=0,"",Wine!X35))</f>
        <v/>
      </c>
    </row>
    <row r="1590">
      <c r="A1590" s="779"/>
      <c r="C1590" s="450" t="b">
        <f>IF(ISBLANK(Wine!N36),FALSE,if(Wine!N36=0,FALSE,TRUE))</f>
        <v>0</v>
      </c>
      <c r="D1590" s="450" t="str">
        <f>if(Wine!L36=0,"",IF(isblank(Wine!L36),"",if(MOC!$J$148=false,Wine!K36,if(C1590=true,MOC!$H$148&amp;Wine!K36,if(MOC!$J$149,MOC!$H$148&amp;Wine!K36,Wine!K36)))))</f>
        <v/>
      </c>
      <c r="E1590" s="450" t="str">
        <f>if(Wine!L36=0,"",IF(isblank(Wine!L36),"",Wine!L36))</f>
        <v/>
      </c>
      <c r="G1590" s="450" t="str">
        <f>if(Wine!L36=0,"",IF(isblank(Wine!L36),"",if(MOC!$J$156=true,Wine!$K$14,$B$1569)))</f>
        <v/>
      </c>
      <c r="H1590" s="780">
        <f t="shared" si="16"/>
        <v>21</v>
      </c>
      <c r="I1590" s="450" t="str">
        <f>Wine!U36</f>
        <v/>
      </c>
      <c r="P1590" s="450" t="str">
        <f>IF(ISBLANK(Wine!V36),"",if(Wine!V36=0,"",Wine!V36))</f>
        <v/>
      </c>
      <c r="R1590" s="450" t="str">
        <f>IF(ISBLANK(Wine!X36),"",if(Wine!X36=0,"",Wine!X36))</f>
        <v/>
      </c>
    </row>
    <row r="1591">
      <c r="A1591" s="779"/>
      <c r="C1591" s="450" t="b">
        <f>IF(ISBLANK(Wine!N37),FALSE,if(Wine!N37=0,FALSE,TRUE))</f>
        <v>0</v>
      </c>
      <c r="D1591" s="450" t="str">
        <f>if(Wine!L37=0,"",IF(isblank(Wine!L37),"",if(MOC!$J$148=false,Wine!K37,if(C1591=true,MOC!$H$148&amp;Wine!K37,if(MOC!$J$149,MOC!$H$148&amp;Wine!K37,Wine!K37)))))</f>
        <v/>
      </c>
      <c r="E1591" s="450" t="str">
        <f>if(Wine!L37=0,"",IF(isblank(Wine!L37),"",Wine!L37))</f>
        <v/>
      </c>
      <c r="G1591" s="450" t="str">
        <f>if(Wine!L37=0,"",IF(isblank(Wine!L37),"",if(MOC!$J$156=true,Wine!$K$14,$B$1569)))</f>
        <v/>
      </c>
      <c r="H1591" s="780">
        <f t="shared" si="16"/>
        <v>22</v>
      </c>
      <c r="I1591" s="450" t="str">
        <f>Wine!U37</f>
        <v/>
      </c>
      <c r="P1591" s="450" t="str">
        <f>IF(ISBLANK(Wine!V37),"",if(Wine!V37=0,"",Wine!V37))</f>
        <v/>
      </c>
      <c r="R1591" s="450" t="str">
        <f>IF(ISBLANK(Wine!X37),"",if(Wine!X37=0,"",Wine!X37))</f>
        <v/>
      </c>
    </row>
    <row r="1592">
      <c r="A1592" s="779"/>
      <c r="C1592" s="450" t="b">
        <f>IF(ISBLANK(Wine!N38),FALSE,if(Wine!N38=0,FALSE,TRUE))</f>
        <v>0</v>
      </c>
      <c r="D1592" s="450" t="str">
        <f>if(Wine!L38=0,"",IF(isblank(Wine!L38),"",if(MOC!$J$148=false,Wine!K38,if(C1592=true,MOC!$H$148&amp;Wine!K38,if(MOC!$J$149,MOC!$H$148&amp;Wine!K38,Wine!K38)))))</f>
        <v/>
      </c>
      <c r="E1592" s="450" t="str">
        <f>if(Wine!L38=0,"",IF(isblank(Wine!L38),"",Wine!L38))</f>
        <v/>
      </c>
      <c r="G1592" s="450" t="str">
        <f>if(Wine!L38=0,"",IF(isblank(Wine!L38),"",if(MOC!$J$156=true,Wine!$K$14,$B$1569)))</f>
        <v/>
      </c>
      <c r="H1592" s="780">
        <f t="shared" si="16"/>
        <v>23</v>
      </c>
      <c r="I1592" s="450" t="str">
        <f>Wine!U38</f>
        <v/>
      </c>
      <c r="P1592" s="450" t="str">
        <f>IF(ISBLANK(Wine!V38),"",if(Wine!V38=0,"",Wine!V38))</f>
        <v/>
      </c>
      <c r="R1592" s="450" t="str">
        <f>IF(ISBLANK(Wine!X38),"",if(Wine!X38=0,"",Wine!X38))</f>
        <v/>
      </c>
    </row>
    <row r="1593">
      <c r="A1593" s="779"/>
      <c r="C1593" s="450" t="b">
        <f>IF(ISBLANK(Wine!N39),FALSE,if(Wine!N39=0,FALSE,TRUE))</f>
        <v>0</v>
      </c>
      <c r="D1593" s="450" t="str">
        <f>if(Wine!L39=0,"",IF(isblank(Wine!L39),"",if(MOC!$J$148=false,Wine!K39,if(C1593=true,MOC!$H$148&amp;Wine!K39,if(MOC!$J$149,MOC!$H$148&amp;Wine!K39,Wine!K39)))))</f>
        <v/>
      </c>
      <c r="E1593" s="450" t="str">
        <f>if(Wine!L39=0,"",IF(isblank(Wine!L39),"",Wine!L39))</f>
        <v/>
      </c>
      <c r="G1593" s="450" t="str">
        <f>if(Wine!L39=0,"",IF(isblank(Wine!L39),"",if(MOC!$J$156=true,Wine!$K$14,$B$1569)))</f>
        <v/>
      </c>
      <c r="H1593" s="780">
        <f t="shared" si="16"/>
        <v>24</v>
      </c>
      <c r="I1593" s="450" t="str">
        <f>Wine!U39</f>
        <v/>
      </c>
      <c r="P1593" s="450" t="str">
        <f>IF(ISBLANK(Wine!V39),"",if(Wine!V39=0,"",Wine!V39))</f>
        <v/>
      </c>
      <c r="R1593" s="450" t="str">
        <f>IF(ISBLANK(Wine!X39),"",if(Wine!X39=0,"",Wine!X39))</f>
        <v/>
      </c>
    </row>
    <row r="1594">
      <c r="A1594" s="779"/>
      <c r="C1594" s="450" t="b">
        <f>IF(ISBLANK(Wine!N40),FALSE,if(Wine!N40=0,FALSE,TRUE))</f>
        <v>0</v>
      </c>
      <c r="D1594" s="450" t="str">
        <f>if(Wine!L40=0,"",IF(isblank(Wine!L40),"",if(MOC!$J$148=false,Wine!K40,if(C1594=true,MOC!$H$148&amp;Wine!K40,if(MOC!$J$149,MOC!$H$148&amp;Wine!K40,Wine!K40)))))</f>
        <v/>
      </c>
      <c r="E1594" s="450" t="str">
        <f>if(Wine!L40=0,"",IF(isblank(Wine!L40),"",Wine!L40))</f>
        <v/>
      </c>
      <c r="G1594" s="450" t="str">
        <f>if(Wine!L40=0,"",IF(isblank(Wine!L40),"",if(MOC!$J$156=true,Wine!$K$14,$B$1569)))</f>
        <v/>
      </c>
      <c r="H1594" s="780">
        <f t="shared" si="16"/>
        <v>25</v>
      </c>
      <c r="I1594" s="450" t="str">
        <f>Wine!U40</f>
        <v/>
      </c>
      <c r="P1594" s="450" t="str">
        <f>IF(ISBLANK(Wine!V40),"",if(Wine!V40=0,"",Wine!V40))</f>
        <v/>
      </c>
      <c r="R1594" s="450" t="str">
        <f>IF(ISBLANK(Wine!X40),"",if(Wine!X40=0,"",Wine!X40))</f>
        <v/>
      </c>
    </row>
    <row r="1595">
      <c r="A1595" s="779"/>
      <c r="C1595" s="450" t="b">
        <f>IF(ISBLANK(Wine!N41),FALSE,if(Wine!N41=0,FALSE,TRUE))</f>
        <v>0</v>
      </c>
      <c r="D1595" s="450" t="str">
        <f>if(Wine!L41=0,"",IF(isblank(Wine!L41),"",if(MOC!$J$148=false,Wine!K41,if(C1595=true,MOC!$H$148&amp;Wine!K41,if(MOC!$J$149,MOC!$H$148&amp;Wine!K41,Wine!K41)))))</f>
        <v/>
      </c>
      <c r="E1595" s="450" t="str">
        <f>if(Wine!L41=0,"",IF(isblank(Wine!L41),"",Wine!L41))</f>
        <v/>
      </c>
      <c r="G1595" s="450" t="str">
        <f>if(Wine!L41=0,"",IF(isblank(Wine!L41),"",if(MOC!$J$156=true,Wine!$K$14,$B$1569)))</f>
        <v/>
      </c>
      <c r="H1595" s="780">
        <f t="shared" si="16"/>
        <v>26</v>
      </c>
      <c r="I1595" s="450" t="str">
        <f>Wine!U41</f>
        <v/>
      </c>
      <c r="P1595" s="450" t="str">
        <f>IF(ISBLANK(Wine!V41),"",if(Wine!V41=0,"",Wine!V41))</f>
        <v/>
      </c>
      <c r="R1595" s="450" t="str">
        <f>IF(ISBLANK(Wine!X41),"",if(Wine!X41=0,"",Wine!X41))</f>
        <v/>
      </c>
    </row>
    <row r="1596">
      <c r="A1596" s="779"/>
      <c r="C1596" s="450" t="b">
        <f>IF(ISBLANK(Wine!N42),FALSE,if(Wine!N42=0,FALSE,TRUE))</f>
        <v>0</v>
      </c>
      <c r="D1596" s="450" t="str">
        <f>if(Wine!L42=0,"",IF(isblank(Wine!L42),"",if(MOC!$J$148=false,Wine!K42,if(C1596=true,MOC!$H$148&amp;Wine!K42,if(MOC!$J$149,MOC!$H$148&amp;Wine!K42,Wine!K42)))))</f>
        <v/>
      </c>
      <c r="E1596" s="450" t="str">
        <f>if(Wine!L42=0,"",IF(isblank(Wine!L42),"",Wine!L42))</f>
        <v/>
      </c>
      <c r="G1596" s="450" t="str">
        <f>if(Wine!L42=0,"",IF(isblank(Wine!L42),"",if(MOC!$J$156=true,Wine!$K$14,$B$1569)))</f>
        <v/>
      </c>
      <c r="H1596" s="780">
        <f t="shared" si="16"/>
        <v>27</v>
      </c>
      <c r="I1596" s="450" t="str">
        <f>Wine!U42</f>
        <v/>
      </c>
      <c r="P1596" s="450" t="str">
        <f>IF(ISBLANK(Wine!V42),"",if(Wine!V42=0,"",Wine!V42))</f>
        <v/>
      </c>
      <c r="R1596" s="450" t="str">
        <f>IF(ISBLANK(Wine!X42),"",if(Wine!X42=0,"",Wine!X42))</f>
        <v/>
      </c>
    </row>
    <row r="1597">
      <c r="A1597" s="779"/>
      <c r="C1597" s="450" t="b">
        <f>IF(ISBLANK(Wine!N43),FALSE,if(Wine!N43=0,FALSE,TRUE))</f>
        <v>0</v>
      </c>
      <c r="D1597" s="450" t="str">
        <f>if(Wine!L43=0,"",IF(isblank(Wine!L43),"",if(MOC!$J$148=false,Wine!K43,if(C1597=true,MOC!$H$148&amp;Wine!K43,if(MOC!$J$149,MOC!$H$148&amp;Wine!K43,Wine!K43)))))</f>
        <v/>
      </c>
      <c r="E1597" s="450" t="str">
        <f>if(Wine!L43=0,"",IF(isblank(Wine!L43),"",Wine!L43))</f>
        <v/>
      </c>
      <c r="G1597" s="450" t="str">
        <f>if(Wine!L43=0,"",IF(isblank(Wine!L43),"",if(MOC!$J$156=true,Wine!$K$14,$B$1569)))</f>
        <v/>
      </c>
      <c r="H1597" s="780">
        <f t="shared" si="16"/>
        <v>28</v>
      </c>
      <c r="I1597" s="450" t="str">
        <f>Wine!U43</f>
        <v/>
      </c>
      <c r="P1597" s="450" t="str">
        <f>IF(ISBLANK(Wine!V43),"",if(Wine!V43=0,"",Wine!V43))</f>
        <v/>
      </c>
      <c r="R1597" s="450" t="str">
        <f>IF(ISBLANK(Wine!X43),"",if(Wine!X43=0,"",Wine!X43))</f>
        <v/>
      </c>
    </row>
    <row r="1598">
      <c r="A1598" s="779"/>
      <c r="C1598" s="450" t="b">
        <f>IF(ISBLANK(Wine!N44),FALSE,if(Wine!N44=0,FALSE,TRUE))</f>
        <v>0</v>
      </c>
      <c r="D1598" s="450" t="str">
        <f>if(Wine!L44=0,"",IF(isblank(Wine!L44),"",if(MOC!$J$148=false,Wine!K44,if(C1598=true,MOC!$H$148&amp;Wine!K44,if(MOC!$J$149,MOC!$H$148&amp;Wine!K44,Wine!K44)))))</f>
        <v/>
      </c>
      <c r="E1598" s="450" t="str">
        <f>if(Wine!L44=0,"",IF(isblank(Wine!L44),"",Wine!L44))</f>
        <v/>
      </c>
      <c r="G1598" s="450" t="str">
        <f>if(Wine!L44=0,"",IF(isblank(Wine!L44),"",if(MOC!$J$156=true,Wine!$K$14,$B$1569)))</f>
        <v/>
      </c>
      <c r="H1598" s="780">
        <f t="shared" si="16"/>
        <v>29</v>
      </c>
      <c r="I1598" s="450" t="str">
        <f>Wine!U44</f>
        <v/>
      </c>
      <c r="P1598" s="450" t="str">
        <f>IF(ISBLANK(Wine!V44),"",if(Wine!V44=0,"",Wine!V44))</f>
        <v/>
      </c>
      <c r="R1598" s="450" t="str">
        <f>IF(ISBLANK(Wine!X44),"",if(Wine!X44=0,"",Wine!X44))</f>
        <v/>
      </c>
    </row>
    <row r="1599">
      <c r="A1599" s="779"/>
      <c r="C1599" s="450" t="b">
        <f>IF(ISBLANK(Wine!N45),FALSE,if(Wine!N45=0,FALSE,TRUE))</f>
        <v>0</v>
      </c>
      <c r="D1599" s="450" t="str">
        <f>if(Wine!L45=0,"",IF(isblank(Wine!L45),"",if(MOC!$J$148=false,Wine!K45,if(C1599=true,MOC!$H$148&amp;Wine!K45,if(MOC!$J$149,MOC!$H$148&amp;Wine!K45,Wine!K45)))))</f>
        <v/>
      </c>
      <c r="E1599" s="450" t="str">
        <f>if(Wine!L45=0,"",IF(isblank(Wine!L45),"",Wine!L45))</f>
        <v/>
      </c>
      <c r="G1599" s="450" t="str">
        <f>if(Wine!L45=0,"",IF(isblank(Wine!L45),"",if(MOC!$J$156=true,Wine!$K$14,$B$1569)))</f>
        <v/>
      </c>
      <c r="H1599" s="780">
        <f t="shared" si="16"/>
        <v>30</v>
      </c>
      <c r="I1599" s="450" t="str">
        <f>Wine!U45</f>
        <v/>
      </c>
      <c r="P1599" s="450" t="str">
        <f>IF(ISBLANK(Wine!V45),"",if(Wine!V45=0,"",Wine!V45))</f>
        <v/>
      </c>
      <c r="R1599" s="450" t="str">
        <f>IF(ISBLANK(Wine!X45),"",if(Wine!X45=0,"",Wine!X45))</f>
        <v/>
      </c>
    </row>
    <row r="1600">
      <c r="A1600" s="779"/>
      <c r="C1600" s="450" t="b">
        <f>IF(ISBLANK(Wine!N46),FALSE,if(Wine!N46=0,FALSE,TRUE))</f>
        <v>0</v>
      </c>
      <c r="D1600" s="450" t="str">
        <f>if(Wine!L46=0,"",IF(isblank(Wine!L46),"",if(MOC!$J$148=false,Wine!K46,if(C1600=true,MOC!$H$148&amp;Wine!K46,if(MOC!$J$149,MOC!$H$148&amp;Wine!K46,Wine!K46)))))</f>
        <v/>
      </c>
      <c r="E1600" s="450" t="str">
        <f>if(Wine!L46=0,"",IF(isblank(Wine!L46),"",Wine!L46))</f>
        <v/>
      </c>
      <c r="G1600" s="450" t="str">
        <f>if(Wine!L46=0,"",IF(isblank(Wine!L46),"",if(MOC!$J$156=true,Wine!$K$14,$B$1569)))</f>
        <v/>
      </c>
      <c r="H1600" s="780">
        <f t="shared" si="16"/>
        <v>31</v>
      </c>
      <c r="I1600" s="450" t="str">
        <f>Wine!U46</f>
        <v/>
      </c>
      <c r="P1600" s="450" t="str">
        <f>IF(ISBLANK(Wine!V46),"",if(Wine!V46=0,"",Wine!V46))</f>
        <v/>
      </c>
      <c r="R1600" s="450" t="str">
        <f>IF(ISBLANK(Wine!X46),"",if(Wine!X46=0,"",Wine!X46))</f>
        <v/>
      </c>
    </row>
    <row r="1601">
      <c r="A1601" s="779"/>
      <c r="C1601" s="450" t="b">
        <f>IF(ISBLANK(Wine!N47),FALSE,if(Wine!N47=0,FALSE,TRUE))</f>
        <v>0</v>
      </c>
      <c r="D1601" s="450" t="str">
        <f>if(Wine!L47=0,"",IF(isblank(Wine!L47),"",if(MOC!$J$148=false,Wine!K47,if(C1601=true,MOC!$H$148&amp;Wine!K47,if(MOC!$J$149,MOC!$H$148&amp;Wine!K47,Wine!K47)))))</f>
        <v/>
      </c>
      <c r="E1601" s="450" t="str">
        <f>if(Wine!L47=0,"",IF(isblank(Wine!L47),"",Wine!L47))</f>
        <v/>
      </c>
      <c r="G1601" s="450" t="str">
        <f>if(Wine!L47=0,"",IF(isblank(Wine!L47),"",if(MOC!$J$156=true,Wine!$K$14,$B$1569)))</f>
        <v/>
      </c>
      <c r="H1601" s="780">
        <f t="shared" si="16"/>
        <v>32</v>
      </c>
      <c r="I1601" s="450" t="str">
        <f>Wine!U47</f>
        <v/>
      </c>
      <c r="P1601" s="450" t="str">
        <f>IF(ISBLANK(Wine!V47),"",if(Wine!V47=0,"",Wine!V47))</f>
        <v/>
      </c>
      <c r="R1601" s="450" t="str">
        <f>IF(ISBLANK(Wine!X47),"",if(Wine!X47=0,"",Wine!X47))</f>
        <v/>
      </c>
    </row>
    <row r="1602">
      <c r="A1602" s="779"/>
      <c r="C1602" s="450" t="b">
        <f>IF(ISBLANK(Wine!N48),FALSE,if(Wine!N48=0,FALSE,TRUE))</f>
        <v>0</v>
      </c>
      <c r="D1602" s="450" t="str">
        <f>if(Wine!L48=0,"",IF(isblank(Wine!L48),"",if(MOC!$J$148=false,Wine!K48,if(C1602=true,MOC!$H$148&amp;Wine!K48,if(MOC!$J$149,MOC!$H$148&amp;Wine!K48,Wine!K48)))))</f>
        <v/>
      </c>
      <c r="E1602" s="450" t="str">
        <f>if(Wine!L48=0,"",IF(isblank(Wine!L48),"",Wine!L48))</f>
        <v/>
      </c>
      <c r="G1602" s="450" t="str">
        <f>if(Wine!L48=0,"",IF(isblank(Wine!L48),"",if(MOC!$J$156=true,Wine!$K$14,$B$1569)))</f>
        <v/>
      </c>
      <c r="H1602" s="780">
        <f t="shared" si="16"/>
        <v>33</v>
      </c>
      <c r="I1602" s="450" t="str">
        <f>Wine!U48</f>
        <v/>
      </c>
      <c r="P1602" s="450" t="str">
        <f>IF(ISBLANK(Wine!V48),"",if(Wine!V48=0,"",Wine!V48))</f>
        <v/>
      </c>
      <c r="R1602" s="450" t="str">
        <f>IF(ISBLANK(Wine!X48),"",if(Wine!X48=0,"",Wine!X48))</f>
        <v/>
      </c>
    </row>
    <row r="1603">
      <c r="A1603" s="779"/>
      <c r="C1603" s="450" t="b">
        <f>IF(ISBLANK(Wine!N49),FALSE,if(Wine!N49=0,FALSE,TRUE))</f>
        <v>0</v>
      </c>
      <c r="D1603" s="450" t="str">
        <f>if(Wine!L49=0,"",IF(isblank(Wine!L49),"",if(MOC!$J$148=false,Wine!K49,if(C1603=true,MOC!$H$148&amp;Wine!K49,if(MOC!$J$149,MOC!$H$148&amp;Wine!K49,Wine!K49)))))</f>
        <v/>
      </c>
      <c r="E1603" s="450" t="str">
        <f>if(Wine!L49=0,"",IF(isblank(Wine!L49),"",Wine!L49))</f>
        <v/>
      </c>
      <c r="G1603" s="450" t="str">
        <f>if(Wine!L49=0,"",IF(isblank(Wine!L49),"",if(MOC!$J$156=true,Wine!$K$14,$B$1569)))</f>
        <v/>
      </c>
      <c r="H1603" s="780">
        <f t="shared" si="16"/>
        <v>34</v>
      </c>
      <c r="I1603" s="450" t="str">
        <f>Wine!U49</f>
        <v/>
      </c>
      <c r="P1603" s="450" t="str">
        <f>IF(ISBLANK(Wine!V49),"",if(Wine!V49=0,"",Wine!V49))</f>
        <v/>
      </c>
      <c r="R1603" s="450" t="str">
        <f>IF(ISBLANK(Wine!X49),"",if(Wine!X49=0,"",Wine!X49))</f>
        <v/>
      </c>
    </row>
    <row r="1604">
      <c r="A1604" s="779"/>
      <c r="C1604" s="450" t="b">
        <f>IF(ISBLANK(Wine!N50),FALSE,if(Wine!N50=0,FALSE,TRUE))</f>
        <v>0</v>
      </c>
      <c r="D1604" s="450" t="str">
        <f>if(Wine!L50=0,"",IF(isblank(Wine!L50),"",if(MOC!$J$148=false,Wine!K50,if(C1604=true,MOC!$H$148&amp;Wine!K50,if(MOC!$J$149,MOC!$H$148&amp;Wine!K50,Wine!K50)))))</f>
        <v/>
      </c>
      <c r="E1604" s="450" t="str">
        <f>if(Wine!L50=0,"",IF(isblank(Wine!L50),"",Wine!L50))</f>
        <v/>
      </c>
      <c r="G1604" s="450" t="str">
        <f>if(Wine!L50=0,"",IF(isblank(Wine!L50),"",if(MOC!$J$156=true,Wine!$K$14,$B$1569)))</f>
        <v/>
      </c>
      <c r="H1604" s="780">
        <f t="shared" si="16"/>
        <v>35</v>
      </c>
      <c r="I1604" s="450" t="str">
        <f>Wine!U50</f>
        <v/>
      </c>
      <c r="P1604" s="450" t="str">
        <f>IF(ISBLANK(Wine!V50),"",if(Wine!V50=0,"",Wine!V50))</f>
        <v/>
      </c>
      <c r="R1604" s="450" t="str">
        <f>IF(ISBLANK(Wine!X50),"",if(Wine!X50=0,"",Wine!X50))</f>
        <v/>
      </c>
    </row>
    <row r="1605">
      <c r="A1605" s="779"/>
      <c r="C1605" s="450" t="b">
        <f>IF(ISBLANK(Wine!N51),FALSE,if(Wine!N51=0,FALSE,TRUE))</f>
        <v>0</v>
      </c>
      <c r="D1605" s="450" t="str">
        <f>if(Wine!L51=0,"",IF(isblank(Wine!L51),"",if(MOC!$J$148=false,Wine!K51,if(C1605=true,MOC!$H$148&amp;Wine!K51,if(MOC!$J$149,MOC!$H$148&amp;Wine!K51,Wine!K51)))))</f>
        <v/>
      </c>
      <c r="E1605" s="450" t="str">
        <f>if(Wine!L51=0,"",IF(isblank(Wine!L51),"",Wine!L51))</f>
        <v/>
      </c>
      <c r="G1605" s="450" t="str">
        <f>if(Wine!L51=0,"",IF(isblank(Wine!L51),"",if(MOC!$J$156=true,Wine!$K$14,$B$1569)))</f>
        <v/>
      </c>
      <c r="H1605" s="780">
        <f t="shared" si="16"/>
        <v>36</v>
      </c>
      <c r="I1605" s="450" t="str">
        <f>Wine!U51</f>
        <v/>
      </c>
      <c r="P1605" s="450" t="str">
        <f>IF(ISBLANK(Wine!V51),"",if(Wine!V51=0,"",Wine!V51))</f>
        <v/>
      </c>
      <c r="R1605" s="450" t="str">
        <f>IF(ISBLANK(Wine!X51),"",if(Wine!X51=0,"",Wine!X51))</f>
        <v/>
      </c>
    </row>
    <row r="1606">
      <c r="A1606" s="779"/>
      <c r="C1606" s="450" t="b">
        <f>IF(ISBLANK(Wine!N52),FALSE,if(Wine!N52=0,FALSE,TRUE))</f>
        <v>0</v>
      </c>
      <c r="D1606" s="450" t="str">
        <f>if(Wine!L52=0,"",IF(isblank(Wine!L52),"",if(MOC!$J$148=false,Wine!K52,if(C1606=true,MOC!$H$148&amp;Wine!K52,if(MOC!$J$149,MOC!$H$148&amp;Wine!K52,Wine!K52)))))</f>
        <v/>
      </c>
      <c r="E1606" s="450" t="str">
        <f>if(Wine!L52=0,"",IF(isblank(Wine!L52),"",Wine!L52))</f>
        <v/>
      </c>
      <c r="G1606" s="450" t="str">
        <f>if(Wine!L52=0,"",IF(isblank(Wine!L52),"",if(MOC!$J$156=true,Wine!$K$14,$B$1569)))</f>
        <v/>
      </c>
      <c r="H1606" s="780">
        <f t="shared" si="16"/>
        <v>37</v>
      </c>
      <c r="I1606" s="450" t="str">
        <f>Wine!U52</f>
        <v/>
      </c>
      <c r="P1606" s="450" t="str">
        <f>IF(ISBLANK(Wine!V52),"",if(Wine!V52=0,"",Wine!V52))</f>
        <v/>
      </c>
      <c r="R1606" s="450" t="str">
        <f>IF(ISBLANK(Wine!X52),"",if(Wine!X52=0,"",Wine!X52))</f>
        <v/>
      </c>
    </row>
    <row r="1607">
      <c r="A1607" s="779"/>
      <c r="C1607" s="450" t="b">
        <f>IF(ISBLANK(Wine!N53),FALSE,if(Wine!N53=0,FALSE,TRUE))</f>
        <v>0</v>
      </c>
      <c r="D1607" s="450" t="str">
        <f>if(Wine!L53=0,"",IF(isblank(Wine!L53),"",if(MOC!$J$148=false,Wine!K53,if(C1607=true,MOC!$H$148&amp;Wine!K53,if(MOC!$J$149,MOC!$H$148&amp;Wine!K53,Wine!K53)))))</f>
        <v/>
      </c>
      <c r="E1607" s="450" t="str">
        <f>if(Wine!L53=0,"",IF(isblank(Wine!L53),"",Wine!L53))</f>
        <v/>
      </c>
      <c r="G1607" s="450" t="str">
        <f>if(Wine!L53=0,"",IF(isblank(Wine!L53),"",if(MOC!$J$156=true,Wine!$K$14,$B$1569)))</f>
        <v/>
      </c>
      <c r="H1607" s="780">
        <f t="shared" si="16"/>
        <v>38</v>
      </c>
      <c r="I1607" s="450" t="str">
        <f>Wine!U53</f>
        <v/>
      </c>
      <c r="P1607" s="450" t="str">
        <f>IF(ISBLANK(Wine!V53),"",if(Wine!V53=0,"",Wine!V53))</f>
        <v/>
      </c>
      <c r="R1607" s="450" t="str">
        <f>IF(ISBLANK(Wine!X53),"",if(Wine!X53=0,"",Wine!X53))</f>
        <v/>
      </c>
    </row>
    <row r="1608">
      <c r="A1608" s="779"/>
      <c r="C1608" s="450" t="b">
        <f>IF(ISBLANK(Wine!N54),FALSE,if(Wine!N54=0,FALSE,TRUE))</f>
        <v>0</v>
      </c>
      <c r="D1608" s="450" t="str">
        <f>if(Wine!L54=0,"",IF(isblank(Wine!L54),"",if(MOC!$J$148=false,Wine!K54,if(C1608=true,MOC!$H$148&amp;Wine!K54,if(MOC!$J$149,MOC!$H$148&amp;Wine!K54,Wine!K54)))))</f>
        <v/>
      </c>
      <c r="E1608" s="450" t="str">
        <f>if(Wine!L54=0,"",IF(isblank(Wine!L54),"",Wine!L54))</f>
        <v/>
      </c>
      <c r="G1608" s="450" t="str">
        <f>if(Wine!L54=0,"",IF(isblank(Wine!L54),"",if(MOC!$J$156=true,Wine!$K$14,$B$1569)))</f>
        <v/>
      </c>
      <c r="H1608" s="780">
        <f t="shared" si="16"/>
        <v>39</v>
      </c>
      <c r="I1608" s="450" t="str">
        <f>Wine!U54</f>
        <v/>
      </c>
      <c r="P1608" s="450" t="str">
        <f>IF(ISBLANK(Wine!V54),"",if(Wine!V54=0,"",Wine!V54))</f>
        <v/>
      </c>
      <c r="R1608" s="450" t="str">
        <f>IF(ISBLANK(Wine!X54),"",if(Wine!X54=0,"",Wine!X54))</f>
        <v/>
      </c>
    </row>
    <row r="1609">
      <c r="A1609" s="779"/>
      <c r="C1609" s="450" t="b">
        <f>IF(ISBLANK(Wine!N55),FALSE,if(Wine!N55=0,FALSE,TRUE))</f>
        <v>0</v>
      </c>
      <c r="D1609" s="450" t="str">
        <f>if(Wine!L55=0,"",IF(isblank(Wine!L55),"",if(MOC!$J$148=false,Wine!K55,if(C1609=true,MOC!$H$148&amp;Wine!K55,if(MOC!$J$149,MOC!$H$148&amp;Wine!K55,Wine!K55)))))</f>
        <v/>
      </c>
      <c r="E1609" s="450" t="str">
        <f>if(Wine!L55=0,"",IF(isblank(Wine!L55),"",Wine!L55))</f>
        <v/>
      </c>
      <c r="G1609" s="450" t="str">
        <f>if(Wine!L55=0,"",IF(isblank(Wine!L55),"",if(MOC!$J$156=true,Wine!$K$14,$B$1569)))</f>
        <v/>
      </c>
      <c r="H1609" s="780">
        <f t="shared" si="16"/>
        <v>40</v>
      </c>
      <c r="I1609" s="450" t="str">
        <f>Wine!U55</f>
        <v/>
      </c>
      <c r="P1609" s="450" t="str">
        <f>IF(ISBLANK(Wine!V55),"",if(Wine!V55=0,"",Wine!V55))</f>
        <v/>
      </c>
      <c r="R1609" s="450" t="str">
        <f>IF(ISBLANK(Wine!X55),"",if(Wine!X55=0,"",Wine!X55))</f>
        <v/>
      </c>
    </row>
    <row r="1610">
      <c r="A1610" s="779"/>
      <c r="C1610" s="450" t="b">
        <f>IF(ISBLANK(Wine!N56),FALSE,if(Wine!N56=0,FALSE,TRUE))</f>
        <v>0</v>
      </c>
      <c r="D1610" s="450" t="str">
        <f>if(Wine!L56=0,"",IF(isblank(Wine!L56),"",if(MOC!$J$148=false,Wine!K56,if(C1610=true,MOC!$H$148&amp;Wine!K56,if(MOC!$J$149,MOC!$H$148&amp;Wine!K56,Wine!K56)))))</f>
        <v/>
      </c>
      <c r="E1610" s="450" t="str">
        <f>if(Wine!L56=0,"",IF(isblank(Wine!L56),"",Wine!L56))</f>
        <v/>
      </c>
      <c r="G1610" s="450" t="str">
        <f>if(Wine!L56=0,"",IF(isblank(Wine!L56),"",if(MOC!$J$156=true,Wine!$K$14,$B$1569)))</f>
        <v/>
      </c>
      <c r="H1610" s="780">
        <f t="shared" si="16"/>
        <v>41</v>
      </c>
      <c r="I1610" s="450" t="str">
        <f>Wine!U56</f>
        <v/>
      </c>
      <c r="P1610" s="450" t="str">
        <f>IF(ISBLANK(Wine!V56),"",if(Wine!V56=0,"",Wine!V56))</f>
        <v/>
      </c>
      <c r="R1610" s="450" t="str">
        <f>IF(ISBLANK(Wine!X56),"",if(Wine!X56=0,"",Wine!X56))</f>
        <v/>
      </c>
    </row>
    <row r="1611">
      <c r="A1611" s="779"/>
      <c r="C1611" s="450" t="b">
        <f>IF(ISBLANK(Wine!N57),FALSE,if(Wine!N57=0,FALSE,TRUE))</f>
        <v>0</v>
      </c>
      <c r="D1611" s="450" t="str">
        <f>if(Wine!L57=0,"",IF(isblank(Wine!L57),"",if(MOC!$J$148=false,Wine!K57,if(C1611=true,MOC!$H$148&amp;Wine!K57,if(MOC!$J$149,MOC!$H$148&amp;Wine!K57,Wine!K57)))))</f>
        <v/>
      </c>
      <c r="E1611" s="450" t="str">
        <f>if(Wine!L57=0,"",IF(isblank(Wine!L57),"",Wine!L57))</f>
        <v/>
      </c>
      <c r="G1611" s="450" t="str">
        <f>if(Wine!L57=0,"",IF(isblank(Wine!L57),"",if(MOC!$J$156=true,Wine!$K$14,$B$1569)))</f>
        <v/>
      </c>
      <c r="H1611" s="780">
        <f t="shared" si="16"/>
        <v>42</v>
      </c>
      <c r="I1611" s="450" t="str">
        <f>Wine!U57</f>
        <v/>
      </c>
      <c r="P1611" s="450" t="str">
        <f>IF(ISBLANK(Wine!V57),"",if(Wine!V57=0,"",Wine!V57))</f>
        <v/>
      </c>
      <c r="R1611" s="450" t="str">
        <f>IF(ISBLANK(Wine!X57),"",if(Wine!X57=0,"",Wine!X57))</f>
        <v/>
      </c>
    </row>
    <row r="1612">
      <c r="A1612" s="779"/>
      <c r="C1612" s="450" t="b">
        <f>IF(ISBLANK(Wine!N58),FALSE,if(Wine!N58=0,FALSE,TRUE))</f>
        <v>0</v>
      </c>
      <c r="D1612" s="450" t="str">
        <f>if(Wine!L58=0,"",IF(isblank(Wine!L58),"",if(MOC!$J$148=false,Wine!K58,if(C1612=true,MOC!$H$148&amp;Wine!K58,if(MOC!$J$149,MOC!$H$148&amp;Wine!K58,Wine!K58)))))</f>
        <v/>
      </c>
      <c r="E1612" s="450" t="str">
        <f>if(Wine!L58=0,"",IF(isblank(Wine!L58),"",Wine!L58))</f>
        <v/>
      </c>
      <c r="G1612" s="450" t="str">
        <f>if(Wine!L58=0,"",IF(isblank(Wine!L58),"",if(MOC!$J$156=true,Wine!$K$14,$B$1569)))</f>
        <v/>
      </c>
      <c r="H1612" s="780">
        <f t="shared" si="16"/>
        <v>43</v>
      </c>
      <c r="I1612" s="450" t="str">
        <f>Wine!U58</f>
        <v/>
      </c>
      <c r="P1612" s="450" t="str">
        <f>IF(ISBLANK(Wine!V58),"",if(Wine!V58=0,"",Wine!V58))</f>
        <v/>
      </c>
      <c r="R1612" s="450" t="str">
        <f>IF(ISBLANK(Wine!X58),"",if(Wine!X58=0,"",Wine!X58))</f>
        <v/>
      </c>
    </row>
    <row r="1613">
      <c r="A1613" s="779"/>
      <c r="C1613" s="450" t="b">
        <f>IF(ISBLANK(Wine!N59),FALSE,if(Wine!N59=0,FALSE,TRUE))</f>
        <v>0</v>
      </c>
      <c r="D1613" s="450" t="str">
        <f>if(Wine!L59=0,"",IF(isblank(Wine!L59),"",if(MOC!$J$148=false,Wine!K59,if(C1613=true,MOC!$H$148&amp;Wine!K59,if(MOC!$J$149,MOC!$H$148&amp;Wine!K59,Wine!K59)))))</f>
        <v/>
      </c>
      <c r="E1613" s="450" t="str">
        <f>if(Wine!L59=0,"",IF(isblank(Wine!L59),"",Wine!L59))</f>
        <v/>
      </c>
      <c r="G1613" s="450" t="str">
        <f>if(Wine!L59=0,"",IF(isblank(Wine!L59),"",if(MOC!$J$156=true,Wine!$K$14,$B$1569)))</f>
        <v/>
      </c>
      <c r="H1613" s="780">
        <f t="shared" si="16"/>
        <v>44</v>
      </c>
      <c r="I1613" s="450" t="str">
        <f>Wine!U59</f>
        <v/>
      </c>
      <c r="P1613" s="450" t="str">
        <f>IF(ISBLANK(Wine!V59),"",if(Wine!V59=0,"",Wine!V59))</f>
        <v/>
      </c>
      <c r="R1613" s="450" t="str">
        <f>IF(ISBLANK(Wine!X59),"",if(Wine!X59=0,"",Wine!X59))</f>
        <v/>
      </c>
    </row>
    <row r="1614">
      <c r="A1614" s="779"/>
      <c r="C1614" s="450" t="b">
        <f>IF(ISBLANK(Wine!N60),FALSE,if(Wine!N60=0,FALSE,TRUE))</f>
        <v>0</v>
      </c>
      <c r="D1614" s="450" t="str">
        <f>if(Wine!L60=0,"",IF(isblank(Wine!L60),"",if(MOC!$J$148=false,Wine!K60,if(C1614=true,MOC!$H$148&amp;Wine!K60,if(MOC!$J$149,MOC!$H$148&amp;Wine!K60,Wine!K60)))))</f>
        <v/>
      </c>
      <c r="E1614" s="450" t="str">
        <f>if(Wine!L60=0,"",IF(isblank(Wine!L60),"",Wine!L60))</f>
        <v/>
      </c>
      <c r="G1614" s="450" t="str">
        <f>if(Wine!L60=0,"",IF(isblank(Wine!L60),"",if(MOC!$J$156=true,Wine!$K$14,$B$1569)))</f>
        <v/>
      </c>
      <c r="H1614" s="780">
        <f t="shared" si="16"/>
        <v>45</v>
      </c>
      <c r="I1614" s="450" t="str">
        <f>Wine!U60</f>
        <v/>
      </c>
      <c r="P1614" s="450" t="str">
        <f>IF(ISBLANK(Wine!V60),"",if(Wine!V60=0,"",Wine!V60))</f>
        <v/>
      </c>
      <c r="R1614" s="450" t="str">
        <f>IF(ISBLANK(Wine!X60),"",if(Wine!X60=0,"",Wine!X60))</f>
        <v/>
      </c>
    </row>
    <row r="1615">
      <c r="A1615" s="779"/>
      <c r="C1615" s="450" t="b">
        <f>IF(ISBLANK(Wine!N61),FALSE,if(Wine!N61=0,FALSE,TRUE))</f>
        <v>0</v>
      </c>
      <c r="D1615" s="450" t="str">
        <f>if(Wine!L61=0,"",IF(isblank(Wine!L61),"",if(MOC!$J$148=false,Wine!K61,if(C1615=true,MOC!$H$148&amp;Wine!K61,if(MOC!$J$149,MOC!$H$148&amp;Wine!K61,Wine!K61)))))</f>
        <v/>
      </c>
      <c r="E1615" s="450" t="str">
        <f>if(Wine!L61=0,"",IF(isblank(Wine!L61),"",Wine!L61))</f>
        <v/>
      </c>
      <c r="G1615" s="450" t="str">
        <f>if(Wine!L61=0,"",IF(isblank(Wine!L61),"",if(MOC!$J$156=true,Wine!$K$14,$B$1569)))</f>
        <v/>
      </c>
      <c r="H1615" s="780">
        <f t="shared" si="16"/>
        <v>46</v>
      </c>
      <c r="I1615" s="450" t="str">
        <f>Wine!U61</f>
        <v/>
      </c>
      <c r="P1615" s="450" t="str">
        <f>IF(ISBLANK(Wine!V61),"",if(Wine!V61=0,"",Wine!V61))</f>
        <v/>
      </c>
      <c r="R1615" s="450" t="str">
        <f>IF(ISBLANK(Wine!X61),"",if(Wine!X61=0,"",Wine!X61))</f>
        <v/>
      </c>
    </row>
    <row r="1616">
      <c r="A1616" s="779"/>
      <c r="C1616" s="450" t="b">
        <f>IF(ISBLANK(Wine!N62),FALSE,if(Wine!N62=0,FALSE,TRUE))</f>
        <v>0</v>
      </c>
      <c r="D1616" s="450" t="str">
        <f>if(Wine!L62=0,"",IF(isblank(Wine!L62),"",if(MOC!$J$148=false,Wine!K62,if(C1616=true,MOC!$H$148&amp;Wine!K62,if(MOC!$J$149,MOC!$H$148&amp;Wine!K62,Wine!K62)))))</f>
        <v/>
      </c>
      <c r="E1616" s="450" t="str">
        <f>if(Wine!L62=0,"",IF(isblank(Wine!L62),"",Wine!L62))</f>
        <v/>
      </c>
      <c r="G1616" s="450" t="str">
        <f>if(Wine!L62=0,"",IF(isblank(Wine!L62),"",if(MOC!$J$156=true,Wine!$K$14,$B$1569)))</f>
        <v/>
      </c>
      <c r="H1616" s="780">
        <f t="shared" si="16"/>
        <v>47</v>
      </c>
      <c r="I1616" s="450" t="str">
        <f>Wine!U62</f>
        <v/>
      </c>
      <c r="P1616" s="450" t="str">
        <f>IF(ISBLANK(Wine!V62),"",if(Wine!V62=0,"",Wine!V62))</f>
        <v/>
      </c>
      <c r="R1616" s="450" t="str">
        <f>IF(ISBLANK(Wine!X62),"",if(Wine!X62=0,"",Wine!X62))</f>
        <v/>
      </c>
    </row>
    <row r="1617">
      <c r="A1617" s="779"/>
      <c r="C1617" s="450" t="b">
        <f>IF(ISBLANK(Wine!N63),FALSE,if(Wine!N63=0,FALSE,TRUE))</f>
        <v>0</v>
      </c>
      <c r="D1617" s="450" t="str">
        <f>if(Wine!L63=0,"",IF(isblank(Wine!L63),"",if(MOC!$J$148=false,Wine!K63,if(C1617=true,MOC!$H$148&amp;Wine!K63,if(MOC!$J$149,MOC!$H$148&amp;Wine!K63,Wine!K63)))))</f>
        <v/>
      </c>
      <c r="E1617" s="450" t="str">
        <f>if(Wine!L63=0,"",IF(isblank(Wine!L63),"",Wine!L63))</f>
        <v/>
      </c>
      <c r="G1617" s="450" t="str">
        <f>if(Wine!L63=0,"",IF(isblank(Wine!L63),"",if(MOC!$J$156=true,Wine!$K$14,$B$1569)))</f>
        <v/>
      </c>
      <c r="H1617" s="780">
        <f t="shared" si="16"/>
        <v>48</v>
      </c>
      <c r="I1617" s="450" t="str">
        <f>Wine!U63</f>
        <v/>
      </c>
      <c r="P1617" s="450" t="str">
        <f>IF(ISBLANK(Wine!V63),"",if(Wine!V63=0,"",Wine!V63))</f>
        <v/>
      </c>
      <c r="R1617" s="450" t="str">
        <f>IF(ISBLANK(Wine!X63),"",if(Wine!X63=0,"",Wine!X63))</f>
        <v/>
      </c>
    </row>
    <row r="1618">
      <c r="A1618" s="779"/>
      <c r="C1618" s="450" t="b">
        <f>IF(ISBLANK(Wine!N64),FALSE,if(Wine!N64=0,FALSE,TRUE))</f>
        <v>0</v>
      </c>
      <c r="D1618" s="450" t="str">
        <f>if(Wine!L64=0,"",IF(isblank(Wine!L64),"",if(MOC!$J$148=false,Wine!K64,if(C1618=true,MOC!$H$148&amp;Wine!K64,if(MOC!$J$149,MOC!$H$148&amp;Wine!K64,Wine!K64)))))</f>
        <v/>
      </c>
      <c r="E1618" s="450" t="str">
        <f>if(Wine!L64=0,"",IF(isblank(Wine!L64),"",Wine!L64))</f>
        <v/>
      </c>
      <c r="G1618" s="450" t="str">
        <f>if(Wine!L64=0,"",IF(isblank(Wine!L64),"",if(MOC!$J$156=true,Wine!$K$14,$B$1569)))</f>
        <v/>
      </c>
      <c r="H1618" s="780">
        <f t="shared" si="16"/>
        <v>49</v>
      </c>
      <c r="I1618" s="450" t="str">
        <f>Wine!U64</f>
        <v/>
      </c>
      <c r="P1618" s="450" t="str">
        <f>IF(ISBLANK(Wine!V64),"",if(Wine!V64=0,"",Wine!V64))</f>
        <v/>
      </c>
      <c r="R1618" s="450" t="str">
        <f>IF(ISBLANK(Wine!X64),"",if(Wine!X64=0,"",Wine!X64))</f>
        <v/>
      </c>
    </row>
    <row r="1619">
      <c r="A1619" s="779"/>
      <c r="C1619" s="450" t="b">
        <f>IF(ISBLANK(Wine!N65),FALSE,if(Wine!N65=0,FALSE,TRUE))</f>
        <v>0</v>
      </c>
      <c r="D1619" s="450" t="str">
        <f>if(Wine!L65=0,"",IF(isblank(Wine!L65),"",if(MOC!$J$148=false,Wine!K65,if(C1619=true,MOC!$H$148&amp;Wine!K65,if(MOC!$J$149,MOC!$H$148&amp;Wine!K65,Wine!K65)))))</f>
        <v/>
      </c>
      <c r="E1619" s="450" t="str">
        <f>if(Wine!L65=0,"",IF(isblank(Wine!L65),"",Wine!L65))</f>
        <v/>
      </c>
      <c r="G1619" s="450" t="str">
        <f>if(Wine!L65=0,"",IF(isblank(Wine!L65),"",if(MOC!$J$156=true,Wine!$K$14,$B$1569)))</f>
        <v/>
      </c>
      <c r="H1619" s="780">
        <f t="shared" si="16"/>
        <v>50</v>
      </c>
      <c r="I1619" s="450" t="str">
        <f>Wine!U65</f>
        <v/>
      </c>
      <c r="P1619" s="450" t="str">
        <f>IF(ISBLANK(Wine!V65),"",if(Wine!V65=0,"",Wine!V65))</f>
        <v/>
      </c>
      <c r="R1619" s="450" t="str">
        <f>IF(ISBLANK(Wine!X65),"",if(Wine!X65=0,"",Wine!X65))</f>
        <v/>
      </c>
    </row>
    <row r="1620">
      <c r="A1620" s="779"/>
      <c r="C1620" s="450" t="b">
        <f>IF(ISBLANK(Wine!N66),FALSE,if(Wine!N66=0,FALSE,TRUE))</f>
        <v>0</v>
      </c>
      <c r="D1620" s="450" t="str">
        <f>if(Wine!L66=0,"",IF(isblank(Wine!L66),"",if(MOC!$J$148=false,Wine!K66,if(C1620=true,MOC!$H$148&amp;Wine!K66,if(MOC!$J$149,MOC!$H$148&amp;Wine!K66,Wine!K66)))))</f>
        <v/>
      </c>
      <c r="E1620" s="450" t="str">
        <f>if(Wine!L66=0,"",IF(isblank(Wine!L66),"",Wine!L66))</f>
        <v/>
      </c>
      <c r="G1620" s="450" t="str">
        <f>if(Wine!L66=0,"",IF(isblank(Wine!L66),"",if(MOC!$J$156=true,Wine!$K$14,$B$1569)))</f>
        <v/>
      </c>
      <c r="H1620" s="780">
        <f t="shared" si="16"/>
        <v>51</v>
      </c>
      <c r="I1620" s="450" t="str">
        <f>Wine!U66</f>
        <v/>
      </c>
      <c r="P1620" s="450" t="str">
        <f>IF(ISBLANK(Wine!V66),"",if(Wine!V66=0,"",Wine!V66))</f>
        <v/>
      </c>
      <c r="R1620" s="450" t="str">
        <f>IF(ISBLANK(Wine!X66),"",if(Wine!X66=0,"",Wine!X66))</f>
        <v/>
      </c>
    </row>
    <row r="1621">
      <c r="A1621" s="779"/>
      <c r="C1621" s="450" t="b">
        <f>IF(ISBLANK(Wine!N67),FALSE,if(Wine!N67=0,FALSE,TRUE))</f>
        <v>0</v>
      </c>
      <c r="D1621" s="450" t="str">
        <f>if(Wine!L67=0,"",IF(isblank(Wine!L67),"",if(MOC!$J$148=false,Wine!K67,if(C1621=true,MOC!$H$148&amp;Wine!K67,if(MOC!$J$149,MOC!$H$148&amp;Wine!K67,Wine!K67)))))</f>
        <v/>
      </c>
      <c r="E1621" s="450" t="str">
        <f>if(Wine!L67=0,"",IF(isblank(Wine!L67),"",Wine!L67))</f>
        <v/>
      </c>
      <c r="G1621" s="450" t="str">
        <f>if(Wine!L67=0,"",IF(isblank(Wine!L67),"",if(MOC!$J$156=true,Wine!$K$14,$B$1569)))</f>
        <v/>
      </c>
      <c r="H1621" s="780">
        <f t="shared" si="16"/>
        <v>52</v>
      </c>
      <c r="I1621" s="450" t="str">
        <f>Wine!U67</f>
        <v/>
      </c>
      <c r="P1621" s="450" t="str">
        <f>IF(ISBLANK(Wine!V67),"",if(Wine!V67=0,"",Wine!V67))</f>
        <v/>
      </c>
      <c r="R1621" s="450" t="str">
        <f>IF(ISBLANK(Wine!X67),"",if(Wine!X67=0,"",Wine!X67))</f>
        <v/>
      </c>
    </row>
    <row r="1622">
      <c r="A1622" s="779"/>
      <c r="C1622" s="450" t="b">
        <f>IF(ISBLANK(Wine!N68),FALSE,if(Wine!N68=0,FALSE,TRUE))</f>
        <v>0</v>
      </c>
      <c r="D1622" s="450" t="str">
        <f>if(Wine!L68=0,"",IF(isblank(Wine!L68),"",if(MOC!$J$148=false,Wine!K68,if(C1622=true,MOC!$H$148&amp;Wine!K68,if(MOC!$J$149,MOC!$H$148&amp;Wine!K68,Wine!K68)))))</f>
        <v/>
      </c>
      <c r="E1622" s="450" t="str">
        <f>if(Wine!L68=0,"",IF(isblank(Wine!L68),"",Wine!L68))</f>
        <v/>
      </c>
      <c r="G1622" s="450" t="str">
        <f>if(Wine!L68=0,"",IF(isblank(Wine!L68),"",if(MOC!$J$156=true,Wine!$K$14,$B$1569)))</f>
        <v/>
      </c>
      <c r="H1622" s="780">
        <f t="shared" si="16"/>
        <v>53</v>
      </c>
      <c r="I1622" s="450" t="str">
        <f>Wine!U68</f>
        <v/>
      </c>
      <c r="P1622" s="450" t="str">
        <f>IF(ISBLANK(Wine!V68),"",if(Wine!V68=0,"",Wine!V68))</f>
        <v/>
      </c>
      <c r="R1622" s="450" t="str">
        <f>IF(ISBLANK(Wine!X68),"",if(Wine!X68=0,"",Wine!X68))</f>
        <v/>
      </c>
    </row>
    <row r="1623">
      <c r="A1623" s="779"/>
      <c r="C1623" s="450" t="b">
        <f>IF(ISBLANK(Wine!N69),FALSE,if(Wine!N69=0,FALSE,TRUE))</f>
        <v>0</v>
      </c>
      <c r="D1623" s="450" t="str">
        <f>if(Wine!L69=0,"",IF(isblank(Wine!L69),"",if(MOC!$J$148=false,Wine!K69,if(C1623=true,MOC!$H$148&amp;Wine!K69,if(MOC!$J$149,MOC!$H$148&amp;Wine!K69,Wine!K69)))))</f>
        <v/>
      </c>
      <c r="E1623" s="450" t="str">
        <f>if(Wine!L69=0,"",IF(isblank(Wine!L69),"",Wine!L69))</f>
        <v/>
      </c>
      <c r="G1623" s="450" t="str">
        <f>if(Wine!L69=0,"",IF(isblank(Wine!L69),"",if(MOC!$J$156=true,Wine!$K$14,$B$1569)))</f>
        <v/>
      </c>
      <c r="H1623" s="780">
        <f t="shared" si="16"/>
        <v>54</v>
      </c>
      <c r="I1623" s="450" t="str">
        <f>Wine!U69</f>
        <v/>
      </c>
      <c r="P1623" s="450" t="str">
        <f>IF(ISBLANK(Wine!V69),"",if(Wine!V69=0,"",Wine!V69))</f>
        <v/>
      </c>
      <c r="R1623" s="450" t="str">
        <f>IF(ISBLANK(Wine!X69),"",if(Wine!X69=0,"",Wine!X69))</f>
        <v/>
      </c>
    </row>
    <row r="1624">
      <c r="A1624" s="779"/>
      <c r="C1624" s="450" t="b">
        <f>IF(ISBLANK(Wine!N70),FALSE,if(Wine!N70=0,FALSE,TRUE))</f>
        <v>0</v>
      </c>
      <c r="D1624" s="450" t="str">
        <f>if(Wine!L70=0,"",IF(isblank(Wine!L70),"",if(MOC!$J$148=false,Wine!K70,if(C1624=true,MOC!$H$148&amp;Wine!K70,if(MOC!$J$149,MOC!$H$148&amp;Wine!K70,Wine!K70)))))</f>
        <v/>
      </c>
      <c r="E1624" s="450" t="str">
        <f>if(Wine!L70=0,"",IF(isblank(Wine!L70),"",Wine!L70))</f>
        <v/>
      </c>
      <c r="G1624" s="450" t="str">
        <f>if(Wine!L70=0,"",IF(isblank(Wine!L70),"",if(MOC!$J$156=true,Wine!$K$14,$B$1569)))</f>
        <v/>
      </c>
      <c r="H1624" s="780">
        <f t="shared" si="16"/>
        <v>55</v>
      </c>
      <c r="I1624" s="450" t="str">
        <f>Wine!U70</f>
        <v/>
      </c>
      <c r="P1624" s="450" t="str">
        <f>IF(ISBLANK(Wine!V70),"",if(Wine!V70=0,"",Wine!V70))</f>
        <v/>
      </c>
      <c r="R1624" s="450" t="str">
        <f>IF(ISBLANK(Wine!X70),"",if(Wine!X70=0,"",Wine!X70))</f>
        <v/>
      </c>
    </row>
    <row r="1625">
      <c r="A1625" s="779"/>
      <c r="C1625" s="450" t="b">
        <f>IF(ISBLANK(Wine!N71),FALSE,if(Wine!N71=0,FALSE,TRUE))</f>
        <v>0</v>
      </c>
      <c r="D1625" s="450" t="str">
        <f>if(Wine!L71=0,"",IF(isblank(Wine!L71),"",if(MOC!$J$148=false,Wine!K71,if(C1625=true,MOC!$H$148&amp;Wine!K71,if(MOC!$J$149,MOC!$H$148&amp;Wine!K71,Wine!K71)))))</f>
        <v/>
      </c>
      <c r="E1625" s="450" t="str">
        <f>if(Wine!L71=0,"",IF(isblank(Wine!L71),"",Wine!L71))</f>
        <v/>
      </c>
      <c r="G1625" s="450" t="str">
        <f>if(Wine!L71=0,"",IF(isblank(Wine!L71),"",if(MOC!$J$156=true,Wine!$K$14,$B$1569)))</f>
        <v/>
      </c>
      <c r="H1625" s="780">
        <f t="shared" si="16"/>
        <v>56</v>
      </c>
      <c r="I1625" s="450" t="str">
        <f>Wine!U71</f>
        <v/>
      </c>
      <c r="P1625" s="450" t="str">
        <f>IF(ISBLANK(Wine!V71),"",if(Wine!V71=0,"",Wine!V71))</f>
        <v/>
      </c>
      <c r="R1625" s="450" t="str">
        <f>IF(ISBLANK(Wine!X71),"",if(Wine!X71=0,"",Wine!X71))</f>
        <v/>
      </c>
    </row>
    <row r="1626">
      <c r="A1626" s="779"/>
      <c r="C1626" s="450" t="b">
        <f>IF(ISBLANK(Wine!N72),FALSE,if(Wine!N72=0,FALSE,TRUE))</f>
        <v>0</v>
      </c>
      <c r="D1626" s="450" t="str">
        <f>if(Wine!L72=0,"",IF(isblank(Wine!L72),"",if(MOC!$J$148=false,Wine!K72,if(C1626=true,MOC!$H$148&amp;Wine!K72,if(MOC!$J$149,MOC!$H$148&amp;Wine!K72,Wine!K72)))))</f>
        <v/>
      </c>
      <c r="E1626" s="450" t="str">
        <f>if(Wine!L72=0,"",IF(isblank(Wine!L72),"",Wine!L72))</f>
        <v/>
      </c>
      <c r="G1626" s="450" t="str">
        <f>if(Wine!L72=0,"",IF(isblank(Wine!L72),"",if(MOC!$J$156=true,Wine!$K$14,$B$1569)))</f>
        <v/>
      </c>
      <c r="H1626" s="780">
        <f t="shared" si="16"/>
        <v>57</v>
      </c>
      <c r="I1626" s="450" t="str">
        <f>Wine!U72</f>
        <v/>
      </c>
      <c r="P1626" s="450" t="str">
        <f>IF(ISBLANK(Wine!V72),"",if(Wine!V72=0,"",Wine!V72))</f>
        <v/>
      </c>
      <c r="R1626" s="450" t="str">
        <f>IF(ISBLANK(Wine!X72),"",if(Wine!X72=0,"",Wine!X72))</f>
        <v/>
      </c>
    </row>
    <row r="1627">
      <c r="A1627" s="779"/>
      <c r="C1627" s="450" t="b">
        <f>IF(ISBLANK(Wine!N73),FALSE,if(Wine!N73=0,FALSE,TRUE))</f>
        <v>0</v>
      </c>
      <c r="D1627" s="450" t="str">
        <f>if(Wine!L73=0,"",IF(isblank(Wine!L73),"",if(MOC!$J$148=false,Wine!K73,if(C1627=true,MOC!$H$148&amp;Wine!K73,if(MOC!$J$149,MOC!$H$148&amp;Wine!K73,Wine!K73)))))</f>
        <v/>
      </c>
      <c r="E1627" s="450" t="str">
        <f>if(Wine!L73=0,"",IF(isblank(Wine!L73),"",Wine!L73))</f>
        <v/>
      </c>
      <c r="G1627" s="450" t="str">
        <f>if(Wine!L73=0,"",IF(isblank(Wine!L73),"",if(MOC!$J$156=true,Wine!$K$14,$B$1569)))</f>
        <v/>
      </c>
      <c r="H1627" s="780">
        <f t="shared" si="16"/>
        <v>58</v>
      </c>
      <c r="I1627" s="450" t="str">
        <f>Wine!U73</f>
        <v/>
      </c>
      <c r="P1627" s="450" t="str">
        <f>IF(ISBLANK(Wine!V73),"",if(Wine!V73=0,"",Wine!V73))</f>
        <v/>
      </c>
      <c r="R1627" s="450" t="str">
        <f>IF(ISBLANK(Wine!X73),"",if(Wine!X73=0,"",Wine!X73))</f>
        <v/>
      </c>
    </row>
    <row r="1628">
      <c r="A1628" s="779"/>
      <c r="C1628" s="450" t="b">
        <f>IF(ISBLANK(Wine!N74),FALSE,if(Wine!N74=0,FALSE,TRUE))</f>
        <v>0</v>
      </c>
      <c r="D1628" s="450" t="str">
        <f>if(Wine!L74=0,"",IF(isblank(Wine!L74),"",if(MOC!$J$148=false,Wine!K74,if(C1628=true,MOC!$H$148&amp;Wine!K74,if(MOC!$J$149,MOC!$H$148&amp;Wine!K74,Wine!K74)))))</f>
        <v/>
      </c>
      <c r="E1628" s="450" t="str">
        <f>if(Wine!L74=0,"",IF(isblank(Wine!L74),"",Wine!L74))</f>
        <v/>
      </c>
      <c r="G1628" s="450" t="str">
        <f>if(Wine!L74=0,"",IF(isblank(Wine!L74),"",if(MOC!$J$156=true,Wine!$K$14,$B$1569)))</f>
        <v/>
      </c>
      <c r="H1628" s="780">
        <f t="shared" si="16"/>
        <v>59</v>
      </c>
      <c r="I1628" s="450" t="str">
        <f>Wine!U74</f>
        <v/>
      </c>
      <c r="P1628" s="450" t="str">
        <f>IF(ISBLANK(Wine!V74),"",if(Wine!V74=0,"",Wine!V74))</f>
        <v/>
      </c>
      <c r="R1628" s="450" t="str">
        <f>IF(ISBLANK(Wine!X74),"",if(Wine!X74=0,"",Wine!X74))</f>
        <v/>
      </c>
    </row>
    <row r="1629">
      <c r="A1629" s="779"/>
      <c r="C1629" s="450" t="b">
        <f>IF(ISBLANK(Wine!N75),FALSE,if(Wine!N75=0,FALSE,TRUE))</f>
        <v>0</v>
      </c>
      <c r="D1629" s="450" t="str">
        <f>if(Wine!L75=0,"",IF(isblank(Wine!L75),"",if(MOC!$J$148=false,Wine!K75,if(C1629=true,MOC!$H$148&amp;Wine!K75,if(MOC!$J$149,MOC!$H$148&amp;Wine!K75,Wine!K75)))))</f>
        <v/>
      </c>
      <c r="E1629" s="450" t="str">
        <f>if(Wine!L75=0,"",IF(isblank(Wine!L75),"",Wine!L75))</f>
        <v/>
      </c>
      <c r="G1629" s="450" t="str">
        <f>if(Wine!L75=0,"",IF(isblank(Wine!L75),"",if(MOC!$J$156=true,Wine!$K$14,$B$1569)))</f>
        <v/>
      </c>
      <c r="H1629" s="780">
        <f t="shared" si="16"/>
        <v>60</v>
      </c>
      <c r="I1629" s="450" t="str">
        <f>Wine!U75</f>
        <v/>
      </c>
      <c r="P1629" s="450" t="str">
        <f>IF(ISBLANK(Wine!V75),"",if(Wine!V75=0,"",Wine!V75))</f>
        <v/>
      </c>
      <c r="R1629" s="450" t="str">
        <f>IF(ISBLANK(Wine!X75),"",if(Wine!X75=0,"",Wine!X75))</f>
        <v/>
      </c>
    </row>
    <row r="1630">
      <c r="A1630" s="779"/>
      <c r="C1630" s="450" t="b">
        <f>IF(ISBLANK(Wine!N76),FALSE,if(Wine!N76=0,FALSE,TRUE))</f>
        <v>0</v>
      </c>
      <c r="D1630" s="450" t="str">
        <f>if(Wine!L76=0,"",IF(isblank(Wine!L76),"",if(MOC!$J$148=false,Wine!K76,if(C1630=true,MOC!$H$148&amp;Wine!K76,if(MOC!$J$149,MOC!$H$148&amp;Wine!K76,Wine!K76)))))</f>
        <v/>
      </c>
      <c r="E1630" s="450" t="str">
        <f>if(Wine!L76=0,"",IF(isblank(Wine!L76),"",Wine!L76))</f>
        <v/>
      </c>
      <c r="G1630" s="450" t="str">
        <f>if(Wine!L76=0,"",IF(isblank(Wine!L76),"",if(MOC!$J$156=true,Wine!$K$14,$B$1569)))</f>
        <v/>
      </c>
      <c r="H1630" s="780">
        <f t="shared" si="16"/>
        <v>61</v>
      </c>
      <c r="I1630" s="450" t="str">
        <f>Wine!U76</f>
        <v/>
      </c>
      <c r="P1630" s="450" t="str">
        <f>IF(ISBLANK(Wine!V76),"",if(Wine!V76=0,"",Wine!V76))</f>
        <v/>
      </c>
      <c r="R1630" s="450" t="str">
        <f>IF(ISBLANK(Wine!X76),"",if(Wine!X76=0,"",Wine!X76))</f>
        <v/>
      </c>
    </row>
    <row r="1631">
      <c r="A1631" s="779"/>
      <c r="C1631" s="450" t="b">
        <f>IF(ISBLANK(Wine!N77),FALSE,if(Wine!N77=0,FALSE,TRUE))</f>
        <v>0</v>
      </c>
      <c r="D1631" s="450" t="str">
        <f>if(Wine!L77=0,"",IF(isblank(Wine!L77),"",if(MOC!$J$148=false,Wine!K77,if(C1631=true,MOC!$H$148&amp;Wine!K77,if(MOC!$J$149,MOC!$H$148&amp;Wine!K77,Wine!K77)))))</f>
        <v/>
      </c>
      <c r="E1631" s="450" t="str">
        <f>if(Wine!L77=0,"",IF(isblank(Wine!L77),"",Wine!L77))</f>
        <v/>
      </c>
      <c r="G1631" s="450" t="str">
        <f>if(Wine!L77=0,"",IF(isblank(Wine!L77),"",if(MOC!$J$156=true,Wine!$K$14,$B$1569)))</f>
        <v/>
      </c>
      <c r="H1631" s="780">
        <f t="shared" si="16"/>
        <v>62</v>
      </c>
      <c r="I1631" s="450" t="str">
        <f>Wine!U77</f>
        <v/>
      </c>
      <c r="P1631" s="450" t="str">
        <f>IF(ISBLANK(Wine!V77),"",if(Wine!V77=0,"",Wine!V77))</f>
        <v/>
      </c>
      <c r="R1631" s="450" t="str">
        <f>IF(ISBLANK(Wine!X77),"",if(Wine!X77=0,"",Wine!X77))</f>
        <v/>
      </c>
    </row>
    <row r="1632">
      <c r="A1632" s="779"/>
      <c r="C1632" s="450" t="b">
        <f>IF(ISBLANK(Wine!N78),FALSE,if(Wine!N78=0,FALSE,TRUE))</f>
        <v>0</v>
      </c>
      <c r="D1632" s="450" t="str">
        <f>if(Wine!L78=0,"",IF(isblank(Wine!L78),"",if(MOC!$J$148=false,Wine!K78,if(C1632=true,MOC!$H$148&amp;Wine!K78,if(MOC!$J$149,MOC!$H$148&amp;Wine!K78,Wine!K78)))))</f>
        <v/>
      </c>
      <c r="E1632" s="450" t="str">
        <f>if(Wine!L78=0,"",IF(isblank(Wine!L78),"",Wine!L78))</f>
        <v/>
      </c>
      <c r="G1632" s="450" t="str">
        <f>if(Wine!L78=0,"",IF(isblank(Wine!L78),"",if(MOC!$J$156=true,Wine!$K$14,$B$1569)))</f>
        <v/>
      </c>
      <c r="H1632" s="780">
        <f t="shared" si="16"/>
        <v>63</v>
      </c>
      <c r="I1632" s="450" t="str">
        <f>Wine!U78</f>
        <v/>
      </c>
      <c r="P1632" s="450" t="str">
        <f>IF(ISBLANK(Wine!V78),"",if(Wine!V78=0,"",Wine!V78))</f>
        <v/>
      </c>
      <c r="R1632" s="450" t="str">
        <f>IF(ISBLANK(Wine!X78),"",if(Wine!X78=0,"",Wine!X78))</f>
        <v/>
      </c>
    </row>
    <row r="1633">
      <c r="A1633" s="779"/>
      <c r="C1633" s="450" t="b">
        <f>IF(ISBLANK(Wine!N79),FALSE,if(Wine!N79=0,FALSE,TRUE))</f>
        <v>0</v>
      </c>
      <c r="D1633" s="450" t="str">
        <f>if(Wine!L79=0,"",IF(isblank(Wine!L79),"",if(MOC!$J$148=false,Wine!K79,if(C1633=true,MOC!$H$148&amp;Wine!K79,if(MOC!$J$149,MOC!$H$148&amp;Wine!K79,Wine!K79)))))</f>
        <v/>
      </c>
      <c r="E1633" s="450" t="str">
        <f>if(Wine!L79=0,"",IF(isblank(Wine!L79),"",Wine!L79))</f>
        <v/>
      </c>
      <c r="G1633" s="450" t="str">
        <f>if(Wine!L79=0,"",IF(isblank(Wine!L79),"",if(MOC!$J$156=true,Wine!$K$14,$B$1569)))</f>
        <v/>
      </c>
      <c r="H1633" s="780">
        <f t="shared" si="16"/>
        <v>64</v>
      </c>
      <c r="I1633" s="450" t="str">
        <f>Wine!U79</f>
        <v/>
      </c>
      <c r="P1633" s="450" t="str">
        <f>IF(ISBLANK(Wine!V79),"",if(Wine!V79=0,"",Wine!V79))</f>
        <v/>
      </c>
      <c r="R1633" s="450" t="str">
        <f>IF(ISBLANK(Wine!X79),"",if(Wine!X79=0,"",Wine!X79))</f>
        <v/>
      </c>
    </row>
    <row r="1634">
      <c r="A1634" s="779"/>
      <c r="C1634" s="450" t="b">
        <f>IF(ISBLANK(Wine!N80),FALSE,if(Wine!N80=0,FALSE,TRUE))</f>
        <v>0</v>
      </c>
      <c r="D1634" s="450" t="str">
        <f>if(Wine!L80=0,"",IF(isblank(Wine!L80),"",if(MOC!$J$148=false,Wine!K80,if(C1634=true,MOC!$H$148&amp;Wine!K80,if(MOC!$J$149,MOC!$H$148&amp;Wine!K80,Wine!K80)))))</f>
        <v/>
      </c>
      <c r="E1634" s="450" t="str">
        <f>if(Wine!L80=0,"",IF(isblank(Wine!L80),"",Wine!L80))</f>
        <v/>
      </c>
      <c r="G1634" s="450" t="str">
        <f>if(Wine!L80=0,"",IF(isblank(Wine!L80),"",if(MOC!$J$156=true,Wine!$K$14,$B$1569)))</f>
        <v/>
      </c>
      <c r="H1634" s="780">
        <f t="shared" si="16"/>
        <v>65</v>
      </c>
      <c r="I1634" s="450" t="str">
        <f>Wine!U80</f>
        <v/>
      </c>
      <c r="P1634" s="450" t="str">
        <f>IF(ISBLANK(Wine!V80),"",if(Wine!V80=0,"",Wine!V80))</f>
        <v/>
      </c>
      <c r="R1634" s="450" t="str">
        <f>IF(ISBLANK(Wine!X80),"",if(Wine!X80=0,"",Wine!X80))</f>
        <v/>
      </c>
    </row>
    <row r="1635">
      <c r="A1635" s="779"/>
      <c r="C1635" s="450" t="b">
        <f>IF(ISBLANK(Wine!N81),FALSE,if(Wine!N81=0,FALSE,TRUE))</f>
        <v>0</v>
      </c>
      <c r="D1635" s="450" t="str">
        <f>if(Wine!L81=0,"",IF(isblank(Wine!L81),"",if(MOC!$J$148=false,Wine!K81,if(C1635=true,MOC!$H$148&amp;Wine!K81,if(MOC!$J$149,MOC!$H$148&amp;Wine!K81,Wine!K81)))))</f>
        <v/>
      </c>
      <c r="E1635" s="450" t="str">
        <f>if(Wine!L81=0,"",IF(isblank(Wine!L81),"",Wine!L81))</f>
        <v/>
      </c>
      <c r="G1635" s="450" t="str">
        <f>if(Wine!L81=0,"",IF(isblank(Wine!L81),"",if(MOC!$J$156=true,Wine!$K$14,$B$1569)))</f>
        <v/>
      </c>
      <c r="H1635" s="780">
        <f t="shared" si="16"/>
        <v>66</v>
      </c>
      <c r="I1635" s="450" t="str">
        <f>Wine!U81</f>
        <v/>
      </c>
      <c r="P1635" s="450" t="str">
        <f>IF(ISBLANK(Wine!V81),"",if(Wine!V81=0,"",Wine!V81))</f>
        <v/>
      </c>
      <c r="R1635" s="450" t="str">
        <f>IF(ISBLANK(Wine!X81),"",if(Wine!X81=0,"",Wine!X81))</f>
        <v/>
      </c>
    </row>
    <row r="1636">
      <c r="A1636" s="779"/>
      <c r="C1636" s="450" t="b">
        <f>IF(ISBLANK(Wine!N82),FALSE,if(Wine!N82=0,FALSE,TRUE))</f>
        <v>0</v>
      </c>
      <c r="D1636" s="450" t="str">
        <f>if(Wine!L82=0,"",IF(isblank(Wine!L82),"",if(MOC!$J$148=false,Wine!K82,if(C1636=true,MOC!$H$148&amp;Wine!K82,if(MOC!$J$149,MOC!$H$148&amp;Wine!K82,Wine!K82)))))</f>
        <v/>
      </c>
      <c r="E1636" s="450" t="str">
        <f>if(Wine!L82=0,"",IF(isblank(Wine!L82),"",Wine!L82))</f>
        <v/>
      </c>
      <c r="G1636" s="450" t="str">
        <f>if(Wine!L82=0,"",IF(isblank(Wine!L82),"",if(MOC!$J$156=true,Wine!$K$14,$B$1569)))</f>
        <v/>
      </c>
      <c r="H1636" s="780">
        <f t="shared" si="16"/>
        <v>67</v>
      </c>
      <c r="I1636" s="450" t="str">
        <f>Wine!U82</f>
        <v/>
      </c>
      <c r="P1636" s="450" t="str">
        <f>IF(ISBLANK(Wine!V82),"",if(Wine!V82=0,"",Wine!V82))</f>
        <v/>
      </c>
      <c r="R1636" s="450" t="str">
        <f>IF(ISBLANK(Wine!X82),"",if(Wine!X82=0,"",Wine!X82))</f>
        <v/>
      </c>
    </row>
    <row r="1637">
      <c r="A1637" s="779"/>
      <c r="C1637" s="450" t="b">
        <f>IF(ISBLANK(Wine!N83),FALSE,if(Wine!N83=0,FALSE,TRUE))</f>
        <v>0</v>
      </c>
      <c r="D1637" s="450" t="str">
        <f>if(Wine!L83=0,"",IF(isblank(Wine!L83),"",if(MOC!$J$148=false,Wine!K83,if(C1637=true,MOC!$H$148&amp;Wine!K83,if(MOC!$J$149,MOC!$H$148&amp;Wine!K83,Wine!K83)))))</f>
        <v/>
      </c>
      <c r="E1637" s="450" t="str">
        <f>if(Wine!L83=0,"",IF(isblank(Wine!L83),"",Wine!L83))</f>
        <v/>
      </c>
      <c r="G1637" s="450" t="str">
        <f>if(Wine!L83=0,"",IF(isblank(Wine!L83),"",if(MOC!$J$156=true,Wine!$K$14,$B$1569)))</f>
        <v/>
      </c>
      <c r="H1637" s="780">
        <f t="shared" si="16"/>
        <v>68</v>
      </c>
      <c r="I1637" s="450" t="str">
        <f>Wine!U83</f>
        <v/>
      </c>
      <c r="P1637" s="450" t="str">
        <f>IF(ISBLANK(Wine!V83),"",if(Wine!V83=0,"",Wine!V83))</f>
        <v/>
      </c>
      <c r="R1637" s="450" t="str">
        <f>IF(ISBLANK(Wine!X83),"",if(Wine!X83=0,"",Wine!X83))</f>
        <v/>
      </c>
    </row>
    <row r="1638">
      <c r="A1638" s="779"/>
      <c r="C1638" s="450" t="b">
        <f>IF(ISBLANK(Wine!N84),FALSE,if(Wine!N84=0,FALSE,TRUE))</f>
        <v>0</v>
      </c>
      <c r="D1638" s="450" t="str">
        <f>if(Wine!L84=0,"",IF(isblank(Wine!L84),"",if(MOC!$J$148=false,Wine!K84,if(C1638=true,MOC!$H$148&amp;Wine!K84,if(MOC!$J$149,MOC!$H$148&amp;Wine!K84,Wine!K84)))))</f>
        <v/>
      </c>
      <c r="E1638" s="450" t="str">
        <f>if(Wine!L84=0,"",IF(isblank(Wine!L84),"",Wine!L84))</f>
        <v/>
      </c>
      <c r="G1638" s="450" t="str">
        <f>if(Wine!L84=0,"",IF(isblank(Wine!L84),"",if(MOC!$J$156=true,Wine!$K$14,$B$1569)))</f>
        <v/>
      </c>
      <c r="H1638" s="780">
        <f t="shared" si="16"/>
        <v>69</v>
      </c>
      <c r="I1638" s="450" t="str">
        <f>Wine!U84</f>
        <v/>
      </c>
      <c r="P1638" s="450" t="str">
        <f>IF(ISBLANK(Wine!V84),"",if(Wine!V84=0,"",Wine!V84))</f>
        <v/>
      </c>
      <c r="R1638" s="450" t="str">
        <f>IF(ISBLANK(Wine!X84),"",if(Wine!X84=0,"",Wine!X84))</f>
        <v/>
      </c>
    </row>
    <row r="1639">
      <c r="A1639" s="779"/>
      <c r="C1639" s="450" t="b">
        <f>IF(ISBLANK(Wine!N85),FALSE,if(Wine!N85=0,FALSE,TRUE))</f>
        <v>0</v>
      </c>
      <c r="D1639" s="450" t="str">
        <f>if(Wine!L85=0,"",IF(isblank(Wine!L85),"",if(MOC!$J$148=false,Wine!K85,if(C1639=true,MOC!$H$148&amp;Wine!K85,if(MOC!$J$149,MOC!$H$148&amp;Wine!K85,Wine!K85)))))</f>
        <v/>
      </c>
      <c r="E1639" s="450" t="str">
        <f>if(Wine!L85=0,"",IF(isblank(Wine!L85),"",Wine!L85))</f>
        <v/>
      </c>
      <c r="G1639" s="450" t="str">
        <f>if(Wine!L85=0,"",IF(isblank(Wine!L85),"",if(MOC!$J$156=true,Wine!$K$14,$B$1569)))</f>
        <v/>
      </c>
      <c r="H1639" s="780">
        <f t="shared" si="16"/>
        <v>70</v>
      </c>
      <c r="I1639" s="450" t="str">
        <f>Wine!U85</f>
        <v/>
      </c>
      <c r="P1639" s="450" t="str">
        <f>IF(ISBLANK(Wine!V85),"",if(Wine!V85=0,"",Wine!V85))</f>
        <v/>
      </c>
      <c r="R1639" s="450" t="str">
        <f>IF(ISBLANK(Wine!X85),"",if(Wine!X85=0,"",Wine!X85))</f>
        <v/>
      </c>
    </row>
    <row r="1640">
      <c r="A1640" s="779"/>
      <c r="C1640" s="450" t="b">
        <f>IF(ISBLANK(Wine!N86),FALSE,if(Wine!N86=0,FALSE,TRUE))</f>
        <v>0</v>
      </c>
      <c r="D1640" s="450" t="str">
        <f>if(Wine!L86=0,"",IF(isblank(Wine!L86),"",if(MOC!$J$148=false,Wine!K86,if(C1640=true,MOC!$H$148&amp;Wine!K86,if(MOC!$J$149,MOC!$H$148&amp;Wine!K86,Wine!K86)))))</f>
        <v/>
      </c>
      <c r="E1640" s="450" t="str">
        <f>if(Wine!L86=0,"",IF(isblank(Wine!L86),"",Wine!L86))</f>
        <v/>
      </c>
      <c r="G1640" s="450" t="str">
        <f>if(Wine!L86=0,"",IF(isblank(Wine!L86),"",if(MOC!$J$156=true,Wine!$K$14,$B$1569)))</f>
        <v/>
      </c>
      <c r="H1640" s="780">
        <f t="shared" si="16"/>
        <v>71</v>
      </c>
      <c r="I1640" s="450" t="str">
        <f>Wine!U86</f>
        <v/>
      </c>
      <c r="P1640" s="450" t="str">
        <f>IF(ISBLANK(Wine!V86),"",if(Wine!V86=0,"",Wine!V86))</f>
        <v/>
      </c>
      <c r="R1640" s="450" t="str">
        <f>IF(ISBLANK(Wine!X86),"",if(Wine!X86=0,"",Wine!X86))</f>
        <v/>
      </c>
    </row>
    <row r="1641">
      <c r="A1641" s="779"/>
      <c r="C1641" s="450" t="b">
        <f>IF(ISBLANK(Wine!N87),FALSE,if(Wine!N87=0,FALSE,TRUE))</f>
        <v>0</v>
      </c>
      <c r="D1641" s="450" t="str">
        <f>if(Wine!L87=0,"",IF(isblank(Wine!L87),"",if(MOC!$J$148=false,Wine!K87,if(C1641=true,MOC!$H$148&amp;Wine!K87,if(MOC!$J$149,MOC!$H$148&amp;Wine!K87,Wine!K87)))))</f>
        <v/>
      </c>
      <c r="E1641" s="450" t="str">
        <f>if(Wine!L87=0,"",IF(isblank(Wine!L87),"",Wine!L87))</f>
        <v/>
      </c>
      <c r="G1641" s="450" t="str">
        <f>if(Wine!L87=0,"",IF(isblank(Wine!L87),"",if(MOC!$J$156=true,Wine!$K$14,$B$1569)))</f>
        <v/>
      </c>
      <c r="H1641" s="780">
        <f t="shared" si="16"/>
        <v>72</v>
      </c>
      <c r="I1641" s="450" t="str">
        <f>Wine!U87</f>
        <v/>
      </c>
      <c r="P1641" s="450" t="str">
        <f>IF(ISBLANK(Wine!V87),"",if(Wine!V87=0,"",Wine!V87))</f>
        <v/>
      </c>
      <c r="R1641" s="450" t="str">
        <f>IF(ISBLANK(Wine!X87),"",if(Wine!X87=0,"",Wine!X87))</f>
        <v/>
      </c>
    </row>
    <row r="1642">
      <c r="A1642" s="779"/>
      <c r="C1642" s="450" t="b">
        <f>IF(ISBLANK(Wine!N88),FALSE,if(Wine!N88=0,FALSE,TRUE))</f>
        <v>0</v>
      </c>
      <c r="D1642" s="450" t="str">
        <f>if(Wine!L88=0,"",IF(isblank(Wine!L88),"",if(MOC!$J$148=false,Wine!K88,if(C1642=true,MOC!$H$148&amp;Wine!K88,if(MOC!$J$149,MOC!$H$148&amp;Wine!K88,Wine!K88)))))</f>
        <v/>
      </c>
      <c r="E1642" s="450" t="str">
        <f>if(Wine!L88=0,"",IF(isblank(Wine!L88),"",Wine!L88))</f>
        <v/>
      </c>
      <c r="G1642" s="450" t="str">
        <f>if(Wine!L88=0,"",IF(isblank(Wine!L88),"",if(MOC!$J$156=true,Wine!$K$14,$B$1569)))</f>
        <v/>
      </c>
      <c r="H1642" s="780">
        <f t="shared" si="16"/>
        <v>73</v>
      </c>
      <c r="I1642" s="450" t="str">
        <f>Wine!U88</f>
        <v/>
      </c>
      <c r="P1642" s="450" t="str">
        <f>IF(ISBLANK(Wine!V88),"",if(Wine!V88=0,"",Wine!V88))</f>
        <v/>
      </c>
      <c r="R1642" s="450" t="str">
        <f>IF(ISBLANK(Wine!X88),"",if(Wine!X88=0,"",Wine!X88))</f>
        <v/>
      </c>
    </row>
    <row r="1643">
      <c r="A1643" s="779"/>
      <c r="C1643" s="450" t="b">
        <f>IF(ISBLANK(Wine!N89),FALSE,if(Wine!N89=0,FALSE,TRUE))</f>
        <v>0</v>
      </c>
      <c r="D1643" s="450" t="str">
        <f>if(Wine!L89=0,"",IF(isblank(Wine!L89),"",if(MOC!$J$148=false,Wine!K89,if(C1643=true,MOC!$H$148&amp;Wine!K89,if(MOC!$J$149,MOC!$H$148&amp;Wine!K89,Wine!K89)))))</f>
        <v/>
      </c>
      <c r="E1643" s="450" t="str">
        <f>if(Wine!L89=0,"",IF(isblank(Wine!L89),"",Wine!L89))</f>
        <v/>
      </c>
      <c r="G1643" s="450" t="str">
        <f>if(Wine!L89=0,"",IF(isblank(Wine!L89),"",if(MOC!$J$156=true,Wine!$K$14,$B$1569)))</f>
        <v/>
      </c>
      <c r="H1643" s="780">
        <f t="shared" si="16"/>
        <v>74</v>
      </c>
      <c r="I1643" s="450" t="str">
        <f>Wine!U89</f>
        <v/>
      </c>
      <c r="P1643" s="450" t="str">
        <f>IF(ISBLANK(Wine!V89),"",if(Wine!V89=0,"",Wine!V89))</f>
        <v/>
      </c>
      <c r="R1643" s="450" t="str">
        <f>IF(ISBLANK(Wine!X89),"",if(Wine!X89=0,"",Wine!X89))</f>
        <v/>
      </c>
    </row>
    <row r="1644">
      <c r="A1644" s="779"/>
      <c r="C1644" s="450" t="b">
        <f>IF(ISBLANK(Wine!N90),FALSE,if(Wine!N90=0,FALSE,TRUE))</f>
        <v>0</v>
      </c>
      <c r="D1644" s="450" t="str">
        <f>if(Wine!L90=0,"",IF(isblank(Wine!L90),"",if(MOC!$J$148=false,Wine!K90,if(C1644=true,MOC!$H$148&amp;Wine!K90,if(MOC!$J$149,MOC!$H$148&amp;Wine!K90,Wine!K90)))))</f>
        <v/>
      </c>
      <c r="E1644" s="450" t="str">
        <f>if(Wine!L90=0,"",IF(isblank(Wine!L90),"",Wine!L90))</f>
        <v/>
      </c>
      <c r="G1644" s="450" t="str">
        <f>if(Wine!L90=0,"",IF(isblank(Wine!L90),"",if(MOC!$J$156=true,Wine!$K$14,$B$1569)))</f>
        <v/>
      </c>
      <c r="H1644" s="780">
        <f t="shared" si="16"/>
        <v>75</v>
      </c>
      <c r="I1644" s="450" t="str">
        <f>Wine!U90</f>
        <v/>
      </c>
      <c r="P1644" s="450" t="str">
        <f>IF(ISBLANK(Wine!V90),"",if(Wine!V90=0,"",Wine!V90))</f>
        <v/>
      </c>
      <c r="R1644" s="450" t="str">
        <f>IF(ISBLANK(Wine!X90),"",if(Wine!X90=0,"",Wine!X90))</f>
        <v/>
      </c>
    </row>
    <row r="1645">
      <c r="A1645" s="779"/>
      <c r="C1645" s="450" t="b">
        <f>IF(ISBLANK(Wine!N91),FALSE,if(Wine!N91=0,FALSE,TRUE))</f>
        <v>0</v>
      </c>
      <c r="D1645" s="450" t="str">
        <f>if(Wine!L91=0,"",IF(isblank(Wine!L91),"",if(MOC!$J$148=false,Wine!K91,if(C1645=true,MOC!$H$148&amp;Wine!K91,if(MOC!$J$149,MOC!$H$148&amp;Wine!K91,Wine!K91)))))</f>
        <v/>
      </c>
      <c r="E1645" s="450" t="str">
        <f>if(Wine!L91=0,"",IF(isblank(Wine!L91),"",Wine!L91))</f>
        <v/>
      </c>
      <c r="G1645" s="450" t="str">
        <f>if(Wine!L91=0,"",IF(isblank(Wine!L91),"",if(MOC!$J$156=true,Wine!$K$14,$B$1569)))</f>
        <v/>
      </c>
      <c r="H1645" s="780">
        <f t="shared" si="16"/>
        <v>76</v>
      </c>
      <c r="I1645" s="450" t="str">
        <f>Wine!U91</f>
        <v/>
      </c>
      <c r="P1645" s="450" t="str">
        <f>IF(ISBLANK(Wine!V91),"",if(Wine!V91=0,"",Wine!V91))</f>
        <v/>
      </c>
      <c r="R1645" s="450" t="str">
        <f>IF(ISBLANK(Wine!X91),"",if(Wine!X91=0,"",Wine!X91))</f>
        <v/>
      </c>
    </row>
    <row r="1646">
      <c r="A1646" s="779"/>
      <c r="C1646" s="450" t="b">
        <f>IF(ISBLANK(Wine!N92),FALSE,if(Wine!N92=0,FALSE,TRUE))</f>
        <v>0</v>
      </c>
      <c r="D1646" s="450" t="str">
        <f>if(Wine!L92=0,"",IF(isblank(Wine!L92),"",if(MOC!$J$148=false,Wine!K92,if(C1646=true,MOC!$H$148&amp;Wine!K92,if(MOC!$J$149,MOC!$H$148&amp;Wine!K92,Wine!K92)))))</f>
        <v/>
      </c>
      <c r="E1646" s="450" t="str">
        <f>if(Wine!L92=0,"",IF(isblank(Wine!L92),"",Wine!L92))</f>
        <v/>
      </c>
      <c r="G1646" s="450" t="str">
        <f>if(Wine!L92=0,"",IF(isblank(Wine!L92),"",if(MOC!$J$156=true,Wine!$K$14,$B$1569)))</f>
        <v/>
      </c>
      <c r="H1646" s="780">
        <f t="shared" si="16"/>
        <v>77</v>
      </c>
      <c r="I1646" s="450" t="str">
        <f>Wine!U92</f>
        <v/>
      </c>
      <c r="P1646" s="450" t="str">
        <f>IF(ISBLANK(Wine!V92),"",if(Wine!V92=0,"",Wine!V92))</f>
        <v/>
      </c>
      <c r="R1646" s="450" t="str">
        <f>IF(ISBLANK(Wine!X92),"",if(Wine!X92=0,"",Wine!X92))</f>
        <v/>
      </c>
    </row>
    <row r="1647">
      <c r="A1647" s="779"/>
      <c r="C1647" s="450" t="b">
        <f>IF(ISBLANK(Wine!N93),FALSE,if(Wine!N93=0,FALSE,TRUE))</f>
        <v>0</v>
      </c>
      <c r="D1647" s="450" t="str">
        <f>if(Wine!L93=0,"",IF(isblank(Wine!L93),"",if(MOC!$J$148=false,Wine!K93,if(C1647=true,MOC!$H$148&amp;Wine!K93,if(MOC!$J$149,MOC!$H$148&amp;Wine!K93,Wine!K93)))))</f>
        <v/>
      </c>
      <c r="E1647" s="450" t="str">
        <f>if(Wine!L93=0,"",IF(isblank(Wine!L93),"",Wine!L93))</f>
        <v/>
      </c>
      <c r="G1647" s="450" t="str">
        <f>if(Wine!L93=0,"",IF(isblank(Wine!L93),"",if(MOC!$J$156=true,Wine!$K$14,$B$1569)))</f>
        <v/>
      </c>
      <c r="H1647" s="780">
        <f t="shared" si="16"/>
        <v>78</v>
      </c>
      <c r="I1647" s="450" t="str">
        <f>Wine!U93</f>
        <v/>
      </c>
      <c r="P1647" s="450" t="str">
        <f>IF(ISBLANK(Wine!V93),"",if(Wine!V93=0,"",Wine!V93))</f>
        <v/>
      </c>
      <c r="R1647" s="450" t="str">
        <f>IF(ISBLANK(Wine!X93),"",if(Wine!X93=0,"",Wine!X93))</f>
        <v/>
      </c>
    </row>
    <row r="1648">
      <c r="A1648" s="779"/>
      <c r="C1648" s="450" t="b">
        <f>IF(ISBLANK(Wine!N94),FALSE,if(Wine!N94=0,FALSE,TRUE))</f>
        <v>0</v>
      </c>
      <c r="D1648" s="450" t="str">
        <f>if(Wine!L94=0,"",IF(isblank(Wine!L94),"",if(MOC!$J$148=false,Wine!K94,if(C1648=true,MOC!$H$148&amp;Wine!K94,if(MOC!$J$149,MOC!$H$148&amp;Wine!K94,Wine!K94)))))</f>
        <v/>
      </c>
      <c r="E1648" s="450" t="str">
        <f>if(Wine!L94=0,"",IF(isblank(Wine!L94),"",Wine!L94))</f>
        <v/>
      </c>
      <c r="G1648" s="450" t="str">
        <f>if(Wine!L94=0,"",IF(isblank(Wine!L94),"",if(MOC!$J$156=true,Wine!$K$14,$B$1569)))</f>
        <v/>
      </c>
      <c r="H1648" s="780">
        <f t="shared" si="16"/>
        <v>79</v>
      </c>
      <c r="I1648" s="450" t="str">
        <f>Wine!U94</f>
        <v/>
      </c>
      <c r="P1648" s="450" t="str">
        <f>IF(ISBLANK(Wine!V94),"",if(Wine!V94=0,"",Wine!V94))</f>
        <v/>
      </c>
      <c r="R1648" s="450" t="str">
        <f>IF(ISBLANK(Wine!X94),"",if(Wine!X94=0,"",Wine!X94))</f>
        <v/>
      </c>
    </row>
    <row r="1649">
      <c r="A1649" s="779"/>
      <c r="C1649" s="450" t="b">
        <f>IF(ISBLANK(Wine!N95),FALSE,if(Wine!N95=0,FALSE,TRUE))</f>
        <v>0</v>
      </c>
      <c r="D1649" s="450" t="str">
        <f>if(Wine!L95=0,"",IF(isblank(Wine!L95),"",if(MOC!$J$148=false,Wine!K95,if(C1649=true,MOC!$H$148&amp;Wine!K95,if(MOC!$J$149,MOC!$H$148&amp;Wine!K95,Wine!K95)))))</f>
        <v/>
      </c>
      <c r="E1649" s="450" t="str">
        <f>if(Wine!L95=0,"",IF(isblank(Wine!L95),"",Wine!L95))</f>
        <v/>
      </c>
      <c r="G1649" s="450" t="str">
        <f>if(Wine!L95=0,"",IF(isblank(Wine!L95),"",if(MOC!$J$156=true,Wine!$K$14,$B$1569)))</f>
        <v/>
      </c>
      <c r="H1649" s="780">
        <f t="shared" si="16"/>
        <v>80</v>
      </c>
      <c r="I1649" s="450" t="str">
        <f>Wine!U95</f>
        <v/>
      </c>
      <c r="P1649" s="450" t="str">
        <f>IF(ISBLANK(Wine!V95),"",if(Wine!V95=0,"",Wine!V95))</f>
        <v/>
      </c>
      <c r="R1649" s="450" t="str">
        <f>IF(ISBLANK(Wine!X95),"",if(Wine!X95=0,"",Wine!X95))</f>
        <v/>
      </c>
    </row>
    <row r="1650">
      <c r="A1650" s="779"/>
      <c r="C1650" s="450" t="b">
        <f>IF(ISBLANK(Wine!N96),FALSE,if(Wine!N96=0,FALSE,TRUE))</f>
        <v>0</v>
      </c>
      <c r="D1650" s="450" t="str">
        <f>if(Wine!L96=0,"",IF(isblank(Wine!L96),"",if(MOC!$J$148=false,Wine!K96,if(C1650=true,MOC!$H$148&amp;Wine!K96,if(MOC!$J$149,MOC!$H$148&amp;Wine!K96,Wine!K96)))))</f>
        <v/>
      </c>
      <c r="E1650" s="450" t="str">
        <f>if(Wine!L96=0,"",IF(isblank(Wine!L96),"",Wine!L96))</f>
        <v/>
      </c>
      <c r="G1650" s="450" t="str">
        <f>if(Wine!L96=0,"",IF(isblank(Wine!L96),"",if(MOC!$J$156=true,Wine!$K$14,$B$1569)))</f>
        <v/>
      </c>
      <c r="H1650" s="780">
        <f t="shared" si="16"/>
        <v>81</v>
      </c>
      <c r="I1650" s="450" t="str">
        <f>Wine!U96</f>
        <v/>
      </c>
      <c r="P1650" s="450" t="str">
        <f>IF(ISBLANK(Wine!V96),"",if(Wine!V96=0,"",Wine!V96))</f>
        <v/>
      </c>
      <c r="R1650" s="450" t="str">
        <f>IF(ISBLANK(Wine!X96),"",if(Wine!X96=0,"",Wine!X96))</f>
        <v/>
      </c>
    </row>
    <row r="1651">
      <c r="A1651" s="779"/>
      <c r="C1651" s="450" t="b">
        <f>IF(ISBLANK(Wine!N97),FALSE,if(Wine!N97=0,FALSE,TRUE))</f>
        <v>0</v>
      </c>
      <c r="D1651" s="450" t="str">
        <f>if(Wine!L97=0,"",IF(isblank(Wine!L97),"",if(MOC!$J$148=false,Wine!K97,if(C1651=true,MOC!$H$148&amp;Wine!K97,if(MOC!$J$149,MOC!$H$148&amp;Wine!K97,Wine!K97)))))</f>
        <v/>
      </c>
      <c r="E1651" s="450" t="str">
        <f>if(Wine!L97=0,"",IF(isblank(Wine!L97),"",Wine!L97))</f>
        <v/>
      </c>
      <c r="G1651" s="450" t="str">
        <f>if(Wine!L97=0,"",IF(isblank(Wine!L97),"",if(MOC!$J$156=true,Wine!$K$14,$B$1569)))</f>
        <v/>
      </c>
      <c r="H1651" s="780">
        <f t="shared" si="16"/>
        <v>82</v>
      </c>
      <c r="I1651" s="450" t="str">
        <f>Wine!U97</f>
        <v/>
      </c>
      <c r="P1651" s="450" t="str">
        <f>IF(ISBLANK(Wine!V97),"",if(Wine!V97=0,"",Wine!V97))</f>
        <v/>
      </c>
      <c r="R1651" s="450" t="str">
        <f>IF(ISBLANK(Wine!X97),"",if(Wine!X97=0,"",Wine!X97))</f>
        <v/>
      </c>
    </row>
    <row r="1652">
      <c r="A1652" s="779"/>
      <c r="C1652" s="450" t="b">
        <f>IF(ISBLANK(Wine!N98),FALSE,if(Wine!N98=0,FALSE,TRUE))</f>
        <v>0</v>
      </c>
      <c r="D1652" s="450" t="str">
        <f>if(Wine!L98=0,"",IF(isblank(Wine!L98),"",if(MOC!$J$148=false,Wine!K98,if(C1652=true,MOC!$H$148&amp;Wine!K98,if(MOC!$J$149,MOC!$H$148&amp;Wine!K98,Wine!K98)))))</f>
        <v/>
      </c>
      <c r="E1652" s="450" t="str">
        <f>if(Wine!L98=0,"",IF(isblank(Wine!L98),"",Wine!L98))</f>
        <v/>
      </c>
      <c r="G1652" s="450" t="str">
        <f>if(Wine!L98=0,"",IF(isblank(Wine!L98),"",if(MOC!$J$156=true,Wine!$K$14,$B$1569)))</f>
        <v/>
      </c>
      <c r="H1652" s="780">
        <f t="shared" si="16"/>
        <v>83</v>
      </c>
      <c r="I1652" s="450" t="str">
        <f>Wine!U98</f>
        <v/>
      </c>
      <c r="P1652" s="450" t="str">
        <f>IF(ISBLANK(Wine!V98),"",if(Wine!V98=0,"",Wine!V98))</f>
        <v/>
      </c>
      <c r="R1652" s="450" t="str">
        <f>IF(ISBLANK(Wine!X98),"",if(Wine!X98=0,"",Wine!X98))</f>
        <v/>
      </c>
    </row>
    <row r="1653">
      <c r="A1653" s="779"/>
      <c r="C1653" s="450" t="b">
        <f>IF(ISBLANK(Wine!N99),FALSE,if(Wine!N99=0,FALSE,TRUE))</f>
        <v>0</v>
      </c>
      <c r="D1653" s="450" t="str">
        <f>if(Wine!L99=0,"",IF(isblank(Wine!L99),"",if(MOC!$J$148=false,Wine!K99,if(C1653=true,MOC!$H$148&amp;Wine!K99,if(MOC!$J$149,MOC!$H$148&amp;Wine!K99,Wine!K99)))))</f>
        <v/>
      </c>
      <c r="E1653" s="450" t="str">
        <f>if(Wine!L99=0,"",IF(isblank(Wine!L99),"",Wine!L99))</f>
        <v/>
      </c>
      <c r="G1653" s="450" t="str">
        <f>if(Wine!L99=0,"",IF(isblank(Wine!L99),"",if(MOC!$J$156=true,Wine!$K$14,$B$1569)))</f>
        <v/>
      </c>
      <c r="H1653" s="780">
        <f t="shared" si="16"/>
        <v>84</v>
      </c>
      <c r="I1653" s="450" t="str">
        <f>Wine!U99</f>
        <v/>
      </c>
      <c r="P1653" s="450" t="str">
        <f>IF(ISBLANK(Wine!V99),"",if(Wine!V99=0,"",Wine!V99))</f>
        <v/>
      </c>
      <c r="R1653" s="450" t="str">
        <f>IF(ISBLANK(Wine!X99),"",if(Wine!X99=0,"",Wine!X99))</f>
        <v/>
      </c>
    </row>
    <row r="1654">
      <c r="A1654" s="779"/>
      <c r="C1654" s="450" t="b">
        <f>IF(ISBLANK(Wine!N100),FALSE,if(Wine!N100=0,FALSE,TRUE))</f>
        <v>0</v>
      </c>
      <c r="D1654" s="450" t="str">
        <f>if(Wine!L100=0,"",IF(isblank(Wine!L100),"",if(MOC!$J$148=false,Wine!K100,if(C1654=true,MOC!$H$148&amp;Wine!K100,if(MOC!$J$149,MOC!$H$148&amp;Wine!K100,Wine!K100)))))</f>
        <v/>
      </c>
      <c r="E1654" s="450" t="str">
        <f>if(Wine!L100=0,"",IF(isblank(Wine!L100),"",Wine!L100))</f>
        <v/>
      </c>
      <c r="G1654" s="450" t="str">
        <f>if(Wine!L100=0,"",IF(isblank(Wine!L100),"",if(MOC!$J$156=true,Wine!$K$14,$B$1569)))</f>
        <v/>
      </c>
      <c r="H1654" s="780">
        <f t="shared" si="16"/>
        <v>85</v>
      </c>
      <c r="I1654" s="450" t="str">
        <f>Wine!U100</f>
        <v/>
      </c>
      <c r="P1654" s="450" t="str">
        <f>IF(ISBLANK(Wine!V100),"",if(Wine!V100=0,"",Wine!V100))</f>
        <v/>
      </c>
      <c r="R1654" s="450" t="str">
        <f>IF(ISBLANK(Wine!X100),"",if(Wine!X100=0,"",Wine!X100))</f>
        <v/>
      </c>
    </row>
    <row r="1655">
      <c r="A1655" s="779"/>
      <c r="C1655" s="450" t="b">
        <f>IF(ISBLANK(Wine!N101),FALSE,if(Wine!N101=0,FALSE,TRUE))</f>
        <v>0</v>
      </c>
      <c r="D1655" s="450" t="str">
        <f>if(Wine!L101=0,"",IF(isblank(Wine!L101),"",if(MOC!$J$148=false,Wine!K101,if(C1655=true,MOC!$H$148&amp;Wine!K101,if(MOC!$J$149,MOC!$H$148&amp;Wine!K101,Wine!K101)))))</f>
        <v/>
      </c>
      <c r="E1655" s="450" t="str">
        <f>if(Wine!L101=0,"",IF(isblank(Wine!L101),"",Wine!L101))</f>
        <v/>
      </c>
      <c r="G1655" s="450" t="str">
        <f>if(Wine!L101=0,"",IF(isblank(Wine!L101),"",if(MOC!$J$156=true,Wine!$K$14,$B$1569)))</f>
        <v/>
      </c>
      <c r="H1655" s="780">
        <f t="shared" si="16"/>
        <v>86</v>
      </c>
      <c r="I1655" s="450" t="str">
        <f>Wine!U101</f>
        <v/>
      </c>
      <c r="P1655" s="450" t="str">
        <f>IF(ISBLANK(Wine!V101),"",if(Wine!V101=0,"",Wine!V101))</f>
        <v/>
      </c>
      <c r="R1655" s="450" t="str">
        <f>IF(ISBLANK(Wine!X101),"",if(Wine!X101=0,"",Wine!X101))</f>
        <v/>
      </c>
    </row>
    <row r="1656">
      <c r="A1656" s="779"/>
      <c r="C1656" s="450" t="b">
        <f>IF(ISBLANK(Wine!N102),FALSE,if(Wine!N102=0,FALSE,TRUE))</f>
        <v>0</v>
      </c>
      <c r="D1656" s="450" t="str">
        <f>if(Wine!L102=0,"",IF(isblank(Wine!L102),"",if(MOC!$J$148=false,Wine!K102,if(C1656=true,MOC!$H$148&amp;Wine!K102,if(MOC!$J$149,MOC!$H$148&amp;Wine!K102,Wine!K102)))))</f>
        <v/>
      </c>
      <c r="E1656" s="450" t="str">
        <f>if(Wine!L102=0,"",IF(isblank(Wine!L102),"",Wine!L102))</f>
        <v/>
      </c>
      <c r="G1656" s="450" t="str">
        <f>if(Wine!L102=0,"",IF(isblank(Wine!L102),"",if(MOC!$J$156=true,Wine!$K$14,$B$1569)))</f>
        <v/>
      </c>
      <c r="H1656" s="780">
        <f t="shared" si="16"/>
        <v>87</v>
      </c>
      <c r="I1656" s="450" t="str">
        <f>Wine!U102</f>
        <v/>
      </c>
      <c r="P1656" s="450" t="str">
        <f>IF(ISBLANK(Wine!V102),"",if(Wine!V102=0,"",Wine!V102))</f>
        <v/>
      </c>
      <c r="R1656" s="450" t="str">
        <f>IF(ISBLANK(Wine!X102),"",if(Wine!X102=0,"",Wine!X102))</f>
        <v/>
      </c>
    </row>
    <row r="1657">
      <c r="A1657" s="779"/>
      <c r="C1657" s="450" t="b">
        <f>IF(ISBLANK(Wine!N103),FALSE,if(Wine!N103=0,FALSE,TRUE))</f>
        <v>0</v>
      </c>
      <c r="D1657" s="450" t="str">
        <f>if(Wine!L103=0,"",IF(isblank(Wine!L103),"",if(MOC!$J$148=false,Wine!K103,if(C1657=true,MOC!$H$148&amp;Wine!K103,if(MOC!$J$149,MOC!$H$148&amp;Wine!K103,Wine!K103)))))</f>
        <v/>
      </c>
      <c r="E1657" s="450" t="str">
        <f>if(Wine!L103=0,"",IF(isblank(Wine!L103),"",Wine!L103))</f>
        <v/>
      </c>
      <c r="G1657" s="450" t="str">
        <f>if(Wine!L103=0,"",IF(isblank(Wine!L103),"",if(MOC!$J$156=true,Wine!$K$14,$B$1569)))</f>
        <v/>
      </c>
      <c r="H1657" s="780">
        <f t="shared" si="16"/>
        <v>88</v>
      </c>
      <c r="I1657" s="450" t="str">
        <f>Wine!U103</f>
        <v/>
      </c>
      <c r="P1657" s="450" t="str">
        <f>IF(ISBLANK(Wine!V103),"",if(Wine!V103=0,"",Wine!V103))</f>
        <v/>
      </c>
      <c r="R1657" s="450" t="str">
        <f>IF(ISBLANK(Wine!X103),"",if(Wine!X103=0,"",Wine!X103))</f>
        <v/>
      </c>
    </row>
    <row r="1658">
      <c r="A1658" s="779"/>
      <c r="C1658" s="450" t="b">
        <f>IF(ISBLANK(Wine!N104),FALSE,if(Wine!N104=0,FALSE,TRUE))</f>
        <v>0</v>
      </c>
      <c r="D1658" s="450" t="str">
        <f>if(Wine!L104=0,"",IF(isblank(Wine!L104),"",if(MOC!$J$148=false,Wine!K104,if(C1658=true,MOC!$H$148&amp;Wine!K104,if(MOC!$J$149,MOC!$H$148&amp;Wine!K104,Wine!K104)))))</f>
        <v/>
      </c>
      <c r="E1658" s="450" t="str">
        <f>if(Wine!L104=0,"",IF(isblank(Wine!L104),"",Wine!L104))</f>
        <v/>
      </c>
      <c r="G1658" s="450" t="str">
        <f>if(Wine!L104=0,"",IF(isblank(Wine!L104),"",if(MOC!$J$156=true,Wine!$K$14,$B$1569)))</f>
        <v/>
      </c>
      <c r="H1658" s="780">
        <f t="shared" si="16"/>
        <v>89</v>
      </c>
      <c r="I1658" s="450" t="str">
        <f>Wine!U104</f>
        <v/>
      </c>
      <c r="P1658" s="450" t="str">
        <f>IF(ISBLANK(Wine!V104),"",if(Wine!V104=0,"",Wine!V104))</f>
        <v/>
      </c>
      <c r="R1658" s="450" t="str">
        <f>IF(ISBLANK(Wine!X104),"",if(Wine!X104=0,"",Wine!X104))</f>
        <v/>
      </c>
    </row>
    <row r="1659">
      <c r="A1659" s="779"/>
      <c r="C1659" s="450" t="b">
        <f>IF(ISBLANK(Wine!N105),FALSE,if(Wine!N105=0,FALSE,TRUE))</f>
        <v>0</v>
      </c>
      <c r="D1659" s="450" t="str">
        <f>if(Wine!L105=0,"",IF(isblank(Wine!L105),"",if(MOC!$J$148=false,Wine!K105,if(C1659=true,MOC!$H$148&amp;Wine!K105,if(MOC!$J$149,MOC!$H$148&amp;Wine!K105,Wine!K105)))))</f>
        <v/>
      </c>
      <c r="E1659" s="450" t="str">
        <f>if(Wine!L105=0,"",IF(isblank(Wine!L105),"",Wine!L105))</f>
        <v/>
      </c>
      <c r="G1659" s="450" t="str">
        <f>if(Wine!L105=0,"",IF(isblank(Wine!L105),"",if(MOC!$J$156=true,Wine!$K$14,$B$1569)))</f>
        <v/>
      </c>
      <c r="H1659" s="780">
        <f t="shared" si="16"/>
        <v>90</v>
      </c>
      <c r="I1659" s="450" t="str">
        <f>Wine!U105</f>
        <v/>
      </c>
      <c r="P1659" s="450" t="str">
        <f>IF(ISBLANK(Wine!V105),"",if(Wine!V105=0,"",Wine!V105))</f>
        <v/>
      </c>
      <c r="R1659" s="450" t="str">
        <f>IF(ISBLANK(Wine!X105),"",if(Wine!X105=0,"",Wine!X105))</f>
        <v/>
      </c>
    </row>
    <row r="1660">
      <c r="A1660" s="779"/>
      <c r="C1660" s="450" t="b">
        <f>IF(ISBLANK(Wine!N106),FALSE,if(Wine!N106=0,FALSE,TRUE))</f>
        <v>0</v>
      </c>
      <c r="D1660" s="450" t="str">
        <f>if(Wine!L106=0,"",IF(isblank(Wine!L106),"",if(MOC!$J$148=false,Wine!K106,if(C1660=true,MOC!$H$148&amp;Wine!K106,if(MOC!$J$149,MOC!$H$148&amp;Wine!K106,Wine!K106)))))</f>
        <v/>
      </c>
      <c r="E1660" s="450" t="str">
        <f>if(Wine!L106=0,"",IF(isblank(Wine!L106),"",Wine!L106))</f>
        <v/>
      </c>
      <c r="G1660" s="450" t="str">
        <f>if(Wine!L106=0,"",IF(isblank(Wine!L106),"",if(MOC!$J$156=true,Wine!$K$14,$B$1569)))</f>
        <v/>
      </c>
      <c r="H1660" s="780">
        <f t="shared" si="16"/>
        <v>91</v>
      </c>
      <c r="I1660" s="450" t="str">
        <f>Wine!U106</f>
        <v/>
      </c>
      <c r="P1660" s="450" t="str">
        <f>IF(ISBLANK(Wine!V106),"",if(Wine!V106=0,"",Wine!V106))</f>
        <v/>
      </c>
      <c r="R1660" s="450" t="str">
        <f>IF(ISBLANK(Wine!X106),"",if(Wine!X106=0,"",Wine!X106))</f>
        <v/>
      </c>
    </row>
    <row r="1661">
      <c r="A1661" s="779"/>
      <c r="C1661" s="450" t="b">
        <f>IF(ISBLANK(Wine!N107),FALSE,if(Wine!N107=0,FALSE,TRUE))</f>
        <v>0</v>
      </c>
      <c r="D1661" s="450" t="str">
        <f>if(Wine!L107=0,"",IF(isblank(Wine!L107),"",if(MOC!$J$148=false,Wine!K107,if(C1661=true,MOC!$H$148&amp;Wine!K107,if(MOC!$J$149,MOC!$H$148&amp;Wine!K107,Wine!K107)))))</f>
        <v/>
      </c>
      <c r="E1661" s="450" t="str">
        <f>if(Wine!L107=0,"",IF(isblank(Wine!L107),"",Wine!L107))</f>
        <v/>
      </c>
      <c r="G1661" s="450" t="str">
        <f>if(Wine!L107=0,"",IF(isblank(Wine!L107),"",if(MOC!$J$156=true,Wine!$K$14,$B$1569)))</f>
        <v/>
      </c>
      <c r="H1661" s="780">
        <f t="shared" si="16"/>
        <v>92</v>
      </c>
      <c r="I1661" s="450" t="str">
        <f>Wine!U107</f>
        <v/>
      </c>
      <c r="P1661" s="450" t="str">
        <f>IF(ISBLANK(Wine!V107),"",if(Wine!V107=0,"",Wine!V107))</f>
        <v/>
      </c>
      <c r="R1661" s="450" t="str">
        <f>IF(ISBLANK(Wine!X107),"",if(Wine!X107=0,"",Wine!X107))</f>
        <v/>
      </c>
    </row>
    <row r="1662">
      <c r="A1662" s="779"/>
      <c r="C1662" s="450" t="b">
        <f>IF(ISBLANK(Wine!N108),FALSE,if(Wine!N108=0,FALSE,TRUE))</f>
        <v>0</v>
      </c>
      <c r="D1662" s="450" t="str">
        <f>if(Wine!L108=0,"",IF(isblank(Wine!L108),"",if(MOC!$J$148=false,Wine!K108,if(C1662=true,MOC!$H$148&amp;Wine!K108,if(MOC!$J$149,MOC!$H$148&amp;Wine!K108,Wine!K108)))))</f>
        <v/>
      </c>
      <c r="E1662" s="450" t="str">
        <f>if(Wine!L108=0,"",IF(isblank(Wine!L108),"",Wine!L108))</f>
        <v/>
      </c>
      <c r="G1662" s="450" t="str">
        <f>if(Wine!L108=0,"",IF(isblank(Wine!L108),"",if(MOC!$J$156=true,Wine!$K$14,$B$1569)))</f>
        <v/>
      </c>
      <c r="H1662" s="780">
        <f t="shared" si="16"/>
        <v>93</v>
      </c>
      <c r="I1662" s="450" t="str">
        <f>Wine!U108</f>
        <v/>
      </c>
      <c r="P1662" s="450" t="str">
        <f>IF(ISBLANK(Wine!V108),"",if(Wine!V108=0,"",Wine!V108))</f>
        <v/>
      </c>
      <c r="R1662" s="450" t="str">
        <f>IF(ISBLANK(Wine!X108),"",if(Wine!X108=0,"",Wine!X108))</f>
        <v/>
      </c>
    </row>
    <row r="1663">
      <c r="A1663" s="779"/>
      <c r="C1663" s="450" t="b">
        <f>IF(ISBLANK(Wine!N109),FALSE,if(Wine!N109=0,FALSE,TRUE))</f>
        <v>0</v>
      </c>
      <c r="D1663" s="450" t="str">
        <f>if(Wine!L109=0,"",IF(isblank(Wine!L109),"",if(MOC!$J$148=false,Wine!K109,if(C1663=true,MOC!$H$148&amp;Wine!K109,if(MOC!$J$149,MOC!$H$148&amp;Wine!K109,Wine!K109)))))</f>
        <v/>
      </c>
      <c r="E1663" s="450" t="str">
        <f>if(Wine!L109=0,"",IF(isblank(Wine!L109),"",Wine!L109))</f>
        <v/>
      </c>
      <c r="G1663" s="450" t="str">
        <f>if(Wine!L109=0,"",IF(isblank(Wine!L109),"",if(MOC!$J$156=true,Wine!$K$14,$B$1569)))</f>
        <v/>
      </c>
      <c r="H1663" s="780">
        <f t="shared" si="16"/>
        <v>94</v>
      </c>
      <c r="I1663" s="450" t="str">
        <f>Wine!U109</f>
        <v/>
      </c>
      <c r="P1663" s="450" t="str">
        <f>IF(ISBLANK(Wine!V109),"",if(Wine!V109=0,"",Wine!V109))</f>
        <v/>
      </c>
      <c r="R1663" s="450" t="str">
        <f>IF(ISBLANK(Wine!X109),"",if(Wine!X109=0,"",Wine!X109))</f>
        <v/>
      </c>
    </row>
    <row r="1664">
      <c r="A1664" s="779"/>
      <c r="C1664" s="450" t="b">
        <f>IF(ISBLANK(Wine!N110),FALSE,if(Wine!N110=0,FALSE,TRUE))</f>
        <v>0</v>
      </c>
      <c r="D1664" s="450" t="str">
        <f>if(Wine!L110=0,"",IF(isblank(Wine!L110),"",if(MOC!$J$148=false,Wine!K110,if(C1664=true,MOC!$H$148&amp;Wine!K110,if(MOC!$J$149,MOC!$H$148&amp;Wine!K110,Wine!K110)))))</f>
        <v/>
      </c>
      <c r="E1664" s="450" t="str">
        <f>if(Wine!L110=0,"",IF(isblank(Wine!L110),"",Wine!L110))</f>
        <v/>
      </c>
      <c r="G1664" s="450" t="str">
        <f>if(Wine!L110=0,"",IF(isblank(Wine!L110),"",if(MOC!$J$156=true,Wine!$K$14,$B$1569)))</f>
        <v/>
      </c>
      <c r="H1664" s="780">
        <f t="shared" si="16"/>
        <v>95</v>
      </c>
      <c r="I1664" s="450" t="str">
        <f>Wine!U110</f>
        <v/>
      </c>
      <c r="P1664" s="450" t="str">
        <f>IF(ISBLANK(Wine!V110),"",if(Wine!V110=0,"",Wine!V110))</f>
        <v/>
      </c>
      <c r="R1664" s="450" t="str">
        <f>IF(ISBLANK(Wine!X110),"",if(Wine!X110=0,"",Wine!X110))</f>
        <v/>
      </c>
    </row>
    <row r="1665">
      <c r="A1665" s="779"/>
      <c r="C1665" s="450" t="b">
        <f>IF(ISBLANK(Wine!N111),FALSE,if(Wine!N111=0,FALSE,TRUE))</f>
        <v>0</v>
      </c>
      <c r="D1665" s="450" t="str">
        <f>if(Wine!L111=0,"",IF(isblank(Wine!L111),"",if(MOC!$J$148=false,Wine!K111,if(C1665=true,MOC!$H$148&amp;Wine!K111,if(MOC!$J$149,MOC!$H$148&amp;Wine!K111,Wine!K111)))))</f>
        <v/>
      </c>
      <c r="E1665" s="450" t="str">
        <f>if(Wine!L111=0,"",IF(isblank(Wine!L111),"",Wine!L111))</f>
        <v/>
      </c>
      <c r="G1665" s="450" t="str">
        <f>if(Wine!L111=0,"",IF(isblank(Wine!L111),"",if(MOC!$J$156=true,Wine!$K$14,$B$1569)))</f>
        <v/>
      </c>
      <c r="H1665" s="780">
        <f t="shared" si="16"/>
        <v>96</v>
      </c>
      <c r="I1665" s="450" t="str">
        <f>Wine!U111</f>
        <v/>
      </c>
      <c r="P1665" s="450" t="str">
        <f>IF(ISBLANK(Wine!V111),"",if(Wine!V111=0,"",Wine!V111))</f>
        <v/>
      </c>
      <c r="R1665" s="450" t="str">
        <f>IF(ISBLANK(Wine!X111),"",if(Wine!X111=0,"",Wine!X111))</f>
        <v/>
      </c>
    </row>
    <row r="1666">
      <c r="A1666" s="779"/>
      <c r="C1666" s="450" t="b">
        <f>IF(ISBLANK(Wine!N112),FALSE,if(Wine!N112=0,FALSE,TRUE))</f>
        <v>0</v>
      </c>
      <c r="D1666" s="450" t="str">
        <f>if(Wine!L112=0,"",IF(isblank(Wine!L112),"",if(MOC!$J$148=false,Wine!K112,if(C1666=true,MOC!$H$148&amp;Wine!K112,if(MOC!$J$149,MOC!$H$148&amp;Wine!K112,Wine!K112)))))</f>
        <v/>
      </c>
      <c r="E1666" s="450" t="str">
        <f>if(Wine!L112=0,"",IF(isblank(Wine!L112),"",Wine!L112))</f>
        <v/>
      </c>
      <c r="G1666" s="450" t="str">
        <f>if(Wine!L112=0,"",IF(isblank(Wine!L112),"",if(MOC!$J$156=true,Wine!$K$14,$B$1569)))</f>
        <v/>
      </c>
      <c r="H1666" s="780">
        <f t="shared" si="16"/>
        <v>97</v>
      </c>
      <c r="I1666" s="450" t="str">
        <f>Wine!U112</f>
        <v/>
      </c>
      <c r="P1666" s="450" t="str">
        <f>IF(ISBLANK(Wine!V112),"",if(Wine!V112=0,"",Wine!V112))</f>
        <v/>
      </c>
      <c r="R1666" s="450" t="str">
        <f>IF(ISBLANK(Wine!X112),"",if(Wine!X112=0,"",Wine!X112))</f>
        <v/>
      </c>
    </row>
    <row r="1667">
      <c r="A1667" s="779"/>
      <c r="C1667" s="450" t="b">
        <f>IF(ISBLANK(Wine!N113),FALSE,if(Wine!N113=0,FALSE,TRUE))</f>
        <v>0</v>
      </c>
      <c r="D1667" s="450" t="str">
        <f>if(Wine!L113=0,"",IF(isblank(Wine!L113),"",if(MOC!$J$148=false,Wine!K113,if(C1667=true,MOC!$H$148&amp;Wine!K113,if(MOC!$J$149,MOC!$H$148&amp;Wine!K113,Wine!K113)))))</f>
        <v/>
      </c>
      <c r="E1667" s="450" t="str">
        <f>if(Wine!L113=0,"",IF(isblank(Wine!L113),"",Wine!L113))</f>
        <v/>
      </c>
      <c r="G1667" s="450" t="str">
        <f>if(Wine!L113=0,"",IF(isblank(Wine!L113),"",if(MOC!$J$156=true,Wine!$K$14,$B$1569)))</f>
        <v/>
      </c>
      <c r="H1667" s="780">
        <f t="shared" si="16"/>
        <v>98</v>
      </c>
      <c r="I1667" s="450" t="str">
        <f>Wine!U113</f>
        <v/>
      </c>
      <c r="P1667" s="450" t="str">
        <f>IF(ISBLANK(Wine!V113),"",if(Wine!V113=0,"",Wine!V113))</f>
        <v/>
      </c>
      <c r="R1667" s="450" t="str">
        <f>IF(ISBLANK(Wine!X113),"",if(Wine!X113=0,"",Wine!X113))</f>
        <v/>
      </c>
    </row>
    <row r="1668">
      <c r="A1668" s="779"/>
      <c r="C1668" s="450" t="b">
        <f>IF(ISBLANK(Wine!N114),FALSE,if(Wine!N114=0,FALSE,TRUE))</f>
        <v>0</v>
      </c>
      <c r="D1668" s="450" t="str">
        <f>if(Wine!L114=0,"",IF(isblank(Wine!L114),"",if(MOC!$J$148=false,Wine!K114,if(C1668=true,MOC!$H$148&amp;Wine!K114,if(MOC!$J$149,MOC!$H$148&amp;Wine!K114,Wine!K114)))))</f>
        <v/>
      </c>
      <c r="E1668" s="450" t="str">
        <f>if(Wine!L114=0,"",IF(isblank(Wine!L114),"",Wine!L114))</f>
        <v/>
      </c>
      <c r="G1668" s="450" t="str">
        <f>if(Wine!L114=0,"",IF(isblank(Wine!L114),"",if(MOC!$J$156=true,Wine!$K$14,$B$1569)))</f>
        <v/>
      </c>
      <c r="H1668" s="780">
        <f t="shared" si="16"/>
        <v>99</v>
      </c>
      <c r="I1668" s="450" t="str">
        <f>Wine!U114</f>
        <v/>
      </c>
      <c r="P1668" s="450" t="str">
        <f>IF(ISBLANK(Wine!V114),"",if(Wine!V114=0,"",Wine!V114))</f>
        <v/>
      </c>
      <c r="R1668" s="450" t="str">
        <f>IF(ISBLANK(Wine!X114),"",if(Wine!X114=0,"",Wine!X114))</f>
        <v/>
      </c>
    </row>
    <row r="1669">
      <c r="A1669" s="779"/>
      <c r="C1669" s="450" t="b">
        <f>IF(ISBLANK(Wine!N115),FALSE,if(Wine!N115=0,FALSE,TRUE))</f>
        <v>0</v>
      </c>
      <c r="D1669" s="450" t="str">
        <f>if(Wine!L115=0,"",IF(isblank(Wine!L115),"",if(MOC!$J$148=false,Wine!K115,if(C1669=true,MOC!$H$148&amp;Wine!K115,if(MOC!$J$149,MOC!$H$148&amp;Wine!K115,Wine!K115)))))</f>
        <v/>
      </c>
      <c r="E1669" s="450" t="str">
        <f>if(Wine!L115=0,"",IF(isblank(Wine!L115),"",Wine!L115))</f>
        <v/>
      </c>
      <c r="G1669" s="450" t="str">
        <f>if(Wine!L115=0,"",IF(isblank(Wine!L115),"",if(MOC!$J$156=true,Wine!$K$14,$B$1569)))</f>
        <v/>
      </c>
      <c r="H1669" s="780">
        <f t="shared" si="16"/>
        <v>100</v>
      </c>
      <c r="I1669" s="450" t="str">
        <f>Wine!U115</f>
        <v/>
      </c>
      <c r="P1669" s="450" t="str">
        <f>IF(ISBLANK(Wine!V115),"",if(Wine!V115=0,"",Wine!V115))</f>
        <v/>
      </c>
      <c r="R1669" s="450" t="str">
        <f>IF(ISBLANK(Wine!X115),"",if(Wine!X115=0,"",Wine!X115))</f>
        <v/>
      </c>
    </row>
    <row r="1670">
      <c r="A1670" s="779"/>
      <c r="H1670" s="780"/>
    </row>
    <row r="1671">
      <c r="A1671" s="779"/>
      <c r="H1671" s="780"/>
    </row>
    <row r="1672">
      <c r="A1672" s="779"/>
      <c r="H1672" s="780"/>
    </row>
    <row r="1673">
      <c r="A1673" s="791" t="str">
        <f>Wine!K14&amp;" "&amp;Wine!N15</f>
        <v>Rose Bottle $</v>
      </c>
      <c r="B1673" s="784" t="str">
        <f>SUBSTITUTE(A1673,"$","")</f>
        <v>Rose Bottle </v>
      </c>
      <c r="H1673" s="780"/>
      <c r="I1673" s="782"/>
    </row>
    <row r="1674">
      <c r="A1674" s="791" t="s">
        <v>506</v>
      </c>
      <c r="B1674" s="784" t="s">
        <v>506</v>
      </c>
      <c r="C1674" s="450" t="b">
        <f>IF(ISBLANK(Wine!L16),FALSE,if(Wine!L16=0,FALSE,TRUE))</f>
        <v>1</v>
      </c>
      <c r="D1674" s="450" t="str">
        <f>if(Wine!N16=0,"",IF(isblank(Wine!N16),"",if(MOC!$J$152=false,Wine!K16,if(C1674=true,MOC!$H$152&amp;Wine!K16,if(MOC!$J$153,MOC!$H$152&amp;Wine!K16,Wine!K16)))))</f>
        <v/>
      </c>
      <c r="E1674" s="450" t="str">
        <f>if(Wine!N16=0,"",IF(isblank(Wine!N16),"",Wine!N16))</f>
        <v/>
      </c>
      <c r="G1674" s="450" t="str">
        <f>if(Wine!N16=0,"",IF(isblank(Wine!N16),"",if(MOC!$J$156=true,Wine!$K$14,$B$1673)))</f>
        <v/>
      </c>
      <c r="H1674" s="780">
        <f>1+H1672</f>
        <v>1</v>
      </c>
      <c r="I1674" s="793" t="str">
        <f>Wine!Z16</f>
        <v/>
      </c>
      <c r="J1674" s="793"/>
      <c r="K1674" s="793"/>
      <c r="L1674" s="793"/>
      <c r="M1674" s="793"/>
      <c r="N1674" s="793"/>
      <c r="O1674" s="793"/>
      <c r="P1674" s="793" t="str">
        <f>IF(ISBLANK(Wine!AA16),"",if(Wine!AA16=0,"",Wine!AA16))</f>
        <v/>
      </c>
      <c r="Q1674" s="793"/>
      <c r="R1674" s="793" t="str">
        <f>IF(ISBLANK(Wine!AC16),"",if(Wine!AC16=0,"",Wine!AC16))</f>
        <v/>
      </c>
    </row>
    <row r="1675">
      <c r="A1675" s="779"/>
      <c r="C1675" s="450" t="b">
        <f>IF(ISBLANK(Wine!L17),FALSE,if(Wine!L17=0,FALSE,TRUE))</f>
        <v>0</v>
      </c>
      <c r="D1675" s="450" t="str">
        <f>if(Wine!N17=0,"",IF(isblank(Wine!N17),"",if(MOC!$J$152=false,Wine!K17,if(C1675=true,MOC!$H$152&amp;Wine!K17,if(MOC!$J$153,MOC!$H$152&amp;Wine!K17,Wine!K17)))))</f>
        <v/>
      </c>
      <c r="E1675" s="450" t="str">
        <f>if(Wine!N17=0,"",IF(isblank(Wine!N17),"",Wine!N17))</f>
        <v/>
      </c>
      <c r="G1675" s="450" t="str">
        <f>if(Wine!N17=0,"",IF(isblank(Wine!N17),"",if(MOC!$J$156=true,Wine!$K$14,$B$1673)))</f>
        <v/>
      </c>
      <c r="H1675" s="780">
        <f t="shared" ref="H1675:H1773" si="17">1+H1674</f>
        <v>2</v>
      </c>
      <c r="I1675" s="793" t="str">
        <f>Wine!Z17</f>
        <v/>
      </c>
      <c r="J1675" s="793"/>
      <c r="K1675" s="793"/>
      <c r="L1675" s="793"/>
      <c r="M1675" s="793"/>
      <c r="N1675" s="793"/>
      <c r="O1675" s="793"/>
      <c r="P1675" s="793" t="str">
        <f>IF(ISBLANK(Wine!AA17),"",if(Wine!AA17=0,"",Wine!AA17))</f>
        <v/>
      </c>
      <c r="Q1675" s="793"/>
      <c r="R1675" s="793" t="str">
        <f>IF(ISBLANK(Wine!AC17),"",if(Wine!AC17=0,"",Wine!AC17))</f>
        <v/>
      </c>
    </row>
    <row r="1676">
      <c r="A1676" s="779"/>
      <c r="C1676" s="450" t="b">
        <f>IF(ISBLANK(Wine!L18),FALSE,if(Wine!L18=0,FALSE,TRUE))</f>
        <v>0</v>
      </c>
      <c r="D1676" s="450" t="str">
        <f>if(Wine!N18=0,"",IF(isblank(Wine!N18),"",if(MOC!$J$152=false,Wine!K18,if(C1676=true,MOC!$H$152&amp;Wine!K18,if(MOC!$J$153,MOC!$H$152&amp;Wine!K18,Wine!K18)))))</f>
        <v/>
      </c>
      <c r="E1676" s="450" t="str">
        <f>if(Wine!N18=0,"",IF(isblank(Wine!N18),"",Wine!N18))</f>
        <v/>
      </c>
      <c r="G1676" s="450" t="str">
        <f>if(Wine!N18=0,"",IF(isblank(Wine!N18),"",if(MOC!$J$156=true,Wine!$K$14,$B$1673)))</f>
        <v/>
      </c>
      <c r="H1676" s="780">
        <f t="shared" si="17"/>
        <v>3</v>
      </c>
      <c r="I1676" s="793" t="str">
        <f>Wine!Z18</f>
        <v/>
      </c>
      <c r="J1676" s="793"/>
      <c r="K1676" s="793"/>
      <c r="L1676" s="793"/>
      <c r="M1676" s="793"/>
      <c r="N1676" s="793"/>
      <c r="O1676" s="793"/>
      <c r="P1676" s="793" t="str">
        <f>IF(ISBLANK(Wine!AA18),"",if(Wine!AA18=0,"",Wine!AA18))</f>
        <v/>
      </c>
      <c r="Q1676" s="793"/>
      <c r="R1676" s="793" t="str">
        <f>IF(ISBLANK(Wine!AC18),"",if(Wine!AC18=0,"",Wine!AC18))</f>
        <v/>
      </c>
    </row>
    <row r="1677">
      <c r="A1677" s="779"/>
      <c r="C1677" s="450" t="b">
        <f>IF(ISBLANK(Wine!L19),FALSE,if(Wine!L19=0,FALSE,TRUE))</f>
        <v>0</v>
      </c>
      <c r="D1677" s="450" t="str">
        <f>if(Wine!N19=0,"",IF(isblank(Wine!N19),"",if(MOC!$J$152=false,Wine!K19,if(C1677=true,MOC!$H$152&amp;Wine!K19,if(MOC!$J$153,MOC!$H$152&amp;Wine!K19,Wine!K19)))))</f>
        <v/>
      </c>
      <c r="E1677" s="450" t="str">
        <f>if(Wine!N19=0,"",IF(isblank(Wine!N19),"",Wine!N19))</f>
        <v/>
      </c>
      <c r="G1677" s="450" t="str">
        <f>if(Wine!N19=0,"",IF(isblank(Wine!N19),"",if(MOC!$J$156=true,Wine!$K$14,$B$1673)))</f>
        <v/>
      </c>
      <c r="H1677" s="780">
        <f t="shared" si="17"/>
        <v>4</v>
      </c>
      <c r="I1677" s="793" t="str">
        <f>Wine!Z19</f>
        <v/>
      </c>
      <c r="J1677" s="793"/>
      <c r="K1677" s="793"/>
      <c r="L1677" s="793"/>
      <c r="M1677" s="793"/>
      <c r="N1677" s="793"/>
      <c r="O1677" s="793"/>
      <c r="P1677" s="793" t="str">
        <f>IF(ISBLANK(Wine!AA19),"",if(Wine!AA19=0,"",Wine!AA19))</f>
        <v/>
      </c>
      <c r="Q1677" s="793"/>
      <c r="R1677" s="793" t="str">
        <f>IF(ISBLANK(Wine!AC19),"",if(Wine!AC19=0,"",Wine!AC19))</f>
        <v/>
      </c>
    </row>
    <row r="1678">
      <c r="A1678" s="779"/>
      <c r="C1678" s="450" t="b">
        <f>IF(ISBLANK(Wine!L20),FALSE,if(Wine!L20=0,FALSE,TRUE))</f>
        <v>0</v>
      </c>
      <c r="D1678" s="450" t="str">
        <f>if(Wine!N20=0,"",IF(isblank(Wine!N20),"",if(MOC!$J$152=false,Wine!K20,if(C1678=true,MOC!$H$152&amp;Wine!K20,if(MOC!$J$153,MOC!$H$152&amp;Wine!K20,Wine!K20)))))</f>
        <v/>
      </c>
      <c r="E1678" s="450" t="str">
        <f>if(Wine!N20=0,"",IF(isblank(Wine!N20),"",Wine!N20))</f>
        <v/>
      </c>
      <c r="G1678" s="450" t="str">
        <f>if(Wine!N20=0,"",IF(isblank(Wine!N20),"",if(MOC!$J$156=true,Wine!$K$14,$B$1673)))</f>
        <v/>
      </c>
      <c r="H1678" s="780">
        <f t="shared" si="17"/>
        <v>5</v>
      </c>
      <c r="I1678" s="793" t="str">
        <f>Wine!Z20</f>
        <v/>
      </c>
      <c r="J1678" s="793"/>
      <c r="K1678" s="793"/>
      <c r="L1678" s="793"/>
      <c r="M1678" s="793"/>
      <c r="N1678" s="793"/>
      <c r="O1678" s="793"/>
      <c r="P1678" s="793" t="str">
        <f>IF(ISBLANK(Wine!AA20),"",if(Wine!AA20=0,"",Wine!AA20))</f>
        <v/>
      </c>
      <c r="Q1678" s="793"/>
      <c r="R1678" s="793" t="str">
        <f>IF(ISBLANK(Wine!AC20),"",if(Wine!AC20=0,"",Wine!AC20))</f>
        <v/>
      </c>
    </row>
    <row r="1679">
      <c r="A1679" s="779"/>
      <c r="C1679" s="450" t="b">
        <f>IF(ISBLANK(Wine!L21),FALSE,if(Wine!L21=0,FALSE,TRUE))</f>
        <v>0</v>
      </c>
      <c r="D1679" s="450" t="str">
        <f>if(Wine!N21=0,"",IF(isblank(Wine!N21),"",if(MOC!$J$152=false,Wine!K21,if(C1679=true,MOC!$H$152&amp;Wine!K21,if(MOC!$J$153,MOC!$H$152&amp;Wine!K21,Wine!K21)))))</f>
        <v/>
      </c>
      <c r="E1679" s="450" t="str">
        <f>if(Wine!N21=0,"",IF(isblank(Wine!N21),"",Wine!N21))</f>
        <v/>
      </c>
      <c r="G1679" s="450" t="str">
        <f>if(Wine!N21=0,"",IF(isblank(Wine!N21),"",if(MOC!$J$156=true,Wine!$K$14,$B$1673)))</f>
        <v/>
      </c>
      <c r="H1679" s="780">
        <f t="shared" si="17"/>
        <v>6</v>
      </c>
      <c r="I1679" s="793" t="str">
        <f>Wine!Z21</f>
        <v/>
      </c>
      <c r="J1679" s="793"/>
      <c r="K1679" s="793"/>
      <c r="L1679" s="793"/>
      <c r="M1679" s="793"/>
      <c r="N1679" s="793"/>
      <c r="O1679" s="793"/>
      <c r="P1679" s="793" t="str">
        <f>IF(ISBLANK(Wine!AA21),"",if(Wine!AA21=0,"",Wine!AA21))</f>
        <v/>
      </c>
      <c r="Q1679" s="793"/>
      <c r="R1679" s="793" t="str">
        <f>IF(ISBLANK(Wine!AC21),"",if(Wine!AC21=0,"",Wine!AC21))</f>
        <v/>
      </c>
    </row>
    <row r="1680">
      <c r="A1680" s="779"/>
      <c r="C1680" s="450" t="b">
        <f>IF(ISBLANK(Wine!L22),FALSE,if(Wine!L22=0,FALSE,TRUE))</f>
        <v>0</v>
      </c>
      <c r="D1680" s="450" t="str">
        <f>if(Wine!N22=0,"",IF(isblank(Wine!N22),"",if(MOC!$J$152=false,Wine!K22,if(C1680=true,MOC!$H$152&amp;Wine!K22,if(MOC!$J$153,MOC!$H$152&amp;Wine!K22,Wine!K22)))))</f>
        <v/>
      </c>
      <c r="E1680" s="450" t="str">
        <f>if(Wine!N22=0,"",IF(isblank(Wine!N22),"",Wine!N22))</f>
        <v/>
      </c>
      <c r="G1680" s="450" t="str">
        <f>if(Wine!N22=0,"",IF(isblank(Wine!N22),"",if(MOC!$J$156=true,Wine!$K$14,$B$1673)))</f>
        <v/>
      </c>
      <c r="H1680" s="780">
        <f t="shared" si="17"/>
        <v>7</v>
      </c>
      <c r="I1680" s="793" t="str">
        <f>Wine!Z22</f>
        <v/>
      </c>
      <c r="J1680" s="793"/>
      <c r="K1680" s="793"/>
      <c r="L1680" s="793"/>
      <c r="M1680" s="793"/>
      <c r="N1680" s="793"/>
      <c r="O1680" s="793"/>
      <c r="P1680" s="793" t="str">
        <f>IF(ISBLANK(Wine!AA22),"",if(Wine!AA22=0,"",Wine!AA22))</f>
        <v/>
      </c>
      <c r="Q1680" s="793"/>
      <c r="R1680" s="793" t="str">
        <f>IF(ISBLANK(Wine!AC22),"",if(Wine!AC22=0,"",Wine!AC22))</f>
        <v/>
      </c>
    </row>
    <row r="1681">
      <c r="A1681" s="779"/>
      <c r="C1681" s="450" t="b">
        <f>IF(ISBLANK(Wine!L23),FALSE,if(Wine!L23=0,FALSE,TRUE))</f>
        <v>0</v>
      </c>
      <c r="D1681" s="450" t="str">
        <f>if(Wine!N23=0,"",IF(isblank(Wine!N23),"",if(MOC!$J$152=false,Wine!K23,if(C1681=true,MOC!$H$152&amp;Wine!K23,if(MOC!$J$153,MOC!$H$152&amp;Wine!K23,Wine!K23)))))</f>
        <v/>
      </c>
      <c r="E1681" s="450" t="str">
        <f>if(Wine!N23=0,"",IF(isblank(Wine!N23),"",Wine!N23))</f>
        <v/>
      </c>
      <c r="G1681" s="450" t="str">
        <f>if(Wine!N23=0,"",IF(isblank(Wine!N23),"",if(MOC!$J$156=true,Wine!$K$14,$B$1673)))</f>
        <v/>
      </c>
      <c r="H1681" s="780">
        <f t="shared" si="17"/>
        <v>8</v>
      </c>
      <c r="I1681" s="793" t="str">
        <f>Wine!Z23</f>
        <v/>
      </c>
      <c r="J1681" s="793"/>
      <c r="K1681" s="793"/>
      <c r="L1681" s="793"/>
      <c r="M1681" s="793"/>
      <c r="N1681" s="793"/>
      <c r="O1681" s="793"/>
      <c r="P1681" s="793" t="str">
        <f>IF(ISBLANK(Wine!AA23),"",if(Wine!AA23=0,"",Wine!AA23))</f>
        <v/>
      </c>
      <c r="Q1681" s="793"/>
      <c r="R1681" s="793" t="str">
        <f>IF(ISBLANK(Wine!AC23),"",if(Wine!AC23=0,"",Wine!AC23))</f>
        <v/>
      </c>
    </row>
    <row r="1682">
      <c r="A1682" s="779"/>
      <c r="C1682" s="450" t="b">
        <f>IF(ISBLANK(Wine!L24),FALSE,if(Wine!L24=0,FALSE,TRUE))</f>
        <v>0</v>
      </c>
      <c r="D1682" s="450" t="str">
        <f>if(Wine!N24=0,"",IF(isblank(Wine!N24),"",if(MOC!$J$152=false,Wine!K24,if(C1682=true,MOC!$H$152&amp;Wine!K24,if(MOC!$J$153,MOC!$H$152&amp;Wine!K24,Wine!K24)))))</f>
        <v/>
      </c>
      <c r="E1682" s="450" t="str">
        <f>if(Wine!N24=0,"",IF(isblank(Wine!N24),"",Wine!N24))</f>
        <v/>
      </c>
      <c r="G1682" s="450" t="str">
        <f>if(Wine!N24=0,"",IF(isblank(Wine!N24),"",if(MOC!$J$156=true,Wine!$K$14,$B$1673)))</f>
        <v/>
      </c>
      <c r="H1682" s="780">
        <f t="shared" si="17"/>
        <v>9</v>
      </c>
      <c r="I1682" s="793" t="str">
        <f>Wine!Z24</f>
        <v/>
      </c>
      <c r="J1682" s="793"/>
      <c r="K1682" s="793"/>
      <c r="L1682" s="793"/>
      <c r="M1682" s="793"/>
      <c r="N1682" s="793"/>
      <c r="O1682" s="793"/>
      <c r="P1682" s="793" t="str">
        <f>IF(ISBLANK(Wine!AA24),"",if(Wine!AA24=0,"",Wine!AA24))</f>
        <v/>
      </c>
      <c r="Q1682" s="793"/>
      <c r="R1682" s="793" t="str">
        <f>IF(ISBLANK(Wine!AC24),"",if(Wine!AC24=0,"",Wine!AC24))</f>
        <v/>
      </c>
    </row>
    <row r="1683">
      <c r="A1683" s="779"/>
      <c r="C1683" s="450" t="b">
        <f>IF(ISBLANK(Wine!L25),FALSE,if(Wine!L25=0,FALSE,TRUE))</f>
        <v>0</v>
      </c>
      <c r="D1683" s="450" t="str">
        <f>if(Wine!N25=0,"",IF(isblank(Wine!N25),"",if(MOC!$J$152=false,Wine!K25,if(C1683=true,MOC!$H$152&amp;Wine!K25,if(MOC!$J$153,MOC!$H$152&amp;Wine!K25,Wine!K25)))))</f>
        <v/>
      </c>
      <c r="E1683" s="450" t="str">
        <f>if(Wine!N25=0,"",IF(isblank(Wine!N25),"",Wine!N25))</f>
        <v/>
      </c>
      <c r="G1683" s="450" t="str">
        <f>if(Wine!N25=0,"",IF(isblank(Wine!N25),"",if(MOC!$J$156=true,Wine!$K$14,$B$1673)))</f>
        <v/>
      </c>
      <c r="H1683" s="780">
        <f t="shared" si="17"/>
        <v>10</v>
      </c>
      <c r="I1683" s="793" t="str">
        <f>Wine!Z25</f>
        <v/>
      </c>
      <c r="J1683" s="793"/>
      <c r="K1683" s="793"/>
      <c r="L1683" s="793"/>
      <c r="M1683" s="793"/>
      <c r="N1683" s="793"/>
      <c r="O1683" s="793"/>
      <c r="P1683" s="793" t="str">
        <f>IF(ISBLANK(Wine!AA25),"",if(Wine!AA25=0,"",Wine!AA25))</f>
        <v/>
      </c>
      <c r="Q1683" s="793"/>
      <c r="R1683" s="793" t="str">
        <f>IF(ISBLANK(Wine!AC25),"",if(Wine!AC25=0,"",Wine!AC25))</f>
        <v/>
      </c>
    </row>
    <row r="1684">
      <c r="A1684" s="779"/>
      <c r="C1684" s="450" t="b">
        <f>IF(ISBLANK(Wine!L26),FALSE,if(Wine!L26=0,FALSE,TRUE))</f>
        <v>0</v>
      </c>
      <c r="D1684" s="450" t="str">
        <f>if(Wine!N26=0,"",IF(isblank(Wine!N26),"",if(MOC!$J$152=false,Wine!K26,if(C1684=true,MOC!$H$152&amp;Wine!K26,if(MOC!$J$153,MOC!$H$152&amp;Wine!K26,Wine!K26)))))</f>
        <v/>
      </c>
      <c r="E1684" s="450" t="str">
        <f>if(Wine!N26=0,"",IF(isblank(Wine!N26),"",Wine!N26))</f>
        <v/>
      </c>
      <c r="G1684" s="450" t="str">
        <f>if(Wine!N26=0,"",IF(isblank(Wine!N26),"",if(MOC!$J$156=true,Wine!$K$14,$B$1673)))</f>
        <v/>
      </c>
      <c r="H1684" s="780">
        <f t="shared" si="17"/>
        <v>11</v>
      </c>
      <c r="I1684" s="793" t="str">
        <f>Wine!Z26</f>
        <v/>
      </c>
      <c r="J1684" s="793"/>
      <c r="K1684" s="793"/>
      <c r="L1684" s="793"/>
      <c r="M1684" s="793"/>
      <c r="N1684" s="793"/>
      <c r="O1684" s="793"/>
      <c r="P1684" s="793" t="str">
        <f>IF(ISBLANK(Wine!AA26),"",if(Wine!AA26=0,"",Wine!AA26))</f>
        <v/>
      </c>
      <c r="Q1684" s="793"/>
      <c r="R1684" s="793" t="str">
        <f>IF(ISBLANK(Wine!AC26),"",if(Wine!AC26=0,"",Wine!AC26))</f>
        <v/>
      </c>
    </row>
    <row r="1685">
      <c r="A1685" s="779"/>
      <c r="C1685" s="450" t="b">
        <f>IF(ISBLANK(Wine!L27),FALSE,if(Wine!L27=0,FALSE,TRUE))</f>
        <v>0</v>
      </c>
      <c r="D1685" s="450" t="str">
        <f>if(Wine!N27=0,"",IF(isblank(Wine!N27),"",if(MOC!$J$152=false,Wine!K27,if(C1685=true,MOC!$H$152&amp;Wine!K27,if(MOC!$J$153,MOC!$H$152&amp;Wine!K27,Wine!K27)))))</f>
        <v/>
      </c>
      <c r="E1685" s="450" t="str">
        <f>if(Wine!N27=0,"",IF(isblank(Wine!N27),"",Wine!N27))</f>
        <v/>
      </c>
      <c r="G1685" s="450" t="str">
        <f>if(Wine!N27=0,"",IF(isblank(Wine!N27),"",if(MOC!$J$156=true,Wine!$K$14,$B$1673)))</f>
        <v/>
      </c>
      <c r="H1685" s="780">
        <f t="shared" si="17"/>
        <v>12</v>
      </c>
      <c r="I1685" s="793" t="str">
        <f>Wine!Z27</f>
        <v/>
      </c>
      <c r="J1685" s="793"/>
      <c r="K1685" s="793"/>
      <c r="L1685" s="793"/>
      <c r="M1685" s="793"/>
      <c r="N1685" s="793"/>
      <c r="O1685" s="793"/>
      <c r="P1685" s="793" t="str">
        <f>IF(ISBLANK(Wine!AA27),"",if(Wine!AA27=0,"",Wine!AA27))</f>
        <v/>
      </c>
      <c r="Q1685" s="793"/>
      <c r="R1685" s="793" t="str">
        <f>IF(ISBLANK(Wine!AC27),"",if(Wine!AC27=0,"",Wine!AC27))</f>
        <v/>
      </c>
    </row>
    <row r="1686">
      <c r="A1686" s="779"/>
      <c r="C1686" s="450" t="b">
        <f>IF(ISBLANK(Wine!L28),FALSE,if(Wine!L28=0,FALSE,TRUE))</f>
        <v>0</v>
      </c>
      <c r="D1686" s="450" t="str">
        <f>if(Wine!N28=0,"",IF(isblank(Wine!N28),"",if(MOC!$J$152=false,Wine!K28,if(C1686=true,MOC!$H$152&amp;Wine!K28,if(MOC!$J$153,MOC!$H$152&amp;Wine!K28,Wine!K28)))))</f>
        <v/>
      </c>
      <c r="E1686" s="450" t="str">
        <f>if(Wine!N28=0,"",IF(isblank(Wine!N28),"",Wine!N28))</f>
        <v/>
      </c>
      <c r="G1686" s="450" t="str">
        <f>if(Wine!N28=0,"",IF(isblank(Wine!N28),"",if(MOC!$J$156=true,Wine!$K$14,$B$1673)))</f>
        <v/>
      </c>
      <c r="H1686" s="780">
        <f t="shared" si="17"/>
        <v>13</v>
      </c>
      <c r="I1686" s="793" t="str">
        <f>Wine!Z28</f>
        <v/>
      </c>
      <c r="J1686" s="793"/>
      <c r="K1686" s="793"/>
      <c r="L1686" s="793"/>
      <c r="M1686" s="793"/>
      <c r="N1686" s="793"/>
      <c r="O1686" s="793"/>
      <c r="P1686" s="793" t="str">
        <f>IF(ISBLANK(Wine!AA28),"",if(Wine!AA28=0,"",Wine!AA28))</f>
        <v/>
      </c>
      <c r="Q1686" s="793"/>
      <c r="R1686" s="793" t="str">
        <f>IF(ISBLANK(Wine!AC28),"",if(Wine!AC28=0,"",Wine!AC28))</f>
        <v/>
      </c>
    </row>
    <row r="1687">
      <c r="A1687" s="779"/>
      <c r="C1687" s="450" t="b">
        <f>IF(ISBLANK(Wine!L29),FALSE,if(Wine!L29=0,FALSE,TRUE))</f>
        <v>0</v>
      </c>
      <c r="D1687" s="450" t="str">
        <f>if(Wine!N29=0,"",IF(isblank(Wine!N29),"",if(MOC!$J$152=false,Wine!K29,if(C1687=true,MOC!$H$152&amp;Wine!K29,if(MOC!$J$153,MOC!$H$152&amp;Wine!K29,Wine!K29)))))</f>
        <v/>
      </c>
      <c r="E1687" s="450" t="str">
        <f>if(Wine!N29=0,"",IF(isblank(Wine!N29),"",Wine!N29))</f>
        <v/>
      </c>
      <c r="G1687" s="450" t="str">
        <f>if(Wine!N29=0,"",IF(isblank(Wine!N29),"",if(MOC!$J$156=true,Wine!$K$14,$B$1673)))</f>
        <v/>
      </c>
      <c r="H1687" s="780">
        <f t="shared" si="17"/>
        <v>14</v>
      </c>
      <c r="I1687" s="793" t="str">
        <f>Wine!Z29</f>
        <v/>
      </c>
      <c r="J1687" s="793"/>
      <c r="K1687" s="793"/>
      <c r="L1687" s="793"/>
      <c r="M1687" s="793"/>
      <c r="N1687" s="793"/>
      <c r="O1687" s="793"/>
      <c r="P1687" s="793" t="str">
        <f>IF(ISBLANK(Wine!AA29),"",if(Wine!AA29=0,"",Wine!AA29))</f>
        <v/>
      </c>
      <c r="Q1687" s="793"/>
      <c r="R1687" s="793" t="str">
        <f>IF(ISBLANK(Wine!AC29),"",if(Wine!AC29=0,"",Wine!AC29))</f>
        <v/>
      </c>
    </row>
    <row r="1688">
      <c r="A1688" s="779"/>
      <c r="C1688" s="450" t="b">
        <f>IF(ISBLANK(Wine!L30),FALSE,if(Wine!L30=0,FALSE,TRUE))</f>
        <v>0</v>
      </c>
      <c r="D1688" s="450" t="str">
        <f>if(Wine!N30=0,"",IF(isblank(Wine!N30),"",if(MOC!$J$152=false,Wine!K30,if(C1688=true,MOC!$H$152&amp;Wine!K30,if(MOC!$J$153,MOC!$H$152&amp;Wine!K30,Wine!K30)))))</f>
        <v/>
      </c>
      <c r="E1688" s="450" t="str">
        <f>if(Wine!N30=0,"",IF(isblank(Wine!N30),"",Wine!N30))</f>
        <v/>
      </c>
      <c r="G1688" s="450" t="str">
        <f>if(Wine!N30=0,"",IF(isblank(Wine!N30),"",if(MOC!$J$156=true,Wine!$K$14,$B$1673)))</f>
        <v/>
      </c>
      <c r="H1688" s="780">
        <f t="shared" si="17"/>
        <v>15</v>
      </c>
      <c r="I1688" s="793" t="str">
        <f>Wine!Z30</f>
        <v/>
      </c>
      <c r="J1688" s="793"/>
      <c r="K1688" s="793"/>
      <c r="L1688" s="793"/>
      <c r="M1688" s="793"/>
      <c r="N1688" s="793"/>
      <c r="O1688" s="793"/>
      <c r="P1688" s="793" t="str">
        <f>IF(ISBLANK(Wine!AA30),"",if(Wine!AA30=0,"",Wine!AA30))</f>
        <v/>
      </c>
      <c r="Q1688" s="793"/>
      <c r="R1688" s="793" t="str">
        <f>IF(ISBLANK(Wine!AC30),"",if(Wine!AC30=0,"",Wine!AC30))</f>
        <v/>
      </c>
    </row>
    <row r="1689">
      <c r="A1689" s="779"/>
      <c r="C1689" s="450" t="b">
        <f>IF(ISBLANK(Wine!L31),FALSE,if(Wine!L31=0,FALSE,TRUE))</f>
        <v>0</v>
      </c>
      <c r="D1689" s="450" t="str">
        <f>if(Wine!N31=0,"",IF(isblank(Wine!N31),"",if(MOC!$J$152=false,Wine!K31,if(C1689=true,MOC!$H$152&amp;Wine!K31,if(MOC!$J$153,MOC!$H$152&amp;Wine!K31,Wine!K31)))))</f>
        <v/>
      </c>
      <c r="E1689" s="450" t="str">
        <f>if(Wine!N31=0,"",IF(isblank(Wine!N31),"",Wine!N31))</f>
        <v/>
      </c>
      <c r="G1689" s="450" t="str">
        <f>if(Wine!N31=0,"",IF(isblank(Wine!N31),"",if(MOC!$J$156=true,Wine!$K$14,$B$1673)))</f>
        <v/>
      </c>
      <c r="H1689" s="780">
        <f t="shared" si="17"/>
        <v>16</v>
      </c>
      <c r="I1689" s="793" t="str">
        <f>Wine!Z31</f>
        <v/>
      </c>
      <c r="J1689" s="793"/>
      <c r="K1689" s="793"/>
      <c r="L1689" s="793"/>
      <c r="M1689" s="793"/>
      <c r="N1689" s="793"/>
      <c r="O1689" s="793"/>
      <c r="P1689" s="793" t="str">
        <f>IF(ISBLANK(Wine!AA31),"",if(Wine!AA31=0,"",Wine!AA31))</f>
        <v/>
      </c>
      <c r="Q1689" s="793"/>
      <c r="R1689" s="793" t="str">
        <f>IF(ISBLANK(Wine!AC31),"",if(Wine!AC31=0,"",Wine!AC31))</f>
        <v/>
      </c>
    </row>
    <row r="1690">
      <c r="A1690" s="779"/>
      <c r="C1690" s="450" t="b">
        <f>IF(ISBLANK(Wine!L32),FALSE,if(Wine!L32=0,FALSE,TRUE))</f>
        <v>0</v>
      </c>
      <c r="D1690" s="450" t="str">
        <f>if(Wine!N32=0,"",IF(isblank(Wine!N32),"",if(MOC!$J$152=false,Wine!K32,if(C1690=true,MOC!$H$152&amp;Wine!K32,if(MOC!$J$153,MOC!$H$152&amp;Wine!K32,Wine!K32)))))</f>
        <v/>
      </c>
      <c r="E1690" s="450" t="str">
        <f>if(Wine!N32=0,"",IF(isblank(Wine!N32),"",Wine!N32))</f>
        <v/>
      </c>
      <c r="G1690" s="450" t="str">
        <f>if(Wine!N32=0,"",IF(isblank(Wine!N32),"",if(MOC!$J$156=true,Wine!$K$14,$B$1673)))</f>
        <v/>
      </c>
      <c r="H1690" s="780">
        <f t="shared" si="17"/>
        <v>17</v>
      </c>
      <c r="I1690" s="793" t="str">
        <f>Wine!Z32</f>
        <v/>
      </c>
      <c r="J1690" s="793"/>
      <c r="K1690" s="793"/>
      <c r="L1690" s="793"/>
      <c r="M1690" s="793"/>
      <c r="N1690" s="793"/>
      <c r="O1690" s="793"/>
      <c r="P1690" s="793" t="str">
        <f>IF(ISBLANK(Wine!AA32),"",if(Wine!AA32=0,"",Wine!AA32))</f>
        <v/>
      </c>
      <c r="Q1690" s="793"/>
      <c r="R1690" s="793" t="str">
        <f>IF(ISBLANK(Wine!AC32),"",if(Wine!AC32=0,"",Wine!AC32))</f>
        <v/>
      </c>
    </row>
    <row r="1691">
      <c r="A1691" s="779"/>
      <c r="C1691" s="450" t="b">
        <f>IF(ISBLANK(Wine!L33),FALSE,if(Wine!L33=0,FALSE,TRUE))</f>
        <v>0</v>
      </c>
      <c r="D1691" s="450" t="str">
        <f>if(Wine!N33=0,"",IF(isblank(Wine!N33),"",if(MOC!$J$152=false,Wine!K33,if(C1691=true,MOC!$H$152&amp;Wine!K33,if(MOC!$J$153,MOC!$H$152&amp;Wine!K33,Wine!K33)))))</f>
        <v/>
      </c>
      <c r="E1691" s="450" t="str">
        <f>if(Wine!N33=0,"",IF(isblank(Wine!N33),"",Wine!N33))</f>
        <v/>
      </c>
      <c r="G1691" s="450" t="str">
        <f>if(Wine!N33=0,"",IF(isblank(Wine!N33),"",if(MOC!$J$156=true,Wine!$K$14,$B$1673)))</f>
        <v/>
      </c>
      <c r="H1691" s="780">
        <f t="shared" si="17"/>
        <v>18</v>
      </c>
      <c r="I1691" s="793" t="str">
        <f>Wine!Z33</f>
        <v/>
      </c>
      <c r="J1691" s="793"/>
      <c r="K1691" s="793"/>
      <c r="L1691" s="793"/>
      <c r="M1691" s="793"/>
      <c r="N1691" s="793"/>
      <c r="O1691" s="793"/>
      <c r="P1691" s="793" t="str">
        <f>IF(ISBLANK(Wine!AA33),"",if(Wine!AA33=0,"",Wine!AA33))</f>
        <v/>
      </c>
      <c r="Q1691" s="793"/>
      <c r="R1691" s="793" t="str">
        <f>IF(ISBLANK(Wine!AC33),"",if(Wine!AC33=0,"",Wine!AC33))</f>
        <v/>
      </c>
    </row>
    <row r="1692">
      <c r="A1692" s="779"/>
      <c r="C1692" s="450" t="b">
        <f>IF(ISBLANK(Wine!L34),FALSE,if(Wine!L34=0,FALSE,TRUE))</f>
        <v>0</v>
      </c>
      <c r="D1692" s="450" t="str">
        <f>if(Wine!N34=0,"",IF(isblank(Wine!N34),"",if(MOC!$J$152=false,Wine!K34,if(C1692=true,MOC!$H$152&amp;Wine!K34,if(MOC!$J$153,MOC!$H$152&amp;Wine!K34,Wine!K34)))))</f>
        <v/>
      </c>
      <c r="E1692" s="450" t="str">
        <f>if(Wine!N34=0,"",IF(isblank(Wine!N34),"",Wine!N34))</f>
        <v/>
      </c>
      <c r="G1692" s="450" t="str">
        <f>if(Wine!N34=0,"",IF(isblank(Wine!N34),"",if(MOC!$J$156=true,Wine!$K$14,$B$1673)))</f>
        <v/>
      </c>
      <c r="H1692" s="780">
        <f t="shared" si="17"/>
        <v>19</v>
      </c>
      <c r="I1692" s="793" t="str">
        <f>Wine!Z34</f>
        <v/>
      </c>
      <c r="J1692" s="793"/>
      <c r="K1692" s="793"/>
      <c r="L1692" s="793"/>
      <c r="M1692" s="793"/>
      <c r="N1692" s="793"/>
      <c r="O1692" s="793"/>
      <c r="P1692" s="793" t="str">
        <f>IF(ISBLANK(Wine!AA34),"",if(Wine!AA34=0,"",Wine!AA34))</f>
        <v/>
      </c>
      <c r="Q1692" s="793"/>
      <c r="R1692" s="793" t="str">
        <f>IF(ISBLANK(Wine!AC34),"",if(Wine!AC34=0,"",Wine!AC34))</f>
        <v/>
      </c>
    </row>
    <row r="1693">
      <c r="A1693" s="779"/>
      <c r="C1693" s="450" t="b">
        <f>IF(ISBLANK(Wine!L35),FALSE,if(Wine!L35=0,FALSE,TRUE))</f>
        <v>0</v>
      </c>
      <c r="D1693" s="450" t="str">
        <f>if(Wine!N35=0,"",IF(isblank(Wine!N35),"",if(MOC!$J$152=false,Wine!K35,if(C1693=true,MOC!$H$152&amp;Wine!K35,if(MOC!$J$153,MOC!$H$152&amp;Wine!K35,Wine!K35)))))</f>
        <v/>
      </c>
      <c r="E1693" s="450" t="str">
        <f>if(Wine!N35=0,"",IF(isblank(Wine!N35),"",Wine!N35))</f>
        <v/>
      </c>
      <c r="G1693" s="450" t="str">
        <f>if(Wine!N35=0,"",IF(isblank(Wine!N35),"",if(MOC!$J$156=true,Wine!$K$14,$B$1673)))</f>
        <v/>
      </c>
      <c r="H1693" s="780">
        <f t="shared" si="17"/>
        <v>20</v>
      </c>
      <c r="I1693" s="793" t="str">
        <f>Wine!Z35</f>
        <v/>
      </c>
      <c r="J1693" s="793"/>
      <c r="K1693" s="793"/>
      <c r="L1693" s="793"/>
      <c r="M1693" s="793"/>
      <c r="N1693" s="793"/>
      <c r="O1693" s="793"/>
      <c r="P1693" s="793" t="str">
        <f>IF(ISBLANK(Wine!AA35),"",if(Wine!AA35=0,"",Wine!AA35))</f>
        <v/>
      </c>
      <c r="Q1693" s="793"/>
      <c r="R1693" s="793" t="str">
        <f>IF(ISBLANK(Wine!AC35),"",if(Wine!AC35=0,"",Wine!AC35))</f>
        <v/>
      </c>
    </row>
    <row r="1694">
      <c r="A1694" s="779"/>
      <c r="C1694" s="450" t="b">
        <f>IF(ISBLANK(Wine!L36),FALSE,if(Wine!L36=0,FALSE,TRUE))</f>
        <v>0</v>
      </c>
      <c r="D1694" s="450" t="str">
        <f>if(Wine!N36=0,"",IF(isblank(Wine!N36),"",if(MOC!$J$152=false,Wine!K36,if(C1694=true,MOC!$H$152&amp;Wine!K36,if(MOC!$J$153,MOC!$H$152&amp;Wine!K36,Wine!K36)))))</f>
        <v/>
      </c>
      <c r="E1694" s="450" t="str">
        <f>if(Wine!N36=0,"",IF(isblank(Wine!N36),"",Wine!N36))</f>
        <v/>
      </c>
      <c r="G1694" s="450" t="str">
        <f>if(Wine!N36=0,"",IF(isblank(Wine!N36),"",if(MOC!$J$156=true,Wine!$K$14,$B$1673)))</f>
        <v/>
      </c>
      <c r="H1694" s="780">
        <f t="shared" si="17"/>
        <v>21</v>
      </c>
      <c r="I1694" s="793" t="str">
        <f>Wine!Z36</f>
        <v/>
      </c>
      <c r="J1694" s="793"/>
      <c r="K1694" s="793"/>
      <c r="L1694" s="793"/>
      <c r="M1694" s="793"/>
      <c r="N1694" s="793"/>
      <c r="O1694" s="793"/>
      <c r="P1694" s="793" t="str">
        <f>IF(ISBLANK(Wine!AA36),"",if(Wine!AA36=0,"",Wine!AA36))</f>
        <v/>
      </c>
      <c r="Q1694" s="793"/>
      <c r="R1694" s="793" t="str">
        <f>IF(ISBLANK(Wine!AC36),"",if(Wine!AC36=0,"",Wine!AC36))</f>
        <v/>
      </c>
    </row>
    <row r="1695">
      <c r="A1695" s="779"/>
      <c r="C1695" s="450" t="b">
        <f>IF(ISBLANK(Wine!L37),FALSE,if(Wine!L37=0,FALSE,TRUE))</f>
        <v>0</v>
      </c>
      <c r="D1695" s="450" t="str">
        <f>if(Wine!N37=0,"",IF(isblank(Wine!N37),"",if(MOC!$J$152=false,Wine!K37,if(C1695=true,MOC!$H$152&amp;Wine!K37,if(MOC!$J$153,MOC!$H$152&amp;Wine!K37,Wine!K37)))))</f>
        <v/>
      </c>
      <c r="E1695" s="450" t="str">
        <f>if(Wine!N37=0,"",IF(isblank(Wine!N37),"",Wine!N37))</f>
        <v/>
      </c>
      <c r="G1695" s="450" t="str">
        <f>if(Wine!N37=0,"",IF(isblank(Wine!N37),"",if(MOC!$J$156=true,Wine!$K$14,$B$1673)))</f>
        <v/>
      </c>
      <c r="H1695" s="780">
        <f t="shared" si="17"/>
        <v>22</v>
      </c>
      <c r="I1695" s="793" t="str">
        <f>Wine!Z37</f>
        <v/>
      </c>
      <c r="J1695" s="793"/>
      <c r="K1695" s="793"/>
      <c r="L1695" s="793"/>
      <c r="M1695" s="793"/>
      <c r="N1695" s="793"/>
      <c r="O1695" s="793"/>
      <c r="P1695" s="793" t="str">
        <f>IF(ISBLANK(Wine!AA37),"",if(Wine!AA37=0,"",Wine!AA37))</f>
        <v/>
      </c>
      <c r="Q1695" s="793"/>
      <c r="R1695" s="793" t="str">
        <f>IF(ISBLANK(Wine!AC37),"",if(Wine!AC37=0,"",Wine!AC37))</f>
        <v/>
      </c>
    </row>
    <row r="1696">
      <c r="A1696" s="779"/>
      <c r="C1696" s="450" t="b">
        <f>IF(ISBLANK(Wine!L38),FALSE,if(Wine!L38=0,FALSE,TRUE))</f>
        <v>0</v>
      </c>
      <c r="D1696" s="450" t="str">
        <f>if(Wine!N38=0,"",IF(isblank(Wine!N38),"",if(MOC!$J$152=false,Wine!K38,if(C1696=true,MOC!$H$152&amp;Wine!K38,if(MOC!$J$153,MOC!$H$152&amp;Wine!K38,Wine!K38)))))</f>
        <v/>
      </c>
      <c r="E1696" s="450" t="str">
        <f>if(Wine!N38=0,"",IF(isblank(Wine!N38),"",Wine!N38))</f>
        <v/>
      </c>
      <c r="G1696" s="450" t="str">
        <f>if(Wine!N38=0,"",IF(isblank(Wine!N38),"",if(MOC!$J$156=true,Wine!$K$14,$B$1673)))</f>
        <v/>
      </c>
      <c r="H1696" s="780">
        <f t="shared" si="17"/>
        <v>23</v>
      </c>
      <c r="I1696" s="793" t="str">
        <f>Wine!Z38</f>
        <v/>
      </c>
      <c r="J1696" s="793"/>
      <c r="K1696" s="793"/>
      <c r="L1696" s="793"/>
      <c r="M1696" s="793"/>
      <c r="N1696" s="793"/>
      <c r="O1696" s="793"/>
      <c r="P1696" s="793" t="str">
        <f>IF(ISBLANK(Wine!AA38),"",if(Wine!AA38=0,"",Wine!AA38))</f>
        <v/>
      </c>
      <c r="Q1696" s="793"/>
      <c r="R1696" s="793" t="str">
        <f>IF(ISBLANK(Wine!AC38),"",if(Wine!AC38=0,"",Wine!AC38))</f>
        <v/>
      </c>
    </row>
    <row r="1697">
      <c r="A1697" s="779"/>
      <c r="C1697" s="450" t="b">
        <f>IF(ISBLANK(Wine!L39),FALSE,if(Wine!L39=0,FALSE,TRUE))</f>
        <v>0</v>
      </c>
      <c r="D1697" s="450" t="str">
        <f>if(Wine!N39=0,"",IF(isblank(Wine!N39),"",if(MOC!$J$152=false,Wine!K39,if(C1697=true,MOC!$H$152&amp;Wine!K39,if(MOC!$J$153,MOC!$H$152&amp;Wine!K39,Wine!K39)))))</f>
        <v/>
      </c>
      <c r="E1697" s="450" t="str">
        <f>if(Wine!N39=0,"",IF(isblank(Wine!N39),"",Wine!N39))</f>
        <v/>
      </c>
      <c r="G1697" s="450" t="str">
        <f>if(Wine!N39=0,"",IF(isblank(Wine!N39),"",if(MOC!$J$156=true,Wine!$K$14,$B$1673)))</f>
        <v/>
      </c>
      <c r="H1697" s="780">
        <f t="shared" si="17"/>
        <v>24</v>
      </c>
      <c r="I1697" s="793" t="str">
        <f>Wine!Z39</f>
        <v/>
      </c>
      <c r="J1697" s="793"/>
      <c r="K1697" s="793"/>
      <c r="L1697" s="793"/>
      <c r="M1697" s="793"/>
      <c r="N1697" s="793"/>
      <c r="O1697" s="793"/>
      <c r="P1697" s="793" t="str">
        <f>IF(ISBLANK(Wine!AA39),"",if(Wine!AA39=0,"",Wine!AA39))</f>
        <v/>
      </c>
      <c r="Q1697" s="793"/>
      <c r="R1697" s="793" t="str">
        <f>IF(ISBLANK(Wine!AC39),"",if(Wine!AC39=0,"",Wine!AC39))</f>
        <v/>
      </c>
    </row>
    <row r="1698">
      <c r="A1698" s="779"/>
      <c r="C1698" s="450" t="b">
        <f>IF(ISBLANK(Wine!L40),FALSE,if(Wine!L40=0,FALSE,TRUE))</f>
        <v>0</v>
      </c>
      <c r="D1698" s="450" t="str">
        <f>if(Wine!N40=0,"",IF(isblank(Wine!N40),"",if(MOC!$J$152=false,Wine!K40,if(C1698=true,MOC!$H$152&amp;Wine!K40,if(MOC!$J$153,MOC!$H$152&amp;Wine!K40,Wine!K40)))))</f>
        <v/>
      </c>
      <c r="E1698" s="450" t="str">
        <f>if(Wine!N40=0,"",IF(isblank(Wine!N40),"",Wine!N40))</f>
        <v/>
      </c>
      <c r="G1698" s="450" t="str">
        <f>if(Wine!N40=0,"",IF(isblank(Wine!N40),"",if(MOC!$J$156=true,Wine!$K$14,$B$1673)))</f>
        <v/>
      </c>
      <c r="H1698" s="780">
        <f t="shared" si="17"/>
        <v>25</v>
      </c>
      <c r="I1698" s="793" t="str">
        <f>Wine!Z40</f>
        <v/>
      </c>
      <c r="J1698" s="793"/>
      <c r="K1698" s="793"/>
      <c r="L1698" s="793"/>
      <c r="M1698" s="793"/>
      <c r="N1698" s="793"/>
      <c r="O1698" s="793"/>
      <c r="P1698" s="793" t="str">
        <f>IF(ISBLANK(Wine!AA40),"",if(Wine!AA40=0,"",Wine!AA40))</f>
        <v/>
      </c>
      <c r="Q1698" s="793"/>
      <c r="R1698" s="793" t="str">
        <f>IF(ISBLANK(Wine!AC40),"",if(Wine!AC40=0,"",Wine!AC40))</f>
        <v/>
      </c>
    </row>
    <row r="1699">
      <c r="A1699" s="779"/>
      <c r="C1699" s="450" t="b">
        <f>IF(ISBLANK(Wine!L41),FALSE,if(Wine!L41=0,FALSE,TRUE))</f>
        <v>0</v>
      </c>
      <c r="D1699" s="450" t="str">
        <f>if(Wine!N41=0,"",IF(isblank(Wine!N41),"",if(MOC!$J$152=false,Wine!K41,if(C1699=true,MOC!$H$152&amp;Wine!K41,if(MOC!$J$153,MOC!$H$152&amp;Wine!K41,Wine!K41)))))</f>
        <v/>
      </c>
      <c r="E1699" s="450" t="str">
        <f>if(Wine!N41=0,"",IF(isblank(Wine!N41),"",Wine!N41))</f>
        <v/>
      </c>
      <c r="G1699" s="450" t="str">
        <f>if(Wine!N41=0,"",IF(isblank(Wine!N41),"",if(MOC!$J$156=true,Wine!$K$14,$B$1673)))</f>
        <v/>
      </c>
      <c r="H1699" s="780">
        <f t="shared" si="17"/>
        <v>26</v>
      </c>
      <c r="I1699" s="793" t="str">
        <f>Wine!Z41</f>
        <v/>
      </c>
      <c r="J1699" s="793"/>
      <c r="K1699" s="793"/>
      <c r="L1699" s="793"/>
      <c r="M1699" s="793"/>
      <c r="N1699" s="793"/>
      <c r="O1699" s="793"/>
      <c r="P1699" s="793" t="str">
        <f>IF(ISBLANK(Wine!AA41),"",if(Wine!AA41=0,"",Wine!AA41))</f>
        <v/>
      </c>
      <c r="Q1699" s="793"/>
      <c r="R1699" s="793" t="str">
        <f>IF(ISBLANK(Wine!AC41),"",if(Wine!AC41=0,"",Wine!AC41))</f>
        <v/>
      </c>
    </row>
    <row r="1700">
      <c r="A1700" s="779"/>
      <c r="C1700" s="450" t="b">
        <f>IF(ISBLANK(Wine!L42),FALSE,if(Wine!L42=0,FALSE,TRUE))</f>
        <v>0</v>
      </c>
      <c r="D1700" s="450" t="str">
        <f>if(Wine!N42=0,"",IF(isblank(Wine!N42),"",if(MOC!$J$152=false,Wine!K42,if(C1700=true,MOC!$H$152&amp;Wine!K42,if(MOC!$J$153,MOC!$H$152&amp;Wine!K42,Wine!K42)))))</f>
        <v/>
      </c>
      <c r="E1700" s="450" t="str">
        <f>if(Wine!N42=0,"",IF(isblank(Wine!N42),"",Wine!N42))</f>
        <v/>
      </c>
      <c r="G1700" s="450" t="str">
        <f>if(Wine!N42=0,"",IF(isblank(Wine!N42),"",if(MOC!$J$156=true,Wine!$K$14,$B$1673)))</f>
        <v/>
      </c>
      <c r="H1700" s="780">
        <f t="shared" si="17"/>
        <v>27</v>
      </c>
      <c r="I1700" s="793" t="str">
        <f>Wine!Z42</f>
        <v/>
      </c>
      <c r="J1700" s="793"/>
      <c r="K1700" s="793"/>
      <c r="L1700" s="793"/>
      <c r="M1700" s="793"/>
      <c r="N1700" s="793"/>
      <c r="O1700" s="793"/>
      <c r="P1700" s="793" t="str">
        <f>IF(ISBLANK(Wine!AA42),"",if(Wine!AA42=0,"",Wine!AA42))</f>
        <v/>
      </c>
      <c r="Q1700" s="793"/>
      <c r="R1700" s="793" t="str">
        <f>IF(ISBLANK(Wine!AC42),"",if(Wine!AC42=0,"",Wine!AC42))</f>
        <v/>
      </c>
    </row>
    <row r="1701">
      <c r="A1701" s="779"/>
      <c r="C1701" s="450" t="b">
        <f>IF(ISBLANK(Wine!L43),FALSE,if(Wine!L43=0,FALSE,TRUE))</f>
        <v>0</v>
      </c>
      <c r="D1701" s="450" t="str">
        <f>if(Wine!N43=0,"",IF(isblank(Wine!N43),"",if(MOC!$J$152=false,Wine!K43,if(C1701=true,MOC!$H$152&amp;Wine!K43,if(MOC!$J$153,MOC!$H$152&amp;Wine!K43,Wine!K43)))))</f>
        <v/>
      </c>
      <c r="E1701" s="450" t="str">
        <f>if(Wine!N43=0,"",IF(isblank(Wine!N43),"",Wine!N43))</f>
        <v/>
      </c>
      <c r="G1701" s="450" t="str">
        <f>if(Wine!N43=0,"",IF(isblank(Wine!N43),"",if(MOC!$J$156=true,Wine!$K$14,$B$1673)))</f>
        <v/>
      </c>
      <c r="H1701" s="780">
        <f t="shared" si="17"/>
        <v>28</v>
      </c>
      <c r="I1701" s="793" t="str">
        <f>Wine!Z43</f>
        <v/>
      </c>
      <c r="J1701" s="793"/>
      <c r="K1701" s="793"/>
      <c r="L1701" s="793"/>
      <c r="M1701" s="793"/>
      <c r="N1701" s="793"/>
      <c r="O1701" s="793"/>
      <c r="P1701" s="793" t="str">
        <f>IF(ISBLANK(Wine!AA43),"",if(Wine!AA43=0,"",Wine!AA43))</f>
        <v/>
      </c>
      <c r="Q1701" s="793"/>
      <c r="R1701" s="793" t="str">
        <f>IF(ISBLANK(Wine!AC43),"",if(Wine!AC43=0,"",Wine!AC43))</f>
        <v/>
      </c>
    </row>
    <row r="1702">
      <c r="A1702" s="779"/>
      <c r="C1702" s="450" t="b">
        <f>IF(ISBLANK(Wine!L44),FALSE,if(Wine!L44=0,FALSE,TRUE))</f>
        <v>0</v>
      </c>
      <c r="D1702" s="450" t="str">
        <f>if(Wine!N44=0,"",IF(isblank(Wine!N44),"",if(MOC!$J$152=false,Wine!K44,if(C1702=true,MOC!$H$152&amp;Wine!K44,if(MOC!$J$153,MOC!$H$152&amp;Wine!K44,Wine!K44)))))</f>
        <v/>
      </c>
      <c r="E1702" s="450" t="str">
        <f>if(Wine!N44=0,"",IF(isblank(Wine!N44),"",Wine!N44))</f>
        <v/>
      </c>
      <c r="G1702" s="450" t="str">
        <f>if(Wine!N44=0,"",IF(isblank(Wine!N44),"",if(MOC!$J$156=true,Wine!$K$14,$B$1673)))</f>
        <v/>
      </c>
      <c r="H1702" s="780">
        <f t="shared" si="17"/>
        <v>29</v>
      </c>
      <c r="I1702" s="793" t="str">
        <f>Wine!Z44</f>
        <v/>
      </c>
      <c r="J1702" s="793"/>
      <c r="K1702" s="793"/>
      <c r="L1702" s="793"/>
      <c r="M1702" s="793"/>
      <c r="N1702" s="793"/>
      <c r="O1702" s="793"/>
      <c r="P1702" s="793" t="str">
        <f>IF(ISBLANK(Wine!AA44),"",if(Wine!AA44=0,"",Wine!AA44))</f>
        <v/>
      </c>
      <c r="Q1702" s="793"/>
      <c r="R1702" s="793" t="str">
        <f>IF(ISBLANK(Wine!AC44),"",if(Wine!AC44=0,"",Wine!AC44))</f>
        <v/>
      </c>
    </row>
    <row r="1703">
      <c r="A1703" s="779"/>
      <c r="C1703" s="450" t="b">
        <f>IF(ISBLANK(Wine!L45),FALSE,if(Wine!L45=0,FALSE,TRUE))</f>
        <v>0</v>
      </c>
      <c r="D1703" s="450" t="str">
        <f>if(Wine!N45=0,"",IF(isblank(Wine!N45),"",if(MOC!$J$152=false,Wine!K45,if(C1703=true,MOC!$H$152&amp;Wine!K45,if(MOC!$J$153,MOC!$H$152&amp;Wine!K45,Wine!K45)))))</f>
        <v/>
      </c>
      <c r="E1703" s="450" t="str">
        <f>if(Wine!N45=0,"",IF(isblank(Wine!N45),"",Wine!N45))</f>
        <v/>
      </c>
      <c r="G1703" s="450" t="str">
        <f>if(Wine!N45=0,"",IF(isblank(Wine!N45),"",if(MOC!$J$156=true,Wine!$K$14,$B$1673)))</f>
        <v/>
      </c>
      <c r="H1703" s="780">
        <f t="shared" si="17"/>
        <v>30</v>
      </c>
      <c r="I1703" s="793" t="str">
        <f>Wine!Z45</f>
        <v/>
      </c>
      <c r="J1703" s="793"/>
      <c r="K1703" s="793"/>
      <c r="L1703" s="793"/>
      <c r="M1703" s="793"/>
      <c r="N1703" s="793"/>
      <c r="O1703" s="793"/>
      <c r="P1703" s="793" t="str">
        <f>IF(ISBLANK(Wine!AA45),"",if(Wine!AA45=0,"",Wine!AA45))</f>
        <v/>
      </c>
      <c r="Q1703" s="793"/>
      <c r="R1703" s="793" t="str">
        <f>IF(ISBLANK(Wine!AC45),"",if(Wine!AC45=0,"",Wine!AC45))</f>
        <v/>
      </c>
    </row>
    <row r="1704">
      <c r="A1704" s="779"/>
      <c r="C1704" s="450" t="b">
        <f>IF(ISBLANK(Wine!L46),FALSE,if(Wine!L46=0,FALSE,TRUE))</f>
        <v>0</v>
      </c>
      <c r="D1704" s="450" t="str">
        <f>if(Wine!N46=0,"",IF(isblank(Wine!N46),"",if(MOC!$J$152=false,Wine!K46,if(C1704=true,MOC!$H$152&amp;Wine!K46,if(MOC!$J$153,MOC!$H$152&amp;Wine!K46,Wine!K46)))))</f>
        <v/>
      </c>
      <c r="E1704" s="450" t="str">
        <f>if(Wine!N46=0,"",IF(isblank(Wine!N46),"",Wine!N46))</f>
        <v/>
      </c>
      <c r="G1704" s="450" t="str">
        <f>if(Wine!N46=0,"",IF(isblank(Wine!N46),"",if(MOC!$J$156=true,Wine!$K$14,$B$1673)))</f>
        <v/>
      </c>
      <c r="H1704" s="780">
        <f t="shared" si="17"/>
        <v>31</v>
      </c>
      <c r="I1704" s="793" t="str">
        <f>Wine!Z46</f>
        <v/>
      </c>
      <c r="J1704" s="793"/>
      <c r="K1704" s="793"/>
      <c r="L1704" s="793"/>
      <c r="M1704" s="793"/>
      <c r="N1704" s="793"/>
      <c r="O1704" s="793"/>
      <c r="P1704" s="793" t="str">
        <f>IF(ISBLANK(Wine!AA46),"",if(Wine!AA46=0,"",Wine!AA46))</f>
        <v/>
      </c>
      <c r="Q1704" s="793"/>
      <c r="R1704" s="793" t="str">
        <f>IF(ISBLANK(Wine!AC46),"",if(Wine!AC46=0,"",Wine!AC46))</f>
        <v/>
      </c>
    </row>
    <row r="1705">
      <c r="A1705" s="779"/>
      <c r="C1705" s="450" t="b">
        <f>IF(ISBLANK(Wine!L47),FALSE,if(Wine!L47=0,FALSE,TRUE))</f>
        <v>0</v>
      </c>
      <c r="D1705" s="450" t="str">
        <f>if(Wine!N47=0,"",IF(isblank(Wine!N47),"",if(MOC!$J$152=false,Wine!K47,if(C1705=true,MOC!$H$152&amp;Wine!K47,if(MOC!$J$153,MOC!$H$152&amp;Wine!K47,Wine!K47)))))</f>
        <v/>
      </c>
      <c r="E1705" s="450" t="str">
        <f>if(Wine!N47=0,"",IF(isblank(Wine!N47),"",Wine!N47))</f>
        <v/>
      </c>
      <c r="G1705" s="450" t="str">
        <f>if(Wine!N47=0,"",IF(isblank(Wine!N47),"",if(MOC!$J$156=true,Wine!$K$14,$B$1673)))</f>
        <v/>
      </c>
      <c r="H1705" s="780">
        <f t="shared" si="17"/>
        <v>32</v>
      </c>
      <c r="I1705" s="793" t="str">
        <f>Wine!Z47</f>
        <v/>
      </c>
      <c r="J1705" s="793"/>
      <c r="K1705" s="793"/>
      <c r="L1705" s="793"/>
      <c r="M1705" s="793"/>
      <c r="N1705" s="793"/>
      <c r="O1705" s="793"/>
      <c r="P1705" s="793" t="str">
        <f>IF(ISBLANK(Wine!AA47),"",if(Wine!AA47=0,"",Wine!AA47))</f>
        <v/>
      </c>
      <c r="Q1705" s="793"/>
      <c r="R1705" s="793" t="str">
        <f>IF(ISBLANK(Wine!AC47),"",if(Wine!AC47=0,"",Wine!AC47))</f>
        <v/>
      </c>
    </row>
    <row r="1706">
      <c r="A1706" s="779"/>
      <c r="C1706" s="450" t="b">
        <f>IF(ISBLANK(Wine!L48),FALSE,if(Wine!L48=0,FALSE,TRUE))</f>
        <v>0</v>
      </c>
      <c r="D1706" s="450" t="str">
        <f>if(Wine!N48=0,"",IF(isblank(Wine!N48),"",if(MOC!$J$152=false,Wine!K48,if(C1706=true,MOC!$H$152&amp;Wine!K48,if(MOC!$J$153,MOC!$H$152&amp;Wine!K48,Wine!K48)))))</f>
        <v/>
      </c>
      <c r="E1706" s="450" t="str">
        <f>if(Wine!N48=0,"",IF(isblank(Wine!N48),"",Wine!N48))</f>
        <v/>
      </c>
      <c r="G1706" s="450" t="str">
        <f>if(Wine!N48=0,"",IF(isblank(Wine!N48),"",if(MOC!$J$156=true,Wine!$K$14,$B$1673)))</f>
        <v/>
      </c>
      <c r="H1706" s="780">
        <f t="shared" si="17"/>
        <v>33</v>
      </c>
      <c r="I1706" s="793" t="str">
        <f>Wine!Z48</f>
        <v/>
      </c>
      <c r="J1706" s="793"/>
      <c r="K1706" s="793"/>
      <c r="L1706" s="793"/>
      <c r="M1706" s="793"/>
      <c r="N1706" s="793"/>
      <c r="O1706" s="793"/>
      <c r="P1706" s="793" t="str">
        <f>IF(ISBLANK(Wine!AA48),"",if(Wine!AA48=0,"",Wine!AA48))</f>
        <v/>
      </c>
      <c r="Q1706" s="793"/>
      <c r="R1706" s="793" t="str">
        <f>IF(ISBLANK(Wine!AC48),"",if(Wine!AC48=0,"",Wine!AC48))</f>
        <v/>
      </c>
    </row>
    <row r="1707">
      <c r="A1707" s="779"/>
      <c r="C1707" s="450" t="b">
        <f>IF(ISBLANK(Wine!L49),FALSE,if(Wine!L49=0,FALSE,TRUE))</f>
        <v>0</v>
      </c>
      <c r="D1707" s="450" t="str">
        <f>if(Wine!N49=0,"",IF(isblank(Wine!N49),"",if(MOC!$J$152=false,Wine!K49,if(C1707=true,MOC!$H$152&amp;Wine!K49,if(MOC!$J$153,MOC!$H$152&amp;Wine!K49,Wine!K49)))))</f>
        <v/>
      </c>
      <c r="E1707" s="450" t="str">
        <f>if(Wine!N49=0,"",IF(isblank(Wine!N49),"",Wine!N49))</f>
        <v/>
      </c>
      <c r="G1707" s="450" t="str">
        <f>if(Wine!N49=0,"",IF(isblank(Wine!N49),"",if(MOC!$J$156=true,Wine!$K$14,$B$1673)))</f>
        <v/>
      </c>
      <c r="H1707" s="780">
        <f t="shared" si="17"/>
        <v>34</v>
      </c>
      <c r="I1707" s="793" t="str">
        <f>Wine!Z49</f>
        <v/>
      </c>
      <c r="J1707" s="793"/>
      <c r="K1707" s="793"/>
      <c r="L1707" s="793"/>
      <c r="M1707" s="793"/>
      <c r="N1707" s="793"/>
      <c r="O1707" s="793"/>
      <c r="P1707" s="793" t="str">
        <f>IF(ISBLANK(Wine!AA49),"",if(Wine!AA49=0,"",Wine!AA49))</f>
        <v/>
      </c>
      <c r="Q1707" s="793"/>
      <c r="R1707" s="793" t="str">
        <f>IF(ISBLANK(Wine!AC49),"",if(Wine!AC49=0,"",Wine!AC49))</f>
        <v/>
      </c>
    </row>
    <row r="1708">
      <c r="A1708" s="779"/>
      <c r="C1708" s="450" t="b">
        <f>IF(ISBLANK(Wine!L50),FALSE,if(Wine!L50=0,FALSE,TRUE))</f>
        <v>0</v>
      </c>
      <c r="D1708" s="450" t="str">
        <f>if(Wine!N50=0,"",IF(isblank(Wine!N50),"",if(MOC!$J$152=false,Wine!K50,if(C1708=true,MOC!$H$152&amp;Wine!K50,if(MOC!$J$153,MOC!$H$152&amp;Wine!K50,Wine!K50)))))</f>
        <v/>
      </c>
      <c r="E1708" s="450" t="str">
        <f>if(Wine!N50=0,"",IF(isblank(Wine!N50),"",Wine!N50))</f>
        <v/>
      </c>
      <c r="G1708" s="450" t="str">
        <f>if(Wine!N50=0,"",IF(isblank(Wine!N50),"",if(MOC!$J$156=true,Wine!$K$14,$B$1673)))</f>
        <v/>
      </c>
      <c r="H1708" s="780">
        <f t="shared" si="17"/>
        <v>35</v>
      </c>
      <c r="I1708" s="793" t="str">
        <f>Wine!Z50</f>
        <v/>
      </c>
      <c r="J1708" s="793"/>
      <c r="K1708" s="793"/>
      <c r="L1708" s="793"/>
      <c r="M1708" s="793"/>
      <c r="N1708" s="793"/>
      <c r="O1708" s="793"/>
      <c r="P1708" s="793" t="str">
        <f>IF(ISBLANK(Wine!AA50),"",if(Wine!AA50=0,"",Wine!AA50))</f>
        <v/>
      </c>
      <c r="Q1708" s="793"/>
      <c r="R1708" s="793" t="str">
        <f>IF(ISBLANK(Wine!AC50),"",if(Wine!AC50=0,"",Wine!AC50))</f>
        <v/>
      </c>
    </row>
    <row r="1709">
      <c r="A1709" s="779"/>
      <c r="C1709" s="450" t="b">
        <f>IF(ISBLANK(Wine!L51),FALSE,if(Wine!L51=0,FALSE,TRUE))</f>
        <v>0</v>
      </c>
      <c r="D1709" s="450" t="str">
        <f>if(Wine!N51=0,"",IF(isblank(Wine!N51),"",if(MOC!$J$152=false,Wine!K51,if(C1709=true,MOC!$H$152&amp;Wine!K51,if(MOC!$J$153,MOC!$H$152&amp;Wine!K51,Wine!K51)))))</f>
        <v/>
      </c>
      <c r="E1709" s="450" t="str">
        <f>if(Wine!N51=0,"",IF(isblank(Wine!N51),"",Wine!N51))</f>
        <v/>
      </c>
      <c r="G1709" s="450" t="str">
        <f>if(Wine!N51=0,"",IF(isblank(Wine!N51),"",if(MOC!$J$156=true,Wine!$K$14,$B$1673)))</f>
        <v/>
      </c>
      <c r="H1709" s="780">
        <f t="shared" si="17"/>
        <v>36</v>
      </c>
      <c r="I1709" s="793" t="str">
        <f>Wine!Z51</f>
        <v/>
      </c>
      <c r="J1709" s="793"/>
      <c r="K1709" s="793"/>
      <c r="L1709" s="793"/>
      <c r="M1709" s="793"/>
      <c r="N1709" s="793"/>
      <c r="O1709" s="793"/>
      <c r="P1709" s="793" t="str">
        <f>IF(ISBLANK(Wine!AA51),"",if(Wine!AA51=0,"",Wine!AA51))</f>
        <v/>
      </c>
      <c r="Q1709" s="793"/>
      <c r="R1709" s="793" t="str">
        <f>IF(ISBLANK(Wine!AC51),"",if(Wine!AC51=0,"",Wine!AC51))</f>
        <v/>
      </c>
    </row>
    <row r="1710">
      <c r="A1710" s="779"/>
      <c r="C1710" s="450" t="b">
        <f>IF(ISBLANK(Wine!L52),FALSE,if(Wine!L52=0,FALSE,TRUE))</f>
        <v>0</v>
      </c>
      <c r="D1710" s="450" t="str">
        <f>if(Wine!N52=0,"",IF(isblank(Wine!N52),"",if(MOC!$J$152=false,Wine!K52,if(C1710=true,MOC!$H$152&amp;Wine!K52,if(MOC!$J$153,MOC!$H$152&amp;Wine!K52,Wine!K52)))))</f>
        <v/>
      </c>
      <c r="E1710" s="450" t="str">
        <f>if(Wine!N52=0,"",IF(isblank(Wine!N52),"",Wine!N52))</f>
        <v/>
      </c>
      <c r="G1710" s="450" t="str">
        <f>if(Wine!N52=0,"",IF(isblank(Wine!N52),"",if(MOC!$J$156=true,Wine!$K$14,$B$1673)))</f>
        <v/>
      </c>
      <c r="H1710" s="780">
        <f t="shared" si="17"/>
        <v>37</v>
      </c>
      <c r="I1710" s="793" t="str">
        <f>Wine!Z52</f>
        <v/>
      </c>
      <c r="J1710" s="793"/>
      <c r="K1710" s="793"/>
      <c r="L1710" s="793"/>
      <c r="M1710" s="793"/>
      <c r="N1710" s="793"/>
      <c r="O1710" s="793"/>
      <c r="P1710" s="793" t="str">
        <f>IF(ISBLANK(Wine!AA52),"",if(Wine!AA52=0,"",Wine!AA52))</f>
        <v/>
      </c>
      <c r="Q1710" s="793"/>
      <c r="R1710" s="793" t="str">
        <f>IF(ISBLANK(Wine!AC52),"",if(Wine!AC52=0,"",Wine!AC52))</f>
        <v/>
      </c>
    </row>
    <row r="1711">
      <c r="A1711" s="779"/>
      <c r="C1711" s="450" t="b">
        <f>IF(ISBLANK(Wine!L53),FALSE,if(Wine!L53=0,FALSE,TRUE))</f>
        <v>0</v>
      </c>
      <c r="D1711" s="450" t="str">
        <f>if(Wine!N53=0,"",IF(isblank(Wine!N53),"",if(MOC!$J$152=false,Wine!K53,if(C1711=true,MOC!$H$152&amp;Wine!K53,if(MOC!$J$153,MOC!$H$152&amp;Wine!K53,Wine!K53)))))</f>
        <v/>
      </c>
      <c r="E1711" s="450" t="str">
        <f>if(Wine!N53=0,"",IF(isblank(Wine!N53),"",Wine!N53))</f>
        <v/>
      </c>
      <c r="G1711" s="450" t="str">
        <f>if(Wine!N53=0,"",IF(isblank(Wine!N53),"",if(MOC!$J$156=true,Wine!$K$14,$B$1673)))</f>
        <v/>
      </c>
      <c r="H1711" s="780">
        <f t="shared" si="17"/>
        <v>38</v>
      </c>
      <c r="I1711" s="793" t="str">
        <f>Wine!Z53</f>
        <v/>
      </c>
      <c r="J1711" s="793"/>
      <c r="K1711" s="793"/>
      <c r="L1711" s="793"/>
      <c r="M1711" s="793"/>
      <c r="N1711" s="793"/>
      <c r="O1711" s="793"/>
      <c r="P1711" s="793" t="str">
        <f>IF(ISBLANK(Wine!AA53),"",if(Wine!AA53=0,"",Wine!AA53))</f>
        <v/>
      </c>
      <c r="Q1711" s="793"/>
      <c r="R1711" s="793" t="str">
        <f>IF(ISBLANK(Wine!AC53),"",if(Wine!AC53=0,"",Wine!AC53))</f>
        <v/>
      </c>
    </row>
    <row r="1712">
      <c r="A1712" s="779"/>
      <c r="C1712" s="450" t="b">
        <f>IF(ISBLANK(Wine!L54),FALSE,if(Wine!L54=0,FALSE,TRUE))</f>
        <v>0</v>
      </c>
      <c r="D1712" s="450" t="str">
        <f>if(Wine!N54=0,"",IF(isblank(Wine!N54),"",if(MOC!$J$152=false,Wine!K54,if(C1712=true,MOC!$H$152&amp;Wine!K54,if(MOC!$J$153,MOC!$H$152&amp;Wine!K54,Wine!K54)))))</f>
        <v/>
      </c>
      <c r="E1712" s="450" t="str">
        <f>if(Wine!N54=0,"",IF(isblank(Wine!N54),"",Wine!N54))</f>
        <v/>
      </c>
      <c r="G1712" s="450" t="str">
        <f>if(Wine!N54=0,"",IF(isblank(Wine!N54),"",if(MOC!$J$156=true,Wine!$K$14,$B$1673)))</f>
        <v/>
      </c>
      <c r="H1712" s="780">
        <f t="shared" si="17"/>
        <v>39</v>
      </c>
      <c r="I1712" s="793" t="str">
        <f>Wine!Z54</f>
        <v/>
      </c>
      <c r="J1712" s="793"/>
      <c r="K1712" s="793"/>
      <c r="L1712" s="793"/>
      <c r="M1712" s="793"/>
      <c r="N1712" s="793"/>
      <c r="O1712" s="793"/>
      <c r="P1712" s="793" t="str">
        <f>IF(ISBLANK(Wine!AA54),"",if(Wine!AA54=0,"",Wine!AA54))</f>
        <v/>
      </c>
      <c r="Q1712" s="793"/>
      <c r="R1712" s="793" t="str">
        <f>IF(ISBLANK(Wine!AC54),"",if(Wine!AC54=0,"",Wine!AC54))</f>
        <v/>
      </c>
    </row>
    <row r="1713">
      <c r="A1713" s="779"/>
      <c r="C1713" s="450" t="b">
        <f>IF(ISBLANK(Wine!L55),FALSE,if(Wine!L55=0,FALSE,TRUE))</f>
        <v>0</v>
      </c>
      <c r="D1713" s="450" t="str">
        <f>if(Wine!N55=0,"",IF(isblank(Wine!N55),"",if(MOC!$J$152=false,Wine!K55,if(C1713=true,MOC!$H$152&amp;Wine!K55,if(MOC!$J$153,MOC!$H$152&amp;Wine!K55,Wine!K55)))))</f>
        <v/>
      </c>
      <c r="E1713" s="450" t="str">
        <f>if(Wine!N55=0,"",IF(isblank(Wine!N55),"",Wine!N55))</f>
        <v/>
      </c>
      <c r="G1713" s="450" t="str">
        <f>if(Wine!N55=0,"",IF(isblank(Wine!N55),"",if(MOC!$J$156=true,Wine!$K$14,$B$1673)))</f>
        <v/>
      </c>
      <c r="H1713" s="780">
        <f t="shared" si="17"/>
        <v>40</v>
      </c>
      <c r="I1713" s="793" t="str">
        <f>Wine!Z55</f>
        <v/>
      </c>
      <c r="J1713" s="793"/>
      <c r="K1713" s="793"/>
      <c r="L1713" s="793"/>
      <c r="M1713" s="793"/>
      <c r="N1713" s="793"/>
      <c r="O1713" s="793"/>
      <c r="P1713" s="793" t="str">
        <f>IF(ISBLANK(Wine!AA55),"",if(Wine!AA55=0,"",Wine!AA55))</f>
        <v/>
      </c>
      <c r="Q1713" s="793"/>
      <c r="R1713" s="793" t="str">
        <f>IF(ISBLANK(Wine!AC55),"",if(Wine!AC55=0,"",Wine!AC55))</f>
        <v/>
      </c>
    </row>
    <row r="1714">
      <c r="A1714" s="779"/>
      <c r="C1714" s="450" t="b">
        <f>IF(ISBLANK(Wine!L56),FALSE,if(Wine!L56=0,FALSE,TRUE))</f>
        <v>0</v>
      </c>
      <c r="D1714" s="450" t="str">
        <f>if(Wine!N56=0,"",IF(isblank(Wine!N56),"",if(MOC!$J$152=false,Wine!K56,if(C1714=true,MOC!$H$152&amp;Wine!K56,if(MOC!$J$153,MOC!$H$152&amp;Wine!K56,Wine!K56)))))</f>
        <v/>
      </c>
      <c r="E1714" s="450" t="str">
        <f>if(Wine!N56=0,"",IF(isblank(Wine!N56),"",Wine!N56))</f>
        <v/>
      </c>
      <c r="G1714" s="450" t="str">
        <f>if(Wine!N56=0,"",IF(isblank(Wine!N56),"",if(MOC!$J$156=true,Wine!$K$14,$B$1673)))</f>
        <v/>
      </c>
      <c r="H1714" s="780">
        <f t="shared" si="17"/>
        <v>41</v>
      </c>
      <c r="I1714" s="793" t="str">
        <f>Wine!Z56</f>
        <v/>
      </c>
      <c r="J1714" s="793"/>
      <c r="K1714" s="793"/>
      <c r="L1714" s="793"/>
      <c r="M1714" s="793"/>
      <c r="N1714" s="793"/>
      <c r="O1714" s="793"/>
      <c r="P1714" s="793" t="str">
        <f>IF(ISBLANK(Wine!AA56),"",if(Wine!AA56=0,"",Wine!AA56))</f>
        <v/>
      </c>
      <c r="Q1714" s="793"/>
      <c r="R1714" s="793" t="str">
        <f>IF(ISBLANK(Wine!AC56),"",if(Wine!AC56=0,"",Wine!AC56))</f>
        <v/>
      </c>
    </row>
    <row r="1715">
      <c r="A1715" s="779"/>
      <c r="C1715" s="450" t="b">
        <f>IF(ISBLANK(Wine!L57),FALSE,if(Wine!L57=0,FALSE,TRUE))</f>
        <v>0</v>
      </c>
      <c r="D1715" s="450" t="str">
        <f>if(Wine!N57=0,"",IF(isblank(Wine!N57),"",if(MOC!$J$152=false,Wine!K57,if(C1715=true,MOC!$H$152&amp;Wine!K57,if(MOC!$J$153,MOC!$H$152&amp;Wine!K57,Wine!K57)))))</f>
        <v/>
      </c>
      <c r="E1715" s="450" t="str">
        <f>if(Wine!N57=0,"",IF(isblank(Wine!N57),"",Wine!N57))</f>
        <v/>
      </c>
      <c r="G1715" s="450" t="str">
        <f>if(Wine!N57=0,"",IF(isblank(Wine!N57),"",if(MOC!$J$156=true,Wine!$K$14,$B$1673)))</f>
        <v/>
      </c>
      <c r="H1715" s="780">
        <f t="shared" si="17"/>
        <v>42</v>
      </c>
      <c r="I1715" s="793" t="str">
        <f>Wine!Z57</f>
        <v/>
      </c>
      <c r="J1715" s="793"/>
      <c r="K1715" s="793"/>
      <c r="L1715" s="793"/>
      <c r="M1715" s="793"/>
      <c r="N1715" s="793"/>
      <c r="O1715" s="793"/>
      <c r="P1715" s="793" t="str">
        <f>IF(ISBLANK(Wine!AA57),"",if(Wine!AA57=0,"",Wine!AA57))</f>
        <v/>
      </c>
      <c r="Q1715" s="793"/>
      <c r="R1715" s="793" t="str">
        <f>IF(ISBLANK(Wine!AC57),"",if(Wine!AC57=0,"",Wine!AC57))</f>
        <v/>
      </c>
    </row>
    <row r="1716">
      <c r="A1716" s="779"/>
      <c r="C1716" s="450" t="b">
        <f>IF(ISBLANK(Wine!L58),FALSE,if(Wine!L58=0,FALSE,TRUE))</f>
        <v>0</v>
      </c>
      <c r="D1716" s="450" t="str">
        <f>if(Wine!N58=0,"",IF(isblank(Wine!N58),"",if(MOC!$J$152=false,Wine!K58,if(C1716=true,MOC!$H$152&amp;Wine!K58,if(MOC!$J$153,MOC!$H$152&amp;Wine!K58,Wine!K58)))))</f>
        <v/>
      </c>
      <c r="E1716" s="450" t="str">
        <f>if(Wine!N58=0,"",IF(isblank(Wine!N58),"",Wine!N58))</f>
        <v/>
      </c>
      <c r="G1716" s="450" t="str">
        <f>if(Wine!N58=0,"",IF(isblank(Wine!N58),"",if(MOC!$J$156=true,Wine!$K$14,$B$1673)))</f>
        <v/>
      </c>
      <c r="H1716" s="780">
        <f t="shared" si="17"/>
        <v>43</v>
      </c>
      <c r="I1716" s="793" t="str">
        <f>Wine!Z58</f>
        <v/>
      </c>
      <c r="J1716" s="793"/>
      <c r="K1716" s="793"/>
      <c r="L1716" s="793"/>
      <c r="M1716" s="793"/>
      <c r="N1716" s="793"/>
      <c r="O1716" s="793"/>
      <c r="P1716" s="793" t="str">
        <f>IF(ISBLANK(Wine!AA58),"",if(Wine!AA58=0,"",Wine!AA58))</f>
        <v/>
      </c>
      <c r="Q1716" s="793"/>
      <c r="R1716" s="793" t="str">
        <f>IF(ISBLANK(Wine!AC58),"",if(Wine!AC58=0,"",Wine!AC58))</f>
        <v/>
      </c>
    </row>
    <row r="1717">
      <c r="A1717" s="779"/>
      <c r="C1717" s="450" t="b">
        <f>IF(ISBLANK(Wine!L59),FALSE,if(Wine!L59=0,FALSE,TRUE))</f>
        <v>0</v>
      </c>
      <c r="D1717" s="450" t="str">
        <f>if(Wine!N59=0,"",IF(isblank(Wine!N59),"",if(MOC!$J$152=false,Wine!K59,if(C1717=true,MOC!$H$152&amp;Wine!K59,if(MOC!$J$153,MOC!$H$152&amp;Wine!K59,Wine!K59)))))</f>
        <v/>
      </c>
      <c r="E1717" s="450" t="str">
        <f>if(Wine!N59=0,"",IF(isblank(Wine!N59),"",Wine!N59))</f>
        <v/>
      </c>
      <c r="G1717" s="450" t="str">
        <f>if(Wine!N59=0,"",IF(isblank(Wine!N59),"",if(MOC!$J$156=true,Wine!$K$14,$B$1673)))</f>
        <v/>
      </c>
      <c r="H1717" s="780">
        <f t="shared" si="17"/>
        <v>44</v>
      </c>
      <c r="I1717" s="793" t="str">
        <f>Wine!Z59</f>
        <v/>
      </c>
      <c r="J1717" s="793"/>
      <c r="K1717" s="793"/>
      <c r="L1717" s="793"/>
      <c r="M1717" s="793"/>
      <c r="N1717" s="793"/>
      <c r="O1717" s="793"/>
      <c r="P1717" s="793" t="str">
        <f>IF(ISBLANK(Wine!AA59),"",if(Wine!AA59=0,"",Wine!AA59))</f>
        <v/>
      </c>
      <c r="Q1717" s="793"/>
      <c r="R1717" s="793" t="str">
        <f>IF(ISBLANK(Wine!AC59),"",if(Wine!AC59=0,"",Wine!AC59))</f>
        <v/>
      </c>
    </row>
    <row r="1718">
      <c r="A1718" s="779"/>
      <c r="C1718" s="450" t="b">
        <f>IF(ISBLANK(Wine!L60),FALSE,if(Wine!L60=0,FALSE,TRUE))</f>
        <v>0</v>
      </c>
      <c r="D1718" s="450" t="str">
        <f>if(Wine!N60=0,"",IF(isblank(Wine!N60),"",if(MOC!$J$152=false,Wine!K60,if(C1718=true,MOC!$H$152&amp;Wine!K60,if(MOC!$J$153,MOC!$H$152&amp;Wine!K60,Wine!K60)))))</f>
        <v/>
      </c>
      <c r="E1718" s="450" t="str">
        <f>if(Wine!N60=0,"",IF(isblank(Wine!N60),"",Wine!N60))</f>
        <v/>
      </c>
      <c r="G1718" s="450" t="str">
        <f>if(Wine!N60=0,"",IF(isblank(Wine!N60),"",if(MOC!$J$156=true,Wine!$K$14,$B$1673)))</f>
        <v/>
      </c>
      <c r="H1718" s="780">
        <f t="shared" si="17"/>
        <v>45</v>
      </c>
      <c r="I1718" s="793" t="str">
        <f>Wine!Z60</f>
        <v/>
      </c>
      <c r="J1718" s="793"/>
      <c r="K1718" s="793"/>
      <c r="L1718" s="793"/>
      <c r="M1718" s="793"/>
      <c r="N1718" s="793"/>
      <c r="O1718" s="793"/>
      <c r="P1718" s="793" t="str">
        <f>IF(ISBLANK(Wine!AA60),"",if(Wine!AA60=0,"",Wine!AA60))</f>
        <v/>
      </c>
      <c r="Q1718" s="793"/>
      <c r="R1718" s="793" t="str">
        <f>IF(ISBLANK(Wine!AC60),"",if(Wine!AC60=0,"",Wine!AC60))</f>
        <v/>
      </c>
    </row>
    <row r="1719">
      <c r="A1719" s="779"/>
      <c r="C1719" s="450" t="b">
        <f>IF(ISBLANK(Wine!L61),FALSE,if(Wine!L61=0,FALSE,TRUE))</f>
        <v>0</v>
      </c>
      <c r="D1719" s="450" t="str">
        <f>if(Wine!N61=0,"",IF(isblank(Wine!N61),"",if(MOC!$J$152=false,Wine!K61,if(C1719=true,MOC!$H$152&amp;Wine!K61,if(MOC!$J$153,MOC!$H$152&amp;Wine!K61,Wine!K61)))))</f>
        <v/>
      </c>
      <c r="E1719" s="450" t="str">
        <f>if(Wine!N61=0,"",IF(isblank(Wine!N61),"",Wine!N61))</f>
        <v/>
      </c>
      <c r="G1719" s="450" t="str">
        <f>if(Wine!N61=0,"",IF(isblank(Wine!N61),"",if(MOC!$J$156=true,Wine!$K$14,$B$1673)))</f>
        <v/>
      </c>
      <c r="H1719" s="780">
        <f t="shared" si="17"/>
        <v>46</v>
      </c>
      <c r="I1719" s="793" t="str">
        <f>Wine!Z61</f>
        <v/>
      </c>
      <c r="J1719" s="793"/>
      <c r="K1719" s="793"/>
      <c r="L1719" s="793"/>
      <c r="M1719" s="793"/>
      <c r="N1719" s="793"/>
      <c r="O1719" s="793"/>
      <c r="P1719" s="793" t="str">
        <f>IF(ISBLANK(Wine!AA61),"",if(Wine!AA61=0,"",Wine!AA61))</f>
        <v/>
      </c>
      <c r="Q1719" s="793"/>
      <c r="R1719" s="793" t="str">
        <f>IF(ISBLANK(Wine!AC61),"",if(Wine!AC61=0,"",Wine!AC61))</f>
        <v/>
      </c>
    </row>
    <row r="1720">
      <c r="A1720" s="779"/>
      <c r="C1720" s="450" t="b">
        <f>IF(ISBLANK(Wine!L62),FALSE,if(Wine!L62=0,FALSE,TRUE))</f>
        <v>0</v>
      </c>
      <c r="D1720" s="450" t="str">
        <f>if(Wine!N62=0,"",IF(isblank(Wine!N62),"",if(MOC!$J$152=false,Wine!K62,if(C1720=true,MOC!$H$152&amp;Wine!K62,if(MOC!$J$153,MOC!$H$152&amp;Wine!K62,Wine!K62)))))</f>
        <v/>
      </c>
      <c r="E1720" s="450" t="str">
        <f>if(Wine!N62=0,"",IF(isblank(Wine!N62),"",Wine!N62))</f>
        <v/>
      </c>
      <c r="G1720" s="450" t="str">
        <f>if(Wine!N62=0,"",IF(isblank(Wine!N62),"",if(MOC!$J$156=true,Wine!$K$14,$B$1673)))</f>
        <v/>
      </c>
      <c r="H1720" s="780">
        <f t="shared" si="17"/>
        <v>47</v>
      </c>
      <c r="I1720" s="793" t="str">
        <f>Wine!Z62</f>
        <v/>
      </c>
      <c r="J1720" s="793"/>
      <c r="K1720" s="793"/>
      <c r="L1720" s="793"/>
      <c r="M1720" s="793"/>
      <c r="N1720" s="793"/>
      <c r="O1720" s="793"/>
      <c r="P1720" s="793" t="str">
        <f>IF(ISBLANK(Wine!AA62),"",if(Wine!AA62=0,"",Wine!AA62))</f>
        <v/>
      </c>
      <c r="Q1720" s="793"/>
      <c r="R1720" s="793" t="str">
        <f>IF(ISBLANK(Wine!AC62),"",if(Wine!AC62=0,"",Wine!AC62))</f>
        <v/>
      </c>
    </row>
    <row r="1721">
      <c r="A1721" s="779"/>
      <c r="C1721" s="450" t="b">
        <f>IF(ISBLANK(Wine!L63),FALSE,if(Wine!L63=0,FALSE,TRUE))</f>
        <v>0</v>
      </c>
      <c r="D1721" s="450" t="str">
        <f>if(Wine!N63=0,"",IF(isblank(Wine!N63),"",if(MOC!$J$152=false,Wine!K63,if(C1721=true,MOC!$H$152&amp;Wine!K63,if(MOC!$J$153,MOC!$H$152&amp;Wine!K63,Wine!K63)))))</f>
        <v/>
      </c>
      <c r="E1721" s="450" t="str">
        <f>if(Wine!N63=0,"",IF(isblank(Wine!N63),"",Wine!N63))</f>
        <v/>
      </c>
      <c r="G1721" s="450" t="str">
        <f>if(Wine!N63=0,"",IF(isblank(Wine!N63),"",if(MOC!$J$156=true,Wine!$K$14,$B$1673)))</f>
        <v/>
      </c>
      <c r="H1721" s="780">
        <f t="shared" si="17"/>
        <v>48</v>
      </c>
      <c r="I1721" s="793" t="str">
        <f>Wine!Z63</f>
        <v/>
      </c>
      <c r="J1721" s="793"/>
      <c r="K1721" s="793"/>
      <c r="L1721" s="793"/>
      <c r="M1721" s="793"/>
      <c r="N1721" s="793"/>
      <c r="O1721" s="793"/>
      <c r="P1721" s="793" t="str">
        <f>IF(ISBLANK(Wine!AA63),"",if(Wine!AA63=0,"",Wine!AA63))</f>
        <v/>
      </c>
      <c r="Q1721" s="793"/>
      <c r="R1721" s="793" t="str">
        <f>IF(ISBLANK(Wine!AC63),"",if(Wine!AC63=0,"",Wine!AC63))</f>
        <v/>
      </c>
    </row>
    <row r="1722">
      <c r="A1722" s="779"/>
      <c r="C1722" s="450" t="b">
        <f>IF(ISBLANK(Wine!L64),FALSE,if(Wine!L64=0,FALSE,TRUE))</f>
        <v>0</v>
      </c>
      <c r="D1722" s="450" t="str">
        <f>if(Wine!N64=0,"",IF(isblank(Wine!N64),"",if(MOC!$J$152=false,Wine!K64,if(C1722=true,MOC!$H$152&amp;Wine!K64,if(MOC!$J$153,MOC!$H$152&amp;Wine!K64,Wine!K64)))))</f>
        <v/>
      </c>
      <c r="E1722" s="450" t="str">
        <f>if(Wine!N64=0,"",IF(isblank(Wine!N64),"",Wine!N64))</f>
        <v/>
      </c>
      <c r="G1722" s="450" t="str">
        <f>if(Wine!N64=0,"",IF(isblank(Wine!N64),"",if(MOC!$J$156=true,Wine!$K$14,$B$1673)))</f>
        <v/>
      </c>
      <c r="H1722" s="780">
        <f t="shared" si="17"/>
        <v>49</v>
      </c>
      <c r="I1722" s="793" t="str">
        <f>Wine!Z64</f>
        <v/>
      </c>
      <c r="J1722" s="793"/>
      <c r="K1722" s="793"/>
      <c r="L1722" s="793"/>
      <c r="M1722" s="793"/>
      <c r="N1722" s="793"/>
      <c r="O1722" s="793"/>
      <c r="P1722" s="793" t="str">
        <f>IF(ISBLANK(Wine!AA64),"",if(Wine!AA64=0,"",Wine!AA64))</f>
        <v/>
      </c>
      <c r="Q1722" s="793"/>
      <c r="R1722" s="793" t="str">
        <f>IF(ISBLANK(Wine!AC64),"",if(Wine!AC64=0,"",Wine!AC64))</f>
        <v/>
      </c>
    </row>
    <row r="1723">
      <c r="A1723" s="779"/>
      <c r="C1723" s="450" t="b">
        <f>IF(ISBLANK(Wine!L65),FALSE,if(Wine!L65=0,FALSE,TRUE))</f>
        <v>0</v>
      </c>
      <c r="D1723" s="450" t="str">
        <f>if(Wine!N65=0,"",IF(isblank(Wine!N65),"",if(MOC!$J$152=false,Wine!K65,if(C1723=true,MOC!$H$152&amp;Wine!K65,if(MOC!$J$153,MOC!$H$152&amp;Wine!K65,Wine!K65)))))</f>
        <v/>
      </c>
      <c r="E1723" s="450" t="str">
        <f>if(Wine!N65=0,"",IF(isblank(Wine!N65),"",Wine!N65))</f>
        <v/>
      </c>
      <c r="G1723" s="450" t="str">
        <f>if(Wine!N65=0,"",IF(isblank(Wine!N65),"",if(MOC!$J$156=true,Wine!$K$14,$B$1673)))</f>
        <v/>
      </c>
      <c r="H1723" s="780">
        <f t="shared" si="17"/>
        <v>50</v>
      </c>
      <c r="I1723" s="793" t="str">
        <f>Wine!Z65</f>
        <v/>
      </c>
      <c r="J1723" s="793"/>
      <c r="K1723" s="793"/>
      <c r="L1723" s="793"/>
      <c r="M1723" s="793"/>
      <c r="N1723" s="793"/>
      <c r="O1723" s="793"/>
      <c r="P1723" s="793" t="str">
        <f>IF(ISBLANK(Wine!AA65),"",if(Wine!AA65=0,"",Wine!AA65))</f>
        <v/>
      </c>
      <c r="Q1723" s="793"/>
      <c r="R1723" s="793" t="str">
        <f>IF(ISBLANK(Wine!AC65),"",if(Wine!AC65=0,"",Wine!AC65))</f>
        <v/>
      </c>
    </row>
    <row r="1724">
      <c r="A1724" s="779"/>
      <c r="C1724" s="450" t="b">
        <f>IF(ISBLANK(Wine!L66),FALSE,if(Wine!L66=0,FALSE,TRUE))</f>
        <v>0</v>
      </c>
      <c r="D1724" s="450" t="str">
        <f>if(Wine!N66=0,"",IF(isblank(Wine!N66),"",if(MOC!$J$152=false,Wine!K66,if(C1724=true,MOC!$H$152&amp;Wine!K66,if(MOC!$J$153,MOC!$H$152&amp;Wine!K66,Wine!K66)))))</f>
        <v/>
      </c>
      <c r="E1724" s="450" t="str">
        <f>if(Wine!N66=0,"",IF(isblank(Wine!N66),"",Wine!N66))</f>
        <v/>
      </c>
      <c r="G1724" s="450" t="str">
        <f>if(Wine!N66=0,"",IF(isblank(Wine!N66),"",if(MOC!$J$156=true,Wine!$K$14,$B$1673)))</f>
        <v/>
      </c>
      <c r="H1724" s="780">
        <f t="shared" si="17"/>
        <v>51</v>
      </c>
      <c r="I1724" s="793" t="str">
        <f>Wine!Z66</f>
        <v/>
      </c>
      <c r="J1724" s="793"/>
      <c r="K1724" s="793"/>
      <c r="L1724" s="793"/>
      <c r="M1724" s="793"/>
      <c r="N1724" s="793"/>
      <c r="O1724" s="793"/>
      <c r="P1724" s="793" t="str">
        <f>IF(ISBLANK(Wine!AA66),"",if(Wine!AA66=0,"",Wine!AA66))</f>
        <v/>
      </c>
      <c r="Q1724" s="793"/>
      <c r="R1724" s="793" t="str">
        <f>IF(ISBLANK(Wine!AC66),"",if(Wine!AC66=0,"",Wine!AC66))</f>
        <v/>
      </c>
    </row>
    <row r="1725">
      <c r="A1725" s="779"/>
      <c r="C1725" s="450" t="b">
        <f>IF(ISBLANK(Wine!L67),FALSE,if(Wine!L67=0,FALSE,TRUE))</f>
        <v>0</v>
      </c>
      <c r="D1725" s="450" t="str">
        <f>if(Wine!N67=0,"",IF(isblank(Wine!N67),"",if(MOC!$J$152=false,Wine!K67,if(C1725=true,MOC!$H$152&amp;Wine!K67,if(MOC!$J$153,MOC!$H$152&amp;Wine!K67,Wine!K67)))))</f>
        <v/>
      </c>
      <c r="E1725" s="450" t="str">
        <f>if(Wine!N67=0,"",IF(isblank(Wine!N67),"",Wine!N67))</f>
        <v/>
      </c>
      <c r="G1725" s="450" t="str">
        <f>if(Wine!N67=0,"",IF(isblank(Wine!N67),"",if(MOC!$J$156=true,Wine!$K$14,$B$1673)))</f>
        <v/>
      </c>
      <c r="H1725" s="780">
        <f t="shared" si="17"/>
        <v>52</v>
      </c>
      <c r="I1725" s="793" t="str">
        <f>Wine!Z67</f>
        <v/>
      </c>
      <c r="J1725" s="793"/>
      <c r="K1725" s="793"/>
      <c r="L1725" s="793"/>
      <c r="M1725" s="793"/>
      <c r="N1725" s="793"/>
      <c r="O1725" s="793"/>
      <c r="P1725" s="793" t="str">
        <f>IF(ISBLANK(Wine!AA67),"",if(Wine!AA67=0,"",Wine!AA67))</f>
        <v/>
      </c>
      <c r="Q1725" s="793"/>
      <c r="R1725" s="793" t="str">
        <f>IF(ISBLANK(Wine!AC67),"",if(Wine!AC67=0,"",Wine!AC67))</f>
        <v/>
      </c>
    </row>
    <row r="1726">
      <c r="A1726" s="779"/>
      <c r="C1726" s="450" t="b">
        <f>IF(ISBLANK(Wine!L68),FALSE,if(Wine!L68=0,FALSE,TRUE))</f>
        <v>0</v>
      </c>
      <c r="D1726" s="450" t="str">
        <f>if(Wine!N68=0,"",IF(isblank(Wine!N68),"",if(MOC!$J$152=false,Wine!K68,if(C1726=true,MOC!$H$152&amp;Wine!K68,if(MOC!$J$153,MOC!$H$152&amp;Wine!K68,Wine!K68)))))</f>
        <v/>
      </c>
      <c r="E1726" s="450" t="str">
        <f>if(Wine!N68=0,"",IF(isblank(Wine!N68),"",Wine!N68))</f>
        <v/>
      </c>
      <c r="G1726" s="450" t="str">
        <f>if(Wine!N68=0,"",IF(isblank(Wine!N68),"",if(MOC!$J$156=true,Wine!$K$14,$B$1673)))</f>
        <v/>
      </c>
      <c r="H1726" s="780">
        <f t="shared" si="17"/>
        <v>53</v>
      </c>
      <c r="I1726" s="793" t="str">
        <f>Wine!Z68</f>
        <v/>
      </c>
      <c r="J1726" s="793"/>
      <c r="K1726" s="793"/>
      <c r="L1726" s="793"/>
      <c r="M1726" s="793"/>
      <c r="N1726" s="793"/>
      <c r="O1726" s="793"/>
      <c r="P1726" s="793" t="str">
        <f>IF(ISBLANK(Wine!AA68),"",if(Wine!AA68=0,"",Wine!AA68))</f>
        <v/>
      </c>
      <c r="Q1726" s="793"/>
      <c r="R1726" s="793" t="str">
        <f>IF(ISBLANK(Wine!AC68),"",if(Wine!AC68=0,"",Wine!AC68))</f>
        <v/>
      </c>
    </row>
    <row r="1727">
      <c r="A1727" s="779"/>
      <c r="C1727" s="450" t="b">
        <f>IF(ISBLANK(Wine!L69),FALSE,if(Wine!L69=0,FALSE,TRUE))</f>
        <v>0</v>
      </c>
      <c r="D1727" s="450" t="str">
        <f>if(Wine!N69=0,"",IF(isblank(Wine!N69),"",if(MOC!$J$152=false,Wine!K69,if(C1727=true,MOC!$H$152&amp;Wine!K69,if(MOC!$J$153,MOC!$H$152&amp;Wine!K69,Wine!K69)))))</f>
        <v/>
      </c>
      <c r="E1727" s="450" t="str">
        <f>if(Wine!N69=0,"",IF(isblank(Wine!N69),"",Wine!N69))</f>
        <v/>
      </c>
      <c r="G1727" s="450" t="str">
        <f>if(Wine!N69=0,"",IF(isblank(Wine!N69),"",if(MOC!$J$156=true,Wine!$K$14,$B$1673)))</f>
        <v/>
      </c>
      <c r="H1727" s="780">
        <f t="shared" si="17"/>
        <v>54</v>
      </c>
      <c r="I1727" s="793" t="str">
        <f>Wine!Z69</f>
        <v/>
      </c>
      <c r="J1727" s="793"/>
      <c r="K1727" s="793"/>
      <c r="L1727" s="793"/>
      <c r="M1727" s="793"/>
      <c r="N1727" s="793"/>
      <c r="O1727" s="793"/>
      <c r="P1727" s="793" t="str">
        <f>IF(ISBLANK(Wine!AA69),"",if(Wine!AA69=0,"",Wine!AA69))</f>
        <v/>
      </c>
      <c r="Q1727" s="793"/>
      <c r="R1727" s="793" t="str">
        <f>IF(ISBLANK(Wine!AC69),"",if(Wine!AC69=0,"",Wine!AC69))</f>
        <v/>
      </c>
    </row>
    <row r="1728">
      <c r="A1728" s="779"/>
      <c r="C1728" s="450" t="b">
        <f>IF(ISBLANK(Wine!L70),FALSE,if(Wine!L70=0,FALSE,TRUE))</f>
        <v>0</v>
      </c>
      <c r="D1728" s="450" t="str">
        <f>if(Wine!N70=0,"",IF(isblank(Wine!N70),"",if(MOC!$J$152=false,Wine!K70,if(C1728=true,MOC!$H$152&amp;Wine!K70,if(MOC!$J$153,MOC!$H$152&amp;Wine!K70,Wine!K70)))))</f>
        <v/>
      </c>
      <c r="E1728" s="450" t="str">
        <f>if(Wine!N70=0,"",IF(isblank(Wine!N70),"",Wine!N70))</f>
        <v/>
      </c>
      <c r="G1728" s="450" t="str">
        <f>if(Wine!N70=0,"",IF(isblank(Wine!N70),"",if(MOC!$J$156=true,Wine!$K$14,$B$1673)))</f>
        <v/>
      </c>
      <c r="H1728" s="780">
        <f t="shared" si="17"/>
        <v>55</v>
      </c>
      <c r="I1728" s="793" t="str">
        <f>Wine!Z70</f>
        <v/>
      </c>
      <c r="J1728" s="793"/>
      <c r="K1728" s="793"/>
      <c r="L1728" s="793"/>
      <c r="M1728" s="793"/>
      <c r="N1728" s="793"/>
      <c r="O1728" s="793"/>
      <c r="P1728" s="793" t="str">
        <f>IF(ISBLANK(Wine!AA70),"",if(Wine!AA70=0,"",Wine!AA70))</f>
        <v/>
      </c>
      <c r="Q1728" s="793"/>
      <c r="R1728" s="793" t="str">
        <f>IF(ISBLANK(Wine!AC70),"",if(Wine!AC70=0,"",Wine!AC70))</f>
        <v/>
      </c>
    </row>
    <row r="1729">
      <c r="A1729" s="779"/>
      <c r="C1729" s="450" t="b">
        <f>IF(ISBLANK(Wine!L71),FALSE,if(Wine!L71=0,FALSE,TRUE))</f>
        <v>0</v>
      </c>
      <c r="D1729" s="450" t="str">
        <f>if(Wine!N71=0,"",IF(isblank(Wine!N71),"",if(MOC!$J$152=false,Wine!K71,if(C1729=true,MOC!$H$152&amp;Wine!K71,if(MOC!$J$153,MOC!$H$152&amp;Wine!K71,Wine!K71)))))</f>
        <v/>
      </c>
      <c r="E1729" s="450" t="str">
        <f>if(Wine!N71=0,"",IF(isblank(Wine!N71),"",Wine!N71))</f>
        <v/>
      </c>
      <c r="G1729" s="450" t="str">
        <f>if(Wine!N71=0,"",IF(isblank(Wine!N71),"",if(MOC!$J$156=true,Wine!$K$14,$B$1673)))</f>
        <v/>
      </c>
      <c r="H1729" s="780">
        <f t="shared" si="17"/>
        <v>56</v>
      </c>
      <c r="I1729" s="793" t="str">
        <f>Wine!Z71</f>
        <v/>
      </c>
      <c r="J1729" s="793"/>
      <c r="K1729" s="793"/>
      <c r="L1729" s="793"/>
      <c r="M1729" s="793"/>
      <c r="N1729" s="793"/>
      <c r="O1729" s="793"/>
      <c r="P1729" s="793" t="str">
        <f>IF(ISBLANK(Wine!AA71),"",if(Wine!AA71=0,"",Wine!AA71))</f>
        <v/>
      </c>
      <c r="Q1729" s="793"/>
      <c r="R1729" s="793" t="str">
        <f>IF(ISBLANK(Wine!AC71),"",if(Wine!AC71=0,"",Wine!AC71))</f>
        <v/>
      </c>
    </row>
    <row r="1730">
      <c r="A1730" s="779"/>
      <c r="C1730" s="450" t="b">
        <f>IF(ISBLANK(Wine!L72),FALSE,if(Wine!L72=0,FALSE,TRUE))</f>
        <v>0</v>
      </c>
      <c r="D1730" s="450" t="str">
        <f>if(Wine!N72=0,"",IF(isblank(Wine!N72),"",if(MOC!$J$152=false,Wine!K72,if(C1730=true,MOC!$H$152&amp;Wine!K72,if(MOC!$J$153,MOC!$H$152&amp;Wine!K72,Wine!K72)))))</f>
        <v/>
      </c>
      <c r="E1730" s="450" t="str">
        <f>if(Wine!N72=0,"",IF(isblank(Wine!N72),"",Wine!N72))</f>
        <v/>
      </c>
      <c r="G1730" s="450" t="str">
        <f>if(Wine!N72=0,"",IF(isblank(Wine!N72),"",if(MOC!$J$156=true,Wine!$K$14,$B$1673)))</f>
        <v/>
      </c>
      <c r="H1730" s="780">
        <f t="shared" si="17"/>
        <v>57</v>
      </c>
      <c r="I1730" s="793" t="str">
        <f>Wine!Z72</f>
        <v/>
      </c>
      <c r="J1730" s="793"/>
      <c r="K1730" s="793"/>
      <c r="L1730" s="793"/>
      <c r="M1730" s="793"/>
      <c r="N1730" s="793"/>
      <c r="O1730" s="793"/>
      <c r="P1730" s="793" t="str">
        <f>IF(ISBLANK(Wine!AA72),"",if(Wine!AA72=0,"",Wine!AA72))</f>
        <v/>
      </c>
      <c r="Q1730" s="793"/>
      <c r="R1730" s="793" t="str">
        <f>IF(ISBLANK(Wine!AC72),"",if(Wine!AC72=0,"",Wine!AC72))</f>
        <v/>
      </c>
    </row>
    <row r="1731">
      <c r="A1731" s="779"/>
      <c r="C1731" s="450" t="b">
        <f>IF(ISBLANK(Wine!L73),FALSE,if(Wine!L73=0,FALSE,TRUE))</f>
        <v>0</v>
      </c>
      <c r="D1731" s="450" t="str">
        <f>if(Wine!N73=0,"",IF(isblank(Wine!N73),"",if(MOC!$J$152=false,Wine!K73,if(C1731=true,MOC!$H$152&amp;Wine!K73,if(MOC!$J$153,MOC!$H$152&amp;Wine!K73,Wine!K73)))))</f>
        <v/>
      </c>
      <c r="E1731" s="450" t="str">
        <f>if(Wine!N73=0,"",IF(isblank(Wine!N73),"",Wine!N73))</f>
        <v/>
      </c>
      <c r="G1731" s="450" t="str">
        <f>if(Wine!N73=0,"",IF(isblank(Wine!N73),"",if(MOC!$J$156=true,Wine!$K$14,$B$1673)))</f>
        <v/>
      </c>
      <c r="H1731" s="780">
        <f t="shared" si="17"/>
        <v>58</v>
      </c>
      <c r="I1731" s="793" t="str">
        <f>Wine!Z73</f>
        <v/>
      </c>
      <c r="J1731" s="793"/>
      <c r="K1731" s="793"/>
      <c r="L1731" s="793"/>
      <c r="M1731" s="793"/>
      <c r="N1731" s="793"/>
      <c r="O1731" s="793"/>
      <c r="P1731" s="793" t="str">
        <f>IF(ISBLANK(Wine!AA73),"",if(Wine!AA73=0,"",Wine!AA73))</f>
        <v/>
      </c>
      <c r="Q1731" s="793"/>
      <c r="R1731" s="793" t="str">
        <f>IF(ISBLANK(Wine!AC73),"",if(Wine!AC73=0,"",Wine!AC73))</f>
        <v/>
      </c>
    </row>
    <row r="1732">
      <c r="A1732" s="779"/>
      <c r="C1732" s="450" t="b">
        <f>IF(ISBLANK(Wine!L74),FALSE,if(Wine!L74=0,FALSE,TRUE))</f>
        <v>0</v>
      </c>
      <c r="D1732" s="450" t="str">
        <f>if(Wine!N74=0,"",IF(isblank(Wine!N74),"",if(MOC!$J$152=false,Wine!K74,if(C1732=true,MOC!$H$152&amp;Wine!K74,if(MOC!$J$153,MOC!$H$152&amp;Wine!K74,Wine!K74)))))</f>
        <v/>
      </c>
      <c r="E1732" s="450" t="str">
        <f>if(Wine!N74=0,"",IF(isblank(Wine!N74),"",Wine!N74))</f>
        <v/>
      </c>
      <c r="G1732" s="450" t="str">
        <f>if(Wine!N74=0,"",IF(isblank(Wine!N74),"",if(MOC!$J$156=true,Wine!$K$14,$B$1673)))</f>
        <v/>
      </c>
      <c r="H1732" s="780">
        <f t="shared" si="17"/>
        <v>59</v>
      </c>
      <c r="I1732" s="793" t="str">
        <f>Wine!Z74</f>
        <v/>
      </c>
      <c r="J1732" s="793"/>
      <c r="K1732" s="793"/>
      <c r="L1732" s="793"/>
      <c r="M1732" s="793"/>
      <c r="N1732" s="793"/>
      <c r="O1732" s="793"/>
      <c r="P1732" s="793" t="str">
        <f>IF(ISBLANK(Wine!AA74),"",if(Wine!AA74=0,"",Wine!AA74))</f>
        <v/>
      </c>
      <c r="Q1732" s="793"/>
      <c r="R1732" s="793" t="str">
        <f>IF(ISBLANK(Wine!AC74),"",if(Wine!AC74=0,"",Wine!AC74))</f>
        <v/>
      </c>
    </row>
    <row r="1733">
      <c r="A1733" s="779"/>
      <c r="C1733" s="450" t="b">
        <f>IF(ISBLANK(Wine!L75),FALSE,if(Wine!L75=0,FALSE,TRUE))</f>
        <v>0</v>
      </c>
      <c r="D1733" s="450" t="str">
        <f>if(Wine!N75=0,"",IF(isblank(Wine!N75),"",if(MOC!$J$152=false,Wine!K75,if(C1733=true,MOC!$H$152&amp;Wine!K75,if(MOC!$J$153,MOC!$H$152&amp;Wine!K75,Wine!K75)))))</f>
        <v/>
      </c>
      <c r="E1733" s="450" t="str">
        <f>if(Wine!N75=0,"",IF(isblank(Wine!N75),"",Wine!N75))</f>
        <v/>
      </c>
      <c r="G1733" s="450" t="str">
        <f>if(Wine!N75=0,"",IF(isblank(Wine!N75),"",if(MOC!$J$156=true,Wine!$K$14,$B$1673)))</f>
        <v/>
      </c>
      <c r="H1733" s="780">
        <f t="shared" si="17"/>
        <v>60</v>
      </c>
      <c r="I1733" s="793" t="str">
        <f>Wine!Z75</f>
        <v/>
      </c>
      <c r="J1733" s="793"/>
      <c r="K1733" s="793"/>
      <c r="L1733" s="793"/>
      <c r="M1733" s="793"/>
      <c r="N1733" s="793"/>
      <c r="O1733" s="793"/>
      <c r="P1733" s="793" t="str">
        <f>IF(ISBLANK(Wine!AA75),"",if(Wine!AA75=0,"",Wine!AA75))</f>
        <v/>
      </c>
      <c r="Q1733" s="793"/>
      <c r="R1733" s="793" t="str">
        <f>IF(ISBLANK(Wine!AC75),"",if(Wine!AC75=0,"",Wine!AC75))</f>
        <v/>
      </c>
    </row>
    <row r="1734">
      <c r="A1734" s="779"/>
      <c r="C1734" s="450" t="b">
        <f>IF(ISBLANK(Wine!L76),FALSE,if(Wine!L76=0,FALSE,TRUE))</f>
        <v>0</v>
      </c>
      <c r="D1734" s="450" t="str">
        <f>if(Wine!N76=0,"",IF(isblank(Wine!N76),"",if(MOC!$J$152=false,Wine!K76,if(C1734=true,MOC!$H$152&amp;Wine!K76,if(MOC!$J$153,MOC!$H$152&amp;Wine!K76,Wine!K76)))))</f>
        <v/>
      </c>
      <c r="E1734" s="450" t="str">
        <f>if(Wine!N76=0,"",IF(isblank(Wine!N76),"",Wine!N76))</f>
        <v/>
      </c>
      <c r="G1734" s="450" t="str">
        <f>if(Wine!N76=0,"",IF(isblank(Wine!N76),"",if(MOC!$J$156=true,Wine!$K$14,$B$1673)))</f>
        <v/>
      </c>
      <c r="H1734" s="780">
        <f t="shared" si="17"/>
        <v>61</v>
      </c>
      <c r="I1734" s="793" t="str">
        <f>Wine!Z76</f>
        <v/>
      </c>
      <c r="J1734" s="793"/>
      <c r="K1734" s="793"/>
      <c r="L1734" s="793"/>
      <c r="M1734" s="793"/>
      <c r="N1734" s="793"/>
      <c r="O1734" s="793"/>
      <c r="P1734" s="793" t="str">
        <f>IF(ISBLANK(Wine!AA76),"",if(Wine!AA76=0,"",Wine!AA76))</f>
        <v/>
      </c>
      <c r="Q1734" s="793"/>
      <c r="R1734" s="793" t="str">
        <f>IF(ISBLANK(Wine!AC76),"",if(Wine!AC76=0,"",Wine!AC76))</f>
        <v/>
      </c>
    </row>
    <row r="1735">
      <c r="A1735" s="779"/>
      <c r="C1735" s="450" t="b">
        <f>IF(ISBLANK(Wine!L77),FALSE,if(Wine!L77=0,FALSE,TRUE))</f>
        <v>0</v>
      </c>
      <c r="D1735" s="450" t="str">
        <f>if(Wine!N77=0,"",IF(isblank(Wine!N77),"",if(MOC!$J$152=false,Wine!K77,if(C1735=true,MOC!$H$152&amp;Wine!K77,if(MOC!$J$153,MOC!$H$152&amp;Wine!K77,Wine!K77)))))</f>
        <v/>
      </c>
      <c r="E1735" s="450" t="str">
        <f>if(Wine!N77=0,"",IF(isblank(Wine!N77),"",Wine!N77))</f>
        <v/>
      </c>
      <c r="G1735" s="450" t="str">
        <f>if(Wine!N77=0,"",IF(isblank(Wine!N77),"",if(MOC!$J$156=true,Wine!$K$14,$B$1673)))</f>
        <v/>
      </c>
      <c r="H1735" s="780">
        <f t="shared" si="17"/>
        <v>62</v>
      </c>
      <c r="I1735" s="793" t="str">
        <f>Wine!Z77</f>
        <v/>
      </c>
      <c r="J1735" s="793"/>
      <c r="K1735" s="793"/>
      <c r="L1735" s="793"/>
      <c r="M1735" s="793"/>
      <c r="N1735" s="793"/>
      <c r="O1735" s="793"/>
      <c r="P1735" s="793" t="str">
        <f>IF(ISBLANK(Wine!AA77),"",if(Wine!AA77=0,"",Wine!AA77))</f>
        <v/>
      </c>
      <c r="Q1735" s="793"/>
      <c r="R1735" s="793" t="str">
        <f>IF(ISBLANK(Wine!AC77),"",if(Wine!AC77=0,"",Wine!AC77))</f>
        <v/>
      </c>
    </row>
    <row r="1736">
      <c r="A1736" s="779"/>
      <c r="C1736" s="450" t="b">
        <f>IF(ISBLANK(Wine!L78),FALSE,if(Wine!L78=0,FALSE,TRUE))</f>
        <v>0</v>
      </c>
      <c r="D1736" s="450" t="str">
        <f>if(Wine!N78=0,"",IF(isblank(Wine!N78),"",if(MOC!$J$152=false,Wine!K78,if(C1736=true,MOC!$H$152&amp;Wine!K78,if(MOC!$J$153,MOC!$H$152&amp;Wine!K78,Wine!K78)))))</f>
        <v/>
      </c>
      <c r="E1736" s="450" t="str">
        <f>if(Wine!N78=0,"",IF(isblank(Wine!N78),"",Wine!N78))</f>
        <v/>
      </c>
      <c r="G1736" s="450" t="str">
        <f>if(Wine!N78=0,"",IF(isblank(Wine!N78),"",if(MOC!$J$156=true,Wine!$K$14,$B$1673)))</f>
        <v/>
      </c>
      <c r="H1736" s="780">
        <f t="shared" si="17"/>
        <v>63</v>
      </c>
      <c r="I1736" s="793" t="str">
        <f>Wine!Z78</f>
        <v/>
      </c>
      <c r="J1736" s="793"/>
      <c r="K1736" s="793"/>
      <c r="L1736" s="793"/>
      <c r="M1736" s="793"/>
      <c r="N1736" s="793"/>
      <c r="O1736" s="793"/>
      <c r="P1736" s="793" t="str">
        <f>IF(ISBLANK(Wine!AA78),"",if(Wine!AA78=0,"",Wine!AA78))</f>
        <v/>
      </c>
      <c r="Q1736" s="793"/>
      <c r="R1736" s="793" t="str">
        <f>IF(ISBLANK(Wine!AC78),"",if(Wine!AC78=0,"",Wine!AC78))</f>
        <v/>
      </c>
    </row>
    <row r="1737">
      <c r="A1737" s="779"/>
      <c r="C1737" s="450" t="b">
        <f>IF(ISBLANK(Wine!L79),FALSE,if(Wine!L79=0,FALSE,TRUE))</f>
        <v>0</v>
      </c>
      <c r="D1737" s="450" t="str">
        <f>if(Wine!N79=0,"",IF(isblank(Wine!N79),"",if(MOC!$J$152=false,Wine!K79,if(C1737=true,MOC!$H$152&amp;Wine!K79,if(MOC!$J$153,MOC!$H$152&amp;Wine!K79,Wine!K79)))))</f>
        <v/>
      </c>
      <c r="E1737" s="450" t="str">
        <f>if(Wine!N79=0,"",IF(isblank(Wine!N79),"",Wine!N79))</f>
        <v/>
      </c>
      <c r="G1737" s="450" t="str">
        <f>if(Wine!N79=0,"",IF(isblank(Wine!N79),"",if(MOC!$J$156=true,Wine!$K$14,$B$1673)))</f>
        <v/>
      </c>
      <c r="H1737" s="780">
        <f t="shared" si="17"/>
        <v>64</v>
      </c>
      <c r="I1737" s="793" t="str">
        <f>Wine!Z79</f>
        <v/>
      </c>
      <c r="J1737" s="793"/>
      <c r="K1737" s="793"/>
      <c r="L1737" s="793"/>
      <c r="M1737" s="793"/>
      <c r="N1737" s="793"/>
      <c r="O1737" s="793"/>
      <c r="P1737" s="793" t="str">
        <f>IF(ISBLANK(Wine!AA79),"",if(Wine!AA79=0,"",Wine!AA79))</f>
        <v/>
      </c>
      <c r="Q1737" s="793"/>
      <c r="R1737" s="793" t="str">
        <f>IF(ISBLANK(Wine!AC79),"",if(Wine!AC79=0,"",Wine!AC79))</f>
        <v/>
      </c>
    </row>
    <row r="1738">
      <c r="A1738" s="779"/>
      <c r="C1738" s="450" t="b">
        <f>IF(ISBLANK(Wine!L80),FALSE,if(Wine!L80=0,FALSE,TRUE))</f>
        <v>0</v>
      </c>
      <c r="D1738" s="450" t="str">
        <f>if(Wine!N80=0,"",IF(isblank(Wine!N80),"",if(MOC!$J$152=false,Wine!K80,if(C1738=true,MOC!$H$152&amp;Wine!K80,if(MOC!$J$153,MOC!$H$152&amp;Wine!K80,Wine!K80)))))</f>
        <v/>
      </c>
      <c r="E1738" s="450" t="str">
        <f>if(Wine!N80=0,"",IF(isblank(Wine!N80),"",Wine!N80))</f>
        <v/>
      </c>
      <c r="G1738" s="450" t="str">
        <f>if(Wine!N80=0,"",IF(isblank(Wine!N80),"",if(MOC!$J$156=true,Wine!$K$14,$B$1673)))</f>
        <v/>
      </c>
      <c r="H1738" s="780">
        <f t="shared" si="17"/>
        <v>65</v>
      </c>
      <c r="I1738" s="793" t="str">
        <f>Wine!Z80</f>
        <v/>
      </c>
      <c r="J1738" s="793"/>
      <c r="K1738" s="793"/>
      <c r="L1738" s="793"/>
      <c r="M1738" s="793"/>
      <c r="N1738" s="793"/>
      <c r="O1738" s="793"/>
      <c r="P1738" s="793" t="str">
        <f>IF(ISBLANK(Wine!AA80),"",if(Wine!AA80=0,"",Wine!AA80))</f>
        <v/>
      </c>
      <c r="Q1738" s="793"/>
      <c r="R1738" s="793" t="str">
        <f>IF(ISBLANK(Wine!AC80),"",if(Wine!AC80=0,"",Wine!AC80))</f>
        <v/>
      </c>
    </row>
    <row r="1739">
      <c r="A1739" s="779"/>
      <c r="C1739" s="450" t="b">
        <f>IF(ISBLANK(Wine!L81),FALSE,if(Wine!L81=0,FALSE,TRUE))</f>
        <v>0</v>
      </c>
      <c r="D1739" s="450" t="str">
        <f>if(Wine!N81=0,"",IF(isblank(Wine!N81),"",if(MOC!$J$152=false,Wine!K81,if(C1739=true,MOC!$H$152&amp;Wine!K81,if(MOC!$J$153,MOC!$H$152&amp;Wine!K81,Wine!K81)))))</f>
        <v/>
      </c>
      <c r="E1739" s="450" t="str">
        <f>if(Wine!N81=0,"",IF(isblank(Wine!N81),"",Wine!N81))</f>
        <v/>
      </c>
      <c r="G1739" s="450" t="str">
        <f>if(Wine!N81=0,"",IF(isblank(Wine!N81),"",if(MOC!$J$156=true,Wine!$K$14,$B$1673)))</f>
        <v/>
      </c>
      <c r="H1739" s="780">
        <f t="shared" si="17"/>
        <v>66</v>
      </c>
      <c r="I1739" s="793" t="str">
        <f>Wine!Z81</f>
        <v/>
      </c>
      <c r="J1739" s="793"/>
      <c r="K1739" s="793"/>
      <c r="L1739" s="793"/>
      <c r="M1739" s="793"/>
      <c r="N1739" s="793"/>
      <c r="O1739" s="793"/>
      <c r="P1739" s="793" t="str">
        <f>IF(ISBLANK(Wine!AA81),"",if(Wine!AA81=0,"",Wine!AA81))</f>
        <v/>
      </c>
      <c r="Q1739" s="793"/>
      <c r="R1739" s="793" t="str">
        <f>IF(ISBLANK(Wine!AC81),"",if(Wine!AC81=0,"",Wine!AC81))</f>
        <v/>
      </c>
    </row>
    <row r="1740">
      <c r="A1740" s="779"/>
      <c r="C1740" s="450" t="b">
        <f>IF(ISBLANK(Wine!L82),FALSE,if(Wine!L82=0,FALSE,TRUE))</f>
        <v>0</v>
      </c>
      <c r="D1740" s="450" t="str">
        <f>if(Wine!N82=0,"",IF(isblank(Wine!N82),"",if(MOC!$J$152=false,Wine!K82,if(C1740=true,MOC!$H$152&amp;Wine!K82,if(MOC!$J$153,MOC!$H$152&amp;Wine!K82,Wine!K82)))))</f>
        <v/>
      </c>
      <c r="E1740" s="450" t="str">
        <f>if(Wine!N82=0,"",IF(isblank(Wine!N82),"",Wine!N82))</f>
        <v/>
      </c>
      <c r="G1740" s="450" t="str">
        <f>if(Wine!N82=0,"",IF(isblank(Wine!N82),"",if(MOC!$J$156=true,Wine!$K$14,$B$1673)))</f>
        <v/>
      </c>
      <c r="H1740" s="780">
        <f t="shared" si="17"/>
        <v>67</v>
      </c>
      <c r="I1740" s="793" t="str">
        <f>Wine!Z82</f>
        <v/>
      </c>
      <c r="J1740" s="793"/>
      <c r="K1740" s="793"/>
      <c r="L1740" s="793"/>
      <c r="M1740" s="793"/>
      <c r="N1740" s="793"/>
      <c r="O1740" s="793"/>
      <c r="P1740" s="793" t="str">
        <f>IF(ISBLANK(Wine!AA82),"",if(Wine!AA82=0,"",Wine!AA82))</f>
        <v/>
      </c>
      <c r="Q1740" s="793"/>
      <c r="R1740" s="793" t="str">
        <f>IF(ISBLANK(Wine!AC82),"",if(Wine!AC82=0,"",Wine!AC82))</f>
        <v/>
      </c>
    </row>
    <row r="1741">
      <c r="A1741" s="779"/>
      <c r="C1741" s="450" t="b">
        <f>IF(ISBLANK(Wine!L83),FALSE,if(Wine!L83=0,FALSE,TRUE))</f>
        <v>0</v>
      </c>
      <c r="D1741" s="450" t="str">
        <f>if(Wine!N83=0,"",IF(isblank(Wine!N83),"",if(MOC!$J$152=false,Wine!K83,if(C1741=true,MOC!$H$152&amp;Wine!K83,if(MOC!$J$153,MOC!$H$152&amp;Wine!K83,Wine!K83)))))</f>
        <v/>
      </c>
      <c r="E1741" s="450" t="str">
        <f>if(Wine!N83=0,"",IF(isblank(Wine!N83),"",Wine!N83))</f>
        <v/>
      </c>
      <c r="G1741" s="450" t="str">
        <f>if(Wine!N83=0,"",IF(isblank(Wine!N83),"",if(MOC!$J$156=true,Wine!$K$14,$B$1673)))</f>
        <v/>
      </c>
      <c r="H1741" s="780">
        <f t="shared" si="17"/>
        <v>68</v>
      </c>
      <c r="I1741" s="793" t="str">
        <f>Wine!Z83</f>
        <v/>
      </c>
      <c r="J1741" s="793"/>
      <c r="K1741" s="793"/>
      <c r="L1741" s="793"/>
      <c r="M1741" s="793"/>
      <c r="N1741" s="793"/>
      <c r="O1741" s="793"/>
      <c r="P1741" s="793" t="str">
        <f>IF(ISBLANK(Wine!AA83),"",if(Wine!AA83=0,"",Wine!AA83))</f>
        <v/>
      </c>
      <c r="Q1741" s="793"/>
      <c r="R1741" s="793" t="str">
        <f>IF(ISBLANK(Wine!AC83),"",if(Wine!AC83=0,"",Wine!AC83))</f>
        <v/>
      </c>
    </row>
    <row r="1742">
      <c r="A1742" s="779"/>
      <c r="C1742" s="450" t="b">
        <f>IF(ISBLANK(Wine!L84),FALSE,if(Wine!L84=0,FALSE,TRUE))</f>
        <v>0</v>
      </c>
      <c r="D1742" s="450" t="str">
        <f>if(Wine!N84=0,"",IF(isblank(Wine!N84),"",if(MOC!$J$152=false,Wine!K84,if(C1742=true,MOC!$H$152&amp;Wine!K84,if(MOC!$J$153,MOC!$H$152&amp;Wine!K84,Wine!K84)))))</f>
        <v/>
      </c>
      <c r="E1742" s="450" t="str">
        <f>if(Wine!N84=0,"",IF(isblank(Wine!N84),"",Wine!N84))</f>
        <v/>
      </c>
      <c r="G1742" s="450" t="str">
        <f>if(Wine!N84=0,"",IF(isblank(Wine!N84),"",if(MOC!$J$156=true,Wine!$K$14,$B$1673)))</f>
        <v/>
      </c>
      <c r="H1742" s="780">
        <f t="shared" si="17"/>
        <v>69</v>
      </c>
      <c r="I1742" s="793" t="str">
        <f>Wine!Z84</f>
        <v/>
      </c>
      <c r="J1742" s="793"/>
      <c r="K1742" s="793"/>
      <c r="L1742" s="793"/>
      <c r="M1742" s="793"/>
      <c r="N1742" s="793"/>
      <c r="O1742" s="793"/>
      <c r="P1742" s="793" t="str">
        <f>IF(ISBLANK(Wine!AA84),"",if(Wine!AA84=0,"",Wine!AA84))</f>
        <v/>
      </c>
      <c r="Q1742" s="793"/>
      <c r="R1742" s="793" t="str">
        <f>IF(ISBLANK(Wine!AC84),"",if(Wine!AC84=0,"",Wine!AC84))</f>
        <v/>
      </c>
    </row>
    <row r="1743">
      <c r="A1743" s="779"/>
      <c r="C1743" s="450" t="b">
        <f>IF(ISBLANK(Wine!L85),FALSE,if(Wine!L85=0,FALSE,TRUE))</f>
        <v>0</v>
      </c>
      <c r="D1743" s="450" t="str">
        <f>if(Wine!N85=0,"",IF(isblank(Wine!N85),"",if(MOC!$J$152=false,Wine!K85,if(C1743=true,MOC!$H$152&amp;Wine!K85,if(MOC!$J$153,MOC!$H$152&amp;Wine!K85,Wine!K85)))))</f>
        <v/>
      </c>
      <c r="E1743" s="450" t="str">
        <f>if(Wine!N85=0,"",IF(isblank(Wine!N85),"",Wine!N85))</f>
        <v/>
      </c>
      <c r="G1743" s="450" t="str">
        <f>if(Wine!N85=0,"",IF(isblank(Wine!N85),"",if(MOC!$J$156=true,Wine!$K$14,$B$1673)))</f>
        <v/>
      </c>
      <c r="H1743" s="780">
        <f t="shared" si="17"/>
        <v>70</v>
      </c>
      <c r="I1743" s="793" t="str">
        <f>Wine!Z85</f>
        <v/>
      </c>
      <c r="J1743" s="793"/>
      <c r="K1743" s="793"/>
      <c r="L1743" s="793"/>
      <c r="M1743" s="793"/>
      <c r="N1743" s="793"/>
      <c r="O1743" s="793"/>
      <c r="P1743" s="793" t="str">
        <f>IF(ISBLANK(Wine!AA85),"",if(Wine!AA85=0,"",Wine!AA85))</f>
        <v/>
      </c>
      <c r="Q1743" s="793"/>
      <c r="R1743" s="793" t="str">
        <f>IF(ISBLANK(Wine!AC85),"",if(Wine!AC85=0,"",Wine!AC85))</f>
        <v/>
      </c>
    </row>
    <row r="1744">
      <c r="A1744" s="779"/>
      <c r="C1744" s="450" t="b">
        <f>IF(ISBLANK(Wine!L86),FALSE,if(Wine!L86=0,FALSE,TRUE))</f>
        <v>0</v>
      </c>
      <c r="D1744" s="450" t="str">
        <f>if(Wine!N86=0,"",IF(isblank(Wine!N86),"",if(MOC!$J$152=false,Wine!K86,if(C1744=true,MOC!$H$152&amp;Wine!K86,if(MOC!$J$153,MOC!$H$152&amp;Wine!K86,Wine!K86)))))</f>
        <v/>
      </c>
      <c r="E1744" s="450" t="str">
        <f>if(Wine!N86=0,"",IF(isblank(Wine!N86),"",Wine!N86))</f>
        <v/>
      </c>
      <c r="G1744" s="450" t="str">
        <f>if(Wine!N86=0,"",IF(isblank(Wine!N86),"",if(MOC!$J$156=true,Wine!$K$14,$B$1673)))</f>
        <v/>
      </c>
      <c r="H1744" s="780">
        <f t="shared" si="17"/>
        <v>71</v>
      </c>
      <c r="I1744" s="793" t="str">
        <f>Wine!Z86</f>
        <v/>
      </c>
      <c r="J1744" s="793"/>
      <c r="K1744" s="793"/>
      <c r="L1744" s="793"/>
      <c r="M1744" s="793"/>
      <c r="N1744" s="793"/>
      <c r="O1744" s="793"/>
      <c r="P1744" s="793" t="str">
        <f>IF(ISBLANK(Wine!AA86),"",if(Wine!AA86=0,"",Wine!AA86))</f>
        <v/>
      </c>
      <c r="Q1744" s="793"/>
      <c r="R1744" s="793" t="str">
        <f>IF(ISBLANK(Wine!AC86),"",if(Wine!AC86=0,"",Wine!AC86))</f>
        <v/>
      </c>
    </row>
    <row r="1745">
      <c r="A1745" s="779"/>
      <c r="C1745" s="450" t="b">
        <f>IF(ISBLANK(Wine!L87),FALSE,if(Wine!L87=0,FALSE,TRUE))</f>
        <v>0</v>
      </c>
      <c r="D1745" s="450" t="str">
        <f>if(Wine!N87=0,"",IF(isblank(Wine!N87),"",if(MOC!$J$152=false,Wine!K87,if(C1745=true,MOC!$H$152&amp;Wine!K87,if(MOC!$J$153,MOC!$H$152&amp;Wine!K87,Wine!K87)))))</f>
        <v/>
      </c>
      <c r="E1745" s="450" t="str">
        <f>if(Wine!N87=0,"",IF(isblank(Wine!N87),"",Wine!N87))</f>
        <v/>
      </c>
      <c r="G1745" s="450" t="str">
        <f>if(Wine!N87=0,"",IF(isblank(Wine!N87),"",if(MOC!$J$156=true,Wine!$K$14,$B$1673)))</f>
        <v/>
      </c>
      <c r="H1745" s="780">
        <f t="shared" si="17"/>
        <v>72</v>
      </c>
      <c r="I1745" s="793" t="str">
        <f>Wine!Z87</f>
        <v/>
      </c>
      <c r="J1745" s="793"/>
      <c r="K1745" s="793"/>
      <c r="L1745" s="793"/>
      <c r="M1745" s="793"/>
      <c r="N1745" s="793"/>
      <c r="O1745" s="793"/>
      <c r="P1745" s="793" t="str">
        <f>IF(ISBLANK(Wine!AA87),"",if(Wine!AA87=0,"",Wine!AA87))</f>
        <v/>
      </c>
      <c r="Q1745" s="793"/>
      <c r="R1745" s="793" t="str">
        <f>IF(ISBLANK(Wine!AC87),"",if(Wine!AC87=0,"",Wine!AC87))</f>
        <v/>
      </c>
    </row>
    <row r="1746">
      <c r="A1746" s="779"/>
      <c r="C1746" s="450" t="b">
        <f>IF(ISBLANK(Wine!L88),FALSE,if(Wine!L88=0,FALSE,TRUE))</f>
        <v>0</v>
      </c>
      <c r="D1746" s="450" t="str">
        <f>if(Wine!N88=0,"",IF(isblank(Wine!N88),"",if(MOC!$J$152=false,Wine!K88,if(C1746=true,MOC!$H$152&amp;Wine!K88,if(MOC!$J$153,MOC!$H$152&amp;Wine!K88,Wine!K88)))))</f>
        <v/>
      </c>
      <c r="E1746" s="450" t="str">
        <f>if(Wine!N88=0,"",IF(isblank(Wine!N88),"",Wine!N88))</f>
        <v/>
      </c>
      <c r="G1746" s="450" t="str">
        <f>if(Wine!N88=0,"",IF(isblank(Wine!N88),"",if(MOC!$J$156=true,Wine!$K$14,$B$1673)))</f>
        <v/>
      </c>
      <c r="H1746" s="780">
        <f t="shared" si="17"/>
        <v>73</v>
      </c>
      <c r="I1746" s="793" t="str">
        <f>Wine!Z88</f>
        <v/>
      </c>
      <c r="J1746" s="793"/>
      <c r="K1746" s="793"/>
      <c r="L1746" s="793"/>
      <c r="M1746" s="793"/>
      <c r="N1746" s="793"/>
      <c r="O1746" s="793"/>
      <c r="P1746" s="793" t="str">
        <f>IF(ISBLANK(Wine!AA88),"",if(Wine!AA88=0,"",Wine!AA88))</f>
        <v/>
      </c>
      <c r="Q1746" s="793"/>
      <c r="R1746" s="793" t="str">
        <f>IF(ISBLANK(Wine!AC88),"",if(Wine!AC88=0,"",Wine!AC88))</f>
        <v/>
      </c>
    </row>
    <row r="1747">
      <c r="A1747" s="779"/>
      <c r="C1747" s="450" t="b">
        <f>IF(ISBLANK(Wine!L89),FALSE,if(Wine!L89=0,FALSE,TRUE))</f>
        <v>0</v>
      </c>
      <c r="D1747" s="450" t="str">
        <f>if(Wine!N89=0,"",IF(isblank(Wine!N89),"",if(MOC!$J$152=false,Wine!K89,if(C1747=true,MOC!$H$152&amp;Wine!K89,if(MOC!$J$153,MOC!$H$152&amp;Wine!K89,Wine!K89)))))</f>
        <v/>
      </c>
      <c r="E1747" s="450" t="str">
        <f>if(Wine!N89=0,"",IF(isblank(Wine!N89),"",Wine!N89))</f>
        <v/>
      </c>
      <c r="G1747" s="450" t="str">
        <f>if(Wine!N89=0,"",IF(isblank(Wine!N89),"",if(MOC!$J$156=true,Wine!$K$14,$B$1673)))</f>
        <v/>
      </c>
      <c r="H1747" s="780">
        <f t="shared" si="17"/>
        <v>74</v>
      </c>
      <c r="I1747" s="793" t="str">
        <f>Wine!Z89</f>
        <v/>
      </c>
      <c r="J1747" s="793"/>
      <c r="K1747" s="793"/>
      <c r="L1747" s="793"/>
      <c r="M1747" s="793"/>
      <c r="N1747" s="793"/>
      <c r="O1747" s="793"/>
      <c r="P1747" s="793" t="str">
        <f>IF(ISBLANK(Wine!AA89),"",if(Wine!AA89=0,"",Wine!AA89))</f>
        <v/>
      </c>
      <c r="Q1747" s="793"/>
      <c r="R1747" s="793" t="str">
        <f>IF(ISBLANK(Wine!AC89),"",if(Wine!AC89=0,"",Wine!AC89))</f>
        <v/>
      </c>
    </row>
    <row r="1748">
      <c r="A1748" s="779"/>
      <c r="C1748" s="450" t="b">
        <f>IF(ISBLANK(Wine!L90),FALSE,if(Wine!L90=0,FALSE,TRUE))</f>
        <v>0</v>
      </c>
      <c r="D1748" s="450" t="str">
        <f>if(Wine!N90=0,"",IF(isblank(Wine!N90),"",if(MOC!$J$152=false,Wine!K90,if(C1748=true,MOC!$H$152&amp;Wine!K90,if(MOC!$J$153,MOC!$H$152&amp;Wine!K90,Wine!K90)))))</f>
        <v/>
      </c>
      <c r="E1748" s="450" t="str">
        <f>if(Wine!N90=0,"",IF(isblank(Wine!N90),"",Wine!N90))</f>
        <v/>
      </c>
      <c r="G1748" s="450" t="str">
        <f>if(Wine!N90=0,"",IF(isblank(Wine!N90),"",if(MOC!$J$156=true,Wine!$K$14,$B$1673)))</f>
        <v/>
      </c>
      <c r="H1748" s="780">
        <f t="shared" si="17"/>
        <v>75</v>
      </c>
      <c r="I1748" s="793" t="str">
        <f>Wine!Z90</f>
        <v/>
      </c>
      <c r="J1748" s="793"/>
      <c r="K1748" s="793"/>
      <c r="L1748" s="793"/>
      <c r="M1748" s="793"/>
      <c r="N1748" s="793"/>
      <c r="O1748" s="793"/>
      <c r="P1748" s="793" t="str">
        <f>IF(ISBLANK(Wine!AA90),"",if(Wine!AA90=0,"",Wine!AA90))</f>
        <v/>
      </c>
      <c r="Q1748" s="793"/>
      <c r="R1748" s="793" t="str">
        <f>IF(ISBLANK(Wine!AC90),"",if(Wine!AC90=0,"",Wine!AC90))</f>
        <v/>
      </c>
    </row>
    <row r="1749">
      <c r="A1749" s="779"/>
      <c r="C1749" s="450" t="b">
        <f>IF(ISBLANK(Wine!L91),FALSE,if(Wine!L91=0,FALSE,TRUE))</f>
        <v>0</v>
      </c>
      <c r="D1749" s="450" t="str">
        <f>if(Wine!N91=0,"",IF(isblank(Wine!N91),"",if(MOC!$J$152=false,Wine!K91,if(C1749=true,MOC!$H$152&amp;Wine!K91,if(MOC!$J$153,MOC!$H$152&amp;Wine!K91,Wine!K91)))))</f>
        <v/>
      </c>
      <c r="E1749" s="450" t="str">
        <f>if(Wine!N91=0,"",IF(isblank(Wine!N91),"",Wine!N91))</f>
        <v/>
      </c>
      <c r="G1749" s="450" t="str">
        <f>if(Wine!N91=0,"",IF(isblank(Wine!N91),"",if(MOC!$J$156=true,Wine!$K$14,$B$1673)))</f>
        <v/>
      </c>
      <c r="H1749" s="780">
        <f t="shared" si="17"/>
        <v>76</v>
      </c>
      <c r="I1749" s="793" t="str">
        <f>Wine!Z91</f>
        <v/>
      </c>
      <c r="J1749" s="793"/>
      <c r="K1749" s="793"/>
      <c r="L1749" s="793"/>
      <c r="M1749" s="793"/>
      <c r="N1749" s="793"/>
      <c r="O1749" s="793"/>
      <c r="P1749" s="793" t="str">
        <f>IF(ISBLANK(Wine!AA91),"",if(Wine!AA91=0,"",Wine!AA91))</f>
        <v/>
      </c>
      <c r="Q1749" s="793"/>
      <c r="R1749" s="793" t="str">
        <f>IF(ISBLANK(Wine!AC91),"",if(Wine!AC91=0,"",Wine!AC91))</f>
        <v/>
      </c>
    </row>
    <row r="1750">
      <c r="A1750" s="779"/>
      <c r="C1750" s="450" t="b">
        <f>IF(ISBLANK(Wine!L92),FALSE,if(Wine!L92=0,FALSE,TRUE))</f>
        <v>0</v>
      </c>
      <c r="D1750" s="450" t="str">
        <f>if(Wine!N92=0,"",IF(isblank(Wine!N92),"",if(MOC!$J$152=false,Wine!K92,if(C1750=true,MOC!$H$152&amp;Wine!K92,if(MOC!$J$153,MOC!$H$152&amp;Wine!K92,Wine!K92)))))</f>
        <v/>
      </c>
      <c r="E1750" s="450" t="str">
        <f>if(Wine!N92=0,"",IF(isblank(Wine!N92),"",Wine!N92))</f>
        <v/>
      </c>
      <c r="G1750" s="450" t="str">
        <f>if(Wine!N92=0,"",IF(isblank(Wine!N92),"",if(MOC!$J$156=true,Wine!$K$14,$B$1673)))</f>
        <v/>
      </c>
      <c r="H1750" s="780">
        <f t="shared" si="17"/>
        <v>77</v>
      </c>
      <c r="I1750" s="793" t="str">
        <f>Wine!Z92</f>
        <v/>
      </c>
      <c r="J1750" s="793"/>
      <c r="K1750" s="793"/>
      <c r="L1750" s="793"/>
      <c r="M1750" s="793"/>
      <c r="N1750" s="793"/>
      <c r="O1750" s="793"/>
      <c r="P1750" s="793" t="str">
        <f>IF(ISBLANK(Wine!AA92),"",if(Wine!AA92=0,"",Wine!AA92))</f>
        <v/>
      </c>
      <c r="Q1750" s="793"/>
      <c r="R1750" s="793" t="str">
        <f>IF(ISBLANK(Wine!AC92),"",if(Wine!AC92=0,"",Wine!AC92))</f>
        <v/>
      </c>
    </row>
    <row r="1751">
      <c r="A1751" s="779"/>
      <c r="C1751" s="450" t="b">
        <f>IF(ISBLANK(Wine!L93),FALSE,if(Wine!L93=0,FALSE,TRUE))</f>
        <v>0</v>
      </c>
      <c r="D1751" s="450" t="str">
        <f>if(Wine!N93=0,"",IF(isblank(Wine!N93),"",if(MOC!$J$152=false,Wine!K93,if(C1751=true,MOC!$H$152&amp;Wine!K93,if(MOC!$J$153,MOC!$H$152&amp;Wine!K93,Wine!K93)))))</f>
        <v/>
      </c>
      <c r="E1751" s="450" t="str">
        <f>if(Wine!N93=0,"",IF(isblank(Wine!N93),"",Wine!N93))</f>
        <v/>
      </c>
      <c r="G1751" s="450" t="str">
        <f>if(Wine!N93=0,"",IF(isblank(Wine!N93),"",if(MOC!$J$156=true,Wine!$K$14,$B$1673)))</f>
        <v/>
      </c>
      <c r="H1751" s="780">
        <f t="shared" si="17"/>
        <v>78</v>
      </c>
      <c r="I1751" s="793" t="str">
        <f>Wine!Z93</f>
        <v/>
      </c>
      <c r="J1751" s="793"/>
      <c r="K1751" s="793"/>
      <c r="L1751" s="793"/>
      <c r="M1751" s="793"/>
      <c r="N1751" s="793"/>
      <c r="O1751" s="793"/>
      <c r="P1751" s="793" t="str">
        <f>IF(ISBLANK(Wine!AA93),"",if(Wine!AA93=0,"",Wine!AA93))</f>
        <v/>
      </c>
      <c r="Q1751" s="793"/>
      <c r="R1751" s="793" t="str">
        <f>IF(ISBLANK(Wine!AC93),"",if(Wine!AC93=0,"",Wine!AC93))</f>
        <v/>
      </c>
    </row>
    <row r="1752">
      <c r="A1752" s="779"/>
      <c r="C1752" s="450" t="b">
        <f>IF(ISBLANK(Wine!L94),FALSE,if(Wine!L94=0,FALSE,TRUE))</f>
        <v>0</v>
      </c>
      <c r="D1752" s="450" t="str">
        <f>if(Wine!N94=0,"",IF(isblank(Wine!N94),"",if(MOC!$J$152=false,Wine!K94,if(C1752=true,MOC!$H$152&amp;Wine!K94,if(MOC!$J$153,MOC!$H$152&amp;Wine!K94,Wine!K94)))))</f>
        <v/>
      </c>
      <c r="E1752" s="450" t="str">
        <f>if(Wine!N94=0,"",IF(isblank(Wine!N94),"",Wine!N94))</f>
        <v/>
      </c>
      <c r="G1752" s="450" t="str">
        <f>if(Wine!N94=0,"",IF(isblank(Wine!N94),"",if(MOC!$J$156=true,Wine!$K$14,$B$1673)))</f>
        <v/>
      </c>
      <c r="H1752" s="780">
        <f t="shared" si="17"/>
        <v>79</v>
      </c>
      <c r="I1752" s="793" t="str">
        <f>Wine!Z94</f>
        <v/>
      </c>
      <c r="J1752" s="793"/>
      <c r="K1752" s="793"/>
      <c r="L1752" s="793"/>
      <c r="M1752" s="793"/>
      <c r="N1752" s="793"/>
      <c r="O1752" s="793"/>
      <c r="P1752" s="793" t="str">
        <f>IF(ISBLANK(Wine!AA94),"",if(Wine!AA94=0,"",Wine!AA94))</f>
        <v/>
      </c>
      <c r="Q1752" s="793"/>
      <c r="R1752" s="793" t="str">
        <f>IF(ISBLANK(Wine!AC94),"",if(Wine!AC94=0,"",Wine!AC94))</f>
        <v/>
      </c>
    </row>
    <row r="1753">
      <c r="A1753" s="779"/>
      <c r="C1753" s="450" t="b">
        <f>IF(ISBLANK(Wine!L95),FALSE,if(Wine!L95=0,FALSE,TRUE))</f>
        <v>0</v>
      </c>
      <c r="D1753" s="450" t="str">
        <f>if(Wine!N95=0,"",IF(isblank(Wine!N95),"",if(MOC!$J$152=false,Wine!K95,if(C1753=true,MOC!$H$152&amp;Wine!K95,if(MOC!$J$153,MOC!$H$152&amp;Wine!K95,Wine!K95)))))</f>
        <v/>
      </c>
      <c r="E1753" s="450" t="str">
        <f>if(Wine!N95=0,"",IF(isblank(Wine!N95),"",Wine!N95))</f>
        <v/>
      </c>
      <c r="G1753" s="450" t="str">
        <f>if(Wine!N95=0,"",IF(isblank(Wine!N95),"",if(MOC!$J$156=true,Wine!$K$14,$B$1673)))</f>
        <v/>
      </c>
      <c r="H1753" s="780">
        <f t="shared" si="17"/>
        <v>80</v>
      </c>
      <c r="I1753" s="793" t="str">
        <f>Wine!Z95</f>
        <v/>
      </c>
      <c r="J1753" s="793"/>
      <c r="K1753" s="793"/>
      <c r="L1753" s="793"/>
      <c r="M1753" s="793"/>
      <c r="N1753" s="793"/>
      <c r="O1753" s="793"/>
      <c r="P1753" s="793" t="str">
        <f>IF(ISBLANK(Wine!AA95),"",if(Wine!AA95=0,"",Wine!AA95))</f>
        <v/>
      </c>
      <c r="Q1753" s="793"/>
      <c r="R1753" s="793" t="str">
        <f>IF(ISBLANK(Wine!AC95),"",if(Wine!AC95=0,"",Wine!AC95))</f>
        <v/>
      </c>
    </row>
    <row r="1754">
      <c r="A1754" s="779"/>
      <c r="C1754" s="450" t="b">
        <f>IF(ISBLANK(Wine!L96),FALSE,if(Wine!L96=0,FALSE,TRUE))</f>
        <v>0</v>
      </c>
      <c r="D1754" s="450" t="str">
        <f>if(Wine!N96=0,"",IF(isblank(Wine!N96),"",if(MOC!$J$152=false,Wine!K96,if(C1754=true,MOC!$H$152&amp;Wine!K96,if(MOC!$J$153,MOC!$H$152&amp;Wine!K96,Wine!K96)))))</f>
        <v/>
      </c>
      <c r="E1754" s="450" t="str">
        <f>if(Wine!N96=0,"",IF(isblank(Wine!N96),"",Wine!N96))</f>
        <v/>
      </c>
      <c r="G1754" s="450" t="str">
        <f>if(Wine!N96=0,"",IF(isblank(Wine!N96),"",if(MOC!$J$156=true,Wine!$K$14,$B$1673)))</f>
        <v/>
      </c>
      <c r="H1754" s="780">
        <f t="shared" si="17"/>
        <v>81</v>
      </c>
      <c r="I1754" s="793" t="str">
        <f>Wine!Z96</f>
        <v/>
      </c>
      <c r="J1754" s="793"/>
      <c r="K1754" s="793"/>
      <c r="L1754" s="793"/>
      <c r="M1754" s="793"/>
      <c r="N1754" s="793"/>
      <c r="O1754" s="793"/>
      <c r="P1754" s="793" t="str">
        <f>IF(ISBLANK(Wine!AA96),"",if(Wine!AA96=0,"",Wine!AA96))</f>
        <v/>
      </c>
      <c r="Q1754" s="793"/>
      <c r="R1754" s="793" t="str">
        <f>IF(ISBLANK(Wine!AC96),"",if(Wine!AC96=0,"",Wine!AC96))</f>
        <v/>
      </c>
    </row>
    <row r="1755">
      <c r="A1755" s="779"/>
      <c r="C1755" s="450" t="b">
        <f>IF(ISBLANK(Wine!L97),FALSE,if(Wine!L97=0,FALSE,TRUE))</f>
        <v>0</v>
      </c>
      <c r="D1755" s="450" t="str">
        <f>if(Wine!N97=0,"",IF(isblank(Wine!N97),"",if(MOC!$J$152=false,Wine!K97,if(C1755=true,MOC!$H$152&amp;Wine!K97,if(MOC!$J$153,MOC!$H$152&amp;Wine!K97,Wine!K97)))))</f>
        <v/>
      </c>
      <c r="E1755" s="450" t="str">
        <f>if(Wine!N97=0,"",IF(isblank(Wine!N97),"",Wine!N97))</f>
        <v/>
      </c>
      <c r="G1755" s="450" t="str">
        <f>if(Wine!N97=0,"",IF(isblank(Wine!N97),"",if(MOC!$J$156=true,Wine!$K$14,$B$1673)))</f>
        <v/>
      </c>
      <c r="H1755" s="780">
        <f t="shared" si="17"/>
        <v>82</v>
      </c>
      <c r="I1755" s="793" t="str">
        <f>Wine!Z97</f>
        <v/>
      </c>
      <c r="J1755" s="793"/>
      <c r="K1755" s="793"/>
      <c r="L1755" s="793"/>
      <c r="M1755" s="793"/>
      <c r="N1755" s="793"/>
      <c r="O1755" s="793"/>
      <c r="P1755" s="793" t="str">
        <f>IF(ISBLANK(Wine!AA97),"",if(Wine!AA97=0,"",Wine!AA97))</f>
        <v/>
      </c>
      <c r="Q1755" s="793"/>
      <c r="R1755" s="793" t="str">
        <f>IF(ISBLANK(Wine!AC97),"",if(Wine!AC97=0,"",Wine!AC97))</f>
        <v/>
      </c>
    </row>
    <row r="1756">
      <c r="A1756" s="779"/>
      <c r="C1756" s="450" t="b">
        <f>IF(ISBLANK(Wine!L98),FALSE,if(Wine!L98=0,FALSE,TRUE))</f>
        <v>0</v>
      </c>
      <c r="D1756" s="450" t="str">
        <f>if(Wine!N98=0,"",IF(isblank(Wine!N98),"",if(MOC!$J$152=false,Wine!K98,if(C1756=true,MOC!$H$152&amp;Wine!K98,if(MOC!$J$153,MOC!$H$152&amp;Wine!K98,Wine!K98)))))</f>
        <v/>
      </c>
      <c r="E1756" s="450" t="str">
        <f>if(Wine!N98=0,"",IF(isblank(Wine!N98),"",Wine!N98))</f>
        <v/>
      </c>
      <c r="G1756" s="450" t="str">
        <f>if(Wine!N98=0,"",IF(isblank(Wine!N98),"",if(MOC!$J$156=true,Wine!$K$14,$B$1673)))</f>
        <v/>
      </c>
      <c r="H1756" s="780">
        <f t="shared" si="17"/>
        <v>83</v>
      </c>
      <c r="I1756" s="793" t="str">
        <f>Wine!Z98</f>
        <v/>
      </c>
      <c r="J1756" s="793"/>
      <c r="K1756" s="793"/>
      <c r="L1756" s="793"/>
      <c r="M1756" s="793"/>
      <c r="N1756" s="793"/>
      <c r="O1756" s="793"/>
      <c r="P1756" s="793" t="str">
        <f>IF(ISBLANK(Wine!AA98),"",if(Wine!AA98=0,"",Wine!AA98))</f>
        <v/>
      </c>
      <c r="Q1756" s="793"/>
      <c r="R1756" s="793" t="str">
        <f>IF(ISBLANK(Wine!AC98),"",if(Wine!AC98=0,"",Wine!AC98))</f>
        <v/>
      </c>
    </row>
    <row r="1757">
      <c r="A1757" s="779"/>
      <c r="C1757" s="450" t="b">
        <f>IF(ISBLANK(Wine!L99),FALSE,if(Wine!L99=0,FALSE,TRUE))</f>
        <v>0</v>
      </c>
      <c r="D1757" s="450" t="str">
        <f>if(Wine!N99=0,"",IF(isblank(Wine!N99),"",if(MOC!$J$152=false,Wine!K99,if(C1757=true,MOC!$H$152&amp;Wine!K99,if(MOC!$J$153,MOC!$H$152&amp;Wine!K99,Wine!K99)))))</f>
        <v/>
      </c>
      <c r="E1757" s="450" t="str">
        <f>if(Wine!N99=0,"",IF(isblank(Wine!N99),"",Wine!N99))</f>
        <v/>
      </c>
      <c r="G1757" s="450" t="str">
        <f>if(Wine!N99=0,"",IF(isblank(Wine!N99),"",if(MOC!$J$156=true,Wine!$K$14,$B$1673)))</f>
        <v/>
      </c>
      <c r="H1757" s="780">
        <f t="shared" si="17"/>
        <v>84</v>
      </c>
      <c r="I1757" s="793" t="str">
        <f>Wine!Z99</f>
        <v/>
      </c>
      <c r="J1757" s="793"/>
      <c r="K1757" s="793"/>
      <c r="L1757" s="793"/>
      <c r="M1757" s="793"/>
      <c r="N1757" s="793"/>
      <c r="O1757" s="793"/>
      <c r="P1757" s="793" t="str">
        <f>IF(ISBLANK(Wine!AA99),"",if(Wine!AA99=0,"",Wine!AA99))</f>
        <v/>
      </c>
      <c r="Q1757" s="793"/>
      <c r="R1757" s="793" t="str">
        <f>IF(ISBLANK(Wine!AC99),"",if(Wine!AC99=0,"",Wine!AC99))</f>
        <v/>
      </c>
    </row>
    <row r="1758">
      <c r="A1758" s="779"/>
      <c r="C1758" s="450" t="b">
        <f>IF(ISBLANK(Wine!L100),FALSE,if(Wine!L100=0,FALSE,TRUE))</f>
        <v>0</v>
      </c>
      <c r="D1758" s="450" t="str">
        <f>if(Wine!N100=0,"",IF(isblank(Wine!N100),"",if(MOC!$J$152=false,Wine!K100,if(C1758=true,MOC!$H$152&amp;Wine!K100,if(MOC!$J$153,MOC!$H$152&amp;Wine!K100,Wine!K100)))))</f>
        <v/>
      </c>
      <c r="E1758" s="450" t="str">
        <f>if(Wine!N100=0,"",IF(isblank(Wine!N100),"",Wine!N100))</f>
        <v/>
      </c>
      <c r="G1758" s="450" t="str">
        <f>if(Wine!N100=0,"",IF(isblank(Wine!N100),"",if(MOC!$J$156=true,Wine!$K$14,$B$1673)))</f>
        <v/>
      </c>
      <c r="H1758" s="780">
        <f t="shared" si="17"/>
        <v>85</v>
      </c>
      <c r="I1758" s="793" t="str">
        <f>Wine!Z100</f>
        <v/>
      </c>
      <c r="J1758" s="793"/>
      <c r="K1758" s="793"/>
      <c r="L1758" s="793"/>
      <c r="M1758" s="793"/>
      <c r="N1758" s="793"/>
      <c r="O1758" s="793"/>
      <c r="P1758" s="793" t="str">
        <f>IF(ISBLANK(Wine!AA100),"",if(Wine!AA100=0,"",Wine!AA100))</f>
        <v/>
      </c>
      <c r="Q1758" s="793"/>
      <c r="R1758" s="793" t="str">
        <f>IF(ISBLANK(Wine!AC100),"",if(Wine!AC100=0,"",Wine!AC100))</f>
        <v/>
      </c>
    </row>
    <row r="1759">
      <c r="A1759" s="779"/>
      <c r="C1759" s="450" t="b">
        <f>IF(ISBLANK(Wine!L101),FALSE,if(Wine!L101=0,FALSE,TRUE))</f>
        <v>0</v>
      </c>
      <c r="D1759" s="450" t="str">
        <f>if(Wine!N101=0,"",IF(isblank(Wine!N101),"",if(MOC!$J$152=false,Wine!K101,if(C1759=true,MOC!$H$152&amp;Wine!K101,if(MOC!$J$153,MOC!$H$152&amp;Wine!K101,Wine!K101)))))</f>
        <v/>
      </c>
      <c r="E1759" s="450" t="str">
        <f>if(Wine!N101=0,"",IF(isblank(Wine!N101),"",Wine!N101))</f>
        <v/>
      </c>
      <c r="G1759" s="450" t="str">
        <f>if(Wine!N101=0,"",IF(isblank(Wine!N101),"",if(MOC!$J$156=true,Wine!$K$14,$B$1673)))</f>
        <v/>
      </c>
      <c r="H1759" s="780">
        <f t="shared" si="17"/>
        <v>86</v>
      </c>
      <c r="I1759" s="793" t="str">
        <f>Wine!Z101</f>
        <v/>
      </c>
      <c r="J1759" s="793"/>
      <c r="K1759" s="793"/>
      <c r="L1759" s="793"/>
      <c r="M1759" s="793"/>
      <c r="N1759" s="793"/>
      <c r="O1759" s="793"/>
      <c r="P1759" s="793" t="str">
        <f>IF(ISBLANK(Wine!AA101),"",if(Wine!AA101=0,"",Wine!AA101))</f>
        <v/>
      </c>
      <c r="Q1759" s="793"/>
      <c r="R1759" s="793" t="str">
        <f>IF(ISBLANK(Wine!AC101),"",if(Wine!AC101=0,"",Wine!AC101))</f>
        <v/>
      </c>
    </row>
    <row r="1760">
      <c r="A1760" s="779"/>
      <c r="C1760" s="450" t="b">
        <f>IF(ISBLANK(Wine!L102),FALSE,if(Wine!L102=0,FALSE,TRUE))</f>
        <v>0</v>
      </c>
      <c r="D1760" s="450" t="str">
        <f>if(Wine!N102=0,"",IF(isblank(Wine!N102),"",if(MOC!$J$152=false,Wine!K102,if(C1760=true,MOC!$H$152&amp;Wine!K102,if(MOC!$J$153,MOC!$H$152&amp;Wine!K102,Wine!K102)))))</f>
        <v/>
      </c>
      <c r="E1760" s="450" t="str">
        <f>if(Wine!N102=0,"",IF(isblank(Wine!N102),"",Wine!N102))</f>
        <v/>
      </c>
      <c r="G1760" s="450" t="str">
        <f>if(Wine!N102=0,"",IF(isblank(Wine!N102),"",if(MOC!$J$156=true,Wine!$K$14,$B$1673)))</f>
        <v/>
      </c>
      <c r="H1760" s="780">
        <f t="shared" si="17"/>
        <v>87</v>
      </c>
      <c r="I1760" s="793" t="str">
        <f>Wine!Z102</f>
        <v/>
      </c>
      <c r="J1760" s="793"/>
      <c r="K1760" s="793"/>
      <c r="L1760" s="793"/>
      <c r="M1760" s="793"/>
      <c r="N1760" s="793"/>
      <c r="O1760" s="793"/>
      <c r="P1760" s="793" t="str">
        <f>IF(ISBLANK(Wine!AA102),"",if(Wine!AA102=0,"",Wine!AA102))</f>
        <v/>
      </c>
      <c r="Q1760" s="793"/>
      <c r="R1760" s="793" t="str">
        <f>IF(ISBLANK(Wine!AC102),"",if(Wine!AC102=0,"",Wine!AC102))</f>
        <v/>
      </c>
    </row>
    <row r="1761">
      <c r="A1761" s="779"/>
      <c r="C1761" s="450" t="b">
        <f>IF(ISBLANK(Wine!L103),FALSE,if(Wine!L103=0,FALSE,TRUE))</f>
        <v>0</v>
      </c>
      <c r="D1761" s="450" t="str">
        <f>if(Wine!N103=0,"",IF(isblank(Wine!N103),"",if(MOC!$J$152=false,Wine!K103,if(C1761=true,MOC!$H$152&amp;Wine!K103,if(MOC!$J$153,MOC!$H$152&amp;Wine!K103,Wine!K103)))))</f>
        <v/>
      </c>
      <c r="E1761" s="450" t="str">
        <f>if(Wine!N103=0,"",IF(isblank(Wine!N103),"",Wine!N103))</f>
        <v/>
      </c>
      <c r="G1761" s="450" t="str">
        <f>if(Wine!N103=0,"",IF(isblank(Wine!N103),"",if(MOC!$J$156=true,Wine!$K$14,$B$1673)))</f>
        <v/>
      </c>
      <c r="H1761" s="780">
        <f t="shared" si="17"/>
        <v>88</v>
      </c>
      <c r="I1761" s="793" t="str">
        <f>Wine!Z103</f>
        <v/>
      </c>
      <c r="J1761" s="793"/>
      <c r="K1761" s="793"/>
      <c r="L1761" s="793"/>
      <c r="M1761" s="793"/>
      <c r="N1761" s="793"/>
      <c r="O1761" s="793"/>
      <c r="P1761" s="793" t="str">
        <f>IF(ISBLANK(Wine!AA103),"",if(Wine!AA103=0,"",Wine!AA103))</f>
        <v/>
      </c>
      <c r="Q1761" s="793"/>
      <c r="R1761" s="793" t="str">
        <f>IF(ISBLANK(Wine!AC103),"",if(Wine!AC103=0,"",Wine!AC103))</f>
        <v/>
      </c>
    </row>
    <row r="1762">
      <c r="A1762" s="779"/>
      <c r="C1762" s="450" t="b">
        <f>IF(ISBLANK(Wine!L104),FALSE,if(Wine!L104=0,FALSE,TRUE))</f>
        <v>0</v>
      </c>
      <c r="D1762" s="450" t="str">
        <f>if(Wine!N104=0,"",IF(isblank(Wine!N104),"",if(MOC!$J$152=false,Wine!K104,if(C1762=true,MOC!$H$152&amp;Wine!K104,if(MOC!$J$153,MOC!$H$152&amp;Wine!K104,Wine!K104)))))</f>
        <v/>
      </c>
      <c r="E1762" s="450" t="str">
        <f>if(Wine!N104=0,"",IF(isblank(Wine!N104),"",Wine!N104))</f>
        <v/>
      </c>
      <c r="G1762" s="450" t="str">
        <f>if(Wine!N104=0,"",IF(isblank(Wine!N104),"",if(MOC!$J$156=true,Wine!$K$14,$B$1673)))</f>
        <v/>
      </c>
      <c r="H1762" s="780">
        <f t="shared" si="17"/>
        <v>89</v>
      </c>
      <c r="I1762" s="793" t="str">
        <f>Wine!Z104</f>
        <v/>
      </c>
      <c r="J1762" s="793"/>
      <c r="K1762" s="793"/>
      <c r="L1762" s="793"/>
      <c r="M1762" s="793"/>
      <c r="N1762" s="793"/>
      <c r="O1762" s="793"/>
      <c r="P1762" s="793" t="str">
        <f>IF(ISBLANK(Wine!AA104),"",if(Wine!AA104=0,"",Wine!AA104))</f>
        <v/>
      </c>
      <c r="Q1762" s="793"/>
      <c r="R1762" s="793" t="str">
        <f>IF(ISBLANK(Wine!AC104),"",if(Wine!AC104=0,"",Wine!AC104))</f>
        <v/>
      </c>
    </row>
    <row r="1763">
      <c r="A1763" s="779"/>
      <c r="C1763" s="450" t="b">
        <f>IF(ISBLANK(Wine!L105),FALSE,if(Wine!L105=0,FALSE,TRUE))</f>
        <v>0</v>
      </c>
      <c r="D1763" s="450" t="str">
        <f>if(Wine!N105=0,"",IF(isblank(Wine!N105),"",if(MOC!$J$152=false,Wine!K105,if(C1763=true,MOC!$H$152&amp;Wine!K105,if(MOC!$J$153,MOC!$H$152&amp;Wine!K105,Wine!K105)))))</f>
        <v/>
      </c>
      <c r="E1763" s="450" t="str">
        <f>if(Wine!N105=0,"",IF(isblank(Wine!N105),"",Wine!N105))</f>
        <v/>
      </c>
      <c r="G1763" s="450" t="str">
        <f>if(Wine!N105=0,"",IF(isblank(Wine!N105),"",if(MOC!$J$156=true,Wine!$K$14,$B$1673)))</f>
        <v/>
      </c>
      <c r="H1763" s="780">
        <f t="shared" si="17"/>
        <v>90</v>
      </c>
      <c r="I1763" s="793" t="str">
        <f>Wine!Z105</f>
        <v/>
      </c>
      <c r="J1763" s="793"/>
      <c r="K1763" s="793"/>
      <c r="L1763" s="793"/>
      <c r="M1763" s="793"/>
      <c r="N1763" s="793"/>
      <c r="O1763" s="793"/>
      <c r="P1763" s="793" t="str">
        <f>IF(ISBLANK(Wine!AA105),"",if(Wine!AA105=0,"",Wine!AA105))</f>
        <v/>
      </c>
      <c r="Q1763" s="793"/>
      <c r="R1763" s="793" t="str">
        <f>IF(ISBLANK(Wine!AC105),"",if(Wine!AC105=0,"",Wine!AC105))</f>
        <v/>
      </c>
    </row>
    <row r="1764">
      <c r="A1764" s="779"/>
      <c r="C1764" s="450" t="b">
        <f>IF(ISBLANK(Wine!L106),FALSE,if(Wine!L106=0,FALSE,TRUE))</f>
        <v>0</v>
      </c>
      <c r="D1764" s="450" t="str">
        <f>if(Wine!N106=0,"",IF(isblank(Wine!N106),"",if(MOC!$J$152=false,Wine!K106,if(C1764=true,MOC!$H$152&amp;Wine!K106,if(MOC!$J$153,MOC!$H$152&amp;Wine!K106,Wine!K106)))))</f>
        <v/>
      </c>
      <c r="E1764" s="450" t="str">
        <f>if(Wine!N106=0,"",IF(isblank(Wine!N106),"",Wine!N106))</f>
        <v/>
      </c>
      <c r="G1764" s="450" t="str">
        <f>if(Wine!N106=0,"",IF(isblank(Wine!N106),"",if(MOC!$J$156=true,Wine!$K$14,$B$1673)))</f>
        <v/>
      </c>
      <c r="H1764" s="780">
        <f t="shared" si="17"/>
        <v>91</v>
      </c>
      <c r="I1764" s="793" t="str">
        <f>Wine!Z106</f>
        <v/>
      </c>
      <c r="J1764" s="793"/>
      <c r="K1764" s="793"/>
      <c r="L1764" s="793"/>
      <c r="M1764" s="793"/>
      <c r="N1764" s="793"/>
      <c r="O1764" s="793"/>
      <c r="P1764" s="793" t="str">
        <f>IF(ISBLANK(Wine!AA106),"",if(Wine!AA106=0,"",Wine!AA106))</f>
        <v/>
      </c>
      <c r="Q1764" s="793"/>
      <c r="R1764" s="793" t="str">
        <f>IF(ISBLANK(Wine!AC106),"",if(Wine!AC106=0,"",Wine!AC106))</f>
        <v/>
      </c>
    </row>
    <row r="1765">
      <c r="A1765" s="779"/>
      <c r="C1765" s="450" t="b">
        <f>IF(ISBLANK(Wine!L107),FALSE,if(Wine!L107=0,FALSE,TRUE))</f>
        <v>0</v>
      </c>
      <c r="D1765" s="450" t="str">
        <f>if(Wine!N107=0,"",IF(isblank(Wine!N107),"",if(MOC!$J$152=false,Wine!K107,if(C1765=true,MOC!$H$152&amp;Wine!K107,if(MOC!$J$153,MOC!$H$152&amp;Wine!K107,Wine!K107)))))</f>
        <v/>
      </c>
      <c r="E1765" s="450" t="str">
        <f>if(Wine!N107=0,"",IF(isblank(Wine!N107),"",Wine!N107))</f>
        <v/>
      </c>
      <c r="G1765" s="450" t="str">
        <f>if(Wine!N107=0,"",IF(isblank(Wine!N107),"",if(MOC!$J$156=true,Wine!$K$14,$B$1673)))</f>
        <v/>
      </c>
      <c r="H1765" s="780">
        <f t="shared" si="17"/>
        <v>92</v>
      </c>
      <c r="I1765" s="793" t="str">
        <f>Wine!Z107</f>
        <v/>
      </c>
      <c r="J1765" s="793"/>
      <c r="K1765" s="793"/>
      <c r="L1765" s="793"/>
      <c r="M1765" s="793"/>
      <c r="N1765" s="793"/>
      <c r="O1765" s="793"/>
      <c r="P1765" s="793" t="str">
        <f>IF(ISBLANK(Wine!AA107),"",if(Wine!AA107=0,"",Wine!AA107))</f>
        <v/>
      </c>
      <c r="Q1765" s="793"/>
      <c r="R1765" s="793" t="str">
        <f>IF(ISBLANK(Wine!AC107),"",if(Wine!AC107=0,"",Wine!AC107))</f>
        <v/>
      </c>
    </row>
    <row r="1766">
      <c r="A1766" s="779"/>
      <c r="C1766" s="450" t="b">
        <f>IF(ISBLANK(Wine!L108),FALSE,if(Wine!L108=0,FALSE,TRUE))</f>
        <v>0</v>
      </c>
      <c r="D1766" s="450" t="str">
        <f>if(Wine!N108=0,"",IF(isblank(Wine!N108),"",if(MOC!$J$152=false,Wine!K108,if(C1766=true,MOC!$H$152&amp;Wine!K108,if(MOC!$J$153,MOC!$H$152&amp;Wine!K108,Wine!K108)))))</f>
        <v/>
      </c>
      <c r="E1766" s="450" t="str">
        <f>if(Wine!N108=0,"",IF(isblank(Wine!N108),"",Wine!N108))</f>
        <v/>
      </c>
      <c r="G1766" s="450" t="str">
        <f>if(Wine!N108=0,"",IF(isblank(Wine!N108),"",if(MOC!$J$156=true,Wine!$K$14,$B$1673)))</f>
        <v/>
      </c>
      <c r="H1766" s="780">
        <f t="shared" si="17"/>
        <v>93</v>
      </c>
      <c r="I1766" s="793" t="str">
        <f>Wine!Z108</f>
        <v/>
      </c>
      <c r="J1766" s="793"/>
      <c r="K1766" s="793"/>
      <c r="L1766" s="793"/>
      <c r="M1766" s="793"/>
      <c r="N1766" s="793"/>
      <c r="O1766" s="793"/>
      <c r="P1766" s="793" t="str">
        <f>IF(ISBLANK(Wine!AA108),"",if(Wine!AA108=0,"",Wine!AA108))</f>
        <v/>
      </c>
      <c r="Q1766" s="793"/>
      <c r="R1766" s="793" t="str">
        <f>IF(ISBLANK(Wine!AC108),"",if(Wine!AC108=0,"",Wine!AC108))</f>
        <v/>
      </c>
    </row>
    <row r="1767">
      <c r="A1767" s="779"/>
      <c r="C1767" s="450" t="b">
        <f>IF(ISBLANK(Wine!L109),FALSE,if(Wine!L109=0,FALSE,TRUE))</f>
        <v>0</v>
      </c>
      <c r="D1767" s="450" t="str">
        <f>if(Wine!N109=0,"",IF(isblank(Wine!N109),"",if(MOC!$J$152=false,Wine!K109,if(C1767=true,MOC!$H$152&amp;Wine!K109,if(MOC!$J$153,MOC!$H$152&amp;Wine!K109,Wine!K109)))))</f>
        <v/>
      </c>
      <c r="E1767" s="450" t="str">
        <f>if(Wine!N109=0,"",IF(isblank(Wine!N109),"",Wine!N109))</f>
        <v/>
      </c>
      <c r="G1767" s="450" t="str">
        <f>if(Wine!N109=0,"",IF(isblank(Wine!N109),"",if(MOC!$J$156=true,Wine!$K$14,$B$1673)))</f>
        <v/>
      </c>
      <c r="H1767" s="780">
        <f t="shared" si="17"/>
        <v>94</v>
      </c>
      <c r="I1767" s="793" t="str">
        <f>Wine!Z109</f>
        <v/>
      </c>
      <c r="J1767" s="793"/>
      <c r="K1767" s="793"/>
      <c r="L1767" s="793"/>
      <c r="M1767" s="793"/>
      <c r="N1767" s="793"/>
      <c r="O1767" s="793"/>
      <c r="P1767" s="793" t="str">
        <f>IF(ISBLANK(Wine!AA109),"",if(Wine!AA109=0,"",Wine!AA109))</f>
        <v/>
      </c>
      <c r="Q1767" s="793"/>
      <c r="R1767" s="793" t="str">
        <f>IF(ISBLANK(Wine!AC109),"",if(Wine!AC109=0,"",Wine!AC109))</f>
        <v/>
      </c>
    </row>
    <row r="1768">
      <c r="A1768" s="779"/>
      <c r="C1768" s="450" t="b">
        <f>IF(ISBLANK(Wine!L110),FALSE,if(Wine!L110=0,FALSE,TRUE))</f>
        <v>0</v>
      </c>
      <c r="D1768" s="450" t="str">
        <f>if(Wine!N110=0,"",IF(isblank(Wine!N110),"",if(MOC!$J$152=false,Wine!K110,if(C1768=true,MOC!$H$152&amp;Wine!K110,if(MOC!$J$153,MOC!$H$152&amp;Wine!K110,Wine!K110)))))</f>
        <v/>
      </c>
      <c r="E1768" s="450" t="str">
        <f>if(Wine!N110=0,"",IF(isblank(Wine!N110),"",Wine!N110))</f>
        <v/>
      </c>
      <c r="G1768" s="450" t="str">
        <f>if(Wine!N110=0,"",IF(isblank(Wine!N110),"",if(MOC!$J$156=true,Wine!$K$14,$B$1673)))</f>
        <v/>
      </c>
      <c r="H1768" s="780">
        <f t="shared" si="17"/>
        <v>95</v>
      </c>
      <c r="I1768" s="793" t="str">
        <f>Wine!Z110</f>
        <v/>
      </c>
      <c r="J1768" s="793"/>
      <c r="K1768" s="793"/>
      <c r="L1768" s="793"/>
      <c r="M1768" s="793"/>
      <c r="N1768" s="793"/>
      <c r="O1768" s="793"/>
      <c r="P1768" s="793" t="str">
        <f>IF(ISBLANK(Wine!AA110),"",if(Wine!AA110=0,"",Wine!AA110))</f>
        <v/>
      </c>
      <c r="Q1768" s="793"/>
      <c r="R1768" s="793" t="str">
        <f>IF(ISBLANK(Wine!AC110),"",if(Wine!AC110=0,"",Wine!AC110))</f>
        <v/>
      </c>
    </row>
    <row r="1769">
      <c r="A1769" s="779"/>
      <c r="C1769" s="450" t="b">
        <f>IF(ISBLANK(Wine!L111),FALSE,if(Wine!L111=0,FALSE,TRUE))</f>
        <v>0</v>
      </c>
      <c r="D1769" s="450" t="str">
        <f>if(Wine!N111=0,"",IF(isblank(Wine!N111),"",if(MOC!$J$152=false,Wine!K111,if(C1769=true,MOC!$H$152&amp;Wine!K111,if(MOC!$J$153,MOC!$H$152&amp;Wine!K111,Wine!K111)))))</f>
        <v/>
      </c>
      <c r="E1769" s="450" t="str">
        <f>if(Wine!N111=0,"",IF(isblank(Wine!N111),"",Wine!N111))</f>
        <v/>
      </c>
      <c r="G1769" s="450" t="str">
        <f>if(Wine!N111=0,"",IF(isblank(Wine!N111),"",if(MOC!$J$156=true,Wine!$K$14,$B$1673)))</f>
        <v/>
      </c>
      <c r="H1769" s="780">
        <f t="shared" si="17"/>
        <v>96</v>
      </c>
      <c r="I1769" s="793" t="str">
        <f>Wine!Z111</f>
        <v/>
      </c>
      <c r="J1769" s="793"/>
      <c r="K1769" s="793"/>
      <c r="L1769" s="793"/>
      <c r="M1769" s="793"/>
      <c r="N1769" s="793"/>
      <c r="O1769" s="793"/>
      <c r="P1769" s="793" t="str">
        <f>IF(ISBLANK(Wine!AA111),"",if(Wine!AA111=0,"",Wine!AA111))</f>
        <v/>
      </c>
      <c r="Q1769" s="793"/>
      <c r="R1769" s="793" t="str">
        <f>IF(ISBLANK(Wine!AC111),"",if(Wine!AC111=0,"",Wine!AC111))</f>
        <v/>
      </c>
    </row>
    <row r="1770">
      <c r="A1770" s="779"/>
      <c r="C1770" s="450" t="b">
        <f>IF(ISBLANK(Wine!L112),FALSE,if(Wine!L112=0,FALSE,TRUE))</f>
        <v>0</v>
      </c>
      <c r="D1770" s="450" t="str">
        <f>if(Wine!N112=0,"",IF(isblank(Wine!N112),"",if(MOC!$J$152=false,Wine!K112,if(C1770=true,MOC!$H$152&amp;Wine!K112,if(MOC!$J$153,MOC!$H$152&amp;Wine!K112,Wine!K112)))))</f>
        <v/>
      </c>
      <c r="E1770" s="450" t="str">
        <f>if(Wine!N112=0,"",IF(isblank(Wine!N112),"",Wine!N112))</f>
        <v/>
      </c>
      <c r="G1770" s="450" t="str">
        <f>if(Wine!N112=0,"",IF(isblank(Wine!N112),"",if(MOC!$J$156=true,Wine!$K$14,$B$1673)))</f>
        <v/>
      </c>
      <c r="H1770" s="780">
        <f t="shared" si="17"/>
        <v>97</v>
      </c>
      <c r="I1770" s="793" t="str">
        <f>Wine!Z112</f>
        <v/>
      </c>
      <c r="J1770" s="793"/>
      <c r="K1770" s="793"/>
      <c r="L1770" s="793"/>
      <c r="M1770" s="793"/>
      <c r="N1770" s="793"/>
      <c r="O1770" s="793"/>
      <c r="P1770" s="793" t="str">
        <f>IF(ISBLANK(Wine!AA112),"",if(Wine!AA112=0,"",Wine!AA112))</f>
        <v/>
      </c>
      <c r="Q1770" s="793"/>
      <c r="R1770" s="793" t="str">
        <f>IF(ISBLANK(Wine!AC112),"",if(Wine!AC112=0,"",Wine!AC112))</f>
        <v/>
      </c>
    </row>
    <row r="1771">
      <c r="A1771" s="779"/>
      <c r="C1771" s="450" t="b">
        <f>IF(ISBLANK(Wine!L113),FALSE,if(Wine!L113=0,FALSE,TRUE))</f>
        <v>0</v>
      </c>
      <c r="D1771" s="450" t="str">
        <f>if(Wine!N113=0,"",IF(isblank(Wine!N113),"",if(MOC!$J$152=false,Wine!K113,if(C1771=true,MOC!$H$152&amp;Wine!K113,if(MOC!$J$153,MOC!$H$152&amp;Wine!K113,Wine!K113)))))</f>
        <v/>
      </c>
      <c r="E1771" s="450" t="str">
        <f>if(Wine!N113=0,"",IF(isblank(Wine!N113),"",Wine!N113))</f>
        <v/>
      </c>
      <c r="G1771" s="450" t="str">
        <f>if(Wine!N113=0,"",IF(isblank(Wine!N113),"",if(MOC!$J$156=true,Wine!$K$14,$B$1673)))</f>
        <v/>
      </c>
      <c r="H1771" s="780">
        <f t="shared" si="17"/>
        <v>98</v>
      </c>
      <c r="I1771" s="793" t="str">
        <f>Wine!Z113</f>
        <v/>
      </c>
      <c r="J1771" s="793"/>
      <c r="K1771" s="793"/>
      <c r="L1771" s="793"/>
      <c r="M1771" s="793"/>
      <c r="N1771" s="793"/>
      <c r="O1771" s="793"/>
      <c r="P1771" s="793" t="str">
        <f>IF(ISBLANK(Wine!AA113),"",if(Wine!AA113=0,"",Wine!AA113))</f>
        <v/>
      </c>
      <c r="Q1771" s="793"/>
      <c r="R1771" s="793" t="str">
        <f>IF(ISBLANK(Wine!AC113),"",if(Wine!AC113=0,"",Wine!AC113))</f>
        <v/>
      </c>
    </row>
    <row r="1772">
      <c r="A1772" s="779"/>
      <c r="C1772" s="450" t="b">
        <f>IF(ISBLANK(Wine!L114),FALSE,if(Wine!L114=0,FALSE,TRUE))</f>
        <v>0</v>
      </c>
      <c r="D1772" s="450" t="str">
        <f>if(Wine!N114=0,"",IF(isblank(Wine!N114),"",if(MOC!$J$152=false,Wine!K114,if(C1772=true,MOC!$H$152&amp;Wine!K114,if(MOC!$J$153,MOC!$H$152&amp;Wine!K114,Wine!K114)))))</f>
        <v/>
      </c>
      <c r="E1772" s="450" t="str">
        <f>if(Wine!N114=0,"",IF(isblank(Wine!N114),"",Wine!N114))</f>
        <v/>
      </c>
      <c r="G1772" s="450" t="str">
        <f>if(Wine!N114=0,"",IF(isblank(Wine!N114),"",if(MOC!$J$156=true,Wine!$K$14,$B$1673)))</f>
        <v/>
      </c>
      <c r="H1772" s="780">
        <f t="shared" si="17"/>
        <v>99</v>
      </c>
      <c r="I1772" s="793" t="str">
        <f>Wine!Z114</f>
        <v/>
      </c>
      <c r="J1772" s="793"/>
      <c r="K1772" s="793"/>
      <c r="L1772" s="793"/>
      <c r="M1772" s="793"/>
      <c r="N1772" s="793"/>
      <c r="O1772" s="793"/>
      <c r="P1772" s="793" t="str">
        <f>IF(ISBLANK(Wine!AA114),"",if(Wine!AA114=0,"",Wine!AA114))</f>
        <v/>
      </c>
      <c r="Q1772" s="793"/>
      <c r="R1772" s="793" t="str">
        <f>IF(ISBLANK(Wine!AC114),"",if(Wine!AC114=0,"",Wine!AC114))</f>
        <v/>
      </c>
    </row>
    <row r="1773">
      <c r="A1773" s="779"/>
      <c r="C1773" s="450" t="b">
        <f>IF(ISBLANK(Wine!L115),FALSE,if(Wine!L115=0,FALSE,TRUE))</f>
        <v>0</v>
      </c>
      <c r="D1773" s="450" t="str">
        <f>if(Wine!N115=0,"",IF(isblank(Wine!N115),"",if(MOC!$J$152=false,Wine!K115,if(C1773=true,MOC!$H$152&amp;Wine!K115,if(MOC!$J$153,MOC!$H$152&amp;Wine!K115,Wine!K115)))))</f>
        <v/>
      </c>
      <c r="E1773" s="450" t="str">
        <f>if(Wine!N115=0,"",IF(isblank(Wine!N115),"",Wine!N115))</f>
        <v/>
      </c>
      <c r="G1773" s="450" t="str">
        <f>if(Wine!N115=0,"",IF(isblank(Wine!N115),"",if(MOC!$J$156=true,Wine!$K$14,$B$1673)))</f>
        <v/>
      </c>
      <c r="H1773" s="780">
        <f t="shared" si="17"/>
        <v>100</v>
      </c>
      <c r="I1773" s="793" t="str">
        <f>Wine!Z115</f>
        <v/>
      </c>
      <c r="J1773" s="793"/>
      <c r="K1773" s="793"/>
      <c r="L1773" s="793"/>
      <c r="M1773" s="793"/>
      <c r="N1773" s="793"/>
      <c r="O1773" s="793"/>
      <c r="P1773" s="793" t="str">
        <f>IF(ISBLANK(Wine!AA115),"",if(Wine!AA115=0,"",Wine!AA115))</f>
        <v/>
      </c>
      <c r="Q1773" s="793"/>
      <c r="R1773" s="793" t="str">
        <f>IF(ISBLANK(Wine!AC115),"",if(Wine!AC115=0,"",Wine!AC115))</f>
        <v/>
      </c>
    </row>
    <row r="1774">
      <c r="A1774" s="779"/>
      <c r="H1774" s="780"/>
    </row>
    <row r="1775">
      <c r="A1775" s="779"/>
      <c r="H1775" s="780"/>
    </row>
    <row r="1776">
      <c r="A1776" s="779"/>
      <c r="H1776" s="780"/>
    </row>
    <row r="1777">
      <c r="A1777" s="791" t="str">
        <f>Wine!P14&amp;" "&amp;Wine!Q15</f>
        <v>Sparkling Glass $</v>
      </c>
      <c r="B1777" s="784" t="str">
        <f>SUBSTITUTE(A1777,"$","")</f>
        <v>Sparkling Glass </v>
      </c>
      <c r="H1777" s="780"/>
      <c r="I1777" s="782"/>
    </row>
    <row r="1778">
      <c r="C1778" s="450" t="b">
        <f>IF(ISBLANK(Wine!S16),FALSE,if(Wine!S16=0,FALSE,TRUE))</f>
        <v>1</v>
      </c>
      <c r="D1778" s="450" t="str">
        <f>if(Wine!Q16=0,"",IF(isblank(Wine!Q16),"",if(MOC!$J$148=false,Wine!P16,if(C1778=true,MOC!$H$148&amp;Wine!P16,if(MOC!$J$149,MOC!$H$148&amp;Wine!P16,Wine!P16)))))</f>
        <v/>
      </c>
      <c r="E1778" s="450" t="str">
        <f>if(Wine!Q16=0,"",IF(isblank(Wine!Q16),"",Wine!Q16))</f>
        <v/>
      </c>
      <c r="G1778" s="450" t="str">
        <f>if(Wine!Q16=0,"",IF(isblank(Wine!Q16),"",if(MOC!$J$156=true,Wine!$P$14,$B$1777)))</f>
        <v/>
      </c>
      <c r="H1778" s="780">
        <f>1+H1776</f>
        <v>1</v>
      </c>
      <c r="I1778" s="793" t="str">
        <f>Wine!AE16</f>
        <v/>
      </c>
      <c r="J1778" s="793"/>
      <c r="K1778" s="793"/>
      <c r="L1778" s="793"/>
      <c r="M1778" s="793"/>
      <c r="N1778" s="793"/>
      <c r="O1778" s="793"/>
      <c r="P1778" s="793" t="str">
        <f>IF(ISBLANK(Wine!AF16),"",if(Wine!AF16=0,"",Wine!AF16))</f>
        <v/>
      </c>
      <c r="Q1778" s="793"/>
      <c r="R1778" s="793" t="str">
        <f>IF(ISBLANK(Wine!AH16),"",if(Wine!AH16=0,"",Wine!AH16))</f>
        <v/>
      </c>
    </row>
    <row r="1779">
      <c r="A1779" s="791" t="s">
        <v>506</v>
      </c>
      <c r="B1779" s="784" t="s">
        <v>506</v>
      </c>
      <c r="C1779" s="450" t="b">
        <f>IF(ISBLANK(Wine!S17),FALSE,if(Wine!S17=0,FALSE,TRUE))</f>
        <v>0</v>
      </c>
      <c r="D1779" s="450" t="str">
        <f>if(Wine!Q17=0,"",IF(isblank(Wine!Q17),"",if(MOC!$J$148=false,Wine!P17,if(C1779=true,MOC!$H$148&amp;Wine!P17,if(MOC!$J$149,MOC!$H$148&amp;Wine!P17,Wine!P17)))))</f>
        <v/>
      </c>
      <c r="E1779" s="450" t="str">
        <f>if(Wine!Q17=0,"",IF(isblank(Wine!Q17),"",Wine!Q17))</f>
        <v/>
      </c>
      <c r="G1779" s="450" t="str">
        <f>if(Wine!Q17=0,"",IF(isblank(Wine!Q17),"",if(MOC!$J$156=true,Wine!$P$14,$B$1777)))</f>
        <v/>
      </c>
      <c r="H1779" s="780">
        <f t="shared" ref="H1779:H1877" si="18">1+H1778</f>
        <v>2</v>
      </c>
      <c r="I1779" s="793" t="str">
        <f>Wine!AE17</f>
        <v/>
      </c>
      <c r="J1779" s="793"/>
      <c r="K1779" s="793"/>
      <c r="L1779" s="793"/>
      <c r="M1779" s="793"/>
      <c r="N1779" s="793"/>
      <c r="O1779" s="793"/>
      <c r="P1779" s="793" t="str">
        <f>IF(ISBLANK(Wine!AF17),"",if(Wine!AF17=0,"",Wine!AF17))</f>
        <v/>
      </c>
      <c r="Q1779" s="793"/>
      <c r="R1779" s="793" t="str">
        <f>IF(ISBLANK(Wine!AH17),"",if(Wine!AH17=0,"",Wine!AH17))</f>
        <v/>
      </c>
    </row>
    <row r="1780">
      <c r="A1780" s="779"/>
      <c r="C1780" s="450" t="b">
        <f>IF(ISBLANK(Wine!S18),FALSE,if(Wine!S18=0,FALSE,TRUE))</f>
        <v>0</v>
      </c>
      <c r="D1780" s="450" t="str">
        <f>if(Wine!Q18=0,"",IF(isblank(Wine!Q18),"",if(MOC!$J$148=false,Wine!P18,if(C1780=true,MOC!$H$148&amp;Wine!P18,if(MOC!$J$149,MOC!$H$148&amp;Wine!P18,Wine!P18)))))</f>
        <v/>
      </c>
      <c r="E1780" s="450" t="str">
        <f>if(Wine!Q18=0,"",IF(isblank(Wine!Q18),"",Wine!Q18))</f>
        <v/>
      </c>
      <c r="G1780" s="450" t="str">
        <f>if(Wine!Q18=0,"",IF(isblank(Wine!Q18),"",if(MOC!$J$156=true,Wine!$P$14,$B$1777)))</f>
        <v/>
      </c>
      <c r="H1780" s="780">
        <f t="shared" si="18"/>
        <v>3</v>
      </c>
      <c r="I1780" s="793" t="str">
        <f>Wine!AE18</f>
        <v/>
      </c>
      <c r="J1780" s="793"/>
      <c r="K1780" s="793"/>
      <c r="L1780" s="793"/>
      <c r="M1780" s="793"/>
      <c r="N1780" s="793"/>
      <c r="O1780" s="793"/>
      <c r="P1780" s="793" t="str">
        <f>IF(ISBLANK(Wine!AF18),"",if(Wine!AF18=0,"",Wine!AF18))</f>
        <v/>
      </c>
      <c r="Q1780" s="793"/>
      <c r="R1780" s="793" t="str">
        <f>IF(ISBLANK(Wine!AH18),"",if(Wine!AH18=0,"",Wine!AH18))</f>
        <v/>
      </c>
    </row>
    <row r="1781">
      <c r="A1781" s="779"/>
      <c r="C1781" s="450" t="b">
        <f>IF(ISBLANK(Wine!S19),FALSE,if(Wine!S19=0,FALSE,TRUE))</f>
        <v>0</v>
      </c>
      <c r="D1781" s="450" t="str">
        <f>if(Wine!Q19=0,"",IF(isblank(Wine!Q19),"",if(MOC!$J$148=false,Wine!P19,if(C1781=true,MOC!$H$148&amp;Wine!P19,if(MOC!$J$149,MOC!$H$148&amp;Wine!P19,Wine!P19)))))</f>
        <v/>
      </c>
      <c r="E1781" s="450" t="str">
        <f>if(Wine!Q19=0,"",IF(isblank(Wine!Q19),"",Wine!Q19))</f>
        <v/>
      </c>
      <c r="G1781" s="450" t="str">
        <f>if(Wine!Q19=0,"",IF(isblank(Wine!Q19),"",if(MOC!$J$156=true,Wine!$P$14,$B$1777)))</f>
        <v/>
      </c>
      <c r="H1781" s="780">
        <f t="shared" si="18"/>
        <v>4</v>
      </c>
      <c r="I1781" s="793" t="str">
        <f>Wine!AE19</f>
        <v/>
      </c>
      <c r="J1781" s="793"/>
      <c r="K1781" s="793"/>
      <c r="L1781" s="793"/>
      <c r="M1781" s="793"/>
      <c r="N1781" s="793"/>
      <c r="O1781" s="793"/>
      <c r="P1781" s="793" t="str">
        <f>IF(ISBLANK(Wine!AF19),"",if(Wine!AF19=0,"",Wine!AF19))</f>
        <v/>
      </c>
      <c r="Q1781" s="793"/>
      <c r="R1781" s="793" t="str">
        <f>IF(ISBLANK(Wine!AH19),"",if(Wine!AH19=0,"",Wine!AH19))</f>
        <v/>
      </c>
    </row>
    <row r="1782">
      <c r="A1782" s="779"/>
      <c r="C1782" s="450" t="b">
        <f>IF(ISBLANK(Wine!S20),FALSE,if(Wine!S20=0,FALSE,TRUE))</f>
        <v>0</v>
      </c>
      <c r="D1782" s="450" t="str">
        <f>if(Wine!Q20=0,"",IF(isblank(Wine!Q20),"",if(MOC!$J$148=false,Wine!P20,if(C1782=true,MOC!$H$148&amp;Wine!P20,if(MOC!$J$149,MOC!$H$148&amp;Wine!P20,Wine!P20)))))</f>
        <v/>
      </c>
      <c r="E1782" s="450" t="str">
        <f>if(Wine!Q20=0,"",IF(isblank(Wine!Q20),"",Wine!Q20))</f>
        <v/>
      </c>
      <c r="G1782" s="450" t="str">
        <f>if(Wine!Q20=0,"",IF(isblank(Wine!Q20),"",if(MOC!$J$156=true,Wine!$P$14,$B$1777)))</f>
        <v/>
      </c>
      <c r="H1782" s="780">
        <f t="shared" si="18"/>
        <v>5</v>
      </c>
      <c r="I1782" s="793" t="str">
        <f>Wine!AE20</f>
        <v/>
      </c>
      <c r="J1782" s="793"/>
      <c r="K1782" s="793"/>
      <c r="L1782" s="793"/>
      <c r="M1782" s="793"/>
      <c r="N1782" s="793"/>
      <c r="O1782" s="793"/>
      <c r="P1782" s="793" t="str">
        <f>IF(ISBLANK(Wine!AF20),"",if(Wine!AF20=0,"",Wine!AF20))</f>
        <v/>
      </c>
      <c r="Q1782" s="793"/>
      <c r="R1782" s="793" t="str">
        <f>IF(ISBLANK(Wine!AH20),"",if(Wine!AH20=0,"",Wine!AH20))</f>
        <v/>
      </c>
    </row>
    <row r="1783">
      <c r="A1783" s="779"/>
      <c r="C1783" s="450" t="b">
        <f>IF(ISBLANK(Wine!S21),FALSE,if(Wine!S21=0,FALSE,TRUE))</f>
        <v>0</v>
      </c>
      <c r="D1783" s="450" t="str">
        <f>if(Wine!Q21=0,"",IF(isblank(Wine!Q21),"",if(MOC!$J$148=false,Wine!P21,if(C1783=true,MOC!$H$148&amp;Wine!P21,if(MOC!$J$149,MOC!$H$148&amp;Wine!P21,Wine!P21)))))</f>
        <v/>
      </c>
      <c r="E1783" s="450" t="str">
        <f>if(Wine!Q21=0,"",IF(isblank(Wine!Q21),"",Wine!Q21))</f>
        <v/>
      </c>
      <c r="G1783" s="450" t="str">
        <f>if(Wine!Q21=0,"",IF(isblank(Wine!Q21),"",if(MOC!$J$156=true,Wine!$P$14,$B$1777)))</f>
        <v/>
      </c>
      <c r="H1783" s="780">
        <f t="shared" si="18"/>
        <v>6</v>
      </c>
      <c r="I1783" s="793" t="str">
        <f>Wine!AE21</f>
        <v/>
      </c>
      <c r="J1783" s="793"/>
      <c r="K1783" s="793"/>
      <c r="L1783" s="793"/>
      <c r="M1783" s="793"/>
      <c r="N1783" s="793"/>
      <c r="O1783" s="793"/>
      <c r="P1783" s="793" t="str">
        <f>IF(ISBLANK(Wine!AF21),"",if(Wine!AF21=0,"",Wine!AF21))</f>
        <v/>
      </c>
      <c r="Q1783" s="793"/>
      <c r="R1783" s="793" t="str">
        <f>IF(ISBLANK(Wine!AH21),"",if(Wine!AH21=0,"",Wine!AH21))</f>
        <v/>
      </c>
    </row>
    <row r="1784">
      <c r="A1784" s="779"/>
      <c r="C1784" s="450" t="b">
        <f>IF(ISBLANK(Wine!S22),FALSE,if(Wine!S22=0,FALSE,TRUE))</f>
        <v>0</v>
      </c>
      <c r="D1784" s="450" t="str">
        <f>if(Wine!Q22=0,"",IF(isblank(Wine!Q22),"",if(MOC!$J$148=false,Wine!P22,if(C1784=true,MOC!$H$148&amp;Wine!P22,if(MOC!$J$149,MOC!$H$148&amp;Wine!P22,Wine!P22)))))</f>
        <v/>
      </c>
      <c r="E1784" s="450" t="str">
        <f>if(Wine!Q22=0,"",IF(isblank(Wine!Q22),"",Wine!Q22))</f>
        <v/>
      </c>
      <c r="G1784" s="450" t="str">
        <f>if(Wine!Q22=0,"",IF(isblank(Wine!Q22),"",if(MOC!$J$156=true,Wine!$P$14,$B$1777)))</f>
        <v/>
      </c>
      <c r="H1784" s="780">
        <f t="shared" si="18"/>
        <v>7</v>
      </c>
      <c r="I1784" s="793" t="str">
        <f>Wine!AE22</f>
        <v/>
      </c>
      <c r="J1784" s="793"/>
      <c r="K1784" s="793"/>
      <c r="L1784" s="793"/>
      <c r="M1784" s="793"/>
      <c r="N1784" s="793"/>
      <c r="O1784" s="793"/>
      <c r="P1784" s="793" t="str">
        <f>IF(ISBLANK(Wine!AF22),"",if(Wine!AF22=0,"",Wine!AF22))</f>
        <v/>
      </c>
      <c r="Q1784" s="793"/>
      <c r="R1784" s="793" t="str">
        <f>IF(ISBLANK(Wine!AH22),"",if(Wine!AH22=0,"",Wine!AH22))</f>
        <v/>
      </c>
    </row>
    <row r="1785">
      <c r="A1785" s="779"/>
      <c r="C1785" s="450" t="b">
        <f>IF(ISBLANK(Wine!S23),FALSE,if(Wine!S23=0,FALSE,TRUE))</f>
        <v>0</v>
      </c>
      <c r="D1785" s="450" t="str">
        <f>if(Wine!Q23=0,"",IF(isblank(Wine!Q23),"",if(MOC!$J$148=false,Wine!P23,if(C1785=true,MOC!$H$148&amp;Wine!P23,if(MOC!$J$149,MOC!$H$148&amp;Wine!P23,Wine!P23)))))</f>
        <v/>
      </c>
      <c r="E1785" s="450" t="str">
        <f>if(Wine!Q23=0,"",IF(isblank(Wine!Q23),"",Wine!Q23))</f>
        <v/>
      </c>
      <c r="G1785" s="450" t="str">
        <f>if(Wine!Q23=0,"",IF(isblank(Wine!Q23),"",if(MOC!$J$156=true,Wine!$P$14,$B$1777)))</f>
        <v/>
      </c>
      <c r="H1785" s="780">
        <f t="shared" si="18"/>
        <v>8</v>
      </c>
      <c r="I1785" s="793" t="str">
        <f>Wine!AE23</f>
        <v/>
      </c>
      <c r="J1785" s="793"/>
      <c r="K1785" s="793"/>
      <c r="L1785" s="793"/>
      <c r="M1785" s="793"/>
      <c r="N1785" s="793"/>
      <c r="O1785" s="793"/>
      <c r="P1785" s="793" t="str">
        <f>IF(ISBLANK(Wine!AF23),"",if(Wine!AF23=0,"",Wine!AF23))</f>
        <v/>
      </c>
      <c r="Q1785" s="793"/>
      <c r="R1785" s="793" t="str">
        <f>IF(ISBLANK(Wine!AH23),"",if(Wine!AH23=0,"",Wine!AH23))</f>
        <v/>
      </c>
    </row>
    <row r="1786">
      <c r="A1786" s="779"/>
      <c r="C1786" s="450" t="b">
        <f>IF(ISBLANK(Wine!S24),FALSE,if(Wine!S24=0,FALSE,TRUE))</f>
        <v>0</v>
      </c>
      <c r="D1786" s="450" t="str">
        <f>if(Wine!Q24=0,"",IF(isblank(Wine!Q24),"",if(MOC!$J$148=false,Wine!P24,if(C1786=true,MOC!$H$148&amp;Wine!P24,if(MOC!$J$149,MOC!$H$148&amp;Wine!P24,Wine!P24)))))</f>
        <v/>
      </c>
      <c r="E1786" s="450" t="str">
        <f>if(Wine!Q24=0,"",IF(isblank(Wine!Q24),"",Wine!Q24))</f>
        <v/>
      </c>
      <c r="G1786" s="450" t="str">
        <f>if(Wine!Q24=0,"",IF(isblank(Wine!Q24),"",if(MOC!$J$156=true,Wine!$P$14,$B$1777)))</f>
        <v/>
      </c>
      <c r="H1786" s="780">
        <f t="shared" si="18"/>
        <v>9</v>
      </c>
      <c r="I1786" s="793" t="str">
        <f>Wine!AE24</f>
        <v/>
      </c>
      <c r="J1786" s="793"/>
      <c r="K1786" s="793"/>
      <c r="L1786" s="793"/>
      <c r="M1786" s="793"/>
      <c r="N1786" s="793"/>
      <c r="O1786" s="793"/>
      <c r="P1786" s="793" t="str">
        <f>IF(ISBLANK(Wine!AF24),"",if(Wine!AF24=0,"",Wine!AF24))</f>
        <v/>
      </c>
      <c r="Q1786" s="793"/>
      <c r="R1786" s="793" t="str">
        <f>IF(ISBLANK(Wine!AH24),"",if(Wine!AH24=0,"",Wine!AH24))</f>
        <v/>
      </c>
    </row>
    <row r="1787">
      <c r="A1787" s="779"/>
      <c r="C1787" s="450" t="b">
        <f>IF(ISBLANK(Wine!S25),FALSE,if(Wine!S25=0,FALSE,TRUE))</f>
        <v>0</v>
      </c>
      <c r="D1787" s="450" t="str">
        <f>if(Wine!Q25=0,"",IF(isblank(Wine!Q25),"",if(MOC!$J$148=false,Wine!P25,if(C1787=true,MOC!$H$148&amp;Wine!P25,if(MOC!$J$149,MOC!$H$148&amp;Wine!P25,Wine!P25)))))</f>
        <v/>
      </c>
      <c r="E1787" s="450" t="str">
        <f>if(Wine!Q25=0,"",IF(isblank(Wine!Q25),"",Wine!Q25))</f>
        <v/>
      </c>
      <c r="G1787" s="450" t="str">
        <f>if(Wine!Q25=0,"",IF(isblank(Wine!Q25),"",if(MOC!$J$156=true,Wine!$P$14,$B$1777)))</f>
        <v/>
      </c>
      <c r="H1787" s="780">
        <f t="shared" si="18"/>
        <v>10</v>
      </c>
      <c r="I1787" s="793" t="str">
        <f>Wine!AE25</f>
        <v/>
      </c>
      <c r="J1787" s="793"/>
      <c r="K1787" s="793"/>
      <c r="L1787" s="793"/>
      <c r="M1787" s="793"/>
      <c r="N1787" s="793"/>
      <c r="O1787" s="793"/>
      <c r="P1787" s="793" t="str">
        <f>IF(ISBLANK(Wine!AF25),"",if(Wine!AF25=0,"",Wine!AF25))</f>
        <v/>
      </c>
      <c r="Q1787" s="793"/>
      <c r="R1787" s="793" t="str">
        <f>IF(ISBLANK(Wine!AH25),"",if(Wine!AH25=0,"",Wine!AH25))</f>
        <v/>
      </c>
    </row>
    <row r="1788">
      <c r="A1788" s="779"/>
      <c r="C1788" s="450" t="b">
        <f>IF(ISBLANK(Wine!S26),FALSE,if(Wine!S26=0,FALSE,TRUE))</f>
        <v>0</v>
      </c>
      <c r="D1788" s="450" t="str">
        <f>if(Wine!Q26=0,"",IF(isblank(Wine!Q26),"",if(MOC!$J$148=false,Wine!P26,if(C1788=true,MOC!$H$148&amp;Wine!P26,if(MOC!$J$149,MOC!$H$148&amp;Wine!P26,Wine!P26)))))</f>
        <v/>
      </c>
      <c r="E1788" s="450" t="str">
        <f>if(Wine!Q26=0,"",IF(isblank(Wine!Q26),"",Wine!Q26))</f>
        <v/>
      </c>
      <c r="G1788" s="450" t="str">
        <f>if(Wine!Q26=0,"",IF(isblank(Wine!Q26),"",if(MOC!$J$156=true,Wine!$P$14,$B$1777)))</f>
        <v/>
      </c>
      <c r="H1788" s="780">
        <f t="shared" si="18"/>
        <v>11</v>
      </c>
      <c r="I1788" s="793" t="str">
        <f>Wine!AE26</f>
        <v/>
      </c>
      <c r="J1788" s="793"/>
      <c r="K1788" s="793"/>
      <c r="L1788" s="793"/>
      <c r="M1788" s="793"/>
      <c r="N1788" s="793"/>
      <c r="O1788" s="793"/>
      <c r="P1788" s="793" t="str">
        <f>IF(ISBLANK(Wine!AF26),"",if(Wine!AF26=0,"",Wine!AF26))</f>
        <v/>
      </c>
      <c r="Q1788" s="793"/>
      <c r="R1788" s="793" t="str">
        <f>IF(ISBLANK(Wine!AH26),"",if(Wine!AH26=0,"",Wine!AH26))</f>
        <v/>
      </c>
    </row>
    <row r="1789">
      <c r="A1789" s="779"/>
      <c r="C1789" s="450" t="b">
        <f>IF(ISBLANK(Wine!S27),FALSE,if(Wine!S27=0,FALSE,TRUE))</f>
        <v>0</v>
      </c>
      <c r="D1789" s="450" t="str">
        <f>if(Wine!Q27=0,"",IF(isblank(Wine!Q27),"",if(MOC!$J$148=false,Wine!P27,if(C1789=true,MOC!$H$148&amp;Wine!P27,if(MOC!$J$149,MOC!$H$148&amp;Wine!P27,Wine!P27)))))</f>
        <v/>
      </c>
      <c r="E1789" s="450" t="str">
        <f>if(Wine!Q27=0,"",IF(isblank(Wine!Q27),"",Wine!Q27))</f>
        <v/>
      </c>
      <c r="G1789" s="450" t="str">
        <f>if(Wine!Q27=0,"",IF(isblank(Wine!Q27),"",if(MOC!$J$156=true,Wine!$P$14,$B$1777)))</f>
        <v/>
      </c>
      <c r="H1789" s="780">
        <f t="shared" si="18"/>
        <v>12</v>
      </c>
      <c r="I1789" s="793" t="str">
        <f>Wine!AE27</f>
        <v/>
      </c>
      <c r="J1789" s="793"/>
      <c r="K1789" s="793"/>
      <c r="L1789" s="793"/>
      <c r="M1789" s="793"/>
      <c r="N1789" s="793"/>
      <c r="O1789" s="793"/>
      <c r="P1789" s="793" t="str">
        <f>IF(ISBLANK(Wine!AF27),"",if(Wine!AF27=0,"",Wine!AF27))</f>
        <v/>
      </c>
      <c r="Q1789" s="793"/>
      <c r="R1789" s="793" t="str">
        <f>IF(ISBLANK(Wine!AH27),"",if(Wine!AH27=0,"",Wine!AH27))</f>
        <v/>
      </c>
    </row>
    <row r="1790">
      <c r="A1790" s="779"/>
      <c r="C1790" s="450" t="b">
        <f>IF(ISBLANK(Wine!S28),FALSE,if(Wine!S28=0,FALSE,TRUE))</f>
        <v>0</v>
      </c>
      <c r="D1790" s="450" t="str">
        <f>if(Wine!Q28=0,"",IF(isblank(Wine!Q28),"",if(MOC!$J$148=false,Wine!P28,if(C1790=true,MOC!$H$148&amp;Wine!P28,if(MOC!$J$149,MOC!$H$148&amp;Wine!P28,Wine!P28)))))</f>
        <v/>
      </c>
      <c r="E1790" s="450" t="str">
        <f>if(Wine!Q28=0,"",IF(isblank(Wine!Q28),"",Wine!Q28))</f>
        <v/>
      </c>
      <c r="G1790" s="450" t="str">
        <f>if(Wine!Q28=0,"",IF(isblank(Wine!Q28),"",if(MOC!$J$156=true,Wine!$P$14,$B$1777)))</f>
        <v/>
      </c>
      <c r="H1790" s="780">
        <f t="shared" si="18"/>
        <v>13</v>
      </c>
      <c r="I1790" s="793" t="str">
        <f>Wine!AE28</f>
        <v/>
      </c>
      <c r="J1790" s="793"/>
      <c r="K1790" s="793"/>
      <c r="L1790" s="793"/>
      <c r="M1790" s="793"/>
      <c r="N1790" s="793"/>
      <c r="O1790" s="793"/>
      <c r="P1790" s="793" t="str">
        <f>IF(ISBLANK(Wine!AF28),"",if(Wine!AF28=0,"",Wine!AF28))</f>
        <v/>
      </c>
      <c r="Q1790" s="793"/>
      <c r="R1790" s="793" t="str">
        <f>IF(ISBLANK(Wine!AH28),"",if(Wine!AH28=0,"",Wine!AH28))</f>
        <v/>
      </c>
    </row>
    <row r="1791">
      <c r="A1791" s="779"/>
      <c r="C1791" s="450" t="b">
        <f>IF(ISBLANK(Wine!S29),FALSE,if(Wine!S29=0,FALSE,TRUE))</f>
        <v>0</v>
      </c>
      <c r="D1791" s="450" t="str">
        <f>if(Wine!Q29=0,"",IF(isblank(Wine!Q29),"",if(MOC!$J$148=false,Wine!P29,if(C1791=true,MOC!$H$148&amp;Wine!P29,if(MOC!$J$149,MOC!$H$148&amp;Wine!P29,Wine!P29)))))</f>
        <v/>
      </c>
      <c r="E1791" s="450" t="str">
        <f>if(Wine!Q29=0,"",IF(isblank(Wine!Q29),"",Wine!Q29))</f>
        <v/>
      </c>
      <c r="G1791" s="450" t="str">
        <f>if(Wine!Q29=0,"",IF(isblank(Wine!Q29),"",if(MOC!$J$156=true,Wine!$P$14,$B$1777)))</f>
        <v/>
      </c>
      <c r="H1791" s="780">
        <f t="shared" si="18"/>
        <v>14</v>
      </c>
      <c r="I1791" s="793" t="str">
        <f>Wine!AE29</f>
        <v/>
      </c>
      <c r="J1791" s="793"/>
      <c r="K1791" s="793"/>
      <c r="L1791" s="793"/>
      <c r="M1791" s="793"/>
      <c r="N1791" s="793"/>
      <c r="O1791" s="793"/>
      <c r="P1791" s="793" t="str">
        <f>IF(ISBLANK(Wine!AF29),"",if(Wine!AF29=0,"",Wine!AF29))</f>
        <v/>
      </c>
      <c r="Q1791" s="793"/>
      <c r="R1791" s="793" t="str">
        <f>IF(ISBLANK(Wine!AH29),"",if(Wine!AH29=0,"",Wine!AH29))</f>
        <v/>
      </c>
    </row>
    <row r="1792">
      <c r="A1792" s="779"/>
      <c r="C1792" s="450" t="b">
        <f>IF(ISBLANK(Wine!S30),FALSE,if(Wine!S30=0,FALSE,TRUE))</f>
        <v>0</v>
      </c>
      <c r="D1792" s="450" t="str">
        <f>if(Wine!Q30=0,"",IF(isblank(Wine!Q30),"",if(MOC!$J$148=false,Wine!P30,if(C1792=true,MOC!$H$148&amp;Wine!P30,if(MOC!$J$149,MOC!$H$148&amp;Wine!P30,Wine!P30)))))</f>
        <v/>
      </c>
      <c r="E1792" s="450" t="str">
        <f>if(Wine!Q30=0,"",IF(isblank(Wine!Q30),"",Wine!Q30))</f>
        <v/>
      </c>
      <c r="G1792" s="450" t="str">
        <f>if(Wine!Q30=0,"",IF(isblank(Wine!Q30),"",if(MOC!$J$156=true,Wine!$P$14,$B$1777)))</f>
        <v/>
      </c>
      <c r="H1792" s="780">
        <f t="shared" si="18"/>
        <v>15</v>
      </c>
      <c r="I1792" s="793" t="str">
        <f>Wine!AE30</f>
        <v/>
      </c>
      <c r="J1792" s="793"/>
      <c r="K1792" s="793"/>
      <c r="L1792" s="793"/>
      <c r="M1792" s="793"/>
      <c r="N1792" s="793"/>
      <c r="O1792" s="793"/>
      <c r="P1792" s="793" t="str">
        <f>IF(ISBLANK(Wine!AF30),"",if(Wine!AF30=0,"",Wine!AF30))</f>
        <v/>
      </c>
      <c r="Q1792" s="793"/>
      <c r="R1792" s="793" t="str">
        <f>IF(ISBLANK(Wine!AH30),"",if(Wine!AH30=0,"",Wine!AH30))</f>
        <v/>
      </c>
    </row>
    <row r="1793">
      <c r="A1793" s="779"/>
      <c r="C1793" s="450" t="b">
        <f>IF(ISBLANK(Wine!S31),FALSE,if(Wine!S31=0,FALSE,TRUE))</f>
        <v>0</v>
      </c>
      <c r="D1793" s="450" t="str">
        <f>if(Wine!Q31=0,"",IF(isblank(Wine!Q31),"",if(MOC!$J$148=false,Wine!P31,if(C1793=true,MOC!$H$148&amp;Wine!P31,if(MOC!$J$149,MOC!$H$148&amp;Wine!P31,Wine!P31)))))</f>
        <v/>
      </c>
      <c r="E1793" s="450" t="str">
        <f>if(Wine!Q31=0,"",IF(isblank(Wine!Q31),"",Wine!Q31))</f>
        <v/>
      </c>
      <c r="G1793" s="450" t="str">
        <f>if(Wine!Q31=0,"",IF(isblank(Wine!Q31),"",if(MOC!$J$156=true,Wine!$P$14,$B$1777)))</f>
        <v/>
      </c>
      <c r="H1793" s="780">
        <f t="shared" si="18"/>
        <v>16</v>
      </c>
      <c r="I1793" s="793" t="str">
        <f>Wine!AE31</f>
        <v/>
      </c>
      <c r="J1793" s="793"/>
      <c r="K1793" s="793"/>
      <c r="L1793" s="793"/>
      <c r="M1793" s="793"/>
      <c r="N1793" s="793"/>
      <c r="O1793" s="793"/>
      <c r="P1793" s="793" t="str">
        <f>IF(ISBLANK(Wine!AF31),"",if(Wine!AF31=0,"",Wine!AF31))</f>
        <v/>
      </c>
      <c r="Q1793" s="793"/>
      <c r="R1793" s="793" t="str">
        <f>IF(ISBLANK(Wine!AH31),"",if(Wine!AH31=0,"",Wine!AH31))</f>
        <v/>
      </c>
    </row>
    <row r="1794">
      <c r="A1794" s="779"/>
      <c r="C1794" s="450" t="b">
        <f>IF(ISBLANK(Wine!S32),FALSE,if(Wine!S32=0,FALSE,TRUE))</f>
        <v>0</v>
      </c>
      <c r="D1794" s="450" t="str">
        <f>if(Wine!Q32=0,"",IF(isblank(Wine!Q32),"",if(MOC!$J$148=false,Wine!P32,if(C1794=true,MOC!$H$148&amp;Wine!P32,if(MOC!$J$149,MOC!$H$148&amp;Wine!P32,Wine!P32)))))</f>
        <v/>
      </c>
      <c r="E1794" s="450" t="str">
        <f>if(Wine!Q32=0,"",IF(isblank(Wine!Q32),"",Wine!Q32))</f>
        <v/>
      </c>
      <c r="G1794" s="450" t="str">
        <f>if(Wine!Q32=0,"",IF(isblank(Wine!Q32),"",if(MOC!$J$156=true,Wine!$P$14,$B$1777)))</f>
        <v/>
      </c>
      <c r="H1794" s="780">
        <f t="shared" si="18"/>
        <v>17</v>
      </c>
      <c r="I1794" s="793" t="str">
        <f>Wine!AE32</f>
        <v/>
      </c>
      <c r="J1794" s="793"/>
      <c r="K1794" s="793"/>
      <c r="L1794" s="793"/>
      <c r="M1794" s="793"/>
      <c r="N1794" s="793"/>
      <c r="O1794" s="793"/>
      <c r="P1794" s="793" t="str">
        <f>IF(ISBLANK(Wine!AF32),"",if(Wine!AF32=0,"",Wine!AF32))</f>
        <v/>
      </c>
      <c r="Q1794" s="793"/>
      <c r="R1794" s="793" t="str">
        <f>IF(ISBLANK(Wine!AH32),"",if(Wine!AH32=0,"",Wine!AH32))</f>
        <v/>
      </c>
    </row>
    <row r="1795">
      <c r="A1795" s="779"/>
      <c r="C1795" s="450" t="b">
        <f>IF(ISBLANK(Wine!S33),FALSE,if(Wine!S33=0,FALSE,TRUE))</f>
        <v>0</v>
      </c>
      <c r="D1795" s="450" t="str">
        <f>if(Wine!Q33=0,"",IF(isblank(Wine!Q33),"",if(MOC!$J$148=false,Wine!P33,if(C1795=true,MOC!$H$148&amp;Wine!P33,if(MOC!$J$149,MOC!$H$148&amp;Wine!P33,Wine!P33)))))</f>
        <v/>
      </c>
      <c r="E1795" s="450" t="str">
        <f>if(Wine!Q33=0,"",IF(isblank(Wine!Q33),"",Wine!Q33))</f>
        <v/>
      </c>
      <c r="G1795" s="450" t="str">
        <f>if(Wine!Q33=0,"",IF(isblank(Wine!Q33),"",if(MOC!$J$156=true,Wine!$P$14,$B$1777)))</f>
        <v/>
      </c>
      <c r="H1795" s="780">
        <f t="shared" si="18"/>
        <v>18</v>
      </c>
      <c r="I1795" s="793" t="str">
        <f>Wine!AE33</f>
        <v/>
      </c>
      <c r="J1795" s="793"/>
      <c r="K1795" s="793"/>
      <c r="L1795" s="793"/>
      <c r="M1795" s="793"/>
      <c r="N1795" s="793"/>
      <c r="O1795" s="793"/>
      <c r="P1795" s="793" t="str">
        <f>IF(ISBLANK(Wine!AF33),"",if(Wine!AF33=0,"",Wine!AF33))</f>
        <v/>
      </c>
      <c r="Q1795" s="793"/>
      <c r="R1795" s="793" t="str">
        <f>IF(ISBLANK(Wine!AH33),"",if(Wine!AH33=0,"",Wine!AH33))</f>
        <v/>
      </c>
    </row>
    <row r="1796">
      <c r="A1796" s="779"/>
      <c r="C1796" s="450" t="b">
        <f>IF(ISBLANK(Wine!S34),FALSE,if(Wine!S34=0,FALSE,TRUE))</f>
        <v>0</v>
      </c>
      <c r="D1796" s="450" t="str">
        <f>if(Wine!Q34=0,"",IF(isblank(Wine!Q34),"",if(MOC!$J$148=false,Wine!P34,if(C1796=true,MOC!$H$148&amp;Wine!P34,if(MOC!$J$149,MOC!$H$148&amp;Wine!P34,Wine!P34)))))</f>
        <v/>
      </c>
      <c r="E1796" s="450" t="str">
        <f>if(Wine!Q34=0,"",IF(isblank(Wine!Q34),"",Wine!Q34))</f>
        <v/>
      </c>
      <c r="G1796" s="450" t="str">
        <f>if(Wine!Q34=0,"",IF(isblank(Wine!Q34),"",if(MOC!$J$156=true,Wine!$P$14,$B$1777)))</f>
        <v/>
      </c>
      <c r="H1796" s="780">
        <f t="shared" si="18"/>
        <v>19</v>
      </c>
      <c r="I1796" s="793" t="str">
        <f>Wine!AE34</f>
        <v/>
      </c>
      <c r="J1796" s="793"/>
      <c r="K1796" s="793"/>
      <c r="L1796" s="793"/>
      <c r="M1796" s="793"/>
      <c r="N1796" s="793"/>
      <c r="O1796" s="793"/>
      <c r="P1796" s="793" t="str">
        <f>IF(ISBLANK(Wine!AF34),"",if(Wine!AF34=0,"",Wine!AF34))</f>
        <v/>
      </c>
      <c r="Q1796" s="793"/>
      <c r="R1796" s="793" t="str">
        <f>IF(ISBLANK(Wine!AH34),"",if(Wine!AH34=0,"",Wine!AH34))</f>
        <v/>
      </c>
    </row>
    <row r="1797">
      <c r="A1797" s="779"/>
      <c r="C1797" s="450" t="b">
        <f>IF(ISBLANK(Wine!S35),FALSE,if(Wine!S35=0,FALSE,TRUE))</f>
        <v>0</v>
      </c>
      <c r="D1797" s="450" t="str">
        <f>if(Wine!Q35=0,"",IF(isblank(Wine!Q35),"",if(MOC!$J$148=false,Wine!P35,if(C1797=true,MOC!$H$148&amp;Wine!P35,if(MOC!$J$149,MOC!$H$148&amp;Wine!P35,Wine!P35)))))</f>
        <v/>
      </c>
      <c r="E1797" s="450" t="str">
        <f>if(Wine!Q35=0,"",IF(isblank(Wine!Q35),"",Wine!Q35))</f>
        <v/>
      </c>
      <c r="G1797" s="450" t="str">
        <f>if(Wine!Q35=0,"",IF(isblank(Wine!Q35),"",if(MOC!$J$156=true,Wine!$P$14,$B$1777)))</f>
        <v/>
      </c>
      <c r="H1797" s="780">
        <f t="shared" si="18"/>
        <v>20</v>
      </c>
      <c r="I1797" s="793" t="str">
        <f>Wine!AE35</f>
        <v/>
      </c>
      <c r="J1797" s="793"/>
      <c r="K1797" s="793"/>
      <c r="L1797" s="793"/>
      <c r="M1797" s="793"/>
      <c r="N1797" s="793"/>
      <c r="O1797" s="793"/>
      <c r="P1797" s="793" t="str">
        <f>IF(ISBLANK(Wine!AF35),"",if(Wine!AF35=0,"",Wine!AF35))</f>
        <v/>
      </c>
      <c r="Q1797" s="793"/>
      <c r="R1797" s="793" t="str">
        <f>IF(ISBLANK(Wine!AH35),"",if(Wine!AH35=0,"",Wine!AH35))</f>
        <v/>
      </c>
    </row>
    <row r="1798">
      <c r="A1798" s="779"/>
      <c r="C1798" s="450" t="b">
        <f>IF(ISBLANK(Wine!S36),FALSE,if(Wine!S36=0,FALSE,TRUE))</f>
        <v>0</v>
      </c>
      <c r="D1798" s="450" t="str">
        <f>if(Wine!Q36=0,"",IF(isblank(Wine!Q36),"",if(MOC!$J$148=false,Wine!P36,if(C1798=true,MOC!$H$148&amp;Wine!P36,if(MOC!$J$149,MOC!$H$148&amp;Wine!P36,Wine!P36)))))</f>
        <v/>
      </c>
      <c r="E1798" s="450" t="str">
        <f>if(Wine!Q36=0,"",IF(isblank(Wine!Q36),"",Wine!Q36))</f>
        <v/>
      </c>
      <c r="G1798" s="450" t="str">
        <f>if(Wine!Q36=0,"",IF(isblank(Wine!Q36),"",if(MOC!$J$156=true,Wine!$P$14,$B$1777)))</f>
        <v/>
      </c>
      <c r="H1798" s="780">
        <f t="shared" si="18"/>
        <v>21</v>
      </c>
      <c r="I1798" s="793" t="str">
        <f>Wine!AE36</f>
        <v/>
      </c>
      <c r="J1798" s="793"/>
      <c r="K1798" s="793"/>
      <c r="L1798" s="793"/>
      <c r="M1798" s="793"/>
      <c r="N1798" s="793"/>
      <c r="O1798" s="793"/>
      <c r="P1798" s="793" t="str">
        <f>IF(ISBLANK(Wine!AF36),"",if(Wine!AF36=0,"",Wine!AF36))</f>
        <v/>
      </c>
      <c r="Q1798" s="793"/>
      <c r="R1798" s="793" t="str">
        <f>IF(ISBLANK(Wine!AH36),"",if(Wine!AH36=0,"",Wine!AH36))</f>
        <v/>
      </c>
    </row>
    <row r="1799">
      <c r="A1799" s="779"/>
      <c r="C1799" s="450" t="b">
        <f>IF(ISBLANK(Wine!S37),FALSE,if(Wine!S37=0,FALSE,TRUE))</f>
        <v>0</v>
      </c>
      <c r="D1799" s="450" t="str">
        <f>if(Wine!Q37=0,"",IF(isblank(Wine!Q37),"",if(MOC!$J$148=false,Wine!P37,if(C1799=true,MOC!$H$148&amp;Wine!P37,if(MOC!$J$149,MOC!$H$148&amp;Wine!P37,Wine!P37)))))</f>
        <v/>
      </c>
      <c r="E1799" s="450" t="str">
        <f>if(Wine!Q37=0,"",IF(isblank(Wine!Q37),"",Wine!Q37))</f>
        <v/>
      </c>
      <c r="G1799" s="450" t="str">
        <f>if(Wine!Q37=0,"",IF(isblank(Wine!Q37),"",if(MOC!$J$156=true,Wine!$P$14,$B$1777)))</f>
        <v/>
      </c>
      <c r="H1799" s="780">
        <f t="shared" si="18"/>
        <v>22</v>
      </c>
      <c r="I1799" s="793" t="str">
        <f>Wine!AE37</f>
        <v/>
      </c>
      <c r="J1799" s="793"/>
      <c r="K1799" s="793"/>
      <c r="L1799" s="793"/>
      <c r="M1799" s="793"/>
      <c r="N1799" s="793"/>
      <c r="O1799" s="793"/>
      <c r="P1799" s="793" t="str">
        <f>IF(ISBLANK(Wine!AF37),"",if(Wine!AF37=0,"",Wine!AF37))</f>
        <v/>
      </c>
      <c r="Q1799" s="793"/>
      <c r="R1799" s="793" t="str">
        <f>IF(ISBLANK(Wine!AH37),"",if(Wine!AH37=0,"",Wine!AH37))</f>
        <v/>
      </c>
    </row>
    <row r="1800">
      <c r="A1800" s="779"/>
      <c r="C1800" s="450" t="b">
        <f>IF(ISBLANK(Wine!S38),FALSE,if(Wine!S38=0,FALSE,TRUE))</f>
        <v>0</v>
      </c>
      <c r="D1800" s="450" t="str">
        <f>if(Wine!Q38=0,"",IF(isblank(Wine!Q38),"",if(MOC!$J$148=false,Wine!P38,if(C1800=true,MOC!$H$148&amp;Wine!P38,if(MOC!$J$149,MOC!$H$148&amp;Wine!P38,Wine!P38)))))</f>
        <v/>
      </c>
      <c r="E1800" s="450" t="str">
        <f>if(Wine!Q38=0,"",IF(isblank(Wine!Q38),"",Wine!Q38))</f>
        <v/>
      </c>
      <c r="G1800" s="450" t="str">
        <f>if(Wine!Q38=0,"",IF(isblank(Wine!Q38),"",if(MOC!$J$156=true,Wine!$P$14,$B$1777)))</f>
        <v/>
      </c>
      <c r="H1800" s="780">
        <f t="shared" si="18"/>
        <v>23</v>
      </c>
      <c r="I1800" s="793" t="str">
        <f>Wine!AE38</f>
        <v/>
      </c>
      <c r="J1800" s="793"/>
      <c r="K1800" s="793"/>
      <c r="L1800" s="793"/>
      <c r="M1800" s="793"/>
      <c r="N1800" s="793"/>
      <c r="O1800" s="793"/>
      <c r="P1800" s="793" t="str">
        <f>IF(ISBLANK(Wine!AF38),"",if(Wine!AF38=0,"",Wine!AF38))</f>
        <v/>
      </c>
      <c r="Q1800" s="793"/>
      <c r="R1800" s="793" t="str">
        <f>IF(ISBLANK(Wine!AH38),"",if(Wine!AH38=0,"",Wine!AH38))</f>
        <v/>
      </c>
    </row>
    <row r="1801">
      <c r="A1801" s="779"/>
      <c r="C1801" s="450" t="b">
        <f>IF(ISBLANK(Wine!S39),FALSE,if(Wine!S39=0,FALSE,TRUE))</f>
        <v>0</v>
      </c>
      <c r="D1801" s="450" t="str">
        <f>if(Wine!Q39=0,"",IF(isblank(Wine!Q39),"",if(MOC!$J$148=false,Wine!P39,if(C1801=true,MOC!$H$148&amp;Wine!P39,if(MOC!$J$149,MOC!$H$148&amp;Wine!P39,Wine!P39)))))</f>
        <v/>
      </c>
      <c r="E1801" s="450" t="str">
        <f>if(Wine!Q39=0,"",IF(isblank(Wine!Q39),"",Wine!Q39))</f>
        <v/>
      </c>
      <c r="G1801" s="450" t="str">
        <f>if(Wine!Q39=0,"",IF(isblank(Wine!Q39),"",if(MOC!$J$156=true,Wine!$P$14,$B$1777)))</f>
        <v/>
      </c>
      <c r="H1801" s="780">
        <f t="shared" si="18"/>
        <v>24</v>
      </c>
      <c r="I1801" s="793" t="str">
        <f>Wine!AE39</f>
        <v/>
      </c>
      <c r="J1801" s="793"/>
      <c r="K1801" s="793"/>
      <c r="L1801" s="793"/>
      <c r="M1801" s="793"/>
      <c r="N1801" s="793"/>
      <c r="O1801" s="793"/>
      <c r="P1801" s="793" t="str">
        <f>IF(ISBLANK(Wine!AF39),"",if(Wine!AF39=0,"",Wine!AF39))</f>
        <v/>
      </c>
      <c r="Q1801" s="793"/>
      <c r="R1801" s="793" t="str">
        <f>IF(ISBLANK(Wine!AH39),"",if(Wine!AH39=0,"",Wine!AH39))</f>
        <v/>
      </c>
    </row>
    <row r="1802">
      <c r="A1802" s="779"/>
      <c r="C1802" s="450" t="b">
        <f>IF(ISBLANK(Wine!S40),FALSE,if(Wine!S40=0,FALSE,TRUE))</f>
        <v>0</v>
      </c>
      <c r="D1802" s="450" t="str">
        <f>if(Wine!Q40=0,"",IF(isblank(Wine!Q40),"",if(MOC!$J$148=false,Wine!P40,if(C1802=true,MOC!$H$148&amp;Wine!P40,if(MOC!$J$149,MOC!$H$148&amp;Wine!P40,Wine!P40)))))</f>
        <v/>
      </c>
      <c r="E1802" s="450" t="str">
        <f>if(Wine!Q40=0,"",IF(isblank(Wine!Q40),"",Wine!Q40))</f>
        <v/>
      </c>
      <c r="G1802" s="450" t="str">
        <f>if(Wine!Q40=0,"",IF(isblank(Wine!Q40),"",if(MOC!$J$156=true,Wine!$P$14,$B$1777)))</f>
        <v/>
      </c>
      <c r="H1802" s="780">
        <f t="shared" si="18"/>
        <v>25</v>
      </c>
      <c r="I1802" s="793" t="str">
        <f>Wine!AE40</f>
        <v/>
      </c>
      <c r="J1802" s="793"/>
      <c r="K1802" s="793"/>
      <c r="L1802" s="793"/>
      <c r="M1802" s="793"/>
      <c r="N1802" s="793"/>
      <c r="O1802" s="793"/>
      <c r="P1802" s="793" t="str">
        <f>IF(ISBLANK(Wine!AF40),"",if(Wine!AF40=0,"",Wine!AF40))</f>
        <v/>
      </c>
      <c r="Q1802" s="793"/>
      <c r="R1802" s="793" t="str">
        <f>IF(ISBLANK(Wine!AH40),"",if(Wine!AH40=0,"",Wine!AH40))</f>
        <v/>
      </c>
    </row>
    <row r="1803">
      <c r="A1803" s="779"/>
      <c r="C1803" s="450" t="b">
        <f>IF(ISBLANK(Wine!S41),FALSE,if(Wine!S41=0,FALSE,TRUE))</f>
        <v>0</v>
      </c>
      <c r="D1803" s="450" t="str">
        <f>if(Wine!Q41=0,"",IF(isblank(Wine!Q41),"",if(MOC!$J$148=false,Wine!P41,if(C1803=true,MOC!$H$148&amp;Wine!P41,if(MOC!$J$149,MOC!$H$148&amp;Wine!P41,Wine!P41)))))</f>
        <v/>
      </c>
      <c r="E1803" s="450" t="str">
        <f>if(Wine!Q41=0,"",IF(isblank(Wine!Q41),"",Wine!Q41))</f>
        <v/>
      </c>
      <c r="G1803" s="450" t="str">
        <f>if(Wine!Q41=0,"",IF(isblank(Wine!Q41),"",if(MOC!$J$156=true,Wine!$P$14,$B$1777)))</f>
        <v/>
      </c>
      <c r="H1803" s="780">
        <f t="shared" si="18"/>
        <v>26</v>
      </c>
      <c r="I1803" s="793" t="str">
        <f>Wine!AE41</f>
        <v/>
      </c>
      <c r="J1803" s="793"/>
      <c r="K1803" s="793"/>
      <c r="L1803" s="793"/>
      <c r="M1803" s="793"/>
      <c r="N1803" s="793"/>
      <c r="O1803" s="793"/>
      <c r="P1803" s="793" t="str">
        <f>IF(ISBLANK(Wine!AF41),"",if(Wine!AF41=0,"",Wine!AF41))</f>
        <v/>
      </c>
      <c r="Q1803" s="793"/>
      <c r="R1803" s="793" t="str">
        <f>IF(ISBLANK(Wine!AH41),"",if(Wine!AH41=0,"",Wine!AH41))</f>
        <v/>
      </c>
    </row>
    <row r="1804">
      <c r="A1804" s="779"/>
      <c r="C1804" s="450" t="b">
        <f>IF(ISBLANK(Wine!S42),FALSE,if(Wine!S42=0,FALSE,TRUE))</f>
        <v>0</v>
      </c>
      <c r="D1804" s="450" t="str">
        <f>if(Wine!Q42=0,"",IF(isblank(Wine!Q42),"",if(MOC!$J$148=false,Wine!P42,if(C1804=true,MOC!$H$148&amp;Wine!P42,if(MOC!$J$149,MOC!$H$148&amp;Wine!P42,Wine!P42)))))</f>
        <v/>
      </c>
      <c r="E1804" s="450" t="str">
        <f>if(Wine!Q42=0,"",IF(isblank(Wine!Q42),"",Wine!Q42))</f>
        <v/>
      </c>
      <c r="G1804" s="450" t="str">
        <f>if(Wine!Q42=0,"",IF(isblank(Wine!Q42),"",if(MOC!$J$156=true,Wine!$P$14,$B$1777)))</f>
        <v/>
      </c>
      <c r="H1804" s="780">
        <f t="shared" si="18"/>
        <v>27</v>
      </c>
      <c r="I1804" s="793" t="str">
        <f>Wine!AE42</f>
        <v/>
      </c>
      <c r="J1804" s="793"/>
      <c r="K1804" s="793"/>
      <c r="L1804" s="793"/>
      <c r="M1804" s="793"/>
      <c r="N1804" s="793"/>
      <c r="O1804" s="793"/>
      <c r="P1804" s="793" t="str">
        <f>IF(ISBLANK(Wine!AF42),"",if(Wine!AF42=0,"",Wine!AF42))</f>
        <v/>
      </c>
      <c r="Q1804" s="793"/>
      <c r="R1804" s="793" t="str">
        <f>IF(ISBLANK(Wine!AH42),"",if(Wine!AH42=0,"",Wine!AH42))</f>
        <v/>
      </c>
    </row>
    <row r="1805">
      <c r="A1805" s="779"/>
      <c r="C1805" s="450" t="b">
        <f>IF(ISBLANK(Wine!S43),FALSE,if(Wine!S43=0,FALSE,TRUE))</f>
        <v>0</v>
      </c>
      <c r="D1805" s="450" t="str">
        <f>if(Wine!Q43=0,"",IF(isblank(Wine!Q43),"",if(MOC!$J$148=false,Wine!P43,if(C1805=true,MOC!$H$148&amp;Wine!P43,if(MOC!$J$149,MOC!$H$148&amp;Wine!P43,Wine!P43)))))</f>
        <v/>
      </c>
      <c r="E1805" s="450" t="str">
        <f>if(Wine!Q43=0,"",IF(isblank(Wine!Q43),"",Wine!Q43))</f>
        <v/>
      </c>
      <c r="G1805" s="450" t="str">
        <f>if(Wine!Q43=0,"",IF(isblank(Wine!Q43),"",if(MOC!$J$156=true,Wine!$P$14,$B$1777)))</f>
        <v/>
      </c>
      <c r="H1805" s="780">
        <f t="shared" si="18"/>
        <v>28</v>
      </c>
      <c r="I1805" s="793" t="str">
        <f>Wine!AE43</f>
        <v/>
      </c>
      <c r="J1805" s="793"/>
      <c r="K1805" s="793"/>
      <c r="L1805" s="793"/>
      <c r="M1805" s="793"/>
      <c r="N1805" s="793"/>
      <c r="O1805" s="793"/>
      <c r="P1805" s="793" t="str">
        <f>IF(ISBLANK(Wine!AF43),"",if(Wine!AF43=0,"",Wine!AF43))</f>
        <v/>
      </c>
      <c r="Q1805" s="793"/>
      <c r="R1805" s="793" t="str">
        <f>IF(ISBLANK(Wine!AH43),"",if(Wine!AH43=0,"",Wine!AH43))</f>
        <v/>
      </c>
    </row>
    <row r="1806">
      <c r="A1806" s="779"/>
      <c r="C1806" s="450" t="b">
        <f>IF(ISBLANK(Wine!S44),FALSE,if(Wine!S44=0,FALSE,TRUE))</f>
        <v>0</v>
      </c>
      <c r="D1806" s="450" t="str">
        <f>if(Wine!Q44=0,"",IF(isblank(Wine!Q44),"",if(MOC!$J$148=false,Wine!P44,if(C1806=true,MOC!$H$148&amp;Wine!P44,if(MOC!$J$149,MOC!$H$148&amp;Wine!P44,Wine!P44)))))</f>
        <v/>
      </c>
      <c r="E1806" s="450" t="str">
        <f>if(Wine!Q44=0,"",IF(isblank(Wine!Q44),"",Wine!Q44))</f>
        <v/>
      </c>
      <c r="G1806" s="450" t="str">
        <f>if(Wine!Q44=0,"",IF(isblank(Wine!Q44),"",if(MOC!$J$156=true,Wine!$P$14,$B$1777)))</f>
        <v/>
      </c>
      <c r="H1806" s="780">
        <f t="shared" si="18"/>
        <v>29</v>
      </c>
      <c r="I1806" s="793" t="str">
        <f>Wine!AE44</f>
        <v/>
      </c>
      <c r="J1806" s="793"/>
      <c r="K1806" s="793"/>
      <c r="L1806" s="793"/>
      <c r="M1806" s="793"/>
      <c r="N1806" s="793"/>
      <c r="O1806" s="793"/>
      <c r="P1806" s="793" t="str">
        <f>IF(ISBLANK(Wine!AF44),"",if(Wine!AF44=0,"",Wine!AF44))</f>
        <v/>
      </c>
      <c r="Q1806" s="793"/>
      <c r="R1806" s="793" t="str">
        <f>IF(ISBLANK(Wine!AH44),"",if(Wine!AH44=0,"",Wine!AH44))</f>
        <v/>
      </c>
    </row>
    <row r="1807">
      <c r="A1807" s="779"/>
      <c r="C1807" s="450" t="b">
        <f>IF(ISBLANK(Wine!S45),FALSE,if(Wine!S45=0,FALSE,TRUE))</f>
        <v>0</v>
      </c>
      <c r="D1807" s="450" t="str">
        <f>if(Wine!Q45=0,"",IF(isblank(Wine!Q45),"",if(MOC!$J$148=false,Wine!P45,if(C1807=true,MOC!$H$148&amp;Wine!P45,if(MOC!$J$149,MOC!$H$148&amp;Wine!P45,Wine!P45)))))</f>
        <v/>
      </c>
      <c r="E1807" s="450" t="str">
        <f>if(Wine!Q45=0,"",IF(isblank(Wine!Q45),"",Wine!Q45))</f>
        <v/>
      </c>
      <c r="G1807" s="450" t="str">
        <f>if(Wine!Q45=0,"",IF(isblank(Wine!Q45),"",if(MOC!$J$156=true,Wine!$P$14,$B$1777)))</f>
        <v/>
      </c>
      <c r="H1807" s="780">
        <f t="shared" si="18"/>
        <v>30</v>
      </c>
      <c r="I1807" s="793" t="str">
        <f>Wine!AE45</f>
        <v/>
      </c>
      <c r="J1807" s="793"/>
      <c r="K1807" s="793"/>
      <c r="L1807" s="793"/>
      <c r="M1807" s="793"/>
      <c r="N1807" s="793"/>
      <c r="O1807" s="793"/>
      <c r="P1807" s="793" t="str">
        <f>IF(ISBLANK(Wine!AF45),"",if(Wine!AF45=0,"",Wine!AF45))</f>
        <v/>
      </c>
      <c r="Q1807" s="793"/>
      <c r="R1807" s="793" t="str">
        <f>IF(ISBLANK(Wine!AH45),"",if(Wine!AH45=0,"",Wine!AH45))</f>
        <v/>
      </c>
    </row>
    <row r="1808">
      <c r="A1808" s="779"/>
      <c r="C1808" s="450" t="b">
        <f>IF(ISBLANK(Wine!S46),FALSE,if(Wine!S46=0,FALSE,TRUE))</f>
        <v>0</v>
      </c>
      <c r="D1808" s="450" t="str">
        <f>if(Wine!Q46=0,"",IF(isblank(Wine!Q46),"",if(MOC!$J$148=false,Wine!P46,if(C1808=true,MOC!$H$148&amp;Wine!P46,if(MOC!$J$149,MOC!$H$148&amp;Wine!P46,Wine!P46)))))</f>
        <v/>
      </c>
      <c r="E1808" s="450" t="str">
        <f>if(Wine!Q46=0,"",IF(isblank(Wine!Q46),"",Wine!Q46))</f>
        <v/>
      </c>
      <c r="G1808" s="450" t="str">
        <f>if(Wine!Q46=0,"",IF(isblank(Wine!Q46),"",if(MOC!$J$156=true,Wine!$P$14,$B$1777)))</f>
        <v/>
      </c>
      <c r="H1808" s="780">
        <f t="shared" si="18"/>
        <v>31</v>
      </c>
      <c r="I1808" s="793" t="str">
        <f>Wine!AE46</f>
        <v/>
      </c>
      <c r="J1808" s="793"/>
      <c r="K1808" s="793"/>
      <c r="L1808" s="793"/>
      <c r="M1808" s="793"/>
      <c r="N1808" s="793"/>
      <c r="O1808" s="793"/>
      <c r="P1808" s="793" t="str">
        <f>IF(ISBLANK(Wine!AF46),"",if(Wine!AF46=0,"",Wine!AF46))</f>
        <v/>
      </c>
      <c r="Q1808" s="793"/>
      <c r="R1808" s="793" t="str">
        <f>IF(ISBLANK(Wine!AH46),"",if(Wine!AH46=0,"",Wine!AH46))</f>
        <v/>
      </c>
    </row>
    <row r="1809">
      <c r="A1809" s="779"/>
      <c r="C1809" s="450" t="b">
        <f>IF(ISBLANK(Wine!S47),FALSE,if(Wine!S47=0,FALSE,TRUE))</f>
        <v>0</v>
      </c>
      <c r="D1809" s="450" t="str">
        <f>if(Wine!Q47=0,"",IF(isblank(Wine!Q47),"",if(MOC!$J$148=false,Wine!P47,if(C1809=true,MOC!$H$148&amp;Wine!P47,if(MOC!$J$149,MOC!$H$148&amp;Wine!P47,Wine!P47)))))</f>
        <v/>
      </c>
      <c r="E1809" s="450" t="str">
        <f>if(Wine!Q47=0,"",IF(isblank(Wine!Q47),"",Wine!Q47))</f>
        <v/>
      </c>
      <c r="G1809" s="450" t="str">
        <f>if(Wine!Q47=0,"",IF(isblank(Wine!Q47),"",if(MOC!$J$156=true,Wine!$P$14,$B$1777)))</f>
        <v/>
      </c>
      <c r="H1809" s="780">
        <f t="shared" si="18"/>
        <v>32</v>
      </c>
      <c r="I1809" s="793" t="str">
        <f>Wine!AE47</f>
        <v/>
      </c>
      <c r="J1809" s="793"/>
      <c r="K1809" s="793"/>
      <c r="L1809" s="793"/>
      <c r="M1809" s="793"/>
      <c r="N1809" s="793"/>
      <c r="O1809" s="793"/>
      <c r="P1809" s="793" t="str">
        <f>IF(ISBLANK(Wine!AF47),"",if(Wine!AF47=0,"",Wine!AF47))</f>
        <v/>
      </c>
      <c r="Q1809" s="793"/>
      <c r="R1809" s="793" t="str">
        <f>IF(ISBLANK(Wine!AH47),"",if(Wine!AH47=0,"",Wine!AH47))</f>
        <v/>
      </c>
    </row>
    <row r="1810">
      <c r="A1810" s="779"/>
      <c r="C1810" s="450" t="b">
        <f>IF(ISBLANK(Wine!S48),FALSE,if(Wine!S48=0,FALSE,TRUE))</f>
        <v>0</v>
      </c>
      <c r="D1810" s="450" t="str">
        <f>if(Wine!Q48=0,"",IF(isblank(Wine!Q48),"",if(MOC!$J$148=false,Wine!P48,if(C1810=true,MOC!$H$148&amp;Wine!P48,if(MOC!$J$149,MOC!$H$148&amp;Wine!P48,Wine!P48)))))</f>
        <v/>
      </c>
      <c r="E1810" s="450" t="str">
        <f>if(Wine!Q48=0,"",IF(isblank(Wine!Q48),"",Wine!Q48))</f>
        <v/>
      </c>
      <c r="G1810" s="450" t="str">
        <f>if(Wine!Q48=0,"",IF(isblank(Wine!Q48),"",if(MOC!$J$156=true,Wine!$P$14,$B$1777)))</f>
        <v/>
      </c>
      <c r="H1810" s="780">
        <f t="shared" si="18"/>
        <v>33</v>
      </c>
      <c r="I1810" s="793" t="str">
        <f>Wine!AE48</f>
        <v/>
      </c>
      <c r="J1810" s="793"/>
      <c r="K1810" s="793"/>
      <c r="L1810" s="793"/>
      <c r="M1810" s="793"/>
      <c r="N1810" s="793"/>
      <c r="O1810" s="793"/>
      <c r="P1810" s="793" t="str">
        <f>IF(ISBLANK(Wine!AF48),"",if(Wine!AF48=0,"",Wine!AF48))</f>
        <v/>
      </c>
      <c r="Q1810" s="793"/>
      <c r="R1810" s="793" t="str">
        <f>IF(ISBLANK(Wine!AH48),"",if(Wine!AH48=0,"",Wine!AH48))</f>
        <v/>
      </c>
    </row>
    <row r="1811">
      <c r="A1811" s="779"/>
      <c r="C1811" s="450" t="b">
        <f>IF(ISBLANK(Wine!S49),FALSE,if(Wine!S49=0,FALSE,TRUE))</f>
        <v>0</v>
      </c>
      <c r="D1811" s="450" t="str">
        <f>if(Wine!Q49=0,"",IF(isblank(Wine!Q49),"",if(MOC!$J$148=false,Wine!P49,if(C1811=true,MOC!$H$148&amp;Wine!P49,if(MOC!$J$149,MOC!$H$148&amp;Wine!P49,Wine!P49)))))</f>
        <v/>
      </c>
      <c r="E1811" s="450" t="str">
        <f>if(Wine!Q49=0,"",IF(isblank(Wine!Q49),"",Wine!Q49))</f>
        <v/>
      </c>
      <c r="G1811" s="450" t="str">
        <f>if(Wine!Q49=0,"",IF(isblank(Wine!Q49),"",if(MOC!$J$156=true,Wine!$P$14,$B$1777)))</f>
        <v/>
      </c>
      <c r="H1811" s="780">
        <f t="shared" si="18"/>
        <v>34</v>
      </c>
      <c r="I1811" s="793" t="str">
        <f>Wine!AE49</f>
        <v/>
      </c>
      <c r="J1811" s="793"/>
      <c r="K1811" s="793"/>
      <c r="L1811" s="793"/>
      <c r="M1811" s="793"/>
      <c r="N1811" s="793"/>
      <c r="O1811" s="793"/>
      <c r="P1811" s="793" t="str">
        <f>IF(ISBLANK(Wine!AF49),"",if(Wine!AF49=0,"",Wine!AF49))</f>
        <v/>
      </c>
      <c r="Q1811" s="793"/>
      <c r="R1811" s="793" t="str">
        <f>IF(ISBLANK(Wine!AH49),"",if(Wine!AH49=0,"",Wine!AH49))</f>
        <v/>
      </c>
    </row>
    <row r="1812">
      <c r="A1812" s="779"/>
      <c r="C1812" s="450" t="b">
        <f>IF(ISBLANK(Wine!S50),FALSE,if(Wine!S50=0,FALSE,TRUE))</f>
        <v>0</v>
      </c>
      <c r="D1812" s="450" t="str">
        <f>if(Wine!Q50=0,"",IF(isblank(Wine!Q50),"",if(MOC!$J$148=false,Wine!P50,if(C1812=true,MOC!$H$148&amp;Wine!P50,if(MOC!$J$149,MOC!$H$148&amp;Wine!P50,Wine!P50)))))</f>
        <v/>
      </c>
      <c r="E1812" s="450" t="str">
        <f>if(Wine!Q50=0,"",IF(isblank(Wine!Q50),"",Wine!Q50))</f>
        <v/>
      </c>
      <c r="G1812" s="450" t="str">
        <f>if(Wine!Q50=0,"",IF(isblank(Wine!Q50),"",if(MOC!$J$156=true,Wine!$P$14,$B$1777)))</f>
        <v/>
      </c>
      <c r="H1812" s="780">
        <f t="shared" si="18"/>
        <v>35</v>
      </c>
      <c r="I1812" s="793" t="str">
        <f>Wine!AE50</f>
        <v/>
      </c>
      <c r="J1812" s="793"/>
      <c r="K1812" s="793"/>
      <c r="L1812" s="793"/>
      <c r="M1812" s="793"/>
      <c r="N1812" s="793"/>
      <c r="O1812" s="793"/>
      <c r="P1812" s="793" t="str">
        <f>IF(ISBLANK(Wine!AF50),"",if(Wine!AF50=0,"",Wine!AF50))</f>
        <v/>
      </c>
      <c r="Q1812" s="793"/>
      <c r="R1812" s="793" t="str">
        <f>IF(ISBLANK(Wine!AH50),"",if(Wine!AH50=0,"",Wine!AH50))</f>
        <v/>
      </c>
    </row>
    <row r="1813">
      <c r="A1813" s="779"/>
      <c r="C1813" s="450" t="b">
        <f>IF(ISBLANK(Wine!S51),FALSE,if(Wine!S51=0,FALSE,TRUE))</f>
        <v>0</v>
      </c>
      <c r="D1813" s="450" t="str">
        <f>if(Wine!Q51=0,"",IF(isblank(Wine!Q51),"",if(MOC!$J$148=false,Wine!P51,if(C1813=true,MOC!$H$148&amp;Wine!P51,if(MOC!$J$149,MOC!$H$148&amp;Wine!P51,Wine!P51)))))</f>
        <v/>
      </c>
      <c r="E1813" s="450" t="str">
        <f>if(Wine!Q51=0,"",IF(isblank(Wine!Q51),"",Wine!Q51))</f>
        <v/>
      </c>
      <c r="G1813" s="450" t="str">
        <f>if(Wine!Q51=0,"",IF(isblank(Wine!Q51),"",if(MOC!$J$156=true,Wine!$P$14,$B$1777)))</f>
        <v/>
      </c>
      <c r="H1813" s="780">
        <f t="shared" si="18"/>
        <v>36</v>
      </c>
      <c r="I1813" s="793" t="str">
        <f>Wine!AE51</f>
        <v/>
      </c>
      <c r="J1813" s="793"/>
      <c r="K1813" s="793"/>
      <c r="L1813" s="793"/>
      <c r="M1813" s="793"/>
      <c r="N1813" s="793"/>
      <c r="O1813" s="793"/>
      <c r="P1813" s="793" t="str">
        <f>IF(ISBLANK(Wine!AF51),"",if(Wine!AF51=0,"",Wine!AF51))</f>
        <v/>
      </c>
      <c r="Q1813" s="793"/>
      <c r="R1813" s="793" t="str">
        <f>IF(ISBLANK(Wine!AH51),"",if(Wine!AH51=0,"",Wine!AH51))</f>
        <v/>
      </c>
    </row>
    <row r="1814">
      <c r="A1814" s="779"/>
      <c r="C1814" s="450" t="b">
        <f>IF(ISBLANK(Wine!S52),FALSE,if(Wine!S52=0,FALSE,TRUE))</f>
        <v>0</v>
      </c>
      <c r="D1814" s="450" t="str">
        <f>if(Wine!Q52=0,"",IF(isblank(Wine!Q52),"",if(MOC!$J$148=false,Wine!P52,if(C1814=true,MOC!$H$148&amp;Wine!P52,if(MOC!$J$149,MOC!$H$148&amp;Wine!P52,Wine!P52)))))</f>
        <v/>
      </c>
      <c r="E1814" s="450" t="str">
        <f>if(Wine!Q52=0,"",IF(isblank(Wine!Q52),"",Wine!Q52))</f>
        <v/>
      </c>
      <c r="G1814" s="450" t="str">
        <f>if(Wine!Q52=0,"",IF(isblank(Wine!Q52),"",if(MOC!$J$156=true,Wine!$P$14,$B$1777)))</f>
        <v/>
      </c>
      <c r="H1814" s="780">
        <f t="shared" si="18"/>
        <v>37</v>
      </c>
      <c r="I1814" s="793" t="str">
        <f>Wine!AE52</f>
        <v/>
      </c>
      <c r="J1814" s="793"/>
      <c r="K1814" s="793"/>
      <c r="L1814" s="793"/>
      <c r="M1814" s="793"/>
      <c r="N1814" s="793"/>
      <c r="O1814" s="793"/>
      <c r="P1814" s="793" t="str">
        <f>IF(ISBLANK(Wine!AF52),"",if(Wine!AF52=0,"",Wine!AF52))</f>
        <v/>
      </c>
      <c r="Q1814" s="793"/>
      <c r="R1814" s="793" t="str">
        <f>IF(ISBLANK(Wine!AH52),"",if(Wine!AH52=0,"",Wine!AH52))</f>
        <v/>
      </c>
    </row>
    <row r="1815">
      <c r="A1815" s="779"/>
      <c r="C1815" s="450" t="b">
        <f>IF(ISBLANK(Wine!S53),FALSE,if(Wine!S53=0,FALSE,TRUE))</f>
        <v>0</v>
      </c>
      <c r="D1815" s="450" t="str">
        <f>if(Wine!Q53=0,"",IF(isblank(Wine!Q53),"",if(MOC!$J$148=false,Wine!P53,if(C1815=true,MOC!$H$148&amp;Wine!P53,if(MOC!$J$149,MOC!$H$148&amp;Wine!P53,Wine!P53)))))</f>
        <v/>
      </c>
      <c r="E1815" s="450" t="str">
        <f>if(Wine!Q53=0,"",IF(isblank(Wine!Q53),"",Wine!Q53))</f>
        <v/>
      </c>
      <c r="G1815" s="450" t="str">
        <f>if(Wine!Q53=0,"",IF(isblank(Wine!Q53),"",if(MOC!$J$156=true,Wine!$P$14,$B$1777)))</f>
        <v/>
      </c>
      <c r="H1815" s="780">
        <f t="shared" si="18"/>
        <v>38</v>
      </c>
      <c r="I1815" s="793" t="str">
        <f>Wine!AE53</f>
        <v/>
      </c>
      <c r="J1815" s="793"/>
      <c r="K1815" s="793"/>
      <c r="L1815" s="793"/>
      <c r="M1815" s="793"/>
      <c r="N1815" s="793"/>
      <c r="O1815" s="793"/>
      <c r="P1815" s="793" t="str">
        <f>IF(ISBLANK(Wine!AF53),"",if(Wine!AF53=0,"",Wine!AF53))</f>
        <v/>
      </c>
      <c r="Q1815" s="793"/>
      <c r="R1815" s="793" t="str">
        <f>IF(ISBLANK(Wine!AH53),"",if(Wine!AH53=0,"",Wine!AH53))</f>
        <v/>
      </c>
    </row>
    <row r="1816">
      <c r="A1816" s="779"/>
      <c r="C1816" s="450" t="b">
        <f>IF(ISBLANK(Wine!S54),FALSE,if(Wine!S54=0,FALSE,TRUE))</f>
        <v>0</v>
      </c>
      <c r="D1816" s="450" t="str">
        <f>if(Wine!Q54=0,"",IF(isblank(Wine!Q54),"",if(MOC!$J$148=false,Wine!P54,if(C1816=true,MOC!$H$148&amp;Wine!P54,if(MOC!$J$149,MOC!$H$148&amp;Wine!P54,Wine!P54)))))</f>
        <v/>
      </c>
      <c r="E1816" s="450" t="str">
        <f>if(Wine!Q54=0,"",IF(isblank(Wine!Q54),"",Wine!Q54))</f>
        <v/>
      </c>
      <c r="G1816" s="450" t="str">
        <f>if(Wine!Q54=0,"",IF(isblank(Wine!Q54),"",if(MOC!$J$156=true,Wine!$P$14,$B$1777)))</f>
        <v/>
      </c>
      <c r="H1816" s="780">
        <f t="shared" si="18"/>
        <v>39</v>
      </c>
      <c r="I1816" s="793" t="str">
        <f>Wine!AE54</f>
        <v/>
      </c>
      <c r="J1816" s="793"/>
      <c r="K1816" s="793"/>
      <c r="L1816" s="793"/>
      <c r="M1816" s="793"/>
      <c r="N1816" s="793"/>
      <c r="O1816" s="793"/>
      <c r="P1816" s="793" t="str">
        <f>IF(ISBLANK(Wine!AF54),"",if(Wine!AF54=0,"",Wine!AF54))</f>
        <v/>
      </c>
      <c r="Q1816" s="793"/>
      <c r="R1816" s="793" t="str">
        <f>IF(ISBLANK(Wine!AH54),"",if(Wine!AH54=0,"",Wine!AH54))</f>
        <v/>
      </c>
    </row>
    <row r="1817">
      <c r="A1817" s="779"/>
      <c r="C1817" s="450" t="b">
        <f>IF(ISBLANK(Wine!S55),FALSE,if(Wine!S55=0,FALSE,TRUE))</f>
        <v>0</v>
      </c>
      <c r="D1817" s="450" t="str">
        <f>if(Wine!Q55=0,"",IF(isblank(Wine!Q55),"",if(MOC!$J$148=false,Wine!P55,if(C1817=true,MOC!$H$148&amp;Wine!P55,if(MOC!$J$149,MOC!$H$148&amp;Wine!P55,Wine!P55)))))</f>
        <v/>
      </c>
      <c r="E1817" s="450" t="str">
        <f>if(Wine!Q55=0,"",IF(isblank(Wine!Q55),"",Wine!Q55))</f>
        <v/>
      </c>
      <c r="G1817" s="450" t="str">
        <f>if(Wine!Q55=0,"",IF(isblank(Wine!Q55),"",if(MOC!$J$156=true,Wine!$P$14,$B$1777)))</f>
        <v/>
      </c>
      <c r="H1817" s="780">
        <f t="shared" si="18"/>
        <v>40</v>
      </c>
      <c r="I1817" s="793" t="str">
        <f>Wine!AE55</f>
        <v/>
      </c>
      <c r="J1817" s="793"/>
      <c r="K1817" s="793"/>
      <c r="L1817" s="793"/>
      <c r="M1817" s="793"/>
      <c r="N1817" s="793"/>
      <c r="O1817" s="793"/>
      <c r="P1817" s="793" t="str">
        <f>IF(ISBLANK(Wine!AF55),"",if(Wine!AF55=0,"",Wine!AF55))</f>
        <v/>
      </c>
      <c r="Q1817" s="793"/>
      <c r="R1817" s="793" t="str">
        <f>IF(ISBLANK(Wine!AH55),"",if(Wine!AH55=0,"",Wine!AH55))</f>
        <v/>
      </c>
    </row>
    <row r="1818">
      <c r="A1818" s="779"/>
      <c r="C1818" s="450" t="b">
        <f>IF(ISBLANK(Wine!S56),FALSE,if(Wine!S56=0,FALSE,TRUE))</f>
        <v>0</v>
      </c>
      <c r="D1818" s="450" t="str">
        <f>if(Wine!Q56=0,"",IF(isblank(Wine!Q56),"",if(MOC!$J$148=false,Wine!P56,if(C1818=true,MOC!$H$148&amp;Wine!P56,if(MOC!$J$149,MOC!$H$148&amp;Wine!P56,Wine!P56)))))</f>
        <v/>
      </c>
      <c r="E1818" s="450" t="str">
        <f>if(Wine!Q56=0,"",IF(isblank(Wine!Q56),"",Wine!Q56))</f>
        <v/>
      </c>
      <c r="G1818" s="450" t="str">
        <f>if(Wine!Q56=0,"",IF(isblank(Wine!Q56),"",if(MOC!$J$156=true,Wine!$P$14,$B$1777)))</f>
        <v/>
      </c>
      <c r="H1818" s="780">
        <f t="shared" si="18"/>
        <v>41</v>
      </c>
      <c r="I1818" s="793" t="str">
        <f>Wine!AE56</f>
        <v/>
      </c>
      <c r="J1818" s="793"/>
      <c r="K1818" s="793"/>
      <c r="L1818" s="793"/>
      <c r="M1818" s="793"/>
      <c r="N1818" s="793"/>
      <c r="O1818" s="793"/>
      <c r="P1818" s="793" t="str">
        <f>IF(ISBLANK(Wine!AF56),"",if(Wine!AF56=0,"",Wine!AF56))</f>
        <v/>
      </c>
      <c r="Q1818" s="793"/>
      <c r="R1818" s="793" t="str">
        <f>IF(ISBLANK(Wine!AH56),"",if(Wine!AH56=0,"",Wine!AH56))</f>
        <v/>
      </c>
    </row>
    <row r="1819">
      <c r="A1819" s="779"/>
      <c r="C1819" s="450" t="b">
        <f>IF(ISBLANK(Wine!S57),FALSE,if(Wine!S57=0,FALSE,TRUE))</f>
        <v>0</v>
      </c>
      <c r="D1819" s="450" t="str">
        <f>if(Wine!Q57=0,"",IF(isblank(Wine!Q57),"",if(MOC!$J$148=false,Wine!P57,if(C1819=true,MOC!$H$148&amp;Wine!P57,if(MOC!$J$149,MOC!$H$148&amp;Wine!P57,Wine!P57)))))</f>
        <v/>
      </c>
      <c r="E1819" s="450" t="str">
        <f>if(Wine!Q57=0,"",IF(isblank(Wine!Q57),"",Wine!Q57))</f>
        <v/>
      </c>
      <c r="G1819" s="450" t="str">
        <f>if(Wine!Q57=0,"",IF(isblank(Wine!Q57),"",if(MOC!$J$156=true,Wine!$P$14,$B$1777)))</f>
        <v/>
      </c>
      <c r="H1819" s="780">
        <f t="shared" si="18"/>
        <v>42</v>
      </c>
      <c r="I1819" s="793" t="str">
        <f>Wine!AE57</f>
        <v/>
      </c>
      <c r="J1819" s="793"/>
      <c r="K1819" s="793"/>
      <c r="L1819" s="793"/>
      <c r="M1819" s="793"/>
      <c r="N1819" s="793"/>
      <c r="O1819" s="793"/>
      <c r="P1819" s="793" t="str">
        <f>IF(ISBLANK(Wine!AF57),"",if(Wine!AF57=0,"",Wine!AF57))</f>
        <v/>
      </c>
      <c r="Q1819" s="793"/>
      <c r="R1819" s="793" t="str">
        <f>IF(ISBLANK(Wine!AH57),"",if(Wine!AH57=0,"",Wine!AH57))</f>
        <v/>
      </c>
    </row>
    <row r="1820">
      <c r="A1820" s="779"/>
      <c r="C1820" s="450" t="b">
        <f>IF(ISBLANK(Wine!S58),FALSE,if(Wine!S58=0,FALSE,TRUE))</f>
        <v>0</v>
      </c>
      <c r="D1820" s="450" t="str">
        <f>if(Wine!Q58=0,"",IF(isblank(Wine!Q58),"",if(MOC!$J$148=false,Wine!P58,if(C1820=true,MOC!$H$148&amp;Wine!P58,if(MOC!$J$149,MOC!$H$148&amp;Wine!P58,Wine!P58)))))</f>
        <v/>
      </c>
      <c r="E1820" s="450" t="str">
        <f>if(Wine!Q58=0,"",IF(isblank(Wine!Q58),"",Wine!Q58))</f>
        <v/>
      </c>
      <c r="G1820" s="450" t="str">
        <f>if(Wine!Q58=0,"",IF(isblank(Wine!Q58),"",if(MOC!$J$156=true,Wine!$P$14,$B$1777)))</f>
        <v/>
      </c>
      <c r="H1820" s="780">
        <f t="shared" si="18"/>
        <v>43</v>
      </c>
      <c r="I1820" s="793" t="str">
        <f>Wine!AE58</f>
        <v/>
      </c>
      <c r="J1820" s="793"/>
      <c r="K1820" s="793"/>
      <c r="L1820" s="793"/>
      <c r="M1820" s="793"/>
      <c r="N1820" s="793"/>
      <c r="O1820" s="793"/>
      <c r="P1820" s="793" t="str">
        <f>IF(ISBLANK(Wine!AF58),"",if(Wine!AF58=0,"",Wine!AF58))</f>
        <v/>
      </c>
      <c r="Q1820" s="793"/>
      <c r="R1820" s="793" t="str">
        <f>IF(ISBLANK(Wine!AH58),"",if(Wine!AH58=0,"",Wine!AH58))</f>
        <v/>
      </c>
    </row>
    <row r="1821">
      <c r="A1821" s="779"/>
      <c r="C1821" s="450" t="b">
        <f>IF(ISBLANK(Wine!S59),FALSE,if(Wine!S59=0,FALSE,TRUE))</f>
        <v>0</v>
      </c>
      <c r="D1821" s="450" t="str">
        <f>if(Wine!Q59=0,"",IF(isblank(Wine!Q59),"",if(MOC!$J$148=false,Wine!P59,if(C1821=true,MOC!$H$148&amp;Wine!P59,if(MOC!$J$149,MOC!$H$148&amp;Wine!P59,Wine!P59)))))</f>
        <v/>
      </c>
      <c r="E1821" s="450" t="str">
        <f>if(Wine!Q59=0,"",IF(isblank(Wine!Q59),"",Wine!Q59))</f>
        <v/>
      </c>
      <c r="G1821" s="450" t="str">
        <f>if(Wine!Q59=0,"",IF(isblank(Wine!Q59),"",if(MOC!$J$156=true,Wine!$P$14,$B$1777)))</f>
        <v/>
      </c>
      <c r="H1821" s="780">
        <f t="shared" si="18"/>
        <v>44</v>
      </c>
      <c r="I1821" s="793" t="str">
        <f>Wine!AE59</f>
        <v/>
      </c>
      <c r="J1821" s="793"/>
      <c r="K1821" s="793"/>
      <c r="L1821" s="793"/>
      <c r="M1821" s="793"/>
      <c r="N1821" s="793"/>
      <c r="O1821" s="793"/>
      <c r="P1821" s="793" t="str">
        <f>IF(ISBLANK(Wine!AF59),"",if(Wine!AF59=0,"",Wine!AF59))</f>
        <v/>
      </c>
      <c r="Q1821" s="793"/>
      <c r="R1821" s="793" t="str">
        <f>IF(ISBLANK(Wine!AH59),"",if(Wine!AH59=0,"",Wine!AH59))</f>
        <v/>
      </c>
    </row>
    <row r="1822">
      <c r="A1822" s="779"/>
      <c r="C1822" s="450" t="b">
        <f>IF(ISBLANK(Wine!S60),FALSE,if(Wine!S60=0,FALSE,TRUE))</f>
        <v>0</v>
      </c>
      <c r="D1822" s="450" t="str">
        <f>if(Wine!Q60=0,"",IF(isblank(Wine!Q60),"",if(MOC!$J$148=false,Wine!P60,if(C1822=true,MOC!$H$148&amp;Wine!P60,if(MOC!$J$149,MOC!$H$148&amp;Wine!P60,Wine!P60)))))</f>
        <v/>
      </c>
      <c r="E1822" s="450" t="str">
        <f>if(Wine!Q60=0,"",IF(isblank(Wine!Q60),"",Wine!Q60))</f>
        <v/>
      </c>
      <c r="G1822" s="450" t="str">
        <f>if(Wine!Q60=0,"",IF(isblank(Wine!Q60),"",if(MOC!$J$156=true,Wine!$P$14,$B$1777)))</f>
        <v/>
      </c>
      <c r="H1822" s="780">
        <f t="shared" si="18"/>
        <v>45</v>
      </c>
      <c r="I1822" s="793" t="str">
        <f>Wine!AE60</f>
        <v/>
      </c>
      <c r="J1822" s="793"/>
      <c r="K1822" s="793"/>
      <c r="L1822" s="793"/>
      <c r="M1822" s="793"/>
      <c r="N1822" s="793"/>
      <c r="O1822" s="793"/>
      <c r="P1822" s="793" t="str">
        <f>IF(ISBLANK(Wine!AF60),"",if(Wine!AF60=0,"",Wine!AF60))</f>
        <v/>
      </c>
      <c r="Q1822" s="793"/>
      <c r="R1822" s="793" t="str">
        <f>IF(ISBLANK(Wine!AH60),"",if(Wine!AH60=0,"",Wine!AH60))</f>
        <v/>
      </c>
    </row>
    <row r="1823">
      <c r="A1823" s="779"/>
      <c r="C1823" s="450" t="b">
        <f>IF(ISBLANK(Wine!S61),FALSE,if(Wine!S61=0,FALSE,TRUE))</f>
        <v>0</v>
      </c>
      <c r="D1823" s="450" t="str">
        <f>if(Wine!Q61=0,"",IF(isblank(Wine!Q61),"",if(MOC!$J$148=false,Wine!P61,if(C1823=true,MOC!$H$148&amp;Wine!P61,if(MOC!$J$149,MOC!$H$148&amp;Wine!P61,Wine!P61)))))</f>
        <v/>
      </c>
      <c r="E1823" s="450" t="str">
        <f>if(Wine!Q61=0,"",IF(isblank(Wine!Q61),"",Wine!Q61))</f>
        <v/>
      </c>
      <c r="G1823" s="450" t="str">
        <f>if(Wine!Q61=0,"",IF(isblank(Wine!Q61),"",if(MOC!$J$156=true,Wine!$P$14,$B$1777)))</f>
        <v/>
      </c>
      <c r="H1823" s="780">
        <f t="shared" si="18"/>
        <v>46</v>
      </c>
      <c r="I1823" s="793" t="str">
        <f>Wine!AE61</f>
        <v/>
      </c>
      <c r="J1823" s="793"/>
      <c r="K1823" s="793"/>
      <c r="L1823" s="793"/>
      <c r="M1823" s="793"/>
      <c r="N1823" s="793"/>
      <c r="O1823" s="793"/>
      <c r="P1823" s="793" t="str">
        <f>IF(ISBLANK(Wine!AF61),"",if(Wine!AF61=0,"",Wine!AF61))</f>
        <v/>
      </c>
      <c r="Q1823" s="793"/>
      <c r="R1823" s="793" t="str">
        <f>IF(ISBLANK(Wine!AH61),"",if(Wine!AH61=0,"",Wine!AH61))</f>
        <v/>
      </c>
    </row>
    <row r="1824">
      <c r="A1824" s="779"/>
      <c r="C1824" s="450" t="b">
        <f>IF(ISBLANK(Wine!S62),FALSE,if(Wine!S62=0,FALSE,TRUE))</f>
        <v>0</v>
      </c>
      <c r="D1824" s="450" t="str">
        <f>if(Wine!Q62=0,"",IF(isblank(Wine!Q62),"",if(MOC!$J$148=false,Wine!P62,if(C1824=true,MOC!$H$148&amp;Wine!P62,if(MOC!$J$149,MOC!$H$148&amp;Wine!P62,Wine!P62)))))</f>
        <v/>
      </c>
      <c r="E1824" s="450" t="str">
        <f>if(Wine!Q62=0,"",IF(isblank(Wine!Q62),"",Wine!Q62))</f>
        <v/>
      </c>
      <c r="G1824" s="450" t="str">
        <f>if(Wine!Q62=0,"",IF(isblank(Wine!Q62),"",if(MOC!$J$156=true,Wine!$P$14,$B$1777)))</f>
        <v/>
      </c>
      <c r="H1824" s="780">
        <f t="shared" si="18"/>
        <v>47</v>
      </c>
      <c r="I1824" s="793" t="str">
        <f>Wine!AE62</f>
        <v/>
      </c>
      <c r="J1824" s="793"/>
      <c r="K1824" s="793"/>
      <c r="L1824" s="793"/>
      <c r="M1824" s="793"/>
      <c r="N1824" s="793"/>
      <c r="O1824" s="793"/>
      <c r="P1824" s="793" t="str">
        <f>IF(ISBLANK(Wine!AF62),"",if(Wine!AF62=0,"",Wine!AF62))</f>
        <v/>
      </c>
      <c r="Q1824" s="793"/>
      <c r="R1824" s="793" t="str">
        <f>IF(ISBLANK(Wine!AH62),"",if(Wine!AH62=0,"",Wine!AH62))</f>
        <v/>
      </c>
    </row>
    <row r="1825">
      <c r="A1825" s="779"/>
      <c r="C1825" s="450" t="b">
        <f>IF(ISBLANK(Wine!S63),FALSE,if(Wine!S63=0,FALSE,TRUE))</f>
        <v>0</v>
      </c>
      <c r="D1825" s="450" t="str">
        <f>if(Wine!Q63=0,"",IF(isblank(Wine!Q63),"",if(MOC!$J$148=false,Wine!P63,if(C1825=true,MOC!$H$148&amp;Wine!P63,if(MOC!$J$149,MOC!$H$148&amp;Wine!P63,Wine!P63)))))</f>
        <v/>
      </c>
      <c r="E1825" s="450" t="str">
        <f>if(Wine!Q63=0,"",IF(isblank(Wine!Q63),"",Wine!Q63))</f>
        <v/>
      </c>
      <c r="G1825" s="450" t="str">
        <f>if(Wine!Q63=0,"",IF(isblank(Wine!Q63),"",if(MOC!$J$156=true,Wine!$P$14,$B$1777)))</f>
        <v/>
      </c>
      <c r="H1825" s="780">
        <f t="shared" si="18"/>
        <v>48</v>
      </c>
      <c r="I1825" s="793" t="str">
        <f>Wine!AE63</f>
        <v/>
      </c>
      <c r="J1825" s="793"/>
      <c r="K1825" s="793"/>
      <c r="L1825" s="793"/>
      <c r="M1825" s="793"/>
      <c r="N1825" s="793"/>
      <c r="O1825" s="793"/>
      <c r="P1825" s="793" t="str">
        <f>IF(ISBLANK(Wine!AF63),"",if(Wine!AF63=0,"",Wine!AF63))</f>
        <v/>
      </c>
      <c r="Q1825" s="793"/>
      <c r="R1825" s="793" t="str">
        <f>IF(ISBLANK(Wine!AH63),"",if(Wine!AH63=0,"",Wine!AH63))</f>
        <v/>
      </c>
    </row>
    <row r="1826">
      <c r="A1826" s="779"/>
      <c r="C1826" s="450" t="b">
        <f>IF(ISBLANK(Wine!S64),FALSE,if(Wine!S64=0,FALSE,TRUE))</f>
        <v>0</v>
      </c>
      <c r="D1826" s="450" t="str">
        <f>if(Wine!Q64=0,"",IF(isblank(Wine!Q64),"",if(MOC!$J$148=false,Wine!P64,if(C1826=true,MOC!$H$148&amp;Wine!P64,if(MOC!$J$149,MOC!$H$148&amp;Wine!P64,Wine!P64)))))</f>
        <v/>
      </c>
      <c r="E1826" s="450" t="str">
        <f>if(Wine!Q64=0,"",IF(isblank(Wine!Q64),"",Wine!Q64))</f>
        <v/>
      </c>
      <c r="G1826" s="450" t="str">
        <f>if(Wine!Q64=0,"",IF(isblank(Wine!Q64),"",if(MOC!$J$156=true,Wine!$P$14,$B$1777)))</f>
        <v/>
      </c>
      <c r="H1826" s="780">
        <f t="shared" si="18"/>
        <v>49</v>
      </c>
      <c r="I1826" s="793" t="str">
        <f>Wine!AE64</f>
        <v/>
      </c>
      <c r="J1826" s="793"/>
      <c r="K1826" s="793"/>
      <c r="L1826" s="793"/>
      <c r="M1826" s="793"/>
      <c r="N1826" s="793"/>
      <c r="O1826" s="793"/>
      <c r="P1826" s="793" t="str">
        <f>IF(ISBLANK(Wine!AF64),"",if(Wine!AF64=0,"",Wine!AF64))</f>
        <v/>
      </c>
      <c r="Q1826" s="793"/>
      <c r="R1826" s="793" t="str">
        <f>IF(ISBLANK(Wine!AH64),"",if(Wine!AH64=0,"",Wine!AH64))</f>
        <v/>
      </c>
    </row>
    <row r="1827">
      <c r="A1827" s="779"/>
      <c r="C1827" s="450" t="b">
        <f>IF(ISBLANK(Wine!S65),FALSE,if(Wine!S65=0,FALSE,TRUE))</f>
        <v>0</v>
      </c>
      <c r="D1827" s="450" t="str">
        <f>if(Wine!Q65=0,"",IF(isblank(Wine!Q65),"",if(MOC!$J$148=false,Wine!P65,if(C1827=true,MOC!$H$148&amp;Wine!P65,if(MOC!$J$149,MOC!$H$148&amp;Wine!P65,Wine!P65)))))</f>
        <v/>
      </c>
      <c r="E1827" s="450" t="str">
        <f>if(Wine!Q65=0,"",IF(isblank(Wine!Q65),"",Wine!Q65))</f>
        <v/>
      </c>
      <c r="G1827" s="450" t="str">
        <f>if(Wine!Q65=0,"",IF(isblank(Wine!Q65),"",if(MOC!$J$156=true,Wine!$P$14,$B$1777)))</f>
        <v/>
      </c>
      <c r="H1827" s="780">
        <f t="shared" si="18"/>
        <v>50</v>
      </c>
      <c r="I1827" s="793" t="str">
        <f>Wine!AE65</f>
        <v/>
      </c>
      <c r="J1827" s="793"/>
      <c r="K1827" s="793"/>
      <c r="L1827" s="793"/>
      <c r="M1827" s="793"/>
      <c r="N1827" s="793"/>
      <c r="O1827" s="793"/>
      <c r="P1827" s="793" t="str">
        <f>IF(ISBLANK(Wine!AF65),"",if(Wine!AF65=0,"",Wine!AF65))</f>
        <v/>
      </c>
      <c r="Q1827" s="793"/>
      <c r="R1827" s="793" t="str">
        <f>IF(ISBLANK(Wine!AH65),"",if(Wine!AH65=0,"",Wine!AH65))</f>
        <v/>
      </c>
    </row>
    <row r="1828">
      <c r="A1828" s="779"/>
      <c r="C1828" s="450" t="b">
        <f>IF(ISBLANK(Wine!S66),FALSE,if(Wine!S66=0,FALSE,TRUE))</f>
        <v>0</v>
      </c>
      <c r="D1828" s="450" t="str">
        <f>if(Wine!Q66=0,"",IF(isblank(Wine!Q66),"",if(MOC!$J$148=false,Wine!P66,if(C1828=true,MOC!$H$148&amp;Wine!P66,if(MOC!$J$149,MOC!$H$148&amp;Wine!P66,Wine!P66)))))</f>
        <v/>
      </c>
      <c r="E1828" s="450" t="str">
        <f>if(Wine!Q66=0,"",IF(isblank(Wine!Q66),"",Wine!Q66))</f>
        <v/>
      </c>
      <c r="G1828" s="450" t="str">
        <f>if(Wine!Q66=0,"",IF(isblank(Wine!Q66),"",if(MOC!$J$156=true,Wine!$P$14,$B$1777)))</f>
        <v/>
      </c>
      <c r="H1828" s="780">
        <f t="shared" si="18"/>
        <v>51</v>
      </c>
      <c r="I1828" s="793" t="str">
        <f>Wine!AE66</f>
        <v/>
      </c>
      <c r="J1828" s="793"/>
      <c r="K1828" s="793"/>
      <c r="L1828" s="793"/>
      <c r="M1828" s="793"/>
      <c r="N1828" s="793"/>
      <c r="O1828" s="793"/>
      <c r="P1828" s="793" t="str">
        <f>IF(ISBLANK(Wine!AF66),"",if(Wine!AF66=0,"",Wine!AF66))</f>
        <v/>
      </c>
      <c r="Q1828" s="793"/>
      <c r="R1828" s="793" t="str">
        <f>IF(ISBLANK(Wine!AH66),"",if(Wine!AH66=0,"",Wine!AH66))</f>
        <v/>
      </c>
    </row>
    <row r="1829">
      <c r="A1829" s="779"/>
      <c r="C1829" s="450" t="b">
        <f>IF(ISBLANK(Wine!S67),FALSE,if(Wine!S67=0,FALSE,TRUE))</f>
        <v>0</v>
      </c>
      <c r="D1829" s="450" t="str">
        <f>if(Wine!Q67=0,"",IF(isblank(Wine!Q67),"",if(MOC!$J$148=false,Wine!P67,if(C1829=true,MOC!$H$148&amp;Wine!P67,if(MOC!$J$149,MOC!$H$148&amp;Wine!P67,Wine!P67)))))</f>
        <v/>
      </c>
      <c r="E1829" s="450" t="str">
        <f>if(Wine!Q67=0,"",IF(isblank(Wine!Q67),"",Wine!Q67))</f>
        <v/>
      </c>
      <c r="G1829" s="450" t="str">
        <f>if(Wine!Q67=0,"",IF(isblank(Wine!Q67),"",if(MOC!$J$156=true,Wine!$P$14,$B$1777)))</f>
        <v/>
      </c>
      <c r="H1829" s="780">
        <f t="shared" si="18"/>
        <v>52</v>
      </c>
      <c r="I1829" s="793" t="str">
        <f>Wine!AE67</f>
        <v/>
      </c>
      <c r="J1829" s="793"/>
      <c r="K1829" s="793"/>
      <c r="L1829" s="793"/>
      <c r="M1829" s="793"/>
      <c r="N1829" s="793"/>
      <c r="O1829" s="793"/>
      <c r="P1829" s="793" t="str">
        <f>IF(ISBLANK(Wine!AF67),"",if(Wine!AF67=0,"",Wine!AF67))</f>
        <v/>
      </c>
      <c r="Q1829" s="793"/>
      <c r="R1829" s="793" t="str">
        <f>IF(ISBLANK(Wine!AH67),"",if(Wine!AH67=0,"",Wine!AH67))</f>
        <v/>
      </c>
    </row>
    <row r="1830">
      <c r="A1830" s="779"/>
      <c r="C1830" s="450" t="b">
        <f>IF(ISBLANK(Wine!S68),FALSE,if(Wine!S68=0,FALSE,TRUE))</f>
        <v>0</v>
      </c>
      <c r="D1830" s="450" t="str">
        <f>if(Wine!Q68=0,"",IF(isblank(Wine!Q68),"",if(MOC!$J$148=false,Wine!P68,if(C1830=true,MOC!$H$148&amp;Wine!P68,if(MOC!$J$149,MOC!$H$148&amp;Wine!P68,Wine!P68)))))</f>
        <v/>
      </c>
      <c r="E1830" s="450" t="str">
        <f>if(Wine!Q68=0,"",IF(isblank(Wine!Q68),"",Wine!Q68))</f>
        <v/>
      </c>
      <c r="G1830" s="450" t="str">
        <f>if(Wine!Q68=0,"",IF(isblank(Wine!Q68),"",if(MOC!$J$156=true,Wine!$P$14,$B$1777)))</f>
        <v/>
      </c>
      <c r="H1830" s="780">
        <f t="shared" si="18"/>
        <v>53</v>
      </c>
      <c r="I1830" s="793" t="str">
        <f>Wine!AE68</f>
        <v/>
      </c>
      <c r="J1830" s="793"/>
      <c r="K1830" s="793"/>
      <c r="L1830" s="793"/>
      <c r="M1830" s="793"/>
      <c r="N1830" s="793"/>
      <c r="O1830" s="793"/>
      <c r="P1830" s="793" t="str">
        <f>IF(ISBLANK(Wine!AF68),"",if(Wine!AF68=0,"",Wine!AF68))</f>
        <v/>
      </c>
      <c r="Q1830" s="793"/>
      <c r="R1830" s="793" t="str">
        <f>IF(ISBLANK(Wine!AH68),"",if(Wine!AH68=0,"",Wine!AH68))</f>
        <v/>
      </c>
    </row>
    <row r="1831">
      <c r="A1831" s="779"/>
      <c r="C1831" s="450" t="b">
        <f>IF(ISBLANK(Wine!S69),FALSE,if(Wine!S69=0,FALSE,TRUE))</f>
        <v>0</v>
      </c>
      <c r="D1831" s="450" t="str">
        <f>if(Wine!Q69=0,"",IF(isblank(Wine!Q69),"",if(MOC!$J$148=false,Wine!P69,if(C1831=true,MOC!$H$148&amp;Wine!P69,if(MOC!$J$149,MOC!$H$148&amp;Wine!P69,Wine!P69)))))</f>
        <v/>
      </c>
      <c r="E1831" s="450" t="str">
        <f>if(Wine!Q69=0,"",IF(isblank(Wine!Q69),"",Wine!Q69))</f>
        <v/>
      </c>
      <c r="G1831" s="450" t="str">
        <f>if(Wine!Q69=0,"",IF(isblank(Wine!Q69),"",if(MOC!$J$156=true,Wine!$P$14,$B$1777)))</f>
        <v/>
      </c>
      <c r="H1831" s="780">
        <f t="shared" si="18"/>
        <v>54</v>
      </c>
      <c r="I1831" s="793" t="str">
        <f>Wine!AE69</f>
        <v/>
      </c>
      <c r="J1831" s="793"/>
      <c r="K1831" s="793"/>
      <c r="L1831" s="793"/>
      <c r="M1831" s="793"/>
      <c r="N1831" s="793"/>
      <c r="O1831" s="793"/>
      <c r="P1831" s="793" t="str">
        <f>IF(ISBLANK(Wine!AF69),"",if(Wine!AF69=0,"",Wine!AF69))</f>
        <v/>
      </c>
      <c r="Q1831" s="793"/>
      <c r="R1831" s="793" t="str">
        <f>IF(ISBLANK(Wine!AH69),"",if(Wine!AH69=0,"",Wine!AH69))</f>
        <v/>
      </c>
    </row>
    <row r="1832">
      <c r="A1832" s="779"/>
      <c r="C1832" s="450" t="b">
        <f>IF(ISBLANK(Wine!S70),FALSE,if(Wine!S70=0,FALSE,TRUE))</f>
        <v>0</v>
      </c>
      <c r="D1832" s="450" t="str">
        <f>if(Wine!Q70=0,"",IF(isblank(Wine!Q70),"",if(MOC!$J$148=false,Wine!P70,if(C1832=true,MOC!$H$148&amp;Wine!P70,if(MOC!$J$149,MOC!$H$148&amp;Wine!P70,Wine!P70)))))</f>
        <v/>
      </c>
      <c r="E1832" s="450" t="str">
        <f>if(Wine!Q70=0,"",IF(isblank(Wine!Q70),"",Wine!Q70))</f>
        <v/>
      </c>
      <c r="G1832" s="450" t="str">
        <f>if(Wine!Q70=0,"",IF(isblank(Wine!Q70),"",if(MOC!$J$156=true,Wine!$P$14,$B$1777)))</f>
        <v/>
      </c>
      <c r="H1832" s="780">
        <f t="shared" si="18"/>
        <v>55</v>
      </c>
      <c r="I1832" s="793" t="str">
        <f>Wine!AE70</f>
        <v/>
      </c>
      <c r="J1832" s="793"/>
      <c r="K1832" s="793"/>
      <c r="L1832" s="793"/>
      <c r="M1832" s="793"/>
      <c r="N1832" s="793"/>
      <c r="O1832" s="793"/>
      <c r="P1832" s="793" t="str">
        <f>IF(ISBLANK(Wine!AF70),"",if(Wine!AF70=0,"",Wine!AF70))</f>
        <v/>
      </c>
      <c r="Q1832" s="793"/>
      <c r="R1832" s="793" t="str">
        <f>IF(ISBLANK(Wine!AH70),"",if(Wine!AH70=0,"",Wine!AH70))</f>
        <v/>
      </c>
    </row>
    <row r="1833">
      <c r="A1833" s="779"/>
      <c r="C1833" s="450" t="b">
        <f>IF(ISBLANK(Wine!S71),FALSE,if(Wine!S71=0,FALSE,TRUE))</f>
        <v>0</v>
      </c>
      <c r="D1833" s="450" t="str">
        <f>if(Wine!Q71=0,"",IF(isblank(Wine!Q71),"",if(MOC!$J$148=false,Wine!P71,if(C1833=true,MOC!$H$148&amp;Wine!P71,if(MOC!$J$149,MOC!$H$148&amp;Wine!P71,Wine!P71)))))</f>
        <v/>
      </c>
      <c r="E1833" s="450" t="str">
        <f>if(Wine!Q71=0,"",IF(isblank(Wine!Q71),"",Wine!Q71))</f>
        <v/>
      </c>
      <c r="G1833" s="450" t="str">
        <f>if(Wine!Q71=0,"",IF(isblank(Wine!Q71),"",if(MOC!$J$156=true,Wine!$P$14,$B$1777)))</f>
        <v/>
      </c>
      <c r="H1833" s="780">
        <f t="shared" si="18"/>
        <v>56</v>
      </c>
      <c r="I1833" s="793" t="str">
        <f>Wine!AE71</f>
        <v/>
      </c>
      <c r="J1833" s="793"/>
      <c r="K1833" s="793"/>
      <c r="L1833" s="793"/>
      <c r="M1833" s="793"/>
      <c r="N1833" s="793"/>
      <c r="O1833" s="793"/>
      <c r="P1833" s="793" t="str">
        <f>IF(ISBLANK(Wine!AF71),"",if(Wine!AF71=0,"",Wine!AF71))</f>
        <v/>
      </c>
      <c r="Q1833" s="793"/>
      <c r="R1833" s="793" t="str">
        <f>IF(ISBLANK(Wine!AH71),"",if(Wine!AH71=0,"",Wine!AH71))</f>
        <v/>
      </c>
    </row>
    <row r="1834">
      <c r="A1834" s="779"/>
      <c r="C1834" s="450" t="b">
        <f>IF(ISBLANK(Wine!S72),FALSE,if(Wine!S72=0,FALSE,TRUE))</f>
        <v>0</v>
      </c>
      <c r="D1834" s="450" t="str">
        <f>if(Wine!Q72=0,"",IF(isblank(Wine!Q72),"",if(MOC!$J$148=false,Wine!P72,if(C1834=true,MOC!$H$148&amp;Wine!P72,if(MOC!$J$149,MOC!$H$148&amp;Wine!P72,Wine!P72)))))</f>
        <v/>
      </c>
      <c r="E1834" s="450" t="str">
        <f>if(Wine!Q72=0,"",IF(isblank(Wine!Q72),"",Wine!Q72))</f>
        <v/>
      </c>
      <c r="G1834" s="450" t="str">
        <f>if(Wine!Q72=0,"",IF(isblank(Wine!Q72),"",if(MOC!$J$156=true,Wine!$P$14,$B$1777)))</f>
        <v/>
      </c>
      <c r="H1834" s="780">
        <f t="shared" si="18"/>
        <v>57</v>
      </c>
      <c r="I1834" s="793" t="str">
        <f>Wine!AE72</f>
        <v/>
      </c>
      <c r="J1834" s="793"/>
      <c r="K1834" s="793"/>
      <c r="L1834" s="793"/>
      <c r="M1834" s="793"/>
      <c r="N1834" s="793"/>
      <c r="O1834" s="793"/>
      <c r="P1834" s="793" t="str">
        <f>IF(ISBLANK(Wine!AF72),"",if(Wine!AF72=0,"",Wine!AF72))</f>
        <v/>
      </c>
      <c r="Q1834" s="793"/>
      <c r="R1834" s="793" t="str">
        <f>IF(ISBLANK(Wine!AH72),"",if(Wine!AH72=0,"",Wine!AH72))</f>
        <v/>
      </c>
    </row>
    <row r="1835">
      <c r="A1835" s="779"/>
      <c r="C1835" s="450" t="b">
        <f>IF(ISBLANK(Wine!S73),FALSE,if(Wine!S73=0,FALSE,TRUE))</f>
        <v>0</v>
      </c>
      <c r="D1835" s="450" t="str">
        <f>if(Wine!Q73=0,"",IF(isblank(Wine!Q73),"",if(MOC!$J$148=false,Wine!P73,if(C1835=true,MOC!$H$148&amp;Wine!P73,if(MOC!$J$149,MOC!$H$148&amp;Wine!P73,Wine!P73)))))</f>
        <v/>
      </c>
      <c r="E1835" s="450" t="str">
        <f>if(Wine!Q73=0,"",IF(isblank(Wine!Q73),"",Wine!Q73))</f>
        <v/>
      </c>
      <c r="G1835" s="450" t="str">
        <f>if(Wine!Q73=0,"",IF(isblank(Wine!Q73),"",if(MOC!$J$156=true,Wine!$P$14,$B$1777)))</f>
        <v/>
      </c>
      <c r="H1835" s="780">
        <f t="shared" si="18"/>
        <v>58</v>
      </c>
      <c r="I1835" s="793" t="str">
        <f>Wine!AE73</f>
        <v/>
      </c>
      <c r="J1835" s="793"/>
      <c r="K1835" s="793"/>
      <c r="L1835" s="793"/>
      <c r="M1835" s="793"/>
      <c r="N1835" s="793"/>
      <c r="O1835" s="793"/>
      <c r="P1835" s="793" t="str">
        <f>IF(ISBLANK(Wine!AF73),"",if(Wine!AF73=0,"",Wine!AF73))</f>
        <v/>
      </c>
      <c r="Q1835" s="793"/>
      <c r="R1835" s="793" t="str">
        <f>IF(ISBLANK(Wine!AH73),"",if(Wine!AH73=0,"",Wine!AH73))</f>
        <v/>
      </c>
    </row>
    <row r="1836">
      <c r="A1836" s="779"/>
      <c r="C1836" s="450" t="b">
        <f>IF(ISBLANK(Wine!S74),FALSE,if(Wine!S74=0,FALSE,TRUE))</f>
        <v>0</v>
      </c>
      <c r="D1836" s="450" t="str">
        <f>if(Wine!Q74=0,"",IF(isblank(Wine!Q74),"",if(MOC!$J$148=false,Wine!P74,if(C1836=true,MOC!$H$148&amp;Wine!P74,if(MOC!$J$149,MOC!$H$148&amp;Wine!P74,Wine!P74)))))</f>
        <v/>
      </c>
      <c r="E1836" s="450" t="str">
        <f>if(Wine!Q74=0,"",IF(isblank(Wine!Q74),"",Wine!Q74))</f>
        <v/>
      </c>
      <c r="G1836" s="450" t="str">
        <f>if(Wine!Q74=0,"",IF(isblank(Wine!Q74),"",if(MOC!$J$156=true,Wine!$P$14,$B$1777)))</f>
        <v/>
      </c>
      <c r="H1836" s="780">
        <f t="shared" si="18"/>
        <v>59</v>
      </c>
      <c r="I1836" s="793" t="str">
        <f>Wine!AE74</f>
        <v/>
      </c>
      <c r="J1836" s="793"/>
      <c r="K1836" s="793"/>
      <c r="L1836" s="793"/>
      <c r="M1836" s="793"/>
      <c r="N1836" s="793"/>
      <c r="O1836" s="793"/>
      <c r="P1836" s="793" t="str">
        <f>IF(ISBLANK(Wine!AF74),"",if(Wine!AF74=0,"",Wine!AF74))</f>
        <v/>
      </c>
      <c r="Q1836" s="793"/>
      <c r="R1836" s="793" t="str">
        <f>IF(ISBLANK(Wine!AH74),"",if(Wine!AH74=0,"",Wine!AH74))</f>
        <v/>
      </c>
    </row>
    <row r="1837">
      <c r="A1837" s="779"/>
      <c r="C1837" s="450" t="b">
        <f>IF(ISBLANK(Wine!S75),FALSE,if(Wine!S75=0,FALSE,TRUE))</f>
        <v>0</v>
      </c>
      <c r="D1837" s="450" t="str">
        <f>if(Wine!Q75=0,"",IF(isblank(Wine!Q75),"",if(MOC!$J$148=false,Wine!P75,if(C1837=true,MOC!$H$148&amp;Wine!P75,if(MOC!$J$149,MOC!$H$148&amp;Wine!P75,Wine!P75)))))</f>
        <v/>
      </c>
      <c r="E1837" s="450" t="str">
        <f>if(Wine!Q75=0,"",IF(isblank(Wine!Q75),"",Wine!Q75))</f>
        <v/>
      </c>
      <c r="G1837" s="450" t="str">
        <f>if(Wine!Q75=0,"",IF(isblank(Wine!Q75),"",if(MOC!$J$156=true,Wine!$P$14,$B$1777)))</f>
        <v/>
      </c>
      <c r="H1837" s="780">
        <f t="shared" si="18"/>
        <v>60</v>
      </c>
      <c r="I1837" s="793" t="str">
        <f>Wine!AE75</f>
        <v/>
      </c>
      <c r="J1837" s="793"/>
      <c r="K1837" s="793"/>
      <c r="L1837" s="793"/>
      <c r="M1837" s="793"/>
      <c r="N1837" s="793"/>
      <c r="O1837" s="793"/>
      <c r="P1837" s="793" t="str">
        <f>IF(ISBLANK(Wine!AF75),"",if(Wine!AF75=0,"",Wine!AF75))</f>
        <v/>
      </c>
      <c r="Q1837" s="793"/>
      <c r="R1837" s="793" t="str">
        <f>IF(ISBLANK(Wine!AH75),"",if(Wine!AH75=0,"",Wine!AH75))</f>
        <v/>
      </c>
    </row>
    <row r="1838">
      <c r="A1838" s="779"/>
      <c r="C1838" s="450" t="b">
        <f>IF(ISBLANK(Wine!S76),FALSE,if(Wine!S76=0,FALSE,TRUE))</f>
        <v>0</v>
      </c>
      <c r="D1838" s="450" t="str">
        <f>if(Wine!Q76=0,"",IF(isblank(Wine!Q76),"",if(MOC!$J$148=false,Wine!P76,if(C1838=true,MOC!$H$148&amp;Wine!P76,if(MOC!$J$149,MOC!$H$148&amp;Wine!P76,Wine!P76)))))</f>
        <v/>
      </c>
      <c r="E1838" s="450" t="str">
        <f>if(Wine!Q76=0,"",IF(isblank(Wine!Q76),"",Wine!Q76))</f>
        <v/>
      </c>
      <c r="G1838" s="450" t="str">
        <f>if(Wine!Q76=0,"",IF(isblank(Wine!Q76),"",if(MOC!$J$156=true,Wine!$P$14,$B$1777)))</f>
        <v/>
      </c>
      <c r="H1838" s="780">
        <f t="shared" si="18"/>
        <v>61</v>
      </c>
      <c r="I1838" s="793" t="str">
        <f>Wine!AE76</f>
        <v/>
      </c>
      <c r="J1838" s="793"/>
      <c r="K1838" s="793"/>
      <c r="L1838" s="793"/>
      <c r="M1838" s="793"/>
      <c r="N1838" s="793"/>
      <c r="O1838" s="793"/>
      <c r="P1838" s="793" t="str">
        <f>IF(ISBLANK(Wine!AF76),"",if(Wine!AF76=0,"",Wine!AF76))</f>
        <v/>
      </c>
      <c r="Q1838" s="793"/>
      <c r="R1838" s="793" t="str">
        <f>IF(ISBLANK(Wine!AH76),"",if(Wine!AH76=0,"",Wine!AH76))</f>
        <v/>
      </c>
    </row>
    <row r="1839">
      <c r="A1839" s="779"/>
      <c r="C1839" s="450" t="b">
        <f>IF(ISBLANK(Wine!S77),FALSE,if(Wine!S77=0,FALSE,TRUE))</f>
        <v>0</v>
      </c>
      <c r="D1839" s="450" t="str">
        <f>if(Wine!Q77=0,"",IF(isblank(Wine!Q77),"",if(MOC!$J$148=false,Wine!P77,if(C1839=true,MOC!$H$148&amp;Wine!P77,if(MOC!$J$149,MOC!$H$148&amp;Wine!P77,Wine!P77)))))</f>
        <v/>
      </c>
      <c r="E1839" s="450" t="str">
        <f>if(Wine!Q77=0,"",IF(isblank(Wine!Q77),"",Wine!Q77))</f>
        <v/>
      </c>
      <c r="G1839" s="450" t="str">
        <f>if(Wine!Q77=0,"",IF(isblank(Wine!Q77),"",if(MOC!$J$156=true,Wine!$P$14,$B$1777)))</f>
        <v/>
      </c>
      <c r="H1839" s="780">
        <f t="shared" si="18"/>
        <v>62</v>
      </c>
      <c r="I1839" s="793" t="str">
        <f>Wine!AE77</f>
        <v/>
      </c>
      <c r="J1839" s="793"/>
      <c r="K1839" s="793"/>
      <c r="L1839" s="793"/>
      <c r="M1839" s="793"/>
      <c r="N1839" s="793"/>
      <c r="O1839" s="793"/>
      <c r="P1839" s="793" t="str">
        <f>IF(ISBLANK(Wine!AF77),"",if(Wine!AF77=0,"",Wine!AF77))</f>
        <v/>
      </c>
      <c r="Q1839" s="793"/>
      <c r="R1839" s="793" t="str">
        <f>IF(ISBLANK(Wine!AH77),"",if(Wine!AH77=0,"",Wine!AH77))</f>
        <v/>
      </c>
    </row>
    <row r="1840">
      <c r="A1840" s="779"/>
      <c r="C1840" s="450" t="b">
        <f>IF(ISBLANK(Wine!S78),FALSE,if(Wine!S78=0,FALSE,TRUE))</f>
        <v>0</v>
      </c>
      <c r="D1840" s="450" t="str">
        <f>if(Wine!Q78=0,"",IF(isblank(Wine!Q78),"",if(MOC!$J$148=false,Wine!P78,if(C1840=true,MOC!$H$148&amp;Wine!P78,if(MOC!$J$149,MOC!$H$148&amp;Wine!P78,Wine!P78)))))</f>
        <v/>
      </c>
      <c r="E1840" s="450" t="str">
        <f>if(Wine!Q78=0,"",IF(isblank(Wine!Q78),"",Wine!Q78))</f>
        <v/>
      </c>
      <c r="G1840" s="450" t="str">
        <f>if(Wine!Q78=0,"",IF(isblank(Wine!Q78),"",if(MOC!$J$156=true,Wine!$P$14,$B$1777)))</f>
        <v/>
      </c>
      <c r="H1840" s="780">
        <f t="shared" si="18"/>
        <v>63</v>
      </c>
      <c r="I1840" s="793" t="str">
        <f>Wine!AE78</f>
        <v/>
      </c>
      <c r="J1840" s="793"/>
      <c r="K1840" s="793"/>
      <c r="L1840" s="793"/>
      <c r="M1840" s="793"/>
      <c r="N1840" s="793"/>
      <c r="O1840" s="793"/>
      <c r="P1840" s="793" t="str">
        <f>IF(ISBLANK(Wine!AF78),"",if(Wine!AF78=0,"",Wine!AF78))</f>
        <v/>
      </c>
      <c r="Q1840" s="793"/>
      <c r="R1840" s="793" t="str">
        <f>IF(ISBLANK(Wine!AH78),"",if(Wine!AH78=0,"",Wine!AH78))</f>
        <v/>
      </c>
    </row>
    <row r="1841">
      <c r="A1841" s="779"/>
      <c r="C1841" s="450" t="b">
        <f>IF(ISBLANK(Wine!S79),FALSE,if(Wine!S79=0,FALSE,TRUE))</f>
        <v>0</v>
      </c>
      <c r="D1841" s="450" t="str">
        <f>if(Wine!Q79=0,"",IF(isblank(Wine!Q79),"",if(MOC!$J$148=false,Wine!P79,if(C1841=true,MOC!$H$148&amp;Wine!P79,if(MOC!$J$149,MOC!$H$148&amp;Wine!P79,Wine!P79)))))</f>
        <v/>
      </c>
      <c r="E1841" s="450" t="str">
        <f>if(Wine!Q79=0,"",IF(isblank(Wine!Q79),"",Wine!Q79))</f>
        <v/>
      </c>
      <c r="G1841" s="450" t="str">
        <f>if(Wine!Q79=0,"",IF(isblank(Wine!Q79),"",if(MOC!$J$156=true,Wine!$P$14,$B$1777)))</f>
        <v/>
      </c>
      <c r="H1841" s="780">
        <f t="shared" si="18"/>
        <v>64</v>
      </c>
      <c r="I1841" s="793" t="str">
        <f>Wine!AE79</f>
        <v/>
      </c>
      <c r="J1841" s="793"/>
      <c r="K1841" s="793"/>
      <c r="L1841" s="793"/>
      <c r="M1841" s="793"/>
      <c r="N1841" s="793"/>
      <c r="O1841" s="793"/>
      <c r="P1841" s="793" t="str">
        <f>IF(ISBLANK(Wine!AF79),"",if(Wine!AF79=0,"",Wine!AF79))</f>
        <v/>
      </c>
      <c r="Q1841" s="793"/>
      <c r="R1841" s="793" t="str">
        <f>IF(ISBLANK(Wine!AH79),"",if(Wine!AH79=0,"",Wine!AH79))</f>
        <v/>
      </c>
    </row>
    <row r="1842">
      <c r="A1842" s="779"/>
      <c r="C1842" s="450" t="b">
        <f>IF(ISBLANK(Wine!S80),FALSE,if(Wine!S80=0,FALSE,TRUE))</f>
        <v>0</v>
      </c>
      <c r="D1842" s="450" t="str">
        <f>if(Wine!Q80=0,"",IF(isblank(Wine!Q80),"",if(MOC!$J$148=false,Wine!P80,if(C1842=true,MOC!$H$148&amp;Wine!P80,if(MOC!$J$149,MOC!$H$148&amp;Wine!P80,Wine!P80)))))</f>
        <v/>
      </c>
      <c r="E1842" s="450" t="str">
        <f>if(Wine!Q80=0,"",IF(isblank(Wine!Q80),"",Wine!Q80))</f>
        <v/>
      </c>
      <c r="G1842" s="450" t="str">
        <f>if(Wine!Q80=0,"",IF(isblank(Wine!Q80),"",if(MOC!$J$156=true,Wine!$P$14,$B$1777)))</f>
        <v/>
      </c>
      <c r="H1842" s="780">
        <f t="shared" si="18"/>
        <v>65</v>
      </c>
      <c r="I1842" s="793" t="str">
        <f>Wine!AE80</f>
        <v/>
      </c>
      <c r="J1842" s="793"/>
      <c r="K1842" s="793"/>
      <c r="L1842" s="793"/>
      <c r="M1842" s="793"/>
      <c r="N1842" s="793"/>
      <c r="O1842" s="793"/>
      <c r="P1842" s="793" t="str">
        <f>IF(ISBLANK(Wine!AF80),"",if(Wine!AF80=0,"",Wine!AF80))</f>
        <v/>
      </c>
      <c r="Q1842" s="793"/>
      <c r="R1842" s="793" t="str">
        <f>IF(ISBLANK(Wine!AH80),"",if(Wine!AH80=0,"",Wine!AH80))</f>
        <v/>
      </c>
    </row>
    <row r="1843">
      <c r="A1843" s="779"/>
      <c r="C1843" s="450" t="b">
        <f>IF(ISBLANK(Wine!S81),FALSE,if(Wine!S81=0,FALSE,TRUE))</f>
        <v>0</v>
      </c>
      <c r="D1843" s="450" t="str">
        <f>if(Wine!Q81=0,"",IF(isblank(Wine!Q81),"",if(MOC!$J$148=false,Wine!P81,if(C1843=true,MOC!$H$148&amp;Wine!P81,if(MOC!$J$149,MOC!$H$148&amp;Wine!P81,Wine!P81)))))</f>
        <v/>
      </c>
      <c r="E1843" s="450" t="str">
        <f>if(Wine!Q81=0,"",IF(isblank(Wine!Q81),"",Wine!Q81))</f>
        <v/>
      </c>
      <c r="G1843" s="450" t="str">
        <f>if(Wine!Q81=0,"",IF(isblank(Wine!Q81),"",if(MOC!$J$156=true,Wine!$P$14,$B$1777)))</f>
        <v/>
      </c>
      <c r="H1843" s="780">
        <f t="shared" si="18"/>
        <v>66</v>
      </c>
      <c r="I1843" s="793" t="str">
        <f>Wine!AE81</f>
        <v/>
      </c>
      <c r="J1843" s="793"/>
      <c r="K1843" s="793"/>
      <c r="L1843" s="793"/>
      <c r="M1843" s="793"/>
      <c r="N1843" s="793"/>
      <c r="O1843" s="793"/>
      <c r="P1843" s="793" t="str">
        <f>IF(ISBLANK(Wine!AF81),"",if(Wine!AF81=0,"",Wine!AF81))</f>
        <v/>
      </c>
      <c r="Q1843" s="793"/>
      <c r="R1843" s="793" t="str">
        <f>IF(ISBLANK(Wine!AH81),"",if(Wine!AH81=0,"",Wine!AH81))</f>
        <v/>
      </c>
    </row>
    <row r="1844">
      <c r="A1844" s="779"/>
      <c r="C1844" s="450" t="b">
        <f>IF(ISBLANK(Wine!S82),FALSE,if(Wine!S82=0,FALSE,TRUE))</f>
        <v>0</v>
      </c>
      <c r="D1844" s="450" t="str">
        <f>if(Wine!Q82=0,"",IF(isblank(Wine!Q82),"",if(MOC!$J$148=false,Wine!P82,if(C1844=true,MOC!$H$148&amp;Wine!P82,if(MOC!$J$149,MOC!$H$148&amp;Wine!P82,Wine!P82)))))</f>
        <v/>
      </c>
      <c r="E1844" s="450" t="str">
        <f>if(Wine!Q82=0,"",IF(isblank(Wine!Q82),"",Wine!Q82))</f>
        <v/>
      </c>
      <c r="G1844" s="450" t="str">
        <f>if(Wine!Q82=0,"",IF(isblank(Wine!Q82),"",if(MOC!$J$156=true,Wine!$P$14,$B$1777)))</f>
        <v/>
      </c>
      <c r="H1844" s="780">
        <f t="shared" si="18"/>
        <v>67</v>
      </c>
      <c r="I1844" s="793" t="str">
        <f>Wine!AE82</f>
        <v/>
      </c>
      <c r="J1844" s="793"/>
      <c r="K1844" s="793"/>
      <c r="L1844" s="793"/>
      <c r="M1844" s="793"/>
      <c r="N1844" s="793"/>
      <c r="O1844" s="793"/>
      <c r="P1844" s="793" t="str">
        <f>IF(ISBLANK(Wine!AF82),"",if(Wine!AF82=0,"",Wine!AF82))</f>
        <v/>
      </c>
      <c r="Q1844" s="793"/>
      <c r="R1844" s="793" t="str">
        <f>IF(ISBLANK(Wine!AH82),"",if(Wine!AH82=0,"",Wine!AH82))</f>
        <v/>
      </c>
    </row>
    <row r="1845">
      <c r="A1845" s="779"/>
      <c r="C1845" s="450" t="b">
        <f>IF(ISBLANK(Wine!S83),FALSE,if(Wine!S83=0,FALSE,TRUE))</f>
        <v>0</v>
      </c>
      <c r="D1845" s="450" t="str">
        <f>if(Wine!Q83=0,"",IF(isblank(Wine!Q83),"",if(MOC!$J$148=false,Wine!P83,if(C1845=true,MOC!$H$148&amp;Wine!P83,if(MOC!$J$149,MOC!$H$148&amp;Wine!P83,Wine!P83)))))</f>
        <v/>
      </c>
      <c r="E1845" s="450" t="str">
        <f>if(Wine!Q83=0,"",IF(isblank(Wine!Q83),"",Wine!Q83))</f>
        <v/>
      </c>
      <c r="G1845" s="450" t="str">
        <f>if(Wine!Q83=0,"",IF(isblank(Wine!Q83),"",if(MOC!$J$156=true,Wine!$P$14,$B$1777)))</f>
        <v/>
      </c>
      <c r="H1845" s="780">
        <f t="shared" si="18"/>
        <v>68</v>
      </c>
      <c r="I1845" s="793" t="str">
        <f>Wine!AE83</f>
        <v/>
      </c>
      <c r="J1845" s="793"/>
      <c r="K1845" s="793"/>
      <c r="L1845" s="793"/>
      <c r="M1845" s="793"/>
      <c r="N1845" s="793"/>
      <c r="O1845" s="793"/>
      <c r="P1845" s="793" t="str">
        <f>IF(ISBLANK(Wine!AF83),"",if(Wine!AF83=0,"",Wine!AF83))</f>
        <v/>
      </c>
      <c r="Q1845" s="793"/>
      <c r="R1845" s="793" t="str">
        <f>IF(ISBLANK(Wine!AH83),"",if(Wine!AH83=0,"",Wine!AH83))</f>
        <v/>
      </c>
    </row>
    <row r="1846">
      <c r="A1846" s="779"/>
      <c r="C1846" s="450" t="b">
        <f>IF(ISBLANK(Wine!S84),FALSE,if(Wine!S84=0,FALSE,TRUE))</f>
        <v>0</v>
      </c>
      <c r="D1846" s="450" t="str">
        <f>if(Wine!Q84=0,"",IF(isblank(Wine!Q84),"",if(MOC!$J$148=false,Wine!P84,if(C1846=true,MOC!$H$148&amp;Wine!P84,if(MOC!$J$149,MOC!$H$148&amp;Wine!P84,Wine!P84)))))</f>
        <v/>
      </c>
      <c r="E1846" s="450" t="str">
        <f>if(Wine!Q84=0,"",IF(isblank(Wine!Q84),"",Wine!Q84))</f>
        <v/>
      </c>
      <c r="G1846" s="450" t="str">
        <f>if(Wine!Q84=0,"",IF(isblank(Wine!Q84),"",if(MOC!$J$156=true,Wine!$P$14,$B$1777)))</f>
        <v/>
      </c>
      <c r="H1846" s="780">
        <f t="shared" si="18"/>
        <v>69</v>
      </c>
      <c r="I1846" s="793" t="str">
        <f>Wine!AE84</f>
        <v/>
      </c>
      <c r="J1846" s="793"/>
      <c r="K1846" s="793"/>
      <c r="L1846" s="793"/>
      <c r="M1846" s="793"/>
      <c r="N1846" s="793"/>
      <c r="O1846" s="793"/>
      <c r="P1846" s="793" t="str">
        <f>IF(ISBLANK(Wine!AF84),"",if(Wine!AF84=0,"",Wine!AF84))</f>
        <v/>
      </c>
      <c r="Q1846" s="793"/>
      <c r="R1846" s="793" t="str">
        <f>IF(ISBLANK(Wine!AH84),"",if(Wine!AH84=0,"",Wine!AH84))</f>
        <v/>
      </c>
    </row>
    <row r="1847">
      <c r="A1847" s="779"/>
      <c r="C1847" s="450" t="b">
        <f>IF(ISBLANK(Wine!S85),FALSE,if(Wine!S85=0,FALSE,TRUE))</f>
        <v>0</v>
      </c>
      <c r="D1847" s="450" t="str">
        <f>if(Wine!Q85=0,"",IF(isblank(Wine!Q85),"",if(MOC!$J$148=false,Wine!P85,if(C1847=true,MOC!$H$148&amp;Wine!P85,if(MOC!$J$149,MOC!$H$148&amp;Wine!P85,Wine!P85)))))</f>
        <v/>
      </c>
      <c r="E1847" s="450" t="str">
        <f>if(Wine!Q85=0,"",IF(isblank(Wine!Q85),"",Wine!Q85))</f>
        <v/>
      </c>
      <c r="G1847" s="450" t="str">
        <f>if(Wine!Q85=0,"",IF(isblank(Wine!Q85),"",if(MOC!$J$156=true,Wine!$P$14,$B$1777)))</f>
        <v/>
      </c>
      <c r="H1847" s="780">
        <f t="shared" si="18"/>
        <v>70</v>
      </c>
      <c r="I1847" s="793" t="str">
        <f>Wine!AE85</f>
        <v/>
      </c>
      <c r="J1847" s="793"/>
      <c r="K1847" s="793"/>
      <c r="L1847" s="793"/>
      <c r="M1847" s="793"/>
      <c r="N1847" s="793"/>
      <c r="O1847" s="793"/>
      <c r="P1847" s="793" t="str">
        <f>IF(ISBLANK(Wine!AF85),"",if(Wine!AF85=0,"",Wine!AF85))</f>
        <v/>
      </c>
      <c r="Q1847" s="793"/>
      <c r="R1847" s="793" t="str">
        <f>IF(ISBLANK(Wine!AH85),"",if(Wine!AH85=0,"",Wine!AH85))</f>
        <v/>
      </c>
    </row>
    <row r="1848">
      <c r="A1848" s="779"/>
      <c r="C1848" s="450" t="b">
        <f>IF(ISBLANK(Wine!S86),FALSE,if(Wine!S86=0,FALSE,TRUE))</f>
        <v>0</v>
      </c>
      <c r="D1848" s="450" t="str">
        <f>if(Wine!Q86=0,"",IF(isblank(Wine!Q86),"",if(MOC!$J$148=false,Wine!P86,if(C1848=true,MOC!$H$148&amp;Wine!P86,if(MOC!$J$149,MOC!$H$148&amp;Wine!P86,Wine!P86)))))</f>
        <v/>
      </c>
      <c r="E1848" s="450" t="str">
        <f>if(Wine!Q86=0,"",IF(isblank(Wine!Q86),"",Wine!Q86))</f>
        <v/>
      </c>
      <c r="G1848" s="450" t="str">
        <f>if(Wine!Q86=0,"",IF(isblank(Wine!Q86),"",if(MOC!$J$156=true,Wine!$P$14,$B$1777)))</f>
        <v/>
      </c>
      <c r="H1848" s="780">
        <f t="shared" si="18"/>
        <v>71</v>
      </c>
      <c r="I1848" s="793" t="str">
        <f>Wine!AE86</f>
        <v/>
      </c>
      <c r="J1848" s="793"/>
      <c r="K1848" s="793"/>
      <c r="L1848" s="793"/>
      <c r="M1848" s="793"/>
      <c r="N1848" s="793"/>
      <c r="O1848" s="793"/>
      <c r="P1848" s="793" t="str">
        <f>IF(ISBLANK(Wine!AF86),"",if(Wine!AF86=0,"",Wine!AF86))</f>
        <v/>
      </c>
      <c r="Q1848" s="793"/>
      <c r="R1848" s="793" t="str">
        <f>IF(ISBLANK(Wine!AH86),"",if(Wine!AH86=0,"",Wine!AH86))</f>
        <v/>
      </c>
    </row>
    <row r="1849">
      <c r="A1849" s="779"/>
      <c r="C1849" s="450" t="b">
        <f>IF(ISBLANK(Wine!S87),FALSE,if(Wine!S87=0,FALSE,TRUE))</f>
        <v>0</v>
      </c>
      <c r="D1849" s="450" t="str">
        <f>if(Wine!Q87=0,"",IF(isblank(Wine!Q87),"",if(MOC!$J$148=false,Wine!P87,if(C1849=true,MOC!$H$148&amp;Wine!P87,if(MOC!$J$149,MOC!$H$148&amp;Wine!P87,Wine!P87)))))</f>
        <v/>
      </c>
      <c r="E1849" s="450" t="str">
        <f>if(Wine!Q87=0,"",IF(isblank(Wine!Q87),"",Wine!Q87))</f>
        <v/>
      </c>
      <c r="G1849" s="450" t="str">
        <f>if(Wine!Q87=0,"",IF(isblank(Wine!Q87),"",if(MOC!$J$156=true,Wine!$P$14,$B$1777)))</f>
        <v/>
      </c>
      <c r="H1849" s="780">
        <f t="shared" si="18"/>
        <v>72</v>
      </c>
      <c r="I1849" s="793" t="str">
        <f>Wine!AE87</f>
        <v/>
      </c>
      <c r="J1849" s="793"/>
      <c r="K1849" s="793"/>
      <c r="L1849" s="793"/>
      <c r="M1849" s="793"/>
      <c r="N1849" s="793"/>
      <c r="O1849" s="793"/>
      <c r="P1849" s="793" t="str">
        <f>IF(ISBLANK(Wine!AF87),"",if(Wine!AF87=0,"",Wine!AF87))</f>
        <v/>
      </c>
      <c r="Q1849" s="793"/>
      <c r="R1849" s="793" t="str">
        <f>IF(ISBLANK(Wine!AH87),"",if(Wine!AH87=0,"",Wine!AH87))</f>
        <v/>
      </c>
    </row>
    <row r="1850">
      <c r="A1850" s="779"/>
      <c r="C1850" s="450" t="b">
        <f>IF(ISBLANK(Wine!S88),FALSE,if(Wine!S88=0,FALSE,TRUE))</f>
        <v>0</v>
      </c>
      <c r="D1850" s="450" t="str">
        <f>if(Wine!Q88=0,"",IF(isblank(Wine!Q88),"",if(MOC!$J$148=false,Wine!P88,if(C1850=true,MOC!$H$148&amp;Wine!P88,if(MOC!$J$149,MOC!$H$148&amp;Wine!P88,Wine!P88)))))</f>
        <v/>
      </c>
      <c r="E1850" s="450" t="str">
        <f>if(Wine!Q88=0,"",IF(isblank(Wine!Q88),"",Wine!Q88))</f>
        <v/>
      </c>
      <c r="G1850" s="450" t="str">
        <f>if(Wine!Q88=0,"",IF(isblank(Wine!Q88),"",if(MOC!$J$156=true,Wine!$P$14,$B$1777)))</f>
        <v/>
      </c>
      <c r="H1850" s="780">
        <f t="shared" si="18"/>
        <v>73</v>
      </c>
      <c r="I1850" s="793" t="str">
        <f>Wine!AE88</f>
        <v/>
      </c>
      <c r="J1850" s="793"/>
      <c r="K1850" s="793"/>
      <c r="L1850" s="793"/>
      <c r="M1850" s="793"/>
      <c r="N1850" s="793"/>
      <c r="O1850" s="793"/>
      <c r="P1850" s="793" t="str">
        <f>IF(ISBLANK(Wine!AF88),"",if(Wine!AF88=0,"",Wine!AF88))</f>
        <v/>
      </c>
      <c r="Q1850" s="793"/>
      <c r="R1850" s="793" t="str">
        <f>IF(ISBLANK(Wine!AH88),"",if(Wine!AH88=0,"",Wine!AH88))</f>
        <v/>
      </c>
    </row>
    <row r="1851">
      <c r="A1851" s="779"/>
      <c r="C1851" s="450" t="b">
        <f>IF(ISBLANK(Wine!S89),FALSE,if(Wine!S89=0,FALSE,TRUE))</f>
        <v>0</v>
      </c>
      <c r="D1851" s="450" t="str">
        <f>if(Wine!Q89=0,"",IF(isblank(Wine!Q89),"",if(MOC!$J$148=false,Wine!P89,if(C1851=true,MOC!$H$148&amp;Wine!P89,if(MOC!$J$149,MOC!$H$148&amp;Wine!P89,Wine!P89)))))</f>
        <v/>
      </c>
      <c r="E1851" s="450" t="str">
        <f>if(Wine!Q89=0,"",IF(isblank(Wine!Q89),"",Wine!Q89))</f>
        <v/>
      </c>
      <c r="G1851" s="450" t="str">
        <f>if(Wine!Q89=0,"",IF(isblank(Wine!Q89),"",if(MOC!$J$156=true,Wine!$P$14,$B$1777)))</f>
        <v/>
      </c>
      <c r="H1851" s="780">
        <f t="shared" si="18"/>
        <v>74</v>
      </c>
      <c r="I1851" s="793" t="str">
        <f>Wine!AE89</f>
        <v/>
      </c>
      <c r="J1851" s="793"/>
      <c r="K1851" s="793"/>
      <c r="L1851" s="793"/>
      <c r="M1851" s="793"/>
      <c r="N1851" s="793"/>
      <c r="O1851" s="793"/>
      <c r="P1851" s="793" t="str">
        <f>IF(ISBLANK(Wine!AF89),"",if(Wine!AF89=0,"",Wine!AF89))</f>
        <v/>
      </c>
      <c r="Q1851" s="793"/>
      <c r="R1851" s="793" t="str">
        <f>IF(ISBLANK(Wine!AH89),"",if(Wine!AH89=0,"",Wine!AH89))</f>
        <v/>
      </c>
    </row>
    <row r="1852">
      <c r="A1852" s="779"/>
      <c r="C1852" s="450" t="b">
        <f>IF(ISBLANK(Wine!S90),FALSE,if(Wine!S90=0,FALSE,TRUE))</f>
        <v>0</v>
      </c>
      <c r="D1852" s="450" t="str">
        <f>if(Wine!Q90=0,"",IF(isblank(Wine!Q90),"",if(MOC!$J$148=false,Wine!P90,if(C1852=true,MOC!$H$148&amp;Wine!P90,if(MOC!$J$149,MOC!$H$148&amp;Wine!P90,Wine!P90)))))</f>
        <v/>
      </c>
      <c r="E1852" s="450" t="str">
        <f>if(Wine!Q90=0,"",IF(isblank(Wine!Q90),"",Wine!Q90))</f>
        <v/>
      </c>
      <c r="G1852" s="450" t="str">
        <f>if(Wine!Q90=0,"",IF(isblank(Wine!Q90),"",if(MOC!$J$156=true,Wine!$P$14,$B$1777)))</f>
        <v/>
      </c>
      <c r="H1852" s="780">
        <f t="shared" si="18"/>
        <v>75</v>
      </c>
      <c r="I1852" s="793" t="str">
        <f>Wine!AE90</f>
        <v/>
      </c>
      <c r="J1852" s="793"/>
      <c r="K1852" s="793"/>
      <c r="L1852" s="793"/>
      <c r="M1852" s="793"/>
      <c r="N1852" s="793"/>
      <c r="O1852" s="793"/>
      <c r="P1852" s="793" t="str">
        <f>IF(ISBLANK(Wine!AF90),"",if(Wine!AF90=0,"",Wine!AF90))</f>
        <v/>
      </c>
      <c r="Q1852" s="793"/>
      <c r="R1852" s="793" t="str">
        <f>IF(ISBLANK(Wine!AH90),"",if(Wine!AH90=0,"",Wine!AH90))</f>
        <v/>
      </c>
    </row>
    <row r="1853">
      <c r="A1853" s="779"/>
      <c r="C1853" s="450" t="b">
        <f>IF(ISBLANK(Wine!S91),FALSE,if(Wine!S91=0,FALSE,TRUE))</f>
        <v>0</v>
      </c>
      <c r="D1853" s="450" t="str">
        <f>if(Wine!Q91=0,"",IF(isblank(Wine!Q91),"",if(MOC!$J$148=false,Wine!P91,if(C1853=true,MOC!$H$148&amp;Wine!P91,if(MOC!$J$149,MOC!$H$148&amp;Wine!P91,Wine!P91)))))</f>
        <v/>
      </c>
      <c r="E1853" s="450" t="str">
        <f>if(Wine!Q91=0,"",IF(isblank(Wine!Q91),"",Wine!Q91))</f>
        <v/>
      </c>
      <c r="G1853" s="450" t="str">
        <f>if(Wine!Q91=0,"",IF(isblank(Wine!Q91),"",if(MOC!$J$156=true,Wine!$P$14,$B$1777)))</f>
        <v/>
      </c>
      <c r="H1853" s="780">
        <f t="shared" si="18"/>
        <v>76</v>
      </c>
      <c r="I1853" s="793" t="str">
        <f>Wine!AE91</f>
        <v/>
      </c>
      <c r="J1853" s="793"/>
      <c r="K1853" s="793"/>
      <c r="L1853" s="793"/>
      <c r="M1853" s="793"/>
      <c r="N1853" s="793"/>
      <c r="O1853" s="793"/>
      <c r="P1853" s="793" t="str">
        <f>IF(ISBLANK(Wine!AF91),"",if(Wine!AF91=0,"",Wine!AF91))</f>
        <v/>
      </c>
      <c r="Q1853" s="793"/>
      <c r="R1853" s="793" t="str">
        <f>IF(ISBLANK(Wine!AH91),"",if(Wine!AH91=0,"",Wine!AH91))</f>
        <v/>
      </c>
    </row>
    <row r="1854">
      <c r="A1854" s="779"/>
      <c r="C1854" s="450" t="b">
        <f>IF(ISBLANK(Wine!S92),FALSE,if(Wine!S92=0,FALSE,TRUE))</f>
        <v>0</v>
      </c>
      <c r="D1854" s="450" t="str">
        <f>if(Wine!Q92=0,"",IF(isblank(Wine!Q92),"",if(MOC!$J$148=false,Wine!P92,if(C1854=true,MOC!$H$148&amp;Wine!P92,if(MOC!$J$149,MOC!$H$148&amp;Wine!P92,Wine!P92)))))</f>
        <v/>
      </c>
      <c r="E1854" s="450" t="str">
        <f>if(Wine!Q92=0,"",IF(isblank(Wine!Q92),"",Wine!Q92))</f>
        <v/>
      </c>
      <c r="G1854" s="450" t="str">
        <f>if(Wine!Q92=0,"",IF(isblank(Wine!Q92),"",if(MOC!$J$156=true,Wine!$P$14,$B$1777)))</f>
        <v/>
      </c>
      <c r="H1854" s="780">
        <f t="shared" si="18"/>
        <v>77</v>
      </c>
      <c r="I1854" s="793" t="str">
        <f>Wine!AE92</f>
        <v/>
      </c>
      <c r="J1854" s="793"/>
      <c r="K1854" s="793"/>
      <c r="L1854" s="793"/>
      <c r="M1854" s="793"/>
      <c r="N1854" s="793"/>
      <c r="O1854" s="793"/>
      <c r="P1854" s="793" t="str">
        <f>IF(ISBLANK(Wine!AF92),"",if(Wine!AF92=0,"",Wine!AF92))</f>
        <v/>
      </c>
      <c r="Q1854" s="793"/>
      <c r="R1854" s="793" t="str">
        <f>IF(ISBLANK(Wine!AH92),"",if(Wine!AH92=0,"",Wine!AH92))</f>
        <v/>
      </c>
    </row>
    <row r="1855">
      <c r="A1855" s="779"/>
      <c r="C1855" s="450" t="b">
        <f>IF(ISBLANK(Wine!S93),FALSE,if(Wine!S93=0,FALSE,TRUE))</f>
        <v>0</v>
      </c>
      <c r="D1855" s="450" t="str">
        <f>if(Wine!Q93=0,"",IF(isblank(Wine!Q93),"",if(MOC!$J$148=false,Wine!P93,if(C1855=true,MOC!$H$148&amp;Wine!P93,if(MOC!$J$149,MOC!$H$148&amp;Wine!P93,Wine!P93)))))</f>
        <v/>
      </c>
      <c r="E1855" s="450" t="str">
        <f>if(Wine!Q93=0,"",IF(isblank(Wine!Q93),"",Wine!Q93))</f>
        <v/>
      </c>
      <c r="G1855" s="450" t="str">
        <f>if(Wine!Q93=0,"",IF(isblank(Wine!Q93),"",if(MOC!$J$156=true,Wine!$P$14,$B$1777)))</f>
        <v/>
      </c>
      <c r="H1855" s="780">
        <f t="shared" si="18"/>
        <v>78</v>
      </c>
      <c r="I1855" s="793" t="str">
        <f>Wine!AE93</f>
        <v/>
      </c>
      <c r="J1855" s="793"/>
      <c r="K1855" s="793"/>
      <c r="L1855" s="793"/>
      <c r="M1855" s="793"/>
      <c r="N1855" s="793"/>
      <c r="O1855" s="793"/>
      <c r="P1855" s="793" t="str">
        <f>IF(ISBLANK(Wine!AF93),"",if(Wine!AF93=0,"",Wine!AF93))</f>
        <v/>
      </c>
      <c r="Q1855" s="793"/>
      <c r="R1855" s="793" t="str">
        <f>IF(ISBLANK(Wine!AH93),"",if(Wine!AH93=0,"",Wine!AH93))</f>
        <v/>
      </c>
    </row>
    <row r="1856">
      <c r="A1856" s="779"/>
      <c r="C1856" s="450" t="b">
        <f>IF(ISBLANK(Wine!S94),FALSE,if(Wine!S94=0,FALSE,TRUE))</f>
        <v>0</v>
      </c>
      <c r="D1856" s="450" t="str">
        <f>if(Wine!Q94=0,"",IF(isblank(Wine!Q94),"",if(MOC!$J$148=false,Wine!P94,if(C1856=true,MOC!$H$148&amp;Wine!P94,if(MOC!$J$149,MOC!$H$148&amp;Wine!P94,Wine!P94)))))</f>
        <v/>
      </c>
      <c r="E1856" s="450" t="str">
        <f>if(Wine!Q94=0,"",IF(isblank(Wine!Q94),"",Wine!Q94))</f>
        <v/>
      </c>
      <c r="G1856" s="450" t="str">
        <f>if(Wine!Q94=0,"",IF(isblank(Wine!Q94),"",if(MOC!$J$156=true,Wine!$P$14,$B$1777)))</f>
        <v/>
      </c>
      <c r="H1856" s="780">
        <f t="shared" si="18"/>
        <v>79</v>
      </c>
      <c r="I1856" s="793" t="str">
        <f>Wine!AE94</f>
        <v/>
      </c>
      <c r="J1856" s="793"/>
      <c r="K1856" s="793"/>
      <c r="L1856" s="793"/>
      <c r="M1856" s="793"/>
      <c r="N1856" s="793"/>
      <c r="O1856" s="793"/>
      <c r="P1856" s="793" t="str">
        <f>IF(ISBLANK(Wine!AF94),"",if(Wine!AF94=0,"",Wine!AF94))</f>
        <v/>
      </c>
      <c r="Q1856" s="793"/>
      <c r="R1856" s="793" t="str">
        <f>IF(ISBLANK(Wine!AH94),"",if(Wine!AH94=0,"",Wine!AH94))</f>
        <v/>
      </c>
    </row>
    <row r="1857">
      <c r="A1857" s="779"/>
      <c r="C1857" s="450" t="b">
        <f>IF(ISBLANK(Wine!S95),FALSE,if(Wine!S95=0,FALSE,TRUE))</f>
        <v>0</v>
      </c>
      <c r="D1857" s="450" t="str">
        <f>if(Wine!Q95=0,"",IF(isblank(Wine!Q95),"",if(MOC!$J$148=false,Wine!P95,if(C1857=true,MOC!$H$148&amp;Wine!P95,if(MOC!$J$149,MOC!$H$148&amp;Wine!P95,Wine!P95)))))</f>
        <v/>
      </c>
      <c r="E1857" s="450" t="str">
        <f>if(Wine!Q95=0,"",IF(isblank(Wine!Q95),"",Wine!Q95))</f>
        <v/>
      </c>
      <c r="G1857" s="450" t="str">
        <f>if(Wine!Q95=0,"",IF(isblank(Wine!Q95),"",if(MOC!$J$156=true,Wine!$P$14,$B$1777)))</f>
        <v/>
      </c>
      <c r="H1857" s="780">
        <f t="shared" si="18"/>
        <v>80</v>
      </c>
      <c r="I1857" s="793" t="str">
        <f>Wine!AE95</f>
        <v/>
      </c>
      <c r="J1857" s="793"/>
      <c r="K1857" s="793"/>
      <c r="L1857" s="793"/>
      <c r="M1857" s="793"/>
      <c r="N1857" s="793"/>
      <c r="O1857" s="793"/>
      <c r="P1857" s="793" t="str">
        <f>IF(ISBLANK(Wine!AF95),"",if(Wine!AF95=0,"",Wine!AF95))</f>
        <v/>
      </c>
      <c r="Q1857" s="793"/>
      <c r="R1857" s="793" t="str">
        <f>IF(ISBLANK(Wine!AH95),"",if(Wine!AH95=0,"",Wine!AH95))</f>
        <v/>
      </c>
    </row>
    <row r="1858">
      <c r="A1858" s="779"/>
      <c r="C1858" s="450" t="b">
        <f>IF(ISBLANK(Wine!S96),FALSE,if(Wine!S96=0,FALSE,TRUE))</f>
        <v>0</v>
      </c>
      <c r="D1858" s="450" t="str">
        <f>if(Wine!Q96=0,"",IF(isblank(Wine!Q96),"",if(MOC!$J$148=false,Wine!P96,if(C1858=true,MOC!$H$148&amp;Wine!P96,if(MOC!$J$149,MOC!$H$148&amp;Wine!P96,Wine!P96)))))</f>
        <v/>
      </c>
      <c r="E1858" s="450" t="str">
        <f>if(Wine!Q96=0,"",IF(isblank(Wine!Q96),"",Wine!Q96))</f>
        <v/>
      </c>
      <c r="G1858" s="450" t="str">
        <f>if(Wine!Q96=0,"",IF(isblank(Wine!Q96),"",if(MOC!$J$156=true,Wine!$P$14,$B$1777)))</f>
        <v/>
      </c>
      <c r="H1858" s="780">
        <f t="shared" si="18"/>
        <v>81</v>
      </c>
      <c r="I1858" s="793" t="str">
        <f>Wine!AE96</f>
        <v/>
      </c>
      <c r="J1858" s="793"/>
      <c r="K1858" s="793"/>
      <c r="L1858" s="793"/>
      <c r="M1858" s="793"/>
      <c r="N1858" s="793"/>
      <c r="O1858" s="793"/>
      <c r="P1858" s="793" t="str">
        <f>IF(ISBLANK(Wine!AF96),"",if(Wine!AF96=0,"",Wine!AF96))</f>
        <v/>
      </c>
      <c r="Q1858" s="793"/>
      <c r="R1858" s="793" t="str">
        <f>IF(ISBLANK(Wine!AH96),"",if(Wine!AH96=0,"",Wine!AH96))</f>
        <v/>
      </c>
    </row>
    <row r="1859">
      <c r="A1859" s="779"/>
      <c r="C1859" s="450" t="b">
        <f>IF(ISBLANK(Wine!S97),FALSE,if(Wine!S97=0,FALSE,TRUE))</f>
        <v>0</v>
      </c>
      <c r="D1859" s="450" t="str">
        <f>if(Wine!Q97=0,"",IF(isblank(Wine!Q97),"",if(MOC!$J$148=false,Wine!P97,if(C1859=true,MOC!$H$148&amp;Wine!P97,if(MOC!$J$149,MOC!$H$148&amp;Wine!P97,Wine!P97)))))</f>
        <v/>
      </c>
      <c r="E1859" s="450" t="str">
        <f>if(Wine!Q97=0,"",IF(isblank(Wine!Q97),"",Wine!Q97))</f>
        <v/>
      </c>
      <c r="G1859" s="450" t="str">
        <f>if(Wine!Q97=0,"",IF(isblank(Wine!Q97),"",if(MOC!$J$156=true,Wine!$P$14,$B$1777)))</f>
        <v/>
      </c>
      <c r="H1859" s="780">
        <f t="shared" si="18"/>
        <v>82</v>
      </c>
      <c r="I1859" s="793" t="str">
        <f>Wine!AE97</f>
        <v/>
      </c>
      <c r="J1859" s="793"/>
      <c r="K1859" s="793"/>
      <c r="L1859" s="793"/>
      <c r="M1859" s="793"/>
      <c r="N1859" s="793"/>
      <c r="O1859" s="793"/>
      <c r="P1859" s="793" t="str">
        <f>IF(ISBLANK(Wine!AF97),"",if(Wine!AF97=0,"",Wine!AF97))</f>
        <v/>
      </c>
      <c r="Q1859" s="793"/>
      <c r="R1859" s="793" t="str">
        <f>IF(ISBLANK(Wine!AH97),"",if(Wine!AH97=0,"",Wine!AH97))</f>
        <v/>
      </c>
    </row>
    <row r="1860">
      <c r="A1860" s="779"/>
      <c r="C1860" s="450" t="b">
        <f>IF(ISBLANK(Wine!S98),FALSE,if(Wine!S98=0,FALSE,TRUE))</f>
        <v>0</v>
      </c>
      <c r="D1860" s="450" t="str">
        <f>if(Wine!Q98=0,"",IF(isblank(Wine!Q98),"",if(MOC!$J$148=false,Wine!P98,if(C1860=true,MOC!$H$148&amp;Wine!P98,if(MOC!$J$149,MOC!$H$148&amp;Wine!P98,Wine!P98)))))</f>
        <v/>
      </c>
      <c r="E1860" s="450" t="str">
        <f>if(Wine!Q98=0,"",IF(isblank(Wine!Q98),"",Wine!Q98))</f>
        <v/>
      </c>
      <c r="G1860" s="450" t="str">
        <f>if(Wine!Q98=0,"",IF(isblank(Wine!Q98),"",if(MOC!$J$156=true,Wine!$P$14,$B$1777)))</f>
        <v/>
      </c>
      <c r="H1860" s="780">
        <f t="shared" si="18"/>
        <v>83</v>
      </c>
      <c r="I1860" s="793" t="str">
        <f>Wine!AE98</f>
        <v/>
      </c>
      <c r="J1860" s="793"/>
      <c r="K1860" s="793"/>
      <c r="L1860" s="793"/>
      <c r="M1860" s="793"/>
      <c r="N1860" s="793"/>
      <c r="O1860" s="793"/>
      <c r="P1860" s="793" t="str">
        <f>IF(ISBLANK(Wine!AF98),"",if(Wine!AF98=0,"",Wine!AF98))</f>
        <v/>
      </c>
      <c r="Q1860" s="793"/>
      <c r="R1860" s="793" t="str">
        <f>IF(ISBLANK(Wine!AH98),"",if(Wine!AH98=0,"",Wine!AH98))</f>
        <v/>
      </c>
    </row>
    <row r="1861">
      <c r="A1861" s="779"/>
      <c r="C1861" s="450" t="b">
        <f>IF(ISBLANK(Wine!S99),FALSE,if(Wine!S99=0,FALSE,TRUE))</f>
        <v>0</v>
      </c>
      <c r="D1861" s="450" t="str">
        <f>if(Wine!Q99=0,"",IF(isblank(Wine!Q99),"",if(MOC!$J$148=false,Wine!P99,if(C1861=true,MOC!$H$148&amp;Wine!P99,if(MOC!$J$149,MOC!$H$148&amp;Wine!P99,Wine!P99)))))</f>
        <v/>
      </c>
      <c r="E1861" s="450" t="str">
        <f>if(Wine!Q99=0,"",IF(isblank(Wine!Q99),"",Wine!Q99))</f>
        <v/>
      </c>
      <c r="G1861" s="450" t="str">
        <f>if(Wine!Q99=0,"",IF(isblank(Wine!Q99),"",if(MOC!$J$156=true,Wine!$P$14,$B$1777)))</f>
        <v/>
      </c>
      <c r="H1861" s="780">
        <f t="shared" si="18"/>
        <v>84</v>
      </c>
      <c r="I1861" s="793" t="str">
        <f>Wine!AE99</f>
        <v/>
      </c>
      <c r="J1861" s="793"/>
      <c r="K1861" s="793"/>
      <c r="L1861" s="793"/>
      <c r="M1861" s="793"/>
      <c r="N1861" s="793"/>
      <c r="O1861" s="793"/>
      <c r="P1861" s="793" t="str">
        <f>IF(ISBLANK(Wine!AF99),"",if(Wine!AF99=0,"",Wine!AF99))</f>
        <v/>
      </c>
      <c r="Q1861" s="793"/>
      <c r="R1861" s="793" t="str">
        <f>IF(ISBLANK(Wine!AH99),"",if(Wine!AH99=0,"",Wine!AH99))</f>
        <v/>
      </c>
    </row>
    <row r="1862">
      <c r="A1862" s="779"/>
      <c r="C1862" s="450" t="b">
        <f>IF(ISBLANK(Wine!S100),FALSE,if(Wine!S100=0,FALSE,TRUE))</f>
        <v>0</v>
      </c>
      <c r="D1862" s="450" t="str">
        <f>if(Wine!Q100=0,"",IF(isblank(Wine!Q100),"",if(MOC!$J$148=false,Wine!P100,if(C1862=true,MOC!$H$148&amp;Wine!P100,if(MOC!$J$149,MOC!$H$148&amp;Wine!P100,Wine!P100)))))</f>
        <v/>
      </c>
      <c r="E1862" s="450" t="str">
        <f>if(Wine!Q100=0,"",IF(isblank(Wine!Q100),"",Wine!Q100))</f>
        <v/>
      </c>
      <c r="G1862" s="450" t="str">
        <f>if(Wine!Q100=0,"",IF(isblank(Wine!Q100),"",if(MOC!$J$156=true,Wine!$P$14,$B$1777)))</f>
        <v/>
      </c>
      <c r="H1862" s="780">
        <f t="shared" si="18"/>
        <v>85</v>
      </c>
      <c r="I1862" s="793" t="str">
        <f>Wine!AE100</f>
        <v/>
      </c>
      <c r="J1862" s="793"/>
      <c r="K1862" s="793"/>
      <c r="L1862" s="793"/>
      <c r="M1862" s="793"/>
      <c r="N1862" s="793"/>
      <c r="O1862" s="793"/>
      <c r="P1862" s="793" t="str">
        <f>IF(ISBLANK(Wine!AF100),"",if(Wine!AF100=0,"",Wine!AF100))</f>
        <v/>
      </c>
      <c r="Q1862" s="793"/>
      <c r="R1862" s="793" t="str">
        <f>IF(ISBLANK(Wine!AH100),"",if(Wine!AH100=0,"",Wine!AH100))</f>
        <v/>
      </c>
    </row>
    <row r="1863">
      <c r="A1863" s="779"/>
      <c r="C1863" s="450" t="b">
        <f>IF(ISBLANK(Wine!S101),FALSE,if(Wine!S101=0,FALSE,TRUE))</f>
        <v>0</v>
      </c>
      <c r="D1863" s="450" t="str">
        <f>if(Wine!Q101=0,"",IF(isblank(Wine!Q101),"",if(MOC!$J$148=false,Wine!P101,if(C1863=true,MOC!$H$148&amp;Wine!P101,if(MOC!$J$149,MOC!$H$148&amp;Wine!P101,Wine!P101)))))</f>
        <v/>
      </c>
      <c r="E1863" s="450" t="str">
        <f>if(Wine!Q101=0,"",IF(isblank(Wine!Q101),"",Wine!Q101))</f>
        <v/>
      </c>
      <c r="G1863" s="450" t="str">
        <f>if(Wine!Q101=0,"",IF(isblank(Wine!Q101),"",if(MOC!$J$156=true,Wine!$P$14,$B$1777)))</f>
        <v/>
      </c>
      <c r="H1863" s="780">
        <f t="shared" si="18"/>
        <v>86</v>
      </c>
      <c r="I1863" s="793" t="str">
        <f>Wine!AE101</f>
        <v/>
      </c>
      <c r="J1863" s="793"/>
      <c r="K1863" s="793"/>
      <c r="L1863" s="793"/>
      <c r="M1863" s="793"/>
      <c r="N1863" s="793"/>
      <c r="O1863" s="793"/>
      <c r="P1863" s="793" t="str">
        <f>IF(ISBLANK(Wine!AF101),"",if(Wine!AF101=0,"",Wine!AF101))</f>
        <v/>
      </c>
      <c r="Q1863" s="793"/>
      <c r="R1863" s="793" t="str">
        <f>IF(ISBLANK(Wine!AH101),"",if(Wine!AH101=0,"",Wine!AH101))</f>
        <v/>
      </c>
    </row>
    <row r="1864">
      <c r="A1864" s="779"/>
      <c r="C1864" s="450" t="b">
        <f>IF(ISBLANK(Wine!S102),FALSE,if(Wine!S102=0,FALSE,TRUE))</f>
        <v>0</v>
      </c>
      <c r="D1864" s="450" t="str">
        <f>if(Wine!Q102=0,"",IF(isblank(Wine!Q102),"",if(MOC!$J$148=false,Wine!P102,if(C1864=true,MOC!$H$148&amp;Wine!P102,if(MOC!$J$149,MOC!$H$148&amp;Wine!P102,Wine!P102)))))</f>
        <v/>
      </c>
      <c r="E1864" s="450" t="str">
        <f>if(Wine!Q102=0,"",IF(isblank(Wine!Q102),"",Wine!Q102))</f>
        <v/>
      </c>
      <c r="G1864" s="450" t="str">
        <f>if(Wine!Q102=0,"",IF(isblank(Wine!Q102),"",if(MOC!$J$156=true,Wine!$P$14,$B$1777)))</f>
        <v/>
      </c>
      <c r="H1864" s="780">
        <f t="shared" si="18"/>
        <v>87</v>
      </c>
      <c r="I1864" s="793" t="str">
        <f>Wine!AE102</f>
        <v/>
      </c>
      <c r="J1864" s="793"/>
      <c r="K1864" s="793"/>
      <c r="L1864" s="793"/>
      <c r="M1864" s="793"/>
      <c r="N1864" s="793"/>
      <c r="O1864" s="793"/>
      <c r="P1864" s="793" t="str">
        <f>IF(ISBLANK(Wine!AF102),"",if(Wine!AF102=0,"",Wine!AF102))</f>
        <v/>
      </c>
      <c r="Q1864" s="793"/>
      <c r="R1864" s="793" t="str">
        <f>IF(ISBLANK(Wine!AH102),"",if(Wine!AH102=0,"",Wine!AH102))</f>
        <v/>
      </c>
    </row>
    <row r="1865">
      <c r="A1865" s="779"/>
      <c r="C1865" s="450" t="b">
        <f>IF(ISBLANK(Wine!S103),FALSE,if(Wine!S103=0,FALSE,TRUE))</f>
        <v>0</v>
      </c>
      <c r="D1865" s="450" t="str">
        <f>if(Wine!Q103=0,"",IF(isblank(Wine!Q103),"",if(MOC!$J$148=false,Wine!P103,if(C1865=true,MOC!$H$148&amp;Wine!P103,if(MOC!$J$149,MOC!$H$148&amp;Wine!P103,Wine!P103)))))</f>
        <v/>
      </c>
      <c r="E1865" s="450" t="str">
        <f>if(Wine!Q103=0,"",IF(isblank(Wine!Q103),"",Wine!Q103))</f>
        <v/>
      </c>
      <c r="G1865" s="450" t="str">
        <f>if(Wine!Q103=0,"",IF(isblank(Wine!Q103),"",if(MOC!$J$156=true,Wine!$P$14,$B$1777)))</f>
        <v/>
      </c>
      <c r="H1865" s="780">
        <f t="shared" si="18"/>
        <v>88</v>
      </c>
      <c r="I1865" s="793" t="str">
        <f>Wine!AE103</f>
        <v/>
      </c>
      <c r="J1865" s="793"/>
      <c r="K1865" s="793"/>
      <c r="L1865" s="793"/>
      <c r="M1865" s="793"/>
      <c r="N1865" s="793"/>
      <c r="O1865" s="793"/>
      <c r="P1865" s="793" t="str">
        <f>IF(ISBLANK(Wine!AF103),"",if(Wine!AF103=0,"",Wine!AF103))</f>
        <v/>
      </c>
      <c r="Q1865" s="793"/>
      <c r="R1865" s="793" t="str">
        <f>IF(ISBLANK(Wine!AH103),"",if(Wine!AH103=0,"",Wine!AH103))</f>
        <v/>
      </c>
    </row>
    <row r="1866">
      <c r="A1866" s="779"/>
      <c r="C1866" s="450" t="b">
        <f>IF(ISBLANK(Wine!S104),FALSE,if(Wine!S104=0,FALSE,TRUE))</f>
        <v>0</v>
      </c>
      <c r="D1866" s="450" t="str">
        <f>if(Wine!Q104=0,"",IF(isblank(Wine!Q104),"",if(MOC!$J$148=false,Wine!P104,if(C1866=true,MOC!$H$148&amp;Wine!P104,if(MOC!$J$149,MOC!$H$148&amp;Wine!P104,Wine!P104)))))</f>
        <v/>
      </c>
      <c r="E1866" s="450" t="str">
        <f>if(Wine!Q104=0,"",IF(isblank(Wine!Q104),"",Wine!Q104))</f>
        <v/>
      </c>
      <c r="G1866" s="450" t="str">
        <f>if(Wine!Q104=0,"",IF(isblank(Wine!Q104),"",if(MOC!$J$156=true,Wine!$P$14,$B$1777)))</f>
        <v/>
      </c>
      <c r="H1866" s="780">
        <f t="shared" si="18"/>
        <v>89</v>
      </c>
      <c r="I1866" s="793" t="str">
        <f>Wine!AE104</f>
        <v/>
      </c>
      <c r="J1866" s="793"/>
      <c r="K1866" s="793"/>
      <c r="L1866" s="793"/>
      <c r="M1866" s="793"/>
      <c r="N1866" s="793"/>
      <c r="O1866" s="793"/>
      <c r="P1866" s="793" t="str">
        <f>IF(ISBLANK(Wine!AF104),"",if(Wine!AF104=0,"",Wine!AF104))</f>
        <v/>
      </c>
      <c r="Q1866" s="793"/>
      <c r="R1866" s="793" t="str">
        <f>IF(ISBLANK(Wine!AH104),"",if(Wine!AH104=0,"",Wine!AH104))</f>
        <v/>
      </c>
    </row>
    <row r="1867">
      <c r="A1867" s="779"/>
      <c r="C1867" s="450" t="b">
        <f>IF(ISBLANK(Wine!S105),FALSE,if(Wine!S105=0,FALSE,TRUE))</f>
        <v>0</v>
      </c>
      <c r="D1867" s="450" t="str">
        <f>if(Wine!Q105=0,"",IF(isblank(Wine!Q105),"",if(MOC!$J$148=false,Wine!P105,if(C1867=true,MOC!$H$148&amp;Wine!P105,if(MOC!$J$149,MOC!$H$148&amp;Wine!P105,Wine!P105)))))</f>
        <v/>
      </c>
      <c r="E1867" s="450" t="str">
        <f>if(Wine!Q105=0,"",IF(isblank(Wine!Q105),"",Wine!Q105))</f>
        <v/>
      </c>
      <c r="G1867" s="450" t="str">
        <f>if(Wine!Q105=0,"",IF(isblank(Wine!Q105),"",if(MOC!$J$156=true,Wine!$P$14,$B$1777)))</f>
        <v/>
      </c>
      <c r="H1867" s="780">
        <f t="shared" si="18"/>
        <v>90</v>
      </c>
      <c r="I1867" s="793" t="str">
        <f>Wine!AE105</f>
        <v/>
      </c>
      <c r="J1867" s="793"/>
      <c r="K1867" s="793"/>
      <c r="L1867" s="793"/>
      <c r="M1867" s="793"/>
      <c r="N1867" s="793"/>
      <c r="O1867" s="793"/>
      <c r="P1867" s="793" t="str">
        <f>IF(ISBLANK(Wine!AF105),"",if(Wine!AF105=0,"",Wine!AF105))</f>
        <v/>
      </c>
      <c r="Q1867" s="793"/>
      <c r="R1867" s="793" t="str">
        <f>IF(ISBLANK(Wine!AH105),"",if(Wine!AH105=0,"",Wine!AH105))</f>
        <v/>
      </c>
    </row>
    <row r="1868">
      <c r="A1868" s="779"/>
      <c r="C1868" s="450" t="b">
        <f>IF(ISBLANK(Wine!S106),FALSE,if(Wine!S106=0,FALSE,TRUE))</f>
        <v>0</v>
      </c>
      <c r="D1868" s="450" t="str">
        <f>if(Wine!Q106=0,"",IF(isblank(Wine!Q106),"",if(MOC!$J$148=false,Wine!P106,if(C1868=true,MOC!$H$148&amp;Wine!P106,if(MOC!$J$149,MOC!$H$148&amp;Wine!P106,Wine!P106)))))</f>
        <v/>
      </c>
      <c r="E1868" s="450" t="str">
        <f>if(Wine!Q106=0,"",IF(isblank(Wine!Q106),"",Wine!Q106))</f>
        <v/>
      </c>
      <c r="G1868" s="450" t="str">
        <f>if(Wine!Q106=0,"",IF(isblank(Wine!Q106),"",if(MOC!$J$156=true,Wine!$P$14,$B$1777)))</f>
        <v/>
      </c>
      <c r="H1868" s="780">
        <f t="shared" si="18"/>
        <v>91</v>
      </c>
      <c r="I1868" s="793" t="str">
        <f>Wine!AE106</f>
        <v/>
      </c>
      <c r="J1868" s="793"/>
      <c r="K1868" s="793"/>
      <c r="L1868" s="793"/>
      <c r="M1868" s="793"/>
      <c r="N1868" s="793"/>
      <c r="O1868" s="793"/>
      <c r="P1868" s="793" t="str">
        <f>IF(ISBLANK(Wine!AF106),"",if(Wine!AF106=0,"",Wine!AF106))</f>
        <v/>
      </c>
      <c r="Q1868" s="793"/>
      <c r="R1868" s="793" t="str">
        <f>IF(ISBLANK(Wine!AH106),"",if(Wine!AH106=0,"",Wine!AH106))</f>
        <v/>
      </c>
    </row>
    <row r="1869">
      <c r="A1869" s="779"/>
      <c r="C1869" s="450" t="b">
        <f>IF(ISBLANK(Wine!S107),FALSE,if(Wine!S107=0,FALSE,TRUE))</f>
        <v>0</v>
      </c>
      <c r="D1869" s="450" t="str">
        <f>if(Wine!Q107=0,"",IF(isblank(Wine!Q107),"",if(MOC!$J$148=false,Wine!P107,if(C1869=true,MOC!$H$148&amp;Wine!P107,if(MOC!$J$149,MOC!$H$148&amp;Wine!P107,Wine!P107)))))</f>
        <v/>
      </c>
      <c r="E1869" s="450" t="str">
        <f>if(Wine!Q107=0,"",IF(isblank(Wine!Q107),"",Wine!Q107))</f>
        <v/>
      </c>
      <c r="G1869" s="450" t="str">
        <f>if(Wine!Q107=0,"",IF(isblank(Wine!Q107),"",if(MOC!$J$156=true,Wine!$P$14,$B$1777)))</f>
        <v/>
      </c>
      <c r="H1869" s="780">
        <f t="shared" si="18"/>
        <v>92</v>
      </c>
      <c r="I1869" s="793" t="str">
        <f>Wine!AE107</f>
        <v/>
      </c>
      <c r="J1869" s="793"/>
      <c r="K1869" s="793"/>
      <c r="L1869" s="793"/>
      <c r="M1869" s="793"/>
      <c r="N1869" s="793"/>
      <c r="O1869" s="793"/>
      <c r="P1869" s="793" t="str">
        <f>IF(ISBLANK(Wine!AF107),"",if(Wine!AF107=0,"",Wine!AF107))</f>
        <v/>
      </c>
      <c r="Q1869" s="793"/>
      <c r="R1869" s="793" t="str">
        <f>IF(ISBLANK(Wine!AH107),"",if(Wine!AH107=0,"",Wine!AH107))</f>
        <v/>
      </c>
    </row>
    <row r="1870">
      <c r="A1870" s="779"/>
      <c r="C1870" s="450" t="b">
        <f>IF(ISBLANK(Wine!S108),FALSE,if(Wine!S108=0,FALSE,TRUE))</f>
        <v>0</v>
      </c>
      <c r="D1870" s="450" t="str">
        <f>if(Wine!Q108=0,"",IF(isblank(Wine!Q108),"",if(MOC!$J$148=false,Wine!P108,if(C1870=true,MOC!$H$148&amp;Wine!P108,if(MOC!$J$149,MOC!$H$148&amp;Wine!P108,Wine!P108)))))</f>
        <v/>
      </c>
      <c r="E1870" s="450" t="str">
        <f>if(Wine!Q108=0,"",IF(isblank(Wine!Q108),"",Wine!Q108))</f>
        <v/>
      </c>
      <c r="G1870" s="450" t="str">
        <f>if(Wine!Q108=0,"",IF(isblank(Wine!Q108),"",if(MOC!$J$156=true,Wine!$P$14,$B$1777)))</f>
        <v/>
      </c>
      <c r="H1870" s="780">
        <f t="shared" si="18"/>
        <v>93</v>
      </c>
      <c r="I1870" s="793" t="str">
        <f>Wine!AE108</f>
        <v/>
      </c>
      <c r="J1870" s="793"/>
      <c r="K1870" s="793"/>
      <c r="L1870" s="793"/>
      <c r="M1870" s="793"/>
      <c r="N1870" s="793"/>
      <c r="O1870" s="793"/>
      <c r="P1870" s="793" t="str">
        <f>IF(ISBLANK(Wine!AF108),"",if(Wine!AF108=0,"",Wine!AF108))</f>
        <v/>
      </c>
      <c r="Q1870" s="793"/>
      <c r="R1870" s="793" t="str">
        <f>IF(ISBLANK(Wine!AH108),"",if(Wine!AH108=0,"",Wine!AH108))</f>
        <v/>
      </c>
    </row>
    <row r="1871">
      <c r="A1871" s="779"/>
      <c r="C1871" s="450" t="b">
        <f>IF(ISBLANK(Wine!S109),FALSE,if(Wine!S109=0,FALSE,TRUE))</f>
        <v>0</v>
      </c>
      <c r="D1871" s="450" t="str">
        <f>if(Wine!Q109=0,"",IF(isblank(Wine!Q109),"",if(MOC!$J$148=false,Wine!P109,if(C1871=true,MOC!$H$148&amp;Wine!P109,if(MOC!$J$149,MOC!$H$148&amp;Wine!P109,Wine!P109)))))</f>
        <v/>
      </c>
      <c r="E1871" s="450" t="str">
        <f>if(Wine!Q109=0,"",IF(isblank(Wine!Q109),"",Wine!Q109))</f>
        <v/>
      </c>
      <c r="G1871" s="450" t="str">
        <f>if(Wine!Q109=0,"",IF(isblank(Wine!Q109),"",if(MOC!$J$156=true,Wine!$P$14,$B$1777)))</f>
        <v/>
      </c>
      <c r="H1871" s="780">
        <f t="shared" si="18"/>
        <v>94</v>
      </c>
      <c r="I1871" s="793" t="str">
        <f>Wine!AE109</f>
        <v/>
      </c>
      <c r="J1871" s="793"/>
      <c r="K1871" s="793"/>
      <c r="L1871" s="793"/>
      <c r="M1871" s="793"/>
      <c r="N1871" s="793"/>
      <c r="O1871" s="793"/>
      <c r="P1871" s="793" t="str">
        <f>IF(ISBLANK(Wine!AF109),"",if(Wine!AF109=0,"",Wine!AF109))</f>
        <v/>
      </c>
      <c r="Q1871" s="793"/>
      <c r="R1871" s="793" t="str">
        <f>IF(ISBLANK(Wine!AH109),"",if(Wine!AH109=0,"",Wine!AH109))</f>
        <v/>
      </c>
    </row>
    <row r="1872">
      <c r="A1872" s="779"/>
      <c r="C1872" s="450" t="b">
        <f>IF(ISBLANK(Wine!S110),FALSE,if(Wine!S110=0,FALSE,TRUE))</f>
        <v>0</v>
      </c>
      <c r="D1872" s="450" t="str">
        <f>if(Wine!Q110=0,"",IF(isblank(Wine!Q110),"",if(MOC!$J$148=false,Wine!P110,if(C1872=true,MOC!$H$148&amp;Wine!P110,if(MOC!$J$149,MOC!$H$148&amp;Wine!P110,Wine!P110)))))</f>
        <v/>
      </c>
      <c r="E1872" s="450" t="str">
        <f>if(Wine!Q110=0,"",IF(isblank(Wine!Q110),"",Wine!Q110))</f>
        <v/>
      </c>
      <c r="G1872" s="450" t="str">
        <f>if(Wine!Q110=0,"",IF(isblank(Wine!Q110),"",if(MOC!$J$156=true,Wine!$P$14,$B$1777)))</f>
        <v/>
      </c>
      <c r="H1872" s="780">
        <f t="shared" si="18"/>
        <v>95</v>
      </c>
      <c r="I1872" s="793" t="str">
        <f>Wine!AE110</f>
        <v/>
      </c>
      <c r="J1872" s="793"/>
      <c r="K1872" s="793"/>
      <c r="L1872" s="793"/>
      <c r="M1872" s="793"/>
      <c r="N1872" s="793"/>
      <c r="O1872" s="793"/>
      <c r="P1872" s="793" t="str">
        <f>IF(ISBLANK(Wine!AF110),"",if(Wine!AF110=0,"",Wine!AF110))</f>
        <v/>
      </c>
      <c r="Q1872" s="793"/>
      <c r="R1872" s="793" t="str">
        <f>IF(ISBLANK(Wine!AH110),"",if(Wine!AH110=0,"",Wine!AH110))</f>
        <v/>
      </c>
    </row>
    <row r="1873">
      <c r="A1873" s="779"/>
      <c r="C1873" s="450" t="b">
        <f>IF(ISBLANK(Wine!S111),FALSE,if(Wine!S111=0,FALSE,TRUE))</f>
        <v>0</v>
      </c>
      <c r="D1873" s="450" t="str">
        <f>if(Wine!Q111=0,"",IF(isblank(Wine!Q111),"",if(MOC!$J$148=false,Wine!P111,if(C1873=true,MOC!$H$148&amp;Wine!P111,if(MOC!$J$149,MOC!$H$148&amp;Wine!P111,Wine!P111)))))</f>
        <v/>
      </c>
      <c r="E1873" s="450" t="str">
        <f>if(Wine!Q111=0,"",IF(isblank(Wine!Q111),"",Wine!Q111))</f>
        <v/>
      </c>
      <c r="G1873" s="450" t="str">
        <f>if(Wine!Q111=0,"",IF(isblank(Wine!Q111),"",if(MOC!$J$156=true,Wine!$P$14,$B$1777)))</f>
        <v/>
      </c>
      <c r="H1873" s="780">
        <f t="shared" si="18"/>
        <v>96</v>
      </c>
      <c r="I1873" s="793" t="str">
        <f>Wine!AE111</f>
        <v/>
      </c>
      <c r="J1873" s="793"/>
      <c r="K1873" s="793"/>
      <c r="L1873" s="793"/>
      <c r="M1873" s="793"/>
      <c r="N1873" s="793"/>
      <c r="O1873" s="793"/>
      <c r="P1873" s="793" t="str">
        <f>IF(ISBLANK(Wine!AF111),"",if(Wine!AF111=0,"",Wine!AF111))</f>
        <v/>
      </c>
      <c r="Q1873" s="793"/>
      <c r="R1873" s="793" t="str">
        <f>IF(ISBLANK(Wine!AH111),"",if(Wine!AH111=0,"",Wine!AH111))</f>
        <v/>
      </c>
    </row>
    <row r="1874">
      <c r="A1874" s="779"/>
      <c r="C1874" s="450" t="b">
        <f>IF(ISBLANK(Wine!S112),FALSE,if(Wine!S112=0,FALSE,TRUE))</f>
        <v>0</v>
      </c>
      <c r="D1874" s="450" t="str">
        <f>if(Wine!Q112=0,"",IF(isblank(Wine!Q112),"",if(MOC!$J$148=false,Wine!P112,if(C1874=true,MOC!$H$148&amp;Wine!P112,if(MOC!$J$149,MOC!$H$148&amp;Wine!P112,Wine!P112)))))</f>
        <v/>
      </c>
      <c r="E1874" s="450" t="str">
        <f>if(Wine!Q112=0,"",IF(isblank(Wine!Q112),"",Wine!Q112))</f>
        <v/>
      </c>
      <c r="G1874" s="450" t="str">
        <f>if(Wine!Q112=0,"",IF(isblank(Wine!Q112),"",if(MOC!$J$156=true,Wine!$P$14,$B$1777)))</f>
        <v/>
      </c>
      <c r="H1874" s="780">
        <f t="shared" si="18"/>
        <v>97</v>
      </c>
      <c r="I1874" s="793" t="str">
        <f>Wine!AE112</f>
        <v/>
      </c>
      <c r="J1874" s="793"/>
      <c r="K1874" s="793"/>
      <c r="L1874" s="793"/>
      <c r="M1874" s="793"/>
      <c r="N1874" s="793"/>
      <c r="O1874" s="793"/>
      <c r="P1874" s="793" t="str">
        <f>IF(ISBLANK(Wine!AF112),"",if(Wine!AF112=0,"",Wine!AF112))</f>
        <v/>
      </c>
      <c r="Q1874" s="793"/>
      <c r="R1874" s="793" t="str">
        <f>IF(ISBLANK(Wine!AH112),"",if(Wine!AH112=0,"",Wine!AH112))</f>
        <v/>
      </c>
    </row>
    <row r="1875">
      <c r="A1875" s="779"/>
      <c r="C1875" s="450" t="b">
        <f>IF(ISBLANK(Wine!S113),FALSE,if(Wine!S113=0,FALSE,TRUE))</f>
        <v>0</v>
      </c>
      <c r="D1875" s="450" t="str">
        <f>if(Wine!Q113=0,"",IF(isblank(Wine!Q113),"",if(MOC!$J$148=false,Wine!P113,if(C1875=true,MOC!$H$148&amp;Wine!P113,if(MOC!$J$149,MOC!$H$148&amp;Wine!P113,Wine!P113)))))</f>
        <v/>
      </c>
      <c r="E1875" s="450" t="str">
        <f>if(Wine!Q113=0,"",IF(isblank(Wine!Q113),"",Wine!Q113))</f>
        <v/>
      </c>
      <c r="G1875" s="450" t="str">
        <f>if(Wine!Q113=0,"",IF(isblank(Wine!Q113),"",if(MOC!$J$156=true,Wine!$P$14,$B$1777)))</f>
        <v/>
      </c>
      <c r="H1875" s="780">
        <f t="shared" si="18"/>
        <v>98</v>
      </c>
      <c r="I1875" s="793" t="str">
        <f>Wine!AE113</f>
        <v/>
      </c>
      <c r="J1875" s="793"/>
      <c r="K1875" s="793"/>
      <c r="L1875" s="793"/>
      <c r="M1875" s="793"/>
      <c r="N1875" s="793"/>
      <c r="O1875" s="793"/>
      <c r="P1875" s="793" t="str">
        <f>IF(ISBLANK(Wine!AF113),"",if(Wine!AF113=0,"",Wine!AF113))</f>
        <v/>
      </c>
      <c r="Q1875" s="793"/>
      <c r="R1875" s="793" t="str">
        <f>IF(ISBLANK(Wine!AH113),"",if(Wine!AH113=0,"",Wine!AH113))</f>
        <v/>
      </c>
    </row>
    <row r="1876">
      <c r="A1876" s="779"/>
      <c r="C1876" s="450" t="b">
        <f>IF(ISBLANK(Wine!S114),FALSE,if(Wine!S114=0,FALSE,TRUE))</f>
        <v>0</v>
      </c>
      <c r="D1876" s="450" t="str">
        <f>if(Wine!Q114=0,"",IF(isblank(Wine!Q114),"",if(MOC!$J$148=false,Wine!P114,if(C1876=true,MOC!$H$148&amp;Wine!P114,if(MOC!$J$149,MOC!$H$148&amp;Wine!P114,Wine!P114)))))</f>
        <v/>
      </c>
      <c r="E1876" s="450" t="str">
        <f>if(Wine!Q114=0,"",IF(isblank(Wine!Q114),"",Wine!Q114))</f>
        <v/>
      </c>
      <c r="G1876" s="450" t="str">
        <f>if(Wine!Q114=0,"",IF(isblank(Wine!Q114),"",if(MOC!$J$156=true,Wine!$P$14,$B$1777)))</f>
        <v/>
      </c>
      <c r="H1876" s="780">
        <f t="shared" si="18"/>
        <v>99</v>
      </c>
      <c r="I1876" s="793" t="str">
        <f>Wine!AE114</f>
        <v/>
      </c>
      <c r="J1876" s="793"/>
      <c r="K1876" s="793"/>
      <c r="L1876" s="793"/>
      <c r="M1876" s="793"/>
      <c r="N1876" s="793"/>
      <c r="O1876" s="793"/>
      <c r="P1876" s="793" t="str">
        <f>IF(ISBLANK(Wine!AF114),"",if(Wine!AF114=0,"",Wine!AF114))</f>
        <v/>
      </c>
      <c r="Q1876" s="793"/>
      <c r="R1876" s="793" t="str">
        <f>IF(ISBLANK(Wine!AH114),"",if(Wine!AH114=0,"",Wine!AH114))</f>
        <v/>
      </c>
    </row>
    <row r="1877">
      <c r="A1877" s="779"/>
      <c r="C1877" s="450" t="b">
        <f>IF(ISBLANK(Wine!S115),FALSE,if(Wine!S115=0,FALSE,TRUE))</f>
        <v>0</v>
      </c>
      <c r="D1877" s="450" t="str">
        <f>if(Wine!Q115=0,"",IF(isblank(Wine!Q115),"",if(MOC!$J$148=false,Wine!P115,if(C1877=true,MOC!$H$148&amp;Wine!P115,if(MOC!$J$149,MOC!$H$148&amp;Wine!P115,Wine!P115)))))</f>
        <v/>
      </c>
      <c r="E1877" s="450" t="str">
        <f>if(Wine!Q115=0,"",IF(isblank(Wine!Q115),"",Wine!Q115))</f>
        <v/>
      </c>
      <c r="G1877" s="450" t="str">
        <f>if(Wine!Q115=0,"",IF(isblank(Wine!Q115),"",if(MOC!$J$156=true,Wine!$P$14,$B$1777)))</f>
        <v/>
      </c>
      <c r="H1877" s="780">
        <f t="shared" si="18"/>
        <v>100</v>
      </c>
      <c r="I1877" s="793" t="str">
        <f>Wine!AE115</f>
        <v/>
      </c>
      <c r="J1877" s="793"/>
      <c r="K1877" s="793"/>
      <c r="L1877" s="793"/>
      <c r="M1877" s="793"/>
      <c r="N1877" s="793"/>
      <c r="O1877" s="793"/>
      <c r="P1877" s="793" t="str">
        <f>IF(ISBLANK(Wine!AF115),"",if(Wine!AF115=0,"",Wine!AF115))</f>
        <v/>
      </c>
      <c r="Q1877" s="793"/>
      <c r="R1877" s="793" t="str">
        <f>IF(ISBLANK(Wine!AH115),"",if(Wine!AH115=0,"",Wine!AH115))</f>
        <v/>
      </c>
    </row>
    <row r="1878">
      <c r="A1878" s="779"/>
      <c r="H1878" s="780"/>
    </row>
    <row r="1879">
      <c r="A1879" s="779"/>
      <c r="H1879" s="780"/>
    </row>
    <row r="1880">
      <c r="A1880" s="779"/>
      <c r="H1880" s="780"/>
    </row>
    <row r="1881">
      <c r="A1881" s="791" t="str">
        <f>Wine!P14&amp;" "&amp;Wine!S15</f>
        <v>Sparkling Bottle $</v>
      </c>
      <c r="B1881" s="784" t="str">
        <f>SUBSTITUTE(A1881,"$","")</f>
        <v>Sparkling Bottle </v>
      </c>
      <c r="H1881" s="780"/>
      <c r="I1881" s="782"/>
    </row>
    <row r="1882">
      <c r="A1882" s="791" t="s">
        <v>506</v>
      </c>
      <c r="B1882" s="784" t="s">
        <v>506</v>
      </c>
      <c r="C1882" s="450" t="b">
        <f>IF(ISBLANK(Wine!Q16),FALSE,if(Wine!Q16=0,FALSE,TRUE))</f>
        <v>0</v>
      </c>
      <c r="D1882" s="450" t="str">
        <f>if(Wine!S16=0,"",IF(isblank(Wine!S16),"",if(MOC!$J$152=false,Wine!P16,if(C1882=true,MOC!$H$152&amp;Wine!P16,if(MOC!$J$153,MOC!$H$152&amp;Wine!P16,Wine!P16)))))</f>
        <v>B - House Champagne (Example)</v>
      </c>
      <c r="E1882" s="784">
        <f>if(Wine!S16=0,"",IF(isblank(Wine!S16),"",Wine!S16))</f>
        <v>40</v>
      </c>
      <c r="G1882" s="784" t="str">
        <f>if(Wine!S16=0,"",IF(isblank(Wine!S16),"",if(MOC!$J$156=true,Wine!$P$14,$B$1881)))</f>
        <v>Sparkling Bottle </v>
      </c>
      <c r="H1882" s="780">
        <f>1+H1880</f>
        <v>1</v>
      </c>
      <c r="I1882" s="793" t="str">
        <f>Wine!AJ16</f>
        <v/>
      </c>
      <c r="J1882" s="793"/>
      <c r="K1882" s="793"/>
      <c r="L1882" s="793"/>
      <c r="M1882" s="793"/>
      <c r="N1882" s="793"/>
      <c r="O1882" s="793"/>
      <c r="P1882" s="793" t="str">
        <f>IF(ISBLANK(Wine!AK16),"",if(Wine!AK16=0,"",Wine!AK16))</f>
        <v/>
      </c>
      <c r="Q1882" s="793"/>
      <c r="R1882" s="793" t="str">
        <f>IF(ISBLANK(Wine!AM16),"",if(Wine!AM16=0,"",Wine!AM16))</f>
        <v/>
      </c>
    </row>
    <row r="1883">
      <c r="A1883" s="779"/>
      <c r="C1883" s="450" t="b">
        <f>IF(ISBLANK(Wine!Q17),FALSE,if(Wine!Q17=0,FALSE,TRUE))</f>
        <v>0</v>
      </c>
      <c r="D1883" s="450" t="str">
        <f>if(Wine!S17=0,"",IF(isblank(Wine!S17),"",if(MOC!$J$152=false,Wine!P17,if(C1883=true,MOC!$H$152&amp;Wine!P17,if(MOC!$J$153,MOC!$H$152&amp;Wine!P17,Wine!P17)))))</f>
        <v/>
      </c>
      <c r="E1883" s="450" t="str">
        <f>if(Wine!S17=0,"",IF(isblank(Wine!S17),"",Wine!S17))</f>
        <v/>
      </c>
      <c r="G1883" s="450" t="str">
        <f>if(Wine!S17=0,"",IF(isblank(Wine!S17),"",if(MOC!$J$156=true,Wine!$P$14,$B$1881)))</f>
        <v/>
      </c>
      <c r="H1883" s="780">
        <f t="shared" ref="H1883:H1981" si="19">1+H1882</f>
        <v>2</v>
      </c>
      <c r="I1883" s="793" t="str">
        <f>Wine!AJ17</f>
        <v/>
      </c>
      <c r="J1883" s="793"/>
      <c r="K1883" s="793"/>
      <c r="L1883" s="793"/>
      <c r="M1883" s="793"/>
      <c r="N1883" s="793"/>
      <c r="O1883" s="793"/>
      <c r="P1883" s="793" t="str">
        <f>IF(ISBLANK(Wine!AK17),"",if(Wine!AK17=0,"",Wine!AK17))</f>
        <v/>
      </c>
      <c r="Q1883" s="793"/>
      <c r="R1883" s="793" t="str">
        <f>IF(ISBLANK(Wine!AM17),"",if(Wine!AM17=0,"",Wine!AM17))</f>
        <v/>
      </c>
    </row>
    <row r="1884">
      <c r="A1884" s="779"/>
      <c r="C1884" s="450" t="b">
        <f>IF(ISBLANK(Wine!Q18),FALSE,if(Wine!Q18=0,FALSE,TRUE))</f>
        <v>0</v>
      </c>
      <c r="D1884" s="450" t="str">
        <f>if(Wine!S18=0,"",IF(isblank(Wine!S18),"",if(MOC!$J$152=false,Wine!P18,if(C1884=true,MOC!$H$152&amp;Wine!P18,if(MOC!$J$153,MOC!$H$152&amp;Wine!P18,Wine!P18)))))</f>
        <v/>
      </c>
      <c r="E1884" s="450" t="str">
        <f>if(Wine!S18=0,"",IF(isblank(Wine!S18),"",Wine!S18))</f>
        <v/>
      </c>
      <c r="G1884" s="450" t="str">
        <f>if(Wine!S18=0,"",IF(isblank(Wine!S18),"",if(MOC!$J$156=true,Wine!$P$14,$B$1881)))</f>
        <v/>
      </c>
      <c r="H1884" s="780">
        <f t="shared" si="19"/>
        <v>3</v>
      </c>
      <c r="I1884" s="793" t="str">
        <f>Wine!AJ18</f>
        <v/>
      </c>
      <c r="J1884" s="793"/>
      <c r="K1884" s="793"/>
      <c r="L1884" s="793"/>
      <c r="M1884" s="793"/>
      <c r="N1884" s="793"/>
      <c r="O1884" s="793"/>
      <c r="P1884" s="793" t="str">
        <f>IF(ISBLANK(Wine!AK18),"",if(Wine!AK18=0,"",Wine!AK18))</f>
        <v/>
      </c>
      <c r="Q1884" s="793"/>
      <c r="R1884" s="793" t="str">
        <f>IF(ISBLANK(Wine!AM18),"",if(Wine!AM18=0,"",Wine!AM18))</f>
        <v/>
      </c>
    </row>
    <row r="1885">
      <c r="A1885" s="779"/>
      <c r="C1885" s="450" t="b">
        <f>IF(ISBLANK(Wine!Q19),FALSE,if(Wine!Q19=0,FALSE,TRUE))</f>
        <v>0</v>
      </c>
      <c r="D1885" s="450" t="str">
        <f>if(Wine!S19=0,"",IF(isblank(Wine!S19),"",if(MOC!$J$152=false,Wine!P19,if(C1885=true,MOC!$H$152&amp;Wine!P19,if(MOC!$J$153,MOC!$H$152&amp;Wine!P19,Wine!P19)))))</f>
        <v/>
      </c>
      <c r="E1885" s="450" t="str">
        <f>if(Wine!S19=0,"",IF(isblank(Wine!S19),"",Wine!S19))</f>
        <v/>
      </c>
      <c r="G1885" s="450" t="str">
        <f>if(Wine!S19=0,"",IF(isblank(Wine!S19),"",if(MOC!$J$156=true,Wine!$P$14,$B$1881)))</f>
        <v/>
      </c>
      <c r="H1885" s="780">
        <f t="shared" si="19"/>
        <v>4</v>
      </c>
      <c r="I1885" s="793" t="str">
        <f>Wine!AJ19</f>
        <v/>
      </c>
      <c r="J1885" s="793"/>
      <c r="K1885" s="793"/>
      <c r="L1885" s="793"/>
      <c r="M1885" s="793"/>
      <c r="N1885" s="793"/>
      <c r="O1885" s="793"/>
      <c r="P1885" s="793" t="str">
        <f>IF(ISBLANK(Wine!AK19),"",if(Wine!AK19=0,"",Wine!AK19))</f>
        <v/>
      </c>
      <c r="Q1885" s="793"/>
      <c r="R1885" s="793" t="str">
        <f>IF(ISBLANK(Wine!AM19),"",if(Wine!AM19=0,"",Wine!AM19))</f>
        <v/>
      </c>
    </row>
    <row r="1886">
      <c r="A1886" s="779"/>
      <c r="C1886" s="450" t="b">
        <f>IF(ISBLANK(Wine!Q20),FALSE,if(Wine!Q20=0,FALSE,TRUE))</f>
        <v>0</v>
      </c>
      <c r="D1886" s="450" t="str">
        <f>if(Wine!S20=0,"",IF(isblank(Wine!S20),"",if(MOC!$J$152=false,Wine!P20,if(C1886=true,MOC!$H$152&amp;Wine!P20,if(MOC!$J$153,MOC!$H$152&amp;Wine!P20,Wine!P20)))))</f>
        <v/>
      </c>
      <c r="E1886" s="450" t="str">
        <f>if(Wine!S20=0,"",IF(isblank(Wine!S20),"",Wine!S20))</f>
        <v/>
      </c>
      <c r="G1886" s="450" t="str">
        <f>if(Wine!S20=0,"",IF(isblank(Wine!S20),"",if(MOC!$J$156=true,Wine!$P$14,$B$1881)))</f>
        <v/>
      </c>
      <c r="H1886" s="780">
        <f t="shared" si="19"/>
        <v>5</v>
      </c>
      <c r="I1886" s="793" t="str">
        <f>Wine!AJ20</f>
        <v/>
      </c>
      <c r="J1886" s="793"/>
      <c r="K1886" s="793"/>
      <c r="L1886" s="793"/>
      <c r="M1886" s="793"/>
      <c r="N1886" s="793"/>
      <c r="O1886" s="793"/>
      <c r="P1886" s="793" t="str">
        <f>IF(ISBLANK(Wine!AK20),"",if(Wine!AK20=0,"",Wine!AK20))</f>
        <v/>
      </c>
      <c r="Q1886" s="793"/>
      <c r="R1886" s="793" t="str">
        <f>IF(ISBLANK(Wine!AM20),"",if(Wine!AM20=0,"",Wine!AM20))</f>
        <v/>
      </c>
    </row>
    <row r="1887">
      <c r="A1887" s="779"/>
      <c r="C1887" s="450" t="b">
        <f>IF(ISBLANK(Wine!Q21),FALSE,if(Wine!Q21=0,FALSE,TRUE))</f>
        <v>0</v>
      </c>
      <c r="D1887" s="450" t="str">
        <f>if(Wine!S21=0,"",IF(isblank(Wine!S21),"",if(MOC!$J$152=false,Wine!P21,if(C1887=true,MOC!$H$152&amp;Wine!P21,if(MOC!$J$153,MOC!$H$152&amp;Wine!P21,Wine!P21)))))</f>
        <v/>
      </c>
      <c r="E1887" s="450" t="str">
        <f>if(Wine!S21=0,"",IF(isblank(Wine!S21),"",Wine!S21))</f>
        <v/>
      </c>
      <c r="G1887" s="450" t="str">
        <f>if(Wine!S21=0,"",IF(isblank(Wine!S21),"",if(MOC!$J$156=true,Wine!$P$14,$B$1881)))</f>
        <v/>
      </c>
      <c r="H1887" s="780">
        <f t="shared" si="19"/>
        <v>6</v>
      </c>
      <c r="I1887" s="793" t="str">
        <f>Wine!AJ21</f>
        <v/>
      </c>
      <c r="J1887" s="793"/>
      <c r="K1887" s="793"/>
      <c r="L1887" s="793"/>
      <c r="M1887" s="793"/>
      <c r="N1887" s="793"/>
      <c r="O1887" s="793"/>
      <c r="P1887" s="793" t="str">
        <f>IF(ISBLANK(Wine!AK21),"",if(Wine!AK21=0,"",Wine!AK21))</f>
        <v/>
      </c>
      <c r="Q1887" s="793"/>
      <c r="R1887" s="793" t="str">
        <f>IF(ISBLANK(Wine!AM21),"",if(Wine!AM21=0,"",Wine!AM21))</f>
        <v/>
      </c>
    </row>
    <row r="1888">
      <c r="A1888" s="779"/>
      <c r="C1888" s="450" t="b">
        <f>IF(ISBLANK(Wine!Q22),FALSE,if(Wine!Q22=0,FALSE,TRUE))</f>
        <v>0</v>
      </c>
      <c r="D1888" s="450" t="str">
        <f>if(Wine!S22=0,"",IF(isblank(Wine!S22),"",if(MOC!$J$152=false,Wine!P22,if(C1888=true,MOC!$H$152&amp;Wine!P22,if(MOC!$J$153,MOC!$H$152&amp;Wine!P22,Wine!P22)))))</f>
        <v/>
      </c>
      <c r="E1888" s="450" t="str">
        <f>if(Wine!S22=0,"",IF(isblank(Wine!S22),"",Wine!S22))</f>
        <v/>
      </c>
      <c r="G1888" s="450" t="str">
        <f>if(Wine!S22=0,"",IF(isblank(Wine!S22),"",if(MOC!$J$156=true,Wine!$P$14,$B$1881)))</f>
        <v/>
      </c>
      <c r="H1888" s="780">
        <f t="shared" si="19"/>
        <v>7</v>
      </c>
      <c r="I1888" s="793" t="str">
        <f>Wine!AJ22</f>
        <v/>
      </c>
      <c r="J1888" s="793"/>
      <c r="K1888" s="793"/>
      <c r="L1888" s="793"/>
      <c r="M1888" s="793"/>
      <c r="N1888" s="793"/>
      <c r="O1888" s="793"/>
      <c r="P1888" s="793" t="str">
        <f>IF(ISBLANK(Wine!AK22),"",if(Wine!AK22=0,"",Wine!AK22))</f>
        <v/>
      </c>
      <c r="Q1888" s="793"/>
      <c r="R1888" s="793" t="str">
        <f>IF(ISBLANK(Wine!AM22),"",if(Wine!AM22=0,"",Wine!AM22))</f>
        <v/>
      </c>
    </row>
    <row r="1889">
      <c r="A1889" s="779"/>
      <c r="C1889" s="450" t="b">
        <f>IF(ISBLANK(Wine!Q23),FALSE,if(Wine!Q23=0,FALSE,TRUE))</f>
        <v>0</v>
      </c>
      <c r="D1889" s="450" t="str">
        <f>if(Wine!S23=0,"",IF(isblank(Wine!S23),"",if(MOC!$J$152=false,Wine!P23,if(C1889=true,MOC!$H$152&amp;Wine!P23,if(MOC!$J$153,MOC!$H$152&amp;Wine!P23,Wine!P23)))))</f>
        <v/>
      </c>
      <c r="E1889" s="450" t="str">
        <f>if(Wine!S23=0,"",IF(isblank(Wine!S23),"",Wine!S23))</f>
        <v/>
      </c>
      <c r="G1889" s="450" t="str">
        <f>if(Wine!S23=0,"",IF(isblank(Wine!S23),"",if(MOC!$J$156=true,Wine!$P$14,$B$1881)))</f>
        <v/>
      </c>
      <c r="H1889" s="780">
        <f t="shared" si="19"/>
        <v>8</v>
      </c>
      <c r="I1889" s="793" t="str">
        <f>Wine!AJ23</f>
        <v/>
      </c>
      <c r="J1889" s="793"/>
      <c r="K1889" s="793"/>
      <c r="L1889" s="793"/>
      <c r="M1889" s="793"/>
      <c r="N1889" s="793"/>
      <c r="O1889" s="793"/>
      <c r="P1889" s="793" t="str">
        <f>IF(ISBLANK(Wine!AK23),"",if(Wine!AK23=0,"",Wine!AK23))</f>
        <v/>
      </c>
      <c r="Q1889" s="793"/>
      <c r="R1889" s="793" t="str">
        <f>IF(ISBLANK(Wine!AM23),"",if(Wine!AM23=0,"",Wine!AM23))</f>
        <v/>
      </c>
    </row>
    <row r="1890">
      <c r="A1890" s="779"/>
      <c r="C1890" s="450" t="b">
        <f>IF(ISBLANK(Wine!Q24),FALSE,if(Wine!Q24=0,FALSE,TRUE))</f>
        <v>0</v>
      </c>
      <c r="D1890" s="450" t="str">
        <f>if(Wine!S24=0,"",IF(isblank(Wine!S24),"",if(MOC!$J$152=false,Wine!P24,if(C1890=true,MOC!$H$152&amp;Wine!P24,if(MOC!$J$153,MOC!$H$152&amp;Wine!P24,Wine!P24)))))</f>
        <v/>
      </c>
      <c r="E1890" s="450" t="str">
        <f>if(Wine!S24=0,"",IF(isblank(Wine!S24),"",Wine!S24))</f>
        <v/>
      </c>
      <c r="G1890" s="450" t="str">
        <f>if(Wine!S24=0,"",IF(isblank(Wine!S24),"",if(MOC!$J$156=true,Wine!$P$14,$B$1881)))</f>
        <v/>
      </c>
      <c r="H1890" s="780">
        <f t="shared" si="19"/>
        <v>9</v>
      </c>
      <c r="I1890" s="793" t="str">
        <f>Wine!AJ24</f>
        <v/>
      </c>
      <c r="J1890" s="793"/>
      <c r="K1890" s="793"/>
      <c r="L1890" s="793"/>
      <c r="M1890" s="793"/>
      <c r="N1890" s="793"/>
      <c r="O1890" s="793"/>
      <c r="P1890" s="793" t="str">
        <f>IF(ISBLANK(Wine!AK24),"",if(Wine!AK24=0,"",Wine!AK24))</f>
        <v/>
      </c>
      <c r="Q1890" s="793"/>
      <c r="R1890" s="793" t="str">
        <f>IF(ISBLANK(Wine!AM24),"",if(Wine!AM24=0,"",Wine!AM24))</f>
        <v/>
      </c>
    </row>
    <row r="1891">
      <c r="A1891" s="779"/>
      <c r="C1891" s="450" t="b">
        <f>IF(ISBLANK(Wine!Q25),FALSE,if(Wine!Q25=0,FALSE,TRUE))</f>
        <v>0</v>
      </c>
      <c r="D1891" s="450" t="str">
        <f>if(Wine!S25=0,"",IF(isblank(Wine!S25),"",if(MOC!$J$152=false,Wine!P25,if(C1891=true,MOC!$H$152&amp;Wine!P25,if(MOC!$J$153,MOC!$H$152&amp;Wine!P25,Wine!P25)))))</f>
        <v/>
      </c>
      <c r="E1891" s="450" t="str">
        <f>if(Wine!S25=0,"",IF(isblank(Wine!S25),"",Wine!S25))</f>
        <v/>
      </c>
      <c r="G1891" s="450" t="str">
        <f>if(Wine!S25=0,"",IF(isblank(Wine!S25),"",if(MOC!$J$156=true,Wine!$P$14,$B$1881)))</f>
        <v/>
      </c>
      <c r="H1891" s="780">
        <f t="shared" si="19"/>
        <v>10</v>
      </c>
      <c r="I1891" s="793" t="str">
        <f>Wine!AJ25</f>
        <v/>
      </c>
      <c r="J1891" s="793"/>
      <c r="K1891" s="793"/>
      <c r="L1891" s="793"/>
      <c r="M1891" s="793"/>
      <c r="N1891" s="793"/>
      <c r="O1891" s="793"/>
      <c r="P1891" s="793" t="str">
        <f>IF(ISBLANK(Wine!AK25),"",if(Wine!AK25=0,"",Wine!AK25))</f>
        <v/>
      </c>
      <c r="Q1891" s="793"/>
      <c r="R1891" s="793" t="str">
        <f>IF(ISBLANK(Wine!AM25),"",if(Wine!AM25=0,"",Wine!AM25))</f>
        <v/>
      </c>
    </row>
    <row r="1892">
      <c r="A1892" s="779"/>
      <c r="C1892" s="450" t="b">
        <f>IF(ISBLANK(Wine!Q26),FALSE,if(Wine!Q26=0,FALSE,TRUE))</f>
        <v>0</v>
      </c>
      <c r="D1892" s="450" t="str">
        <f>if(Wine!S26=0,"",IF(isblank(Wine!S26),"",if(MOC!$J$152=false,Wine!P26,if(C1892=true,MOC!$H$152&amp;Wine!P26,if(MOC!$J$153,MOC!$H$152&amp;Wine!P26,Wine!P26)))))</f>
        <v/>
      </c>
      <c r="E1892" s="450" t="str">
        <f>if(Wine!S26=0,"",IF(isblank(Wine!S26),"",Wine!S26))</f>
        <v/>
      </c>
      <c r="G1892" s="450" t="str">
        <f>if(Wine!S26=0,"",IF(isblank(Wine!S26),"",if(MOC!$J$156=true,Wine!$P$14,$B$1881)))</f>
        <v/>
      </c>
      <c r="H1892" s="780">
        <f t="shared" si="19"/>
        <v>11</v>
      </c>
      <c r="I1892" s="793" t="str">
        <f>Wine!AJ26</f>
        <v/>
      </c>
      <c r="J1892" s="793"/>
      <c r="K1892" s="793"/>
      <c r="L1892" s="793"/>
      <c r="M1892" s="793"/>
      <c r="N1892" s="793"/>
      <c r="O1892" s="793"/>
      <c r="P1892" s="793" t="str">
        <f>IF(ISBLANK(Wine!AK26),"",if(Wine!AK26=0,"",Wine!AK26))</f>
        <v/>
      </c>
      <c r="Q1892" s="793"/>
      <c r="R1892" s="793" t="str">
        <f>IF(ISBLANK(Wine!AM26),"",if(Wine!AM26=0,"",Wine!AM26))</f>
        <v/>
      </c>
    </row>
    <row r="1893">
      <c r="A1893" s="779"/>
      <c r="C1893" s="450" t="b">
        <f>IF(ISBLANK(Wine!Q27),FALSE,if(Wine!Q27=0,FALSE,TRUE))</f>
        <v>0</v>
      </c>
      <c r="D1893" s="450" t="str">
        <f>if(Wine!S27=0,"",IF(isblank(Wine!S27),"",if(MOC!$J$152=false,Wine!P27,if(C1893=true,MOC!$H$152&amp;Wine!P27,if(MOC!$J$153,MOC!$H$152&amp;Wine!P27,Wine!P27)))))</f>
        <v/>
      </c>
      <c r="E1893" s="450" t="str">
        <f>if(Wine!S27=0,"",IF(isblank(Wine!S27),"",Wine!S27))</f>
        <v/>
      </c>
      <c r="G1893" s="450" t="str">
        <f>if(Wine!S27=0,"",IF(isblank(Wine!S27),"",if(MOC!$J$156=true,Wine!$P$14,$B$1881)))</f>
        <v/>
      </c>
      <c r="H1893" s="780">
        <f t="shared" si="19"/>
        <v>12</v>
      </c>
      <c r="I1893" s="793" t="str">
        <f>Wine!AJ27</f>
        <v/>
      </c>
      <c r="J1893" s="793"/>
      <c r="K1893" s="793"/>
      <c r="L1893" s="793"/>
      <c r="M1893" s="793"/>
      <c r="N1893" s="793"/>
      <c r="O1893" s="793"/>
      <c r="P1893" s="793" t="str">
        <f>IF(ISBLANK(Wine!AK27),"",if(Wine!AK27=0,"",Wine!AK27))</f>
        <v/>
      </c>
      <c r="Q1893" s="793"/>
      <c r="R1893" s="793" t="str">
        <f>IF(ISBLANK(Wine!AM27),"",if(Wine!AM27=0,"",Wine!AM27))</f>
        <v/>
      </c>
    </row>
    <row r="1894">
      <c r="A1894" s="779"/>
      <c r="C1894" s="450" t="b">
        <f>IF(ISBLANK(Wine!Q28),FALSE,if(Wine!Q28=0,FALSE,TRUE))</f>
        <v>0</v>
      </c>
      <c r="D1894" s="450" t="str">
        <f>if(Wine!S28=0,"",IF(isblank(Wine!S28),"",if(MOC!$J$152=false,Wine!P28,if(C1894=true,MOC!$H$152&amp;Wine!P28,if(MOC!$J$153,MOC!$H$152&amp;Wine!P28,Wine!P28)))))</f>
        <v/>
      </c>
      <c r="E1894" s="450" t="str">
        <f>if(Wine!S28=0,"",IF(isblank(Wine!S28),"",Wine!S28))</f>
        <v/>
      </c>
      <c r="G1894" s="450" t="str">
        <f>if(Wine!S28=0,"",IF(isblank(Wine!S28),"",if(MOC!$J$156=true,Wine!$P$14,$B$1881)))</f>
        <v/>
      </c>
      <c r="H1894" s="780">
        <f t="shared" si="19"/>
        <v>13</v>
      </c>
      <c r="I1894" s="793" t="str">
        <f>Wine!AJ28</f>
        <v/>
      </c>
      <c r="J1894" s="793"/>
      <c r="K1894" s="793"/>
      <c r="L1894" s="793"/>
      <c r="M1894" s="793"/>
      <c r="N1894" s="793"/>
      <c r="O1894" s="793"/>
      <c r="P1894" s="793" t="str">
        <f>IF(ISBLANK(Wine!AK28),"",if(Wine!AK28=0,"",Wine!AK28))</f>
        <v/>
      </c>
      <c r="Q1894" s="793"/>
      <c r="R1894" s="793" t="str">
        <f>IF(ISBLANK(Wine!AM28),"",if(Wine!AM28=0,"",Wine!AM28))</f>
        <v/>
      </c>
    </row>
    <row r="1895">
      <c r="A1895" s="779"/>
      <c r="C1895" s="450" t="b">
        <f>IF(ISBLANK(Wine!Q29),FALSE,if(Wine!Q29=0,FALSE,TRUE))</f>
        <v>0</v>
      </c>
      <c r="D1895" s="450" t="str">
        <f>if(Wine!S29=0,"",IF(isblank(Wine!S29),"",if(MOC!$J$152=false,Wine!P29,if(C1895=true,MOC!$H$152&amp;Wine!P29,if(MOC!$J$153,MOC!$H$152&amp;Wine!P29,Wine!P29)))))</f>
        <v/>
      </c>
      <c r="E1895" s="450" t="str">
        <f>if(Wine!S29=0,"",IF(isblank(Wine!S29),"",Wine!S29))</f>
        <v/>
      </c>
      <c r="G1895" s="450" t="str">
        <f>if(Wine!S29=0,"",IF(isblank(Wine!S29),"",if(MOC!$J$156=true,Wine!$P$14,$B$1881)))</f>
        <v/>
      </c>
      <c r="H1895" s="780">
        <f t="shared" si="19"/>
        <v>14</v>
      </c>
      <c r="I1895" s="793" t="str">
        <f>Wine!AJ29</f>
        <v/>
      </c>
      <c r="J1895" s="793"/>
      <c r="K1895" s="793"/>
      <c r="L1895" s="793"/>
      <c r="M1895" s="793"/>
      <c r="N1895" s="793"/>
      <c r="O1895" s="793"/>
      <c r="P1895" s="793" t="str">
        <f>IF(ISBLANK(Wine!AK29),"",if(Wine!AK29=0,"",Wine!AK29))</f>
        <v/>
      </c>
      <c r="Q1895" s="793"/>
      <c r="R1895" s="793" t="str">
        <f>IF(ISBLANK(Wine!AM29),"",if(Wine!AM29=0,"",Wine!AM29))</f>
        <v/>
      </c>
    </row>
    <row r="1896">
      <c r="A1896" s="779"/>
      <c r="C1896" s="450" t="b">
        <f>IF(ISBLANK(Wine!Q30),FALSE,if(Wine!Q30=0,FALSE,TRUE))</f>
        <v>0</v>
      </c>
      <c r="D1896" s="450" t="str">
        <f>if(Wine!S30=0,"",IF(isblank(Wine!S30),"",if(MOC!$J$152=false,Wine!P30,if(C1896=true,MOC!$H$152&amp;Wine!P30,if(MOC!$J$153,MOC!$H$152&amp;Wine!P30,Wine!P30)))))</f>
        <v/>
      </c>
      <c r="E1896" s="450" t="str">
        <f>if(Wine!S30=0,"",IF(isblank(Wine!S30),"",Wine!S30))</f>
        <v/>
      </c>
      <c r="G1896" s="450" t="str">
        <f>if(Wine!S30=0,"",IF(isblank(Wine!S30),"",if(MOC!$J$156=true,Wine!$P$14,$B$1881)))</f>
        <v/>
      </c>
      <c r="H1896" s="780">
        <f t="shared" si="19"/>
        <v>15</v>
      </c>
      <c r="I1896" s="793" t="str">
        <f>Wine!AJ30</f>
        <v/>
      </c>
      <c r="J1896" s="793"/>
      <c r="K1896" s="793"/>
      <c r="L1896" s="793"/>
      <c r="M1896" s="793"/>
      <c r="N1896" s="793"/>
      <c r="O1896" s="793"/>
      <c r="P1896" s="793" t="str">
        <f>IF(ISBLANK(Wine!AK30),"",if(Wine!AK30=0,"",Wine!AK30))</f>
        <v/>
      </c>
      <c r="Q1896" s="793"/>
      <c r="R1896" s="793" t="str">
        <f>IF(ISBLANK(Wine!AM30),"",if(Wine!AM30=0,"",Wine!AM30))</f>
        <v/>
      </c>
    </row>
    <row r="1897">
      <c r="A1897" s="779"/>
      <c r="C1897" s="450" t="b">
        <f>IF(ISBLANK(Wine!Q31),FALSE,if(Wine!Q31=0,FALSE,TRUE))</f>
        <v>0</v>
      </c>
      <c r="D1897" s="450" t="str">
        <f>if(Wine!S31=0,"",IF(isblank(Wine!S31),"",if(MOC!$J$152=false,Wine!P31,if(C1897=true,MOC!$H$152&amp;Wine!P31,if(MOC!$J$153,MOC!$H$152&amp;Wine!P31,Wine!P31)))))</f>
        <v/>
      </c>
      <c r="E1897" s="450" t="str">
        <f>if(Wine!S31=0,"",IF(isblank(Wine!S31),"",Wine!S31))</f>
        <v/>
      </c>
      <c r="G1897" s="450" t="str">
        <f>if(Wine!S31=0,"",IF(isblank(Wine!S31),"",if(MOC!$J$156=true,Wine!$P$14,$B$1881)))</f>
        <v/>
      </c>
      <c r="H1897" s="780">
        <f t="shared" si="19"/>
        <v>16</v>
      </c>
      <c r="I1897" s="793" t="str">
        <f>Wine!AJ31</f>
        <v/>
      </c>
      <c r="J1897" s="793"/>
      <c r="K1897" s="793"/>
      <c r="L1897" s="793"/>
      <c r="M1897" s="793"/>
      <c r="N1897" s="793"/>
      <c r="O1897" s="793"/>
      <c r="P1897" s="793" t="str">
        <f>IF(ISBLANK(Wine!AK31),"",if(Wine!AK31=0,"",Wine!AK31))</f>
        <v/>
      </c>
      <c r="Q1897" s="793"/>
      <c r="R1897" s="793" t="str">
        <f>IF(ISBLANK(Wine!AM31),"",if(Wine!AM31=0,"",Wine!AM31))</f>
        <v/>
      </c>
    </row>
    <row r="1898">
      <c r="A1898" s="779"/>
      <c r="C1898" s="450" t="b">
        <f>IF(ISBLANK(Wine!Q32),FALSE,if(Wine!Q32=0,FALSE,TRUE))</f>
        <v>0</v>
      </c>
      <c r="D1898" s="450" t="str">
        <f>if(Wine!S32=0,"",IF(isblank(Wine!S32),"",if(MOC!$J$152=false,Wine!P32,if(C1898=true,MOC!$H$152&amp;Wine!P32,if(MOC!$J$153,MOC!$H$152&amp;Wine!P32,Wine!P32)))))</f>
        <v/>
      </c>
      <c r="E1898" s="450" t="str">
        <f>if(Wine!S32=0,"",IF(isblank(Wine!S32),"",Wine!S32))</f>
        <v/>
      </c>
      <c r="G1898" s="450" t="str">
        <f>if(Wine!S32=0,"",IF(isblank(Wine!S32),"",if(MOC!$J$156=true,Wine!$P$14,$B$1881)))</f>
        <v/>
      </c>
      <c r="H1898" s="780">
        <f t="shared" si="19"/>
        <v>17</v>
      </c>
      <c r="I1898" s="793" t="str">
        <f>Wine!AJ32</f>
        <v/>
      </c>
      <c r="J1898" s="793"/>
      <c r="K1898" s="793"/>
      <c r="L1898" s="793"/>
      <c r="M1898" s="793"/>
      <c r="N1898" s="793"/>
      <c r="O1898" s="793"/>
      <c r="P1898" s="793" t="str">
        <f>IF(ISBLANK(Wine!AK32),"",if(Wine!AK32=0,"",Wine!AK32))</f>
        <v/>
      </c>
      <c r="Q1898" s="793"/>
      <c r="R1898" s="793" t="str">
        <f>IF(ISBLANK(Wine!AM32),"",if(Wine!AM32=0,"",Wine!AM32))</f>
        <v/>
      </c>
    </row>
    <row r="1899">
      <c r="A1899" s="779"/>
      <c r="C1899" s="450" t="b">
        <f>IF(ISBLANK(Wine!Q33),FALSE,if(Wine!Q33=0,FALSE,TRUE))</f>
        <v>0</v>
      </c>
      <c r="D1899" s="450" t="str">
        <f>if(Wine!S33=0,"",IF(isblank(Wine!S33),"",if(MOC!$J$152=false,Wine!P33,if(C1899=true,MOC!$H$152&amp;Wine!P33,if(MOC!$J$153,MOC!$H$152&amp;Wine!P33,Wine!P33)))))</f>
        <v/>
      </c>
      <c r="E1899" s="450" t="str">
        <f>if(Wine!S33=0,"",IF(isblank(Wine!S33),"",Wine!S33))</f>
        <v/>
      </c>
      <c r="G1899" s="450" t="str">
        <f>if(Wine!S33=0,"",IF(isblank(Wine!S33),"",if(MOC!$J$156=true,Wine!$P$14,$B$1881)))</f>
        <v/>
      </c>
      <c r="H1899" s="780">
        <f t="shared" si="19"/>
        <v>18</v>
      </c>
      <c r="I1899" s="793" t="str">
        <f>Wine!AJ33</f>
        <v/>
      </c>
      <c r="J1899" s="793"/>
      <c r="K1899" s="793"/>
      <c r="L1899" s="793"/>
      <c r="M1899" s="793"/>
      <c r="N1899" s="793"/>
      <c r="O1899" s="793"/>
      <c r="P1899" s="793" t="str">
        <f>IF(ISBLANK(Wine!AK33),"",if(Wine!AK33=0,"",Wine!AK33))</f>
        <v/>
      </c>
      <c r="Q1899" s="793"/>
      <c r="R1899" s="793" t="str">
        <f>IF(ISBLANK(Wine!AM33),"",if(Wine!AM33=0,"",Wine!AM33))</f>
        <v/>
      </c>
    </row>
    <row r="1900">
      <c r="A1900" s="779"/>
      <c r="C1900" s="450" t="b">
        <f>IF(ISBLANK(Wine!Q34),FALSE,if(Wine!Q34=0,FALSE,TRUE))</f>
        <v>0</v>
      </c>
      <c r="D1900" s="450" t="str">
        <f>if(Wine!S34=0,"",IF(isblank(Wine!S34),"",if(MOC!$J$152=false,Wine!P34,if(C1900=true,MOC!$H$152&amp;Wine!P34,if(MOC!$J$153,MOC!$H$152&amp;Wine!P34,Wine!P34)))))</f>
        <v/>
      </c>
      <c r="E1900" s="450" t="str">
        <f>if(Wine!S34=0,"",IF(isblank(Wine!S34),"",Wine!S34))</f>
        <v/>
      </c>
      <c r="G1900" s="450" t="str">
        <f>if(Wine!S34=0,"",IF(isblank(Wine!S34),"",if(MOC!$J$156=true,Wine!$P$14,$B$1881)))</f>
        <v/>
      </c>
      <c r="H1900" s="780">
        <f t="shared" si="19"/>
        <v>19</v>
      </c>
      <c r="I1900" s="793" t="str">
        <f>Wine!AJ34</f>
        <v/>
      </c>
      <c r="J1900" s="793"/>
      <c r="K1900" s="793"/>
      <c r="L1900" s="793"/>
      <c r="M1900" s="793"/>
      <c r="N1900" s="793"/>
      <c r="O1900" s="793"/>
      <c r="P1900" s="793" t="str">
        <f>IF(ISBLANK(Wine!AK34),"",if(Wine!AK34=0,"",Wine!AK34))</f>
        <v/>
      </c>
      <c r="Q1900" s="793"/>
      <c r="R1900" s="793" t="str">
        <f>IF(ISBLANK(Wine!AM34),"",if(Wine!AM34=0,"",Wine!AM34))</f>
        <v/>
      </c>
    </row>
    <row r="1901">
      <c r="A1901" s="779"/>
      <c r="C1901" s="450" t="b">
        <f>IF(ISBLANK(Wine!Q35),FALSE,if(Wine!Q35=0,FALSE,TRUE))</f>
        <v>0</v>
      </c>
      <c r="D1901" s="450" t="str">
        <f>if(Wine!S35=0,"",IF(isblank(Wine!S35),"",if(MOC!$J$152=false,Wine!P35,if(C1901=true,MOC!$H$152&amp;Wine!P35,if(MOC!$J$153,MOC!$H$152&amp;Wine!P35,Wine!P35)))))</f>
        <v/>
      </c>
      <c r="E1901" s="450" t="str">
        <f>if(Wine!S35=0,"",IF(isblank(Wine!S35),"",Wine!S35))</f>
        <v/>
      </c>
      <c r="G1901" s="450" t="str">
        <f>if(Wine!S35=0,"",IF(isblank(Wine!S35),"",if(MOC!$J$156=true,Wine!$P$14,$B$1881)))</f>
        <v/>
      </c>
      <c r="H1901" s="780">
        <f t="shared" si="19"/>
        <v>20</v>
      </c>
      <c r="I1901" s="793" t="str">
        <f>Wine!AJ35</f>
        <v/>
      </c>
      <c r="J1901" s="793"/>
      <c r="K1901" s="793"/>
      <c r="L1901" s="793"/>
      <c r="M1901" s="793"/>
      <c r="N1901" s="793"/>
      <c r="O1901" s="793"/>
      <c r="P1901" s="793" t="str">
        <f>IF(ISBLANK(Wine!AK35),"",if(Wine!AK35=0,"",Wine!AK35))</f>
        <v/>
      </c>
      <c r="Q1901" s="793"/>
      <c r="R1901" s="793" t="str">
        <f>IF(ISBLANK(Wine!AM35),"",if(Wine!AM35=0,"",Wine!AM35))</f>
        <v/>
      </c>
    </row>
    <row r="1902">
      <c r="A1902" s="779"/>
      <c r="C1902" s="450" t="b">
        <f>IF(ISBLANK(Wine!Q36),FALSE,if(Wine!Q36=0,FALSE,TRUE))</f>
        <v>0</v>
      </c>
      <c r="D1902" s="450" t="str">
        <f>if(Wine!S36=0,"",IF(isblank(Wine!S36),"",if(MOC!$J$152=false,Wine!P36,if(C1902=true,MOC!$H$152&amp;Wine!P36,if(MOC!$J$153,MOC!$H$152&amp;Wine!P36,Wine!P36)))))</f>
        <v/>
      </c>
      <c r="E1902" s="450" t="str">
        <f>if(Wine!S36=0,"",IF(isblank(Wine!S36),"",Wine!S36))</f>
        <v/>
      </c>
      <c r="G1902" s="450" t="str">
        <f>if(Wine!S36=0,"",IF(isblank(Wine!S36),"",if(MOC!$J$156=true,Wine!$P$14,$B$1881)))</f>
        <v/>
      </c>
      <c r="H1902" s="780">
        <f t="shared" si="19"/>
        <v>21</v>
      </c>
      <c r="I1902" s="793" t="str">
        <f>Wine!AJ36</f>
        <v/>
      </c>
      <c r="J1902" s="793"/>
      <c r="K1902" s="793"/>
      <c r="L1902" s="793"/>
      <c r="M1902" s="793"/>
      <c r="N1902" s="793"/>
      <c r="O1902" s="793"/>
      <c r="P1902" s="793" t="str">
        <f>IF(ISBLANK(Wine!AK36),"",if(Wine!AK36=0,"",Wine!AK36))</f>
        <v/>
      </c>
      <c r="Q1902" s="793"/>
      <c r="R1902" s="793" t="str">
        <f>IF(ISBLANK(Wine!AM36),"",if(Wine!AM36=0,"",Wine!AM36))</f>
        <v/>
      </c>
    </row>
    <row r="1903">
      <c r="A1903" s="779"/>
      <c r="C1903" s="450" t="b">
        <f>IF(ISBLANK(Wine!Q37),FALSE,if(Wine!Q37=0,FALSE,TRUE))</f>
        <v>0</v>
      </c>
      <c r="D1903" s="450" t="str">
        <f>if(Wine!S37=0,"",IF(isblank(Wine!S37),"",if(MOC!$J$152=false,Wine!P37,if(C1903=true,MOC!$H$152&amp;Wine!P37,if(MOC!$J$153,MOC!$H$152&amp;Wine!P37,Wine!P37)))))</f>
        <v/>
      </c>
      <c r="E1903" s="450" t="str">
        <f>if(Wine!S37=0,"",IF(isblank(Wine!S37),"",Wine!S37))</f>
        <v/>
      </c>
      <c r="G1903" s="450" t="str">
        <f>if(Wine!S37=0,"",IF(isblank(Wine!S37),"",if(MOC!$J$156=true,Wine!$P$14,$B$1881)))</f>
        <v/>
      </c>
      <c r="H1903" s="780">
        <f t="shared" si="19"/>
        <v>22</v>
      </c>
      <c r="I1903" s="793" t="str">
        <f>Wine!AJ37</f>
        <v/>
      </c>
      <c r="J1903" s="793"/>
      <c r="K1903" s="793"/>
      <c r="L1903" s="793"/>
      <c r="M1903" s="793"/>
      <c r="N1903" s="793"/>
      <c r="O1903" s="793"/>
      <c r="P1903" s="793" t="str">
        <f>IF(ISBLANK(Wine!AK37),"",if(Wine!AK37=0,"",Wine!AK37))</f>
        <v/>
      </c>
      <c r="Q1903" s="793"/>
      <c r="R1903" s="793" t="str">
        <f>IF(ISBLANK(Wine!AM37),"",if(Wine!AM37=0,"",Wine!AM37))</f>
        <v/>
      </c>
    </row>
    <row r="1904">
      <c r="A1904" s="779"/>
      <c r="C1904" s="450" t="b">
        <f>IF(ISBLANK(Wine!Q38),FALSE,if(Wine!Q38=0,FALSE,TRUE))</f>
        <v>0</v>
      </c>
      <c r="D1904" s="450" t="str">
        <f>if(Wine!S38=0,"",IF(isblank(Wine!S38),"",if(MOC!$J$152=false,Wine!P38,if(C1904=true,MOC!$H$152&amp;Wine!P38,if(MOC!$J$153,MOC!$H$152&amp;Wine!P38,Wine!P38)))))</f>
        <v/>
      </c>
      <c r="E1904" s="450" t="str">
        <f>if(Wine!S38=0,"",IF(isblank(Wine!S38),"",Wine!S38))</f>
        <v/>
      </c>
      <c r="G1904" s="450" t="str">
        <f>if(Wine!S38=0,"",IF(isblank(Wine!S38),"",if(MOC!$J$156=true,Wine!$P$14,$B$1881)))</f>
        <v/>
      </c>
      <c r="H1904" s="780">
        <f t="shared" si="19"/>
        <v>23</v>
      </c>
      <c r="I1904" s="793" t="str">
        <f>Wine!AJ38</f>
        <v/>
      </c>
      <c r="J1904" s="793"/>
      <c r="K1904" s="793"/>
      <c r="L1904" s="793"/>
      <c r="M1904" s="793"/>
      <c r="N1904" s="793"/>
      <c r="O1904" s="793"/>
      <c r="P1904" s="793" t="str">
        <f>IF(ISBLANK(Wine!AK38),"",if(Wine!AK38=0,"",Wine!AK38))</f>
        <v/>
      </c>
      <c r="Q1904" s="793"/>
      <c r="R1904" s="793" t="str">
        <f>IF(ISBLANK(Wine!AM38),"",if(Wine!AM38=0,"",Wine!AM38))</f>
        <v/>
      </c>
    </row>
    <row r="1905">
      <c r="A1905" s="779"/>
      <c r="C1905" s="450" t="b">
        <f>IF(ISBLANK(Wine!Q39),FALSE,if(Wine!Q39=0,FALSE,TRUE))</f>
        <v>0</v>
      </c>
      <c r="D1905" s="450" t="str">
        <f>if(Wine!S39=0,"",IF(isblank(Wine!S39),"",if(MOC!$J$152=false,Wine!P39,if(C1905=true,MOC!$H$152&amp;Wine!P39,if(MOC!$J$153,MOC!$H$152&amp;Wine!P39,Wine!P39)))))</f>
        <v/>
      </c>
      <c r="E1905" s="450" t="str">
        <f>if(Wine!S39=0,"",IF(isblank(Wine!S39),"",Wine!S39))</f>
        <v/>
      </c>
      <c r="G1905" s="450" t="str">
        <f>if(Wine!S39=0,"",IF(isblank(Wine!S39),"",if(MOC!$J$156=true,Wine!$P$14,$B$1881)))</f>
        <v/>
      </c>
      <c r="H1905" s="780">
        <f t="shared" si="19"/>
        <v>24</v>
      </c>
      <c r="I1905" s="793" t="str">
        <f>Wine!AJ39</f>
        <v/>
      </c>
      <c r="J1905" s="793"/>
      <c r="K1905" s="793"/>
      <c r="L1905" s="793"/>
      <c r="M1905" s="793"/>
      <c r="N1905" s="793"/>
      <c r="O1905" s="793"/>
      <c r="P1905" s="793" t="str">
        <f>IF(ISBLANK(Wine!AK39),"",if(Wine!AK39=0,"",Wine!AK39))</f>
        <v/>
      </c>
      <c r="Q1905" s="793"/>
      <c r="R1905" s="793" t="str">
        <f>IF(ISBLANK(Wine!AM39),"",if(Wine!AM39=0,"",Wine!AM39))</f>
        <v/>
      </c>
    </row>
    <row r="1906">
      <c r="A1906" s="779"/>
      <c r="C1906" s="450" t="b">
        <f>IF(ISBLANK(Wine!Q40),FALSE,if(Wine!Q40=0,FALSE,TRUE))</f>
        <v>0</v>
      </c>
      <c r="D1906" s="450" t="str">
        <f>if(Wine!S40=0,"",IF(isblank(Wine!S40),"",if(MOC!$J$152=false,Wine!P40,if(C1906=true,MOC!$H$152&amp;Wine!P40,if(MOC!$J$153,MOC!$H$152&amp;Wine!P40,Wine!P40)))))</f>
        <v/>
      </c>
      <c r="E1906" s="450" t="str">
        <f>if(Wine!S40=0,"",IF(isblank(Wine!S40),"",Wine!S40))</f>
        <v/>
      </c>
      <c r="G1906" s="450" t="str">
        <f>if(Wine!S40=0,"",IF(isblank(Wine!S40),"",if(MOC!$J$156=true,Wine!$P$14,$B$1881)))</f>
        <v/>
      </c>
      <c r="H1906" s="780">
        <f t="shared" si="19"/>
        <v>25</v>
      </c>
      <c r="I1906" s="793" t="str">
        <f>Wine!AJ40</f>
        <v/>
      </c>
      <c r="J1906" s="793"/>
      <c r="K1906" s="793"/>
      <c r="L1906" s="793"/>
      <c r="M1906" s="793"/>
      <c r="N1906" s="793"/>
      <c r="O1906" s="793"/>
      <c r="P1906" s="793" t="str">
        <f>IF(ISBLANK(Wine!AK40),"",if(Wine!AK40=0,"",Wine!AK40))</f>
        <v/>
      </c>
      <c r="Q1906" s="793"/>
      <c r="R1906" s="793" t="str">
        <f>IF(ISBLANK(Wine!AM40),"",if(Wine!AM40=0,"",Wine!AM40))</f>
        <v/>
      </c>
    </row>
    <row r="1907">
      <c r="A1907" s="779"/>
      <c r="C1907" s="450" t="b">
        <f>IF(ISBLANK(Wine!Q41),FALSE,if(Wine!Q41=0,FALSE,TRUE))</f>
        <v>0</v>
      </c>
      <c r="D1907" s="450" t="str">
        <f>if(Wine!S41=0,"",IF(isblank(Wine!S41),"",if(MOC!$J$152=false,Wine!P41,if(C1907=true,MOC!$H$152&amp;Wine!P41,if(MOC!$J$153,MOC!$H$152&amp;Wine!P41,Wine!P41)))))</f>
        <v/>
      </c>
      <c r="E1907" s="450" t="str">
        <f>if(Wine!S41=0,"",IF(isblank(Wine!S41),"",Wine!S41))</f>
        <v/>
      </c>
      <c r="G1907" s="450" t="str">
        <f>if(Wine!S41=0,"",IF(isblank(Wine!S41),"",if(MOC!$J$156=true,Wine!$P$14,$B$1881)))</f>
        <v/>
      </c>
      <c r="H1907" s="780">
        <f t="shared" si="19"/>
        <v>26</v>
      </c>
      <c r="I1907" s="793" t="str">
        <f>Wine!AJ41</f>
        <v/>
      </c>
      <c r="J1907" s="793"/>
      <c r="K1907" s="793"/>
      <c r="L1907" s="793"/>
      <c r="M1907" s="793"/>
      <c r="N1907" s="793"/>
      <c r="O1907" s="793"/>
      <c r="P1907" s="793" t="str">
        <f>IF(ISBLANK(Wine!AK41),"",if(Wine!AK41=0,"",Wine!AK41))</f>
        <v/>
      </c>
      <c r="Q1907" s="793"/>
      <c r="R1907" s="793" t="str">
        <f>IF(ISBLANK(Wine!AM41),"",if(Wine!AM41=0,"",Wine!AM41))</f>
        <v/>
      </c>
    </row>
    <row r="1908">
      <c r="A1908" s="779"/>
      <c r="C1908" s="450" t="b">
        <f>IF(ISBLANK(Wine!Q42),FALSE,if(Wine!Q42=0,FALSE,TRUE))</f>
        <v>0</v>
      </c>
      <c r="D1908" s="450" t="str">
        <f>if(Wine!S42=0,"",IF(isblank(Wine!S42),"",if(MOC!$J$152=false,Wine!P42,if(C1908=true,MOC!$H$152&amp;Wine!P42,if(MOC!$J$153,MOC!$H$152&amp;Wine!P42,Wine!P42)))))</f>
        <v/>
      </c>
      <c r="E1908" s="450" t="str">
        <f>if(Wine!S42=0,"",IF(isblank(Wine!S42),"",Wine!S42))</f>
        <v/>
      </c>
      <c r="G1908" s="450" t="str">
        <f>if(Wine!S42=0,"",IF(isblank(Wine!S42),"",if(MOC!$J$156=true,Wine!$P$14,$B$1881)))</f>
        <v/>
      </c>
      <c r="H1908" s="780">
        <f t="shared" si="19"/>
        <v>27</v>
      </c>
      <c r="I1908" s="793" t="str">
        <f>Wine!AJ42</f>
        <v/>
      </c>
      <c r="J1908" s="793"/>
      <c r="K1908" s="793"/>
      <c r="L1908" s="793"/>
      <c r="M1908" s="793"/>
      <c r="N1908" s="793"/>
      <c r="O1908" s="793"/>
      <c r="P1908" s="793" t="str">
        <f>IF(ISBLANK(Wine!AK42),"",if(Wine!AK42=0,"",Wine!AK42))</f>
        <v/>
      </c>
      <c r="Q1908" s="793"/>
      <c r="R1908" s="793" t="str">
        <f>IF(ISBLANK(Wine!AM42),"",if(Wine!AM42=0,"",Wine!AM42))</f>
        <v/>
      </c>
    </row>
    <row r="1909">
      <c r="A1909" s="779"/>
      <c r="C1909" s="450" t="b">
        <f>IF(ISBLANK(Wine!Q43),FALSE,if(Wine!Q43=0,FALSE,TRUE))</f>
        <v>0</v>
      </c>
      <c r="D1909" s="450" t="str">
        <f>if(Wine!S43=0,"",IF(isblank(Wine!S43),"",if(MOC!$J$152=false,Wine!P43,if(C1909=true,MOC!$H$152&amp;Wine!P43,if(MOC!$J$153,MOC!$H$152&amp;Wine!P43,Wine!P43)))))</f>
        <v/>
      </c>
      <c r="E1909" s="450" t="str">
        <f>if(Wine!S43=0,"",IF(isblank(Wine!S43),"",Wine!S43))</f>
        <v/>
      </c>
      <c r="G1909" s="450" t="str">
        <f>if(Wine!S43=0,"",IF(isblank(Wine!S43),"",if(MOC!$J$156=true,Wine!$P$14,$B$1881)))</f>
        <v/>
      </c>
      <c r="H1909" s="780">
        <f t="shared" si="19"/>
        <v>28</v>
      </c>
      <c r="I1909" s="793" t="str">
        <f>Wine!AJ43</f>
        <v/>
      </c>
      <c r="J1909" s="793"/>
      <c r="K1909" s="793"/>
      <c r="L1909" s="793"/>
      <c r="M1909" s="793"/>
      <c r="N1909" s="793"/>
      <c r="O1909" s="793"/>
      <c r="P1909" s="793" t="str">
        <f>IF(ISBLANK(Wine!AK43),"",if(Wine!AK43=0,"",Wine!AK43))</f>
        <v/>
      </c>
      <c r="Q1909" s="793"/>
      <c r="R1909" s="793" t="str">
        <f>IF(ISBLANK(Wine!AM43),"",if(Wine!AM43=0,"",Wine!AM43))</f>
        <v/>
      </c>
    </row>
    <row r="1910">
      <c r="A1910" s="779"/>
      <c r="C1910" s="450" t="b">
        <f>IF(ISBLANK(Wine!Q44),FALSE,if(Wine!Q44=0,FALSE,TRUE))</f>
        <v>0</v>
      </c>
      <c r="D1910" s="450" t="str">
        <f>if(Wine!S44=0,"",IF(isblank(Wine!S44),"",if(MOC!$J$152=false,Wine!P44,if(C1910=true,MOC!$H$152&amp;Wine!P44,if(MOC!$J$153,MOC!$H$152&amp;Wine!P44,Wine!P44)))))</f>
        <v/>
      </c>
      <c r="E1910" s="450" t="str">
        <f>if(Wine!S44=0,"",IF(isblank(Wine!S44),"",Wine!S44))</f>
        <v/>
      </c>
      <c r="G1910" s="450" t="str">
        <f>if(Wine!S44=0,"",IF(isblank(Wine!S44),"",if(MOC!$J$156=true,Wine!$P$14,$B$1881)))</f>
        <v/>
      </c>
      <c r="H1910" s="780">
        <f t="shared" si="19"/>
        <v>29</v>
      </c>
      <c r="I1910" s="793" t="str">
        <f>Wine!AJ44</f>
        <v/>
      </c>
      <c r="J1910" s="793"/>
      <c r="K1910" s="793"/>
      <c r="L1910" s="793"/>
      <c r="M1910" s="793"/>
      <c r="N1910" s="793"/>
      <c r="O1910" s="793"/>
      <c r="P1910" s="793" t="str">
        <f>IF(ISBLANK(Wine!AK44),"",if(Wine!AK44=0,"",Wine!AK44))</f>
        <v/>
      </c>
      <c r="Q1910" s="793"/>
      <c r="R1910" s="793" t="str">
        <f>IF(ISBLANK(Wine!AM44),"",if(Wine!AM44=0,"",Wine!AM44))</f>
        <v/>
      </c>
    </row>
    <row r="1911">
      <c r="A1911" s="779"/>
      <c r="C1911" s="450" t="b">
        <f>IF(ISBLANK(Wine!Q45),FALSE,if(Wine!Q45=0,FALSE,TRUE))</f>
        <v>0</v>
      </c>
      <c r="D1911" s="450" t="str">
        <f>if(Wine!S45=0,"",IF(isblank(Wine!S45),"",if(MOC!$J$152=false,Wine!P45,if(C1911=true,MOC!$H$152&amp;Wine!P45,if(MOC!$J$153,MOC!$H$152&amp;Wine!P45,Wine!P45)))))</f>
        <v/>
      </c>
      <c r="E1911" s="450" t="str">
        <f>if(Wine!S45=0,"",IF(isblank(Wine!S45),"",Wine!S45))</f>
        <v/>
      </c>
      <c r="G1911" s="450" t="str">
        <f>if(Wine!S45=0,"",IF(isblank(Wine!S45),"",if(MOC!$J$156=true,Wine!$P$14,$B$1881)))</f>
        <v/>
      </c>
      <c r="H1911" s="780">
        <f t="shared" si="19"/>
        <v>30</v>
      </c>
      <c r="I1911" s="793" t="str">
        <f>Wine!AJ45</f>
        <v/>
      </c>
      <c r="J1911" s="793"/>
      <c r="K1911" s="793"/>
      <c r="L1911" s="793"/>
      <c r="M1911" s="793"/>
      <c r="N1911" s="793"/>
      <c r="O1911" s="793"/>
      <c r="P1911" s="793" t="str">
        <f>IF(ISBLANK(Wine!AK45),"",if(Wine!AK45=0,"",Wine!AK45))</f>
        <v/>
      </c>
      <c r="Q1911" s="793"/>
      <c r="R1911" s="793" t="str">
        <f>IF(ISBLANK(Wine!AM45),"",if(Wine!AM45=0,"",Wine!AM45))</f>
        <v/>
      </c>
    </row>
    <row r="1912">
      <c r="A1912" s="779"/>
      <c r="C1912" s="450" t="b">
        <f>IF(ISBLANK(Wine!Q46),FALSE,if(Wine!Q46=0,FALSE,TRUE))</f>
        <v>0</v>
      </c>
      <c r="D1912" s="450" t="str">
        <f>if(Wine!S46=0,"",IF(isblank(Wine!S46),"",if(MOC!$J$152=false,Wine!P46,if(C1912=true,MOC!$H$152&amp;Wine!P46,if(MOC!$J$153,MOC!$H$152&amp;Wine!P46,Wine!P46)))))</f>
        <v/>
      </c>
      <c r="E1912" s="450" t="str">
        <f>if(Wine!S46=0,"",IF(isblank(Wine!S46),"",Wine!S46))</f>
        <v/>
      </c>
      <c r="G1912" s="450" t="str">
        <f>if(Wine!S46=0,"",IF(isblank(Wine!S46),"",if(MOC!$J$156=true,Wine!$P$14,$B$1881)))</f>
        <v/>
      </c>
      <c r="H1912" s="780">
        <f t="shared" si="19"/>
        <v>31</v>
      </c>
      <c r="I1912" s="793" t="str">
        <f>Wine!AJ46</f>
        <v/>
      </c>
      <c r="J1912" s="793"/>
      <c r="K1912" s="793"/>
      <c r="L1912" s="793"/>
      <c r="M1912" s="793"/>
      <c r="N1912" s="793"/>
      <c r="O1912" s="793"/>
      <c r="P1912" s="793" t="str">
        <f>IF(ISBLANK(Wine!AK46),"",if(Wine!AK46=0,"",Wine!AK46))</f>
        <v/>
      </c>
      <c r="Q1912" s="793"/>
      <c r="R1912" s="793" t="str">
        <f>IF(ISBLANK(Wine!AM46),"",if(Wine!AM46=0,"",Wine!AM46))</f>
        <v/>
      </c>
    </row>
    <row r="1913">
      <c r="A1913" s="779"/>
      <c r="C1913" s="450" t="b">
        <f>IF(ISBLANK(Wine!Q47),FALSE,if(Wine!Q47=0,FALSE,TRUE))</f>
        <v>0</v>
      </c>
      <c r="D1913" s="450" t="str">
        <f>if(Wine!S47=0,"",IF(isblank(Wine!S47),"",if(MOC!$J$152=false,Wine!P47,if(C1913=true,MOC!$H$152&amp;Wine!P47,if(MOC!$J$153,MOC!$H$152&amp;Wine!P47,Wine!P47)))))</f>
        <v/>
      </c>
      <c r="E1913" s="450" t="str">
        <f>if(Wine!S47=0,"",IF(isblank(Wine!S47),"",Wine!S47))</f>
        <v/>
      </c>
      <c r="G1913" s="450" t="str">
        <f>if(Wine!S47=0,"",IF(isblank(Wine!S47),"",if(MOC!$J$156=true,Wine!$P$14,$B$1881)))</f>
        <v/>
      </c>
      <c r="H1913" s="780">
        <f t="shared" si="19"/>
        <v>32</v>
      </c>
      <c r="I1913" s="793" t="str">
        <f>Wine!AJ47</f>
        <v/>
      </c>
      <c r="J1913" s="793"/>
      <c r="K1913" s="793"/>
      <c r="L1913" s="793"/>
      <c r="M1913" s="793"/>
      <c r="N1913" s="793"/>
      <c r="O1913" s="793"/>
      <c r="P1913" s="793" t="str">
        <f>IF(ISBLANK(Wine!AK47),"",if(Wine!AK47=0,"",Wine!AK47))</f>
        <v/>
      </c>
      <c r="Q1913" s="793"/>
      <c r="R1913" s="793" t="str">
        <f>IF(ISBLANK(Wine!AM47),"",if(Wine!AM47=0,"",Wine!AM47))</f>
        <v/>
      </c>
    </row>
    <row r="1914">
      <c r="A1914" s="779"/>
      <c r="C1914" s="450" t="b">
        <f>IF(ISBLANK(Wine!Q48),FALSE,if(Wine!Q48=0,FALSE,TRUE))</f>
        <v>0</v>
      </c>
      <c r="D1914" s="450" t="str">
        <f>if(Wine!S48=0,"",IF(isblank(Wine!S48),"",if(MOC!$J$152=false,Wine!P48,if(C1914=true,MOC!$H$152&amp;Wine!P48,if(MOC!$J$153,MOC!$H$152&amp;Wine!P48,Wine!P48)))))</f>
        <v/>
      </c>
      <c r="E1914" s="450" t="str">
        <f>if(Wine!S48=0,"",IF(isblank(Wine!S48),"",Wine!S48))</f>
        <v/>
      </c>
      <c r="G1914" s="450" t="str">
        <f>if(Wine!S48=0,"",IF(isblank(Wine!S48),"",if(MOC!$J$156=true,Wine!$P$14,$B$1881)))</f>
        <v/>
      </c>
      <c r="H1914" s="780">
        <f t="shared" si="19"/>
        <v>33</v>
      </c>
      <c r="I1914" s="793" t="str">
        <f>Wine!AJ48</f>
        <v/>
      </c>
      <c r="J1914" s="793"/>
      <c r="K1914" s="793"/>
      <c r="L1914" s="793"/>
      <c r="M1914" s="793"/>
      <c r="N1914" s="793"/>
      <c r="O1914" s="793"/>
      <c r="P1914" s="793" t="str">
        <f>IF(ISBLANK(Wine!AK48),"",if(Wine!AK48=0,"",Wine!AK48))</f>
        <v/>
      </c>
      <c r="Q1914" s="793"/>
      <c r="R1914" s="793" t="str">
        <f>IF(ISBLANK(Wine!AM48),"",if(Wine!AM48=0,"",Wine!AM48))</f>
        <v/>
      </c>
    </row>
    <row r="1915">
      <c r="A1915" s="779"/>
      <c r="C1915" s="450" t="b">
        <f>IF(ISBLANK(Wine!Q49),FALSE,if(Wine!Q49=0,FALSE,TRUE))</f>
        <v>0</v>
      </c>
      <c r="D1915" s="450" t="str">
        <f>if(Wine!S49=0,"",IF(isblank(Wine!S49),"",if(MOC!$J$152=false,Wine!P49,if(C1915=true,MOC!$H$152&amp;Wine!P49,if(MOC!$J$153,MOC!$H$152&amp;Wine!P49,Wine!P49)))))</f>
        <v/>
      </c>
      <c r="E1915" s="450" t="str">
        <f>if(Wine!S49=0,"",IF(isblank(Wine!S49),"",Wine!S49))</f>
        <v/>
      </c>
      <c r="G1915" s="450" t="str">
        <f>if(Wine!S49=0,"",IF(isblank(Wine!S49),"",if(MOC!$J$156=true,Wine!$P$14,$B$1881)))</f>
        <v/>
      </c>
      <c r="H1915" s="780">
        <f t="shared" si="19"/>
        <v>34</v>
      </c>
      <c r="I1915" s="793" t="str">
        <f>Wine!AJ49</f>
        <v/>
      </c>
      <c r="J1915" s="793"/>
      <c r="K1915" s="793"/>
      <c r="L1915" s="793"/>
      <c r="M1915" s="793"/>
      <c r="N1915" s="793"/>
      <c r="O1915" s="793"/>
      <c r="P1915" s="793" t="str">
        <f>IF(ISBLANK(Wine!AK49),"",if(Wine!AK49=0,"",Wine!AK49))</f>
        <v/>
      </c>
      <c r="Q1915" s="793"/>
      <c r="R1915" s="793" t="str">
        <f>IF(ISBLANK(Wine!AM49),"",if(Wine!AM49=0,"",Wine!AM49))</f>
        <v/>
      </c>
    </row>
    <row r="1916">
      <c r="A1916" s="779"/>
      <c r="C1916" s="450" t="b">
        <f>IF(ISBLANK(Wine!Q50),FALSE,if(Wine!Q50=0,FALSE,TRUE))</f>
        <v>0</v>
      </c>
      <c r="D1916" s="450" t="str">
        <f>if(Wine!S50=0,"",IF(isblank(Wine!S50),"",if(MOC!$J$152=false,Wine!P50,if(C1916=true,MOC!$H$152&amp;Wine!P50,if(MOC!$J$153,MOC!$H$152&amp;Wine!P50,Wine!P50)))))</f>
        <v/>
      </c>
      <c r="E1916" s="450" t="str">
        <f>if(Wine!S50=0,"",IF(isblank(Wine!S50),"",Wine!S50))</f>
        <v/>
      </c>
      <c r="G1916" s="450" t="str">
        <f>if(Wine!S50=0,"",IF(isblank(Wine!S50),"",if(MOC!$J$156=true,Wine!$P$14,$B$1881)))</f>
        <v/>
      </c>
      <c r="H1916" s="780">
        <f t="shared" si="19"/>
        <v>35</v>
      </c>
      <c r="I1916" s="793" t="str">
        <f>Wine!AJ50</f>
        <v/>
      </c>
      <c r="J1916" s="793"/>
      <c r="K1916" s="793"/>
      <c r="L1916" s="793"/>
      <c r="M1916" s="793"/>
      <c r="N1916" s="793"/>
      <c r="O1916" s="793"/>
      <c r="P1916" s="793" t="str">
        <f>IF(ISBLANK(Wine!AK50),"",if(Wine!AK50=0,"",Wine!AK50))</f>
        <v/>
      </c>
      <c r="Q1916" s="793"/>
      <c r="R1916" s="793" t="str">
        <f>IF(ISBLANK(Wine!AM50),"",if(Wine!AM50=0,"",Wine!AM50))</f>
        <v/>
      </c>
    </row>
    <row r="1917">
      <c r="A1917" s="779"/>
      <c r="C1917" s="450" t="b">
        <f>IF(ISBLANK(Wine!Q51),FALSE,if(Wine!Q51=0,FALSE,TRUE))</f>
        <v>0</v>
      </c>
      <c r="D1917" s="450" t="str">
        <f>if(Wine!S51=0,"",IF(isblank(Wine!S51),"",if(MOC!$J$152=false,Wine!P51,if(C1917=true,MOC!$H$152&amp;Wine!P51,if(MOC!$J$153,MOC!$H$152&amp;Wine!P51,Wine!P51)))))</f>
        <v/>
      </c>
      <c r="E1917" s="450" t="str">
        <f>if(Wine!S51=0,"",IF(isblank(Wine!S51),"",Wine!S51))</f>
        <v/>
      </c>
      <c r="G1917" s="450" t="str">
        <f>if(Wine!S51=0,"",IF(isblank(Wine!S51),"",if(MOC!$J$156=true,Wine!$P$14,$B$1881)))</f>
        <v/>
      </c>
      <c r="H1917" s="780">
        <f t="shared" si="19"/>
        <v>36</v>
      </c>
      <c r="I1917" s="793" t="str">
        <f>Wine!AJ51</f>
        <v/>
      </c>
      <c r="J1917" s="793"/>
      <c r="K1917" s="793"/>
      <c r="L1917" s="793"/>
      <c r="M1917" s="793"/>
      <c r="N1917" s="793"/>
      <c r="O1917" s="793"/>
      <c r="P1917" s="793" t="str">
        <f>IF(ISBLANK(Wine!AK51),"",if(Wine!AK51=0,"",Wine!AK51))</f>
        <v/>
      </c>
      <c r="Q1917" s="793"/>
      <c r="R1917" s="793" t="str">
        <f>IF(ISBLANK(Wine!AM51),"",if(Wine!AM51=0,"",Wine!AM51))</f>
        <v/>
      </c>
    </row>
    <row r="1918">
      <c r="A1918" s="779"/>
      <c r="C1918" s="450" t="b">
        <f>IF(ISBLANK(Wine!Q52),FALSE,if(Wine!Q52=0,FALSE,TRUE))</f>
        <v>0</v>
      </c>
      <c r="D1918" s="450" t="str">
        <f>if(Wine!S52=0,"",IF(isblank(Wine!S52),"",if(MOC!$J$152=false,Wine!P52,if(C1918=true,MOC!$H$152&amp;Wine!P52,if(MOC!$J$153,MOC!$H$152&amp;Wine!P52,Wine!P52)))))</f>
        <v/>
      </c>
      <c r="E1918" s="450" t="str">
        <f>if(Wine!S52=0,"",IF(isblank(Wine!S52),"",Wine!S52))</f>
        <v/>
      </c>
      <c r="G1918" s="450" t="str">
        <f>if(Wine!S52=0,"",IF(isblank(Wine!S52),"",if(MOC!$J$156=true,Wine!$P$14,$B$1881)))</f>
        <v/>
      </c>
      <c r="H1918" s="780">
        <f t="shared" si="19"/>
        <v>37</v>
      </c>
      <c r="I1918" s="793" t="str">
        <f>Wine!AJ52</f>
        <v/>
      </c>
      <c r="J1918" s="793"/>
      <c r="K1918" s="793"/>
      <c r="L1918" s="793"/>
      <c r="M1918" s="793"/>
      <c r="N1918" s="793"/>
      <c r="O1918" s="793"/>
      <c r="P1918" s="793" t="str">
        <f>IF(ISBLANK(Wine!AK52),"",if(Wine!AK52=0,"",Wine!AK52))</f>
        <v/>
      </c>
      <c r="Q1918" s="793"/>
      <c r="R1918" s="793" t="str">
        <f>IF(ISBLANK(Wine!AM52),"",if(Wine!AM52=0,"",Wine!AM52))</f>
        <v/>
      </c>
    </row>
    <row r="1919">
      <c r="A1919" s="779"/>
      <c r="C1919" s="450" t="b">
        <f>IF(ISBLANK(Wine!Q53),FALSE,if(Wine!Q53=0,FALSE,TRUE))</f>
        <v>0</v>
      </c>
      <c r="D1919" s="450" t="str">
        <f>if(Wine!S53=0,"",IF(isblank(Wine!S53),"",if(MOC!$J$152=false,Wine!P53,if(C1919=true,MOC!$H$152&amp;Wine!P53,if(MOC!$J$153,MOC!$H$152&amp;Wine!P53,Wine!P53)))))</f>
        <v/>
      </c>
      <c r="E1919" s="450" t="str">
        <f>if(Wine!S53=0,"",IF(isblank(Wine!S53),"",Wine!S53))</f>
        <v/>
      </c>
      <c r="G1919" s="450" t="str">
        <f>if(Wine!S53=0,"",IF(isblank(Wine!S53),"",if(MOC!$J$156=true,Wine!$P$14,$B$1881)))</f>
        <v/>
      </c>
      <c r="H1919" s="780">
        <f t="shared" si="19"/>
        <v>38</v>
      </c>
      <c r="I1919" s="793" t="str">
        <f>Wine!AJ53</f>
        <v/>
      </c>
      <c r="J1919" s="793"/>
      <c r="K1919" s="793"/>
      <c r="L1919" s="793"/>
      <c r="M1919" s="793"/>
      <c r="N1919" s="793"/>
      <c r="O1919" s="793"/>
      <c r="P1919" s="793" t="str">
        <f>IF(ISBLANK(Wine!AK53),"",if(Wine!AK53=0,"",Wine!AK53))</f>
        <v/>
      </c>
      <c r="Q1919" s="793"/>
      <c r="R1919" s="793" t="str">
        <f>IF(ISBLANK(Wine!AM53),"",if(Wine!AM53=0,"",Wine!AM53))</f>
        <v/>
      </c>
    </row>
    <row r="1920">
      <c r="A1920" s="779"/>
      <c r="C1920" s="450" t="b">
        <f>IF(ISBLANK(Wine!Q54),FALSE,if(Wine!Q54=0,FALSE,TRUE))</f>
        <v>0</v>
      </c>
      <c r="D1920" s="450" t="str">
        <f>if(Wine!S54=0,"",IF(isblank(Wine!S54),"",if(MOC!$J$152=false,Wine!P54,if(C1920=true,MOC!$H$152&amp;Wine!P54,if(MOC!$J$153,MOC!$H$152&amp;Wine!P54,Wine!P54)))))</f>
        <v/>
      </c>
      <c r="E1920" s="450" t="str">
        <f>if(Wine!S54=0,"",IF(isblank(Wine!S54),"",Wine!S54))</f>
        <v/>
      </c>
      <c r="G1920" s="450" t="str">
        <f>if(Wine!S54=0,"",IF(isblank(Wine!S54),"",if(MOC!$J$156=true,Wine!$P$14,$B$1881)))</f>
        <v/>
      </c>
      <c r="H1920" s="780">
        <f t="shared" si="19"/>
        <v>39</v>
      </c>
      <c r="I1920" s="793" t="str">
        <f>Wine!AJ54</f>
        <v/>
      </c>
      <c r="J1920" s="793"/>
      <c r="K1920" s="793"/>
      <c r="L1920" s="793"/>
      <c r="M1920" s="793"/>
      <c r="N1920" s="793"/>
      <c r="O1920" s="793"/>
      <c r="P1920" s="793" t="str">
        <f>IF(ISBLANK(Wine!AK54),"",if(Wine!AK54=0,"",Wine!AK54))</f>
        <v/>
      </c>
      <c r="Q1920" s="793"/>
      <c r="R1920" s="793" t="str">
        <f>IF(ISBLANK(Wine!AM54),"",if(Wine!AM54=0,"",Wine!AM54))</f>
        <v/>
      </c>
    </row>
    <row r="1921">
      <c r="A1921" s="779"/>
      <c r="C1921" s="450" t="b">
        <f>IF(ISBLANK(Wine!Q55),FALSE,if(Wine!Q55=0,FALSE,TRUE))</f>
        <v>0</v>
      </c>
      <c r="D1921" s="450" t="str">
        <f>if(Wine!S55=0,"",IF(isblank(Wine!S55),"",if(MOC!$J$152=false,Wine!P55,if(C1921=true,MOC!$H$152&amp;Wine!P55,if(MOC!$J$153,MOC!$H$152&amp;Wine!P55,Wine!P55)))))</f>
        <v/>
      </c>
      <c r="E1921" s="450" t="str">
        <f>if(Wine!S55=0,"",IF(isblank(Wine!S55),"",Wine!S55))</f>
        <v/>
      </c>
      <c r="G1921" s="450" t="str">
        <f>if(Wine!S55=0,"",IF(isblank(Wine!S55),"",if(MOC!$J$156=true,Wine!$P$14,$B$1881)))</f>
        <v/>
      </c>
      <c r="H1921" s="780">
        <f t="shared" si="19"/>
        <v>40</v>
      </c>
      <c r="I1921" s="793" t="str">
        <f>Wine!AJ55</f>
        <v/>
      </c>
      <c r="J1921" s="793"/>
      <c r="K1921" s="793"/>
      <c r="L1921" s="793"/>
      <c r="M1921" s="793"/>
      <c r="N1921" s="793"/>
      <c r="O1921" s="793"/>
      <c r="P1921" s="793" t="str">
        <f>IF(ISBLANK(Wine!AK55),"",if(Wine!AK55=0,"",Wine!AK55))</f>
        <v/>
      </c>
      <c r="Q1921" s="793"/>
      <c r="R1921" s="793" t="str">
        <f>IF(ISBLANK(Wine!AM55),"",if(Wine!AM55=0,"",Wine!AM55))</f>
        <v/>
      </c>
    </row>
    <row r="1922">
      <c r="A1922" s="779"/>
      <c r="C1922" s="450" t="b">
        <f>IF(ISBLANK(Wine!Q56),FALSE,if(Wine!Q56=0,FALSE,TRUE))</f>
        <v>0</v>
      </c>
      <c r="D1922" s="450" t="str">
        <f>if(Wine!S56=0,"",IF(isblank(Wine!S56),"",if(MOC!$J$152=false,Wine!P56,if(C1922=true,MOC!$H$152&amp;Wine!P56,if(MOC!$J$153,MOC!$H$152&amp;Wine!P56,Wine!P56)))))</f>
        <v/>
      </c>
      <c r="E1922" s="450" t="str">
        <f>if(Wine!S56=0,"",IF(isblank(Wine!S56),"",Wine!S56))</f>
        <v/>
      </c>
      <c r="G1922" s="450" t="str">
        <f>if(Wine!S56=0,"",IF(isblank(Wine!S56),"",if(MOC!$J$156=true,Wine!$P$14,$B$1881)))</f>
        <v/>
      </c>
      <c r="H1922" s="780">
        <f t="shared" si="19"/>
        <v>41</v>
      </c>
      <c r="I1922" s="793" t="str">
        <f>Wine!AJ56</f>
        <v/>
      </c>
      <c r="J1922" s="793"/>
      <c r="K1922" s="793"/>
      <c r="L1922" s="793"/>
      <c r="M1922" s="793"/>
      <c r="N1922" s="793"/>
      <c r="O1922" s="793"/>
      <c r="P1922" s="793" t="str">
        <f>IF(ISBLANK(Wine!AK56),"",if(Wine!AK56=0,"",Wine!AK56))</f>
        <v/>
      </c>
      <c r="Q1922" s="793"/>
      <c r="R1922" s="793" t="str">
        <f>IF(ISBLANK(Wine!AM56),"",if(Wine!AM56=0,"",Wine!AM56))</f>
        <v/>
      </c>
    </row>
    <row r="1923">
      <c r="A1923" s="779"/>
      <c r="C1923" s="450" t="b">
        <f>IF(ISBLANK(Wine!Q57),FALSE,if(Wine!Q57=0,FALSE,TRUE))</f>
        <v>0</v>
      </c>
      <c r="D1923" s="450" t="str">
        <f>if(Wine!S57=0,"",IF(isblank(Wine!S57),"",if(MOC!$J$152=false,Wine!P57,if(C1923=true,MOC!$H$152&amp;Wine!P57,if(MOC!$J$153,MOC!$H$152&amp;Wine!P57,Wine!P57)))))</f>
        <v/>
      </c>
      <c r="E1923" s="450" t="str">
        <f>if(Wine!S57=0,"",IF(isblank(Wine!S57),"",Wine!S57))</f>
        <v/>
      </c>
      <c r="G1923" s="450" t="str">
        <f>if(Wine!S57=0,"",IF(isblank(Wine!S57),"",if(MOC!$J$156=true,Wine!$P$14,$B$1881)))</f>
        <v/>
      </c>
      <c r="H1923" s="780">
        <f t="shared" si="19"/>
        <v>42</v>
      </c>
      <c r="I1923" s="793" t="str">
        <f>Wine!AJ57</f>
        <v/>
      </c>
      <c r="J1923" s="793"/>
      <c r="K1923" s="793"/>
      <c r="L1923" s="793"/>
      <c r="M1923" s="793"/>
      <c r="N1923" s="793"/>
      <c r="O1923" s="793"/>
      <c r="P1923" s="793" t="str">
        <f>IF(ISBLANK(Wine!AK57),"",if(Wine!AK57=0,"",Wine!AK57))</f>
        <v/>
      </c>
      <c r="Q1923" s="793"/>
      <c r="R1923" s="793" t="str">
        <f>IF(ISBLANK(Wine!AM57),"",if(Wine!AM57=0,"",Wine!AM57))</f>
        <v/>
      </c>
    </row>
    <row r="1924">
      <c r="A1924" s="779"/>
      <c r="C1924" s="450" t="b">
        <f>IF(ISBLANK(Wine!Q58),FALSE,if(Wine!Q58=0,FALSE,TRUE))</f>
        <v>0</v>
      </c>
      <c r="D1924" s="450" t="str">
        <f>if(Wine!S58=0,"",IF(isblank(Wine!S58),"",if(MOC!$J$152=false,Wine!P58,if(C1924=true,MOC!$H$152&amp;Wine!P58,if(MOC!$J$153,MOC!$H$152&amp;Wine!P58,Wine!P58)))))</f>
        <v/>
      </c>
      <c r="E1924" s="450" t="str">
        <f>if(Wine!S58=0,"",IF(isblank(Wine!S58),"",Wine!S58))</f>
        <v/>
      </c>
      <c r="G1924" s="450" t="str">
        <f>if(Wine!S58=0,"",IF(isblank(Wine!S58),"",if(MOC!$J$156=true,Wine!$P$14,$B$1881)))</f>
        <v/>
      </c>
      <c r="H1924" s="780">
        <f t="shared" si="19"/>
        <v>43</v>
      </c>
      <c r="I1924" s="793" t="str">
        <f>Wine!AJ58</f>
        <v/>
      </c>
      <c r="J1924" s="793"/>
      <c r="K1924" s="793"/>
      <c r="L1924" s="793"/>
      <c r="M1924" s="793"/>
      <c r="N1924" s="793"/>
      <c r="O1924" s="793"/>
      <c r="P1924" s="793" t="str">
        <f>IF(ISBLANK(Wine!AK58),"",if(Wine!AK58=0,"",Wine!AK58))</f>
        <v/>
      </c>
      <c r="Q1924" s="793"/>
      <c r="R1924" s="793" t="str">
        <f>IF(ISBLANK(Wine!AM58),"",if(Wine!AM58=0,"",Wine!AM58))</f>
        <v/>
      </c>
    </row>
    <row r="1925">
      <c r="A1925" s="779"/>
      <c r="C1925" s="450" t="b">
        <f>IF(ISBLANK(Wine!Q59),FALSE,if(Wine!Q59=0,FALSE,TRUE))</f>
        <v>0</v>
      </c>
      <c r="D1925" s="450" t="str">
        <f>if(Wine!S59=0,"",IF(isblank(Wine!S59),"",if(MOC!$J$152=false,Wine!P59,if(C1925=true,MOC!$H$152&amp;Wine!P59,if(MOC!$J$153,MOC!$H$152&amp;Wine!P59,Wine!P59)))))</f>
        <v/>
      </c>
      <c r="E1925" s="450" t="str">
        <f>if(Wine!S59=0,"",IF(isblank(Wine!S59),"",Wine!S59))</f>
        <v/>
      </c>
      <c r="G1925" s="450" t="str">
        <f>if(Wine!S59=0,"",IF(isblank(Wine!S59),"",if(MOC!$J$156=true,Wine!$P$14,$B$1881)))</f>
        <v/>
      </c>
      <c r="H1925" s="780">
        <f t="shared" si="19"/>
        <v>44</v>
      </c>
      <c r="I1925" s="793" t="str">
        <f>Wine!AJ59</f>
        <v/>
      </c>
      <c r="J1925" s="793"/>
      <c r="K1925" s="793"/>
      <c r="L1925" s="793"/>
      <c r="M1925" s="793"/>
      <c r="N1925" s="793"/>
      <c r="O1925" s="793"/>
      <c r="P1925" s="793" t="str">
        <f>IF(ISBLANK(Wine!AK59),"",if(Wine!AK59=0,"",Wine!AK59))</f>
        <v/>
      </c>
      <c r="Q1925" s="793"/>
      <c r="R1925" s="793" t="str">
        <f>IF(ISBLANK(Wine!AM59),"",if(Wine!AM59=0,"",Wine!AM59))</f>
        <v/>
      </c>
    </row>
    <row r="1926">
      <c r="A1926" s="779"/>
      <c r="C1926" s="450" t="b">
        <f>IF(ISBLANK(Wine!Q60),FALSE,if(Wine!Q60=0,FALSE,TRUE))</f>
        <v>0</v>
      </c>
      <c r="D1926" s="450" t="str">
        <f>if(Wine!S60=0,"",IF(isblank(Wine!S60),"",if(MOC!$J$152=false,Wine!P60,if(C1926=true,MOC!$H$152&amp;Wine!P60,if(MOC!$J$153,MOC!$H$152&amp;Wine!P60,Wine!P60)))))</f>
        <v/>
      </c>
      <c r="E1926" s="450" t="str">
        <f>if(Wine!S60=0,"",IF(isblank(Wine!S60),"",Wine!S60))</f>
        <v/>
      </c>
      <c r="G1926" s="450" t="str">
        <f>if(Wine!S60=0,"",IF(isblank(Wine!S60),"",if(MOC!$J$156=true,Wine!$P$14,$B$1881)))</f>
        <v/>
      </c>
      <c r="H1926" s="780">
        <f t="shared" si="19"/>
        <v>45</v>
      </c>
      <c r="I1926" s="793" t="str">
        <f>Wine!AJ60</f>
        <v/>
      </c>
      <c r="J1926" s="793"/>
      <c r="K1926" s="793"/>
      <c r="L1926" s="793"/>
      <c r="M1926" s="793"/>
      <c r="N1926" s="793"/>
      <c r="O1926" s="793"/>
      <c r="P1926" s="793" t="str">
        <f>IF(ISBLANK(Wine!AK60),"",if(Wine!AK60=0,"",Wine!AK60))</f>
        <v/>
      </c>
      <c r="Q1926" s="793"/>
      <c r="R1926" s="793" t="str">
        <f>IF(ISBLANK(Wine!AM60),"",if(Wine!AM60=0,"",Wine!AM60))</f>
        <v/>
      </c>
    </row>
    <row r="1927">
      <c r="A1927" s="779"/>
      <c r="C1927" s="450" t="b">
        <f>IF(ISBLANK(Wine!Q61),FALSE,if(Wine!Q61=0,FALSE,TRUE))</f>
        <v>0</v>
      </c>
      <c r="D1927" s="450" t="str">
        <f>if(Wine!S61=0,"",IF(isblank(Wine!S61),"",if(MOC!$J$152=false,Wine!P61,if(C1927=true,MOC!$H$152&amp;Wine!P61,if(MOC!$J$153,MOC!$H$152&amp;Wine!P61,Wine!P61)))))</f>
        <v/>
      </c>
      <c r="E1927" s="450" t="str">
        <f>if(Wine!S61=0,"",IF(isblank(Wine!S61),"",Wine!S61))</f>
        <v/>
      </c>
      <c r="G1927" s="450" t="str">
        <f>if(Wine!S61=0,"",IF(isblank(Wine!S61),"",if(MOC!$J$156=true,Wine!$P$14,$B$1881)))</f>
        <v/>
      </c>
      <c r="H1927" s="780">
        <f t="shared" si="19"/>
        <v>46</v>
      </c>
      <c r="I1927" s="793" t="str">
        <f>Wine!AJ61</f>
        <v/>
      </c>
      <c r="J1927" s="793"/>
      <c r="K1927" s="793"/>
      <c r="L1927" s="793"/>
      <c r="M1927" s="793"/>
      <c r="N1927" s="793"/>
      <c r="O1927" s="793"/>
      <c r="P1927" s="793" t="str">
        <f>IF(ISBLANK(Wine!AK61),"",if(Wine!AK61=0,"",Wine!AK61))</f>
        <v/>
      </c>
      <c r="Q1927" s="793"/>
      <c r="R1927" s="793" t="str">
        <f>IF(ISBLANK(Wine!AM61),"",if(Wine!AM61=0,"",Wine!AM61))</f>
        <v/>
      </c>
    </row>
    <row r="1928">
      <c r="A1928" s="779"/>
      <c r="C1928" s="450" t="b">
        <f>IF(ISBLANK(Wine!Q62),FALSE,if(Wine!Q62=0,FALSE,TRUE))</f>
        <v>0</v>
      </c>
      <c r="D1928" s="450" t="str">
        <f>if(Wine!S62=0,"",IF(isblank(Wine!S62),"",if(MOC!$J$152=false,Wine!P62,if(C1928=true,MOC!$H$152&amp;Wine!P62,if(MOC!$J$153,MOC!$H$152&amp;Wine!P62,Wine!P62)))))</f>
        <v/>
      </c>
      <c r="E1928" s="450" t="str">
        <f>if(Wine!S62=0,"",IF(isblank(Wine!S62),"",Wine!S62))</f>
        <v/>
      </c>
      <c r="G1928" s="450" t="str">
        <f>if(Wine!S62=0,"",IF(isblank(Wine!S62),"",if(MOC!$J$156=true,Wine!$P$14,$B$1881)))</f>
        <v/>
      </c>
      <c r="H1928" s="780">
        <f t="shared" si="19"/>
        <v>47</v>
      </c>
      <c r="I1928" s="793" t="str">
        <f>Wine!AJ62</f>
        <v/>
      </c>
      <c r="J1928" s="793"/>
      <c r="K1928" s="793"/>
      <c r="L1928" s="793"/>
      <c r="M1928" s="793"/>
      <c r="N1928" s="793"/>
      <c r="O1928" s="793"/>
      <c r="P1928" s="793" t="str">
        <f>IF(ISBLANK(Wine!AK62),"",if(Wine!AK62=0,"",Wine!AK62))</f>
        <v/>
      </c>
      <c r="Q1928" s="793"/>
      <c r="R1928" s="793" t="str">
        <f>IF(ISBLANK(Wine!AM62),"",if(Wine!AM62=0,"",Wine!AM62))</f>
        <v/>
      </c>
    </row>
    <row r="1929">
      <c r="A1929" s="779"/>
      <c r="C1929" s="450" t="b">
        <f>IF(ISBLANK(Wine!Q63),FALSE,if(Wine!Q63=0,FALSE,TRUE))</f>
        <v>0</v>
      </c>
      <c r="D1929" s="450" t="str">
        <f>if(Wine!S63=0,"",IF(isblank(Wine!S63),"",if(MOC!$J$152=false,Wine!P63,if(C1929=true,MOC!$H$152&amp;Wine!P63,if(MOC!$J$153,MOC!$H$152&amp;Wine!P63,Wine!P63)))))</f>
        <v/>
      </c>
      <c r="E1929" s="450" t="str">
        <f>if(Wine!S63=0,"",IF(isblank(Wine!S63),"",Wine!S63))</f>
        <v/>
      </c>
      <c r="G1929" s="450" t="str">
        <f>if(Wine!S63=0,"",IF(isblank(Wine!S63),"",if(MOC!$J$156=true,Wine!$P$14,$B$1881)))</f>
        <v/>
      </c>
      <c r="H1929" s="780">
        <f t="shared" si="19"/>
        <v>48</v>
      </c>
      <c r="I1929" s="793" t="str">
        <f>Wine!AJ63</f>
        <v/>
      </c>
      <c r="J1929" s="793"/>
      <c r="K1929" s="793"/>
      <c r="L1929" s="793"/>
      <c r="M1929" s="793"/>
      <c r="N1929" s="793"/>
      <c r="O1929" s="793"/>
      <c r="P1929" s="793" t="str">
        <f>IF(ISBLANK(Wine!AK63),"",if(Wine!AK63=0,"",Wine!AK63))</f>
        <v/>
      </c>
      <c r="Q1929" s="793"/>
      <c r="R1929" s="793" t="str">
        <f>IF(ISBLANK(Wine!AM63),"",if(Wine!AM63=0,"",Wine!AM63))</f>
        <v/>
      </c>
    </row>
    <row r="1930">
      <c r="A1930" s="779"/>
      <c r="C1930" s="450" t="b">
        <f>IF(ISBLANK(Wine!Q64),FALSE,if(Wine!Q64=0,FALSE,TRUE))</f>
        <v>0</v>
      </c>
      <c r="D1930" s="450" t="str">
        <f>if(Wine!S64=0,"",IF(isblank(Wine!S64),"",if(MOC!$J$152=false,Wine!P64,if(C1930=true,MOC!$H$152&amp;Wine!P64,if(MOC!$J$153,MOC!$H$152&amp;Wine!P64,Wine!P64)))))</f>
        <v/>
      </c>
      <c r="E1930" s="450" t="str">
        <f>if(Wine!S64=0,"",IF(isblank(Wine!S64),"",Wine!S64))</f>
        <v/>
      </c>
      <c r="G1930" s="450" t="str">
        <f>if(Wine!S64=0,"",IF(isblank(Wine!S64),"",if(MOC!$J$156=true,Wine!$P$14,$B$1881)))</f>
        <v/>
      </c>
      <c r="H1930" s="780">
        <f t="shared" si="19"/>
        <v>49</v>
      </c>
      <c r="I1930" s="793" t="str">
        <f>Wine!AJ64</f>
        <v/>
      </c>
      <c r="J1930" s="793"/>
      <c r="K1930" s="793"/>
      <c r="L1930" s="793"/>
      <c r="M1930" s="793"/>
      <c r="N1930" s="793"/>
      <c r="O1930" s="793"/>
      <c r="P1930" s="793" t="str">
        <f>IF(ISBLANK(Wine!AK64),"",if(Wine!AK64=0,"",Wine!AK64))</f>
        <v/>
      </c>
      <c r="Q1930" s="793"/>
      <c r="R1930" s="793" t="str">
        <f>IF(ISBLANK(Wine!AM64),"",if(Wine!AM64=0,"",Wine!AM64))</f>
        <v/>
      </c>
    </row>
    <row r="1931">
      <c r="A1931" s="779"/>
      <c r="C1931" s="450" t="b">
        <f>IF(ISBLANK(Wine!Q65),FALSE,if(Wine!Q65=0,FALSE,TRUE))</f>
        <v>0</v>
      </c>
      <c r="D1931" s="450" t="str">
        <f>if(Wine!S65=0,"",IF(isblank(Wine!S65),"",if(MOC!$J$152=false,Wine!P65,if(C1931=true,MOC!$H$152&amp;Wine!P65,if(MOC!$J$153,MOC!$H$152&amp;Wine!P65,Wine!P65)))))</f>
        <v/>
      </c>
      <c r="E1931" s="450" t="str">
        <f>if(Wine!S65=0,"",IF(isblank(Wine!S65),"",Wine!S65))</f>
        <v/>
      </c>
      <c r="G1931" s="450" t="str">
        <f>if(Wine!S65=0,"",IF(isblank(Wine!S65),"",if(MOC!$J$156=true,Wine!$P$14,$B$1881)))</f>
        <v/>
      </c>
      <c r="H1931" s="780">
        <f t="shared" si="19"/>
        <v>50</v>
      </c>
      <c r="I1931" s="793" t="str">
        <f>Wine!AJ65</f>
        <v/>
      </c>
      <c r="J1931" s="793"/>
      <c r="K1931" s="793"/>
      <c r="L1931" s="793"/>
      <c r="M1931" s="793"/>
      <c r="N1931" s="793"/>
      <c r="O1931" s="793"/>
      <c r="P1931" s="793" t="str">
        <f>IF(ISBLANK(Wine!AK65),"",if(Wine!AK65=0,"",Wine!AK65))</f>
        <v/>
      </c>
      <c r="Q1931" s="793"/>
      <c r="R1931" s="793" t="str">
        <f>IF(ISBLANK(Wine!AM65),"",if(Wine!AM65=0,"",Wine!AM65))</f>
        <v/>
      </c>
    </row>
    <row r="1932">
      <c r="A1932" s="779"/>
      <c r="C1932" s="450" t="b">
        <f>IF(ISBLANK(Wine!Q66),FALSE,if(Wine!Q66=0,FALSE,TRUE))</f>
        <v>0</v>
      </c>
      <c r="D1932" s="450" t="str">
        <f>if(Wine!S66=0,"",IF(isblank(Wine!S66),"",if(MOC!$J$152=false,Wine!P66,if(C1932=true,MOC!$H$152&amp;Wine!P66,if(MOC!$J$153,MOC!$H$152&amp;Wine!P66,Wine!P66)))))</f>
        <v/>
      </c>
      <c r="E1932" s="450" t="str">
        <f>if(Wine!S66=0,"",IF(isblank(Wine!S66),"",Wine!S66))</f>
        <v/>
      </c>
      <c r="G1932" s="450" t="str">
        <f>if(Wine!S66=0,"",IF(isblank(Wine!S66),"",if(MOC!$J$156=true,Wine!$P$14,$B$1881)))</f>
        <v/>
      </c>
      <c r="H1932" s="780">
        <f t="shared" si="19"/>
        <v>51</v>
      </c>
      <c r="I1932" s="793" t="str">
        <f>Wine!AJ66</f>
        <v/>
      </c>
      <c r="J1932" s="793"/>
      <c r="K1932" s="793"/>
      <c r="L1932" s="793"/>
      <c r="M1932" s="793"/>
      <c r="N1932" s="793"/>
      <c r="O1932" s="793"/>
      <c r="P1932" s="793" t="str">
        <f>IF(ISBLANK(Wine!AK66),"",if(Wine!AK66=0,"",Wine!AK66))</f>
        <v/>
      </c>
      <c r="Q1932" s="793"/>
      <c r="R1932" s="793" t="str">
        <f>IF(ISBLANK(Wine!AM66),"",if(Wine!AM66=0,"",Wine!AM66))</f>
        <v/>
      </c>
    </row>
    <row r="1933">
      <c r="A1933" s="779"/>
      <c r="C1933" s="450" t="b">
        <f>IF(ISBLANK(Wine!Q67),FALSE,if(Wine!Q67=0,FALSE,TRUE))</f>
        <v>0</v>
      </c>
      <c r="D1933" s="450" t="str">
        <f>if(Wine!S67=0,"",IF(isblank(Wine!S67),"",if(MOC!$J$152=false,Wine!P67,if(C1933=true,MOC!$H$152&amp;Wine!P67,if(MOC!$J$153,MOC!$H$152&amp;Wine!P67,Wine!P67)))))</f>
        <v/>
      </c>
      <c r="E1933" s="450" t="str">
        <f>if(Wine!S67=0,"",IF(isblank(Wine!S67),"",Wine!S67))</f>
        <v/>
      </c>
      <c r="G1933" s="450" t="str">
        <f>if(Wine!S67=0,"",IF(isblank(Wine!S67),"",if(MOC!$J$156=true,Wine!$P$14,$B$1881)))</f>
        <v/>
      </c>
      <c r="H1933" s="780">
        <f t="shared" si="19"/>
        <v>52</v>
      </c>
      <c r="I1933" s="793" t="str">
        <f>Wine!AJ67</f>
        <v/>
      </c>
      <c r="J1933" s="793"/>
      <c r="K1933" s="793"/>
      <c r="L1933" s="793"/>
      <c r="M1933" s="793"/>
      <c r="N1933" s="793"/>
      <c r="O1933" s="793"/>
      <c r="P1933" s="793" t="str">
        <f>IF(ISBLANK(Wine!AK67),"",if(Wine!AK67=0,"",Wine!AK67))</f>
        <v/>
      </c>
      <c r="Q1933" s="793"/>
      <c r="R1933" s="793" t="str">
        <f>IF(ISBLANK(Wine!AM67),"",if(Wine!AM67=0,"",Wine!AM67))</f>
        <v/>
      </c>
    </row>
    <row r="1934">
      <c r="A1934" s="779"/>
      <c r="C1934" s="450" t="b">
        <f>IF(ISBLANK(Wine!Q68),FALSE,if(Wine!Q68=0,FALSE,TRUE))</f>
        <v>0</v>
      </c>
      <c r="D1934" s="450" t="str">
        <f>if(Wine!S68=0,"",IF(isblank(Wine!S68),"",if(MOC!$J$152=false,Wine!P68,if(C1934=true,MOC!$H$152&amp;Wine!P68,if(MOC!$J$153,MOC!$H$152&amp;Wine!P68,Wine!P68)))))</f>
        <v/>
      </c>
      <c r="E1934" s="450" t="str">
        <f>if(Wine!S68=0,"",IF(isblank(Wine!S68),"",Wine!S68))</f>
        <v/>
      </c>
      <c r="G1934" s="450" t="str">
        <f>if(Wine!S68=0,"",IF(isblank(Wine!S68),"",if(MOC!$J$156=true,Wine!$P$14,$B$1881)))</f>
        <v/>
      </c>
      <c r="H1934" s="780">
        <f t="shared" si="19"/>
        <v>53</v>
      </c>
      <c r="I1934" s="793" t="str">
        <f>Wine!AJ68</f>
        <v/>
      </c>
      <c r="J1934" s="793"/>
      <c r="K1934" s="793"/>
      <c r="L1934" s="793"/>
      <c r="M1934" s="793"/>
      <c r="N1934" s="793"/>
      <c r="O1934" s="793"/>
      <c r="P1934" s="793" t="str">
        <f>IF(ISBLANK(Wine!AK68),"",if(Wine!AK68=0,"",Wine!AK68))</f>
        <v/>
      </c>
      <c r="Q1934" s="793"/>
      <c r="R1934" s="793" t="str">
        <f>IF(ISBLANK(Wine!AM68),"",if(Wine!AM68=0,"",Wine!AM68))</f>
        <v/>
      </c>
    </row>
    <row r="1935">
      <c r="A1935" s="779"/>
      <c r="C1935" s="450" t="b">
        <f>IF(ISBLANK(Wine!Q69),FALSE,if(Wine!Q69=0,FALSE,TRUE))</f>
        <v>0</v>
      </c>
      <c r="D1935" s="450" t="str">
        <f>if(Wine!S69=0,"",IF(isblank(Wine!S69),"",if(MOC!$J$152=false,Wine!P69,if(C1935=true,MOC!$H$152&amp;Wine!P69,if(MOC!$J$153,MOC!$H$152&amp;Wine!P69,Wine!P69)))))</f>
        <v/>
      </c>
      <c r="E1935" s="450" t="str">
        <f>if(Wine!S69=0,"",IF(isblank(Wine!S69),"",Wine!S69))</f>
        <v/>
      </c>
      <c r="G1935" s="450" t="str">
        <f>if(Wine!S69=0,"",IF(isblank(Wine!S69),"",if(MOC!$J$156=true,Wine!$P$14,$B$1881)))</f>
        <v/>
      </c>
      <c r="H1935" s="780">
        <f t="shared" si="19"/>
        <v>54</v>
      </c>
      <c r="I1935" s="793" t="str">
        <f>Wine!AJ69</f>
        <v/>
      </c>
      <c r="J1935" s="793"/>
      <c r="K1935" s="793"/>
      <c r="L1935" s="793"/>
      <c r="M1935" s="793"/>
      <c r="N1935" s="793"/>
      <c r="O1935" s="793"/>
      <c r="P1935" s="793" t="str">
        <f>IF(ISBLANK(Wine!AK69),"",if(Wine!AK69=0,"",Wine!AK69))</f>
        <v/>
      </c>
      <c r="Q1935" s="793"/>
      <c r="R1935" s="793" t="str">
        <f>IF(ISBLANK(Wine!AM69),"",if(Wine!AM69=0,"",Wine!AM69))</f>
        <v/>
      </c>
    </row>
    <row r="1936">
      <c r="A1936" s="779"/>
      <c r="C1936" s="450" t="b">
        <f>IF(ISBLANK(Wine!Q70),FALSE,if(Wine!Q70=0,FALSE,TRUE))</f>
        <v>0</v>
      </c>
      <c r="D1936" s="450" t="str">
        <f>if(Wine!S70=0,"",IF(isblank(Wine!S70),"",if(MOC!$J$152=false,Wine!P70,if(C1936=true,MOC!$H$152&amp;Wine!P70,if(MOC!$J$153,MOC!$H$152&amp;Wine!P70,Wine!P70)))))</f>
        <v/>
      </c>
      <c r="E1936" s="450" t="str">
        <f>if(Wine!S70=0,"",IF(isblank(Wine!S70),"",Wine!S70))</f>
        <v/>
      </c>
      <c r="G1936" s="450" t="str">
        <f>if(Wine!S70=0,"",IF(isblank(Wine!S70),"",if(MOC!$J$156=true,Wine!$P$14,$B$1881)))</f>
        <v/>
      </c>
      <c r="H1936" s="780">
        <f t="shared" si="19"/>
        <v>55</v>
      </c>
      <c r="I1936" s="793" t="str">
        <f>Wine!AJ70</f>
        <v/>
      </c>
      <c r="J1936" s="793"/>
      <c r="K1936" s="793"/>
      <c r="L1936" s="793"/>
      <c r="M1936" s="793"/>
      <c r="N1936" s="793"/>
      <c r="O1936" s="793"/>
      <c r="P1936" s="793" t="str">
        <f>IF(ISBLANK(Wine!AK70),"",if(Wine!AK70=0,"",Wine!AK70))</f>
        <v/>
      </c>
      <c r="Q1936" s="793"/>
      <c r="R1936" s="793" t="str">
        <f>IF(ISBLANK(Wine!AM70),"",if(Wine!AM70=0,"",Wine!AM70))</f>
        <v/>
      </c>
    </row>
    <row r="1937">
      <c r="A1937" s="779"/>
      <c r="C1937" s="450" t="b">
        <f>IF(ISBLANK(Wine!Q71),FALSE,if(Wine!Q71=0,FALSE,TRUE))</f>
        <v>0</v>
      </c>
      <c r="D1937" s="450" t="str">
        <f>if(Wine!S71=0,"",IF(isblank(Wine!S71),"",if(MOC!$J$152=false,Wine!P71,if(C1937=true,MOC!$H$152&amp;Wine!P71,if(MOC!$J$153,MOC!$H$152&amp;Wine!P71,Wine!P71)))))</f>
        <v/>
      </c>
      <c r="E1937" s="450" t="str">
        <f>if(Wine!S71=0,"",IF(isblank(Wine!S71),"",Wine!S71))</f>
        <v/>
      </c>
      <c r="G1937" s="450" t="str">
        <f>if(Wine!S71=0,"",IF(isblank(Wine!S71),"",if(MOC!$J$156=true,Wine!$P$14,$B$1881)))</f>
        <v/>
      </c>
      <c r="H1937" s="780">
        <f t="shared" si="19"/>
        <v>56</v>
      </c>
      <c r="I1937" s="793" t="str">
        <f>Wine!AJ71</f>
        <v/>
      </c>
      <c r="J1937" s="793"/>
      <c r="K1937" s="793"/>
      <c r="L1937" s="793"/>
      <c r="M1937" s="793"/>
      <c r="N1937" s="793"/>
      <c r="O1937" s="793"/>
      <c r="P1937" s="793" t="str">
        <f>IF(ISBLANK(Wine!AK71),"",if(Wine!AK71=0,"",Wine!AK71))</f>
        <v/>
      </c>
      <c r="Q1937" s="793"/>
      <c r="R1937" s="793" t="str">
        <f>IF(ISBLANK(Wine!AM71),"",if(Wine!AM71=0,"",Wine!AM71))</f>
        <v/>
      </c>
    </row>
    <row r="1938">
      <c r="A1938" s="779"/>
      <c r="C1938" s="450" t="b">
        <f>IF(ISBLANK(Wine!Q72),FALSE,if(Wine!Q72=0,FALSE,TRUE))</f>
        <v>0</v>
      </c>
      <c r="D1938" s="450" t="str">
        <f>if(Wine!S72=0,"",IF(isblank(Wine!S72),"",if(MOC!$J$152=false,Wine!P72,if(C1938=true,MOC!$H$152&amp;Wine!P72,if(MOC!$J$153,MOC!$H$152&amp;Wine!P72,Wine!P72)))))</f>
        <v/>
      </c>
      <c r="E1938" s="450" t="str">
        <f>if(Wine!S72=0,"",IF(isblank(Wine!S72),"",Wine!S72))</f>
        <v/>
      </c>
      <c r="G1938" s="450" t="str">
        <f>if(Wine!S72=0,"",IF(isblank(Wine!S72),"",if(MOC!$J$156=true,Wine!$P$14,$B$1881)))</f>
        <v/>
      </c>
      <c r="H1938" s="780">
        <f t="shared" si="19"/>
        <v>57</v>
      </c>
      <c r="I1938" s="793" t="str">
        <f>Wine!AJ72</f>
        <v/>
      </c>
      <c r="J1938" s="793"/>
      <c r="K1938" s="793"/>
      <c r="L1938" s="793"/>
      <c r="M1938" s="793"/>
      <c r="N1938" s="793"/>
      <c r="O1938" s="793"/>
      <c r="P1938" s="793" t="str">
        <f>IF(ISBLANK(Wine!AK72),"",if(Wine!AK72=0,"",Wine!AK72))</f>
        <v/>
      </c>
      <c r="Q1938" s="793"/>
      <c r="R1938" s="793" t="str">
        <f>IF(ISBLANK(Wine!AM72),"",if(Wine!AM72=0,"",Wine!AM72))</f>
        <v/>
      </c>
    </row>
    <row r="1939">
      <c r="A1939" s="779"/>
      <c r="C1939" s="450" t="b">
        <f>IF(ISBLANK(Wine!Q73),FALSE,if(Wine!Q73=0,FALSE,TRUE))</f>
        <v>0</v>
      </c>
      <c r="D1939" s="450" t="str">
        <f>if(Wine!S73=0,"",IF(isblank(Wine!S73),"",if(MOC!$J$152=false,Wine!P73,if(C1939=true,MOC!$H$152&amp;Wine!P73,if(MOC!$J$153,MOC!$H$152&amp;Wine!P73,Wine!P73)))))</f>
        <v/>
      </c>
      <c r="E1939" s="450" t="str">
        <f>if(Wine!S73=0,"",IF(isblank(Wine!S73),"",Wine!S73))</f>
        <v/>
      </c>
      <c r="G1939" s="450" t="str">
        <f>if(Wine!S73=0,"",IF(isblank(Wine!S73),"",if(MOC!$J$156=true,Wine!$P$14,$B$1881)))</f>
        <v/>
      </c>
      <c r="H1939" s="780">
        <f t="shared" si="19"/>
        <v>58</v>
      </c>
      <c r="I1939" s="793" t="str">
        <f>Wine!AJ73</f>
        <v/>
      </c>
      <c r="J1939" s="793"/>
      <c r="K1939" s="793"/>
      <c r="L1939" s="793"/>
      <c r="M1939" s="793"/>
      <c r="N1939" s="793"/>
      <c r="O1939" s="793"/>
      <c r="P1939" s="793" t="str">
        <f>IF(ISBLANK(Wine!AK73),"",if(Wine!AK73=0,"",Wine!AK73))</f>
        <v/>
      </c>
      <c r="Q1939" s="793"/>
      <c r="R1939" s="793" t="str">
        <f>IF(ISBLANK(Wine!AM73),"",if(Wine!AM73=0,"",Wine!AM73))</f>
        <v/>
      </c>
    </row>
    <row r="1940">
      <c r="A1940" s="779"/>
      <c r="C1940" s="450" t="b">
        <f>IF(ISBLANK(Wine!Q74),FALSE,if(Wine!Q74=0,FALSE,TRUE))</f>
        <v>0</v>
      </c>
      <c r="D1940" s="450" t="str">
        <f>if(Wine!S74=0,"",IF(isblank(Wine!S74),"",if(MOC!$J$152=false,Wine!P74,if(C1940=true,MOC!$H$152&amp;Wine!P74,if(MOC!$J$153,MOC!$H$152&amp;Wine!P74,Wine!P74)))))</f>
        <v/>
      </c>
      <c r="E1940" s="450" t="str">
        <f>if(Wine!S74=0,"",IF(isblank(Wine!S74),"",Wine!S74))</f>
        <v/>
      </c>
      <c r="G1940" s="450" t="str">
        <f>if(Wine!S74=0,"",IF(isblank(Wine!S74),"",if(MOC!$J$156=true,Wine!$P$14,$B$1881)))</f>
        <v/>
      </c>
      <c r="H1940" s="780">
        <f t="shared" si="19"/>
        <v>59</v>
      </c>
      <c r="I1940" s="793" t="str">
        <f>Wine!AJ74</f>
        <v/>
      </c>
      <c r="J1940" s="793"/>
      <c r="K1940" s="793"/>
      <c r="L1940" s="793"/>
      <c r="M1940" s="793"/>
      <c r="N1940" s="793"/>
      <c r="O1940" s="793"/>
      <c r="P1940" s="793" t="str">
        <f>IF(ISBLANK(Wine!AK74),"",if(Wine!AK74=0,"",Wine!AK74))</f>
        <v/>
      </c>
      <c r="Q1940" s="793"/>
      <c r="R1940" s="793" t="str">
        <f>IF(ISBLANK(Wine!AM74),"",if(Wine!AM74=0,"",Wine!AM74))</f>
        <v/>
      </c>
    </row>
    <row r="1941">
      <c r="A1941" s="779"/>
      <c r="C1941" s="450" t="b">
        <f>IF(ISBLANK(Wine!Q75),FALSE,if(Wine!Q75=0,FALSE,TRUE))</f>
        <v>0</v>
      </c>
      <c r="D1941" s="450" t="str">
        <f>if(Wine!S75=0,"",IF(isblank(Wine!S75),"",if(MOC!$J$152=false,Wine!P75,if(C1941=true,MOC!$H$152&amp;Wine!P75,if(MOC!$J$153,MOC!$H$152&amp;Wine!P75,Wine!P75)))))</f>
        <v/>
      </c>
      <c r="E1941" s="450" t="str">
        <f>if(Wine!S75=0,"",IF(isblank(Wine!S75),"",Wine!S75))</f>
        <v/>
      </c>
      <c r="G1941" s="450" t="str">
        <f>if(Wine!S75=0,"",IF(isblank(Wine!S75),"",if(MOC!$J$156=true,Wine!$P$14,$B$1881)))</f>
        <v/>
      </c>
      <c r="H1941" s="780">
        <f t="shared" si="19"/>
        <v>60</v>
      </c>
      <c r="I1941" s="793" t="str">
        <f>Wine!AJ75</f>
        <v/>
      </c>
      <c r="J1941" s="793"/>
      <c r="K1941" s="793"/>
      <c r="L1941" s="793"/>
      <c r="M1941" s="793"/>
      <c r="N1941" s="793"/>
      <c r="O1941" s="793"/>
      <c r="P1941" s="793" t="str">
        <f>IF(ISBLANK(Wine!AK75),"",if(Wine!AK75=0,"",Wine!AK75))</f>
        <v/>
      </c>
      <c r="Q1941" s="793"/>
      <c r="R1941" s="793" t="str">
        <f>IF(ISBLANK(Wine!AM75),"",if(Wine!AM75=0,"",Wine!AM75))</f>
        <v/>
      </c>
    </row>
    <row r="1942">
      <c r="A1942" s="779"/>
      <c r="C1942" s="450" t="b">
        <f>IF(ISBLANK(Wine!Q76),FALSE,if(Wine!Q76=0,FALSE,TRUE))</f>
        <v>0</v>
      </c>
      <c r="D1942" s="450" t="str">
        <f>if(Wine!S76=0,"",IF(isblank(Wine!S76),"",if(MOC!$J$152=false,Wine!P76,if(C1942=true,MOC!$H$152&amp;Wine!P76,if(MOC!$J$153,MOC!$H$152&amp;Wine!P76,Wine!P76)))))</f>
        <v/>
      </c>
      <c r="E1942" s="450" t="str">
        <f>if(Wine!S76=0,"",IF(isblank(Wine!S76),"",Wine!S76))</f>
        <v/>
      </c>
      <c r="G1942" s="450" t="str">
        <f>if(Wine!S76=0,"",IF(isblank(Wine!S76),"",if(MOC!$J$156=true,Wine!$P$14,$B$1881)))</f>
        <v/>
      </c>
      <c r="H1942" s="780">
        <f t="shared" si="19"/>
        <v>61</v>
      </c>
      <c r="I1942" s="793" t="str">
        <f>Wine!AJ76</f>
        <v/>
      </c>
      <c r="J1942" s="793"/>
      <c r="K1942" s="793"/>
      <c r="L1942" s="793"/>
      <c r="M1942" s="793"/>
      <c r="N1942" s="793"/>
      <c r="O1942" s="793"/>
      <c r="P1942" s="793" t="str">
        <f>IF(ISBLANK(Wine!AK76),"",if(Wine!AK76=0,"",Wine!AK76))</f>
        <v/>
      </c>
      <c r="Q1942" s="793"/>
      <c r="R1942" s="793" t="str">
        <f>IF(ISBLANK(Wine!AM76),"",if(Wine!AM76=0,"",Wine!AM76))</f>
        <v/>
      </c>
    </row>
    <row r="1943">
      <c r="A1943" s="779"/>
      <c r="C1943" s="450" t="b">
        <f>IF(ISBLANK(Wine!Q77),FALSE,if(Wine!Q77=0,FALSE,TRUE))</f>
        <v>0</v>
      </c>
      <c r="D1943" s="450" t="str">
        <f>if(Wine!S77=0,"",IF(isblank(Wine!S77),"",if(MOC!$J$152=false,Wine!P77,if(C1943=true,MOC!$H$152&amp;Wine!P77,if(MOC!$J$153,MOC!$H$152&amp;Wine!P77,Wine!P77)))))</f>
        <v/>
      </c>
      <c r="E1943" s="450" t="str">
        <f>if(Wine!S77=0,"",IF(isblank(Wine!S77),"",Wine!S77))</f>
        <v/>
      </c>
      <c r="G1943" s="450" t="str">
        <f>if(Wine!S77=0,"",IF(isblank(Wine!S77),"",if(MOC!$J$156=true,Wine!$P$14,$B$1881)))</f>
        <v/>
      </c>
      <c r="H1943" s="780">
        <f t="shared" si="19"/>
        <v>62</v>
      </c>
      <c r="I1943" s="793" t="str">
        <f>Wine!AJ77</f>
        <v/>
      </c>
      <c r="J1943" s="793"/>
      <c r="K1943" s="793"/>
      <c r="L1943" s="793"/>
      <c r="M1943" s="793"/>
      <c r="N1943" s="793"/>
      <c r="O1943" s="793"/>
      <c r="P1943" s="793" t="str">
        <f>IF(ISBLANK(Wine!AK77),"",if(Wine!AK77=0,"",Wine!AK77))</f>
        <v/>
      </c>
      <c r="Q1943" s="793"/>
      <c r="R1943" s="793" t="str">
        <f>IF(ISBLANK(Wine!AM77),"",if(Wine!AM77=0,"",Wine!AM77))</f>
        <v/>
      </c>
    </row>
    <row r="1944">
      <c r="A1944" s="779"/>
      <c r="C1944" s="450" t="b">
        <f>IF(ISBLANK(Wine!Q78),FALSE,if(Wine!Q78=0,FALSE,TRUE))</f>
        <v>0</v>
      </c>
      <c r="D1944" s="450" t="str">
        <f>if(Wine!S78=0,"",IF(isblank(Wine!S78),"",if(MOC!$J$152=false,Wine!P78,if(C1944=true,MOC!$H$152&amp;Wine!P78,if(MOC!$J$153,MOC!$H$152&amp;Wine!P78,Wine!P78)))))</f>
        <v/>
      </c>
      <c r="E1944" s="450" t="str">
        <f>if(Wine!S78=0,"",IF(isblank(Wine!S78),"",Wine!S78))</f>
        <v/>
      </c>
      <c r="G1944" s="450" t="str">
        <f>if(Wine!S78=0,"",IF(isblank(Wine!S78),"",if(MOC!$J$156=true,Wine!$P$14,$B$1881)))</f>
        <v/>
      </c>
      <c r="H1944" s="780">
        <f t="shared" si="19"/>
        <v>63</v>
      </c>
      <c r="I1944" s="793" t="str">
        <f>Wine!AJ78</f>
        <v/>
      </c>
      <c r="J1944" s="793"/>
      <c r="K1944" s="793"/>
      <c r="L1944" s="793"/>
      <c r="M1944" s="793"/>
      <c r="N1944" s="793"/>
      <c r="O1944" s="793"/>
      <c r="P1944" s="793" t="str">
        <f>IF(ISBLANK(Wine!AK78),"",if(Wine!AK78=0,"",Wine!AK78))</f>
        <v/>
      </c>
      <c r="Q1944" s="793"/>
      <c r="R1944" s="793" t="str">
        <f>IF(ISBLANK(Wine!AM78),"",if(Wine!AM78=0,"",Wine!AM78))</f>
        <v/>
      </c>
    </row>
    <row r="1945">
      <c r="A1945" s="779"/>
      <c r="C1945" s="450" t="b">
        <f>IF(ISBLANK(Wine!Q79),FALSE,if(Wine!Q79=0,FALSE,TRUE))</f>
        <v>0</v>
      </c>
      <c r="D1945" s="450" t="str">
        <f>if(Wine!S79=0,"",IF(isblank(Wine!S79),"",if(MOC!$J$152=false,Wine!P79,if(C1945=true,MOC!$H$152&amp;Wine!P79,if(MOC!$J$153,MOC!$H$152&amp;Wine!P79,Wine!P79)))))</f>
        <v/>
      </c>
      <c r="E1945" s="450" t="str">
        <f>if(Wine!S79=0,"",IF(isblank(Wine!S79),"",Wine!S79))</f>
        <v/>
      </c>
      <c r="G1945" s="450" t="str">
        <f>if(Wine!S79=0,"",IF(isblank(Wine!S79),"",if(MOC!$J$156=true,Wine!$P$14,$B$1881)))</f>
        <v/>
      </c>
      <c r="H1945" s="780">
        <f t="shared" si="19"/>
        <v>64</v>
      </c>
      <c r="I1945" s="793" t="str">
        <f>Wine!AJ79</f>
        <v/>
      </c>
      <c r="J1945" s="793"/>
      <c r="K1945" s="793"/>
      <c r="L1945" s="793"/>
      <c r="M1945" s="793"/>
      <c r="N1945" s="793"/>
      <c r="O1945" s="793"/>
      <c r="P1945" s="793" t="str">
        <f>IF(ISBLANK(Wine!AK79),"",if(Wine!AK79=0,"",Wine!AK79))</f>
        <v/>
      </c>
      <c r="Q1945" s="793"/>
      <c r="R1945" s="793" t="str">
        <f>IF(ISBLANK(Wine!AM79),"",if(Wine!AM79=0,"",Wine!AM79))</f>
        <v/>
      </c>
    </row>
    <row r="1946">
      <c r="A1946" s="779"/>
      <c r="C1946" s="450" t="b">
        <f>IF(ISBLANK(Wine!Q80),FALSE,if(Wine!Q80=0,FALSE,TRUE))</f>
        <v>0</v>
      </c>
      <c r="D1946" s="450" t="str">
        <f>if(Wine!S80=0,"",IF(isblank(Wine!S80),"",if(MOC!$J$152=false,Wine!P80,if(C1946=true,MOC!$H$152&amp;Wine!P80,if(MOC!$J$153,MOC!$H$152&amp;Wine!P80,Wine!P80)))))</f>
        <v/>
      </c>
      <c r="E1946" s="450" t="str">
        <f>if(Wine!S80=0,"",IF(isblank(Wine!S80),"",Wine!S80))</f>
        <v/>
      </c>
      <c r="G1946" s="450" t="str">
        <f>if(Wine!S80=0,"",IF(isblank(Wine!S80),"",if(MOC!$J$156=true,Wine!$P$14,$B$1881)))</f>
        <v/>
      </c>
      <c r="H1946" s="780">
        <f t="shared" si="19"/>
        <v>65</v>
      </c>
      <c r="I1946" s="793" t="str">
        <f>Wine!AJ80</f>
        <v/>
      </c>
      <c r="J1946" s="793"/>
      <c r="K1946" s="793"/>
      <c r="L1946" s="793"/>
      <c r="M1946" s="793"/>
      <c r="N1946" s="793"/>
      <c r="O1946" s="793"/>
      <c r="P1946" s="793" t="str">
        <f>IF(ISBLANK(Wine!AK80),"",if(Wine!AK80=0,"",Wine!AK80))</f>
        <v/>
      </c>
      <c r="Q1946" s="793"/>
      <c r="R1946" s="793" t="str">
        <f>IF(ISBLANK(Wine!AM80),"",if(Wine!AM80=0,"",Wine!AM80))</f>
        <v/>
      </c>
    </row>
    <row r="1947">
      <c r="A1947" s="779"/>
      <c r="C1947" s="450" t="b">
        <f>IF(ISBLANK(Wine!Q81),FALSE,if(Wine!Q81=0,FALSE,TRUE))</f>
        <v>0</v>
      </c>
      <c r="D1947" s="450" t="str">
        <f>if(Wine!S81=0,"",IF(isblank(Wine!S81),"",if(MOC!$J$152=false,Wine!P81,if(C1947=true,MOC!$H$152&amp;Wine!P81,if(MOC!$J$153,MOC!$H$152&amp;Wine!P81,Wine!P81)))))</f>
        <v/>
      </c>
      <c r="E1947" s="450" t="str">
        <f>if(Wine!S81=0,"",IF(isblank(Wine!S81),"",Wine!S81))</f>
        <v/>
      </c>
      <c r="G1947" s="450" t="str">
        <f>if(Wine!S81=0,"",IF(isblank(Wine!S81),"",if(MOC!$J$156=true,Wine!$P$14,$B$1881)))</f>
        <v/>
      </c>
      <c r="H1947" s="780">
        <f t="shared" si="19"/>
        <v>66</v>
      </c>
      <c r="I1947" s="793" t="str">
        <f>Wine!AJ81</f>
        <v/>
      </c>
      <c r="J1947" s="793"/>
      <c r="K1947" s="793"/>
      <c r="L1947" s="793"/>
      <c r="M1947" s="793"/>
      <c r="N1947" s="793"/>
      <c r="O1947" s="793"/>
      <c r="P1947" s="793" t="str">
        <f>IF(ISBLANK(Wine!AK81),"",if(Wine!AK81=0,"",Wine!AK81))</f>
        <v/>
      </c>
      <c r="Q1947" s="793"/>
      <c r="R1947" s="793" t="str">
        <f>IF(ISBLANK(Wine!AM81),"",if(Wine!AM81=0,"",Wine!AM81))</f>
        <v/>
      </c>
    </row>
    <row r="1948">
      <c r="A1948" s="779"/>
      <c r="C1948" s="450" t="b">
        <f>IF(ISBLANK(Wine!Q82),FALSE,if(Wine!Q82=0,FALSE,TRUE))</f>
        <v>0</v>
      </c>
      <c r="D1948" s="450" t="str">
        <f>if(Wine!S82=0,"",IF(isblank(Wine!S82),"",if(MOC!$J$152=false,Wine!P82,if(C1948=true,MOC!$H$152&amp;Wine!P82,if(MOC!$J$153,MOC!$H$152&amp;Wine!P82,Wine!P82)))))</f>
        <v/>
      </c>
      <c r="E1948" s="450" t="str">
        <f>if(Wine!S82=0,"",IF(isblank(Wine!S82),"",Wine!S82))</f>
        <v/>
      </c>
      <c r="G1948" s="450" t="str">
        <f>if(Wine!S82=0,"",IF(isblank(Wine!S82),"",if(MOC!$J$156=true,Wine!$P$14,$B$1881)))</f>
        <v/>
      </c>
      <c r="H1948" s="780">
        <f t="shared" si="19"/>
        <v>67</v>
      </c>
      <c r="I1948" s="793" t="str">
        <f>Wine!AJ82</f>
        <v/>
      </c>
      <c r="J1948" s="793"/>
      <c r="K1948" s="793"/>
      <c r="L1948" s="793"/>
      <c r="M1948" s="793"/>
      <c r="N1948" s="793"/>
      <c r="O1948" s="793"/>
      <c r="P1948" s="793" t="str">
        <f>IF(ISBLANK(Wine!AK82),"",if(Wine!AK82=0,"",Wine!AK82))</f>
        <v/>
      </c>
      <c r="Q1948" s="793"/>
      <c r="R1948" s="793" t="str">
        <f>IF(ISBLANK(Wine!AM82),"",if(Wine!AM82=0,"",Wine!AM82))</f>
        <v/>
      </c>
    </row>
    <row r="1949">
      <c r="A1949" s="779"/>
      <c r="C1949" s="450" t="b">
        <f>IF(ISBLANK(Wine!Q83),FALSE,if(Wine!Q83=0,FALSE,TRUE))</f>
        <v>0</v>
      </c>
      <c r="D1949" s="450" t="str">
        <f>if(Wine!S83=0,"",IF(isblank(Wine!S83),"",if(MOC!$J$152=false,Wine!P83,if(C1949=true,MOC!$H$152&amp;Wine!P83,if(MOC!$J$153,MOC!$H$152&amp;Wine!P83,Wine!P83)))))</f>
        <v/>
      </c>
      <c r="E1949" s="450" t="str">
        <f>if(Wine!S83=0,"",IF(isblank(Wine!S83),"",Wine!S83))</f>
        <v/>
      </c>
      <c r="G1949" s="450" t="str">
        <f>if(Wine!S83=0,"",IF(isblank(Wine!S83),"",if(MOC!$J$156=true,Wine!$P$14,$B$1881)))</f>
        <v/>
      </c>
      <c r="H1949" s="780">
        <f t="shared" si="19"/>
        <v>68</v>
      </c>
      <c r="I1949" s="793" t="str">
        <f>Wine!AJ83</f>
        <v/>
      </c>
      <c r="J1949" s="793"/>
      <c r="K1949" s="793"/>
      <c r="L1949" s="793"/>
      <c r="M1949" s="793"/>
      <c r="N1949" s="793"/>
      <c r="O1949" s="793"/>
      <c r="P1949" s="793" t="str">
        <f>IF(ISBLANK(Wine!AK83),"",if(Wine!AK83=0,"",Wine!AK83))</f>
        <v/>
      </c>
      <c r="Q1949" s="793"/>
      <c r="R1949" s="793" t="str">
        <f>IF(ISBLANK(Wine!AM83),"",if(Wine!AM83=0,"",Wine!AM83))</f>
        <v/>
      </c>
    </row>
    <row r="1950">
      <c r="A1950" s="779"/>
      <c r="C1950" s="450" t="b">
        <f>IF(ISBLANK(Wine!Q84),FALSE,if(Wine!Q84=0,FALSE,TRUE))</f>
        <v>0</v>
      </c>
      <c r="D1950" s="450" t="str">
        <f>if(Wine!S84=0,"",IF(isblank(Wine!S84),"",if(MOC!$J$152=false,Wine!P84,if(C1950=true,MOC!$H$152&amp;Wine!P84,if(MOC!$J$153,MOC!$H$152&amp;Wine!P84,Wine!P84)))))</f>
        <v/>
      </c>
      <c r="E1950" s="450" t="str">
        <f>if(Wine!S84=0,"",IF(isblank(Wine!S84),"",Wine!S84))</f>
        <v/>
      </c>
      <c r="G1950" s="450" t="str">
        <f>if(Wine!S84=0,"",IF(isblank(Wine!S84),"",if(MOC!$J$156=true,Wine!$P$14,$B$1881)))</f>
        <v/>
      </c>
      <c r="H1950" s="780">
        <f t="shared" si="19"/>
        <v>69</v>
      </c>
      <c r="I1950" s="793" t="str">
        <f>Wine!AJ84</f>
        <v/>
      </c>
      <c r="J1950" s="793"/>
      <c r="K1950" s="793"/>
      <c r="L1950" s="793"/>
      <c r="M1950" s="793"/>
      <c r="N1950" s="793"/>
      <c r="O1950" s="793"/>
      <c r="P1950" s="793" t="str">
        <f>IF(ISBLANK(Wine!AK84),"",if(Wine!AK84=0,"",Wine!AK84))</f>
        <v/>
      </c>
      <c r="Q1950" s="793"/>
      <c r="R1950" s="793" t="str">
        <f>IF(ISBLANK(Wine!AM84),"",if(Wine!AM84=0,"",Wine!AM84))</f>
        <v/>
      </c>
    </row>
    <row r="1951">
      <c r="A1951" s="779"/>
      <c r="C1951" s="450" t="b">
        <f>IF(ISBLANK(Wine!Q85),FALSE,if(Wine!Q85=0,FALSE,TRUE))</f>
        <v>0</v>
      </c>
      <c r="D1951" s="450" t="str">
        <f>if(Wine!S85=0,"",IF(isblank(Wine!S85),"",if(MOC!$J$152=false,Wine!P85,if(C1951=true,MOC!$H$152&amp;Wine!P85,if(MOC!$J$153,MOC!$H$152&amp;Wine!P85,Wine!P85)))))</f>
        <v/>
      </c>
      <c r="E1951" s="450" t="str">
        <f>if(Wine!S85=0,"",IF(isblank(Wine!S85),"",Wine!S85))</f>
        <v/>
      </c>
      <c r="G1951" s="450" t="str">
        <f>if(Wine!S85=0,"",IF(isblank(Wine!S85),"",if(MOC!$J$156=true,Wine!$P$14,$B$1881)))</f>
        <v/>
      </c>
      <c r="H1951" s="780">
        <f t="shared" si="19"/>
        <v>70</v>
      </c>
      <c r="I1951" s="793" t="str">
        <f>Wine!AJ85</f>
        <v/>
      </c>
      <c r="J1951" s="793"/>
      <c r="K1951" s="793"/>
      <c r="L1951" s="793"/>
      <c r="M1951" s="793"/>
      <c r="N1951" s="793"/>
      <c r="O1951" s="793"/>
      <c r="P1951" s="793" t="str">
        <f>IF(ISBLANK(Wine!AK85),"",if(Wine!AK85=0,"",Wine!AK85))</f>
        <v/>
      </c>
      <c r="Q1951" s="793"/>
      <c r="R1951" s="793" t="str">
        <f>IF(ISBLANK(Wine!AM85),"",if(Wine!AM85=0,"",Wine!AM85))</f>
        <v/>
      </c>
    </row>
    <row r="1952">
      <c r="A1952" s="779"/>
      <c r="C1952" s="450" t="b">
        <f>IF(ISBLANK(Wine!Q86),FALSE,if(Wine!Q86=0,FALSE,TRUE))</f>
        <v>0</v>
      </c>
      <c r="D1952" s="450" t="str">
        <f>if(Wine!S86=0,"",IF(isblank(Wine!S86),"",if(MOC!$J$152=false,Wine!P86,if(C1952=true,MOC!$H$152&amp;Wine!P86,if(MOC!$J$153,MOC!$H$152&amp;Wine!P86,Wine!P86)))))</f>
        <v/>
      </c>
      <c r="E1952" s="450" t="str">
        <f>if(Wine!S86=0,"",IF(isblank(Wine!S86),"",Wine!S86))</f>
        <v/>
      </c>
      <c r="G1952" s="450" t="str">
        <f>if(Wine!S86=0,"",IF(isblank(Wine!S86),"",if(MOC!$J$156=true,Wine!$P$14,$B$1881)))</f>
        <v/>
      </c>
      <c r="H1952" s="780">
        <f t="shared" si="19"/>
        <v>71</v>
      </c>
      <c r="I1952" s="793" t="str">
        <f>Wine!AJ86</f>
        <v/>
      </c>
      <c r="J1952" s="793"/>
      <c r="K1952" s="793"/>
      <c r="L1952" s="793"/>
      <c r="M1952" s="793"/>
      <c r="N1952" s="793"/>
      <c r="O1952" s="793"/>
      <c r="P1952" s="793" t="str">
        <f>IF(ISBLANK(Wine!AK86),"",if(Wine!AK86=0,"",Wine!AK86))</f>
        <v/>
      </c>
      <c r="Q1952" s="793"/>
      <c r="R1952" s="793" t="str">
        <f>IF(ISBLANK(Wine!AM86),"",if(Wine!AM86=0,"",Wine!AM86))</f>
        <v/>
      </c>
    </row>
    <row r="1953">
      <c r="A1953" s="779"/>
      <c r="C1953" s="450" t="b">
        <f>IF(ISBLANK(Wine!Q87),FALSE,if(Wine!Q87=0,FALSE,TRUE))</f>
        <v>0</v>
      </c>
      <c r="D1953" s="450" t="str">
        <f>if(Wine!S87=0,"",IF(isblank(Wine!S87),"",if(MOC!$J$152=false,Wine!P87,if(C1953=true,MOC!$H$152&amp;Wine!P87,if(MOC!$J$153,MOC!$H$152&amp;Wine!P87,Wine!P87)))))</f>
        <v/>
      </c>
      <c r="E1953" s="450" t="str">
        <f>if(Wine!S87=0,"",IF(isblank(Wine!S87),"",Wine!S87))</f>
        <v/>
      </c>
      <c r="G1953" s="450" t="str">
        <f>if(Wine!S87=0,"",IF(isblank(Wine!S87),"",if(MOC!$J$156=true,Wine!$P$14,$B$1881)))</f>
        <v/>
      </c>
      <c r="H1953" s="780">
        <f t="shared" si="19"/>
        <v>72</v>
      </c>
      <c r="I1953" s="793" t="str">
        <f>Wine!AJ87</f>
        <v/>
      </c>
      <c r="J1953" s="793"/>
      <c r="K1953" s="793"/>
      <c r="L1953" s="793"/>
      <c r="M1953" s="793"/>
      <c r="N1953" s="793"/>
      <c r="O1953" s="793"/>
      <c r="P1953" s="793" t="str">
        <f>IF(ISBLANK(Wine!AK87),"",if(Wine!AK87=0,"",Wine!AK87))</f>
        <v/>
      </c>
      <c r="Q1953" s="793"/>
      <c r="R1953" s="793" t="str">
        <f>IF(ISBLANK(Wine!AM87),"",if(Wine!AM87=0,"",Wine!AM87))</f>
        <v/>
      </c>
    </row>
    <row r="1954">
      <c r="A1954" s="779"/>
      <c r="C1954" s="450" t="b">
        <f>IF(ISBLANK(Wine!Q88),FALSE,if(Wine!Q88=0,FALSE,TRUE))</f>
        <v>0</v>
      </c>
      <c r="D1954" s="450" t="str">
        <f>if(Wine!S88=0,"",IF(isblank(Wine!S88),"",if(MOC!$J$152=false,Wine!P88,if(C1954=true,MOC!$H$152&amp;Wine!P88,if(MOC!$J$153,MOC!$H$152&amp;Wine!P88,Wine!P88)))))</f>
        <v/>
      </c>
      <c r="E1954" s="450" t="str">
        <f>if(Wine!S88=0,"",IF(isblank(Wine!S88),"",Wine!S88))</f>
        <v/>
      </c>
      <c r="G1954" s="450" t="str">
        <f>if(Wine!S88=0,"",IF(isblank(Wine!S88),"",if(MOC!$J$156=true,Wine!$P$14,$B$1881)))</f>
        <v/>
      </c>
      <c r="H1954" s="780">
        <f t="shared" si="19"/>
        <v>73</v>
      </c>
      <c r="I1954" s="793" t="str">
        <f>Wine!AJ88</f>
        <v/>
      </c>
      <c r="J1954" s="793"/>
      <c r="K1954" s="793"/>
      <c r="L1954" s="793"/>
      <c r="M1954" s="793"/>
      <c r="N1954" s="793"/>
      <c r="O1954" s="793"/>
      <c r="P1954" s="793" t="str">
        <f>IF(ISBLANK(Wine!AK88),"",if(Wine!AK88=0,"",Wine!AK88))</f>
        <v/>
      </c>
      <c r="Q1954" s="793"/>
      <c r="R1954" s="793" t="str">
        <f>IF(ISBLANK(Wine!AM88),"",if(Wine!AM88=0,"",Wine!AM88))</f>
        <v/>
      </c>
    </row>
    <row r="1955">
      <c r="A1955" s="779"/>
      <c r="C1955" s="450" t="b">
        <f>IF(ISBLANK(Wine!Q89),FALSE,if(Wine!Q89=0,FALSE,TRUE))</f>
        <v>0</v>
      </c>
      <c r="D1955" s="450" t="str">
        <f>if(Wine!S89=0,"",IF(isblank(Wine!S89),"",if(MOC!$J$152=false,Wine!P89,if(C1955=true,MOC!$H$152&amp;Wine!P89,if(MOC!$J$153,MOC!$H$152&amp;Wine!P89,Wine!P89)))))</f>
        <v/>
      </c>
      <c r="E1955" s="450" t="str">
        <f>if(Wine!S89=0,"",IF(isblank(Wine!S89),"",Wine!S89))</f>
        <v/>
      </c>
      <c r="G1955" s="450" t="str">
        <f>if(Wine!S89=0,"",IF(isblank(Wine!S89),"",if(MOC!$J$156=true,Wine!$P$14,$B$1881)))</f>
        <v/>
      </c>
      <c r="H1955" s="780">
        <f t="shared" si="19"/>
        <v>74</v>
      </c>
      <c r="I1955" s="793" t="str">
        <f>Wine!AJ89</f>
        <v/>
      </c>
      <c r="J1955" s="793"/>
      <c r="K1955" s="793"/>
      <c r="L1955" s="793"/>
      <c r="M1955" s="793"/>
      <c r="N1955" s="793"/>
      <c r="O1955" s="793"/>
      <c r="P1955" s="793" t="str">
        <f>IF(ISBLANK(Wine!AK89),"",if(Wine!AK89=0,"",Wine!AK89))</f>
        <v/>
      </c>
      <c r="Q1955" s="793"/>
      <c r="R1955" s="793" t="str">
        <f>IF(ISBLANK(Wine!AM89),"",if(Wine!AM89=0,"",Wine!AM89))</f>
        <v/>
      </c>
    </row>
    <row r="1956">
      <c r="A1956" s="779"/>
      <c r="C1956" s="450" t="b">
        <f>IF(ISBLANK(Wine!Q90),FALSE,if(Wine!Q90=0,FALSE,TRUE))</f>
        <v>0</v>
      </c>
      <c r="D1956" s="450" t="str">
        <f>if(Wine!S90=0,"",IF(isblank(Wine!S90),"",if(MOC!$J$152=false,Wine!P90,if(C1956=true,MOC!$H$152&amp;Wine!P90,if(MOC!$J$153,MOC!$H$152&amp;Wine!P90,Wine!P90)))))</f>
        <v/>
      </c>
      <c r="E1956" s="450" t="str">
        <f>if(Wine!S90=0,"",IF(isblank(Wine!S90),"",Wine!S90))</f>
        <v/>
      </c>
      <c r="G1956" s="450" t="str">
        <f>if(Wine!S90=0,"",IF(isblank(Wine!S90),"",if(MOC!$J$156=true,Wine!$P$14,$B$1881)))</f>
        <v/>
      </c>
      <c r="H1956" s="780">
        <f t="shared" si="19"/>
        <v>75</v>
      </c>
      <c r="I1956" s="793" t="str">
        <f>Wine!AJ90</f>
        <v/>
      </c>
      <c r="J1956" s="793"/>
      <c r="K1956" s="793"/>
      <c r="L1956" s="793"/>
      <c r="M1956" s="793"/>
      <c r="N1956" s="793"/>
      <c r="O1956" s="793"/>
      <c r="P1956" s="793" t="str">
        <f>IF(ISBLANK(Wine!AK90),"",if(Wine!AK90=0,"",Wine!AK90))</f>
        <v/>
      </c>
      <c r="Q1956" s="793"/>
      <c r="R1956" s="793" t="str">
        <f>IF(ISBLANK(Wine!AM90),"",if(Wine!AM90=0,"",Wine!AM90))</f>
        <v/>
      </c>
    </row>
    <row r="1957">
      <c r="A1957" s="779"/>
      <c r="C1957" s="450" t="b">
        <f>IF(ISBLANK(Wine!Q91),FALSE,if(Wine!Q91=0,FALSE,TRUE))</f>
        <v>0</v>
      </c>
      <c r="D1957" s="450" t="str">
        <f>if(Wine!S91=0,"",IF(isblank(Wine!S91),"",if(MOC!$J$152=false,Wine!P91,if(C1957=true,MOC!$H$152&amp;Wine!P91,if(MOC!$J$153,MOC!$H$152&amp;Wine!P91,Wine!P91)))))</f>
        <v/>
      </c>
      <c r="E1957" s="450" t="str">
        <f>if(Wine!S91=0,"",IF(isblank(Wine!S91),"",Wine!S91))</f>
        <v/>
      </c>
      <c r="G1957" s="450" t="str">
        <f>if(Wine!S91=0,"",IF(isblank(Wine!S91),"",if(MOC!$J$156=true,Wine!$P$14,$B$1881)))</f>
        <v/>
      </c>
      <c r="H1957" s="780">
        <f t="shared" si="19"/>
        <v>76</v>
      </c>
      <c r="I1957" s="793" t="str">
        <f>Wine!AJ91</f>
        <v/>
      </c>
      <c r="J1957" s="793"/>
      <c r="K1957" s="793"/>
      <c r="L1957" s="793"/>
      <c r="M1957" s="793"/>
      <c r="N1957" s="793"/>
      <c r="O1957" s="793"/>
      <c r="P1957" s="793" t="str">
        <f>IF(ISBLANK(Wine!AK91),"",if(Wine!AK91=0,"",Wine!AK91))</f>
        <v/>
      </c>
      <c r="Q1957" s="793"/>
      <c r="R1957" s="793" t="str">
        <f>IF(ISBLANK(Wine!AM91),"",if(Wine!AM91=0,"",Wine!AM91))</f>
        <v/>
      </c>
    </row>
    <row r="1958">
      <c r="A1958" s="779"/>
      <c r="C1958" s="450" t="b">
        <f>IF(ISBLANK(Wine!Q92),FALSE,if(Wine!Q92=0,FALSE,TRUE))</f>
        <v>0</v>
      </c>
      <c r="D1958" s="450" t="str">
        <f>if(Wine!S92=0,"",IF(isblank(Wine!S92),"",if(MOC!$J$152=false,Wine!P92,if(C1958=true,MOC!$H$152&amp;Wine!P92,if(MOC!$J$153,MOC!$H$152&amp;Wine!P92,Wine!P92)))))</f>
        <v/>
      </c>
      <c r="E1958" s="450" t="str">
        <f>if(Wine!S92=0,"",IF(isblank(Wine!S92),"",Wine!S92))</f>
        <v/>
      </c>
      <c r="G1958" s="450" t="str">
        <f>if(Wine!S92=0,"",IF(isblank(Wine!S92),"",if(MOC!$J$156=true,Wine!$P$14,$B$1881)))</f>
        <v/>
      </c>
      <c r="H1958" s="780">
        <f t="shared" si="19"/>
        <v>77</v>
      </c>
      <c r="I1958" s="793" t="str">
        <f>Wine!AJ92</f>
        <v/>
      </c>
      <c r="J1958" s="793"/>
      <c r="K1958" s="793"/>
      <c r="L1958" s="793"/>
      <c r="M1958" s="793"/>
      <c r="N1958" s="793"/>
      <c r="O1958" s="793"/>
      <c r="P1958" s="793" t="str">
        <f>IF(ISBLANK(Wine!AK92),"",if(Wine!AK92=0,"",Wine!AK92))</f>
        <v/>
      </c>
      <c r="Q1958" s="793"/>
      <c r="R1958" s="793" t="str">
        <f>IF(ISBLANK(Wine!AM92),"",if(Wine!AM92=0,"",Wine!AM92))</f>
        <v/>
      </c>
    </row>
    <row r="1959">
      <c r="A1959" s="779"/>
      <c r="C1959" s="450" t="b">
        <f>IF(ISBLANK(Wine!Q93),FALSE,if(Wine!Q93=0,FALSE,TRUE))</f>
        <v>0</v>
      </c>
      <c r="D1959" s="450" t="str">
        <f>if(Wine!S93=0,"",IF(isblank(Wine!S93),"",if(MOC!$J$152=false,Wine!P93,if(C1959=true,MOC!$H$152&amp;Wine!P93,if(MOC!$J$153,MOC!$H$152&amp;Wine!P93,Wine!P93)))))</f>
        <v/>
      </c>
      <c r="E1959" s="450" t="str">
        <f>if(Wine!S93=0,"",IF(isblank(Wine!S93),"",Wine!S93))</f>
        <v/>
      </c>
      <c r="G1959" s="450" t="str">
        <f>if(Wine!S93=0,"",IF(isblank(Wine!S93),"",if(MOC!$J$156=true,Wine!$P$14,$B$1881)))</f>
        <v/>
      </c>
      <c r="H1959" s="780">
        <f t="shared" si="19"/>
        <v>78</v>
      </c>
      <c r="I1959" s="793" t="str">
        <f>Wine!AJ93</f>
        <v/>
      </c>
      <c r="J1959" s="793"/>
      <c r="K1959" s="793"/>
      <c r="L1959" s="793"/>
      <c r="M1959" s="793"/>
      <c r="N1959" s="793"/>
      <c r="O1959" s="793"/>
      <c r="P1959" s="793" t="str">
        <f>IF(ISBLANK(Wine!AK93),"",if(Wine!AK93=0,"",Wine!AK93))</f>
        <v/>
      </c>
      <c r="Q1959" s="793"/>
      <c r="R1959" s="793" t="str">
        <f>IF(ISBLANK(Wine!AM93),"",if(Wine!AM93=0,"",Wine!AM93))</f>
        <v/>
      </c>
    </row>
    <row r="1960">
      <c r="A1960" s="779"/>
      <c r="C1960" s="450" t="b">
        <f>IF(ISBLANK(Wine!Q94),FALSE,if(Wine!Q94=0,FALSE,TRUE))</f>
        <v>0</v>
      </c>
      <c r="D1960" s="450" t="str">
        <f>if(Wine!S94=0,"",IF(isblank(Wine!S94),"",if(MOC!$J$152=false,Wine!P94,if(C1960=true,MOC!$H$152&amp;Wine!P94,if(MOC!$J$153,MOC!$H$152&amp;Wine!P94,Wine!P94)))))</f>
        <v/>
      </c>
      <c r="E1960" s="450" t="str">
        <f>if(Wine!S94=0,"",IF(isblank(Wine!S94),"",Wine!S94))</f>
        <v/>
      </c>
      <c r="G1960" s="450" t="str">
        <f>if(Wine!S94=0,"",IF(isblank(Wine!S94),"",if(MOC!$J$156=true,Wine!$P$14,$B$1881)))</f>
        <v/>
      </c>
      <c r="H1960" s="780">
        <f t="shared" si="19"/>
        <v>79</v>
      </c>
      <c r="I1960" s="793" t="str">
        <f>Wine!AJ94</f>
        <v/>
      </c>
      <c r="J1960" s="793"/>
      <c r="K1960" s="793"/>
      <c r="L1960" s="793"/>
      <c r="M1960" s="793"/>
      <c r="N1960" s="793"/>
      <c r="O1960" s="793"/>
      <c r="P1960" s="793" t="str">
        <f>IF(ISBLANK(Wine!AK94),"",if(Wine!AK94=0,"",Wine!AK94))</f>
        <v/>
      </c>
      <c r="Q1960" s="793"/>
      <c r="R1960" s="793" t="str">
        <f>IF(ISBLANK(Wine!AM94),"",if(Wine!AM94=0,"",Wine!AM94))</f>
        <v/>
      </c>
    </row>
    <row r="1961">
      <c r="A1961" s="779"/>
      <c r="C1961" s="450" t="b">
        <f>IF(ISBLANK(Wine!Q95),FALSE,if(Wine!Q95=0,FALSE,TRUE))</f>
        <v>0</v>
      </c>
      <c r="D1961" s="450" t="str">
        <f>if(Wine!S95=0,"",IF(isblank(Wine!S95),"",if(MOC!$J$152=false,Wine!P95,if(C1961=true,MOC!$H$152&amp;Wine!P95,if(MOC!$J$153,MOC!$H$152&amp;Wine!P95,Wine!P95)))))</f>
        <v/>
      </c>
      <c r="E1961" s="450" t="str">
        <f>if(Wine!S95=0,"",IF(isblank(Wine!S95),"",Wine!S95))</f>
        <v/>
      </c>
      <c r="G1961" s="450" t="str">
        <f>if(Wine!S95=0,"",IF(isblank(Wine!S95),"",if(MOC!$J$156=true,Wine!$P$14,$B$1881)))</f>
        <v/>
      </c>
      <c r="H1961" s="780">
        <f t="shared" si="19"/>
        <v>80</v>
      </c>
      <c r="I1961" s="793" t="str">
        <f>Wine!AJ95</f>
        <v/>
      </c>
      <c r="J1961" s="793"/>
      <c r="K1961" s="793"/>
      <c r="L1961" s="793"/>
      <c r="M1961" s="793"/>
      <c r="N1961" s="793"/>
      <c r="O1961" s="793"/>
      <c r="P1961" s="793" t="str">
        <f>IF(ISBLANK(Wine!AK95),"",if(Wine!AK95=0,"",Wine!AK95))</f>
        <v/>
      </c>
      <c r="Q1961" s="793"/>
      <c r="R1961" s="793" t="str">
        <f>IF(ISBLANK(Wine!AM95),"",if(Wine!AM95=0,"",Wine!AM95))</f>
        <v/>
      </c>
    </row>
    <row r="1962">
      <c r="A1962" s="779"/>
      <c r="C1962" s="450" t="b">
        <f>IF(ISBLANK(Wine!Q96),FALSE,if(Wine!Q96=0,FALSE,TRUE))</f>
        <v>0</v>
      </c>
      <c r="D1962" s="450" t="str">
        <f>if(Wine!S96=0,"",IF(isblank(Wine!S96),"",if(MOC!$J$152=false,Wine!P96,if(C1962=true,MOC!$H$152&amp;Wine!P96,if(MOC!$J$153,MOC!$H$152&amp;Wine!P96,Wine!P96)))))</f>
        <v/>
      </c>
      <c r="E1962" s="450" t="str">
        <f>if(Wine!S96=0,"",IF(isblank(Wine!S96),"",Wine!S96))</f>
        <v/>
      </c>
      <c r="G1962" s="450" t="str">
        <f>if(Wine!S96=0,"",IF(isblank(Wine!S96),"",if(MOC!$J$156=true,Wine!$P$14,$B$1881)))</f>
        <v/>
      </c>
      <c r="H1962" s="780">
        <f t="shared" si="19"/>
        <v>81</v>
      </c>
      <c r="I1962" s="793" t="str">
        <f>Wine!AJ96</f>
        <v/>
      </c>
      <c r="J1962" s="793"/>
      <c r="K1962" s="793"/>
      <c r="L1962" s="793"/>
      <c r="M1962" s="793"/>
      <c r="N1962" s="793"/>
      <c r="O1962" s="793"/>
      <c r="P1962" s="793" t="str">
        <f>IF(ISBLANK(Wine!AK96),"",if(Wine!AK96=0,"",Wine!AK96))</f>
        <v/>
      </c>
      <c r="Q1962" s="793"/>
      <c r="R1962" s="793" t="str">
        <f>IF(ISBLANK(Wine!AM96),"",if(Wine!AM96=0,"",Wine!AM96))</f>
        <v/>
      </c>
    </row>
    <row r="1963">
      <c r="A1963" s="779"/>
      <c r="C1963" s="450" t="b">
        <f>IF(ISBLANK(Wine!Q97),FALSE,if(Wine!Q97=0,FALSE,TRUE))</f>
        <v>0</v>
      </c>
      <c r="D1963" s="450" t="str">
        <f>if(Wine!S97=0,"",IF(isblank(Wine!S97),"",if(MOC!$J$152=false,Wine!P97,if(C1963=true,MOC!$H$152&amp;Wine!P97,if(MOC!$J$153,MOC!$H$152&amp;Wine!P97,Wine!P97)))))</f>
        <v/>
      </c>
      <c r="E1963" s="450" t="str">
        <f>if(Wine!S97=0,"",IF(isblank(Wine!S97),"",Wine!S97))</f>
        <v/>
      </c>
      <c r="G1963" s="450" t="str">
        <f>if(Wine!S97=0,"",IF(isblank(Wine!S97),"",if(MOC!$J$156=true,Wine!$P$14,$B$1881)))</f>
        <v/>
      </c>
      <c r="H1963" s="780">
        <f t="shared" si="19"/>
        <v>82</v>
      </c>
      <c r="I1963" s="793" t="str">
        <f>Wine!AJ97</f>
        <v/>
      </c>
      <c r="J1963" s="793"/>
      <c r="K1963" s="793"/>
      <c r="L1963" s="793"/>
      <c r="M1963" s="793"/>
      <c r="N1963" s="793"/>
      <c r="O1963" s="793"/>
      <c r="P1963" s="793" t="str">
        <f>IF(ISBLANK(Wine!AK97),"",if(Wine!AK97=0,"",Wine!AK97))</f>
        <v/>
      </c>
      <c r="Q1963" s="793"/>
      <c r="R1963" s="793" t="str">
        <f>IF(ISBLANK(Wine!AM97),"",if(Wine!AM97=0,"",Wine!AM97))</f>
        <v/>
      </c>
    </row>
    <row r="1964">
      <c r="A1964" s="779"/>
      <c r="C1964" s="450" t="b">
        <f>IF(ISBLANK(Wine!Q98),FALSE,if(Wine!Q98=0,FALSE,TRUE))</f>
        <v>0</v>
      </c>
      <c r="D1964" s="450" t="str">
        <f>if(Wine!S98=0,"",IF(isblank(Wine!S98),"",if(MOC!$J$152=false,Wine!P98,if(C1964=true,MOC!$H$152&amp;Wine!P98,if(MOC!$J$153,MOC!$H$152&amp;Wine!P98,Wine!P98)))))</f>
        <v/>
      </c>
      <c r="E1964" s="450" t="str">
        <f>if(Wine!S98=0,"",IF(isblank(Wine!S98),"",Wine!S98))</f>
        <v/>
      </c>
      <c r="G1964" s="450" t="str">
        <f>if(Wine!S98=0,"",IF(isblank(Wine!S98),"",if(MOC!$J$156=true,Wine!$P$14,$B$1881)))</f>
        <v/>
      </c>
      <c r="H1964" s="780">
        <f t="shared" si="19"/>
        <v>83</v>
      </c>
      <c r="I1964" s="793" t="str">
        <f>Wine!AJ98</f>
        <v/>
      </c>
      <c r="J1964" s="793"/>
      <c r="K1964" s="793"/>
      <c r="L1964" s="793"/>
      <c r="M1964" s="793"/>
      <c r="N1964" s="793"/>
      <c r="O1964" s="793"/>
      <c r="P1964" s="793" t="str">
        <f>IF(ISBLANK(Wine!AK98),"",if(Wine!AK98=0,"",Wine!AK98))</f>
        <v/>
      </c>
      <c r="Q1964" s="793"/>
      <c r="R1964" s="793" t="str">
        <f>IF(ISBLANK(Wine!AM98),"",if(Wine!AM98=0,"",Wine!AM98))</f>
        <v/>
      </c>
    </row>
    <row r="1965">
      <c r="A1965" s="779"/>
      <c r="C1965" s="450" t="b">
        <f>IF(ISBLANK(Wine!Q99),FALSE,if(Wine!Q99=0,FALSE,TRUE))</f>
        <v>0</v>
      </c>
      <c r="D1965" s="450" t="str">
        <f>if(Wine!S99=0,"",IF(isblank(Wine!S99),"",if(MOC!$J$152=false,Wine!P99,if(C1965=true,MOC!$H$152&amp;Wine!P99,if(MOC!$J$153,MOC!$H$152&amp;Wine!P99,Wine!P99)))))</f>
        <v/>
      </c>
      <c r="E1965" s="450" t="str">
        <f>if(Wine!S99=0,"",IF(isblank(Wine!S99),"",Wine!S99))</f>
        <v/>
      </c>
      <c r="G1965" s="450" t="str">
        <f>if(Wine!S99=0,"",IF(isblank(Wine!S99),"",if(MOC!$J$156=true,Wine!$P$14,$B$1881)))</f>
        <v/>
      </c>
      <c r="H1965" s="780">
        <f t="shared" si="19"/>
        <v>84</v>
      </c>
      <c r="I1965" s="793" t="str">
        <f>Wine!AJ99</f>
        <v/>
      </c>
      <c r="J1965" s="793"/>
      <c r="K1965" s="793"/>
      <c r="L1965" s="793"/>
      <c r="M1965" s="793"/>
      <c r="N1965" s="793"/>
      <c r="O1965" s="793"/>
      <c r="P1965" s="793" t="str">
        <f>IF(ISBLANK(Wine!AK99),"",if(Wine!AK99=0,"",Wine!AK99))</f>
        <v/>
      </c>
      <c r="Q1965" s="793"/>
      <c r="R1965" s="793" t="str">
        <f>IF(ISBLANK(Wine!AM99),"",if(Wine!AM99=0,"",Wine!AM99))</f>
        <v/>
      </c>
    </row>
    <row r="1966">
      <c r="A1966" s="779"/>
      <c r="C1966" s="450" t="b">
        <f>IF(ISBLANK(Wine!Q100),FALSE,if(Wine!Q100=0,FALSE,TRUE))</f>
        <v>0</v>
      </c>
      <c r="D1966" s="450" t="str">
        <f>if(Wine!S100=0,"",IF(isblank(Wine!S100),"",if(MOC!$J$152=false,Wine!P100,if(C1966=true,MOC!$H$152&amp;Wine!P100,if(MOC!$J$153,MOC!$H$152&amp;Wine!P100,Wine!P100)))))</f>
        <v/>
      </c>
      <c r="E1966" s="450" t="str">
        <f>if(Wine!S100=0,"",IF(isblank(Wine!S100),"",Wine!S100))</f>
        <v/>
      </c>
      <c r="G1966" s="450" t="str">
        <f>if(Wine!S100=0,"",IF(isblank(Wine!S100),"",if(MOC!$J$156=true,Wine!$P$14,$B$1881)))</f>
        <v/>
      </c>
      <c r="H1966" s="780">
        <f t="shared" si="19"/>
        <v>85</v>
      </c>
      <c r="I1966" s="793" t="str">
        <f>Wine!AJ100</f>
        <v/>
      </c>
      <c r="J1966" s="793"/>
      <c r="K1966" s="793"/>
      <c r="L1966" s="793"/>
      <c r="M1966" s="793"/>
      <c r="N1966" s="793"/>
      <c r="O1966" s="793"/>
      <c r="P1966" s="793" t="str">
        <f>IF(ISBLANK(Wine!AK100),"",if(Wine!AK100=0,"",Wine!AK100))</f>
        <v/>
      </c>
      <c r="Q1966" s="793"/>
      <c r="R1966" s="793" t="str">
        <f>IF(ISBLANK(Wine!AM100),"",if(Wine!AM100=0,"",Wine!AM100))</f>
        <v/>
      </c>
    </row>
    <row r="1967">
      <c r="A1967" s="779"/>
      <c r="C1967" s="450" t="b">
        <f>IF(ISBLANK(Wine!Q101),FALSE,if(Wine!Q101=0,FALSE,TRUE))</f>
        <v>0</v>
      </c>
      <c r="D1967" s="450" t="str">
        <f>if(Wine!S101=0,"",IF(isblank(Wine!S101),"",if(MOC!$J$152=false,Wine!P101,if(C1967=true,MOC!$H$152&amp;Wine!P101,if(MOC!$J$153,MOC!$H$152&amp;Wine!P101,Wine!P101)))))</f>
        <v/>
      </c>
      <c r="E1967" s="450" t="str">
        <f>if(Wine!S101=0,"",IF(isblank(Wine!S101),"",Wine!S101))</f>
        <v/>
      </c>
      <c r="G1967" s="450" t="str">
        <f>if(Wine!S101=0,"",IF(isblank(Wine!S101),"",if(MOC!$J$156=true,Wine!$P$14,$B$1881)))</f>
        <v/>
      </c>
      <c r="H1967" s="780">
        <f t="shared" si="19"/>
        <v>86</v>
      </c>
      <c r="I1967" s="793" t="str">
        <f>Wine!AJ101</f>
        <v/>
      </c>
      <c r="J1967" s="793"/>
      <c r="K1967" s="793"/>
      <c r="L1967" s="793"/>
      <c r="M1967" s="793"/>
      <c r="N1967" s="793"/>
      <c r="O1967" s="793"/>
      <c r="P1967" s="793" t="str">
        <f>IF(ISBLANK(Wine!AK101),"",if(Wine!AK101=0,"",Wine!AK101))</f>
        <v/>
      </c>
      <c r="Q1967" s="793"/>
      <c r="R1967" s="793" t="str">
        <f>IF(ISBLANK(Wine!AM101),"",if(Wine!AM101=0,"",Wine!AM101))</f>
        <v/>
      </c>
    </row>
    <row r="1968">
      <c r="A1968" s="779"/>
      <c r="C1968" s="450" t="b">
        <f>IF(ISBLANK(Wine!Q102),FALSE,if(Wine!Q102=0,FALSE,TRUE))</f>
        <v>0</v>
      </c>
      <c r="D1968" s="450" t="str">
        <f>if(Wine!S102=0,"",IF(isblank(Wine!S102),"",if(MOC!$J$152=false,Wine!P102,if(C1968=true,MOC!$H$152&amp;Wine!P102,if(MOC!$J$153,MOC!$H$152&amp;Wine!P102,Wine!P102)))))</f>
        <v/>
      </c>
      <c r="E1968" s="450" t="str">
        <f>if(Wine!S102=0,"",IF(isblank(Wine!S102),"",Wine!S102))</f>
        <v/>
      </c>
      <c r="G1968" s="450" t="str">
        <f>if(Wine!S102=0,"",IF(isblank(Wine!S102),"",if(MOC!$J$156=true,Wine!$P$14,$B$1881)))</f>
        <v/>
      </c>
      <c r="H1968" s="780">
        <f t="shared" si="19"/>
        <v>87</v>
      </c>
      <c r="I1968" s="793" t="str">
        <f>Wine!AJ102</f>
        <v/>
      </c>
      <c r="J1968" s="793"/>
      <c r="K1968" s="793"/>
      <c r="L1968" s="793"/>
      <c r="M1968" s="793"/>
      <c r="N1968" s="793"/>
      <c r="O1968" s="793"/>
      <c r="P1968" s="793" t="str">
        <f>IF(ISBLANK(Wine!AK102),"",if(Wine!AK102=0,"",Wine!AK102))</f>
        <v/>
      </c>
      <c r="Q1968" s="793"/>
      <c r="R1968" s="793" t="str">
        <f>IF(ISBLANK(Wine!AM102),"",if(Wine!AM102=0,"",Wine!AM102))</f>
        <v/>
      </c>
    </row>
    <row r="1969">
      <c r="A1969" s="779"/>
      <c r="C1969" s="450" t="b">
        <f>IF(ISBLANK(Wine!Q103),FALSE,if(Wine!Q103=0,FALSE,TRUE))</f>
        <v>0</v>
      </c>
      <c r="D1969" s="450" t="str">
        <f>if(Wine!S103=0,"",IF(isblank(Wine!S103),"",if(MOC!$J$152=false,Wine!P103,if(C1969=true,MOC!$H$152&amp;Wine!P103,if(MOC!$J$153,MOC!$H$152&amp;Wine!P103,Wine!P103)))))</f>
        <v/>
      </c>
      <c r="E1969" s="450" t="str">
        <f>if(Wine!S103=0,"",IF(isblank(Wine!S103),"",Wine!S103))</f>
        <v/>
      </c>
      <c r="G1969" s="450" t="str">
        <f>if(Wine!S103=0,"",IF(isblank(Wine!S103),"",if(MOC!$J$156=true,Wine!$P$14,$B$1881)))</f>
        <v/>
      </c>
      <c r="H1969" s="780">
        <f t="shared" si="19"/>
        <v>88</v>
      </c>
      <c r="I1969" s="793" t="str">
        <f>Wine!AJ103</f>
        <v/>
      </c>
      <c r="J1969" s="793"/>
      <c r="K1969" s="793"/>
      <c r="L1969" s="793"/>
      <c r="M1969" s="793"/>
      <c r="N1969" s="793"/>
      <c r="O1969" s="793"/>
      <c r="P1969" s="793" t="str">
        <f>IF(ISBLANK(Wine!AK103),"",if(Wine!AK103=0,"",Wine!AK103))</f>
        <v/>
      </c>
      <c r="Q1969" s="793"/>
      <c r="R1969" s="793" t="str">
        <f>IF(ISBLANK(Wine!AM103),"",if(Wine!AM103=0,"",Wine!AM103))</f>
        <v/>
      </c>
    </row>
    <row r="1970">
      <c r="A1970" s="779"/>
      <c r="C1970" s="450" t="b">
        <f>IF(ISBLANK(Wine!Q104),FALSE,if(Wine!Q104=0,FALSE,TRUE))</f>
        <v>0</v>
      </c>
      <c r="D1970" s="450" t="str">
        <f>if(Wine!S104=0,"",IF(isblank(Wine!S104),"",if(MOC!$J$152=false,Wine!P104,if(C1970=true,MOC!$H$152&amp;Wine!P104,if(MOC!$J$153,MOC!$H$152&amp;Wine!P104,Wine!P104)))))</f>
        <v/>
      </c>
      <c r="E1970" s="450" t="str">
        <f>if(Wine!S104=0,"",IF(isblank(Wine!S104),"",Wine!S104))</f>
        <v/>
      </c>
      <c r="G1970" s="450" t="str">
        <f>if(Wine!S104=0,"",IF(isblank(Wine!S104),"",if(MOC!$J$156=true,Wine!$P$14,$B$1881)))</f>
        <v/>
      </c>
      <c r="H1970" s="780">
        <f t="shared" si="19"/>
        <v>89</v>
      </c>
      <c r="I1970" s="793" t="str">
        <f>Wine!AJ104</f>
        <v/>
      </c>
      <c r="J1970" s="793"/>
      <c r="K1970" s="793"/>
      <c r="L1970" s="793"/>
      <c r="M1970" s="793"/>
      <c r="N1970" s="793"/>
      <c r="O1970" s="793"/>
      <c r="P1970" s="793" t="str">
        <f>IF(ISBLANK(Wine!AK104),"",if(Wine!AK104=0,"",Wine!AK104))</f>
        <v/>
      </c>
      <c r="Q1970" s="793"/>
      <c r="R1970" s="793" t="str">
        <f>IF(ISBLANK(Wine!AM104),"",if(Wine!AM104=0,"",Wine!AM104))</f>
        <v/>
      </c>
    </row>
    <row r="1971">
      <c r="A1971" s="779"/>
      <c r="C1971" s="450" t="b">
        <f>IF(ISBLANK(Wine!Q105),FALSE,if(Wine!Q105=0,FALSE,TRUE))</f>
        <v>0</v>
      </c>
      <c r="D1971" s="450" t="str">
        <f>if(Wine!S105=0,"",IF(isblank(Wine!S105),"",if(MOC!$J$152=false,Wine!P105,if(C1971=true,MOC!$H$152&amp;Wine!P105,if(MOC!$J$153,MOC!$H$152&amp;Wine!P105,Wine!P105)))))</f>
        <v/>
      </c>
      <c r="E1971" s="450" t="str">
        <f>if(Wine!S105=0,"",IF(isblank(Wine!S105),"",Wine!S105))</f>
        <v/>
      </c>
      <c r="G1971" s="450" t="str">
        <f>if(Wine!S105=0,"",IF(isblank(Wine!S105),"",if(MOC!$J$156=true,Wine!$P$14,$B$1881)))</f>
        <v/>
      </c>
      <c r="H1971" s="780">
        <f t="shared" si="19"/>
        <v>90</v>
      </c>
      <c r="I1971" s="793" t="str">
        <f>Wine!AJ105</f>
        <v/>
      </c>
      <c r="J1971" s="793"/>
      <c r="K1971" s="793"/>
      <c r="L1971" s="793"/>
      <c r="M1971" s="793"/>
      <c r="N1971" s="793"/>
      <c r="O1971" s="793"/>
      <c r="P1971" s="793" t="str">
        <f>IF(ISBLANK(Wine!AK105),"",if(Wine!AK105=0,"",Wine!AK105))</f>
        <v/>
      </c>
      <c r="Q1971" s="793"/>
      <c r="R1971" s="793" t="str">
        <f>IF(ISBLANK(Wine!AM105),"",if(Wine!AM105=0,"",Wine!AM105))</f>
        <v/>
      </c>
    </row>
    <row r="1972">
      <c r="A1972" s="779"/>
      <c r="C1972" s="450" t="b">
        <f>IF(ISBLANK(Wine!Q106),FALSE,if(Wine!Q106=0,FALSE,TRUE))</f>
        <v>0</v>
      </c>
      <c r="D1972" s="450" t="str">
        <f>if(Wine!S106=0,"",IF(isblank(Wine!S106),"",if(MOC!$J$152=false,Wine!P106,if(C1972=true,MOC!$H$152&amp;Wine!P106,if(MOC!$J$153,MOC!$H$152&amp;Wine!P106,Wine!P106)))))</f>
        <v/>
      </c>
      <c r="E1972" s="450" t="str">
        <f>if(Wine!S106=0,"",IF(isblank(Wine!S106),"",Wine!S106))</f>
        <v/>
      </c>
      <c r="G1972" s="450" t="str">
        <f>if(Wine!S106=0,"",IF(isblank(Wine!S106),"",if(MOC!$J$156=true,Wine!$P$14,$B$1881)))</f>
        <v/>
      </c>
      <c r="H1972" s="780">
        <f t="shared" si="19"/>
        <v>91</v>
      </c>
      <c r="I1972" s="793" t="str">
        <f>Wine!AJ106</f>
        <v/>
      </c>
      <c r="J1972" s="793"/>
      <c r="K1972" s="793"/>
      <c r="L1972" s="793"/>
      <c r="M1972" s="793"/>
      <c r="N1972" s="793"/>
      <c r="O1972" s="793"/>
      <c r="P1972" s="793" t="str">
        <f>IF(ISBLANK(Wine!AK106),"",if(Wine!AK106=0,"",Wine!AK106))</f>
        <v/>
      </c>
      <c r="Q1972" s="793"/>
      <c r="R1972" s="793" t="str">
        <f>IF(ISBLANK(Wine!AM106),"",if(Wine!AM106=0,"",Wine!AM106))</f>
        <v/>
      </c>
    </row>
    <row r="1973">
      <c r="A1973" s="779"/>
      <c r="C1973" s="450" t="b">
        <f>IF(ISBLANK(Wine!Q107),FALSE,if(Wine!Q107=0,FALSE,TRUE))</f>
        <v>0</v>
      </c>
      <c r="D1973" s="450" t="str">
        <f>if(Wine!S107=0,"",IF(isblank(Wine!S107),"",if(MOC!$J$152=false,Wine!P107,if(C1973=true,MOC!$H$152&amp;Wine!P107,if(MOC!$J$153,MOC!$H$152&amp;Wine!P107,Wine!P107)))))</f>
        <v/>
      </c>
      <c r="E1973" s="450" t="str">
        <f>if(Wine!S107=0,"",IF(isblank(Wine!S107),"",Wine!S107))</f>
        <v/>
      </c>
      <c r="G1973" s="450" t="str">
        <f>if(Wine!S107=0,"",IF(isblank(Wine!S107),"",if(MOC!$J$156=true,Wine!$P$14,$B$1881)))</f>
        <v/>
      </c>
      <c r="H1973" s="780">
        <f t="shared" si="19"/>
        <v>92</v>
      </c>
      <c r="I1973" s="793" t="str">
        <f>Wine!AJ107</f>
        <v/>
      </c>
      <c r="J1973" s="793"/>
      <c r="K1973" s="793"/>
      <c r="L1973" s="793"/>
      <c r="M1973" s="793"/>
      <c r="N1973" s="793"/>
      <c r="O1973" s="793"/>
      <c r="P1973" s="793" t="str">
        <f>IF(ISBLANK(Wine!AK107),"",if(Wine!AK107=0,"",Wine!AK107))</f>
        <v/>
      </c>
      <c r="Q1973" s="793"/>
      <c r="R1973" s="793" t="str">
        <f>IF(ISBLANK(Wine!AM107),"",if(Wine!AM107=0,"",Wine!AM107))</f>
        <v/>
      </c>
    </row>
    <row r="1974">
      <c r="A1974" s="779"/>
      <c r="C1974" s="450" t="b">
        <f>IF(ISBLANK(Wine!Q108),FALSE,if(Wine!Q108=0,FALSE,TRUE))</f>
        <v>0</v>
      </c>
      <c r="D1974" s="450" t="str">
        <f>if(Wine!S108=0,"",IF(isblank(Wine!S108),"",if(MOC!$J$152=false,Wine!P108,if(C1974=true,MOC!$H$152&amp;Wine!P108,if(MOC!$J$153,MOC!$H$152&amp;Wine!P108,Wine!P108)))))</f>
        <v/>
      </c>
      <c r="E1974" s="450" t="str">
        <f>if(Wine!S108=0,"",IF(isblank(Wine!S108),"",Wine!S108))</f>
        <v/>
      </c>
      <c r="G1974" s="450" t="str">
        <f>if(Wine!S108=0,"",IF(isblank(Wine!S108),"",if(MOC!$J$156=true,Wine!$P$14,$B$1881)))</f>
        <v/>
      </c>
      <c r="H1974" s="780">
        <f t="shared" si="19"/>
        <v>93</v>
      </c>
      <c r="I1974" s="793" t="str">
        <f>Wine!AJ108</f>
        <v/>
      </c>
      <c r="J1974" s="793"/>
      <c r="K1974" s="793"/>
      <c r="L1974" s="793"/>
      <c r="M1974" s="793"/>
      <c r="N1974" s="793"/>
      <c r="O1974" s="793"/>
      <c r="P1974" s="793" t="str">
        <f>IF(ISBLANK(Wine!AK108),"",if(Wine!AK108=0,"",Wine!AK108))</f>
        <v/>
      </c>
      <c r="Q1974" s="793"/>
      <c r="R1974" s="793" t="str">
        <f>IF(ISBLANK(Wine!AM108),"",if(Wine!AM108=0,"",Wine!AM108))</f>
        <v/>
      </c>
    </row>
    <row r="1975">
      <c r="A1975" s="779"/>
      <c r="C1975" s="450" t="b">
        <f>IF(ISBLANK(Wine!Q109),FALSE,if(Wine!Q109=0,FALSE,TRUE))</f>
        <v>0</v>
      </c>
      <c r="D1975" s="450" t="str">
        <f>if(Wine!S109=0,"",IF(isblank(Wine!S109),"",if(MOC!$J$152=false,Wine!P109,if(C1975=true,MOC!$H$152&amp;Wine!P109,if(MOC!$J$153,MOC!$H$152&amp;Wine!P109,Wine!P109)))))</f>
        <v/>
      </c>
      <c r="E1975" s="450" t="str">
        <f>if(Wine!S109=0,"",IF(isblank(Wine!S109),"",Wine!S109))</f>
        <v/>
      </c>
      <c r="G1975" s="450" t="str">
        <f>if(Wine!S109=0,"",IF(isblank(Wine!S109),"",if(MOC!$J$156=true,Wine!$P$14,$B$1881)))</f>
        <v/>
      </c>
      <c r="H1975" s="780">
        <f t="shared" si="19"/>
        <v>94</v>
      </c>
      <c r="I1975" s="793" t="str">
        <f>Wine!AJ109</f>
        <v/>
      </c>
      <c r="J1975" s="793"/>
      <c r="K1975" s="793"/>
      <c r="L1975" s="793"/>
      <c r="M1975" s="793"/>
      <c r="N1975" s="793"/>
      <c r="O1975" s="793"/>
      <c r="P1975" s="793" t="str">
        <f>IF(ISBLANK(Wine!AK109),"",if(Wine!AK109=0,"",Wine!AK109))</f>
        <v/>
      </c>
      <c r="Q1975" s="793"/>
      <c r="R1975" s="793" t="str">
        <f>IF(ISBLANK(Wine!AM109),"",if(Wine!AM109=0,"",Wine!AM109))</f>
        <v/>
      </c>
    </row>
    <row r="1976">
      <c r="A1976" s="779"/>
      <c r="C1976" s="450" t="b">
        <f>IF(ISBLANK(Wine!Q110),FALSE,if(Wine!Q110=0,FALSE,TRUE))</f>
        <v>0</v>
      </c>
      <c r="D1976" s="450" t="str">
        <f>if(Wine!S110=0,"",IF(isblank(Wine!S110),"",if(MOC!$J$152=false,Wine!P110,if(C1976=true,MOC!$H$152&amp;Wine!P110,if(MOC!$J$153,MOC!$H$152&amp;Wine!P110,Wine!P110)))))</f>
        <v/>
      </c>
      <c r="E1976" s="450" t="str">
        <f>if(Wine!S110=0,"",IF(isblank(Wine!S110),"",Wine!S110))</f>
        <v/>
      </c>
      <c r="G1976" s="450" t="str">
        <f>if(Wine!S110=0,"",IF(isblank(Wine!S110),"",if(MOC!$J$156=true,Wine!$P$14,$B$1881)))</f>
        <v/>
      </c>
      <c r="H1976" s="780">
        <f t="shared" si="19"/>
        <v>95</v>
      </c>
      <c r="I1976" s="793" t="str">
        <f>Wine!AJ110</f>
        <v/>
      </c>
      <c r="J1976" s="793"/>
      <c r="K1976" s="793"/>
      <c r="L1976" s="793"/>
      <c r="M1976" s="793"/>
      <c r="N1976" s="793"/>
      <c r="O1976" s="793"/>
      <c r="P1976" s="793" t="str">
        <f>IF(ISBLANK(Wine!AK110),"",if(Wine!AK110=0,"",Wine!AK110))</f>
        <v/>
      </c>
      <c r="Q1976" s="793"/>
      <c r="R1976" s="793" t="str">
        <f>IF(ISBLANK(Wine!AM110),"",if(Wine!AM110=0,"",Wine!AM110))</f>
        <v/>
      </c>
    </row>
    <row r="1977">
      <c r="A1977" s="779"/>
      <c r="C1977" s="450" t="b">
        <f>IF(ISBLANK(Wine!Q111),FALSE,if(Wine!Q111=0,FALSE,TRUE))</f>
        <v>0</v>
      </c>
      <c r="D1977" s="450" t="str">
        <f>if(Wine!S111=0,"",IF(isblank(Wine!S111),"",if(MOC!$J$152=false,Wine!P111,if(C1977=true,MOC!$H$152&amp;Wine!P111,if(MOC!$J$153,MOC!$H$152&amp;Wine!P111,Wine!P111)))))</f>
        <v/>
      </c>
      <c r="E1977" s="450" t="str">
        <f>if(Wine!S111=0,"",IF(isblank(Wine!S111),"",Wine!S111))</f>
        <v/>
      </c>
      <c r="G1977" s="450" t="str">
        <f>if(Wine!S111=0,"",IF(isblank(Wine!S111),"",if(MOC!$J$156=true,Wine!$P$14,$B$1881)))</f>
        <v/>
      </c>
      <c r="H1977" s="780">
        <f t="shared" si="19"/>
        <v>96</v>
      </c>
      <c r="I1977" s="793" t="str">
        <f>Wine!AJ111</f>
        <v/>
      </c>
      <c r="J1977" s="793"/>
      <c r="K1977" s="793"/>
      <c r="L1977" s="793"/>
      <c r="M1977" s="793"/>
      <c r="N1977" s="793"/>
      <c r="O1977" s="793"/>
      <c r="P1977" s="793" t="str">
        <f>IF(ISBLANK(Wine!AK111),"",if(Wine!AK111=0,"",Wine!AK111))</f>
        <v/>
      </c>
      <c r="Q1977" s="793"/>
      <c r="R1977" s="793" t="str">
        <f>IF(ISBLANK(Wine!AM111),"",if(Wine!AM111=0,"",Wine!AM111))</f>
        <v/>
      </c>
    </row>
    <row r="1978">
      <c r="A1978" s="779"/>
      <c r="C1978" s="450" t="b">
        <f>IF(ISBLANK(Wine!Q112),FALSE,if(Wine!Q112=0,FALSE,TRUE))</f>
        <v>0</v>
      </c>
      <c r="D1978" s="450" t="str">
        <f>if(Wine!S112=0,"",IF(isblank(Wine!S112),"",if(MOC!$J$152=false,Wine!P112,if(C1978=true,MOC!$H$152&amp;Wine!P112,if(MOC!$J$153,MOC!$H$152&amp;Wine!P112,Wine!P112)))))</f>
        <v/>
      </c>
      <c r="E1978" s="450" t="str">
        <f>if(Wine!S112=0,"",IF(isblank(Wine!S112),"",Wine!S112))</f>
        <v/>
      </c>
      <c r="G1978" s="450" t="str">
        <f>if(Wine!S112=0,"",IF(isblank(Wine!S112),"",if(MOC!$J$156=true,Wine!$P$14,$B$1881)))</f>
        <v/>
      </c>
      <c r="H1978" s="780">
        <f t="shared" si="19"/>
        <v>97</v>
      </c>
      <c r="I1978" s="793" t="str">
        <f>Wine!AJ112</f>
        <v/>
      </c>
      <c r="J1978" s="793"/>
      <c r="K1978" s="793"/>
      <c r="L1978" s="793"/>
      <c r="M1978" s="793"/>
      <c r="N1978" s="793"/>
      <c r="O1978" s="793"/>
      <c r="P1978" s="793" t="str">
        <f>IF(ISBLANK(Wine!AK112),"",if(Wine!AK112=0,"",Wine!AK112))</f>
        <v/>
      </c>
      <c r="Q1978" s="793"/>
      <c r="R1978" s="793" t="str">
        <f>IF(ISBLANK(Wine!AM112),"",if(Wine!AM112=0,"",Wine!AM112))</f>
        <v/>
      </c>
    </row>
    <row r="1979">
      <c r="A1979" s="779"/>
      <c r="C1979" s="450" t="b">
        <f>IF(ISBLANK(Wine!Q113),FALSE,if(Wine!Q113=0,FALSE,TRUE))</f>
        <v>0</v>
      </c>
      <c r="D1979" s="450" t="str">
        <f>if(Wine!S113=0,"",IF(isblank(Wine!S113),"",if(MOC!$J$152=false,Wine!P113,if(C1979=true,MOC!$H$152&amp;Wine!P113,if(MOC!$J$153,MOC!$H$152&amp;Wine!P113,Wine!P113)))))</f>
        <v/>
      </c>
      <c r="E1979" s="450" t="str">
        <f>if(Wine!S113=0,"",IF(isblank(Wine!S113),"",Wine!S113))</f>
        <v/>
      </c>
      <c r="G1979" s="450" t="str">
        <f>if(Wine!S113=0,"",IF(isblank(Wine!S113),"",if(MOC!$J$156=true,Wine!$P$14,$B$1881)))</f>
        <v/>
      </c>
      <c r="H1979" s="780">
        <f t="shared" si="19"/>
        <v>98</v>
      </c>
      <c r="I1979" s="793" t="str">
        <f>Wine!AJ113</f>
        <v/>
      </c>
      <c r="J1979" s="793"/>
      <c r="K1979" s="793"/>
      <c r="L1979" s="793"/>
      <c r="M1979" s="793"/>
      <c r="N1979" s="793"/>
      <c r="O1979" s="793"/>
      <c r="P1979" s="793" t="str">
        <f>IF(ISBLANK(Wine!AK113),"",if(Wine!AK113=0,"",Wine!AK113))</f>
        <v/>
      </c>
      <c r="Q1979" s="793"/>
      <c r="R1979" s="793" t="str">
        <f>IF(ISBLANK(Wine!AM113),"",if(Wine!AM113=0,"",Wine!AM113))</f>
        <v/>
      </c>
    </row>
    <row r="1980">
      <c r="A1980" s="779"/>
      <c r="C1980" s="450" t="b">
        <f>IF(ISBLANK(Wine!Q114),FALSE,if(Wine!Q114=0,FALSE,TRUE))</f>
        <v>0</v>
      </c>
      <c r="D1980" s="450" t="str">
        <f>if(Wine!S114=0,"",IF(isblank(Wine!S114),"",if(MOC!$J$152=false,Wine!P114,if(C1980=true,MOC!$H$152&amp;Wine!P114,if(MOC!$J$153,MOC!$H$152&amp;Wine!P114,Wine!P114)))))</f>
        <v/>
      </c>
      <c r="E1980" s="450" t="str">
        <f>if(Wine!S114=0,"",IF(isblank(Wine!S114),"",Wine!S114))</f>
        <v/>
      </c>
      <c r="G1980" s="450" t="str">
        <f>if(Wine!S114=0,"",IF(isblank(Wine!S114),"",if(MOC!$J$156=true,Wine!$P$14,$B$1881)))</f>
        <v/>
      </c>
      <c r="H1980" s="780">
        <f t="shared" si="19"/>
        <v>99</v>
      </c>
      <c r="I1980" s="793" t="str">
        <f>Wine!AJ114</f>
        <v/>
      </c>
      <c r="J1980" s="793"/>
      <c r="K1980" s="793"/>
      <c r="L1980" s="793"/>
      <c r="M1980" s="793"/>
      <c r="N1980" s="793"/>
      <c r="O1980" s="793"/>
      <c r="P1980" s="793" t="str">
        <f>IF(ISBLANK(Wine!AK114),"",if(Wine!AK114=0,"",Wine!AK114))</f>
        <v/>
      </c>
      <c r="Q1980" s="793"/>
      <c r="R1980" s="793" t="str">
        <f>IF(ISBLANK(Wine!AM114),"",if(Wine!AM114=0,"",Wine!AM114))</f>
        <v/>
      </c>
    </row>
    <row r="1981">
      <c r="A1981" s="779"/>
      <c r="C1981" s="450" t="b">
        <f>IF(ISBLANK(Wine!Q115),FALSE,if(Wine!Q115=0,FALSE,TRUE))</f>
        <v>0</v>
      </c>
      <c r="D1981" s="450" t="str">
        <f>if(Wine!S115=0,"",IF(isblank(Wine!S115),"",if(MOC!$J$152=false,Wine!P115,if(C1981=true,MOC!$H$152&amp;Wine!P115,if(MOC!$J$153,MOC!$H$152&amp;Wine!P115,Wine!P115)))))</f>
        <v/>
      </c>
      <c r="E1981" s="450" t="str">
        <f>if(Wine!S115=0,"",IF(isblank(Wine!S115),"",Wine!S115))</f>
        <v/>
      </c>
      <c r="G1981" s="450" t="str">
        <f>if(Wine!S115=0,"",IF(isblank(Wine!S115),"",if(MOC!$J$156=true,Wine!$P$14,$B$1881)))</f>
        <v/>
      </c>
      <c r="H1981" s="780">
        <f t="shared" si="19"/>
        <v>100</v>
      </c>
      <c r="I1981" s="793" t="str">
        <f>Wine!AJ115</f>
        <v/>
      </c>
      <c r="J1981" s="793"/>
      <c r="K1981" s="793"/>
      <c r="L1981" s="793"/>
      <c r="M1981" s="793"/>
      <c r="N1981" s="793"/>
      <c r="O1981" s="793"/>
      <c r="P1981" s="793" t="str">
        <f>IF(ISBLANK(Wine!AK115),"",if(Wine!AK115=0,"",Wine!AK115))</f>
        <v/>
      </c>
      <c r="Q1981" s="793"/>
      <c r="R1981" s="793" t="str">
        <f>IF(ISBLANK(Wine!AM115),"",if(Wine!AM115=0,"",Wine!AM115))</f>
        <v/>
      </c>
    </row>
    <row r="1982">
      <c r="A1982" s="779"/>
      <c r="H1982" s="780"/>
    </row>
    <row r="1983">
      <c r="A1983" s="779"/>
      <c r="H1983" s="780"/>
    </row>
    <row r="1984">
      <c r="A1984" s="779"/>
      <c r="H1984" s="780"/>
      <c r="I1984" s="782"/>
    </row>
    <row r="1985">
      <c r="A1985" s="791" t="str">
        <f>Wine!U14&amp;" "&amp;Wine!V15</f>
        <v>Optional Wine Category Glass $</v>
      </c>
      <c r="B1985" s="784" t="str">
        <f>SUBSTITUTE(A1985,"$","")</f>
        <v>Optional Wine Category Glass </v>
      </c>
      <c r="H1985" s="785">
        <v>1.0</v>
      </c>
      <c r="I1985" s="793" t="str">
        <f>Wine!AO16</f>
        <v/>
      </c>
      <c r="J1985" s="793"/>
      <c r="K1985" s="793"/>
      <c r="L1985" s="793"/>
      <c r="M1985" s="793"/>
      <c r="N1985" s="793"/>
      <c r="O1985" s="793"/>
      <c r="P1985" s="793" t="str">
        <f>IF(ISBLANK(Wine!AP16),"",if(Wine!AP16=0,"",Wine!AP16))</f>
        <v/>
      </c>
      <c r="Q1985" s="793"/>
      <c r="R1985" s="793" t="str">
        <f>IF(ISBLANK(Wine!AR16),"",if(Wine!AR16=0,"",Wine!AR16))</f>
        <v/>
      </c>
    </row>
    <row r="1986">
      <c r="A1986" s="791" t="s">
        <v>506</v>
      </c>
      <c r="B1986" s="784" t="s">
        <v>506</v>
      </c>
      <c r="C1986" s="450" t="b">
        <f>IF(ISBLANK(Wine!X16),FALSE,if(Wine!X16=0,FALSE,TRUE))</f>
        <v>0</v>
      </c>
      <c r="D1986" s="450" t="str">
        <f>if(Wine!V16=0,"",IF(isblank(Wine!V16),"",if(MOC!$J$148=false,Wine!U16,if(C1986=true,MOC!$H$148&amp;Wine!U16,if(MOC!$J$149,MOC!$H$148&amp;Wine!U16,Wine!U16)))))</f>
        <v/>
      </c>
      <c r="E1986" s="450" t="str">
        <f>if(Wine!V16=0,"",IF(isblank(Wine!V16),"",Wine!V16))</f>
        <v/>
      </c>
      <c r="G1986" s="450" t="str">
        <f>if(Wine!V16=0,"",IF(isblank(Wine!V16),"",if(MOC!$J$156=true,Wine!$U$14,$B$1985)))</f>
        <v/>
      </c>
      <c r="H1986" s="780">
        <f t="shared" ref="H1986:H2084" si="20">H1985+1</f>
        <v>2</v>
      </c>
      <c r="I1986" s="793" t="str">
        <f>Wine!AO17</f>
        <v/>
      </c>
      <c r="J1986" s="793"/>
      <c r="K1986" s="793"/>
      <c r="L1986" s="793"/>
      <c r="M1986" s="793"/>
      <c r="N1986" s="793"/>
      <c r="O1986" s="793"/>
      <c r="P1986" s="793" t="str">
        <f>IF(ISBLANK(Wine!AP17),"",if(Wine!AP17=0,"",Wine!AP17))</f>
        <v/>
      </c>
      <c r="Q1986" s="793"/>
      <c r="R1986" s="793" t="str">
        <f>IF(ISBLANK(Wine!AR17),"",if(Wine!AR17=0,"",Wine!AR17))</f>
        <v/>
      </c>
    </row>
    <row r="1987">
      <c r="A1987" s="779"/>
      <c r="C1987" s="450" t="b">
        <f>IF(ISBLANK(Wine!X17),FALSE,if(Wine!X17=0,FALSE,TRUE))</f>
        <v>0</v>
      </c>
      <c r="D1987" s="450" t="str">
        <f>if(Wine!V17=0,"",IF(isblank(Wine!V17),"",if(MOC!$J$148=false,Wine!U17,if(C1987=true,MOC!$H$148&amp;Wine!U17,if(MOC!$J$149,MOC!$H$148&amp;Wine!U17,Wine!U17)))))</f>
        <v/>
      </c>
      <c r="E1987" s="450" t="str">
        <f>if(Wine!V17=0,"",IF(isblank(Wine!V17),"",Wine!V17))</f>
        <v/>
      </c>
      <c r="G1987" s="450" t="str">
        <f>if(Wine!V17=0,"",IF(isblank(Wine!V17),"",if(MOC!$J$156=true,Wine!$U$14,$B$1985)))</f>
        <v/>
      </c>
      <c r="H1987" s="780">
        <f t="shared" si="20"/>
        <v>3</v>
      </c>
      <c r="I1987" s="793" t="str">
        <f>Wine!AO18</f>
        <v/>
      </c>
      <c r="J1987" s="793"/>
      <c r="K1987" s="793"/>
      <c r="L1987" s="793"/>
      <c r="M1987" s="793"/>
      <c r="N1987" s="793"/>
      <c r="O1987" s="793"/>
      <c r="P1987" s="793" t="str">
        <f>IF(ISBLANK(Wine!AP18),"",if(Wine!AP18=0,"",Wine!AP18))</f>
        <v/>
      </c>
      <c r="Q1987" s="793"/>
      <c r="R1987" s="793" t="str">
        <f>IF(ISBLANK(Wine!AR18),"",if(Wine!AR18=0,"",Wine!AR18))</f>
        <v/>
      </c>
    </row>
    <row r="1988">
      <c r="A1988" s="779"/>
      <c r="C1988" s="450" t="b">
        <f>IF(ISBLANK(Wine!X18),FALSE,if(Wine!X18=0,FALSE,TRUE))</f>
        <v>0</v>
      </c>
      <c r="D1988" s="450" t="str">
        <f>if(Wine!V18=0,"",IF(isblank(Wine!V18),"",if(MOC!$J$148=false,Wine!U18,if(C1988=true,MOC!$H$148&amp;Wine!U18,if(MOC!$J$149,MOC!$H$148&amp;Wine!U18,Wine!U18)))))</f>
        <v/>
      </c>
      <c r="E1988" s="450" t="str">
        <f>if(Wine!V18=0,"",IF(isblank(Wine!V18),"",Wine!V18))</f>
        <v/>
      </c>
      <c r="G1988" s="450" t="str">
        <f>if(Wine!V18=0,"",IF(isblank(Wine!V18),"",if(MOC!$J$156=true,Wine!$U$14,$B$1985)))</f>
        <v/>
      </c>
      <c r="H1988" s="780">
        <f t="shared" si="20"/>
        <v>4</v>
      </c>
      <c r="I1988" s="793" t="str">
        <f>Wine!AO19</f>
        <v/>
      </c>
      <c r="J1988" s="793"/>
      <c r="K1988" s="793"/>
      <c r="L1988" s="793"/>
      <c r="M1988" s="793"/>
      <c r="N1988" s="793"/>
      <c r="O1988" s="793"/>
      <c r="P1988" s="793" t="str">
        <f>IF(ISBLANK(Wine!AP19),"",if(Wine!AP19=0,"",Wine!AP19))</f>
        <v/>
      </c>
      <c r="Q1988" s="793"/>
      <c r="R1988" s="793" t="str">
        <f>IF(ISBLANK(Wine!AR19),"",if(Wine!AR19=0,"",Wine!AR19))</f>
        <v/>
      </c>
    </row>
    <row r="1989">
      <c r="A1989" s="779"/>
      <c r="C1989" s="450" t="b">
        <f>IF(ISBLANK(Wine!X19),FALSE,if(Wine!X19=0,FALSE,TRUE))</f>
        <v>0</v>
      </c>
      <c r="D1989" s="450" t="str">
        <f>if(Wine!V19=0,"",IF(isblank(Wine!V19),"",if(MOC!$J$148=false,Wine!U19,if(C1989=true,MOC!$H$148&amp;Wine!U19,if(MOC!$J$149,MOC!$H$148&amp;Wine!U19,Wine!U19)))))</f>
        <v/>
      </c>
      <c r="E1989" s="450" t="str">
        <f>if(Wine!V19=0,"",IF(isblank(Wine!V19),"",Wine!V19))</f>
        <v/>
      </c>
      <c r="G1989" s="450" t="str">
        <f>if(Wine!V19=0,"",IF(isblank(Wine!V19),"",if(MOC!$J$156=true,Wine!$U$14,$B$1985)))</f>
        <v/>
      </c>
      <c r="H1989" s="780">
        <f t="shared" si="20"/>
        <v>5</v>
      </c>
      <c r="I1989" s="793" t="str">
        <f>Wine!AO20</f>
        <v/>
      </c>
      <c r="J1989" s="793"/>
      <c r="K1989" s="793"/>
      <c r="L1989" s="793"/>
      <c r="M1989" s="793"/>
      <c r="N1989" s="793"/>
      <c r="O1989" s="793"/>
      <c r="P1989" s="793" t="str">
        <f>IF(ISBLANK(Wine!AP20),"",if(Wine!AP20=0,"",Wine!AP20))</f>
        <v/>
      </c>
      <c r="Q1989" s="793"/>
      <c r="R1989" s="793" t="str">
        <f>IF(ISBLANK(Wine!AR20),"",if(Wine!AR20=0,"",Wine!AR20))</f>
        <v/>
      </c>
    </row>
    <row r="1990">
      <c r="A1990" s="779"/>
      <c r="C1990" s="450" t="b">
        <f>IF(ISBLANK(Wine!X20),FALSE,if(Wine!X20=0,FALSE,TRUE))</f>
        <v>0</v>
      </c>
      <c r="D1990" s="450" t="str">
        <f>if(Wine!V20=0,"",IF(isblank(Wine!V20),"",if(MOC!$J$148=false,Wine!U20,if(C1990=true,MOC!$H$148&amp;Wine!U20,if(MOC!$J$149,MOC!$H$148&amp;Wine!U20,Wine!U20)))))</f>
        <v/>
      </c>
      <c r="E1990" s="450" t="str">
        <f>if(Wine!V20=0,"",IF(isblank(Wine!V20),"",Wine!V20))</f>
        <v/>
      </c>
      <c r="G1990" s="450" t="str">
        <f>if(Wine!V20=0,"",IF(isblank(Wine!V20),"",if(MOC!$J$156=true,Wine!$U$14,$B$1985)))</f>
        <v/>
      </c>
      <c r="H1990" s="780">
        <f t="shared" si="20"/>
        <v>6</v>
      </c>
      <c r="I1990" s="793" t="str">
        <f>Wine!AO21</f>
        <v/>
      </c>
      <c r="J1990" s="793"/>
      <c r="K1990" s="793"/>
      <c r="L1990" s="793"/>
      <c r="M1990" s="793"/>
      <c r="N1990" s="793"/>
      <c r="O1990" s="793"/>
      <c r="P1990" s="793" t="str">
        <f>IF(ISBLANK(Wine!AP21),"",if(Wine!AP21=0,"",Wine!AP21))</f>
        <v/>
      </c>
      <c r="Q1990" s="793"/>
      <c r="R1990" s="793" t="str">
        <f>IF(ISBLANK(Wine!AR21),"",if(Wine!AR21=0,"",Wine!AR21))</f>
        <v/>
      </c>
    </row>
    <row r="1991">
      <c r="A1991" s="779"/>
      <c r="C1991" s="450" t="b">
        <f>IF(ISBLANK(Wine!X21),FALSE,if(Wine!X21=0,FALSE,TRUE))</f>
        <v>0</v>
      </c>
      <c r="D1991" s="450" t="str">
        <f>if(Wine!V21=0,"",IF(isblank(Wine!V21),"",if(MOC!$J$148=false,Wine!U21,if(C1991=true,MOC!$H$148&amp;Wine!U21,if(MOC!$J$149,MOC!$H$148&amp;Wine!U21,Wine!U21)))))</f>
        <v/>
      </c>
      <c r="E1991" s="450" t="str">
        <f>if(Wine!V21=0,"",IF(isblank(Wine!V21),"",Wine!V21))</f>
        <v/>
      </c>
      <c r="G1991" s="450" t="str">
        <f>if(Wine!V21=0,"",IF(isblank(Wine!V21),"",if(MOC!$J$156=true,Wine!$U$14,$B$1985)))</f>
        <v/>
      </c>
      <c r="H1991" s="780">
        <f t="shared" si="20"/>
        <v>7</v>
      </c>
      <c r="I1991" s="793" t="str">
        <f>Wine!AO22</f>
        <v/>
      </c>
      <c r="J1991" s="793"/>
      <c r="K1991" s="793"/>
      <c r="L1991" s="793"/>
      <c r="M1991" s="793"/>
      <c r="N1991" s="793"/>
      <c r="O1991" s="793"/>
      <c r="P1991" s="793" t="str">
        <f>IF(ISBLANK(Wine!AP22),"",if(Wine!AP22=0,"",Wine!AP22))</f>
        <v/>
      </c>
      <c r="Q1991" s="793"/>
      <c r="R1991" s="793" t="str">
        <f>IF(ISBLANK(Wine!AR22),"",if(Wine!AR22=0,"",Wine!AR22))</f>
        <v/>
      </c>
    </row>
    <row r="1992">
      <c r="A1992" s="779"/>
      <c r="C1992" s="450" t="b">
        <f>IF(ISBLANK(Wine!X22),FALSE,if(Wine!X22=0,FALSE,TRUE))</f>
        <v>0</v>
      </c>
      <c r="D1992" s="450" t="str">
        <f>if(Wine!V22=0,"",IF(isblank(Wine!V22),"",if(MOC!$J$148=false,Wine!U22,if(C1992=true,MOC!$H$148&amp;Wine!U22,if(MOC!$J$149,MOC!$H$148&amp;Wine!U22,Wine!U22)))))</f>
        <v/>
      </c>
      <c r="E1992" s="450" t="str">
        <f>if(Wine!V22=0,"",IF(isblank(Wine!V22),"",Wine!V22))</f>
        <v/>
      </c>
      <c r="G1992" s="450" t="str">
        <f>if(Wine!V22=0,"",IF(isblank(Wine!V22),"",if(MOC!$J$156=true,Wine!$U$14,$B$1985)))</f>
        <v/>
      </c>
      <c r="H1992" s="780">
        <f t="shared" si="20"/>
        <v>8</v>
      </c>
      <c r="I1992" s="793" t="str">
        <f>Wine!AO23</f>
        <v/>
      </c>
      <c r="J1992" s="793"/>
      <c r="K1992" s="793"/>
      <c r="L1992" s="793"/>
      <c r="M1992" s="793"/>
      <c r="N1992" s="793"/>
      <c r="O1992" s="793"/>
      <c r="P1992" s="793" t="str">
        <f>IF(ISBLANK(Wine!AP23),"",if(Wine!AP23=0,"",Wine!AP23))</f>
        <v/>
      </c>
      <c r="Q1992" s="793"/>
      <c r="R1992" s="793" t="str">
        <f>IF(ISBLANK(Wine!AR23),"",if(Wine!AR23=0,"",Wine!AR23))</f>
        <v/>
      </c>
    </row>
    <row r="1993">
      <c r="A1993" s="779"/>
      <c r="C1993" s="450" t="b">
        <f>IF(ISBLANK(Wine!X23),FALSE,if(Wine!X23=0,FALSE,TRUE))</f>
        <v>0</v>
      </c>
      <c r="D1993" s="450" t="str">
        <f>if(Wine!V23=0,"",IF(isblank(Wine!V23),"",if(MOC!$J$148=false,Wine!U23,if(C1993=true,MOC!$H$148&amp;Wine!U23,if(MOC!$J$149,MOC!$H$148&amp;Wine!U23,Wine!U23)))))</f>
        <v/>
      </c>
      <c r="E1993" s="450" t="str">
        <f>if(Wine!V23=0,"",IF(isblank(Wine!V23),"",Wine!V23))</f>
        <v/>
      </c>
      <c r="G1993" s="450" t="str">
        <f>if(Wine!V23=0,"",IF(isblank(Wine!V23),"",if(MOC!$J$156=true,Wine!$U$14,$B$1985)))</f>
        <v/>
      </c>
      <c r="H1993" s="780">
        <f t="shared" si="20"/>
        <v>9</v>
      </c>
      <c r="I1993" s="793" t="str">
        <f>Wine!AO24</f>
        <v/>
      </c>
      <c r="J1993" s="793"/>
      <c r="K1993" s="793"/>
      <c r="L1993" s="793"/>
      <c r="M1993" s="793"/>
      <c r="N1993" s="793"/>
      <c r="O1993" s="793"/>
      <c r="P1993" s="793" t="str">
        <f>IF(ISBLANK(Wine!AP24),"",if(Wine!AP24=0,"",Wine!AP24))</f>
        <v/>
      </c>
      <c r="Q1993" s="793"/>
      <c r="R1993" s="793" t="str">
        <f>IF(ISBLANK(Wine!AR24),"",if(Wine!AR24=0,"",Wine!AR24))</f>
        <v/>
      </c>
    </row>
    <row r="1994">
      <c r="A1994" s="779"/>
      <c r="C1994" s="450" t="b">
        <f>IF(ISBLANK(Wine!X24),FALSE,if(Wine!X24=0,FALSE,TRUE))</f>
        <v>0</v>
      </c>
      <c r="D1994" s="450" t="str">
        <f>if(Wine!V24=0,"",IF(isblank(Wine!V24),"",if(MOC!$J$148=false,Wine!U24,if(C1994=true,MOC!$H$148&amp;Wine!U24,if(MOC!$J$149,MOC!$H$148&amp;Wine!U24,Wine!U24)))))</f>
        <v/>
      </c>
      <c r="E1994" s="450" t="str">
        <f>if(Wine!V24=0,"",IF(isblank(Wine!V24),"",Wine!V24))</f>
        <v/>
      </c>
      <c r="G1994" s="450" t="str">
        <f>if(Wine!V24=0,"",IF(isblank(Wine!V24),"",if(MOC!$J$156=true,Wine!$U$14,$B$1985)))</f>
        <v/>
      </c>
      <c r="H1994" s="780">
        <f t="shared" si="20"/>
        <v>10</v>
      </c>
      <c r="I1994" s="793" t="str">
        <f>Wine!AO25</f>
        <v/>
      </c>
      <c r="J1994" s="793"/>
      <c r="K1994" s="793"/>
      <c r="L1994" s="793"/>
      <c r="M1994" s="793"/>
      <c r="N1994" s="793"/>
      <c r="O1994" s="793"/>
      <c r="P1994" s="793" t="str">
        <f>IF(ISBLANK(Wine!AP25),"",if(Wine!AP25=0,"",Wine!AP25))</f>
        <v/>
      </c>
      <c r="Q1994" s="793"/>
      <c r="R1994" s="793" t="str">
        <f>IF(ISBLANK(Wine!AR25),"",if(Wine!AR25=0,"",Wine!AR25))</f>
        <v/>
      </c>
    </row>
    <row r="1995">
      <c r="A1995" s="779"/>
      <c r="C1995" s="450" t="b">
        <f>IF(ISBLANK(Wine!X25),FALSE,if(Wine!X25=0,FALSE,TRUE))</f>
        <v>0</v>
      </c>
      <c r="D1995" s="450" t="str">
        <f>if(Wine!V25=0,"",IF(isblank(Wine!V25),"",if(MOC!$J$148=false,Wine!U25,if(C1995=true,MOC!$H$148&amp;Wine!U25,if(MOC!$J$149,MOC!$H$148&amp;Wine!U25,Wine!U25)))))</f>
        <v/>
      </c>
      <c r="E1995" s="450" t="str">
        <f>if(Wine!V25=0,"",IF(isblank(Wine!V25),"",Wine!V25))</f>
        <v/>
      </c>
      <c r="G1995" s="450" t="str">
        <f>if(Wine!V25=0,"",IF(isblank(Wine!V25),"",if(MOC!$J$156=true,Wine!$U$14,$B$1985)))</f>
        <v/>
      </c>
      <c r="H1995" s="780">
        <f t="shared" si="20"/>
        <v>11</v>
      </c>
      <c r="I1995" s="793" t="str">
        <f>Wine!AO26</f>
        <v/>
      </c>
      <c r="J1995" s="793"/>
      <c r="K1995" s="793"/>
      <c r="L1995" s="793"/>
      <c r="M1995" s="793"/>
      <c r="N1995" s="793"/>
      <c r="O1995" s="793"/>
      <c r="P1995" s="793" t="str">
        <f>IF(ISBLANK(Wine!AP26),"",if(Wine!AP26=0,"",Wine!AP26))</f>
        <v/>
      </c>
      <c r="Q1995" s="793"/>
      <c r="R1995" s="793" t="str">
        <f>IF(ISBLANK(Wine!AR26),"",if(Wine!AR26=0,"",Wine!AR26))</f>
        <v/>
      </c>
    </row>
    <row r="1996">
      <c r="A1996" s="779"/>
      <c r="C1996" s="450" t="b">
        <f>IF(ISBLANK(Wine!X26),FALSE,if(Wine!X26=0,FALSE,TRUE))</f>
        <v>0</v>
      </c>
      <c r="D1996" s="450" t="str">
        <f>if(Wine!V26=0,"",IF(isblank(Wine!V26),"",if(MOC!$J$148=false,Wine!U26,if(C1996=true,MOC!$H$148&amp;Wine!U26,if(MOC!$J$149,MOC!$H$148&amp;Wine!U26,Wine!U26)))))</f>
        <v/>
      </c>
      <c r="E1996" s="450" t="str">
        <f>if(Wine!V26=0,"",IF(isblank(Wine!V26),"",Wine!V26))</f>
        <v/>
      </c>
      <c r="G1996" s="450" t="str">
        <f>if(Wine!V26=0,"",IF(isblank(Wine!V26),"",if(MOC!$J$156=true,Wine!$U$14,$B$1985)))</f>
        <v/>
      </c>
      <c r="H1996" s="780">
        <f t="shared" si="20"/>
        <v>12</v>
      </c>
      <c r="I1996" s="793" t="str">
        <f>Wine!AO27</f>
        <v/>
      </c>
      <c r="J1996" s="793"/>
      <c r="K1996" s="793"/>
      <c r="L1996" s="793"/>
      <c r="M1996" s="793"/>
      <c r="N1996" s="793"/>
      <c r="O1996" s="793"/>
      <c r="P1996" s="793" t="str">
        <f>IF(ISBLANK(Wine!AP27),"",if(Wine!AP27=0,"",Wine!AP27))</f>
        <v/>
      </c>
      <c r="Q1996" s="793"/>
      <c r="R1996" s="793" t="str">
        <f>IF(ISBLANK(Wine!AR27),"",if(Wine!AR27=0,"",Wine!AR27))</f>
        <v/>
      </c>
    </row>
    <row r="1997">
      <c r="A1997" s="779"/>
      <c r="C1997" s="450" t="b">
        <f>IF(ISBLANK(Wine!X27),FALSE,if(Wine!X27=0,FALSE,TRUE))</f>
        <v>0</v>
      </c>
      <c r="D1997" s="450" t="str">
        <f>if(Wine!V27=0,"",IF(isblank(Wine!V27),"",if(MOC!$J$148=false,Wine!U27,if(C1997=true,MOC!$H$148&amp;Wine!U27,if(MOC!$J$149,MOC!$H$148&amp;Wine!U27,Wine!U27)))))</f>
        <v/>
      </c>
      <c r="E1997" s="450" t="str">
        <f>if(Wine!V27=0,"",IF(isblank(Wine!V27),"",Wine!V27))</f>
        <v/>
      </c>
      <c r="G1997" s="450" t="str">
        <f>if(Wine!V27=0,"",IF(isblank(Wine!V27),"",if(MOC!$J$156=true,Wine!$U$14,$B$1985)))</f>
        <v/>
      </c>
      <c r="H1997" s="780">
        <f t="shared" si="20"/>
        <v>13</v>
      </c>
      <c r="I1997" s="793" t="str">
        <f>Wine!AO28</f>
        <v/>
      </c>
      <c r="J1997" s="793"/>
      <c r="K1997" s="793"/>
      <c r="L1997" s="793"/>
      <c r="M1997" s="793"/>
      <c r="N1997" s="793"/>
      <c r="O1997" s="793"/>
      <c r="P1997" s="793" t="str">
        <f>IF(ISBLANK(Wine!AP28),"",if(Wine!AP28=0,"",Wine!AP28))</f>
        <v/>
      </c>
      <c r="Q1997" s="793"/>
      <c r="R1997" s="793" t="str">
        <f>IF(ISBLANK(Wine!AR28),"",if(Wine!AR28=0,"",Wine!AR28))</f>
        <v/>
      </c>
    </row>
    <row r="1998">
      <c r="A1998" s="779"/>
      <c r="C1998" s="450" t="b">
        <f>IF(ISBLANK(Wine!X28),FALSE,if(Wine!X28=0,FALSE,TRUE))</f>
        <v>0</v>
      </c>
      <c r="D1998" s="450" t="str">
        <f>if(Wine!V28=0,"",IF(isblank(Wine!V28),"",if(MOC!$J$148=false,Wine!U28,if(C1998=true,MOC!$H$148&amp;Wine!U28,if(MOC!$J$149,MOC!$H$148&amp;Wine!U28,Wine!U28)))))</f>
        <v/>
      </c>
      <c r="E1998" s="450" t="str">
        <f>if(Wine!V28=0,"",IF(isblank(Wine!V28),"",Wine!V28))</f>
        <v/>
      </c>
      <c r="G1998" s="450" t="str">
        <f>if(Wine!V28=0,"",IF(isblank(Wine!V28),"",if(MOC!$J$156=true,Wine!$U$14,$B$1985)))</f>
        <v/>
      </c>
      <c r="H1998" s="780">
        <f t="shared" si="20"/>
        <v>14</v>
      </c>
      <c r="I1998" s="793" t="str">
        <f>Wine!AO29</f>
        <v/>
      </c>
      <c r="J1998" s="793"/>
      <c r="K1998" s="793"/>
      <c r="L1998" s="793"/>
      <c r="M1998" s="793"/>
      <c r="N1998" s="793"/>
      <c r="O1998" s="793"/>
      <c r="P1998" s="793" t="str">
        <f>IF(ISBLANK(Wine!AP29),"",if(Wine!AP29=0,"",Wine!AP29))</f>
        <v/>
      </c>
      <c r="Q1998" s="793"/>
      <c r="R1998" s="793" t="str">
        <f>IF(ISBLANK(Wine!AR29),"",if(Wine!AR29=0,"",Wine!AR29))</f>
        <v/>
      </c>
    </row>
    <row r="1999">
      <c r="A1999" s="779"/>
      <c r="C1999" s="450" t="b">
        <f>IF(ISBLANK(Wine!X29),FALSE,if(Wine!X29=0,FALSE,TRUE))</f>
        <v>0</v>
      </c>
      <c r="D1999" s="450" t="str">
        <f>if(Wine!V29=0,"",IF(isblank(Wine!V29),"",if(MOC!$J$148=false,Wine!U29,if(C1999=true,MOC!$H$148&amp;Wine!U29,if(MOC!$J$149,MOC!$H$148&amp;Wine!U29,Wine!U29)))))</f>
        <v/>
      </c>
      <c r="E1999" s="450" t="str">
        <f>if(Wine!V29=0,"",IF(isblank(Wine!V29),"",Wine!V29))</f>
        <v/>
      </c>
      <c r="G1999" s="450" t="str">
        <f>if(Wine!V29=0,"",IF(isblank(Wine!V29),"",if(MOC!$J$156=true,Wine!$U$14,$B$1985)))</f>
        <v/>
      </c>
      <c r="H1999" s="780">
        <f t="shared" si="20"/>
        <v>15</v>
      </c>
      <c r="I1999" s="793" t="str">
        <f>Wine!AO30</f>
        <v/>
      </c>
      <c r="J1999" s="793"/>
      <c r="K1999" s="793"/>
      <c r="L1999" s="793"/>
      <c r="M1999" s="793"/>
      <c r="N1999" s="793"/>
      <c r="O1999" s="793"/>
      <c r="P1999" s="793" t="str">
        <f>IF(ISBLANK(Wine!AP30),"",if(Wine!AP30=0,"",Wine!AP30))</f>
        <v/>
      </c>
      <c r="Q1999" s="793"/>
      <c r="R1999" s="793" t="str">
        <f>IF(ISBLANK(Wine!AR30),"",if(Wine!AR30=0,"",Wine!AR30))</f>
        <v/>
      </c>
    </row>
    <row r="2000">
      <c r="A2000" s="779"/>
      <c r="C2000" s="450" t="b">
        <f>IF(ISBLANK(Wine!X30),FALSE,if(Wine!X30=0,FALSE,TRUE))</f>
        <v>0</v>
      </c>
      <c r="D2000" s="450" t="str">
        <f>if(Wine!V30=0,"",IF(isblank(Wine!V30),"",if(MOC!$J$148=false,Wine!U30,if(C2000=true,MOC!$H$148&amp;Wine!U30,if(MOC!$J$149,MOC!$H$148&amp;Wine!U30,Wine!U30)))))</f>
        <v/>
      </c>
      <c r="E2000" s="450" t="str">
        <f>if(Wine!V30=0,"",IF(isblank(Wine!V30),"",Wine!V30))</f>
        <v/>
      </c>
      <c r="G2000" s="450" t="str">
        <f>if(Wine!V30=0,"",IF(isblank(Wine!V30),"",if(MOC!$J$156=true,Wine!$U$14,$B$1985)))</f>
        <v/>
      </c>
      <c r="H2000" s="780">
        <f t="shared" si="20"/>
        <v>16</v>
      </c>
      <c r="I2000" s="793" t="str">
        <f>Wine!AO31</f>
        <v/>
      </c>
      <c r="J2000" s="793"/>
      <c r="K2000" s="793"/>
      <c r="L2000" s="793"/>
      <c r="M2000" s="793"/>
      <c r="N2000" s="793"/>
      <c r="O2000" s="793"/>
      <c r="P2000" s="793" t="str">
        <f>IF(ISBLANK(Wine!AP31),"",if(Wine!AP31=0,"",Wine!AP31))</f>
        <v/>
      </c>
      <c r="Q2000" s="793"/>
      <c r="R2000" s="793" t="str">
        <f>IF(ISBLANK(Wine!AR31),"",if(Wine!AR31=0,"",Wine!AR31))</f>
        <v/>
      </c>
    </row>
    <row r="2001">
      <c r="A2001" s="779"/>
      <c r="C2001" s="450" t="b">
        <f>IF(ISBLANK(Wine!X31),FALSE,if(Wine!X31=0,FALSE,TRUE))</f>
        <v>0</v>
      </c>
      <c r="D2001" s="450" t="str">
        <f>if(Wine!V31=0,"",IF(isblank(Wine!V31),"",if(MOC!$J$148=false,Wine!U31,if(C2001=true,MOC!$H$148&amp;Wine!U31,if(MOC!$J$149,MOC!$H$148&amp;Wine!U31,Wine!U31)))))</f>
        <v/>
      </c>
      <c r="E2001" s="450" t="str">
        <f>if(Wine!V31=0,"",IF(isblank(Wine!V31),"",Wine!V31))</f>
        <v/>
      </c>
      <c r="G2001" s="450" t="str">
        <f>if(Wine!V31=0,"",IF(isblank(Wine!V31),"",if(MOC!$J$156=true,Wine!$U$14,$B$1985)))</f>
        <v/>
      </c>
      <c r="H2001" s="780">
        <f t="shared" si="20"/>
        <v>17</v>
      </c>
      <c r="I2001" s="793" t="str">
        <f>Wine!AO32</f>
        <v/>
      </c>
      <c r="J2001" s="793"/>
      <c r="K2001" s="793"/>
      <c r="L2001" s="793"/>
      <c r="M2001" s="793"/>
      <c r="N2001" s="793"/>
      <c r="O2001" s="793"/>
      <c r="P2001" s="793" t="str">
        <f>IF(ISBLANK(Wine!AP32),"",if(Wine!AP32=0,"",Wine!AP32))</f>
        <v/>
      </c>
      <c r="Q2001" s="793"/>
      <c r="R2001" s="793" t="str">
        <f>IF(ISBLANK(Wine!AR32),"",if(Wine!AR32=0,"",Wine!AR32))</f>
        <v/>
      </c>
    </row>
    <row r="2002">
      <c r="A2002" s="779"/>
      <c r="C2002" s="450" t="b">
        <f>IF(ISBLANK(Wine!X32),FALSE,if(Wine!X32=0,FALSE,TRUE))</f>
        <v>0</v>
      </c>
      <c r="D2002" s="450" t="str">
        <f>if(Wine!V32=0,"",IF(isblank(Wine!V32),"",if(MOC!$J$148=false,Wine!U32,if(C2002=true,MOC!$H$148&amp;Wine!U32,if(MOC!$J$149,MOC!$H$148&amp;Wine!U32,Wine!U32)))))</f>
        <v/>
      </c>
      <c r="E2002" s="450" t="str">
        <f>if(Wine!V32=0,"",IF(isblank(Wine!V32),"",Wine!V32))</f>
        <v/>
      </c>
      <c r="G2002" s="450" t="str">
        <f>if(Wine!V32=0,"",IF(isblank(Wine!V32),"",if(MOC!$J$156=true,Wine!$U$14,$B$1985)))</f>
        <v/>
      </c>
      <c r="H2002" s="780">
        <f t="shared" si="20"/>
        <v>18</v>
      </c>
      <c r="I2002" s="793" t="str">
        <f>Wine!AO33</f>
        <v/>
      </c>
      <c r="J2002" s="793"/>
      <c r="K2002" s="793"/>
      <c r="L2002" s="793"/>
      <c r="M2002" s="793"/>
      <c r="N2002" s="793"/>
      <c r="O2002" s="793"/>
      <c r="P2002" s="793" t="str">
        <f>IF(ISBLANK(Wine!AP33),"",if(Wine!AP33=0,"",Wine!AP33))</f>
        <v/>
      </c>
      <c r="Q2002" s="793"/>
      <c r="R2002" s="793" t="str">
        <f>IF(ISBLANK(Wine!AR33),"",if(Wine!AR33=0,"",Wine!AR33))</f>
        <v/>
      </c>
    </row>
    <row r="2003">
      <c r="A2003" s="779"/>
      <c r="C2003" s="450" t="b">
        <f>IF(ISBLANK(Wine!X33),FALSE,if(Wine!X33=0,FALSE,TRUE))</f>
        <v>0</v>
      </c>
      <c r="D2003" s="450" t="str">
        <f>if(Wine!V33=0,"",IF(isblank(Wine!V33),"",if(MOC!$J$148=false,Wine!U33,if(C2003=true,MOC!$H$148&amp;Wine!U33,if(MOC!$J$149,MOC!$H$148&amp;Wine!U33,Wine!U33)))))</f>
        <v/>
      </c>
      <c r="E2003" s="450" t="str">
        <f>if(Wine!V33=0,"",IF(isblank(Wine!V33),"",Wine!V33))</f>
        <v/>
      </c>
      <c r="G2003" s="450" t="str">
        <f>if(Wine!V33=0,"",IF(isblank(Wine!V33),"",if(MOC!$J$156=true,Wine!$U$14,$B$1985)))</f>
        <v/>
      </c>
      <c r="H2003" s="780">
        <f t="shared" si="20"/>
        <v>19</v>
      </c>
      <c r="I2003" s="793" t="str">
        <f>Wine!AO34</f>
        <v/>
      </c>
      <c r="J2003" s="793"/>
      <c r="K2003" s="793"/>
      <c r="L2003" s="793"/>
      <c r="M2003" s="793"/>
      <c r="N2003" s="793"/>
      <c r="O2003" s="793"/>
      <c r="P2003" s="793" t="str">
        <f>IF(ISBLANK(Wine!AP34),"",if(Wine!AP34=0,"",Wine!AP34))</f>
        <v/>
      </c>
      <c r="Q2003" s="793"/>
      <c r="R2003" s="793" t="str">
        <f>IF(ISBLANK(Wine!AR34),"",if(Wine!AR34=0,"",Wine!AR34))</f>
        <v/>
      </c>
    </row>
    <row r="2004">
      <c r="A2004" s="779"/>
      <c r="C2004" s="450" t="b">
        <f>IF(ISBLANK(Wine!X34),FALSE,if(Wine!X34=0,FALSE,TRUE))</f>
        <v>0</v>
      </c>
      <c r="D2004" s="450" t="str">
        <f>if(Wine!V34=0,"",IF(isblank(Wine!V34),"",if(MOC!$J$148=false,Wine!U34,if(C2004=true,MOC!$H$148&amp;Wine!U34,if(MOC!$J$149,MOC!$H$148&amp;Wine!U34,Wine!U34)))))</f>
        <v/>
      </c>
      <c r="E2004" s="450" t="str">
        <f>if(Wine!V34=0,"",IF(isblank(Wine!V34),"",Wine!V34))</f>
        <v/>
      </c>
      <c r="G2004" s="450" t="str">
        <f>if(Wine!V34=0,"",IF(isblank(Wine!V34),"",if(MOC!$J$156=true,Wine!$U$14,$B$1985)))</f>
        <v/>
      </c>
      <c r="H2004" s="780">
        <f t="shared" si="20"/>
        <v>20</v>
      </c>
      <c r="I2004" s="793" t="str">
        <f>Wine!AO35</f>
        <v/>
      </c>
      <c r="J2004" s="793"/>
      <c r="K2004" s="793"/>
      <c r="L2004" s="793"/>
      <c r="M2004" s="793"/>
      <c r="N2004" s="793"/>
      <c r="O2004" s="793"/>
      <c r="P2004" s="793" t="str">
        <f>IF(ISBLANK(Wine!AP35),"",if(Wine!AP35=0,"",Wine!AP35))</f>
        <v/>
      </c>
      <c r="Q2004" s="793"/>
      <c r="R2004" s="793" t="str">
        <f>IF(ISBLANK(Wine!AR35),"",if(Wine!AR35=0,"",Wine!AR35))</f>
        <v/>
      </c>
    </row>
    <row r="2005">
      <c r="A2005" s="779"/>
      <c r="C2005" s="450" t="b">
        <f>IF(ISBLANK(Wine!X35),FALSE,if(Wine!X35=0,FALSE,TRUE))</f>
        <v>0</v>
      </c>
      <c r="D2005" s="450" t="str">
        <f>if(Wine!V35=0,"",IF(isblank(Wine!V35),"",if(MOC!$J$148=false,Wine!U35,if(C2005=true,MOC!$H$148&amp;Wine!U35,if(MOC!$J$149,MOC!$H$148&amp;Wine!U35,Wine!U35)))))</f>
        <v/>
      </c>
      <c r="E2005" s="450" t="str">
        <f>if(Wine!V35=0,"",IF(isblank(Wine!V35),"",Wine!V35))</f>
        <v/>
      </c>
      <c r="G2005" s="450" t="str">
        <f>if(Wine!V35=0,"",IF(isblank(Wine!V35),"",if(MOC!$J$156=true,Wine!$U$14,$B$1985)))</f>
        <v/>
      </c>
      <c r="H2005" s="780">
        <f t="shared" si="20"/>
        <v>21</v>
      </c>
      <c r="I2005" s="793" t="str">
        <f>Wine!AO36</f>
        <v/>
      </c>
      <c r="J2005" s="793"/>
      <c r="K2005" s="793"/>
      <c r="L2005" s="793"/>
      <c r="M2005" s="793"/>
      <c r="N2005" s="793"/>
      <c r="O2005" s="793"/>
      <c r="P2005" s="793" t="str">
        <f>IF(ISBLANK(Wine!AP36),"",if(Wine!AP36=0,"",Wine!AP36))</f>
        <v/>
      </c>
      <c r="Q2005" s="793"/>
      <c r="R2005" s="793" t="str">
        <f>IF(ISBLANK(Wine!AR36),"",if(Wine!AR36=0,"",Wine!AR36))</f>
        <v/>
      </c>
    </row>
    <row r="2006">
      <c r="A2006" s="779"/>
      <c r="C2006" s="450" t="b">
        <f>IF(ISBLANK(Wine!X36),FALSE,if(Wine!X36=0,FALSE,TRUE))</f>
        <v>0</v>
      </c>
      <c r="D2006" s="450" t="str">
        <f>if(Wine!V36=0,"",IF(isblank(Wine!V36),"",if(MOC!$J$148=false,Wine!U36,if(C2006=true,MOC!$H$148&amp;Wine!U36,if(MOC!$J$149,MOC!$H$148&amp;Wine!U36,Wine!U36)))))</f>
        <v/>
      </c>
      <c r="E2006" s="450" t="str">
        <f>if(Wine!V36=0,"",IF(isblank(Wine!V36),"",Wine!V36))</f>
        <v/>
      </c>
      <c r="G2006" s="450" t="str">
        <f>if(Wine!V36=0,"",IF(isblank(Wine!V36),"",if(MOC!$J$156=true,Wine!$U$14,$B$1985)))</f>
        <v/>
      </c>
      <c r="H2006" s="780">
        <f t="shared" si="20"/>
        <v>22</v>
      </c>
      <c r="I2006" s="793" t="str">
        <f>Wine!AO37</f>
        <v/>
      </c>
      <c r="J2006" s="793"/>
      <c r="K2006" s="793"/>
      <c r="L2006" s="793"/>
      <c r="M2006" s="793"/>
      <c r="N2006" s="793"/>
      <c r="O2006" s="793"/>
      <c r="P2006" s="793" t="str">
        <f>IF(ISBLANK(Wine!AP37),"",if(Wine!AP37=0,"",Wine!AP37))</f>
        <v/>
      </c>
      <c r="Q2006" s="793"/>
      <c r="R2006" s="793" t="str">
        <f>IF(ISBLANK(Wine!AR37),"",if(Wine!AR37=0,"",Wine!AR37))</f>
        <v/>
      </c>
    </row>
    <row r="2007">
      <c r="A2007" s="779"/>
      <c r="C2007" s="450" t="b">
        <f>IF(ISBLANK(Wine!X37),FALSE,if(Wine!X37=0,FALSE,TRUE))</f>
        <v>0</v>
      </c>
      <c r="D2007" s="450" t="str">
        <f>if(Wine!V37=0,"",IF(isblank(Wine!V37),"",if(MOC!$J$148=false,Wine!U37,if(C2007=true,MOC!$H$148&amp;Wine!U37,if(MOC!$J$149,MOC!$H$148&amp;Wine!U37,Wine!U37)))))</f>
        <v/>
      </c>
      <c r="E2007" s="450" t="str">
        <f>if(Wine!V37=0,"",IF(isblank(Wine!V37),"",Wine!V37))</f>
        <v/>
      </c>
      <c r="G2007" s="450" t="str">
        <f>if(Wine!V37=0,"",IF(isblank(Wine!V37),"",if(MOC!$J$156=true,Wine!$U$14,$B$1985)))</f>
        <v/>
      </c>
      <c r="H2007" s="780">
        <f t="shared" si="20"/>
        <v>23</v>
      </c>
      <c r="I2007" s="793" t="str">
        <f>Wine!AO38</f>
        <v/>
      </c>
      <c r="J2007" s="793"/>
      <c r="K2007" s="793"/>
      <c r="L2007" s="793"/>
      <c r="M2007" s="793"/>
      <c r="N2007" s="793"/>
      <c r="O2007" s="793"/>
      <c r="P2007" s="793" t="str">
        <f>IF(ISBLANK(Wine!AP38),"",if(Wine!AP38=0,"",Wine!AP38))</f>
        <v/>
      </c>
      <c r="Q2007" s="793"/>
      <c r="R2007" s="793" t="str">
        <f>IF(ISBLANK(Wine!AR38),"",if(Wine!AR38=0,"",Wine!AR38))</f>
        <v/>
      </c>
    </row>
    <row r="2008">
      <c r="A2008" s="779"/>
      <c r="C2008" s="450" t="b">
        <f>IF(ISBLANK(Wine!X38),FALSE,if(Wine!X38=0,FALSE,TRUE))</f>
        <v>0</v>
      </c>
      <c r="D2008" s="450" t="str">
        <f>if(Wine!V38=0,"",IF(isblank(Wine!V38),"",if(MOC!$J$148=false,Wine!U38,if(C2008=true,MOC!$H$148&amp;Wine!U38,if(MOC!$J$149,MOC!$H$148&amp;Wine!U38,Wine!U38)))))</f>
        <v/>
      </c>
      <c r="E2008" s="450" t="str">
        <f>if(Wine!V38=0,"",IF(isblank(Wine!V38),"",Wine!V38))</f>
        <v/>
      </c>
      <c r="G2008" s="450" t="str">
        <f>if(Wine!V38=0,"",IF(isblank(Wine!V38),"",if(MOC!$J$156=true,Wine!$U$14,$B$1985)))</f>
        <v/>
      </c>
      <c r="H2008" s="780">
        <f t="shared" si="20"/>
        <v>24</v>
      </c>
      <c r="I2008" s="793" t="str">
        <f>Wine!AO39</f>
        <v/>
      </c>
      <c r="J2008" s="793"/>
      <c r="K2008" s="793"/>
      <c r="L2008" s="793"/>
      <c r="M2008" s="793"/>
      <c r="N2008" s="793"/>
      <c r="O2008" s="793"/>
      <c r="P2008" s="793" t="str">
        <f>IF(ISBLANK(Wine!AP39),"",if(Wine!AP39=0,"",Wine!AP39))</f>
        <v/>
      </c>
      <c r="Q2008" s="793"/>
      <c r="R2008" s="793" t="str">
        <f>IF(ISBLANK(Wine!AR39),"",if(Wine!AR39=0,"",Wine!AR39))</f>
        <v/>
      </c>
    </row>
    <row r="2009">
      <c r="A2009" s="779"/>
      <c r="C2009" s="450" t="b">
        <f>IF(ISBLANK(Wine!X39),FALSE,if(Wine!X39=0,FALSE,TRUE))</f>
        <v>0</v>
      </c>
      <c r="D2009" s="450" t="str">
        <f>if(Wine!V39=0,"",IF(isblank(Wine!V39),"",if(MOC!$J$148=false,Wine!U39,if(C2009=true,MOC!$H$148&amp;Wine!U39,if(MOC!$J$149,MOC!$H$148&amp;Wine!U39,Wine!U39)))))</f>
        <v/>
      </c>
      <c r="E2009" s="450" t="str">
        <f>if(Wine!V39=0,"",IF(isblank(Wine!V39),"",Wine!V39))</f>
        <v/>
      </c>
      <c r="G2009" s="450" t="str">
        <f>if(Wine!V39=0,"",IF(isblank(Wine!V39),"",if(MOC!$J$156=true,Wine!$U$14,$B$1985)))</f>
        <v/>
      </c>
      <c r="H2009" s="780">
        <f t="shared" si="20"/>
        <v>25</v>
      </c>
      <c r="I2009" s="793" t="str">
        <f>Wine!AO40</f>
        <v/>
      </c>
      <c r="J2009" s="793"/>
      <c r="K2009" s="793"/>
      <c r="L2009" s="793"/>
      <c r="M2009" s="793"/>
      <c r="N2009" s="793"/>
      <c r="O2009" s="793"/>
      <c r="P2009" s="793" t="str">
        <f>IF(ISBLANK(Wine!AP40),"",if(Wine!AP40=0,"",Wine!AP40))</f>
        <v/>
      </c>
      <c r="Q2009" s="793"/>
      <c r="R2009" s="793" t="str">
        <f>IF(ISBLANK(Wine!AR40),"",if(Wine!AR40=0,"",Wine!AR40))</f>
        <v/>
      </c>
    </row>
    <row r="2010">
      <c r="A2010" s="779"/>
      <c r="C2010" s="450" t="b">
        <f>IF(ISBLANK(Wine!X40),FALSE,if(Wine!X40=0,FALSE,TRUE))</f>
        <v>0</v>
      </c>
      <c r="D2010" s="450" t="str">
        <f>if(Wine!V40=0,"",IF(isblank(Wine!V40),"",if(MOC!$J$148=false,Wine!U40,if(C2010=true,MOC!$H$148&amp;Wine!U40,if(MOC!$J$149,MOC!$H$148&amp;Wine!U40,Wine!U40)))))</f>
        <v/>
      </c>
      <c r="E2010" s="450" t="str">
        <f>if(Wine!V40=0,"",IF(isblank(Wine!V40),"",Wine!V40))</f>
        <v/>
      </c>
      <c r="G2010" s="450" t="str">
        <f>if(Wine!V40=0,"",IF(isblank(Wine!V40),"",if(MOC!$J$156=true,Wine!$U$14,$B$1985)))</f>
        <v/>
      </c>
      <c r="H2010" s="780">
        <f t="shared" si="20"/>
        <v>26</v>
      </c>
      <c r="I2010" s="793" t="str">
        <f>Wine!AO41</f>
        <v/>
      </c>
      <c r="J2010" s="793"/>
      <c r="K2010" s="793"/>
      <c r="L2010" s="793"/>
      <c r="M2010" s="793"/>
      <c r="N2010" s="793"/>
      <c r="O2010" s="793"/>
      <c r="P2010" s="793" t="str">
        <f>IF(ISBLANK(Wine!AP41),"",if(Wine!AP41=0,"",Wine!AP41))</f>
        <v/>
      </c>
      <c r="Q2010" s="793"/>
      <c r="R2010" s="793" t="str">
        <f>IF(ISBLANK(Wine!AR41),"",if(Wine!AR41=0,"",Wine!AR41))</f>
        <v/>
      </c>
    </row>
    <row r="2011">
      <c r="A2011" s="779"/>
      <c r="C2011" s="450" t="b">
        <f>IF(ISBLANK(Wine!X41),FALSE,if(Wine!X41=0,FALSE,TRUE))</f>
        <v>0</v>
      </c>
      <c r="D2011" s="450" t="str">
        <f>if(Wine!V41=0,"",IF(isblank(Wine!V41),"",if(MOC!$J$148=false,Wine!U41,if(C2011=true,MOC!$H$148&amp;Wine!U41,if(MOC!$J$149,MOC!$H$148&amp;Wine!U41,Wine!U41)))))</f>
        <v/>
      </c>
      <c r="E2011" s="450" t="str">
        <f>if(Wine!V41=0,"",IF(isblank(Wine!V41),"",Wine!V41))</f>
        <v/>
      </c>
      <c r="G2011" s="450" t="str">
        <f>if(Wine!V41=0,"",IF(isblank(Wine!V41),"",if(MOC!$J$156=true,Wine!$U$14,$B$1985)))</f>
        <v/>
      </c>
      <c r="H2011" s="780">
        <f t="shared" si="20"/>
        <v>27</v>
      </c>
      <c r="I2011" s="793" t="str">
        <f>Wine!AO42</f>
        <v/>
      </c>
      <c r="J2011" s="793"/>
      <c r="K2011" s="793"/>
      <c r="L2011" s="793"/>
      <c r="M2011" s="793"/>
      <c r="N2011" s="793"/>
      <c r="O2011" s="793"/>
      <c r="P2011" s="793" t="str">
        <f>IF(ISBLANK(Wine!AP42),"",if(Wine!AP42=0,"",Wine!AP42))</f>
        <v/>
      </c>
      <c r="Q2011" s="793"/>
      <c r="R2011" s="793" t="str">
        <f>IF(ISBLANK(Wine!AR42),"",if(Wine!AR42=0,"",Wine!AR42))</f>
        <v/>
      </c>
    </row>
    <row r="2012">
      <c r="A2012" s="779"/>
      <c r="C2012" s="450" t="b">
        <f>IF(ISBLANK(Wine!X42),FALSE,if(Wine!X42=0,FALSE,TRUE))</f>
        <v>0</v>
      </c>
      <c r="D2012" s="450" t="str">
        <f>if(Wine!V42=0,"",IF(isblank(Wine!V42),"",if(MOC!$J$148=false,Wine!U42,if(C2012=true,MOC!$H$148&amp;Wine!U42,if(MOC!$J$149,MOC!$H$148&amp;Wine!U42,Wine!U42)))))</f>
        <v/>
      </c>
      <c r="E2012" s="450" t="str">
        <f>if(Wine!V42=0,"",IF(isblank(Wine!V42),"",Wine!V42))</f>
        <v/>
      </c>
      <c r="G2012" s="450" t="str">
        <f>if(Wine!V42=0,"",IF(isblank(Wine!V42),"",if(MOC!$J$156=true,Wine!$U$14,$B$1985)))</f>
        <v/>
      </c>
      <c r="H2012" s="780">
        <f t="shared" si="20"/>
        <v>28</v>
      </c>
      <c r="I2012" s="793" t="str">
        <f>Wine!AO43</f>
        <v/>
      </c>
      <c r="J2012" s="793"/>
      <c r="K2012" s="793"/>
      <c r="L2012" s="793"/>
      <c r="M2012" s="793"/>
      <c r="N2012" s="793"/>
      <c r="O2012" s="793"/>
      <c r="P2012" s="793" t="str">
        <f>IF(ISBLANK(Wine!AP43),"",if(Wine!AP43=0,"",Wine!AP43))</f>
        <v/>
      </c>
      <c r="Q2012" s="793"/>
      <c r="R2012" s="793" t="str">
        <f>IF(ISBLANK(Wine!AR43),"",if(Wine!AR43=0,"",Wine!AR43))</f>
        <v/>
      </c>
    </row>
    <row r="2013">
      <c r="A2013" s="779"/>
      <c r="C2013" s="450" t="b">
        <f>IF(ISBLANK(Wine!X43),FALSE,if(Wine!X43=0,FALSE,TRUE))</f>
        <v>0</v>
      </c>
      <c r="D2013" s="450" t="str">
        <f>if(Wine!V43=0,"",IF(isblank(Wine!V43),"",if(MOC!$J$148=false,Wine!U43,if(C2013=true,MOC!$H$148&amp;Wine!U43,if(MOC!$J$149,MOC!$H$148&amp;Wine!U43,Wine!U43)))))</f>
        <v/>
      </c>
      <c r="E2013" s="450" t="str">
        <f>if(Wine!V43=0,"",IF(isblank(Wine!V43),"",Wine!V43))</f>
        <v/>
      </c>
      <c r="G2013" s="450" t="str">
        <f>if(Wine!V43=0,"",IF(isblank(Wine!V43),"",if(MOC!$J$156=true,Wine!$U$14,$B$1985)))</f>
        <v/>
      </c>
      <c r="H2013" s="780">
        <f t="shared" si="20"/>
        <v>29</v>
      </c>
      <c r="I2013" s="793" t="str">
        <f>Wine!AO44</f>
        <v/>
      </c>
      <c r="J2013" s="793"/>
      <c r="K2013" s="793"/>
      <c r="L2013" s="793"/>
      <c r="M2013" s="793"/>
      <c r="N2013" s="793"/>
      <c r="O2013" s="793"/>
      <c r="P2013" s="793" t="str">
        <f>IF(ISBLANK(Wine!AP44),"",if(Wine!AP44=0,"",Wine!AP44))</f>
        <v/>
      </c>
      <c r="Q2013" s="793"/>
      <c r="R2013" s="793" t="str">
        <f>IF(ISBLANK(Wine!AR44),"",if(Wine!AR44=0,"",Wine!AR44))</f>
        <v/>
      </c>
    </row>
    <row r="2014">
      <c r="A2014" s="779"/>
      <c r="C2014" s="450" t="b">
        <f>IF(ISBLANK(Wine!X44),FALSE,if(Wine!X44=0,FALSE,TRUE))</f>
        <v>0</v>
      </c>
      <c r="D2014" s="450" t="str">
        <f>if(Wine!V44=0,"",IF(isblank(Wine!V44),"",if(MOC!$J$148=false,Wine!U44,if(C2014=true,MOC!$H$148&amp;Wine!U44,if(MOC!$J$149,MOC!$H$148&amp;Wine!U44,Wine!U44)))))</f>
        <v/>
      </c>
      <c r="E2014" s="450" t="str">
        <f>if(Wine!V44=0,"",IF(isblank(Wine!V44),"",Wine!V44))</f>
        <v/>
      </c>
      <c r="G2014" s="450" t="str">
        <f>if(Wine!V44=0,"",IF(isblank(Wine!V44),"",if(MOC!$J$156=true,Wine!$U$14,$B$1985)))</f>
        <v/>
      </c>
      <c r="H2014" s="780">
        <f t="shared" si="20"/>
        <v>30</v>
      </c>
      <c r="I2014" s="793" t="str">
        <f>Wine!AO45</f>
        <v/>
      </c>
      <c r="J2014" s="793"/>
      <c r="K2014" s="793"/>
      <c r="L2014" s="793"/>
      <c r="M2014" s="793"/>
      <c r="N2014" s="793"/>
      <c r="O2014" s="793"/>
      <c r="P2014" s="793" t="str">
        <f>IF(ISBLANK(Wine!AP45),"",if(Wine!AP45=0,"",Wine!AP45))</f>
        <v/>
      </c>
      <c r="Q2014" s="793"/>
      <c r="R2014" s="793" t="str">
        <f>IF(ISBLANK(Wine!AR45),"",if(Wine!AR45=0,"",Wine!AR45))</f>
        <v/>
      </c>
    </row>
    <row r="2015">
      <c r="A2015" s="779"/>
      <c r="C2015" s="450" t="b">
        <f>IF(ISBLANK(Wine!X45),FALSE,if(Wine!X45=0,FALSE,TRUE))</f>
        <v>0</v>
      </c>
      <c r="D2015" s="450" t="str">
        <f>if(Wine!V45=0,"",IF(isblank(Wine!V45),"",if(MOC!$J$148=false,Wine!U45,if(C2015=true,MOC!$H$148&amp;Wine!U45,if(MOC!$J$149,MOC!$H$148&amp;Wine!U45,Wine!U45)))))</f>
        <v/>
      </c>
      <c r="E2015" s="450" t="str">
        <f>if(Wine!V45=0,"",IF(isblank(Wine!V45),"",Wine!V45))</f>
        <v/>
      </c>
      <c r="G2015" s="450" t="str">
        <f>if(Wine!V45=0,"",IF(isblank(Wine!V45),"",if(MOC!$J$156=true,Wine!$U$14,$B$1985)))</f>
        <v/>
      </c>
      <c r="H2015" s="780">
        <f t="shared" si="20"/>
        <v>31</v>
      </c>
      <c r="I2015" s="793" t="str">
        <f>Wine!AO46</f>
        <v/>
      </c>
      <c r="J2015" s="793"/>
      <c r="K2015" s="793"/>
      <c r="L2015" s="793"/>
      <c r="M2015" s="793"/>
      <c r="N2015" s="793"/>
      <c r="O2015" s="793"/>
      <c r="P2015" s="793" t="str">
        <f>IF(ISBLANK(Wine!AP46),"",if(Wine!AP46=0,"",Wine!AP46))</f>
        <v/>
      </c>
      <c r="Q2015" s="793"/>
      <c r="R2015" s="793" t="str">
        <f>IF(ISBLANK(Wine!AR46),"",if(Wine!AR46=0,"",Wine!AR46))</f>
        <v/>
      </c>
    </row>
    <row r="2016">
      <c r="A2016" s="779"/>
      <c r="C2016" s="450" t="b">
        <f>IF(ISBLANK(Wine!X46),FALSE,if(Wine!X46=0,FALSE,TRUE))</f>
        <v>0</v>
      </c>
      <c r="D2016" s="450" t="str">
        <f>if(Wine!V46=0,"",IF(isblank(Wine!V46),"",if(MOC!$J$148=false,Wine!U46,if(C2016=true,MOC!$H$148&amp;Wine!U46,if(MOC!$J$149,MOC!$H$148&amp;Wine!U46,Wine!U46)))))</f>
        <v/>
      </c>
      <c r="E2016" s="450" t="str">
        <f>if(Wine!V46=0,"",IF(isblank(Wine!V46),"",Wine!V46))</f>
        <v/>
      </c>
      <c r="G2016" s="450" t="str">
        <f>if(Wine!V46=0,"",IF(isblank(Wine!V46),"",if(MOC!$J$156=true,Wine!$U$14,$B$1985)))</f>
        <v/>
      </c>
      <c r="H2016" s="780">
        <f t="shared" si="20"/>
        <v>32</v>
      </c>
      <c r="I2016" s="793" t="str">
        <f>Wine!AO47</f>
        <v/>
      </c>
      <c r="J2016" s="793"/>
      <c r="K2016" s="793"/>
      <c r="L2016" s="793"/>
      <c r="M2016" s="793"/>
      <c r="N2016" s="793"/>
      <c r="O2016" s="793"/>
      <c r="P2016" s="793" t="str">
        <f>IF(ISBLANK(Wine!AP47),"",if(Wine!AP47=0,"",Wine!AP47))</f>
        <v/>
      </c>
      <c r="Q2016" s="793"/>
      <c r="R2016" s="793" t="str">
        <f>IF(ISBLANK(Wine!AR47),"",if(Wine!AR47=0,"",Wine!AR47))</f>
        <v/>
      </c>
    </row>
    <row r="2017">
      <c r="A2017" s="779"/>
      <c r="C2017" s="450" t="b">
        <f>IF(ISBLANK(Wine!X47),FALSE,if(Wine!X47=0,FALSE,TRUE))</f>
        <v>0</v>
      </c>
      <c r="D2017" s="450" t="str">
        <f>if(Wine!V47=0,"",IF(isblank(Wine!V47),"",if(MOC!$J$148=false,Wine!U47,if(C2017=true,MOC!$H$148&amp;Wine!U47,if(MOC!$J$149,MOC!$H$148&amp;Wine!U47,Wine!U47)))))</f>
        <v/>
      </c>
      <c r="E2017" s="450" t="str">
        <f>if(Wine!V47=0,"",IF(isblank(Wine!V47),"",Wine!V47))</f>
        <v/>
      </c>
      <c r="G2017" s="450" t="str">
        <f>if(Wine!V47=0,"",IF(isblank(Wine!V47),"",if(MOC!$J$156=true,Wine!$U$14,$B$1985)))</f>
        <v/>
      </c>
      <c r="H2017" s="780">
        <f t="shared" si="20"/>
        <v>33</v>
      </c>
      <c r="I2017" s="793" t="str">
        <f>Wine!AO48</f>
        <v/>
      </c>
      <c r="J2017" s="793"/>
      <c r="K2017" s="793"/>
      <c r="L2017" s="793"/>
      <c r="M2017" s="793"/>
      <c r="N2017" s="793"/>
      <c r="O2017" s="793"/>
      <c r="P2017" s="793" t="str">
        <f>IF(ISBLANK(Wine!AP48),"",if(Wine!AP48=0,"",Wine!AP48))</f>
        <v/>
      </c>
      <c r="Q2017" s="793"/>
      <c r="R2017" s="793" t="str">
        <f>IF(ISBLANK(Wine!AR48),"",if(Wine!AR48=0,"",Wine!AR48))</f>
        <v/>
      </c>
    </row>
    <row r="2018">
      <c r="A2018" s="779"/>
      <c r="C2018" s="450" t="b">
        <f>IF(ISBLANK(Wine!X48),FALSE,if(Wine!X48=0,FALSE,TRUE))</f>
        <v>0</v>
      </c>
      <c r="D2018" s="450" t="str">
        <f>if(Wine!V48=0,"",IF(isblank(Wine!V48),"",if(MOC!$J$148=false,Wine!U48,if(C2018=true,MOC!$H$148&amp;Wine!U48,if(MOC!$J$149,MOC!$H$148&amp;Wine!U48,Wine!U48)))))</f>
        <v/>
      </c>
      <c r="E2018" s="450" t="str">
        <f>if(Wine!V48=0,"",IF(isblank(Wine!V48),"",Wine!V48))</f>
        <v/>
      </c>
      <c r="G2018" s="450" t="str">
        <f>if(Wine!V48=0,"",IF(isblank(Wine!V48),"",if(MOC!$J$156=true,Wine!$U$14,$B$1985)))</f>
        <v/>
      </c>
      <c r="H2018" s="780">
        <f t="shared" si="20"/>
        <v>34</v>
      </c>
      <c r="I2018" s="793" t="str">
        <f>Wine!AO49</f>
        <v/>
      </c>
      <c r="J2018" s="793"/>
      <c r="K2018" s="793"/>
      <c r="L2018" s="793"/>
      <c r="M2018" s="793"/>
      <c r="N2018" s="793"/>
      <c r="O2018" s="793"/>
      <c r="P2018" s="793" t="str">
        <f>IF(ISBLANK(Wine!AP49),"",if(Wine!AP49=0,"",Wine!AP49))</f>
        <v/>
      </c>
      <c r="Q2018" s="793"/>
      <c r="R2018" s="793" t="str">
        <f>IF(ISBLANK(Wine!AR49),"",if(Wine!AR49=0,"",Wine!AR49))</f>
        <v/>
      </c>
    </row>
    <row r="2019">
      <c r="A2019" s="779"/>
      <c r="C2019" s="450" t="b">
        <f>IF(ISBLANK(Wine!X49),FALSE,if(Wine!X49=0,FALSE,TRUE))</f>
        <v>0</v>
      </c>
      <c r="D2019" s="450" t="str">
        <f>if(Wine!V49=0,"",IF(isblank(Wine!V49),"",if(MOC!$J$148=false,Wine!U49,if(C2019=true,MOC!$H$148&amp;Wine!U49,if(MOC!$J$149,MOC!$H$148&amp;Wine!U49,Wine!U49)))))</f>
        <v/>
      </c>
      <c r="E2019" s="450" t="str">
        <f>if(Wine!V49=0,"",IF(isblank(Wine!V49),"",Wine!V49))</f>
        <v/>
      </c>
      <c r="G2019" s="450" t="str">
        <f>if(Wine!V49=0,"",IF(isblank(Wine!V49),"",if(MOC!$J$156=true,Wine!$U$14,$B$1985)))</f>
        <v/>
      </c>
      <c r="H2019" s="780">
        <f t="shared" si="20"/>
        <v>35</v>
      </c>
      <c r="I2019" s="793" t="str">
        <f>Wine!AO50</f>
        <v/>
      </c>
      <c r="J2019" s="793"/>
      <c r="K2019" s="793"/>
      <c r="L2019" s="793"/>
      <c r="M2019" s="793"/>
      <c r="N2019" s="793"/>
      <c r="O2019" s="793"/>
      <c r="P2019" s="793" t="str">
        <f>IF(ISBLANK(Wine!AP50),"",if(Wine!AP50=0,"",Wine!AP50))</f>
        <v/>
      </c>
      <c r="Q2019" s="793"/>
      <c r="R2019" s="793" t="str">
        <f>IF(ISBLANK(Wine!AR50),"",if(Wine!AR50=0,"",Wine!AR50))</f>
        <v/>
      </c>
    </row>
    <row r="2020">
      <c r="A2020" s="779"/>
      <c r="C2020" s="450" t="b">
        <f>IF(ISBLANK(Wine!X50),FALSE,if(Wine!X50=0,FALSE,TRUE))</f>
        <v>0</v>
      </c>
      <c r="D2020" s="450" t="str">
        <f>if(Wine!V50=0,"",IF(isblank(Wine!V50),"",if(MOC!$J$148=false,Wine!U50,if(C2020=true,MOC!$H$148&amp;Wine!U50,if(MOC!$J$149,MOC!$H$148&amp;Wine!U50,Wine!U50)))))</f>
        <v/>
      </c>
      <c r="E2020" s="450" t="str">
        <f>if(Wine!V50=0,"",IF(isblank(Wine!V50),"",Wine!V50))</f>
        <v/>
      </c>
      <c r="G2020" s="450" t="str">
        <f>if(Wine!V50=0,"",IF(isblank(Wine!V50),"",if(MOC!$J$156=true,Wine!$U$14,$B$1985)))</f>
        <v/>
      </c>
      <c r="H2020" s="780">
        <f t="shared" si="20"/>
        <v>36</v>
      </c>
      <c r="I2020" s="793" t="str">
        <f>Wine!AO51</f>
        <v/>
      </c>
      <c r="J2020" s="793"/>
      <c r="K2020" s="793"/>
      <c r="L2020" s="793"/>
      <c r="M2020" s="793"/>
      <c r="N2020" s="793"/>
      <c r="O2020" s="793"/>
      <c r="P2020" s="793" t="str">
        <f>IF(ISBLANK(Wine!AP51),"",if(Wine!AP51=0,"",Wine!AP51))</f>
        <v/>
      </c>
      <c r="Q2020" s="793"/>
      <c r="R2020" s="793" t="str">
        <f>IF(ISBLANK(Wine!AR51),"",if(Wine!AR51=0,"",Wine!AR51))</f>
        <v/>
      </c>
    </row>
    <row r="2021">
      <c r="A2021" s="779"/>
      <c r="C2021" s="450" t="b">
        <f>IF(ISBLANK(Wine!X51),FALSE,if(Wine!X51=0,FALSE,TRUE))</f>
        <v>0</v>
      </c>
      <c r="D2021" s="450" t="str">
        <f>if(Wine!V51=0,"",IF(isblank(Wine!V51),"",if(MOC!$J$148=false,Wine!U51,if(C2021=true,MOC!$H$148&amp;Wine!U51,if(MOC!$J$149,MOC!$H$148&amp;Wine!U51,Wine!U51)))))</f>
        <v/>
      </c>
      <c r="E2021" s="450" t="str">
        <f>if(Wine!V51=0,"",IF(isblank(Wine!V51),"",Wine!V51))</f>
        <v/>
      </c>
      <c r="G2021" s="450" t="str">
        <f>if(Wine!V51=0,"",IF(isblank(Wine!V51),"",if(MOC!$J$156=true,Wine!$U$14,$B$1985)))</f>
        <v/>
      </c>
      <c r="H2021" s="780">
        <f t="shared" si="20"/>
        <v>37</v>
      </c>
      <c r="I2021" s="793" t="str">
        <f>Wine!AO52</f>
        <v/>
      </c>
      <c r="J2021" s="793"/>
      <c r="K2021" s="793"/>
      <c r="L2021" s="793"/>
      <c r="M2021" s="793"/>
      <c r="N2021" s="793"/>
      <c r="O2021" s="793"/>
      <c r="P2021" s="793" t="str">
        <f>IF(ISBLANK(Wine!AP52),"",if(Wine!AP52=0,"",Wine!AP52))</f>
        <v/>
      </c>
      <c r="Q2021" s="793"/>
      <c r="R2021" s="793" t="str">
        <f>IF(ISBLANK(Wine!AR52),"",if(Wine!AR52=0,"",Wine!AR52))</f>
        <v/>
      </c>
    </row>
    <row r="2022">
      <c r="A2022" s="779"/>
      <c r="C2022" s="450" t="b">
        <f>IF(ISBLANK(Wine!X52),FALSE,if(Wine!X52=0,FALSE,TRUE))</f>
        <v>0</v>
      </c>
      <c r="D2022" s="450" t="str">
        <f>if(Wine!V52=0,"",IF(isblank(Wine!V52),"",if(MOC!$J$148=false,Wine!U52,if(C2022=true,MOC!$H$148&amp;Wine!U52,if(MOC!$J$149,MOC!$H$148&amp;Wine!U52,Wine!U52)))))</f>
        <v/>
      </c>
      <c r="E2022" s="450" t="str">
        <f>if(Wine!V52=0,"",IF(isblank(Wine!V52),"",Wine!V52))</f>
        <v/>
      </c>
      <c r="G2022" s="450" t="str">
        <f>if(Wine!V52=0,"",IF(isblank(Wine!V52),"",if(MOC!$J$156=true,Wine!$U$14,$B$1985)))</f>
        <v/>
      </c>
      <c r="H2022" s="780">
        <f t="shared" si="20"/>
        <v>38</v>
      </c>
      <c r="I2022" s="793" t="str">
        <f>Wine!AO53</f>
        <v/>
      </c>
      <c r="J2022" s="793"/>
      <c r="K2022" s="793"/>
      <c r="L2022" s="793"/>
      <c r="M2022" s="793"/>
      <c r="N2022" s="793"/>
      <c r="O2022" s="793"/>
      <c r="P2022" s="793" t="str">
        <f>IF(ISBLANK(Wine!AP53),"",if(Wine!AP53=0,"",Wine!AP53))</f>
        <v/>
      </c>
      <c r="Q2022" s="793"/>
      <c r="R2022" s="793" t="str">
        <f>IF(ISBLANK(Wine!AR53),"",if(Wine!AR53=0,"",Wine!AR53))</f>
        <v/>
      </c>
    </row>
    <row r="2023">
      <c r="A2023" s="779"/>
      <c r="C2023" s="450" t="b">
        <f>IF(ISBLANK(Wine!X53),FALSE,if(Wine!X53=0,FALSE,TRUE))</f>
        <v>0</v>
      </c>
      <c r="D2023" s="450" t="str">
        <f>if(Wine!V53=0,"",IF(isblank(Wine!V53),"",if(MOC!$J$148=false,Wine!U53,if(C2023=true,MOC!$H$148&amp;Wine!U53,if(MOC!$J$149,MOC!$H$148&amp;Wine!U53,Wine!U53)))))</f>
        <v/>
      </c>
      <c r="E2023" s="450" t="str">
        <f>if(Wine!V53=0,"",IF(isblank(Wine!V53),"",Wine!V53))</f>
        <v/>
      </c>
      <c r="G2023" s="450" t="str">
        <f>if(Wine!V53=0,"",IF(isblank(Wine!V53),"",if(MOC!$J$156=true,Wine!$U$14,$B$1985)))</f>
        <v/>
      </c>
      <c r="H2023" s="780">
        <f t="shared" si="20"/>
        <v>39</v>
      </c>
      <c r="I2023" s="793" t="str">
        <f>Wine!AO54</f>
        <v/>
      </c>
      <c r="J2023" s="793"/>
      <c r="K2023" s="793"/>
      <c r="L2023" s="793"/>
      <c r="M2023" s="793"/>
      <c r="N2023" s="793"/>
      <c r="O2023" s="793"/>
      <c r="P2023" s="793" t="str">
        <f>IF(ISBLANK(Wine!AP54),"",if(Wine!AP54=0,"",Wine!AP54))</f>
        <v/>
      </c>
      <c r="Q2023" s="793"/>
      <c r="R2023" s="793" t="str">
        <f>IF(ISBLANK(Wine!AR54),"",if(Wine!AR54=0,"",Wine!AR54))</f>
        <v/>
      </c>
    </row>
    <row r="2024">
      <c r="A2024" s="779"/>
      <c r="C2024" s="450" t="b">
        <f>IF(ISBLANK(Wine!X54),FALSE,if(Wine!X54=0,FALSE,TRUE))</f>
        <v>0</v>
      </c>
      <c r="D2024" s="450" t="str">
        <f>if(Wine!V54=0,"",IF(isblank(Wine!V54),"",if(MOC!$J$148=false,Wine!U54,if(C2024=true,MOC!$H$148&amp;Wine!U54,if(MOC!$J$149,MOC!$H$148&amp;Wine!U54,Wine!U54)))))</f>
        <v/>
      </c>
      <c r="E2024" s="450" t="str">
        <f>if(Wine!V54=0,"",IF(isblank(Wine!V54),"",Wine!V54))</f>
        <v/>
      </c>
      <c r="G2024" s="450" t="str">
        <f>if(Wine!V54=0,"",IF(isblank(Wine!V54),"",if(MOC!$J$156=true,Wine!$U$14,$B$1985)))</f>
        <v/>
      </c>
      <c r="H2024" s="780">
        <f t="shared" si="20"/>
        <v>40</v>
      </c>
      <c r="I2024" s="793" t="str">
        <f>Wine!AO55</f>
        <v/>
      </c>
      <c r="J2024" s="793"/>
      <c r="K2024" s="793"/>
      <c r="L2024" s="793"/>
      <c r="M2024" s="793"/>
      <c r="N2024" s="793"/>
      <c r="O2024" s="793"/>
      <c r="P2024" s="793" t="str">
        <f>IF(ISBLANK(Wine!AP55),"",if(Wine!AP55=0,"",Wine!AP55))</f>
        <v/>
      </c>
      <c r="Q2024" s="793"/>
      <c r="R2024" s="793" t="str">
        <f>IF(ISBLANK(Wine!AR55),"",if(Wine!AR55=0,"",Wine!AR55))</f>
        <v/>
      </c>
    </row>
    <row r="2025">
      <c r="A2025" s="779"/>
      <c r="C2025" s="450" t="b">
        <f>IF(ISBLANK(Wine!X55),FALSE,if(Wine!X55=0,FALSE,TRUE))</f>
        <v>0</v>
      </c>
      <c r="D2025" s="450" t="str">
        <f>if(Wine!V55=0,"",IF(isblank(Wine!V55),"",if(MOC!$J$148=false,Wine!U55,if(C2025=true,MOC!$H$148&amp;Wine!U55,if(MOC!$J$149,MOC!$H$148&amp;Wine!U55,Wine!U55)))))</f>
        <v/>
      </c>
      <c r="E2025" s="450" t="str">
        <f>if(Wine!V55=0,"",IF(isblank(Wine!V55),"",Wine!V55))</f>
        <v/>
      </c>
      <c r="G2025" s="450" t="str">
        <f>if(Wine!V55=0,"",IF(isblank(Wine!V55),"",if(MOC!$J$156=true,Wine!$U$14,$B$1985)))</f>
        <v/>
      </c>
      <c r="H2025" s="780">
        <f t="shared" si="20"/>
        <v>41</v>
      </c>
      <c r="I2025" s="793" t="str">
        <f>Wine!AO56</f>
        <v/>
      </c>
      <c r="J2025" s="793"/>
      <c r="K2025" s="793"/>
      <c r="L2025" s="793"/>
      <c r="M2025" s="793"/>
      <c r="N2025" s="793"/>
      <c r="O2025" s="793"/>
      <c r="P2025" s="793" t="str">
        <f>IF(ISBLANK(Wine!AP56),"",if(Wine!AP56=0,"",Wine!AP56))</f>
        <v/>
      </c>
      <c r="Q2025" s="793"/>
      <c r="R2025" s="793" t="str">
        <f>IF(ISBLANK(Wine!AR56),"",if(Wine!AR56=0,"",Wine!AR56))</f>
        <v/>
      </c>
    </row>
    <row r="2026">
      <c r="A2026" s="779"/>
      <c r="C2026" s="450" t="b">
        <f>IF(ISBLANK(Wine!X56),FALSE,if(Wine!X56=0,FALSE,TRUE))</f>
        <v>0</v>
      </c>
      <c r="D2026" s="450" t="str">
        <f>if(Wine!V56=0,"",IF(isblank(Wine!V56),"",if(MOC!$J$148=false,Wine!U56,if(C2026=true,MOC!$H$148&amp;Wine!U56,if(MOC!$J$149,MOC!$H$148&amp;Wine!U56,Wine!U56)))))</f>
        <v/>
      </c>
      <c r="E2026" s="450" t="str">
        <f>if(Wine!V56=0,"",IF(isblank(Wine!V56),"",Wine!V56))</f>
        <v/>
      </c>
      <c r="G2026" s="450" t="str">
        <f>if(Wine!V56=0,"",IF(isblank(Wine!V56),"",if(MOC!$J$156=true,Wine!$U$14,$B$1985)))</f>
        <v/>
      </c>
      <c r="H2026" s="780">
        <f t="shared" si="20"/>
        <v>42</v>
      </c>
      <c r="I2026" s="793" t="str">
        <f>Wine!AO57</f>
        <v/>
      </c>
      <c r="J2026" s="793"/>
      <c r="K2026" s="793"/>
      <c r="L2026" s="793"/>
      <c r="M2026" s="793"/>
      <c r="N2026" s="793"/>
      <c r="O2026" s="793"/>
      <c r="P2026" s="793" t="str">
        <f>IF(ISBLANK(Wine!AP57),"",if(Wine!AP57=0,"",Wine!AP57))</f>
        <v/>
      </c>
      <c r="Q2026" s="793"/>
      <c r="R2026" s="793" t="str">
        <f>IF(ISBLANK(Wine!AR57),"",if(Wine!AR57=0,"",Wine!AR57))</f>
        <v/>
      </c>
    </row>
    <row r="2027">
      <c r="A2027" s="779"/>
      <c r="C2027" s="450" t="b">
        <f>IF(ISBLANK(Wine!X57),FALSE,if(Wine!X57=0,FALSE,TRUE))</f>
        <v>0</v>
      </c>
      <c r="D2027" s="450" t="str">
        <f>if(Wine!V57=0,"",IF(isblank(Wine!V57),"",if(MOC!$J$148=false,Wine!U57,if(C2027=true,MOC!$H$148&amp;Wine!U57,if(MOC!$J$149,MOC!$H$148&amp;Wine!U57,Wine!U57)))))</f>
        <v/>
      </c>
      <c r="E2027" s="450" t="str">
        <f>if(Wine!V57=0,"",IF(isblank(Wine!V57),"",Wine!V57))</f>
        <v/>
      </c>
      <c r="G2027" s="450" t="str">
        <f>if(Wine!V57=0,"",IF(isblank(Wine!V57),"",if(MOC!$J$156=true,Wine!$U$14,$B$1985)))</f>
        <v/>
      </c>
      <c r="H2027" s="780">
        <f t="shared" si="20"/>
        <v>43</v>
      </c>
      <c r="I2027" s="793" t="str">
        <f>Wine!AO58</f>
        <v/>
      </c>
      <c r="J2027" s="793"/>
      <c r="K2027" s="793"/>
      <c r="L2027" s="793"/>
      <c r="M2027" s="793"/>
      <c r="N2027" s="793"/>
      <c r="O2027" s="793"/>
      <c r="P2027" s="793" t="str">
        <f>IF(ISBLANK(Wine!AP58),"",if(Wine!AP58=0,"",Wine!AP58))</f>
        <v/>
      </c>
      <c r="Q2027" s="793"/>
      <c r="R2027" s="793" t="str">
        <f>IF(ISBLANK(Wine!AR58),"",if(Wine!AR58=0,"",Wine!AR58))</f>
        <v/>
      </c>
    </row>
    <row r="2028">
      <c r="A2028" s="779"/>
      <c r="C2028" s="450" t="b">
        <f>IF(ISBLANK(Wine!X58),FALSE,if(Wine!X58=0,FALSE,TRUE))</f>
        <v>0</v>
      </c>
      <c r="D2028" s="450" t="str">
        <f>if(Wine!V58=0,"",IF(isblank(Wine!V58),"",if(MOC!$J$148=false,Wine!U58,if(C2028=true,MOC!$H$148&amp;Wine!U58,if(MOC!$J$149,MOC!$H$148&amp;Wine!U58,Wine!U58)))))</f>
        <v/>
      </c>
      <c r="E2028" s="450" t="str">
        <f>if(Wine!V58=0,"",IF(isblank(Wine!V58),"",Wine!V58))</f>
        <v/>
      </c>
      <c r="G2028" s="450" t="str">
        <f>if(Wine!V58=0,"",IF(isblank(Wine!V58),"",if(MOC!$J$156=true,Wine!$U$14,$B$1985)))</f>
        <v/>
      </c>
      <c r="H2028" s="780">
        <f t="shared" si="20"/>
        <v>44</v>
      </c>
      <c r="I2028" s="793" t="str">
        <f>Wine!AO59</f>
        <v/>
      </c>
      <c r="J2028" s="793"/>
      <c r="K2028" s="793"/>
      <c r="L2028" s="793"/>
      <c r="M2028" s="793"/>
      <c r="N2028" s="793"/>
      <c r="O2028" s="793"/>
      <c r="P2028" s="793" t="str">
        <f>IF(ISBLANK(Wine!AP59),"",if(Wine!AP59=0,"",Wine!AP59))</f>
        <v/>
      </c>
      <c r="Q2028" s="793"/>
      <c r="R2028" s="793" t="str">
        <f>IF(ISBLANK(Wine!AR59),"",if(Wine!AR59=0,"",Wine!AR59))</f>
        <v/>
      </c>
    </row>
    <row r="2029">
      <c r="A2029" s="779"/>
      <c r="C2029" s="450" t="b">
        <f>IF(ISBLANK(Wine!X59),FALSE,if(Wine!X59=0,FALSE,TRUE))</f>
        <v>0</v>
      </c>
      <c r="D2029" s="450" t="str">
        <f>if(Wine!V59=0,"",IF(isblank(Wine!V59),"",if(MOC!$J$148=false,Wine!U59,if(C2029=true,MOC!$H$148&amp;Wine!U59,if(MOC!$J$149,MOC!$H$148&amp;Wine!U59,Wine!U59)))))</f>
        <v/>
      </c>
      <c r="E2029" s="450" t="str">
        <f>if(Wine!V59=0,"",IF(isblank(Wine!V59),"",Wine!V59))</f>
        <v/>
      </c>
      <c r="G2029" s="450" t="str">
        <f>if(Wine!V59=0,"",IF(isblank(Wine!V59),"",if(MOC!$J$156=true,Wine!$U$14,$B$1985)))</f>
        <v/>
      </c>
      <c r="H2029" s="780">
        <f t="shared" si="20"/>
        <v>45</v>
      </c>
      <c r="I2029" s="793" t="str">
        <f>Wine!AO60</f>
        <v/>
      </c>
      <c r="J2029" s="793"/>
      <c r="K2029" s="793"/>
      <c r="L2029" s="793"/>
      <c r="M2029" s="793"/>
      <c r="N2029" s="793"/>
      <c r="O2029" s="793"/>
      <c r="P2029" s="793" t="str">
        <f>IF(ISBLANK(Wine!AP60),"",if(Wine!AP60=0,"",Wine!AP60))</f>
        <v/>
      </c>
      <c r="Q2029" s="793"/>
      <c r="R2029" s="793" t="str">
        <f>IF(ISBLANK(Wine!AR60),"",if(Wine!AR60=0,"",Wine!AR60))</f>
        <v/>
      </c>
    </row>
    <row r="2030">
      <c r="A2030" s="779"/>
      <c r="C2030" s="450" t="b">
        <f>IF(ISBLANK(Wine!X60),FALSE,if(Wine!X60=0,FALSE,TRUE))</f>
        <v>0</v>
      </c>
      <c r="D2030" s="450" t="str">
        <f>if(Wine!V60=0,"",IF(isblank(Wine!V60),"",if(MOC!$J$148=false,Wine!U60,if(C2030=true,MOC!$H$148&amp;Wine!U60,if(MOC!$J$149,MOC!$H$148&amp;Wine!U60,Wine!U60)))))</f>
        <v/>
      </c>
      <c r="E2030" s="450" t="str">
        <f>if(Wine!V60=0,"",IF(isblank(Wine!V60),"",Wine!V60))</f>
        <v/>
      </c>
      <c r="G2030" s="450" t="str">
        <f>if(Wine!V60=0,"",IF(isblank(Wine!V60),"",if(MOC!$J$156=true,Wine!$U$14,$B$1985)))</f>
        <v/>
      </c>
      <c r="H2030" s="780">
        <f t="shared" si="20"/>
        <v>46</v>
      </c>
      <c r="I2030" s="793" t="str">
        <f>Wine!AO61</f>
        <v/>
      </c>
      <c r="J2030" s="793"/>
      <c r="K2030" s="793"/>
      <c r="L2030" s="793"/>
      <c r="M2030" s="793"/>
      <c r="N2030" s="793"/>
      <c r="O2030" s="793"/>
      <c r="P2030" s="793" t="str">
        <f>IF(ISBLANK(Wine!AP61),"",if(Wine!AP61=0,"",Wine!AP61))</f>
        <v/>
      </c>
      <c r="Q2030" s="793"/>
      <c r="R2030" s="793" t="str">
        <f>IF(ISBLANK(Wine!AR61),"",if(Wine!AR61=0,"",Wine!AR61))</f>
        <v/>
      </c>
    </row>
    <row r="2031">
      <c r="A2031" s="779"/>
      <c r="C2031" s="450" t="b">
        <f>IF(ISBLANK(Wine!X61),FALSE,if(Wine!X61=0,FALSE,TRUE))</f>
        <v>0</v>
      </c>
      <c r="D2031" s="450" t="str">
        <f>if(Wine!V61=0,"",IF(isblank(Wine!V61),"",if(MOC!$J$148=false,Wine!U61,if(C2031=true,MOC!$H$148&amp;Wine!U61,if(MOC!$J$149,MOC!$H$148&amp;Wine!U61,Wine!U61)))))</f>
        <v/>
      </c>
      <c r="E2031" s="450" t="str">
        <f>if(Wine!V61=0,"",IF(isblank(Wine!V61),"",Wine!V61))</f>
        <v/>
      </c>
      <c r="G2031" s="450" t="str">
        <f>if(Wine!V61=0,"",IF(isblank(Wine!V61),"",if(MOC!$J$156=true,Wine!$U$14,$B$1985)))</f>
        <v/>
      </c>
      <c r="H2031" s="780">
        <f t="shared" si="20"/>
        <v>47</v>
      </c>
      <c r="I2031" s="793" t="str">
        <f>Wine!AO62</f>
        <v/>
      </c>
      <c r="J2031" s="793"/>
      <c r="K2031" s="793"/>
      <c r="L2031" s="793"/>
      <c r="M2031" s="793"/>
      <c r="N2031" s="793"/>
      <c r="O2031" s="793"/>
      <c r="P2031" s="793" t="str">
        <f>IF(ISBLANK(Wine!AP62),"",if(Wine!AP62=0,"",Wine!AP62))</f>
        <v/>
      </c>
      <c r="Q2031" s="793"/>
      <c r="R2031" s="793" t="str">
        <f>IF(ISBLANK(Wine!AR62),"",if(Wine!AR62=0,"",Wine!AR62))</f>
        <v/>
      </c>
    </row>
    <row r="2032">
      <c r="A2032" s="779"/>
      <c r="C2032" s="450" t="b">
        <f>IF(ISBLANK(Wine!X62),FALSE,if(Wine!X62=0,FALSE,TRUE))</f>
        <v>0</v>
      </c>
      <c r="D2032" s="450" t="str">
        <f>if(Wine!V62=0,"",IF(isblank(Wine!V62),"",if(MOC!$J$148=false,Wine!U62,if(C2032=true,MOC!$H$148&amp;Wine!U62,if(MOC!$J$149,MOC!$H$148&amp;Wine!U62,Wine!U62)))))</f>
        <v/>
      </c>
      <c r="E2032" s="450" t="str">
        <f>if(Wine!V62=0,"",IF(isblank(Wine!V62),"",Wine!V62))</f>
        <v/>
      </c>
      <c r="G2032" s="450" t="str">
        <f>if(Wine!V62=0,"",IF(isblank(Wine!V62),"",if(MOC!$J$156=true,Wine!$U$14,$B$1985)))</f>
        <v/>
      </c>
      <c r="H2032" s="780">
        <f t="shared" si="20"/>
        <v>48</v>
      </c>
      <c r="I2032" s="793" t="str">
        <f>Wine!AO63</f>
        <v/>
      </c>
      <c r="J2032" s="793"/>
      <c r="K2032" s="793"/>
      <c r="L2032" s="793"/>
      <c r="M2032" s="793"/>
      <c r="N2032" s="793"/>
      <c r="O2032" s="793"/>
      <c r="P2032" s="793" t="str">
        <f>IF(ISBLANK(Wine!AP63),"",if(Wine!AP63=0,"",Wine!AP63))</f>
        <v/>
      </c>
      <c r="Q2032" s="793"/>
      <c r="R2032" s="793" t="str">
        <f>IF(ISBLANK(Wine!AR63),"",if(Wine!AR63=0,"",Wine!AR63))</f>
        <v/>
      </c>
    </row>
    <row r="2033">
      <c r="A2033" s="779"/>
      <c r="C2033" s="450" t="b">
        <f>IF(ISBLANK(Wine!X63),FALSE,if(Wine!X63=0,FALSE,TRUE))</f>
        <v>0</v>
      </c>
      <c r="D2033" s="450" t="str">
        <f>if(Wine!V63=0,"",IF(isblank(Wine!V63),"",if(MOC!$J$148=false,Wine!U63,if(C2033=true,MOC!$H$148&amp;Wine!U63,if(MOC!$J$149,MOC!$H$148&amp;Wine!U63,Wine!U63)))))</f>
        <v/>
      </c>
      <c r="E2033" s="450" t="str">
        <f>if(Wine!V63=0,"",IF(isblank(Wine!V63),"",Wine!V63))</f>
        <v/>
      </c>
      <c r="G2033" s="450" t="str">
        <f>if(Wine!V63=0,"",IF(isblank(Wine!V63),"",if(MOC!$J$156=true,Wine!$U$14,$B$1985)))</f>
        <v/>
      </c>
      <c r="H2033" s="780">
        <f t="shared" si="20"/>
        <v>49</v>
      </c>
      <c r="I2033" s="793" t="str">
        <f>Wine!AO64</f>
        <v/>
      </c>
      <c r="J2033" s="793"/>
      <c r="K2033" s="793"/>
      <c r="L2033" s="793"/>
      <c r="M2033" s="793"/>
      <c r="N2033" s="793"/>
      <c r="O2033" s="793"/>
      <c r="P2033" s="793" t="str">
        <f>IF(ISBLANK(Wine!AP64),"",if(Wine!AP64=0,"",Wine!AP64))</f>
        <v/>
      </c>
      <c r="Q2033" s="793"/>
      <c r="R2033" s="793" t="str">
        <f>IF(ISBLANK(Wine!AR64),"",if(Wine!AR64=0,"",Wine!AR64))</f>
        <v/>
      </c>
    </row>
    <row r="2034">
      <c r="A2034" s="779"/>
      <c r="C2034" s="450" t="b">
        <f>IF(ISBLANK(Wine!X64),FALSE,if(Wine!X64=0,FALSE,TRUE))</f>
        <v>0</v>
      </c>
      <c r="D2034" s="450" t="str">
        <f>if(Wine!V64=0,"",IF(isblank(Wine!V64),"",if(MOC!$J$148=false,Wine!U64,if(C2034=true,MOC!$H$148&amp;Wine!U64,if(MOC!$J$149,MOC!$H$148&amp;Wine!U64,Wine!U64)))))</f>
        <v/>
      </c>
      <c r="E2034" s="450" t="str">
        <f>if(Wine!V64=0,"",IF(isblank(Wine!V64),"",Wine!V64))</f>
        <v/>
      </c>
      <c r="G2034" s="450" t="str">
        <f>if(Wine!V64=0,"",IF(isblank(Wine!V64),"",if(MOC!$J$156=true,Wine!$U$14,$B$1985)))</f>
        <v/>
      </c>
      <c r="H2034" s="780">
        <f t="shared" si="20"/>
        <v>50</v>
      </c>
      <c r="I2034" s="793" t="str">
        <f>Wine!AO65</f>
        <v/>
      </c>
      <c r="J2034" s="793"/>
      <c r="K2034" s="793"/>
      <c r="L2034" s="793"/>
      <c r="M2034" s="793"/>
      <c r="N2034" s="793"/>
      <c r="O2034" s="793"/>
      <c r="P2034" s="793" t="str">
        <f>IF(ISBLANK(Wine!AP65),"",if(Wine!AP65=0,"",Wine!AP65))</f>
        <v/>
      </c>
      <c r="Q2034" s="793"/>
      <c r="R2034" s="793" t="str">
        <f>IF(ISBLANK(Wine!AR65),"",if(Wine!AR65=0,"",Wine!AR65))</f>
        <v/>
      </c>
    </row>
    <row r="2035">
      <c r="A2035" s="779"/>
      <c r="C2035" s="450" t="b">
        <f>IF(ISBLANK(Wine!X65),FALSE,if(Wine!X65=0,FALSE,TRUE))</f>
        <v>0</v>
      </c>
      <c r="D2035" s="450" t="str">
        <f>if(Wine!V65=0,"",IF(isblank(Wine!V65),"",if(MOC!$J$148=false,Wine!U65,if(C2035=true,MOC!$H$148&amp;Wine!U65,if(MOC!$J$149,MOC!$H$148&amp;Wine!U65,Wine!U65)))))</f>
        <v/>
      </c>
      <c r="E2035" s="450" t="str">
        <f>if(Wine!V65=0,"",IF(isblank(Wine!V65),"",Wine!V65))</f>
        <v/>
      </c>
      <c r="G2035" s="450" t="str">
        <f>if(Wine!V65=0,"",IF(isblank(Wine!V65),"",if(MOC!$J$156=true,Wine!$U$14,$B$1985)))</f>
        <v/>
      </c>
      <c r="H2035" s="780">
        <f t="shared" si="20"/>
        <v>51</v>
      </c>
      <c r="I2035" s="793" t="str">
        <f>Wine!AO66</f>
        <v/>
      </c>
      <c r="J2035" s="793"/>
      <c r="K2035" s="793"/>
      <c r="L2035" s="793"/>
      <c r="M2035" s="793"/>
      <c r="N2035" s="793"/>
      <c r="O2035" s="793"/>
      <c r="P2035" s="793" t="str">
        <f>IF(ISBLANK(Wine!AP66),"",if(Wine!AP66=0,"",Wine!AP66))</f>
        <v/>
      </c>
      <c r="Q2035" s="793"/>
      <c r="R2035" s="793" t="str">
        <f>IF(ISBLANK(Wine!AR66),"",if(Wine!AR66=0,"",Wine!AR66))</f>
        <v/>
      </c>
    </row>
    <row r="2036">
      <c r="A2036" s="779"/>
      <c r="C2036" s="450" t="b">
        <f>IF(ISBLANK(Wine!X66),FALSE,if(Wine!X66=0,FALSE,TRUE))</f>
        <v>0</v>
      </c>
      <c r="D2036" s="450" t="str">
        <f>if(Wine!V66=0,"",IF(isblank(Wine!V66),"",if(MOC!$J$148=false,Wine!U66,if(C2036=true,MOC!$H$148&amp;Wine!U66,if(MOC!$J$149,MOC!$H$148&amp;Wine!U66,Wine!U66)))))</f>
        <v/>
      </c>
      <c r="E2036" s="450" t="str">
        <f>if(Wine!V66=0,"",IF(isblank(Wine!V66),"",Wine!V66))</f>
        <v/>
      </c>
      <c r="G2036" s="450" t="str">
        <f>if(Wine!V66=0,"",IF(isblank(Wine!V66),"",if(MOC!$J$156=true,Wine!$U$14,$B$1985)))</f>
        <v/>
      </c>
      <c r="H2036" s="780">
        <f t="shared" si="20"/>
        <v>52</v>
      </c>
      <c r="I2036" s="793" t="str">
        <f>Wine!AO67</f>
        <v/>
      </c>
      <c r="J2036" s="793"/>
      <c r="K2036" s="793"/>
      <c r="L2036" s="793"/>
      <c r="M2036" s="793"/>
      <c r="N2036" s="793"/>
      <c r="O2036" s="793"/>
      <c r="P2036" s="793" t="str">
        <f>IF(ISBLANK(Wine!AP67),"",if(Wine!AP67=0,"",Wine!AP67))</f>
        <v/>
      </c>
      <c r="Q2036" s="793"/>
      <c r="R2036" s="793" t="str">
        <f>IF(ISBLANK(Wine!AR67),"",if(Wine!AR67=0,"",Wine!AR67))</f>
        <v/>
      </c>
    </row>
    <row r="2037">
      <c r="A2037" s="779"/>
      <c r="C2037" s="450" t="b">
        <f>IF(ISBLANK(Wine!X67),FALSE,if(Wine!X67=0,FALSE,TRUE))</f>
        <v>0</v>
      </c>
      <c r="D2037" s="450" t="str">
        <f>if(Wine!V67=0,"",IF(isblank(Wine!V67),"",if(MOC!$J$148=false,Wine!U67,if(C2037=true,MOC!$H$148&amp;Wine!U67,if(MOC!$J$149,MOC!$H$148&amp;Wine!U67,Wine!U67)))))</f>
        <v/>
      </c>
      <c r="E2037" s="450" t="str">
        <f>if(Wine!V67=0,"",IF(isblank(Wine!V67),"",Wine!V67))</f>
        <v/>
      </c>
      <c r="G2037" s="450" t="str">
        <f>if(Wine!V67=0,"",IF(isblank(Wine!V67),"",if(MOC!$J$156=true,Wine!$U$14,$B$1985)))</f>
        <v/>
      </c>
      <c r="H2037" s="780">
        <f t="shared" si="20"/>
        <v>53</v>
      </c>
      <c r="I2037" s="793" t="str">
        <f>Wine!AO68</f>
        <v/>
      </c>
      <c r="J2037" s="793"/>
      <c r="K2037" s="793"/>
      <c r="L2037" s="793"/>
      <c r="M2037" s="793"/>
      <c r="N2037" s="793"/>
      <c r="O2037" s="793"/>
      <c r="P2037" s="793" t="str">
        <f>IF(ISBLANK(Wine!AP68),"",if(Wine!AP68=0,"",Wine!AP68))</f>
        <v/>
      </c>
      <c r="Q2037" s="793"/>
      <c r="R2037" s="793" t="str">
        <f>IF(ISBLANK(Wine!AR68),"",if(Wine!AR68=0,"",Wine!AR68))</f>
        <v/>
      </c>
    </row>
    <row r="2038">
      <c r="A2038" s="779"/>
      <c r="C2038" s="450" t="b">
        <f>IF(ISBLANK(Wine!X68),FALSE,if(Wine!X68=0,FALSE,TRUE))</f>
        <v>0</v>
      </c>
      <c r="D2038" s="450" t="str">
        <f>if(Wine!V68=0,"",IF(isblank(Wine!V68),"",if(MOC!$J$148=false,Wine!U68,if(C2038=true,MOC!$H$148&amp;Wine!U68,if(MOC!$J$149,MOC!$H$148&amp;Wine!U68,Wine!U68)))))</f>
        <v/>
      </c>
      <c r="E2038" s="450" t="str">
        <f>if(Wine!V68=0,"",IF(isblank(Wine!V68),"",Wine!V68))</f>
        <v/>
      </c>
      <c r="G2038" s="450" t="str">
        <f>if(Wine!V68=0,"",IF(isblank(Wine!V68),"",if(MOC!$J$156=true,Wine!$U$14,$B$1985)))</f>
        <v/>
      </c>
      <c r="H2038" s="780">
        <f t="shared" si="20"/>
        <v>54</v>
      </c>
      <c r="I2038" s="793" t="str">
        <f>Wine!AO69</f>
        <v/>
      </c>
      <c r="J2038" s="793"/>
      <c r="K2038" s="793"/>
      <c r="L2038" s="793"/>
      <c r="M2038" s="793"/>
      <c r="N2038" s="793"/>
      <c r="O2038" s="793"/>
      <c r="P2038" s="793" t="str">
        <f>IF(ISBLANK(Wine!AP69),"",if(Wine!AP69=0,"",Wine!AP69))</f>
        <v/>
      </c>
      <c r="Q2038" s="793"/>
      <c r="R2038" s="793" t="str">
        <f>IF(ISBLANK(Wine!AR69),"",if(Wine!AR69=0,"",Wine!AR69))</f>
        <v/>
      </c>
    </row>
    <row r="2039">
      <c r="A2039" s="779"/>
      <c r="C2039" s="450" t="b">
        <f>IF(ISBLANK(Wine!X69),FALSE,if(Wine!X69=0,FALSE,TRUE))</f>
        <v>0</v>
      </c>
      <c r="D2039" s="450" t="str">
        <f>if(Wine!V69=0,"",IF(isblank(Wine!V69),"",if(MOC!$J$148=false,Wine!U69,if(C2039=true,MOC!$H$148&amp;Wine!U69,if(MOC!$J$149,MOC!$H$148&amp;Wine!U69,Wine!U69)))))</f>
        <v/>
      </c>
      <c r="E2039" s="450" t="str">
        <f>if(Wine!V69=0,"",IF(isblank(Wine!V69),"",Wine!V69))</f>
        <v/>
      </c>
      <c r="G2039" s="450" t="str">
        <f>if(Wine!V69=0,"",IF(isblank(Wine!V69),"",if(MOC!$J$156=true,Wine!$U$14,$B$1985)))</f>
        <v/>
      </c>
      <c r="H2039" s="780">
        <f t="shared" si="20"/>
        <v>55</v>
      </c>
      <c r="I2039" s="793" t="str">
        <f>Wine!AO70</f>
        <v/>
      </c>
      <c r="J2039" s="793"/>
      <c r="K2039" s="793"/>
      <c r="L2039" s="793"/>
      <c r="M2039" s="793"/>
      <c r="N2039" s="793"/>
      <c r="O2039" s="793"/>
      <c r="P2039" s="793" t="str">
        <f>IF(ISBLANK(Wine!AP70),"",if(Wine!AP70=0,"",Wine!AP70))</f>
        <v/>
      </c>
      <c r="Q2039" s="793"/>
      <c r="R2039" s="793" t="str">
        <f>IF(ISBLANK(Wine!AR70),"",if(Wine!AR70=0,"",Wine!AR70))</f>
        <v/>
      </c>
    </row>
    <row r="2040">
      <c r="A2040" s="779"/>
      <c r="C2040" s="450" t="b">
        <f>IF(ISBLANK(Wine!X70),FALSE,if(Wine!X70=0,FALSE,TRUE))</f>
        <v>0</v>
      </c>
      <c r="D2040" s="450" t="str">
        <f>if(Wine!V70=0,"",IF(isblank(Wine!V70),"",if(MOC!$J$148=false,Wine!U70,if(C2040=true,MOC!$H$148&amp;Wine!U70,if(MOC!$J$149,MOC!$H$148&amp;Wine!U70,Wine!U70)))))</f>
        <v/>
      </c>
      <c r="E2040" s="450" t="str">
        <f>if(Wine!V70=0,"",IF(isblank(Wine!V70),"",Wine!V70))</f>
        <v/>
      </c>
      <c r="G2040" s="450" t="str">
        <f>if(Wine!V70=0,"",IF(isblank(Wine!V70),"",if(MOC!$J$156=true,Wine!$U$14,$B$1985)))</f>
        <v/>
      </c>
      <c r="H2040" s="780">
        <f t="shared" si="20"/>
        <v>56</v>
      </c>
      <c r="I2040" s="793" t="str">
        <f>Wine!AO71</f>
        <v/>
      </c>
      <c r="J2040" s="793"/>
      <c r="K2040" s="793"/>
      <c r="L2040" s="793"/>
      <c r="M2040" s="793"/>
      <c r="N2040" s="793"/>
      <c r="O2040" s="793"/>
      <c r="P2040" s="793" t="str">
        <f>IF(ISBLANK(Wine!AP71),"",if(Wine!AP71=0,"",Wine!AP71))</f>
        <v/>
      </c>
      <c r="Q2040" s="793"/>
      <c r="R2040" s="793" t="str">
        <f>IF(ISBLANK(Wine!AR71),"",if(Wine!AR71=0,"",Wine!AR71))</f>
        <v/>
      </c>
    </row>
    <row r="2041">
      <c r="A2041" s="779"/>
      <c r="C2041" s="450" t="b">
        <f>IF(ISBLANK(Wine!X71),FALSE,if(Wine!X71=0,FALSE,TRUE))</f>
        <v>0</v>
      </c>
      <c r="D2041" s="450" t="str">
        <f>if(Wine!V71=0,"",IF(isblank(Wine!V71),"",if(MOC!$J$148=false,Wine!U71,if(C2041=true,MOC!$H$148&amp;Wine!U71,if(MOC!$J$149,MOC!$H$148&amp;Wine!U71,Wine!U71)))))</f>
        <v/>
      </c>
      <c r="E2041" s="450" t="str">
        <f>if(Wine!V71=0,"",IF(isblank(Wine!V71),"",Wine!V71))</f>
        <v/>
      </c>
      <c r="G2041" s="450" t="str">
        <f>if(Wine!V71=0,"",IF(isblank(Wine!V71),"",if(MOC!$J$156=true,Wine!$U$14,$B$1985)))</f>
        <v/>
      </c>
      <c r="H2041" s="780">
        <f t="shared" si="20"/>
        <v>57</v>
      </c>
      <c r="I2041" s="793" t="str">
        <f>Wine!AO72</f>
        <v/>
      </c>
      <c r="J2041" s="793"/>
      <c r="K2041" s="793"/>
      <c r="L2041" s="793"/>
      <c r="M2041" s="793"/>
      <c r="N2041" s="793"/>
      <c r="O2041" s="793"/>
      <c r="P2041" s="793" t="str">
        <f>IF(ISBLANK(Wine!AP72),"",if(Wine!AP72=0,"",Wine!AP72))</f>
        <v/>
      </c>
      <c r="Q2041" s="793"/>
      <c r="R2041" s="793" t="str">
        <f>IF(ISBLANK(Wine!AR72),"",if(Wine!AR72=0,"",Wine!AR72))</f>
        <v/>
      </c>
    </row>
    <row r="2042">
      <c r="A2042" s="779"/>
      <c r="C2042" s="450" t="b">
        <f>IF(ISBLANK(Wine!X72),FALSE,if(Wine!X72=0,FALSE,TRUE))</f>
        <v>0</v>
      </c>
      <c r="D2042" s="450" t="str">
        <f>if(Wine!V72=0,"",IF(isblank(Wine!V72),"",if(MOC!$J$148=false,Wine!U72,if(C2042=true,MOC!$H$148&amp;Wine!U72,if(MOC!$J$149,MOC!$H$148&amp;Wine!U72,Wine!U72)))))</f>
        <v/>
      </c>
      <c r="E2042" s="450" t="str">
        <f>if(Wine!V72=0,"",IF(isblank(Wine!V72),"",Wine!V72))</f>
        <v/>
      </c>
      <c r="G2042" s="450" t="str">
        <f>if(Wine!V72=0,"",IF(isblank(Wine!V72),"",if(MOC!$J$156=true,Wine!$U$14,$B$1985)))</f>
        <v/>
      </c>
      <c r="H2042" s="780">
        <f t="shared" si="20"/>
        <v>58</v>
      </c>
      <c r="I2042" s="793" t="str">
        <f>Wine!AO73</f>
        <v/>
      </c>
      <c r="J2042" s="793"/>
      <c r="K2042" s="793"/>
      <c r="L2042" s="793"/>
      <c r="M2042" s="793"/>
      <c r="N2042" s="793"/>
      <c r="O2042" s="793"/>
      <c r="P2042" s="793" t="str">
        <f>IF(ISBLANK(Wine!AP73),"",if(Wine!AP73=0,"",Wine!AP73))</f>
        <v/>
      </c>
      <c r="Q2042" s="793"/>
      <c r="R2042" s="793" t="str">
        <f>IF(ISBLANK(Wine!AR73),"",if(Wine!AR73=0,"",Wine!AR73))</f>
        <v/>
      </c>
    </row>
    <row r="2043">
      <c r="A2043" s="779"/>
      <c r="C2043" s="450" t="b">
        <f>IF(ISBLANK(Wine!X73),FALSE,if(Wine!X73=0,FALSE,TRUE))</f>
        <v>0</v>
      </c>
      <c r="D2043" s="450" t="str">
        <f>if(Wine!V73=0,"",IF(isblank(Wine!V73),"",if(MOC!$J$148=false,Wine!U73,if(C2043=true,MOC!$H$148&amp;Wine!U73,if(MOC!$J$149,MOC!$H$148&amp;Wine!U73,Wine!U73)))))</f>
        <v/>
      </c>
      <c r="E2043" s="450" t="str">
        <f>if(Wine!V73=0,"",IF(isblank(Wine!V73),"",Wine!V73))</f>
        <v/>
      </c>
      <c r="G2043" s="450" t="str">
        <f>if(Wine!V73=0,"",IF(isblank(Wine!V73),"",if(MOC!$J$156=true,Wine!$U$14,$B$1985)))</f>
        <v/>
      </c>
      <c r="H2043" s="780">
        <f t="shared" si="20"/>
        <v>59</v>
      </c>
      <c r="I2043" s="793" t="str">
        <f>Wine!AO74</f>
        <v/>
      </c>
      <c r="J2043" s="793"/>
      <c r="K2043" s="793"/>
      <c r="L2043" s="793"/>
      <c r="M2043" s="793"/>
      <c r="N2043" s="793"/>
      <c r="O2043" s="793"/>
      <c r="P2043" s="793" t="str">
        <f>IF(ISBLANK(Wine!AP74),"",if(Wine!AP74=0,"",Wine!AP74))</f>
        <v/>
      </c>
      <c r="Q2043" s="793"/>
      <c r="R2043" s="793" t="str">
        <f>IF(ISBLANK(Wine!AR74),"",if(Wine!AR74=0,"",Wine!AR74))</f>
        <v/>
      </c>
    </row>
    <row r="2044">
      <c r="A2044" s="779"/>
      <c r="C2044" s="450" t="b">
        <f>IF(ISBLANK(Wine!X74),FALSE,if(Wine!X74=0,FALSE,TRUE))</f>
        <v>0</v>
      </c>
      <c r="D2044" s="450" t="str">
        <f>if(Wine!V74=0,"",IF(isblank(Wine!V74),"",if(MOC!$J$148=false,Wine!U74,if(C2044=true,MOC!$H$148&amp;Wine!U74,if(MOC!$J$149,MOC!$H$148&amp;Wine!U74,Wine!U74)))))</f>
        <v/>
      </c>
      <c r="E2044" s="450" t="str">
        <f>if(Wine!V74=0,"",IF(isblank(Wine!V74),"",Wine!V74))</f>
        <v/>
      </c>
      <c r="G2044" s="450" t="str">
        <f>if(Wine!V74=0,"",IF(isblank(Wine!V74),"",if(MOC!$J$156=true,Wine!$U$14,$B$1985)))</f>
        <v/>
      </c>
      <c r="H2044" s="780">
        <f t="shared" si="20"/>
        <v>60</v>
      </c>
      <c r="I2044" s="793" t="str">
        <f>Wine!AO75</f>
        <v/>
      </c>
      <c r="J2044" s="793"/>
      <c r="K2044" s="793"/>
      <c r="L2044" s="793"/>
      <c r="M2044" s="793"/>
      <c r="N2044" s="793"/>
      <c r="O2044" s="793"/>
      <c r="P2044" s="793" t="str">
        <f>IF(ISBLANK(Wine!AP75),"",if(Wine!AP75=0,"",Wine!AP75))</f>
        <v/>
      </c>
      <c r="Q2044" s="793"/>
      <c r="R2044" s="793" t="str">
        <f>IF(ISBLANK(Wine!AR75),"",if(Wine!AR75=0,"",Wine!AR75))</f>
        <v/>
      </c>
    </row>
    <row r="2045">
      <c r="A2045" s="779"/>
      <c r="C2045" s="450" t="b">
        <f>IF(ISBLANK(Wine!X75),FALSE,if(Wine!X75=0,FALSE,TRUE))</f>
        <v>0</v>
      </c>
      <c r="D2045" s="450" t="str">
        <f>if(Wine!V75=0,"",IF(isblank(Wine!V75),"",if(MOC!$J$148=false,Wine!U75,if(C2045=true,MOC!$H$148&amp;Wine!U75,if(MOC!$J$149,MOC!$H$148&amp;Wine!U75,Wine!U75)))))</f>
        <v/>
      </c>
      <c r="E2045" s="450" t="str">
        <f>if(Wine!V75=0,"",IF(isblank(Wine!V75),"",Wine!V75))</f>
        <v/>
      </c>
      <c r="G2045" s="450" t="str">
        <f>if(Wine!V75=0,"",IF(isblank(Wine!V75),"",if(MOC!$J$156=true,Wine!$U$14,$B$1985)))</f>
        <v/>
      </c>
      <c r="H2045" s="780">
        <f t="shared" si="20"/>
        <v>61</v>
      </c>
      <c r="I2045" s="793" t="str">
        <f>Wine!AO76</f>
        <v/>
      </c>
      <c r="J2045" s="793"/>
      <c r="K2045" s="793"/>
      <c r="L2045" s="793"/>
      <c r="M2045" s="793"/>
      <c r="N2045" s="793"/>
      <c r="O2045" s="793"/>
      <c r="P2045" s="793" t="str">
        <f>IF(ISBLANK(Wine!AP76),"",if(Wine!AP76=0,"",Wine!AP76))</f>
        <v/>
      </c>
      <c r="Q2045" s="793"/>
      <c r="R2045" s="793" t="str">
        <f>IF(ISBLANK(Wine!AR76),"",if(Wine!AR76=0,"",Wine!AR76))</f>
        <v/>
      </c>
    </row>
    <row r="2046">
      <c r="A2046" s="779"/>
      <c r="C2046" s="450" t="b">
        <f>IF(ISBLANK(Wine!X76),FALSE,if(Wine!X76=0,FALSE,TRUE))</f>
        <v>0</v>
      </c>
      <c r="D2046" s="450" t="str">
        <f>if(Wine!V76=0,"",IF(isblank(Wine!V76),"",if(MOC!$J$148=false,Wine!U76,if(C2046=true,MOC!$H$148&amp;Wine!U76,if(MOC!$J$149,MOC!$H$148&amp;Wine!U76,Wine!U76)))))</f>
        <v/>
      </c>
      <c r="E2046" s="450" t="str">
        <f>if(Wine!V76=0,"",IF(isblank(Wine!V76),"",Wine!V76))</f>
        <v/>
      </c>
      <c r="G2046" s="450" t="str">
        <f>if(Wine!V76=0,"",IF(isblank(Wine!V76),"",if(MOC!$J$156=true,Wine!$U$14,$B$1985)))</f>
        <v/>
      </c>
      <c r="H2046" s="780">
        <f t="shared" si="20"/>
        <v>62</v>
      </c>
      <c r="I2046" s="793" t="str">
        <f>Wine!AO77</f>
        <v/>
      </c>
      <c r="J2046" s="793"/>
      <c r="K2046" s="793"/>
      <c r="L2046" s="793"/>
      <c r="M2046" s="793"/>
      <c r="N2046" s="793"/>
      <c r="O2046" s="793"/>
      <c r="P2046" s="793" t="str">
        <f>IF(ISBLANK(Wine!AP77),"",if(Wine!AP77=0,"",Wine!AP77))</f>
        <v/>
      </c>
      <c r="Q2046" s="793"/>
      <c r="R2046" s="793" t="str">
        <f>IF(ISBLANK(Wine!AR77),"",if(Wine!AR77=0,"",Wine!AR77))</f>
        <v/>
      </c>
    </row>
    <row r="2047">
      <c r="A2047" s="779"/>
      <c r="C2047" s="450" t="b">
        <f>IF(ISBLANK(Wine!X77),FALSE,if(Wine!X77=0,FALSE,TRUE))</f>
        <v>0</v>
      </c>
      <c r="D2047" s="450" t="str">
        <f>if(Wine!V77=0,"",IF(isblank(Wine!V77),"",if(MOC!$J$148=false,Wine!U77,if(C2047=true,MOC!$H$148&amp;Wine!U77,if(MOC!$J$149,MOC!$H$148&amp;Wine!U77,Wine!U77)))))</f>
        <v/>
      </c>
      <c r="E2047" s="450" t="str">
        <f>if(Wine!V77=0,"",IF(isblank(Wine!V77),"",Wine!V77))</f>
        <v/>
      </c>
      <c r="G2047" s="450" t="str">
        <f>if(Wine!V77=0,"",IF(isblank(Wine!V77),"",if(MOC!$J$156=true,Wine!$U$14,$B$1985)))</f>
        <v/>
      </c>
      <c r="H2047" s="780">
        <f t="shared" si="20"/>
        <v>63</v>
      </c>
      <c r="I2047" s="793" t="str">
        <f>Wine!AO78</f>
        <v/>
      </c>
      <c r="J2047" s="793"/>
      <c r="K2047" s="793"/>
      <c r="L2047" s="793"/>
      <c r="M2047" s="793"/>
      <c r="N2047" s="793"/>
      <c r="O2047" s="793"/>
      <c r="P2047" s="793" t="str">
        <f>IF(ISBLANK(Wine!AP78),"",if(Wine!AP78=0,"",Wine!AP78))</f>
        <v/>
      </c>
      <c r="Q2047" s="793"/>
      <c r="R2047" s="793" t="str">
        <f>IF(ISBLANK(Wine!AR78),"",if(Wine!AR78=0,"",Wine!AR78))</f>
        <v/>
      </c>
    </row>
    <row r="2048">
      <c r="A2048" s="779"/>
      <c r="C2048" s="450" t="b">
        <f>IF(ISBLANK(Wine!X78),FALSE,if(Wine!X78=0,FALSE,TRUE))</f>
        <v>0</v>
      </c>
      <c r="D2048" s="450" t="str">
        <f>if(Wine!V78=0,"",IF(isblank(Wine!V78),"",if(MOC!$J$148=false,Wine!U78,if(C2048=true,MOC!$H$148&amp;Wine!U78,if(MOC!$J$149,MOC!$H$148&amp;Wine!U78,Wine!U78)))))</f>
        <v/>
      </c>
      <c r="E2048" s="450" t="str">
        <f>if(Wine!V78=0,"",IF(isblank(Wine!V78),"",Wine!V78))</f>
        <v/>
      </c>
      <c r="G2048" s="450" t="str">
        <f>if(Wine!V78=0,"",IF(isblank(Wine!V78),"",if(MOC!$J$156=true,Wine!$U$14,$B$1985)))</f>
        <v/>
      </c>
      <c r="H2048" s="780">
        <f t="shared" si="20"/>
        <v>64</v>
      </c>
      <c r="I2048" s="793" t="str">
        <f>Wine!AO79</f>
        <v/>
      </c>
      <c r="J2048" s="793"/>
      <c r="K2048" s="793"/>
      <c r="L2048" s="793"/>
      <c r="M2048" s="793"/>
      <c r="N2048" s="793"/>
      <c r="O2048" s="793"/>
      <c r="P2048" s="793" t="str">
        <f>IF(ISBLANK(Wine!AP79),"",if(Wine!AP79=0,"",Wine!AP79))</f>
        <v/>
      </c>
      <c r="Q2048" s="793"/>
      <c r="R2048" s="793" t="str">
        <f>IF(ISBLANK(Wine!AR79),"",if(Wine!AR79=0,"",Wine!AR79))</f>
        <v/>
      </c>
    </row>
    <row r="2049">
      <c r="A2049" s="779"/>
      <c r="C2049" s="450" t="b">
        <f>IF(ISBLANK(Wine!X79),FALSE,if(Wine!X79=0,FALSE,TRUE))</f>
        <v>0</v>
      </c>
      <c r="D2049" s="450" t="str">
        <f>if(Wine!V79=0,"",IF(isblank(Wine!V79),"",if(MOC!$J$148=false,Wine!U79,if(C2049=true,MOC!$H$148&amp;Wine!U79,if(MOC!$J$149,MOC!$H$148&amp;Wine!U79,Wine!U79)))))</f>
        <v/>
      </c>
      <c r="E2049" s="450" t="str">
        <f>if(Wine!V79=0,"",IF(isblank(Wine!V79),"",Wine!V79))</f>
        <v/>
      </c>
      <c r="G2049" s="450" t="str">
        <f>if(Wine!V79=0,"",IF(isblank(Wine!V79),"",if(MOC!$J$156=true,Wine!$U$14,$B$1985)))</f>
        <v/>
      </c>
      <c r="H2049" s="780">
        <f t="shared" si="20"/>
        <v>65</v>
      </c>
      <c r="I2049" s="793" t="str">
        <f>Wine!AO80</f>
        <v/>
      </c>
      <c r="J2049" s="793"/>
      <c r="K2049" s="793"/>
      <c r="L2049" s="793"/>
      <c r="M2049" s="793"/>
      <c r="N2049" s="793"/>
      <c r="O2049" s="793"/>
      <c r="P2049" s="793" t="str">
        <f>IF(ISBLANK(Wine!AP80),"",if(Wine!AP80=0,"",Wine!AP80))</f>
        <v/>
      </c>
      <c r="Q2049" s="793"/>
      <c r="R2049" s="793" t="str">
        <f>IF(ISBLANK(Wine!AR80),"",if(Wine!AR80=0,"",Wine!AR80))</f>
        <v/>
      </c>
    </row>
    <row r="2050">
      <c r="A2050" s="779"/>
      <c r="C2050" s="450" t="b">
        <f>IF(ISBLANK(Wine!X80),FALSE,if(Wine!X80=0,FALSE,TRUE))</f>
        <v>0</v>
      </c>
      <c r="D2050" s="450" t="str">
        <f>if(Wine!V80=0,"",IF(isblank(Wine!V80),"",if(MOC!$J$148=false,Wine!U80,if(C2050=true,MOC!$H$148&amp;Wine!U80,if(MOC!$J$149,MOC!$H$148&amp;Wine!U80,Wine!U80)))))</f>
        <v/>
      </c>
      <c r="E2050" s="450" t="str">
        <f>if(Wine!V80=0,"",IF(isblank(Wine!V80),"",Wine!V80))</f>
        <v/>
      </c>
      <c r="G2050" s="450" t="str">
        <f>if(Wine!V80=0,"",IF(isblank(Wine!V80),"",if(MOC!$J$156=true,Wine!$U$14,$B$1985)))</f>
        <v/>
      </c>
      <c r="H2050" s="780">
        <f t="shared" si="20"/>
        <v>66</v>
      </c>
      <c r="I2050" s="793" t="str">
        <f>Wine!AO81</f>
        <v/>
      </c>
      <c r="J2050" s="793"/>
      <c r="K2050" s="793"/>
      <c r="L2050" s="793"/>
      <c r="M2050" s="793"/>
      <c r="N2050" s="793"/>
      <c r="O2050" s="793"/>
      <c r="P2050" s="793" t="str">
        <f>IF(ISBLANK(Wine!AP81),"",if(Wine!AP81=0,"",Wine!AP81))</f>
        <v/>
      </c>
      <c r="Q2050" s="793"/>
      <c r="R2050" s="793" t="str">
        <f>IF(ISBLANK(Wine!AR81),"",if(Wine!AR81=0,"",Wine!AR81))</f>
        <v/>
      </c>
    </row>
    <row r="2051">
      <c r="A2051" s="779"/>
      <c r="C2051" s="450" t="b">
        <f>IF(ISBLANK(Wine!X81),FALSE,if(Wine!X81=0,FALSE,TRUE))</f>
        <v>0</v>
      </c>
      <c r="D2051" s="450" t="str">
        <f>if(Wine!V81=0,"",IF(isblank(Wine!V81),"",if(MOC!$J$148=false,Wine!U81,if(C2051=true,MOC!$H$148&amp;Wine!U81,if(MOC!$J$149,MOC!$H$148&amp;Wine!U81,Wine!U81)))))</f>
        <v/>
      </c>
      <c r="E2051" s="450" t="str">
        <f>if(Wine!V81=0,"",IF(isblank(Wine!V81),"",Wine!V81))</f>
        <v/>
      </c>
      <c r="G2051" s="450" t="str">
        <f>if(Wine!V81=0,"",IF(isblank(Wine!V81),"",if(MOC!$J$156=true,Wine!$U$14,$B$1985)))</f>
        <v/>
      </c>
      <c r="H2051" s="780">
        <f t="shared" si="20"/>
        <v>67</v>
      </c>
      <c r="I2051" s="793" t="str">
        <f>Wine!AO82</f>
        <v/>
      </c>
      <c r="J2051" s="793"/>
      <c r="K2051" s="793"/>
      <c r="L2051" s="793"/>
      <c r="M2051" s="793"/>
      <c r="N2051" s="793"/>
      <c r="O2051" s="793"/>
      <c r="P2051" s="793" t="str">
        <f>IF(ISBLANK(Wine!AP82),"",if(Wine!AP82=0,"",Wine!AP82))</f>
        <v/>
      </c>
      <c r="Q2051" s="793"/>
      <c r="R2051" s="793" t="str">
        <f>IF(ISBLANK(Wine!AR82),"",if(Wine!AR82=0,"",Wine!AR82))</f>
        <v/>
      </c>
    </row>
    <row r="2052">
      <c r="A2052" s="779"/>
      <c r="C2052" s="450" t="b">
        <f>IF(ISBLANK(Wine!X82),FALSE,if(Wine!X82=0,FALSE,TRUE))</f>
        <v>0</v>
      </c>
      <c r="D2052" s="450" t="str">
        <f>if(Wine!V82=0,"",IF(isblank(Wine!V82),"",if(MOC!$J$148=false,Wine!U82,if(C2052=true,MOC!$H$148&amp;Wine!U82,if(MOC!$J$149,MOC!$H$148&amp;Wine!U82,Wine!U82)))))</f>
        <v/>
      </c>
      <c r="E2052" s="450" t="str">
        <f>if(Wine!V82=0,"",IF(isblank(Wine!V82),"",Wine!V82))</f>
        <v/>
      </c>
      <c r="G2052" s="450" t="str">
        <f>if(Wine!V82=0,"",IF(isblank(Wine!V82),"",if(MOC!$J$156=true,Wine!$U$14,$B$1985)))</f>
        <v/>
      </c>
      <c r="H2052" s="780">
        <f t="shared" si="20"/>
        <v>68</v>
      </c>
      <c r="I2052" s="793" t="str">
        <f>Wine!AO83</f>
        <v/>
      </c>
      <c r="J2052" s="793"/>
      <c r="K2052" s="793"/>
      <c r="L2052" s="793"/>
      <c r="M2052" s="793"/>
      <c r="N2052" s="793"/>
      <c r="O2052" s="793"/>
      <c r="P2052" s="793" t="str">
        <f>IF(ISBLANK(Wine!AP83),"",if(Wine!AP83=0,"",Wine!AP83))</f>
        <v/>
      </c>
      <c r="Q2052" s="793"/>
      <c r="R2052" s="793" t="str">
        <f>IF(ISBLANK(Wine!AR83),"",if(Wine!AR83=0,"",Wine!AR83))</f>
        <v/>
      </c>
    </row>
    <row r="2053">
      <c r="A2053" s="779"/>
      <c r="C2053" s="450" t="b">
        <f>IF(ISBLANK(Wine!X83),FALSE,if(Wine!X83=0,FALSE,TRUE))</f>
        <v>0</v>
      </c>
      <c r="D2053" s="450" t="str">
        <f>if(Wine!V83=0,"",IF(isblank(Wine!V83),"",if(MOC!$J$148=false,Wine!U83,if(C2053=true,MOC!$H$148&amp;Wine!U83,if(MOC!$J$149,MOC!$H$148&amp;Wine!U83,Wine!U83)))))</f>
        <v/>
      </c>
      <c r="E2053" s="450" t="str">
        <f>if(Wine!V83=0,"",IF(isblank(Wine!V83),"",Wine!V83))</f>
        <v/>
      </c>
      <c r="G2053" s="450" t="str">
        <f>if(Wine!V83=0,"",IF(isblank(Wine!V83),"",if(MOC!$J$156=true,Wine!$U$14,$B$1985)))</f>
        <v/>
      </c>
      <c r="H2053" s="780">
        <f t="shared" si="20"/>
        <v>69</v>
      </c>
      <c r="I2053" s="793" t="str">
        <f>Wine!AO84</f>
        <v/>
      </c>
      <c r="J2053" s="793"/>
      <c r="K2053" s="793"/>
      <c r="L2053" s="793"/>
      <c r="M2053" s="793"/>
      <c r="N2053" s="793"/>
      <c r="O2053" s="793"/>
      <c r="P2053" s="793" t="str">
        <f>IF(ISBLANK(Wine!AP84),"",if(Wine!AP84=0,"",Wine!AP84))</f>
        <v/>
      </c>
      <c r="Q2053" s="793"/>
      <c r="R2053" s="793" t="str">
        <f>IF(ISBLANK(Wine!AR84),"",if(Wine!AR84=0,"",Wine!AR84))</f>
        <v/>
      </c>
    </row>
    <row r="2054">
      <c r="A2054" s="779"/>
      <c r="C2054" s="450" t="b">
        <f>IF(ISBLANK(Wine!X84),FALSE,if(Wine!X84=0,FALSE,TRUE))</f>
        <v>0</v>
      </c>
      <c r="D2054" s="450" t="str">
        <f>if(Wine!V84=0,"",IF(isblank(Wine!V84),"",if(MOC!$J$148=false,Wine!U84,if(C2054=true,MOC!$H$148&amp;Wine!U84,if(MOC!$J$149,MOC!$H$148&amp;Wine!U84,Wine!U84)))))</f>
        <v/>
      </c>
      <c r="E2054" s="450" t="str">
        <f>if(Wine!V84=0,"",IF(isblank(Wine!V84),"",Wine!V84))</f>
        <v/>
      </c>
      <c r="G2054" s="450" t="str">
        <f>if(Wine!V84=0,"",IF(isblank(Wine!V84),"",if(MOC!$J$156=true,Wine!$U$14,$B$1985)))</f>
        <v/>
      </c>
      <c r="H2054" s="780">
        <f t="shared" si="20"/>
        <v>70</v>
      </c>
      <c r="I2054" s="793" t="str">
        <f>Wine!AO85</f>
        <v/>
      </c>
      <c r="J2054" s="793"/>
      <c r="K2054" s="793"/>
      <c r="L2054" s="793"/>
      <c r="M2054" s="793"/>
      <c r="N2054" s="793"/>
      <c r="O2054" s="793"/>
      <c r="P2054" s="793" t="str">
        <f>IF(ISBLANK(Wine!AP85),"",if(Wine!AP85=0,"",Wine!AP85))</f>
        <v/>
      </c>
      <c r="Q2054" s="793"/>
      <c r="R2054" s="793" t="str">
        <f>IF(ISBLANK(Wine!AR85),"",if(Wine!AR85=0,"",Wine!AR85))</f>
        <v/>
      </c>
    </row>
    <row r="2055">
      <c r="A2055" s="779"/>
      <c r="C2055" s="450" t="b">
        <f>IF(ISBLANK(Wine!X85),FALSE,if(Wine!X85=0,FALSE,TRUE))</f>
        <v>0</v>
      </c>
      <c r="D2055" s="450" t="str">
        <f>if(Wine!V85=0,"",IF(isblank(Wine!V85),"",if(MOC!$J$148=false,Wine!U85,if(C2055=true,MOC!$H$148&amp;Wine!U85,if(MOC!$J$149,MOC!$H$148&amp;Wine!U85,Wine!U85)))))</f>
        <v/>
      </c>
      <c r="E2055" s="450" t="str">
        <f>if(Wine!V85=0,"",IF(isblank(Wine!V85),"",Wine!V85))</f>
        <v/>
      </c>
      <c r="G2055" s="450" t="str">
        <f>if(Wine!V85=0,"",IF(isblank(Wine!V85),"",if(MOC!$J$156=true,Wine!$U$14,$B$1985)))</f>
        <v/>
      </c>
      <c r="H2055" s="780">
        <f t="shared" si="20"/>
        <v>71</v>
      </c>
      <c r="I2055" s="793" t="str">
        <f>Wine!AO86</f>
        <v/>
      </c>
      <c r="J2055" s="793"/>
      <c r="K2055" s="793"/>
      <c r="L2055" s="793"/>
      <c r="M2055" s="793"/>
      <c r="N2055" s="793"/>
      <c r="O2055" s="793"/>
      <c r="P2055" s="793" t="str">
        <f>IF(ISBLANK(Wine!AP86),"",if(Wine!AP86=0,"",Wine!AP86))</f>
        <v/>
      </c>
      <c r="Q2055" s="793"/>
      <c r="R2055" s="793" t="str">
        <f>IF(ISBLANK(Wine!AR86),"",if(Wine!AR86=0,"",Wine!AR86))</f>
        <v/>
      </c>
    </row>
    <row r="2056">
      <c r="A2056" s="779"/>
      <c r="C2056" s="450" t="b">
        <f>IF(ISBLANK(Wine!X86),FALSE,if(Wine!X86=0,FALSE,TRUE))</f>
        <v>0</v>
      </c>
      <c r="D2056" s="450" t="str">
        <f>if(Wine!V86=0,"",IF(isblank(Wine!V86),"",if(MOC!$J$148=false,Wine!U86,if(C2056=true,MOC!$H$148&amp;Wine!U86,if(MOC!$J$149,MOC!$H$148&amp;Wine!U86,Wine!U86)))))</f>
        <v/>
      </c>
      <c r="E2056" s="450" t="str">
        <f>if(Wine!V86=0,"",IF(isblank(Wine!V86),"",Wine!V86))</f>
        <v/>
      </c>
      <c r="G2056" s="450" t="str">
        <f>if(Wine!V86=0,"",IF(isblank(Wine!V86),"",if(MOC!$J$156=true,Wine!$U$14,$B$1985)))</f>
        <v/>
      </c>
      <c r="H2056" s="780">
        <f t="shared" si="20"/>
        <v>72</v>
      </c>
      <c r="I2056" s="793" t="str">
        <f>Wine!AO87</f>
        <v/>
      </c>
      <c r="J2056" s="793"/>
      <c r="K2056" s="793"/>
      <c r="L2056" s="793"/>
      <c r="M2056" s="793"/>
      <c r="N2056" s="793"/>
      <c r="O2056" s="793"/>
      <c r="P2056" s="793" t="str">
        <f>IF(ISBLANK(Wine!AP87),"",if(Wine!AP87=0,"",Wine!AP87))</f>
        <v/>
      </c>
      <c r="Q2056" s="793"/>
      <c r="R2056" s="793" t="str">
        <f>IF(ISBLANK(Wine!AR87),"",if(Wine!AR87=0,"",Wine!AR87))</f>
        <v/>
      </c>
    </row>
    <row r="2057">
      <c r="A2057" s="779"/>
      <c r="C2057" s="450" t="b">
        <f>IF(ISBLANK(Wine!X87),FALSE,if(Wine!X87=0,FALSE,TRUE))</f>
        <v>0</v>
      </c>
      <c r="D2057" s="450" t="str">
        <f>if(Wine!V87=0,"",IF(isblank(Wine!V87),"",if(MOC!$J$148=false,Wine!U87,if(C2057=true,MOC!$H$148&amp;Wine!U87,if(MOC!$J$149,MOC!$H$148&amp;Wine!U87,Wine!U87)))))</f>
        <v/>
      </c>
      <c r="E2057" s="450" t="str">
        <f>if(Wine!V87=0,"",IF(isblank(Wine!V87),"",Wine!V87))</f>
        <v/>
      </c>
      <c r="G2057" s="450" t="str">
        <f>if(Wine!V87=0,"",IF(isblank(Wine!V87),"",if(MOC!$J$156=true,Wine!$U$14,$B$1985)))</f>
        <v/>
      </c>
      <c r="H2057" s="780">
        <f t="shared" si="20"/>
        <v>73</v>
      </c>
      <c r="I2057" s="793" t="str">
        <f>Wine!AO88</f>
        <v/>
      </c>
      <c r="J2057" s="793"/>
      <c r="K2057" s="793"/>
      <c r="L2057" s="793"/>
      <c r="M2057" s="793"/>
      <c r="N2057" s="793"/>
      <c r="O2057" s="793"/>
      <c r="P2057" s="793" t="str">
        <f>IF(ISBLANK(Wine!AP88),"",if(Wine!AP88=0,"",Wine!AP88))</f>
        <v/>
      </c>
      <c r="Q2057" s="793"/>
      <c r="R2057" s="793" t="str">
        <f>IF(ISBLANK(Wine!AR88),"",if(Wine!AR88=0,"",Wine!AR88))</f>
        <v/>
      </c>
    </row>
    <row r="2058">
      <c r="A2058" s="779"/>
      <c r="C2058" s="450" t="b">
        <f>IF(ISBLANK(Wine!X88),FALSE,if(Wine!X88=0,FALSE,TRUE))</f>
        <v>0</v>
      </c>
      <c r="D2058" s="450" t="str">
        <f>if(Wine!V88=0,"",IF(isblank(Wine!V88),"",if(MOC!$J$148=false,Wine!U88,if(C2058=true,MOC!$H$148&amp;Wine!U88,if(MOC!$J$149,MOC!$H$148&amp;Wine!U88,Wine!U88)))))</f>
        <v/>
      </c>
      <c r="E2058" s="450" t="str">
        <f>if(Wine!V88=0,"",IF(isblank(Wine!V88),"",Wine!V88))</f>
        <v/>
      </c>
      <c r="G2058" s="450" t="str">
        <f>if(Wine!V88=0,"",IF(isblank(Wine!V88),"",if(MOC!$J$156=true,Wine!$U$14,$B$1985)))</f>
        <v/>
      </c>
      <c r="H2058" s="780">
        <f t="shared" si="20"/>
        <v>74</v>
      </c>
      <c r="I2058" s="793" t="str">
        <f>Wine!AO89</f>
        <v/>
      </c>
      <c r="J2058" s="793"/>
      <c r="K2058" s="793"/>
      <c r="L2058" s="793"/>
      <c r="M2058" s="793"/>
      <c r="N2058" s="793"/>
      <c r="O2058" s="793"/>
      <c r="P2058" s="793" t="str">
        <f>IF(ISBLANK(Wine!AP89),"",if(Wine!AP89=0,"",Wine!AP89))</f>
        <v/>
      </c>
      <c r="Q2058" s="793"/>
      <c r="R2058" s="793" t="str">
        <f>IF(ISBLANK(Wine!AR89),"",if(Wine!AR89=0,"",Wine!AR89))</f>
        <v/>
      </c>
    </row>
    <row r="2059">
      <c r="A2059" s="779"/>
      <c r="C2059" s="450" t="b">
        <f>IF(ISBLANK(Wine!X89),FALSE,if(Wine!X89=0,FALSE,TRUE))</f>
        <v>0</v>
      </c>
      <c r="D2059" s="450" t="str">
        <f>if(Wine!V89=0,"",IF(isblank(Wine!V89),"",if(MOC!$J$148=false,Wine!U89,if(C2059=true,MOC!$H$148&amp;Wine!U89,if(MOC!$J$149,MOC!$H$148&amp;Wine!U89,Wine!U89)))))</f>
        <v/>
      </c>
      <c r="E2059" s="450" t="str">
        <f>if(Wine!V89=0,"",IF(isblank(Wine!V89),"",Wine!V89))</f>
        <v/>
      </c>
      <c r="G2059" s="450" t="str">
        <f>if(Wine!V89=0,"",IF(isblank(Wine!V89),"",if(MOC!$J$156=true,Wine!$U$14,$B$1985)))</f>
        <v/>
      </c>
      <c r="H2059" s="780">
        <f t="shared" si="20"/>
        <v>75</v>
      </c>
      <c r="I2059" s="793" t="str">
        <f>Wine!AO90</f>
        <v/>
      </c>
      <c r="J2059" s="793"/>
      <c r="K2059" s="793"/>
      <c r="L2059" s="793"/>
      <c r="M2059" s="793"/>
      <c r="N2059" s="793"/>
      <c r="O2059" s="793"/>
      <c r="P2059" s="793" t="str">
        <f>IF(ISBLANK(Wine!AP90),"",if(Wine!AP90=0,"",Wine!AP90))</f>
        <v/>
      </c>
      <c r="Q2059" s="793"/>
      <c r="R2059" s="793" t="str">
        <f>IF(ISBLANK(Wine!AR90),"",if(Wine!AR90=0,"",Wine!AR90))</f>
        <v/>
      </c>
    </row>
    <row r="2060">
      <c r="A2060" s="779"/>
      <c r="C2060" s="450" t="b">
        <f>IF(ISBLANK(Wine!X90),FALSE,if(Wine!X90=0,FALSE,TRUE))</f>
        <v>0</v>
      </c>
      <c r="D2060" s="450" t="str">
        <f>if(Wine!V90=0,"",IF(isblank(Wine!V90),"",if(MOC!$J$148=false,Wine!U90,if(C2060=true,MOC!$H$148&amp;Wine!U90,if(MOC!$J$149,MOC!$H$148&amp;Wine!U90,Wine!U90)))))</f>
        <v/>
      </c>
      <c r="E2060" s="450" t="str">
        <f>if(Wine!V90=0,"",IF(isblank(Wine!V90),"",Wine!V90))</f>
        <v/>
      </c>
      <c r="G2060" s="450" t="str">
        <f>if(Wine!V90=0,"",IF(isblank(Wine!V90),"",if(MOC!$J$156=true,Wine!$U$14,$B$1985)))</f>
        <v/>
      </c>
      <c r="H2060" s="780">
        <f t="shared" si="20"/>
        <v>76</v>
      </c>
      <c r="I2060" s="793" t="str">
        <f>Wine!AO91</f>
        <v/>
      </c>
      <c r="J2060" s="793"/>
      <c r="K2060" s="793"/>
      <c r="L2060" s="793"/>
      <c r="M2060" s="793"/>
      <c r="N2060" s="793"/>
      <c r="O2060" s="793"/>
      <c r="P2060" s="793" t="str">
        <f>IF(ISBLANK(Wine!AP91),"",if(Wine!AP91=0,"",Wine!AP91))</f>
        <v/>
      </c>
      <c r="Q2060" s="793"/>
      <c r="R2060" s="793" t="str">
        <f>IF(ISBLANK(Wine!AR91),"",if(Wine!AR91=0,"",Wine!AR91))</f>
        <v/>
      </c>
    </row>
    <row r="2061">
      <c r="A2061" s="779"/>
      <c r="C2061" s="450" t="b">
        <f>IF(ISBLANK(Wine!X91),FALSE,if(Wine!X91=0,FALSE,TRUE))</f>
        <v>0</v>
      </c>
      <c r="D2061" s="450" t="str">
        <f>if(Wine!V91=0,"",IF(isblank(Wine!V91),"",if(MOC!$J$148=false,Wine!U91,if(C2061=true,MOC!$H$148&amp;Wine!U91,if(MOC!$J$149,MOC!$H$148&amp;Wine!U91,Wine!U91)))))</f>
        <v/>
      </c>
      <c r="E2061" s="450" t="str">
        <f>if(Wine!V91=0,"",IF(isblank(Wine!V91),"",Wine!V91))</f>
        <v/>
      </c>
      <c r="G2061" s="450" t="str">
        <f>if(Wine!V91=0,"",IF(isblank(Wine!V91),"",if(MOC!$J$156=true,Wine!$U$14,$B$1985)))</f>
        <v/>
      </c>
      <c r="H2061" s="780">
        <f t="shared" si="20"/>
        <v>77</v>
      </c>
      <c r="I2061" s="793" t="str">
        <f>Wine!AO92</f>
        <v/>
      </c>
      <c r="J2061" s="793"/>
      <c r="K2061" s="793"/>
      <c r="L2061" s="793"/>
      <c r="M2061" s="793"/>
      <c r="N2061" s="793"/>
      <c r="O2061" s="793"/>
      <c r="P2061" s="793" t="str">
        <f>IF(ISBLANK(Wine!AP92),"",if(Wine!AP92=0,"",Wine!AP92))</f>
        <v/>
      </c>
      <c r="Q2061" s="793"/>
      <c r="R2061" s="793" t="str">
        <f>IF(ISBLANK(Wine!AR92),"",if(Wine!AR92=0,"",Wine!AR92))</f>
        <v/>
      </c>
    </row>
    <row r="2062">
      <c r="A2062" s="779"/>
      <c r="C2062" s="450" t="b">
        <f>IF(ISBLANK(Wine!X92),FALSE,if(Wine!X92=0,FALSE,TRUE))</f>
        <v>0</v>
      </c>
      <c r="D2062" s="450" t="str">
        <f>if(Wine!V92=0,"",IF(isblank(Wine!V92),"",if(MOC!$J$148=false,Wine!U92,if(C2062=true,MOC!$H$148&amp;Wine!U92,if(MOC!$J$149,MOC!$H$148&amp;Wine!U92,Wine!U92)))))</f>
        <v/>
      </c>
      <c r="E2062" s="450" t="str">
        <f>if(Wine!V92=0,"",IF(isblank(Wine!V92),"",Wine!V92))</f>
        <v/>
      </c>
      <c r="G2062" s="450" t="str">
        <f>if(Wine!V92=0,"",IF(isblank(Wine!V92),"",if(MOC!$J$156=true,Wine!$U$14,$B$1985)))</f>
        <v/>
      </c>
      <c r="H2062" s="780">
        <f t="shared" si="20"/>
        <v>78</v>
      </c>
      <c r="I2062" s="793" t="str">
        <f>Wine!AO93</f>
        <v/>
      </c>
      <c r="J2062" s="793"/>
      <c r="K2062" s="793"/>
      <c r="L2062" s="793"/>
      <c r="M2062" s="793"/>
      <c r="N2062" s="793"/>
      <c r="O2062" s="793"/>
      <c r="P2062" s="793" t="str">
        <f>IF(ISBLANK(Wine!AP93),"",if(Wine!AP93=0,"",Wine!AP93))</f>
        <v/>
      </c>
      <c r="Q2062" s="793"/>
      <c r="R2062" s="793" t="str">
        <f>IF(ISBLANK(Wine!AR93),"",if(Wine!AR93=0,"",Wine!AR93))</f>
        <v/>
      </c>
    </row>
    <row r="2063">
      <c r="A2063" s="779"/>
      <c r="C2063" s="450" t="b">
        <f>IF(ISBLANK(Wine!X93),FALSE,if(Wine!X93=0,FALSE,TRUE))</f>
        <v>0</v>
      </c>
      <c r="D2063" s="450" t="str">
        <f>if(Wine!V93=0,"",IF(isblank(Wine!V93),"",if(MOC!$J$148=false,Wine!U93,if(C2063=true,MOC!$H$148&amp;Wine!U93,if(MOC!$J$149,MOC!$H$148&amp;Wine!U93,Wine!U93)))))</f>
        <v/>
      </c>
      <c r="E2063" s="450" t="str">
        <f>if(Wine!V93=0,"",IF(isblank(Wine!V93),"",Wine!V93))</f>
        <v/>
      </c>
      <c r="G2063" s="450" t="str">
        <f>if(Wine!V93=0,"",IF(isblank(Wine!V93),"",if(MOC!$J$156=true,Wine!$U$14,$B$1985)))</f>
        <v/>
      </c>
      <c r="H2063" s="780">
        <f t="shared" si="20"/>
        <v>79</v>
      </c>
      <c r="I2063" s="793" t="str">
        <f>Wine!AO94</f>
        <v/>
      </c>
      <c r="J2063" s="793"/>
      <c r="K2063" s="793"/>
      <c r="L2063" s="793"/>
      <c r="M2063" s="793"/>
      <c r="N2063" s="793"/>
      <c r="O2063" s="793"/>
      <c r="P2063" s="793" t="str">
        <f>IF(ISBLANK(Wine!AP94),"",if(Wine!AP94=0,"",Wine!AP94))</f>
        <v/>
      </c>
      <c r="Q2063" s="793"/>
      <c r="R2063" s="793" t="str">
        <f>IF(ISBLANK(Wine!AR94),"",if(Wine!AR94=0,"",Wine!AR94))</f>
        <v/>
      </c>
    </row>
    <row r="2064">
      <c r="A2064" s="779"/>
      <c r="C2064" s="450" t="b">
        <f>IF(ISBLANK(Wine!X94),FALSE,if(Wine!X94=0,FALSE,TRUE))</f>
        <v>0</v>
      </c>
      <c r="D2064" s="450" t="str">
        <f>if(Wine!V94=0,"",IF(isblank(Wine!V94),"",if(MOC!$J$148=false,Wine!U94,if(C2064=true,MOC!$H$148&amp;Wine!U94,if(MOC!$J$149,MOC!$H$148&amp;Wine!U94,Wine!U94)))))</f>
        <v/>
      </c>
      <c r="E2064" s="450" t="str">
        <f>if(Wine!V94=0,"",IF(isblank(Wine!V94),"",Wine!V94))</f>
        <v/>
      </c>
      <c r="G2064" s="450" t="str">
        <f>if(Wine!V94=0,"",IF(isblank(Wine!V94),"",if(MOC!$J$156=true,Wine!$U$14,$B$1985)))</f>
        <v/>
      </c>
      <c r="H2064" s="780">
        <f t="shared" si="20"/>
        <v>80</v>
      </c>
      <c r="I2064" s="793" t="str">
        <f>Wine!AO95</f>
        <v/>
      </c>
      <c r="J2064" s="793"/>
      <c r="K2064" s="793"/>
      <c r="L2064" s="793"/>
      <c r="M2064" s="793"/>
      <c r="N2064" s="793"/>
      <c r="O2064" s="793"/>
      <c r="P2064" s="793" t="str">
        <f>IF(ISBLANK(Wine!AP95),"",if(Wine!AP95=0,"",Wine!AP95))</f>
        <v/>
      </c>
      <c r="Q2064" s="793"/>
      <c r="R2064" s="793" t="str">
        <f>IF(ISBLANK(Wine!AR95),"",if(Wine!AR95=0,"",Wine!AR95))</f>
        <v/>
      </c>
    </row>
    <row r="2065">
      <c r="A2065" s="779"/>
      <c r="C2065" s="450" t="b">
        <f>IF(ISBLANK(Wine!X95),FALSE,if(Wine!X95=0,FALSE,TRUE))</f>
        <v>0</v>
      </c>
      <c r="D2065" s="450" t="str">
        <f>if(Wine!V95=0,"",IF(isblank(Wine!V95),"",if(MOC!$J$148=false,Wine!U95,if(C2065=true,MOC!$H$148&amp;Wine!U95,if(MOC!$J$149,MOC!$H$148&amp;Wine!U95,Wine!U95)))))</f>
        <v/>
      </c>
      <c r="E2065" s="450" t="str">
        <f>if(Wine!V95=0,"",IF(isblank(Wine!V95),"",Wine!V95))</f>
        <v/>
      </c>
      <c r="G2065" s="450" t="str">
        <f>if(Wine!V95=0,"",IF(isblank(Wine!V95),"",if(MOC!$J$156=true,Wine!$U$14,$B$1985)))</f>
        <v/>
      </c>
      <c r="H2065" s="780">
        <f t="shared" si="20"/>
        <v>81</v>
      </c>
      <c r="I2065" s="793" t="str">
        <f>Wine!AO96</f>
        <v/>
      </c>
      <c r="J2065" s="793"/>
      <c r="K2065" s="793"/>
      <c r="L2065" s="793"/>
      <c r="M2065" s="793"/>
      <c r="N2065" s="793"/>
      <c r="O2065" s="793"/>
      <c r="P2065" s="793" t="str">
        <f>IF(ISBLANK(Wine!AP96),"",if(Wine!AP96=0,"",Wine!AP96))</f>
        <v/>
      </c>
      <c r="Q2065" s="793"/>
      <c r="R2065" s="793" t="str">
        <f>IF(ISBLANK(Wine!AR96),"",if(Wine!AR96=0,"",Wine!AR96))</f>
        <v/>
      </c>
    </row>
    <row r="2066">
      <c r="A2066" s="779"/>
      <c r="C2066" s="450" t="b">
        <f>IF(ISBLANK(Wine!X96),FALSE,if(Wine!X96=0,FALSE,TRUE))</f>
        <v>0</v>
      </c>
      <c r="D2066" s="450" t="str">
        <f>if(Wine!V96=0,"",IF(isblank(Wine!V96),"",if(MOC!$J$148=false,Wine!U96,if(C2066=true,MOC!$H$148&amp;Wine!U96,if(MOC!$J$149,MOC!$H$148&amp;Wine!U96,Wine!U96)))))</f>
        <v/>
      </c>
      <c r="E2066" s="450" t="str">
        <f>if(Wine!V96=0,"",IF(isblank(Wine!V96),"",Wine!V96))</f>
        <v/>
      </c>
      <c r="G2066" s="450" t="str">
        <f>if(Wine!V96=0,"",IF(isblank(Wine!V96),"",if(MOC!$J$156=true,Wine!$U$14,$B$1985)))</f>
        <v/>
      </c>
      <c r="H2066" s="780">
        <f t="shared" si="20"/>
        <v>82</v>
      </c>
      <c r="I2066" s="793" t="str">
        <f>Wine!AO97</f>
        <v/>
      </c>
      <c r="J2066" s="793"/>
      <c r="K2066" s="793"/>
      <c r="L2066" s="793"/>
      <c r="M2066" s="793"/>
      <c r="N2066" s="793"/>
      <c r="O2066" s="793"/>
      <c r="P2066" s="793" t="str">
        <f>IF(ISBLANK(Wine!AP97),"",if(Wine!AP97=0,"",Wine!AP97))</f>
        <v/>
      </c>
      <c r="Q2066" s="793"/>
      <c r="R2066" s="793" t="str">
        <f>IF(ISBLANK(Wine!AR97),"",if(Wine!AR97=0,"",Wine!AR97))</f>
        <v/>
      </c>
    </row>
    <row r="2067">
      <c r="A2067" s="779"/>
      <c r="C2067" s="450" t="b">
        <f>IF(ISBLANK(Wine!X97),FALSE,if(Wine!X97=0,FALSE,TRUE))</f>
        <v>0</v>
      </c>
      <c r="D2067" s="450" t="str">
        <f>if(Wine!V97=0,"",IF(isblank(Wine!V97),"",if(MOC!$J$148=false,Wine!U97,if(C2067=true,MOC!$H$148&amp;Wine!U97,if(MOC!$J$149,MOC!$H$148&amp;Wine!U97,Wine!U97)))))</f>
        <v/>
      </c>
      <c r="E2067" s="450" t="str">
        <f>if(Wine!V97=0,"",IF(isblank(Wine!V97),"",Wine!V97))</f>
        <v/>
      </c>
      <c r="G2067" s="450" t="str">
        <f>if(Wine!V97=0,"",IF(isblank(Wine!V97),"",if(MOC!$J$156=true,Wine!$U$14,$B$1985)))</f>
        <v/>
      </c>
      <c r="H2067" s="780">
        <f t="shared" si="20"/>
        <v>83</v>
      </c>
      <c r="I2067" s="793" t="str">
        <f>Wine!AO98</f>
        <v/>
      </c>
      <c r="J2067" s="793"/>
      <c r="K2067" s="793"/>
      <c r="L2067" s="793"/>
      <c r="M2067" s="793"/>
      <c r="N2067" s="793"/>
      <c r="O2067" s="793"/>
      <c r="P2067" s="793" t="str">
        <f>IF(ISBLANK(Wine!AP98),"",if(Wine!AP98=0,"",Wine!AP98))</f>
        <v/>
      </c>
      <c r="Q2067" s="793"/>
      <c r="R2067" s="793" t="str">
        <f>IF(ISBLANK(Wine!AR98),"",if(Wine!AR98=0,"",Wine!AR98))</f>
        <v/>
      </c>
    </row>
    <row r="2068">
      <c r="A2068" s="779"/>
      <c r="C2068" s="450" t="b">
        <f>IF(ISBLANK(Wine!X98),FALSE,if(Wine!X98=0,FALSE,TRUE))</f>
        <v>0</v>
      </c>
      <c r="D2068" s="450" t="str">
        <f>if(Wine!V98=0,"",IF(isblank(Wine!V98),"",if(MOC!$J$148=false,Wine!U98,if(C2068=true,MOC!$H$148&amp;Wine!U98,if(MOC!$J$149,MOC!$H$148&amp;Wine!U98,Wine!U98)))))</f>
        <v/>
      </c>
      <c r="E2068" s="450" t="str">
        <f>if(Wine!V98=0,"",IF(isblank(Wine!V98),"",Wine!V98))</f>
        <v/>
      </c>
      <c r="G2068" s="450" t="str">
        <f>if(Wine!V98=0,"",IF(isblank(Wine!V98),"",if(MOC!$J$156=true,Wine!$U$14,$B$1985)))</f>
        <v/>
      </c>
      <c r="H2068" s="780">
        <f t="shared" si="20"/>
        <v>84</v>
      </c>
      <c r="I2068" s="793" t="str">
        <f>Wine!AO99</f>
        <v/>
      </c>
      <c r="J2068" s="793"/>
      <c r="K2068" s="793"/>
      <c r="L2068" s="793"/>
      <c r="M2068" s="793"/>
      <c r="N2068" s="793"/>
      <c r="O2068" s="793"/>
      <c r="P2068" s="793" t="str">
        <f>IF(ISBLANK(Wine!AP99),"",if(Wine!AP99=0,"",Wine!AP99))</f>
        <v/>
      </c>
      <c r="Q2068" s="793"/>
      <c r="R2068" s="793" t="str">
        <f>IF(ISBLANK(Wine!AR99),"",if(Wine!AR99=0,"",Wine!AR99))</f>
        <v/>
      </c>
    </row>
    <row r="2069">
      <c r="A2069" s="779"/>
      <c r="C2069" s="450" t="b">
        <f>IF(ISBLANK(Wine!X99),FALSE,if(Wine!X99=0,FALSE,TRUE))</f>
        <v>0</v>
      </c>
      <c r="D2069" s="450" t="str">
        <f>if(Wine!V99=0,"",IF(isblank(Wine!V99),"",if(MOC!$J$148=false,Wine!U99,if(C2069=true,MOC!$H$148&amp;Wine!U99,if(MOC!$J$149,MOC!$H$148&amp;Wine!U99,Wine!U99)))))</f>
        <v/>
      </c>
      <c r="E2069" s="450" t="str">
        <f>if(Wine!V99=0,"",IF(isblank(Wine!V99),"",Wine!V99))</f>
        <v/>
      </c>
      <c r="G2069" s="450" t="str">
        <f>if(Wine!V99=0,"",IF(isblank(Wine!V99),"",if(MOC!$J$156=true,Wine!$U$14,$B$1985)))</f>
        <v/>
      </c>
      <c r="H2069" s="780">
        <f t="shared" si="20"/>
        <v>85</v>
      </c>
      <c r="I2069" s="793" t="str">
        <f>Wine!AO100</f>
        <v/>
      </c>
      <c r="J2069" s="793"/>
      <c r="K2069" s="793"/>
      <c r="L2069" s="793"/>
      <c r="M2069" s="793"/>
      <c r="N2069" s="793"/>
      <c r="O2069" s="793"/>
      <c r="P2069" s="793" t="str">
        <f>IF(ISBLANK(Wine!AP100),"",if(Wine!AP100=0,"",Wine!AP100))</f>
        <v/>
      </c>
      <c r="Q2069" s="793"/>
      <c r="R2069" s="793" t="str">
        <f>IF(ISBLANK(Wine!AR100),"",if(Wine!AR100=0,"",Wine!AR100))</f>
        <v/>
      </c>
    </row>
    <row r="2070">
      <c r="A2070" s="779"/>
      <c r="C2070" s="450" t="b">
        <f>IF(ISBLANK(Wine!X100),FALSE,if(Wine!X100=0,FALSE,TRUE))</f>
        <v>0</v>
      </c>
      <c r="D2070" s="450" t="str">
        <f>if(Wine!V100=0,"",IF(isblank(Wine!V100),"",if(MOC!$J$148=false,Wine!U100,if(C2070=true,MOC!$H$148&amp;Wine!U100,if(MOC!$J$149,MOC!$H$148&amp;Wine!U100,Wine!U100)))))</f>
        <v/>
      </c>
      <c r="E2070" s="450" t="str">
        <f>if(Wine!V100=0,"",IF(isblank(Wine!V100),"",Wine!V100))</f>
        <v/>
      </c>
      <c r="G2070" s="450" t="str">
        <f>if(Wine!V100=0,"",IF(isblank(Wine!V100),"",if(MOC!$J$156=true,Wine!$U$14,$B$1985)))</f>
        <v/>
      </c>
      <c r="H2070" s="780">
        <f t="shared" si="20"/>
        <v>86</v>
      </c>
      <c r="I2070" s="793" t="str">
        <f>Wine!AO101</f>
        <v/>
      </c>
      <c r="J2070" s="793"/>
      <c r="K2070" s="793"/>
      <c r="L2070" s="793"/>
      <c r="M2070" s="793"/>
      <c r="N2070" s="793"/>
      <c r="O2070" s="793"/>
      <c r="P2070" s="793" t="str">
        <f>IF(ISBLANK(Wine!AP101),"",if(Wine!AP101=0,"",Wine!AP101))</f>
        <v/>
      </c>
      <c r="Q2070" s="793"/>
      <c r="R2070" s="793" t="str">
        <f>IF(ISBLANK(Wine!AR101),"",if(Wine!AR101=0,"",Wine!AR101))</f>
        <v/>
      </c>
    </row>
    <row r="2071">
      <c r="A2071" s="779"/>
      <c r="C2071" s="450" t="b">
        <f>IF(ISBLANK(Wine!X101),FALSE,if(Wine!X101=0,FALSE,TRUE))</f>
        <v>0</v>
      </c>
      <c r="D2071" s="450" t="str">
        <f>if(Wine!V101=0,"",IF(isblank(Wine!V101),"",if(MOC!$J$148=false,Wine!U101,if(C2071=true,MOC!$H$148&amp;Wine!U101,if(MOC!$J$149,MOC!$H$148&amp;Wine!U101,Wine!U101)))))</f>
        <v/>
      </c>
      <c r="E2071" s="450" t="str">
        <f>if(Wine!V101=0,"",IF(isblank(Wine!V101),"",Wine!V101))</f>
        <v/>
      </c>
      <c r="G2071" s="450" t="str">
        <f>if(Wine!V101=0,"",IF(isblank(Wine!V101),"",if(MOC!$J$156=true,Wine!$U$14,$B$1985)))</f>
        <v/>
      </c>
      <c r="H2071" s="780">
        <f t="shared" si="20"/>
        <v>87</v>
      </c>
      <c r="I2071" s="793" t="str">
        <f>Wine!AO102</f>
        <v/>
      </c>
      <c r="J2071" s="793"/>
      <c r="K2071" s="793"/>
      <c r="L2071" s="793"/>
      <c r="M2071" s="793"/>
      <c r="N2071" s="793"/>
      <c r="O2071" s="793"/>
      <c r="P2071" s="793" t="str">
        <f>IF(ISBLANK(Wine!AP102),"",if(Wine!AP102=0,"",Wine!AP102))</f>
        <v/>
      </c>
      <c r="Q2071" s="793"/>
      <c r="R2071" s="793" t="str">
        <f>IF(ISBLANK(Wine!AR102),"",if(Wine!AR102=0,"",Wine!AR102))</f>
        <v/>
      </c>
    </row>
    <row r="2072">
      <c r="A2072" s="779"/>
      <c r="C2072" s="450" t="b">
        <f>IF(ISBLANK(Wine!X102),FALSE,if(Wine!X102=0,FALSE,TRUE))</f>
        <v>0</v>
      </c>
      <c r="D2072" s="450" t="str">
        <f>if(Wine!V102=0,"",IF(isblank(Wine!V102),"",if(MOC!$J$148=false,Wine!U102,if(C2072=true,MOC!$H$148&amp;Wine!U102,if(MOC!$J$149,MOC!$H$148&amp;Wine!U102,Wine!U102)))))</f>
        <v/>
      </c>
      <c r="E2072" s="450" t="str">
        <f>if(Wine!V102=0,"",IF(isblank(Wine!V102),"",Wine!V102))</f>
        <v/>
      </c>
      <c r="G2072" s="450" t="str">
        <f>if(Wine!V102=0,"",IF(isblank(Wine!V102),"",if(MOC!$J$156=true,Wine!$U$14,$B$1985)))</f>
        <v/>
      </c>
      <c r="H2072" s="780">
        <f t="shared" si="20"/>
        <v>88</v>
      </c>
      <c r="I2072" s="793" t="str">
        <f>Wine!AO103</f>
        <v/>
      </c>
      <c r="J2072" s="793"/>
      <c r="K2072" s="793"/>
      <c r="L2072" s="793"/>
      <c r="M2072" s="793"/>
      <c r="N2072" s="793"/>
      <c r="O2072" s="793"/>
      <c r="P2072" s="793" t="str">
        <f>IF(ISBLANK(Wine!AP103),"",if(Wine!AP103=0,"",Wine!AP103))</f>
        <v/>
      </c>
      <c r="Q2072" s="793"/>
      <c r="R2072" s="793" t="str">
        <f>IF(ISBLANK(Wine!AR103),"",if(Wine!AR103=0,"",Wine!AR103))</f>
        <v/>
      </c>
    </row>
    <row r="2073">
      <c r="A2073" s="779"/>
      <c r="C2073" s="450" t="b">
        <f>IF(ISBLANK(Wine!X103),FALSE,if(Wine!X103=0,FALSE,TRUE))</f>
        <v>0</v>
      </c>
      <c r="D2073" s="450" t="str">
        <f>if(Wine!V103=0,"",IF(isblank(Wine!V103),"",if(MOC!$J$148=false,Wine!U103,if(C2073=true,MOC!$H$148&amp;Wine!U103,if(MOC!$J$149,MOC!$H$148&amp;Wine!U103,Wine!U103)))))</f>
        <v/>
      </c>
      <c r="E2073" s="450" t="str">
        <f>if(Wine!V103=0,"",IF(isblank(Wine!V103),"",Wine!V103))</f>
        <v/>
      </c>
      <c r="G2073" s="450" t="str">
        <f>if(Wine!V103=0,"",IF(isblank(Wine!V103),"",if(MOC!$J$156=true,Wine!$U$14,$B$1985)))</f>
        <v/>
      </c>
      <c r="H2073" s="780">
        <f t="shared" si="20"/>
        <v>89</v>
      </c>
      <c r="I2073" s="793" t="str">
        <f>Wine!AO104</f>
        <v/>
      </c>
      <c r="J2073" s="793"/>
      <c r="K2073" s="793"/>
      <c r="L2073" s="793"/>
      <c r="M2073" s="793"/>
      <c r="N2073" s="793"/>
      <c r="O2073" s="793"/>
      <c r="P2073" s="793" t="str">
        <f>IF(ISBLANK(Wine!AP104),"",if(Wine!AP104=0,"",Wine!AP104))</f>
        <v/>
      </c>
      <c r="Q2073" s="793"/>
      <c r="R2073" s="793" t="str">
        <f>IF(ISBLANK(Wine!AR104),"",if(Wine!AR104=0,"",Wine!AR104))</f>
        <v/>
      </c>
    </row>
    <row r="2074">
      <c r="A2074" s="779"/>
      <c r="C2074" s="450" t="b">
        <f>IF(ISBLANK(Wine!X104),FALSE,if(Wine!X104=0,FALSE,TRUE))</f>
        <v>0</v>
      </c>
      <c r="D2074" s="450" t="str">
        <f>if(Wine!V104=0,"",IF(isblank(Wine!V104),"",if(MOC!$J$148=false,Wine!U104,if(C2074=true,MOC!$H$148&amp;Wine!U104,if(MOC!$J$149,MOC!$H$148&amp;Wine!U104,Wine!U104)))))</f>
        <v/>
      </c>
      <c r="E2074" s="450" t="str">
        <f>if(Wine!V104=0,"",IF(isblank(Wine!V104),"",Wine!V104))</f>
        <v/>
      </c>
      <c r="G2074" s="450" t="str">
        <f>if(Wine!V104=0,"",IF(isblank(Wine!V104),"",if(MOC!$J$156=true,Wine!$U$14,$B$1985)))</f>
        <v/>
      </c>
      <c r="H2074" s="780">
        <f t="shared" si="20"/>
        <v>90</v>
      </c>
      <c r="I2074" s="793" t="str">
        <f>Wine!AO105</f>
        <v/>
      </c>
      <c r="J2074" s="793"/>
      <c r="K2074" s="793"/>
      <c r="L2074" s="793"/>
      <c r="M2074" s="793"/>
      <c r="N2074" s="793"/>
      <c r="O2074" s="793"/>
      <c r="P2074" s="793" t="str">
        <f>IF(ISBLANK(Wine!AP105),"",if(Wine!AP105=0,"",Wine!AP105))</f>
        <v/>
      </c>
      <c r="Q2074" s="793"/>
      <c r="R2074" s="793" t="str">
        <f>IF(ISBLANK(Wine!AR105),"",if(Wine!AR105=0,"",Wine!AR105))</f>
        <v/>
      </c>
    </row>
    <row r="2075">
      <c r="A2075" s="779"/>
      <c r="C2075" s="450" t="b">
        <f>IF(ISBLANK(Wine!X105),FALSE,if(Wine!X105=0,FALSE,TRUE))</f>
        <v>0</v>
      </c>
      <c r="D2075" s="450" t="str">
        <f>if(Wine!V105=0,"",IF(isblank(Wine!V105),"",if(MOC!$J$148=false,Wine!U105,if(C2075=true,MOC!$H$148&amp;Wine!U105,if(MOC!$J$149,MOC!$H$148&amp;Wine!U105,Wine!U105)))))</f>
        <v/>
      </c>
      <c r="E2075" s="450" t="str">
        <f>if(Wine!V105=0,"",IF(isblank(Wine!V105),"",Wine!V105))</f>
        <v/>
      </c>
      <c r="G2075" s="450" t="str">
        <f>if(Wine!V105=0,"",IF(isblank(Wine!V105),"",if(MOC!$J$156=true,Wine!$U$14,$B$1985)))</f>
        <v/>
      </c>
      <c r="H2075" s="780">
        <f t="shared" si="20"/>
        <v>91</v>
      </c>
      <c r="I2075" s="793" t="str">
        <f>Wine!AO106</f>
        <v/>
      </c>
      <c r="J2075" s="793"/>
      <c r="K2075" s="793"/>
      <c r="L2075" s="793"/>
      <c r="M2075" s="793"/>
      <c r="N2075" s="793"/>
      <c r="O2075" s="793"/>
      <c r="P2075" s="793" t="str">
        <f>IF(ISBLANK(Wine!AP106),"",if(Wine!AP106=0,"",Wine!AP106))</f>
        <v/>
      </c>
      <c r="Q2075" s="793"/>
      <c r="R2075" s="793" t="str">
        <f>IF(ISBLANK(Wine!AR106),"",if(Wine!AR106=0,"",Wine!AR106))</f>
        <v/>
      </c>
    </row>
    <row r="2076">
      <c r="A2076" s="779"/>
      <c r="C2076" s="450" t="b">
        <f>IF(ISBLANK(Wine!X106),FALSE,if(Wine!X106=0,FALSE,TRUE))</f>
        <v>0</v>
      </c>
      <c r="D2076" s="450" t="str">
        <f>if(Wine!V106=0,"",IF(isblank(Wine!V106),"",if(MOC!$J$148=false,Wine!U106,if(C2076=true,MOC!$H$148&amp;Wine!U106,if(MOC!$J$149,MOC!$H$148&amp;Wine!U106,Wine!U106)))))</f>
        <v/>
      </c>
      <c r="E2076" s="450" t="str">
        <f>if(Wine!V106=0,"",IF(isblank(Wine!V106),"",Wine!V106))</f>
        <v/>
      </c>
      <c r="G2076" s="450" t="str">
        <f>if(Wine!V106=0,"",IF(isblank(Wine!V106),"",if(MOC!$J$156=true,Wine!$U$14,$B$1985)))</f>
        <v/>
      </c>
      <c r="H2076" s="780">
        <f t="shared" si="20"/>
        <v>92</v>
      </c>
      <c r="I2076" s="793" t="str">
        <f>Wine!AO107</f>
        <v/>
      </c>
      <c r="J2076" s="793"/>
      <c r="K2076" s="793"/>
      <c r="L2076" s="793"/>
      <c r="M2076" s="793"/>
      <c r="N2076" s="793"/>
      <c r="O2076" s="793"/>
      <c r="P2076" s="793" t="str">
        <f>IF(ISBLANK(Wine!AP107),"",if(Wine!AP107=0,"",Wine!AP107))</f>
        <v/>
      </c>
      <c r="Q2076" s="793"/>
      <c r="R2076" s="793" t="str">
        <f>IF(ISBLANK(Wine!AR107),"",if(Wine!AR107=0,"",Wine!AR107))</f>
        <v/>
      </c>
    </row>
    <row r="2077">
      <c r="A2077" s="779"/>
      <c r="C2077" s="450" t="b">
        <f>IF(ISBLANK(Wine!X107),FALSE,if(Wine!X107=0,FALSE,TRUE))</f>
        <v>0</v>
      </c>
      <c r="D2077" s="450" t="str">
        <f>if(Wine!V107=0,"",IF(isblank(Wine!V107),"",if(MOC!$J$148=false,Wine!U107,if(C2077=true,MOC!$H$148&amp;Wine!U107,if(MOC!$J$149,MOC!$H$148&amp;Wine!U107,Wine!U107)))))</f>
        <v/>
      </c>
      <c r="E2077" s="450" t="str">
        <f>if(Wine!V107=0,"",IF(isblank(Wine!V107),"",Wine!V107))</f>
        <v/>
      </c>
      <c r="G2077" s="450" t="str">
        <f>if(Wine!V107=0,"",IF(isblank(Wine!V107),"",if(MOC!$J$156=true,Wine!$U$14,$B$1985)))</f>
        <v/>
      </c>
      <c r="H2077" s="780">
        <f t="shared" si="20"/>
        <v>93</v>
      </c>
      <c r="I2077" s="793" t="str">
        <f>Wine!AO108</f>
        <v/>
      </c>
      <c r="J2077" s="793"/>
      <c r="K2077" s="793"/>
      <c r="L2077" s="793"/>
      <c r="M2077" s="793"/>
      <c r="N2077" s="793"/>
      <c r="O2077" s="793"/>
      <c r="P2077" s="793" t="str">
        <f>IF(ISBLANK(Wine!AP108),"",if(Wine!AP108=0,"",Wine!AP108))</f>
        <v/>
      </c>
      <c r="Q2077" s="793"/>
      <c r="R2077" s="793" t="str">
        <f>IF(ISBLANK(Wine!AR108),"",if(Wine!AR108=0,"",Wine!AR108))</f>
        <v/>
      </c>
    </row>
    <row r="2078">
      <c r="A2078" s="779"/>
      <c r="C2078" s="450" t="b">
        <f>IF(ISBLANK(Wine!X108),FALSE,if(Wine!X108=0,FALSE,TRUE))</f>
        <v>0</v>
      </c>
      <c r="D2078" s="450" t="str">
        <f>if(Wine!V108=0,"",IF(isblank(Wine!V108),"",if(MOC!$J$148=false,Wine!U108,if(C2078=true,MOC!$H$148&amp;Wine!U108,if(MOC!$J$149,MOC!$H$148&amp;Wine!U108,Wine!U108)))))</f>
        <v/>
      </c>
      <c r="E2078" s="450" t="str">
        <f>if(Wine!V108=0,"",IF(isblank(Wine!V108),"",Wine!V108))</f>
        <v/>
      </c>
      <c r="G2078" s="450" t="str">
        <f>if(Wine!V108=0,"",IF(isblank(Wine!V108),"",if(MOC!$J$156=true,Wine!$U$14,$B$1985)))</f>
        <v/>
      </c>
      <c r="H2078" s="780">
        <f t="shared" si="20"/>
        <v>94</v>
      </c>
      <c r="I2078" s="793" t="str">
        <f>Wine!AO109</f>
        <v/>
      </c>
      <c r="J2078" s="793"/>
      <c r="K2078" s="793"/>
      <c r="L2078" s="793"/>
      <c r="M2078" s="793"/>
      <c r="N2078" s="793"/>
      <c r="O2078" s="793"/>
      <c r="P2078" s="793" t="str">
        <f>IF(ISBLANK(Wine!AP109),"",if(Wine!AP109=0,"",Wine!AP109))</f>
        <v/>
      </c>
      <c r="Q2078" s="793"/>
      <c r="R2078" s="793" t="str">
        <f>IF(ISBLANK(Wine!AR109),"",if(Wine!AR109=0,"",Wine!AR109))</f>
        <v/>
      </c>
    </row>
    <row r="2079">
      <c r="A2079" s="779"/>
      <c r="C2079" s="450" t="b">
        <f>IF(ISBLANK(Wine!X109),FALSE,if(Wine!X109=0,FALSE,TRUE))</f>
        <v>0</v>
      </c>
      <c r="D2079" s="450" t="str">
        <f>if(Wine!V109=0,"",IF(isblank(Wine!V109),"",if(MOC!$J$148=false,Wine!U109,if(C2079=true,MOC!$H$148&amp;Wine!U109,if(MOC!$J$149,MOC!$H$148&amp;Wine!U109,Wine!U109)))))</f>
        <v/>
      </c>
      <c r="E2079" s="450" t="str">
        <f>if(Wine!V109=0,"",IF(isblank(Wine!V109),"",Wine!V109))</f>
        <v/>
      </c>
      <c r="G2079" s="450" t="str">
        <f>if(Wine!V109=0,"",IF(isblank(Wine!V109),"",if(MOC!$J$156=true,Wine!$U$14,$B$1985)))</f>
        <v/>
      </c>
      <c r="H2079" s="780">
        <f t="shared" si="20"/>
        <v>95</v>
      </c>
      <c r="I2079" s="793" t="str">
        <f>Wine!AO110</f>
        <v/>
      </c>
      <c r="J2079" s="793"/>
      <c r="K2079" s="793"/>
      <c r="L2079" s="793"/>
      <c r="M2079" s="793"/>
      <c r="N2079" s="793"/>
      <c r="O2079" s="793"/>
      <c r="P2079" s="793" t="str">
        <f>IF(ISBLANK(Wine!AP110),"",if(Wine!AP110=0,"",Wine!AP110))</f>
        <v/>
      </c>
      <c r="Q2079" s="793"/>
      <c r="R2079" s="793" t="str">
        <f>IF(ISBLANK(Wine!AR110),"",if(Wine!AR110=0,"",Wine!AR110))</f>
        <v/>
      </c>
    </row>
    <row r="2080">
      <c r="A2080" s="779"/>
      <c r="C2080" s="450" t="b">
        <f>IF(ISBLANK(Wine!X110),FALSE,if(Wine!X110=0,FALSE,TRUE))</f>
        <v>0</v>
      </c>
      <c r="D2080" s="450" t="str">
        <f>if(Wine!V110=0,"",IF(isblank(Wine!V110),"",if(MOC!$J$148=false,Wine!U110,if(C2080=true,MOC!$H$148&amp;Wine!U110,if(MOC!$J$149,MOC!$H$148&amp;Wine!U110,Wine!U110)))))</f>
        <v/>
      </c>
      <c r="E2080" s="450" t="str">
        <f>if(Wine!V110=0,"",IF(isblank(Wine!V110),"",Wine!V110))</f>
        <v/>
      </c>
      <c r="G2080" s="450" t="str">
        <f>if(Wine!V110=0,"",IF(isblank(Wine!V110),"",if(MOC!$J$156=true,Wine!$U$14,$B$1985)))</f>
        <v/>
      </c>
      <c r="H2080" s="780">
        <f t="shared" si="20"/>
        <v>96</v>
      </c>
      <c r="I2080" s="793" t="str">
        <f>Wine!AO111</f>
        <v/>
      </c>
      <c r="J2080" s="793"/>
      <c r="K2080" s="793"/>
      <c r="L2080" s="793"/>
      <c r="M2080" s="793"/>
      <c r="N2080" s="793"/>
      <c r="O2080" s="793"/>
      <c r="P2080" s="793" t="str">
        <f>IF(ISBLANK(Wine!AP111),"",if(Wine!AP111=0,"",Wine!AP111))</f>
        <v/>
      </c>
      <c r="Q2080" s="793"/>
      <c r="R2080" s="793" t="str">
        <f>IF(ISBLANK(Wine!AR111),"",if(Wine!AR111=0,"",Wine!AR111))</f>
        <v/>
      </c>
    </row>
    <row r="2081">
      <c r="A2081" s="779"/>
      <c r="C2081" s="450" t="b">
        <f>IF(ISBLANK(Wine!X111),FALSE,if(Wine!X111=0,FALSE,TRUE))</f>
        <v>0</v>
      </c>
      <c r="D2081" s="450" t="str">
        <f>if(Wine!V111=0,"",IF(isblank(Wine!V111),"",if(MOC!$J$148=false,Wine!U111,if(C2081=true,MOC!$H$148&amp;Wine!U111,if(MOC!$J$149,MOC!$H$148&amp;Wine!U111,Wine!U111)))))</f>
        <v/>
      </c>
      <c r="E2081" s="450" t="str">
        <f>if(Wine!V111=0,"",IF(isblank(Wine!V111),"",Wine!V111))</f>
        <v/>
      </c>
      <c r="G2081" s="450" t="str">
        <f>if(Wine!V111=0,"",IF(isblank(Wine!V111),"",if(MOC!$J$156=true,Wine!$U$14,$B$1985)))</f>
        <v/>
      </c>
      <c r="H2081" s="780">
        <f t="shared" si="20"/>
        <v>97</v>
      </c>
      <c r="I2081" s="793" t="str">
        <f>Wine!AO112</f>
        <v/>
      </c>
      <c r="J2081" s="793"/>
      <c r="K2081" s="793"/>
      <c r="L2081" s="793"/>
      <c r="M2081" s="793"/>
      <c r="N2081" s="793"/>
      <c r="O2081" s="793"/>
      <c r="P2081" s="793" t="str">
        <f>IF(ISBLANK(Wine!AP112),"",if(Wine!AP112=0,"",Wine!AP112))</f>
        <v/>
      </c>
      <c r="Q2081" s="793"/>
      <c r="R2081" s="793" t="str">
        <f>IF(ISBLANK(Wine!AR112),"",if(Wine!AR112=0,"",Wine!AR112))</f>
        <v/>
      </c>
    </row>
    <row r="2082">
      <c r="A2082" s="779"/>
      <c r="C2082" s="450" t="b">
        <f>IF(ISBLANK(Wine!X112),FALSE,if(Wine!X112=0,FALSE,TRUE))</f>
        <v>0</v>
      </c>
      <c r="D2082" s="450" t="str">
        <f>if(Wine!V112=0,"",IF(isblank(Wine!V112),"",if(MOC!$J$148=false,Wine!U112,if(C2082=true,MOC!$H$148&amp;Wine!U112,if(MOC!$J$149,MOC!$H$148&amp;Wine!U112,Wine!U112)))))</f>
        <v/>
      </c>
      <c r="E2082" s="450" t="str">
        <f>if(Wine!V112=0,"",IF(isblank(Wine!V112),"",Wine!V112))</f>
        <v/>
      </c>
      <c r="G2082" s="450" t="str">
        <f>if(Wine!V112=0,"",IF(isblank(Wine!V112),"",if(MOC!$J$156=true,Wine!$U$14,$B$1985)))</f>
        <v/>
      </c>
      <c r="H2082" s="780">
        <f t="shared" si="20"/>
        <v>98</v>
      </c>
      <c r="I2082" s="793" t="str">
        <f>Wine!AO113</f>
        <v/>
      </c>
      <c r="J2082" s="793"/>
      <c r="K2082" s="793"/>
      <c r="L2082" s="793"/>
      <c r="M2082" s="793"/>
      <c r="N2082" s="793"/>
      <c r="O2082" s="793"/>
      <c r="P2082" s="793" t="str">
        <f>IF(ISBLANK(Wine!AP113),"",if(Wine!AP113=0,"",Wine!AP113))</f>
        <v/>
      </c>
      <c r="Q2082" s="793"/>
      <c r="R2082" s="793" t="str">
        <f>IF(ISBLANK(Wine!AR113),"",if(Wine!AR113=0,"",Wine!AR113))</f>
        <v/>
      </c>
    </row>
    <row r="2083">
      <c r="A2083" s="779"/>
      <c r="C2083" s="450" t="b">
        <f>IF(ISBLANK(Wine!X113),FALSE,if(Wine!X113=0,FALSE,TRUE))</f>
        <v>0</v>
      </c>
      <c r="D2083" s="450" t="str">
        <f>if(Wine!V113=0,"",IF(isblank(Wine!V113),"",if(MOC!$J$148=false,Wine!U113,if(C2083=true,MOC!$H$148&amp;Wine!U113,if(MOC!$J$149,MOC!$H$148&amp;Wine!U113,Wine!U113)))))</f>
        <v/>
      </c>
      <c r="E2083" s="450" t="str">
        <f>if(Wine!V113=0,"",IF(isblank(Wine!V113),"",Wine!V113))</f>
        <v/>
      </c>
      <c r="G2083" s="450" t="str">
        <f>if(Wine!V113=0,"",IF(isblank(Wine!V113),"",if(MOC!$J$156=true,Wine!$U$14,$B$1985)))</f>
        <v/>
      </c>
      <c r="H2083" s="780">
        <f t="shared" si="20"/>
        <v>99</v>
      </c>
      <c r="I2083" s="793" t="str">
        <f>Wine!AO114</f>
        <v/>
      </c>
      <c r="J2083" s="793"/>
      <c r="K2083" s="793"/>
      <c r="L2083" s="793"/>
      <c r="M2083" s="793"/>
      <c r="N2083" s="793"/>
      <c r="O2083" s="793"/>
      <c r="P2083" s="793" t="str">
        <f>IF(ISBLANK(Wine!AP114),"",if(Wine!AP114=0,"",Wine!AP114))</f>
        <v/>
      </c>
      <c r="Q2083" s="793"/>
      <c r="R2083" s="793" t="str">
        <f>IF(ISBLANK(Wine!AR114),"",if(Wine!AR114=0,"",Wine!AR114))</f>
        <v/>
      </c>
    </row>
    <row r="2084">
      <c r="A2084" s="779"/>
      <c r="C2084" s="450" t="b">
        <f>IF(ISBLANK(Wine!X114),FALSE,if(Wine!X114=0,FALSE,TRUE))</f>
        <v>0</v>
      </c>
      <c r="D2084" s="450" t="str">
        <f>if(Wine!V114=0,"",IF(isblank(Wine!V114),"",if(MOC!$J$148=false,Wine!U114,if(C2084=true,MOC!$H$148&amp;Wine!U114,if(MOC!$J$149,MOC!$H$148&amp;Wine!U114,Wine!U114)))))</f>
        <v/>
      </c>
      <c r="E2084" s="450" t="str">
        <f>if(Wine!V114=0,"",IF(isblank(Wine!V114),"",Wine!V114))</f>
        <v/>
      </c>
      <c r="G2084" s="450" t="str">
        <f>if(Wine!V114=0,"",IF(isblank(Wine!V114),"",if(MOC!$J$156=true,Wine!$U$14,$B$1985)))</f>
        <v/>
      </c>
      <c r="H2084" s="780">
        <f t="shared" si="20"/>
        <v>100</v>
      </c>
      <c r="I2084" s="793" t="str">
        <f>Wine!AO115</f>
        <v/>
      </c>
      <c r="J2084" s="793"/>
      <c r="K2084" s="793"/>
      <c r="L2084" s="793"/>
      <c r="M2084" s="793"/>
      <c r="N2084" s="793"/>
      <c r="O2084" s="793"/>
      <c r="P2084" s="793" t="str">
        <f>IF(ISBLANK(Wine!AP115),"",if(Wine!AP115=0,"",Wine!AP115))</f>
        <v/>
      </c>
      <c r="Q2084" s="793"/>
      <c r="R2084" s="793" t="str">
        <f>IF(ISBLANK(Wine!AR115),"",if(Wine!AR115=0,"",Wine!AR115))</f>
        <v/>
      </c>
    </row>
    <row r="2085">
      <c r="A2085" s="779"/>
      <c r="H2085" s="780"/>
    </row>
    <row r="2086">
      <c r="A2086" s="779"/>
      <c r="H2086" s="780"/>
    </row>
    <row r="2087">
      <c r="A2087" s="779"/>
      <c r="H2087" s="780"/>
    </row>
    <row r="2088">
      <c r="A2088" s="791" t="str">
        <f>Wine!Z14&amp;" "&amp;Wine!AC15</f>
        <v>Optional Wine Category Bottle $</v>
      </c>
      <c r="B2088" s="784" t="str">
        <f>SUBSTITUTE(A2088,"$","")</f>
        <v>Optional Wine Category Bottle </v>
      </c>
      <c r="H2088" s="780"/>
    </row>
    <row r="2089">
      <c r="A2089" s="791" t="s">
        <v>506</v>
      </c>
      <c r="B2089" s="784" t="s">
        <v>506</v>
      </c>
      <c r="C2089" s="450" t="b">
        <f>IF(ISBLANK(Wine!AA16),FALSE,if(Wine!AA16=0,FALSE,TRUE))</f>
        <v>0</v>
      </c>
      <c r="D2089" s="450" t="str">
        <f>if(Wine!AC16=0,"",IF(isblank(Wine!AC16),"",if(MOC!$J$152=false,Wine!Z16,if(C2089=true,MOC!$H$152&amp;Wine!Z16,if(MOC!$J$153,MOC!$H$152&amp;Wine!Z16,Wine!Z16)))))</f>
        <v/>
      </c>
      <c r="E2089" s="450" t="str">
        <f>if(Wine!AC16=0,"",IF(isblank(Wine!AC16),"",Wine!AC16))</f>
        <v/>
      </c>
      <c r="G2089" s="450" t="str">
        <f>if(Wine!AC16=0,"",IF(isblank(Wine!AC16),"",if(MOC!$J$156=true,Wine!$Z$14,$B$2088)))</f>
        <v/>
      </c>
      <c r="H2089" s="780"/>
      <c r="I2089" s="782"/>
    </row>
    <row r="2090">
      <c r="A2090" s="779"/>
      <c r="C2090" s="450" t="b">
        <f>IF(ISBLANK(Wine!AA17),FALSE,if(Wine!AA17=0,FALSE,TRUE))</f>
        <v>0</v>
      </c>
      <c r="D2090" s="450" t="str">
        <f>if(Wine!AC17=0,"",IF(isblank(Wine!AC17),"",if(MOC!$J$152=false,Wine!Z17,if(C2090=true,MOC!$H$152&amp;Wine!Z17,if(MOC!$J$153,MOC!$H$152&amp;Wine!Z17,Wine!Z17)))))</f>
        <v/>
      </c>
      <c r="E2090" s="450" t="str">
        <f>if(Wine!AC17=0,"",IF(isblank(Wine!AC17),"",Wine!AC17))</f>
        <v/>
      </c>
      <c r="G2090" s="450" t="str">
        <f>if(Wine!AC17=0,"",IF(isblank(Wine!AC17),"",if(MOC!$J$156=true,Wine!$Z$14,$B$2088)))</f>
        <v/>
      </c>
      <c r="H2090" s="780">
        <f>H2088+1</f>
        <v>1</v>
      </c>
      <c r="I2090" s="793" t="str">
        <f>Wine!AT16</f>
        <v/>
      </c>
      <c r="J2090" s="793"/>
      <c r="K2090" s="793"/>
      <c r="L2090" s="793"/>
      <c r="M2090" s="793"/>
      <c r="N2090" s="793"/>
      <c r="O2090" s="793"/>
      <c r="P2090" s="793" t="str">
        <f>IF(ISBLANK(Wine!AU16),"",if(Wine!AU16=0,"",Wine!AU16))</f>
        <v/>
      </c>
      <c r="Q2090" s="793"/>
      <c r="R2090" s="793" t="str">
        <f>IF(ISBLANK(Wine!AW16),"",if(Wine!AW16=0,"",Wine!AW16))</f>
        <v/>
      </c>
    </row>
    <row r="2091">
      <c r="A2091" s="779"/>
      <c r="C2091" s="450" t="b">
        <f>IF(ISBLANK(Wine!AA18),FALSE,if(Wine!AA18=0,FALSE,TRUE))</f>
        <v>0</v>
      </c>
      <c r="D2091" s="450" t="str">
        <f>if(Wine!AC18=0,"",IF(isblank(Wine!AC18),"",if(MOC!$J$152=false,Wine!Z18,if(C2091=true,MOC!$H$152&amp;Wine!Z18,if(MOC!$J$153,MOC!$H$152&amp;Wine!Z18,Wine!Z18)))))</f>
        <v/>
      </c>
      <c r="E2091" s="450" t="str">
        <f>if(Wine!AC18=0,"",IF(isblank(Wine!AC18),"",Wine!AC18))</f>
        <v/>
      </c>
      <c r="G2091" s="450" t="str">
        <f>if(Wine!AC18=0,"",IF(isblank(Wine!AC18),"",if(MOC!$J$156=true,Wine!$Z$14,$B$2088)))</f>
        <v/>
      </c>
      <c r="H2091" s="780">
        <f t="shared" ref="H2091:H2189" si="21">H2090+1</f>
        <v>2</v>
      </c>
      <c r="I2091" s="793" t="str">
        <f>Wine!AT17</f>
        <v/>
      </c>
      <c r="J2091" s="793"/>
      <c r="K2091" s="793"/>
      <c r="L2091" s="793"/>
      <c r="M2091" s="793"/>
      <c r="N2091" s="793"/>
      <c r="O2091" s="793"/>
      <c r="P2091" s="793" t="str">
        <f>IF(ISBLANK(Wine!AU17),"",if(Wine!AU17=0,"",Wine!AU17))</f>
        <v/>
      </c>
      <c r="Q2091" s="793"/>
      <c r="R2091" s="793" t="str">
        <f>IF(ISBLANK(Wine!AW17),"",if(Wine!AW17=0,"",Wine!AW17))</f>
        <v/>
      </c>
    </row>
    <row r="2092">
      <c r="A2092" s="779"/>
      <c r="C2092" s="450" t="b">
        <f>IF(ISBLANK(Wine!AA19),FALSE,if(Wine!AA19=0,FALSE,TRUE))</f>
        <v>0</v>
      </c>
      <c r="D2092" s="450" t="str">
        <f>if(Wine!AC19=0,"",IF(isblank(Wine!AC19),"",if(MOC!$J$152=false,Wine!Z19,if(C2092=true,MOC!$H$152&amp;Wine!Z19,if(MOC!$J$153,MOC!$H$152&amp;Wine!Z19,Wine!Z19)))))</f>
        <v/>
      </c>
      <c r="E2092" s="450" t="str">
        <f>if(Wine!AC19=0,"",IF(isblank(Wine!AC19),"",Wine!AC19))</f>
        <v/>
      </c>
      <c r="G2092" s="450" t="str">
        <f>if(Wine!AC19=0,"",IF(isblank(Wine!AC19),"",if(MOC!$J$156=true,Wine!$Z$14,$B$2088)))</f>
        <v/>
      </c>
      <c r="H2092" s="780">
        <f t="shared" si="21"/>
        <v>3</v>
      </c>
      <c r="I2092" s="793" t="str">
        <f>Wine!AT18</f>
        <v/>
      </c>
      <c r="J2092" s="793"/>
      <c r="K2092" s="793"/>
      <c r="L2092" s="793"/>
      <c r="M2092" s="793"/>
      <c r="N2092" s="793"/>
      <c r="O2092" s="793"/>
      <c r="P2092" s="793" t="str">
        <f>IF(ISBLANK(Wine!AU18),"",if(Wine!AU18=0,"",Wine!AU18))</f>
        <v/>
      </c>
      <c r="Q2092" s="793"/>
      <c r="R2092" s="793" t="str">
        <f>IF(ISBLANK(Wine!AW18),"",if(Wine!AW18=0,"",Wine!AW18))</f>
        <v/>
      </c>
    </row>
    <row r="2093">
      <c r="A2093" s="779"/>
      <c r="C2093" s="450" t="b">
        <f>IF(ISBLANK(Wine!AA20),FALSE,if(Wine!AA20=0,FALSE,TRUE))</f>
        <v>0</v>
      </c>
      <c r="D2093" s="450" t="str">
        <f>if(Wine!AC20=0,"",IF(isblank(Wine!AC20),"",if(MOC!$J$152=false,Wine!Z20,if(C2093=true,MOC!$H$152&amp;Wine!Z20,if(MOC!$J$153,MOC!$H$152&amp;Wine!Z20,Wine!Z20)))))</f>
        <v/>
      </c>
      <c r="E2093" s="450" t="str">
        <f>if(Wine!AC20=0,"",IF(isblank(Wine!AC20),"",Wine!AC20))</f>
        <v/>
      </c>
      <c r="G2093" s="450" t="str">
        <f>if(Wine!AC20=0,"",IF(isblank(Wine!AC20),"",if(MOC!$J$156=true,Wine!$Z$14,$B$2088)))</f>
        <v/>
      </c>
      <c r="H2093" s="780">
        <f t="shared" si="21"/>
        <v>4</v>
      </c>
      <c r="I2093" s="793" t="str">
        <f>Wine!AT19</f>
        <v/>
      </c>
      <c r="J2093" s="793"/>
      <c r="K2093" s="793"/>
      <c r="L2093" s="793"/>
      <c r="M2093" s="793"/>
      <c r="N2093" s="793"/>
      <c r="O2093" s="793"/>
      <c r="P2093" s="793" t="str">
        <f>IF(ISBLANK(Wine!AU19),"",if(Wine!AU19=0,"",Wine!AU19))</f>
        <v/>
      </c>
      <c r="Q2093" s="793"/>
      <c r="R2093" s="793" t="str">
        <f>IF(ISBLANK(Wine!AW19),"",if(Wine!AW19=0,"",Wine!AW19))</f>
        <v/>
      </c>
    </row>
    <row r="2094">
      <c r="A2094" s="779"/>
      <c r="C2094" s="450" t="b">
        <f>IF(ISBLANK(Wine!AA21),FALSE,if(Wine!AA21=0,FALSE,TRUE))</f>
        <v>0</v>
      </c>
      <c r="D2094" s="450" t="str">
        <f>if(Wine!AC21=0,"",IF(isblank(Wine!AC21),"",if(MOC!$J$152=false,Wine!Z21,if(C2094=true,MOC!$H$152&amp;Wine!Z21,if(MOC!$J$153,MOC!$H$152&amp;Wine!Z21,Wine!Z21)))))</f>
        <v/>
      </c>
      <c r="E2094" s="450" t="str">
        <f>if(Wine!AC21=0,"",IF(isblank(Wine!AC21),"",Wine!AC21))</f>
        <v/>
      </c>
      <c r="G2094" s="450" t="str">
        <f>if(Wine!AC21=0,"",IF(isblank(Wine!AC21),"",if(MOC!$J$156=true,Wine!$Z$14,$B$2088)))</f>
        <v/>
      </c>
      <c r="H2094" s="780">
        <f t="shared" si="21"/>
        <v>5</v>
      </c>
      <c r="I2094" s="793" t="str">
        <f>Wine!AT20</f>
        <v/>
      </c>
      <c r="J2094" s="793"/>
      <c r="K2094" s="793"/>
      <c r="L2094" s="793"/>
      <c r="M2094" s="793"/>
      <c r="N2094" s="793"/>
      <c r="O2094" s="793"/>
      <c r="P2094" s="793" t="str">
        <f>IF(ISBLANK(Wine!AU20),"",if(Wine!AU20=0,"",Wine!AU20))</f>
        <v/>
      </c>
      <c r="Q2094" s="793"/>
      <c r="R2094" s="793" t="str">
        <f>IF(ISBLANK(Wine!AW20),"",if(Wine!AW20=0,"",Wine!AW20))</f>
        <v/>
      </c>
    </row>
    <row r="2095">
      <c r="A2095" s="779"/>
      <c r="C2095" s="450" t="b">
        <f>IF(ISBLANK(Wine!AA22),FALSE,if(Wine!AA22=0,FALSE,TRUE))</f>
        <v>0</v>
      </c>
      <c r="D2095" s="450" t="str">
        <f>if(Wine!AC22=0,"",IF(isblank(Wine!AC22),"",if(MOC!$J$152=false,Wine!Z22,if(C2095=true,MOC!$H$152&amp;Wine!Z22,if(MOC!$J$153,MOC!$H$152&amp;Wine!Z22,Wine!Z22)))))</f>
        <v/>
      </c>
      <c r="E2095" s="450" t="str">
        <f>if(Wine!AC22=0,"",IF(isblank(Wine!AC22),"",Wine!AC22))</f>
        <v/>
      </c>
      <c r="G2095" s="450" t="str">
        <f>if(Wine!AC22=0,"",IF(isblank(Wine!AC22),"",if(MOC!$J$156=true,Wine!$Z$14,$B$2088)))</f>
        <v/>
      </c>
      <c r="H2095" s="780">
        <f t="shared" si="21"/>
        <v>6</v>
      </c>
      <c r="I2095" s="793" t="str">
        <f>Wine!AT21</f>
        <v/>
      </c>
      <c r="J2095" s="793"/>
      <c r="K2095" s="793"/>
      <c r="L2095" s="793"/>
      <c r="M2095" s="793"/>
      <c r="N2095" s="793"/>
      <c r="O2095" s="793"/>
      <c r="P2095" s="793" t="str">
        <f>IF(ISBLANK(Wine!AU21),"",if(Wine!AU21=0,"",Wine!AU21))</f>
        <v/>
      </c>
      <c r="Q2095" s="793"/>
      <c r="R2095" s="793" t="str">
        <f>IF(ISBLANK(Wine!AW21),"",if(Wine!AW21=0,"",Wine!AW21))</f>
        <v/>
      </c>
    </row>
    <row r="2096">
      <c r="A2096" s="779"/>
      <c r="C2096" s="450" t="b">
        <f>IF(ISBLANK(Wine!AA23),FALSE,if(Wine!AA23=0,FALSE,TRUE))</f>
        <v>0</v>
      </c>
      <c r="D2096" s="450" t="str">
        <f>if(Wine!AC23=0,"",IF(isblank(Wine!AC23),"",if(MOC!$J$152=false,Wine!Z23,if(C2096=true,MOC!$H$152&amp;Wine!Z23,if(MOC!$J$153,MOC!$H$152&amp;Wine!Z23,Wine!Z23)))))</f>
        <v/>
      </c>
      <c r="E2096" s="450" t="str">
        <f>if(Wine!AC23=0,"",IF(isblank(Wine!AC23),"",Wine!AC23))</f>
        <v/>
      </c>
      <c r="G2096" s="450" t="str">
        <f>if(Wine!AC23=0,"",IF(isblank(Wine!AC23),"",if(MOC!$J$156=true,Wine!$Z$14,$B$2088)))</f>
        <v/>
      </c>
      <c r="H2096" s="780">
        <f t="shared" si="21"/>
        <v>7</v>
      </c>
      <c r="I2096" s="793" t="str">
        <f>Wine!AT22</f>
        <v/>
      </c>
      <c r="J2096" s="793"/>
      <c r="K2096" s="793"/>
      <c r="L2096" s="793"/>
      <c r="M2096" s="793"/>
      <c r="N2096" s="793"/>
      <c r="O2096" s="793"/>
      <c r="P2096" s="793" t="str">
        <f>IF(ISBLANK(Wine!AU22),"",if(Wine!AU22=0,"",Wine!AU22))</f>
        <v/>
      </c>
      <c r="Q2096" s="793"/>
      <c r="R2096" s="793" t="str">
        <f>IF(ISBLANK(Wine!AW22),"",if(Wine!AW22=0,"",Wine!AW22))</f>
        <v/>
      </c>
    </row>
    <row r="2097">
      <c r="A2097" s="779"/>
      <c r="C2097" s="450" t="b">
        <f>IF(ISBLANK(Wine!AA24),FALSE,if(Wine!AA24=0,FALSE,TRUE))</f>
        <v>0</v>
      </c>
      <c r="D2097" s="450" t="str">
        <f>if(Wine!AC24=0,"",IF(isblank(Wine!AC24),"",if(MOC!$J$152=false,Wine!Z24,if(C2097=true,MOC!$H$152&amp;Wine!Z24,if(MOC!$J$153,MOC!$H$152&amp;Wine!Z24,Wine!Z24)))))</f>
        <v/>
      </c>
      <c r="E2097" s="450" t="str">
        <f>if(Wine!AC24=0,"",IF(isblank(Wine!AC24),"",Wine!AC24))</f>
        <v/>
      </c>
      <c r="G2097" s="450" t="str">
        <f>if(Wine!AC24=0,"",IF(isblank(Wine!AC24),"",if(MOC!$J$156=true,Wine!$Z$14,$B$2088)))</f>
        <v/>
      </c>
      <c r="H2097" s="780">
        <f t="shared" si="21"/>
        <v>8</v>
      </c>
      <c r="I2097" s="793" t="str">
        <f>Wine!AT23</f>
        <v/>
      </c>
      <c r="J2097" s="793"/>
      <c r="K2097" s="793"/>
      <c r="L2097" s="793"/>
      <c r="M2097" s="793"/>
      <c r="N2097" s="793"/>
      <c r="O2097" s="793"/>
      <c r="P2097" s="793" t="str">
        <f>IF(ISBLANK(Wine!AU23),"",if(Wine!AU23=0,"",Wine!AU23))</f>
        <v/>
      </c>
      <c r="Q2097" s="793"/>
      <c r="R2097" s="793" t="str">
        <f>IF(ISBLANK(Wine!AW23),"",if(Wine!AW23=0,"",Wine!AW23))</f>
        <v/>
      </c>
    </row>
    <row r="2098">
      <c r="A2098" s="779"/>
      <c r="C2098" s="450" t="b">
        <f>IF(ISBLANK(Wine!AA25),FALSE,if(Wine!AA25=0,FALSE,TRUE))</f>
        <v>0</v>
      </c>
      <c r="D2098" s="450" t="str">
        <f>if(Wine!AC25=0,"",IF(isblank(Wine!AC25),"",if(MOC!$J$152=false,Wine!Z25,if(C2098=true,MOC!$H$152&amp;Wine!Z25,if(MOC!$J$153,MOC!$H$152&amp;Wine!Z25,Wine!Z25)))))</f>
        <v/>
      </c>
      <c r="E2098" s="450" t="str">
        <f>if(Wine!AC25=0,"",IF(isblank(Wine!AC25),"",Wine!AC25))</f>
        <v/>
      </c>
      <c r="G2098" s="450" t="str">
        <f>if(Wine!AC25=0,"",IF(isblank(Wine!AC25),"",if(MOC!$J$156=true,Wine!$Z$14,$B$2088)))</f>
        <v/>
      </c>
      <c r="H2098" s="780">
        <f t="shared" si="21"/>
        <v>9</v>
      </c>
      <c r="I2098" s="793" t="str">
        <f>Wine!AT24</f>
        <v/>
      </c>
      <c r="J2098" s="793"/>
      <c r="K2098" s="793"/>
      <c r="L2098" s="793"/>
      <c r="M2098" s="793"/>
      <c r="N2098" s="793"/>
      <c r="O2098" s="793"/>
      <c r="P2098" s="793" t="str">
        <f>IF(ISBLANK(Wine!AU24),"",if(Wine!AU24=0,"",Wine!AU24))</f>
        <v/>
      </c>
      <c r="Q2098" s="793"/>
      <c r="R2098" s="793" t="str">
        <f>IF(ISBLANK(Wine!AW24),"",if(Wine!AW24=0,"",Wine!AW24))</f>
        <v/>
      </c>
    </row>
    <row r="2099">
      <c r="A2099" s="779"/>
      <c r="C2099" s="450" t="b">
        <f>IF(ISBLANK(Wine!AA26),FALSE,if(Wine!AA26=0,FALSE,TRUE))</f>
        <v>0</v>
      </c>
      <c r="D2099" s="450" t="str">
        <f>if(Wine!AC26=0,"",IF(isblank(Wine!AC26),"",if(MOC!$J$152=false,Wine!Z26,if(C2099=true,MOC!$H$152&amp;Wine!Z26,if(MOC!$J$153,MOC!$H$152&amp;Wine!Z26,Wine!Z26)))))</f>
        <v/>
      </c>
      <c r="E2099" s="450" t="str">
        <f>if(Wine!AC26=0,"",IF(isblank(Wine!AC26),"",Wine!AC26))</f>
        <v/>
      </c>
      <c r="G2099" s="450" t="str">
        <f>if(Wine!AC26=0,"",IF(isblank(Wine!AC26),"",if(MOC!$J$156=true,Wine!$Z$14,$B$2088)))</f>
        <v/>
      </c>
      <c r="H2099" s="780">
        <f t="shared" si="21"/>
        <v>10</v>
      </c>
      <c r="I2099" s="793" t="str">
        <f>Wine!AT25</f>
        <v/>
      </c>
      <c r="J2099" s="793"/>
      <c r="K2099" s="793"/>
      <c r="L2099" s="793"/>
      <c r="M2099" s="793"/>
      <c r="N2099" s="793"/>
      <c r="O2099" s="793"/>
      <c r="P2099" s="793" t="str">
        <f>IF(ISBLANK(Wine!AU25),"",if(Wine!AU25=0,"",Wine!AU25))</f>
        <v/>
      </c>
      <c r="Q2099" s="793"/>
      <c r="R2099" s="793" t="str">
        <f>IF(ISBLANK(Wine!AW25),"",if(Wine!AW25=0,"",Wine!AW25))</f>
        <v/>
      </c>
    </row>
    <row r="2100">
      <c r="A2100" s="779"/>
      <c r="C2100" s="450" t="b">
        <f>IF(ISBLANK(Wine!AA27),FALSE,if(Wine!AA27=0,FALSE,TRUE))</f>
        <v>0</v>
      </c>
      <c r="D2100" s="450" t="str">
        <f>if(Wine!AC27=0,"",IF(isblank(Wine!AC27),"",if(MOC!$J$152=false,Wine!Z27,if(C2100=true,MOC!$H$152&amp;Wine!Z27,if(MOC!$J$153,MOC!$H$152&amp;Wine!Z27,Wine!Z27)))))</f>
        <v/>
      </c>
      <c r="E2100" s="450" t="str">
        <f>if(Wine!AC27=0,"",IF(isblank(Wine!AC27),"",Wine!AC27))</f>
        <v/>
      </c>
      <c r="G2100" s="450" t="str">
        <f>if(Wine!AC27=0,"",IF(isblank(Wine!AC27),"",if(MOC!$J$156=true,Wine!$Z$14,$B$2088)))</f>
        <v/>
      </c>
      <c r="H2100" s="780">
        <f t="shared" si="21"/>
        <v>11</v>
      </c>
      <c r="I2100" s="793" t="str">
        <f>Wine!AT26</f>
        <v/>
      </c>
      <c r="J2100" s="793"/>
      <c r="K2100" s="793"/>
      <c r="L2100" s="793"/>
      <c r="M2100" s="793"/>
      <c r="N2100" s="793"/>
      <c r="O2100" s="793"/>
      <c r="P2100" s="793" t="str">
        <f>IF(ISBLANK(Wine!AU26),"",if(Wine!AU26=0,"",Wine!AU26))</f>
        <v/>
      </c>
      <c r="Q2100" s="793"/>
      <c r="R2100" s="793" t="str">
        <f>IF(ISBLANK(Wine!AW26),"",if(Wine!AW26=0,"",Wine!AW26))</f>
        <v/>
      </c>
    </row>
    <row r="2101">
      <c r="A2101" s="779"/>
      <c r="C2101" s="450" t="b">
        <f>IF(ISBLANK(Wine!AA28),FALSE,if(Wine!AA28=0,FALSE,TRUE))</f>
        <v>0</v>
      </c>
      <c r="D2101" s="450" t="str">
        <f>if(Wine!AC28=0,"",IF(isblank(Wine!AC28),"",if(MOC!$J$152=false,Wine!Z28,if(C2101=true,MOC!$H$152&amp;Wine!Z28,if(MOC!$J$153,MOC!$H$152&amp;Wine!Z28,Wine!Z28)))))</f>
        <v/>
      </c>
      <c r="E2101" s="450" t="str">
        <f>if(Wine!AC28=0,"",IF(isblank(Wine!AC28),"",Wine!AC28))</f>
        <v/>
      </c>
      <c r="G2101" s="450" t="str">
        <f>if(Wine!AC28=0,"",IF(isblank(Wine!AC28),"",if(MOC!$J$156=true,Wine!$Z$14,$B$2088)))</f>
        <v/>
      </c>
      <c r="H2101" s="780">
        <f t="shared" si="21"/>
        <v>12</v>
      </c>
      <c r="I2101" s="793" t="str">
        <f>Wine!AT27</f>
        <v/>
      </c>
      <c r="J2101" s="793"/>
      <c r="K2101" s="793"/>
      <c r="L2101" s="793"/>
      <c r="M2101" s="793"/>
      <c r="N2101" s="793"/>
      <c r="O2101" s="793"/>
      <c r="P2101" s="793" t="str">
        <f>IF(ISBLANK(Wine!AU27),"",if(Wine!AU27=0,"",Wine!AU27))</f>
        <v/>
      </c>
      <c r="Q2101" s="793"/>
      <c r="R2101" s="793" t="str">
        <f>IF(ISBLANK(Wine!AW27),"",if(Wine!AW27=0,"",Wine!AW27))</f>
        <v/>
      </c>
    </row>
    <row r="2102">
      <c r="A2102" s="779"/>
      <c r="C2102" s="450" t="b">
        <f>IF(ISBLANK(Wine!AA29),FALSE,if(Wine!AA29=0,FALSE,TRUE))</f>
        <v>0</v>
      </c>
      <c r="D2102" s="450" t="str">
        <f>if(Wine!AC29=0,"",IF(isblank(Wine!AC29),"",if(MOC!$J$152=false,Wine!Z29,if(C2102=true,MOC!$H$152&amp;Wine!Z29,if(MOC!$J$153,MOC!$H$152&amp;Wine!Z29,Wine!Z29)))))</f>
        <v/>
      </c>
      <c r="E2102" s="450" t="str">
        <f>if(Wine!AC29=0,"",IF(isblank(Wine!AC29),"",Wine!AC29))</f>
        <v/>
      </c>
      <c r="G2102" s="450" t="str">
        <f>if(Wine!AC29=0,"",IF(isblank(Wine!AC29),"",if(MOC!$J$156=true,Wine!$Z$14,$B$2088)))</f>
        <v/>
      </c>
      <c r="H2102" s="780">
        <f t="shared" si="21"/>
        <v>13</v>
      </c>
      <c r="I2102" s="793" t="str">
        <f>Wine!AT28</f>
        <v/>
      </c>
      <c r="J2102" s="793"/>
      <c r="K2102" s="793"/>
      <c r="L2102" s="793"/>
      <c r="M2102" s="793"/>
      <c r="N2102" s="793"/>
      <c r="O2102" s="793"/>
      <c r="P2102" s="793" t="str">
        <f>IF(ISBLANK(Wine!AU28),"",if(Wine!AU28=0,"",Wine!AU28))</f>
        <v/>
      </c>
      <c r="Q2102" s="793"/>
      <c r="R2102" s="793" t="str">
        <f>IF(ISBLANK(Wine!AW28),"",if(Wine!AW28=0,"",Wine!AW28))</f>
        <v/>
      </c>
    </row>
    <row r="2103">
      <c r="A2103" s="779"/>
      <c r="C2103" s="450" t="b">
        <f>IF(ISBLANK(Wine!AA30),FALSE,if(Wine!AA30=0,FALSE,TRUE))</f>
        <v>0</v>
      </c>
      <c r="D2103" s="450" t="str">
        <f>if(Wine!AC30=0,"",IF(isblank(Wine!AC30),"",if(MOC!$J$152=false,Wine!Z30,if(C2103=true,MOC!$H$152&amp;Wine!Z30,if(MOC!$J$153,MOC!$H$152&amp;Wine!Z30,Wine!Z30)))))</f>
        <v/>
      </c>
      <c r="E2103" s="450" t="str">
        <f>if(Wine!AC30=0,"",IF(isblank(Wine!AC30),"",Wine!AC30))</f>
        <v/>
      </c>
      <c r="G2103" s="450" t="str">
        <f>if(Wine!AC30=0,"",IF(isblank(Wine!AC30),"",if(MOC!$J$156=true,Wine!$Z$14,$B$2088)))</f>
        <v/>
      </c>
      <c r="H2103" s="780">
        <f t="shared" si="21"/>
        <v>14</v>
      </c>
      <c r="I2103" s="793" t="str">
        <f>Wine!AT29</f>
        <v/>
      </c>
      <c r="J2103" s="793"/>
      <c r="K2103" s="793"/>
      <c r="L2103" s="793"/>
      <c r="M2103" s="793"/>
      <c r="N2103" s="793"/>
      <c r="O2103" s="793"/>
      <c r="P2103" s="793" t="str">
        <f>IF(ISBLANK(Wine!AU29),"",if(Wine!AU29=0,"",Wine!AU29))</f>
        <v/>
      </c>
      <c r="Q2103" s="793"/>
      <c r="R2103" s="793" t="str">
        <f>IF(ISBLANK(Wine!AW29),"",if(Wine!AW29=0,"",Wine!AW29))</f>
        <v/>
      </c>
    </row>
    <row r="2104">
      <c r="A2104" s="779"/>
      <c r="C2104" s="450" t="b">
        <f>IF(ISBLANK(Wine!AA31),FALSE,if(Wine!AA31=0,FALSE,TRUE))</f>
        <v>0</v>
      </c>
      <c r="D2104" s="450" t="str">
        <f>if(Wine!AC31=0,"",IF(isblank(Wine!AC31),"",if(MOC!$J$152=false,Wine!Z31,if(C2104=true,MOC!$H$152&amp;Wine!Z31,if(MOC!$J$153,MOC!$H$152&amp;Wine!Z31,Wine!Z31)))))</f>
        <v/>
      </c>
      <c r="E2104" s="450" t="str">
        <f>if(Wine!AC31=0,"",IF(isblank(Wine!AC31),"",Wine!AC31))</f>
        <v/>
      </c>
      <c r="G2104" s="450" t="str">
        <f>if(Wine!AC31=0,"",IF(isblank(Wine!AC31),"",if(MOC!$J$156=true,Wine!$Z$14,$B$2088)))</f>
        <v/>
      </c>
      <c r="H2104" s="780">
        <f t="shared" si="21"/>
        <v>15</v>
      </c>
      <c r="I2104" s="793" t="str">
        <f>Wine!AT30</f>
        <v/>
      </c>
      <c r="J2104" s="793"/>
      <c r="K2104" s="793"/>
      <c r="L2104" s="793"/>
      <c r="M2104" s="793"/>
      <c r="N2104" s="793"/>
      <c r="O2104" s="793"/>
      <c r="P2104" s="793" t="str">
        <f>IF(ISBLANK(Wine!AU30),"",if(Wine!AU30=0,"",Wine!AU30))</f>
        <v/>
      </c>
      <c r="Q2104" s="793"/>
      <c r="R2104" s="793" t="str">
        <f>IF(ISBLANK(Wine!AW30),"",if(Wine!AW30=0,"",Wine!AW30))</f>
        <v/>
      </c>
    </row>
    <row r="2105">
      <c r="A2105" s="779"/>
      <c r="C2105" s="450" t="b">
        <f>IF(ISBLANK(Wine!AA32),FALSE,if(Wine!AA32=0,FALSE,TRUE))</f>
        <v>0</v>
      </c>
      <c r="D2105" s="450" t="str">
        <f>if(Wine!AC32=0,"",IF(isblank(Wine!AC32),"",if(MOC!$J$152=false,Wine!Z32,if(C2105=true,MOC!$H$152&amp;Wine!Z32,if(MOC!$J$153,MOC!$H$152&amp;Wine!Z32,Wine!Z32)))))</f>
        <v/>
      </c>
      <c r="E2105" s="450" t="str">
        <f>if(Wine!AC32=0,"",IF(isblank(Wine!AC32),"",Wine!AC32))</f>
        <v/>
      </c>
      <c r="G2105" s="450" t="str">
        <f>if(Wine!AC32=0,"",IF(isblank(Wine!AC32),"",if(MOC!$J$156=true,Wine!$Z$14,$B$2088)))</f>
        <v/>
      </c>
      <c r="H2105" s="780">
        <f t="shared" si="21"/>
        <v>16</v>
      </c>
      <c r="I2105" s="793" t="str">
        <f>Wine!AT31</f>
        <v/>
      </c>
      <c r="J2105" s="793"/>
      <c r="K2105" s="793"/>
      <c r="L2105" s="793"/>
      <c r="M2105" s="793"/>
      <c r="N2105" s="793"/>
      <c r="O2105" s="793"/>
      <c r="P2105" s="793" t="str">
        <f>IF(ISBLANK(Wine!AU31),"",if(Wine!AU31=0,"",Wine!AU31))</f>
        <v/>
      </c>
      <c r="Q2105" s="793"/>
      <c r="R2105" s="793" t="str">
        <f>IF(ISBLANK(Wine!AW31),"",if(Wine!AW31=0,"",Wine!AW31))</f>
        <v/>
      </c>
    </row>
    <row r="2106">
      <c r="A2106" s="779"/>
      <c r="C2106" s="450" t="b">
        <f>IF(ISBLANK(Wine!AA33),FALSE,if(Wine!AA33=0,FALSE,TRUE))</f>
        <v>0</v>
      </c>
      <c r="D2106" s="450" t="str">
        <f>if(Wine!AC33=0,"",IF(isblank(Wine!AC33),"",if(MOC!$J$152=false,Wine!Z33,if(C2106=true,MOC!$H$152&amp;Wine!Z33,if(MOC!$J$153,MOC!$H$152&amp;Wine!Z33,Wine!Z33)))))</f>
        <v/>
      </c>
      <c r="E2106" s="450" t="str">
        <f>if(Wine!AC33=0,"",IF(isblank(Wine!AC33),"",Wine!AC33))</f>
        <v/>
      </c>
      <c r="G2106" s="450" t="str">
        <f>if(Wine!AC33=0,"",IF(isblank(Wine!AC33),"",if(MOC!$J$156=true,Wine!$Z$14,$B$2088)))</f>
        <v/>
      </c>
      <c r="H2106" s="780">
        <f t="shared" si="21"/>
        <v>17</v>
      </c>
      <c r="I2106" s="793" t="str">
        <f>Wine!AT32</f>
        <v/>
      </c>
      <c r="J2106" s="793"/>
      <c r="K2106" s="793"/>
      <c r="L2106" s="793"/>
      <c r="M2106" s="793"/>
      <c r="N2106" s="793"/>
      <c r="O2106" s="793"/>
      <c r="P2106" s="793" t="str">
        <f>IF(ISBLANK(Wine!AU32),"",if(Wine!AU32=0,"",Wine!AU32))</f>
        <v/>
      </c>
      <c r="Q2106" s="793"/>
      <c r="R2106" s="793" t="str">
        <f>IF(ISBLANK(Wine!AW32),"",if(Wine!AW32=0,"",Wine!AW32))</f>
        <v/>
      </c>
    </row>
    <row r="2107">
      <c r="A2107" s="779"/>
      <c r="C2107" s="450" t="b">
        <f>IF(ISBLANK(Wine!AA34),FALSE,if(Wine!AA34=0,FALSE,TRUE))</f>
        <v>0</v>
      </c>
      <c r="D2107" s="450" t="str">
        <f>if(Wine!AC34=0,"",IF(isblank(Wine!AC34),"",if(MOC!$J$152=false,Wine!Z34,if(C2107=true,MOC!$H$152&amp;Wine!Z34,if(MOC!$J$153,MOC!$H$152&amp;Wine!Z34,Wine!Z34)))))</f>
        <v/>
      </c>
      <c r="E2107" s="450" t="str">
        <f>if(Wine!AC34=0,"",IF(isblank(Wine!AC34),"",Wine!AC34))</f>
        <v/>
      </c>
      <c r="G2107" s="450" t="str">
        <f>if(Wine!AC34=0,"",IF(isblank(Wine!AC34),"",if(MOC!$J$156=true,Wine!$Z$14,$B$2088)))</f>
        <v/>
      </c>
      <c r="H2107" s="780">
        <f t="shared" si="21"/>
        <v>18</v>
      </c>
      <c r="I2107" s="793" t="str">
        <f>Wine!AT33</f>
        <v/>
      </c>
      <c r="J2107" s="793"/>
      <c r="K2107" s="793"/>
      <c r="L2107" s="793"/>
      <c r="M2107" s="793"/>
      <c r="N2107" s="793"/>
      <c r="O2107" s="793"/>
      <c r="P2107" s="793" t="str">
        <f>IF(ISBLANK(Wine!AU33),"",if(Wine!AU33=0,"",Wine!AU33))</f>
        <v/>
      </c>
      <c r="Q2107" s="793"/>
      <c r="R2107" s="793" t="str">
        <f>IF(ISBLANK(Wine!AW33),"",if(Wine!AW33=0,"",Wine!AW33))</f>
        <v/>
      </c>
    </row>
    <row r="2108">
      <c r="A2108" s="779"/>
      <c r="C2108" s="450" t="b">
        <f>IF(ISBLANK(Wine!AA35),FALSE,if(Wine!AA35=0,FALSE,TRUE))</f>
        <v>0</v>
      </c>
      <c r="D2108" s="450" t="str">
        <f>if(Wine!AC35=0,"",IF(isblank(Wine!AC35),"",if(MOC!$J$152=false,Wine!Z35,if(C2108=true,MOC!$H$152&amp;Wine!Z35,if(MOC!$J$153,MOC!$H$152&amp;Wine!Z35,Wine!Z35)))))</f>
        <v/>
      </c>
      <c r="E2108" s="450" t="str">
        <f>if(Wine!AC35=0,"",IF(isblank(Wine!AC35),"",Wine!AC35))</f>
        <v/>
      </c>
      <c r="G2108" s="450" t="str">
        <f>if(Wine!AC35=0,"",IF(isblank(Wine!AC35),"",if(MOC!$J$156=true,Wine!$Z$14,$B$2088)))</f>
        <v/>
      </c>
      <c r="H2108" s="780">
        <f t="shared" si="21"/>
        <v>19</v>
      </c>
      <c r="I2108" s="793" t="str">
        <f>Wine!AT34</f>
        <v/>
      </c>
      <c r="J2108" s="793"/>
      <c r="K2108" s="793"/>
      <c r="L2108" s="793"/>
      <c r="M2108" s="793"/>
      <c r="N2108" s="793"/>
      <c r="O2108" s="793"/>
      <c r="P2108" s="793" t="str">
        <f>IF(ISBLANK(Wine!AU34),"",if(Wine!AU34=0,"",Wine!AU34))</f>
        <v/>
      </c>
      <c r="Q2108" s="793"/>
      <c r="R2108" s="793" t="str">
        <f>IF(ISBLANK(Wine!AW34),"",if(Wine!AW34=0,"",Wine!AW34))</f>
        <v/>
      </c>
    </row>
    <row r="2109">
      <c r="A2109" s="779"/>
      <c r="C2109" s="450" t="b">
        <f>IF(ISBLANK(Wine!AA36),FALSE,if(Wine!AA36=0,FALSE,TRUE))</f>
        <v>0</v>
      </c>
      <c r="D2109" s="450" t="str">
        <f>if(Wine!AC36=0,"",IF(isblank(Wine!AC36),"",if(MOC!$J$152=false,Wine!Z36,if(C2109=true,MOC!$H$152&amp;Wine!Z36,if(MOC!$J$153,MOC!$H$152&amp;Wine!Z36,Wine!Z36)))))</f>
        <v/>
      </c>
      <c r="E2109" s="450" t="str">
        <f>if(Wine!AC36=0,"",IF(isblank(Wine!AC36),"",Wine!AC36))</f>
        <v/>
      </c>
      <c r="G2109" s="450" t="str">
        <f>if(Wine!AC36=0,"",IF(isblank(Wine!AC36),"",if(MOC!$J$156=true,Wine!$Z$14,$B$2088)))</f>
        <v/>
      </c>
      <c r="H2109" s="780">
        <f t="shared" si="21"/>
        <v>20</v>
      </c>
      <c r="I2109" s="793" t="str">
        <f>Wine!AT35</f>
        <v/>
      </c>
      <c r="J2109" s="793"/>
      <c r="K2109" s="793"/>
      <c r="L2109" s="793"/>
      <c r="M2109" s="793"/>
      <c r="N2109" s="793"/>
      <c r="O2109" s="793"/>
      <c r="P2109" s="793" t="str">
        <f>IF(ISBLANK(Wine!AU35),"",if(Wine!AU35=0,"",Wine!AU35))</f>
        <v/>
      </c>
      <c r="Q2109" s="793"/>
      <c r="R2109" s="793" t="str">
        <f>IF(ISBLANK(Wine!AW35),"",if(Wine!AW35=0,"",Wine!AW35))</f>
        <v/>
      </c>
    </row>
    <row r="2110">
      <c r="A2110" s="779"/>
      <c r="C2110" s="450" t="b">
        <f>IF(ISBLANK(Wine!AA37),FALSE,if(Wine!AA37=0,FALSE,TRUE))</f>
        <v>0</v>
      </c>
      <c r="D2110" s="450" t="str">
        <f>if(Wine!AC37=0,"",IF(isblank(Wine!AC37),"",if(MOC!$J$152=false,Wine!Z37,if(C2110=true,MOC!$H$152&amp;Wine!Z37,if(MOC!$J$153,MOC!$H$152&amp;Wine!Z37,Wine!Z37)))))</f>
        <v/>
      </c>
      <c r="E2110" s="450" t="str">
        <f>if(Wine!AC37=0,"",IF(isblank(Wine!AC37),"",Wine!AC37))</f>
        <v/>
      </c>
      <c r="G2110" s="450" t="str">
        <f>if(Wine!AC37=0,"",IF(isblank(Wine!AC37),"",if(MOC!$J$156=true,Wine!$Z$14,$B$2088)))</f>
        <v/>
      </c>
      <c r="H2110" s="780">
        <f t="shared" si="21"/>
        <v>21</v>
      </c>
      <c r="I2110" s="793" t="str">
        <f>Wine!AT36</f>
        <v/>
      </c>
      <c r="J2110" s="793"/>
      <c r="K2110" s="793"/>
      <c r="L2110" s="793"/>
      <c r="M2110" s="793"/>
      <c r="N2110" s="793"/>
      <c r="O2110" s="793"/>
      <c r="P2110" s="793" t="str">
        <f>IF(ISBLANK(Wine!AU36),"",if(Wine!AU36=0,"",Wine!AU36))</f>
        <v/>
      </c>
      <c r="Q2110" s="793"/>
      <c r="R2110" s="793" t="str">
        <f>IF(ISBLANK(Wine!AW36),"",if(Wine!AW36=0,"",Wine!AW36))</f>
        <v/>
      </c>
    </row>
    <row r="2111">
      <c r="A2111" s="779"/>
      <c r="C2111" s="450" t="b">
        <f>IF(ISBLANK(Wine!AA38),FALSE,if(Wine!AA38=0,FALSE,TRUE))</f>
        <v>0</v>
      </c>
      <c r="D2111" s="450" t="str">
        <f>if(Wine!AC38=0,"",IF(isblank(Wine!AC38),"",if(MOC!$J$152=false,Wine!Z38,if(C2111=true,MOC!$H$152&amp;Wine!Z38,if(MOC!$J$153,MOC!$H$152&amp;Wine!Z38,Wine!Z38)))))</f>
        <v/>
      </c>
      <c r="E2111" s="450" t="str">
        <f>if(Wine!AC38=0,"",IF(isblank(Wine!AC38),"",Wine!AC38))</f>
        <v/>
      </c>
      <c r="G2111" s="450" t="str">
        <f>if(Wine!AC38=0,"",IF(isblank(Wine!AC38),"",if(MOC!$J$156=true,Wine!$Z$14,$B$2088)))</f>
        <v/>
      </c>
      <c r="H2111" s="780">
        <f t="shared" si="21"/>
        <v>22</v>
      </c>
      <c r="I2111" s="793" t="str">
        <f>Wine!AT37</f>
        <v/>
      </c>
      <c r="J2111" s="793"/>
      <c r="K2111" s="793"/>
      <c r="L2111" s="793"/>
      <c r="M2111" s="793"/>
      <c r="N2111" s="793"/>
      <c r="O2111" s="793"/>
      <c r="P2111" s="793" t="str">
        <f>IF(ISBLANK(Wine!AU37),"",if(Wine!AU37=0,"",Wine!AU37))</f>
        <v/>
      </c>
      <c r="Q2111" s="793"/>
      <c r="R2111" s="793" t="str">
        <f>IF(ISBLANK(Wine!AW37),"",if(Wine!AW37=0,"",Wine!AW37))</f>
        <v/>
      </c>
    </row>
    <row r="2112">
      <c r="A2112" s="779"/>
      <c r="C2112" s="450" t="b">
        <f>IF(ISBLANK(Wine!AA39),FALSE,if(Wine!AA39=0,FALSE,TRUE))</f>
        <v>0</v>
      </c>
      <c r="D2112" s="450" t="str">
        <f>if(Wine!AC39=0,"",IF(isblank(Wine!AC39),"",if(MOC!$J$152=false,Wine!Z39,if(C2112=true,MOC!$H$152&amp;Wine!Z39,if(MOC!$J$153,MOC!$H$152&amp;Wine!Z39,Wine!Z39)))))</f>
        <v/>
      </c>
      <c r="E2112" s="450" t="str">
        <f>if(Wine!AC39=0,"",IF(isblank(Wine!AC39),"",Wine!AC39))</f>
        <v/>
      </c>
      <c r="G2112" s="450" t="str">
        <f>if(Wine!AC39=0,"",IF(isblank(Wine!AC39),"",if(MOC!$J$156=true,Wine!$Z$14,$B$2088)))</f>
        <v/>
      </c>
      <c r="H2112" s="780">
        <f t="shared" si="21"/>
        <v>23</v>
      </c>
      <c r="I2112" s="793" t="str">
        <f>Wine!AT38</f>
        <v/>
      </c>
      <c r="J2112" s="793"/>
      <c r="K2112" s="793"/>
      <c r="L2112" s="793"/>
      <c r="M2112" s="793"/>
      <c r="N2112" s="793"/>
      <c r="O2112" s="793"/>
      <c r="P2112" s="793" t="str">
        <f>IF(ISBLANK(Wine!AU38),"",if(Wine!AU38=0,"",Wine!AU38))</f>
        <v/>
      </c>
      <c r="Q2112" s="793"/>
      <c r="R2112" s="793" t="str">
        <f>IF(ISBLANK(Wine!AW38),"",if(Wine!AW38=0,"",Wine!AW38))</f>
        <v/>
      </c>
    </row>
    <row r="2113">
      <c r="A2113" s="779"/>
      <c r="C2113" s="450" t="b">
        <f>IF(ISBLANK(Wine!AA40),FALSE,if(Wine!AA40=0,FALSE,TRUE))</f>
        <v>0</v>
      </c>
      <c r="D2113" s="450" t="str">
        <f>if(Wine!AC40=0,"",IF(isblank(Wine!AC40),"",if(MOC!$J$152=false,Wine!Z40,if(C2113=true,MOC!$H$152&amp;Wine!Z40,if(MOC!$J$153,MOC!$H$152&amp;Wine!Z40,Wine!Z40)))))</f>
        <v/>
      </c>
      <c r="E2113" s="450" t="str">
        <f>if(Wine!AC40=0,"",IF(isblank(Wine!AC40),"",Wine!AC40))</f>
        <v/>
      </c>
      <c r="G2113" s="450" t="str">
        <f>if(Wine!AC40=0,"",IF(isblank(Wine!AC40),"",if(MOC!$J$156=true,Wine!$Z$14,$B$2088)))</f>
        <v/>
      </c>
      <c r="H2113" s="780">
        <f t="shared" si="21"/>
        <v>24</v>
      </c>
      <c r="I2113" s="793" t="str">
        <f>Wine!AT39</f>
        <v/>
      </c>
      <c r="J2113" s="793"/>
      <c r="K2113" s="793"/>
      <c r="L2113" s="793"/>
      <c r="M2113" s="793"/>
      <c r="N2113" s="793"/>
      <c r="O2113" s="793"/>
      <c r="P2113" s="793" t="str">
        <f>IF(ISBLANK(Wine!AU39),"",if(Wine!AU39=0,"",Wine!AU39))</f>
        <v/>
      </c>
      <c r="Q2113" s="793"/>
      <c r="R2113" s="793" t="str">
        <f>IF(ISBLANK(Wine!AW39),"",if(Wine!AW39=0,"",Wine!AW39))</f>
        <v/>
      </c>
    </row>
    <row r="2114">
      <c r="A2114" s="779"/>
      <c r="C2114" s="450" t="b">
        <f>IF(ISBLANK(Wine!AA41),FALSE,if(Wine!AA41=0,FALSE,TRUE))</f>
        <v>0</v>
      </c>
      <c r="D2114" s="450" t="str">
        <f>if(Wine!AC41=0,"",IF(isblank(Wine!AC41),"",if(MOC!$J$152=false,Wine!Z41,if(C2114=true,MOC!$H$152&amp;Wine!Z41,if(MOC!$J$153,MOC!$H$152&amp;Wine!Z41,Wine!Z41)))))</f>
        <v/>
      </c>
      <c r="E2114" s="450" t="str">
        <f>if(Wine!AC41=0,"",IF(isblank(Wine!AC41),"",Wine!AC41))</f>
        <v/>
      </c>
      <c r="G2114" s="450" t="str">
        <f>if(Wine!AC41=0,"",IF(isblank(Wine!AC41),"",if(MOC!$J$156=true,Wine!$Z$14,$B$2088)))</f>
        <v/>
      </c>
      <c r="H2114" s="780">
        <f t="shared" si="21"/>
        <v>25</v>
      </c>
      <c r="I2114" s="793" t="str">
        <f>Wine!AT40</f>
        <v/>
      </c>
      <c r="J2114" s="793"/>
      <c r="K2114" s="793"/>
      <c r="L2114" s="793"/>
      <c r="M2114" s="793"/>
      <c r="N2114" s="793"/>
      <c r="O2114" s="793"/>
      <c r="P2114" s="793" t="str">
        <f>IF(ISBLANK(Wine!AU40),"",if(Wine!AU40=0,"",Wine!AU40))</f>
        <v/>
      </c>
      <c r="Q2114" s="793"/>
      <c r="R2114" s="793" t="str">
        <f>IF(ISBLANK(Wine!AW40),"",if(Wine!AW40=0,"",Wine!AW40))</f>
        <v/>
      </c>
    </row>
    <row r="2115">
      <c r="A2115" s="779"/>
      <c r="C2115" s="450" t="b">
        <f>IF(ISBLANK(Wine!AA42),FALSE,if(Wine!AA42=0,FALSE,TRUE))</f>
        <v>0</v>
      </c>
      <c r="D2115" s="450" t="str">
        <f>if(Wine!AC42=0,"",IF(isblank(Wine!AC42),"",if(MOC!$J$152=false,Wine!Z42,if(C2115=true,MOC!$H$152&amp;Wine!Z42,if(MOC!$J$153,MOC!$H$152&amp;Wine!Z42,Wine!Z42)))))</f>
        <v/>
      </c>
      <c r="E2115" s="450" t="str">
        <f>if(Wine!AC42=0,"",IF(isblank(Wine!AC42),"",Wine!AC42))</f>
        <v/>
      </c>
      <c r="G2115" s="450" t="str">
        <f>if(Wine!AC42=0,"",IF(isblank(Wine!AC42),"",if(MOC!$J$156=true,Wine!$Z$14,$B$2088)))</f>
        <v/>
      </c>
      <c r="H2115" s="780">
        <f t="shared" si="21"/>
        <v>26</v>
      </c>
      <c r="I2115" s="793" t="str">
        <f>Wine!AT41</f>
        <v/>
      </c>
      <c r="J2115" s="793"/>
      <c r="K2115" s="793"/>
      <c r="L2115" s="793"/>
      <c r="M2115" s="793"/>
      <c r="N2115" s="793"/>
      <c r="O2115" s="793"/>
      <c r="P2115" s="793" t="str">
        <f>IF(ISBLANK(Wine!AU41),"",if(Wine!AU41=0,"",Wine!AU41))</f>
        <v/>
      </c>
      <c r="Q2115" s="793"/>
      <c r="R2115" s="793" t="str">
        <f>IF(ISBLANK(Wine!AW41),"",if(Wine!AW41=0,"",Wine!AW41))</f>
        <v/>
      </c>
    </row>
    <row r="2116">
      <c r="A2116" s="779"/>
      <c r="C2116" s="450" t="b">
        <f>IF(ISBLANK(Wine!AA43),FALSE,if(Wine!AA43=0,FALSE,TRUE))</f>
        <v>0</v>
      </c>
      <c r="D2116" s="450" t="str">
        <f>if(Wine!AC43=0,"",IF(isblank(Wine!AC43),"",if(MOC!$J$152=false,Wine!Z43,if(C2116=true,MOC!$H$152&amp;Wine!Z43,if(MOC!$J$153,MOC!$H$152&amp;Wine!Z43,Wine!Z43)))))</f>
        <v/>
      </c>
      <c r="E2116" s="450" t="str">
        <f>if(Wine!AC43=0,"",IF(isblank(Wine!AC43),"",Wine!AC43))</f>
        <v/>
      </c>
      <c r="G2116" s="450" t="str">
        <f>if(Wine!AC43=0,"",IF(isblank(Wine!AC43),"",if(MOC!$J$156=true,Wine!$Z$14,$B$2088)))</f>
        <v/>
      </c>
      <c r="H2116" s="780">
        <f t="shared" si="21"/>
        <v>27</v>
      </c>
      <c r="I2116" s="793" t="str">
        <f>Wine!AT42</f>
        <v/>
      </c>
      <c r="J2116" s="793"/>
      <c r="K2116" s="793"/>
      <c r="L2116" s="793"/>
      <c r="M2116" s="793"/>
      <c r="N2116" s="793"/>
      <c r="O2116" s="793"/>
      <c r="P2116" s="793" t="str">
        <f>IF(ISBLANK(Wine!AU42),"",if(Wine!AU42=0,"",Wine!AU42))</f>
        <v/>
      </c>
      <c r="Q2116" s="793"/>
      <c r="R2116" s="793" t="str">
        <f>IF(ISBLANK(Wine!AW42),"",if(Wine!AW42=0,"",Wine!AW42))</f>
        <v/>
      </c>
    </row>
    <row r="2117">
      <c r="A2117" s="779"/>
      <c r="C2117" s="450" t="b">
        <f>IF(ISBLANK(Wine!AA44),FALSE,if(Wine!AA44=0,FALSE,TRUE))</f>
        <v>0</v>
      </c>
      <c r="D2117" s="450" t="str">
        <f>if(Wine!AC44=0,"",IF(isblank(Wine!AC44),"",if(MOC!$J$152=false,Wine!Z44,if(C2117=true,MOC!$H$152&amp;Wine!Z44,if(MOC!$J$153,MOC!$H$152&amp;Wine!Z44,Wine!Z44)))))</f>
        <v/>
      </c>
      <c r="E2117" s="450" t="str">
        <f>if(Wine!AC44=0,"",IF(isblank(Wine!AC44),"",Wine!AC44))</f>
        <v/>
      </c>
      <c r="G2117" s="450" t="str">
        <f>if(Wine!AC44=0,"",IF(isblank(Wine!AC44),"",if(MOC!$J$156=true,Wine!$Z$14,$B$2088)))</f>
        <v/>
      </c>
      <c r="H2117" s="780">
        <f t="shared" si="21"/>
        <v>28</v>
      </c>
      <c r="I2117" s="793" t="str">
        <f>Wine!AT43</f>
        <v/>
      </c>
      <c r="J2117" s="793"/>
      <c r="K2117" s="793"/>
      <c r="L2117" s="793"/>
      <c r="M2117" s="793"/>
      <c r="N2117" s="793"/>
      <c r="O2117" s="793"/>
      <c r="P2117" s="793" t="str">
        <f>IF(ISBLANK(Wine!AU43),"",if(Wine!AU43=0,"",Wine!AU43))</f>
        <v/>
      </c>
      <c r="Q2117" s="793"/>
      <c r="R2117" s="793" t="str">
        <f>IF(ISBLANK(Wine!AW43),"",if(Wine!AW43=0,"",Wine!AW43))</f>
        <v/>
      </c>
    </row>
    <row r="2118">
      <c r="A2118" s="779"/>
      <c r="C2118" s="450" t="b">
        <f>IF(ISBLANK(Wine!AA45),FALSE,if(Wine!AA45=0,FALSE,TRUE))</f>
        <v>0</v>
      </c>
      <c r="D2118" s="450" t="str">
        <f>if(Wine!AC45=0,"",IF(isblank(Wine!AC45),"",if(MOC!$J$152=false,Wine!Z45,if(C2118=true,MOC!$H$152&amp;Wine!Z45,if(MOC!$J$153,MOC!$H$152&amp;Wine!Z45,Wine!Z45)))))</f>
        <v/>
      </c>
      <c r="E2118" s="450" t="str">
        <f>if(Wine!AC45=0,"",IF(isblank(Wine!AC45),"",Wine!AC45))</f>
        <v/>
      </c>
      <c r="G2118" s="450" t="str">
        <f>if(Wine!AC45=0,"",IF(isblank(Wine!AC45),"",if(MOC!$J$156=true,Wine!$Z$14,$B$2088)))</f>
        <v/>
      </c>
      <c r="H2118" s="780">
        <f t="shared" si="21"/>
        <v>29</v>
      </c>
      <c r="I2118" s="793" t="str">
        <f>Wine!AT44</f>
        <v/>
      </c>
      <c r="J2118" s="793"/>
      <c r="K2118" s="793"/>
      <c r="L2118" s="793"/>
      <c r="M2118" s="793"/>
      <c r="N2118" s="793"/>
      <c r="O2118" s="793"/>
      <c r="P2118" s="793" t="str">
        <f>IF(ISBLANK(Wine!AU44),"",if(Wine!AU44=0,"",Wine!AU44))</f>
        <v/>
      </c>
      <c r="Q2118" s="793"/>
      <c r="R2118" s="793" t="str">
        <f>IF(ISBLANK(Wine!AW44),"",if(Wine!AW44=0,"",Wine!AW44))</f>
        <v/>
      </c>
    </row>
    <row r="2119">
      <c r="A2119" s="779"/>
      <c r="C2119" s="450" t="b">
        <f>IF(ISBLANK(Wine!AA46),FALSE,if(Wine!AA46=0,FALSE,TRUE))</f>
        <v>0</v>
      </c>
      <c r="D2119" s="450" t="str">
        <f>if(Wine!AC46=0,"",IF(isblank(Wine!AC46),"",if(MOC!$J$152=false,Wine!Z46,if(C2119=true,MOC!$H$152&amp;Wine!Z46,if(MOC!$J$153,MOC!$H$152&amp;Wine!Z46,Wine!Z46)))))</f>
        <v/>
      </c>
      <c r="E2119" s="450" t="str">
        <f>if(Wine!AC46=0,"",IF(isblank(Wine!AC46),"",Wine!AC46))</f>
        <v/>
      </c>
      <c r="G2119" s="450" t="str">
        <f>if(Wine!AC46=0,"",IF(isblank(Wine!AC46),"",if(MOC!$J$156=true,Wine!$Z$14,$B$2088)))</f>
        <v/>
      </c>
      <c r="H2119" s="780">
        <f t="shared" si="21"/>
        <v>30</v>
      </c>
      <c r="I2119" s="793" t="str">
        <f>Wine!AT45</f>
        <v/>
      </c>
      <c r="J2119" s="793"/>
      <c r="K2119" s="793"/>
      <c r="L2119" s="793"/>
      <c r="M2119" s="793"/>
      <c r="N2119" s="793"/>
      <c r="O2119" s="793"/>
      <c r="P2119" s="793" t="str">
        <f>IF(ISBLANK(Wine!AU45),"",if(Wine!AU45=0,"",Wine!AU45))</f>
        <v/>
      </c>
      <c r="Q2119" s="793"/>
      <c r="R2119" s="793" t="str">
        <f>IF(ISBLANK(Wine!AW45),"",if(Wine!AW45=0,"",Wine!AW45))</f>
        <v/>
      </c>
    </row>
    <row r="2120">
      <c r="A2120" s="779"/>
      <c r="C2120" s="450" t="b">
        <f>IF(ISBLANK(Wine!AA47),FALSE,if(Wine!AA47=0,FALSE,TRUE))</f>
        <v>0</v>
      </c>
      <c r="D2120" s="450" t="str">
        <f>if(Wine!AC47=0,"",IF(isblank(Wine!AC47),"",if(MOC!$J$152=false,Wine!Z47,if(C2120=true,MOC!$H$152&amp;Wine!Z47,if(MOC!$J$153,MOC!$H$152&amp;Wine!Z47,Wine!Z47)))))</f>
        <v/>
      </c>
      <c r="E2120" s="450" t="str">
        <f>if(Wine!AC47=0,"",IF(isblank(Wine!AC47),"",Wine!AC47))</f>
        <v/>
      </c>
      <c r="G2120" s="450" t="str">
        <f>if(Wine!AC47=0,"",IF(isblank(Wine!AC47),"",if(MOC!$J$156=true,Wine!$Z$14,$B$2088)))</f>
        <v/>
      </c>
      <c r="H2120" s="780">
        <f t="shared" si="21"/>
        <v>31</v>
      </c>
      <c r="I2120" s="793" t="str">
        <f>Wine!AT46</f>
        <v/>
      </c>
      <c r="J2120" s="793"/>
      <c r="K2120" s="793"/>
      <c r="L2120" s="793"/>
      <c r="M2120" s="793"/>
      <c r="N2120" s="793"/>
      <c r="O2120" s="793"/>
      <c r="P2120" s="793" t="str">
        <f>IF(ISBLANK(Wine!AU46),"",if(Wine!AU46=0,"",Wine!AU46))</f>
        <v/>
      </c>
      <c r="Q2120" s="793"/>
      <c r="R2120" s="793" t="str">
        <f>IF(ISBLANK(Wine!AW46),"",if(Wine!AW46=0,"",Wine!AW46))</f>
        <v/>
      </c>
    </row>
    <row r="2121">
      <c r="A2121" s="779"/>
      <c r="C2121" s="450" t="b">
        <f>IF(ISBLANK(Wine!AA48),FALSE,if(Wine!AA48=0,FALSE,TRUE))</f>
        <v>0</v>
      </c>
      <c r="D2121" s="450" t="str">
        <f>if(Wine!AC48=0,"",IF(isblank(Wine!AC48),"",if(MOC!$J$152=false,Wine!Z48,if(C2121=true,MOC!$H$152&amp;Wine!Z48,if(MOC!$J$153,MOC!$H$152&amp;Wine!Z48,Wine!Z48)))))</f>
        <v/>
      </c>
      <c r="E2121" s="450" t="str">
        <f>if(Wine!AC48=0,"",IF(isblank(Wine!AC48),"",Wine!AC48))</f>
        <v/>
      </c>
      <c r="G2121" s="450" t="str">
        <f>if(Wine!AC48=0,"",IF(isblank(Wine!AC48),"",if(MOC!$J$156=true,Wine!$Z$14,$B$2088)))</f>
        <v/>
      </c>
      <c r="H2121" s="780">
        <f t="shared" si="21"/>
        <v>32</v>
      </c>
      <c r="I2121" s="793" t="str">
        <f>Wine!AT47</f>
        <v/>
      </c>
      <c r="J2121" s="793"/>
      <c r="K2121" s="793"/>
      <c r="L2121" s="793"/>
      <c r="M2121" s="793"/>
      <c r="N2121" s="793"/>
      <c r="O2121" s="793"/>
      <c r="P2121" s="793" t="str">
        <f>IF(ISBLANK(Wine!AU47),"",if(Wine!AU47=0,"",Wine!AU47))</f>
        <v/>
      </c>
      <c r="Q2121" s="793"/>
      <c r="R2121" s="793" t="str">
        <f>IF(ISBLANK(Wine!AW47),"",if(Wine!AW47=0,"",Wine!AW47))</f>
        <v/>
      </c>
    </row>
    <row r="2122">
      <c r="A2122" s="779"/>
      <c r="C2122" s="450" t="b">
        <f>IF(ISBLANK(Wine!AA49),FALSE,if(Wine!AA49=0,FALSE,TRUE))</f>
        <v>0</v>
      </c>
      <c r="D2122" s="450" t="str">
        <f>if(Wine!AC49=0,"",IF(isblank(Wine!AC49),"",if(MOC!$J$152=false,Wine!Z49,if(C2122=true,MOC!$H$152&amp;Wine!Z49,if(MOC!$J$153,MOC!$H$152&amp;Wine!Z49,Wine!Z49)))))</f>
        <v/>
      </c>
      <c r="E2122" s="450" t="str">
        <f>if(Wine!AC49=0,"",IF(isblank(Wine!AC49),"",Wine!AC49))</f>
        <v/>
      </c>
      <c r="G2122" s="450" t="str">
        <f>if(Wine!AC49=0,"",IF(isblank(Wine!AC49),"",if(MOC!$J$156=true,Wine!$Z$14,$B$2088)))</f>
        <v/>
      </c>
      <c r="H2122" s="780">
        <f t="shared" si="21"/>
        <v>33</v>
      </c>
      <c r="I2122" s="793" t="str">
        <f>Wine!AT48</f>
        <v/>
      </c>
      <c r="J2122" s="793"/>
      <c r="K2122" s="793"/>
      <c r="L2122" s="793"/>
      <c r="M2122" s="793"/>
      <c r="N2122" s="793"/>
      <c r="O2122" s="793"/>
      <c r="P2122" s="793" t="str">
        <f>IF(ISBLANK(Wine!AU48),"",if(Wine!AU48=0,"",Wine!AU48))</f>
        <v/>
      </c>
      <c r="Q2122" s="793"/>
      <c r="R2122" s="793" t="str">
        <f>IF(ISBLANK(Wine!AW48),"",if(Wine!AW48=0,"",Wine!AW48))</f>
        <v/>
      </c>
    </row>
    <row r="2123">
      <c r="A2123" s="779"/>
      <c r="C2123" s="450" t="b">
        <f>IF(ISBLANK(Wine!AA50),FALSE,if(Wine!AA50=0,FALSE,TRUE))</f>
        <v>0</v>
      </c>
      <c r="D2123" s="450" t="str">
        <f>if(Wine!AC50=0,"",IF(isblank(Wine!AC50),"",if(MOC!$J$152=false,Wine!Z50,if(C2123=true,MOC!$H$152&amp;Wine!Z50,if(MOC!$J$153,MOC!$H$152&amp;Wine!Z50,Wine!Z50)))))</f>
        <v/>
      </c>
      <c r="E2123" s="450" t="str">
        <f>if(Wine!AC50=0,"",IF(isblank(Wine!AC50),"",Wine!AC50))</f>
        <v/>
      </c>
      <c r="G2123" s="450" t="str">
        <f>if(Wine!AC50=0,"",IF(isblank(Wine!AC50),"",if(MOC!$J$156=true,Wine!$Z$14,$B$2088)))</f>
        <v/>
      </c>
      <c r="H2123" s="780">
        <f t="shared" si="21"/>
        <v>34</v>
      </c>
      <c r="I2123" s="793" t="str">
        <f>Wine!AT49</f>
        <v/>
      </c>
      <c r="J2123" s="793"/>
      <c r="K2123" s="793"/>
      <c r="L2123" s="793"/>
      <c r="M2123" s="793"/>
      <c r="N2123" s="793"/>
      <c r="O2123" s="793"/>
      <c r="P2123" s="793" t="str">
        <f>IF(ISBLANK(Wine!AU49),"",if(Wine!AU49=0,"",Wine!AU49))</f>
        <v/>
      </c>
      <c r="Q2123" s="793"/>
      <c r="R2123" s="793" t="str">
        <f>IF(ISBLANK(Wine!AW49),"",if(Wine!AW49=0,"",Wine!AW49))</f>
        <v/>
      </c>
    </row>
    <row r="2124">
      <c r="A2124" s="779"/>
      <c r="C2124" s="450" t="b">
        <f>IF(ISBLANK(Wine!AA51),FALSE,if(Wine!AA51=0,FALSE,TRUE))</f>
        <v>0</v>
      </c>
      <c r="D2124" s="450" t="str">
        <f>if(Wine!AC51=0,"",IF(isblank(Wine!AC51),"",if(MOC!$J$152=false,Wine!Z51,if(C2124=true,MOC!$H$152&amp;Wine!Z51,if(MOC!$J$153,MOC!$H$152&amp;Wine!Z51,Wine!Z51)))))</f>
        <v/>
      </c>
      <c r="E2124" s="450" t="str">
        <f>if(Wine!AC51=0,"",IF(isblank(Wine!AC51),"",Wine!AC51))</f>
        <v/>
      </c>
      <c r="G2124" s="450" t="str">
        <f>if(Wine!AC51=0,"",IF(isblank(Wine!AC51),"",if(MOC!$J$156=true,Wine!$Z$14,$B$2088)))</f>
        <v/>
      </c>
      <c r="H2124" s="780">
        <f t="shared" si="21"/>
        <v>35</v>
      </c>
      <c r="I2124" s="793" t="str">
        <f>Wine!AT50</f>
        <v/>
      </c>
      <c r="J2124" s="793"/>
      <c r="K2124" s="793"/>
      <c r="L2124" s="793"/>
      <c r="M2124" s="793"/>
      <c r="N2124" s="793"/>
      <c r="O2124" s="793"/>
      <c r="P2124" s="793" t="str">
        <f>IF(ISBLANK(Wine!AU50),"",if(Wine!AU50=0,"",Wine!AU50))</f>
        <v/>
      </c>
      <c r="Q2124" s="793"/>
      <c r="R2124" s="793" t="str">
        <f>IF(ISBLANK(Wine!AW50),"",if(Wine!AW50=0,"",Wine!AW50))</f>
        <v/>
      </c>
    </row>
    <row r="2125">
      <c r="A2125" s="779"/>
      <c r="C2125" s="450" t="b">
        <f>IF(ISBLANK(Wine!AA52),FALSE,if(Wine!AA52=0,FALSE,TRUE))</f>
        <v>0</v>
      </c>
      <c r="D2125" s="450" t="str">
        <f>if(Wine!AC52=0,"",IF(isblank(Wine!AC52),"",if(MOC!$J$152=false,Wine!Z52,if(C2125=true,MOC!$H$152&amp;Wine!Z52,if(MOC!$J$153,MOC!$H$152&amp;Wine!Z52,Wine!Z52)))))</f>
        <v/>
      </c>
      <c r="E2125" s="450" t="str">
        <f>if(Wine!AC52=0,"",IF(isblank(Wine!AC52),"",Wine!AC52))</f>
        <v/>
      </c>
      <c r="G2125" s="450" t="str">
        <f>if(Wine!AC52=0,"",IF(isblank(Wine!AC52),"",if(MOC!$J$156=true,Wine!$Z$14,$B$2088)))</f>
        <v/>
      </c>
      <c r="H2125" s="780">
        <f t="shared" si="21"/>
        <v>36</v>
      </c>
      <c r="I2125" s="793" t="str">
        <f>Wine!AT51</f>
        <v/>
      </c>
      <c r="J2125" s="793"/>
      <c r="K2125" s="793"/>
      <c r="L2125" s="793"/>
      <c r="M2125" s="793"/>
      <c r="N2125" s="793"/>
      <c r="O2125" s="793"/>
      <c r="P2125" s="793" t="str">
        <f>IF(ISBLANK(Wine!AU51),"",if(Wine!AU51=0,"",Wine!AU51))</f>
        <v/>
      </c>
      <c r="Q2125" s="793"/>
      <c r="R2125" s="793" t="str">
        <f>IF(ISBLANK(Wine!AW51),"",if(Wine!AW51=0,"",Wine!AW51))</f>
        <v/>
      </c>
    </row>
    <row r="2126">
      <c r="A2126" s="779"/>
      <c r="C2126" s="450" t="b">
        <f>IF(ISBLANK(Wine!AA53),FALSE,if(Wine!AA53=0,FALSE,TRUE))</f>
        <v>0</v>
      </c>
      <c r="D2126" s="450" t="str">
        <f>if(Wine!AC53=0,"",IF(isblank(Wine!AC53),"",if(MOC!$J$152=false,Wine!Z53,if(C2126=true,MOC!$H$152&amp;Wine!Z53,if(MOC!$J$153,MOC!$H$152&amp;Wine!Z53,Wine!Z53)))))</f>
        <v/>
      </c>
      <c r="E2126" s="450" t="str">
        <f>if(Wine!AC53=0,"",IF(isblank(Wine!AC53),"",Wine!AC53))</f>
        <v/>
      </c>
      <c r="G2126" s="450" t="str">
        <f>if(Wine!AC53=0,"",IF(isblank(Wine!AC53),"",if(MOC!$J$156=true,Wine!$Z$14,$B$2088)))</f>
        <v/>
      </c>
      <c r="H2126" s="780">
        <f t="shared" si="21"/>
        <v>37</v>
      </c>
      <c r="I2126" s="793" t="str">
        <f>Wine!AT52</f>
        <v/>
      </c>
      <c r="J2126" s="793"/>
      <c r="K2126" s="793"/>
      <c r="L2126" s="793"/>
      <c r="M2126" s="793"/>
      <c r="N2126" s="793"/>
      <c r="O2126" s="793"/>
      <c r="P2126" s="793" t="str">
        <f>IF(ISBLANK(Wine!AU52),"",if(Wine!AU52=0,"",Wine!AU52))</f>
        <v/>
      </c>
      <c r="Q2126" s="793"/>
      <c r="R2126" s="793" t="str">
        <f>IF(ISBLANK(Wine!AW52),"",if(Wine!AW52=0,"",Wine!AW52))</f>
        <v/>
      </c>
    </row>
    <row r="2127">
      <c r="A2127" s="779"/>
      <c r="C2127" s="450" t="b">
        <f>IF(ISBLANK(Wine!AA54),FALSE,if(Wine!AA54=0,FALSE,TRUE))</f>
        <v>0</v>
      </c>
      <c r="D2127" s="450" t="str">
        <f>if(Wine!AC54=0,"",IF(isblank(Wine!AC54),"",if(MOC!$J$152=false,Wine!Z54,if(C2127=true,MOC!$H$152&amp;Wine!Z54,if(MOC!$J$153,MOC!$H$152&amp;Wine!Z54,Wine!Z54)))))</f>
        <v/>
      </c>
      <c r="E2127" s="450" t="str">
        <f>if(Wine!AC54=0,"",IF(isblank(Wine!AC54),"",Wine!AC54))</f>
        <v/>
      </c>
      <c r="G2127" s="450" t="str">
        <f>if(Wine!AC54=0,"",IF(isblank(Wine!AC54),"",if(MOC!$J$156=true,Wine!$Z$14,$B$2088)))</f>
        <v/>
      </c>
      <c r="H2127" s="780">
        <f t="shared" si="21"/>
        <v>38</v>
      </c>
      <c r="I2127" s="793" t="str">
        <f>Wine!AT53</f>
        <v/>
      </c>
      <c r="J2127" s="793"/>
      <c r="K2127" s="793"/>
      <c r="L2127" s="793"/>
      <c r="M2127" s="793"/>
      <c r="N2127" s="793"/>
      <c r="O2127" s="793"/>
      <c r="P2127" s="793" t="str">
        <f>IF(ISBLANK(Wine!AU53),"",if(Wine!AU53=0,"",Wine!AU53))</f>
        <v/>
      </c>
      <c r="Q2127" s="793"/>
      <c r="R2127" s="793" t="str">
        <f>IF(ISBLANK(Wine!AW53),"",if(Wine!AW53=0,"",Wine!AW53))</f>
        <v/>
      </c>
    </row>
    <row r="2128">
      <c r="A2128" s="779"/>
      <c r="C2128" s="450" t="b">
        <f>IF(ISBLANK(Wine!AA55),FALSE,if(Wine!AA55=0,FALSE,TRUE))</f>
        <v>0</v>
      </c>
      <c r="D2128" s="450" t="str">
        <f>if(Wine!AC55=0,"",IF(isblank(Wine!AC55),"",if(MOC!$J$152=false,Wine!Z55,if(C2128=true,MOC!$H$152&amp;Wine!Z55,if(MOC!$J$153,MOC!$H$152&amp;Wine!Z55,Wine!Z55)))))</f>
        <v/>
      </c>
      <c r="E2128" s="450" t="str">
        <f>if(Wine!AC55=0,"",IF(isblank(Wine!AC55),"",Wine!AC55))</f>
        <v/>
      </c>
      <c r="G2128" s="450" t="str">
        <f>if(Wine!AC55=0,"",IF(isblank(Wine!AC55),"",if(MOC!$J$156=true,Wine!$Z$14,$B$2088)))</f>
        <v/>
      </c>
      <c r="H2128" s="780">
        <f t="shared" si="21"/>
        <v>39</v>
      </c>
      <c r="I2128" s="793" t="str">
        <f>Wine!AT54</f>
        <v/>
      </c>
      <c r="J2128" s="793"/>
      <c r="K2128" s="793"/>
      <c r="L2128" s="793"/>
      <c r="M2128" s="793"/>
      <c r="N2128" s="793"/>
      <c r="O2128" s="793"/>
      <c r="P2128" s="793" t="str">
        <f>IF(ISBLANK(Wine!AU54),"",if(Wine!AU54=0,"",Wine!AU54))</f>
        <v/>
      </c>
      <c r="Q2128" s="793"/>
      <c r="R2128" s="793" t="str">
        <f>IF(ISBLANK(Wine!AW54),"",if(Wine!AW54=0,"",Wine!AW54))</f>
        <v/>
      </c>
    </row>
    <row r="2129">
      <c r="A2129" s="779"/>
      <c r="C2129" s="450" t="b">
        <f>IF(ISBLANK(Wine!AA56),FALSE,if(Wine!AA56=0,FALSE,TRUE))</f>
        <v>0</v>
      </c>
      <c r="D2129" s="450" t="str">
        <f>if(Wine!AC56=0,"",IF(isblank(Wine!AC56),"",if(MOC!$J$152=false,Wine!Z56,if(C2129=true,MOC!$H$152&amp;Wine!Z56,if(MOC!$J$153,MOC!$H$152&amp;Wine!Z56,Wine!Z56)))))</f>
        <v/>
      </c>
      <c r="E2129" s="450" t="str">
        <f>if(Wine!AC56=0,"",IF(isblank(Wine!AC56),"",Wine!AC56))</f>
        <v/>
      </c>
      <c r="G2129" s="450" t="str">
        <f>if(Wine!AC56=0,"",IF(isblank(Wine!AC56),"",if(MOC!$J$156=true,Wine!$Z$14,$B$2088)))</f>
        <v/>
      </c>
      <c r="H2129" s="780">
        <f t="shared" si="21"/>
        <v>40</v>
      </c>
      <c r="I2129" s="793" t="str">
        <f>Wine!AT55</f>
        <v/>
      </c>
      <c r="J2129" s="793"/>
      <c r="K2129" s="793"/>
      <c r="L2129" s="793"/>
      <c r="M2129" s="793"/>
      <c r="N2129" s="793"/>
      <c r="O2129" s="793"/>
      <c r="P2129" s="793" t="str">
        <f>IF(ISBLANK(Wine!AU55),"",if(Wine!AU55=0,"",Wine!AU55))</f>
        <v/>
      </c>
      <c r="Q2129" s="793"/>
      <c r="R2129" s="793" t="str">
        <f>IF(ISBLANK(Wine!AW55),"",if(Wine!AW55=0,"",Wine!AW55))</f>
        <v/>
      </c>
    </row>
    <row r="2130">
      <c r="A2130" s="779"/>
      <c r="C2130" s="450" t="b">
        <f>IF(ISBLANK(Wine!AA57),FALSE,if(Wine!AA57=0,FALSE,TRUE))</f>
        <v>0</v>
      </c>
      <c r="D2130" s="450" t="str">
        <f>if(Wine!AC57=0,"",IF(isblank(Wine!AC57),"",if(MOC!$J$152=false,Wine!Z57,if(C2130=true,MOC!$H$152&amp;Wine!Z57,if(MOC!$J$153,MOC!$H$152&amp;Wine!Z57,Wine!Z57)))))</f>
        <v/>
      </c>
      <c r="E2130" s="450" t="str">
        <f>if(Wine!AC57=0,"",IF(isblank(Wine!AC57),"",Wine!AC57))</f>
        <v/>
      </c>
      <c r="G2130" s="450" t="str">
        <f>if(Wine!AC57=0,"",IF(isblank(Wine!AC57),"",if(MOC!$J$156=true,Wine!$Z$14,$B$2088)))</f>
        <v/>
      </c>
      <c r="H2130" s="780">
        <f t="shared" si="21"/>
        <v>41</v>
      </c>
      <c r="I2130" s="793" t="str">
        <f>Wine!AT56</f>
        <v/>
      </c>
      <c r="J2130" s="793"/>
      <c r="K2130" s="793"/>
      <c r="L2130" s="793"/>
      <c r="M2130" s="793"/>
      <c r="N2130" s="793"/>
      <c r="O2130" s="793"/>
      <c r="P2130" s="793" t="str">
        <f>IF(ISBLANK(Wine!AU56),"",if(Wine!AU56=0,"",Wine!AU56))</f>
        <v/>
      </c>
      <c r="Q2130" s="793"/>
      <c r="R2130" s="793" t="str">
        <f>IF(ISBLANK(Wine!AW56),"",if(Wine!AW56=0,"",Wine!AW56))</f>
        <v/>
      </c>
    </row>
    <row r="2131">
      <c r="A2131" s="779"/>
      <c r="C2131" s="450" t="b">
        <f>IF(ISBLANK(Wine!AA58),FALSE,if(Wine!AA58=0,FALSE,TRUE))</f>
        <v>0</v>
      </c>
      <c r="D2131" s="450" t="str">
        <f>if(Wine!AC58=0,"",IF(isblank(Wine!AC58),"",if(MOC!$J$152=false,Wine!Z58,if(C2131=true,MOC!$H$152&amp;Wine!Z58,if(MOC!$J$153,MOC!$H$152&amp;Wine!Z58,Wine!Z58)))))</f>
        <v/>
      </c>
      <c r="E2131" s="450" t="str">
        <f>if(Wine!AC58=0,"",IF(isblank(Wine!AC58),"",Wine!AC58))</f>
        <v/>
      </c>
      <c r="G2131" s="450" t="str">
        <f>if(Wine!AC58=0,"",IF(isblank(Wine!AC58),"",if(MOC!$J$156=true,Wine!$Z$14,$B$2088)))</f>
        <v/>
      </c>
      <c r="H2131" s="780">
        <f t="shared" si="21"/>
        <v>42</v>
      </c>
      <c r="I2131" s="793" t="str">
        <f>Wine!AT57</f>
        <v/>
      </c>
      <c r="J2131" s="793"/>
      <c r="K2131" s="793"/>
      <c r="L2131" s="793"/>
      <c r="M2131" s="793"/>
      <c r="N2131" s="793"/>
      <c r="O2131" s="793"/>
      <c r="P2131" s="793" t="str">
        <f>IF(ISBLANK(Wine!AU57),"",if(Wine!AU57=0,"",Wine!AU57))</f>
        <v/>
      </c>
      <c r="Q2131" s="793"/>
      <c r="R2131" s="793" t="str">
        <f>IF(ISBLANK(Wine!AW57),"",if(Wine!AW57=0,"",Wine!AW57))</f>
        <v/>
      </c>
    </row>
    <row r="2132">
      <c r="A2132" s="779"/>
      <c r="C2132" s="450" t="b">
        <f>IF(ISBLANK(Wine!AA59),FALSE,if(Wine!AA59=0,FALSE,TRUE))</f>
        <v>0</v>
      </c>
      <c r="D2132" s="450" t="str">
        <f>if(Wine!AC59=0,"",IF(isblank(Wine!AC59),"",if(MOC!$J$152=false,Wine!Z59,if(C2132=true,MOC!$H$152&amp;Wine!Z59,if(MOC!$J$153,MOC!$H$152&amp;Wine!Z59,Wine!Z59)))))</f>
        <v/>
      </c>
      <c r="E2132" s="450" t="str">
        <f>if(Wine!AC59=0,"",IF(isblank(Wine!AC59),"",Wine!AC59))</f>
        <v/>
      </c>
      <c r="G2132" s="450" t="str">
        <f>if(Wine!AC59=0,"",IF(isblank(Wine!AC59),"",if(MOC!$J$156=true,Wine!$Z$14,$B$2088)))</f>
        <v/>
      </c>
      <c r="H2132" s="780">
        <f t="shared" si="21"/>
        <v>43</v>
      </c>
      <c r="I2132" s="793" t="str">
        <f>Wine!AT58</f>
        <v/>
      </c>
      <c r="J2132" s="793"/>
      <c r="K2132" s="793"/>
      <c r="L2132" s="793"/>
      <c r="M2132" s="793"/>
      <c r="N2132" s="793"/>
      <c r="O2132" s="793"/>
      <c r="P2132" s="793" t="str">
        <f>IF(ISBLANK(Wine!AU58),"",if(Wine!AU58=0,"",Wine!AU58))</f>
        <v/>
      </c>
      <c r="Q2132" s="793"/>
      <c r="R2132" s="793" t="str">
        <f>IF(ISBLANK(Wine!AW58),"",if(Wine!AW58=0,"",Wine!AW58))</f>
        <v/>
      </c>
    </row>
    <row r="2133">
      <c r="A2133" s="779"/>
      <c r="C2133" s="450" t="b">
        <f>IF(ISBLANK(Wine!AA60),FALSE,if(Wine!AA60=0,FALSE,TRUE))</f>
        <v>0</v>
      </c>
      <c r="D2133" s="450" t="str">
        <f>if(Wine!AC60=0,"",IF(isblank(Wine!AC60),"",if(MOC!$J$152=false,Wine!Z60,if(C2133=true,MOC!$H$152&amp;Wine!Z60,if(MOC!$J$153,MOC!$H$152&amp;Wine!Z60,Wine!Z60)))))</f>
        <v/>
      </c>
      <c r="E2133" s="450" t="str">
        <f>if(Wine!AC60=0,"",IF(isblank(Wine!AC60),"",Wine!AC60))</f>
        <v/>
      </c>
      <c r="G2133" s="450" t="str">
        <f>if(Wine!AC60=0,"",IF(isblank(Wine!AC60),"",if(MOC!$J$156=true,Wine!$Z$14,$B$2088)))</f>
        <v/>
      </c>
      <c r="H2133" s="780">
        <f t="shared" si="21"/>
        <v>44</v>
      </c>
      <c r="I2133" s="793" t="str">
        <f>Wine!AT59</f>
        <v/>
      </c>
      <c r="J2133" s="793"/>
      <c r="K2133" s="793"/>
      <c r="L2133" s="793"/>
      <c r="M2133" s="793"/>
      <c r="N2133" s="793"/>
      <c r="O2133" s="793"/>
      <c r="P2133" s="793" t="str">
        <f>IF(ISBLANK(Wine!AU59),"",if(Wine!AU59=0,"",Wine!AU59))</f>
        <v/>
      </c>
      <c r="Q2133" s="793"/>
      <c r="R2133" s="793" t="str">
        <f>IF(ISBLANK(Wine!AW59),"",if(Wine!AW59=0,"",Wine!AW59))</f>
        <v/>
      </c>
    </row>
    <row r="2134">
      <c r="A2134" s="779"/>
      <c r="C2134" s="450" t="b">
        <f>IF(ISBLANK(Wine!AA61),FALSE,if(Wine!AA61=0,FALSE,TRUE))</f>
        <v>0</v>
      </c>
      <c r="D2134" s="450" t="str">
        <f>if(Wine!AC61=0,"",IF(isblank(Wine!AC61),"",if(MOC!$J$152=false,Wine!Z61,if(C2134=true,MOC!$H$152&amp;Wine!Z61,if(MOC!$J$153,MOC!$H$152&amp;Wine!Z61,Wine!Z61)))))</f>
        <v/>
      </c>
      <c r="E2134" s="450" t="str">
        <f>if(Wine!AC61=0,"",IF(isblank(Wine!AC61),"",Wine!AC61))</f>
        <v/>
      </c>
      <c r="G2134" s="450" t="str">
        <f>if(Wine!AC61=0,"",IF(isblank(Wine!AC61),"",if(MOC!$J$156=true,Wine!$Z$14,$B$2088)))</f>
        <v/>
      </c>
      <c r="H2134" s="780">
        <f t="shared" si="21"/>
        <v>45</v>
      </c>
      <c r="I2134" s="793" t="str">
        <f>Wine!AT60</f>
        <v/>
      </c>
      <c r="J2134" s="793"/>
      <c r="K2134" s="793"/>
      <c r="L2134" s="793"/>
      <c r="M2134" s="793"/>
      <c r="N2134" s="793"/>
      <c r="O2134" s="793"/>
      <c r="P2134" s="793" t="str">
        <f>IF(ISBLANK(Wine!AU60),"",if(Wine!AU60=0,"",Wine!AU60))</f>
        <v/>
      </c>
      <c r="Q2134" s="793"/>
      <c r="R2134" s="793" t="str">
        <f>IF(ISBLANK(Wine!AW60),"",if(Wine!AW60=0,"",Wine!AW60))</f>
        <v/>
      </c>
    </row>
    <row r="2135">
      <c r="A2135" s="779"/>
      <c r="C2135" s="450" t="b">
        <f>IF(ISBLANK(Wine!AA62),FALSE,if(Wine!AA62=0,FALSE,TRUE))</f>
        <v>0</v>
      </c>
      <c r="D2135" s="450" t="str">
        <f>if(Wine!AC62=0,"",IF(isblank(Wine!AC62),"",if(MOC!$J$152=false,Wine!Z62,if(C2135=true,MOC!$H$152&amp;Wine!Z62,if(MOC!$J$153,MOC!$H$152&amp;Wine!Z62,Wine!Z62)))))</f>
        <v/>
      </c>
      <c r="E2135" s="450" t="str">
        <f>if(Wine!AC62=0,"",IF(isblank(Wine!AC62),"",Wine!AC62))</f>
        <v/>
      </c>
      <c r="G2135" s="450" t="str">
        <f>if(Wine!AC62=0,"",IF(isblank(Wine!AC62),"",if(MOC!$J$156=true,Wine!$Z$14,$B$2088)))</f>
        <v/>
      </c>
      <c r="H2135" s="780">
        <f t="shared" si="21"/>
        <v>46</v>
      </c>
      <c r="I2135" s="793" t="str">
        <f>Wine!AT61</f>
        <v/>
      </c>
      <c r="J2135" s="793"/>
      <c r="K2135" s="793"/>
      <c r="L2135" s="793"/>
      <c r="M2135" s="793"/>
      <c r="N2135" s="793"/>
      <c r="O2135" s="793"/>
      <c r="P2135" s="793" t="str">
        <f>IF(ISBLANK(Wine!AU61),"",if(Wine!AU61=0,"",Wine!AU61))</f>
        <v/>
      </c>
      <c r="Q2135" s="793"/>
      <c r="R2135" s="793" t="str">
        <f>IF(ISBLANK(Wine!AW61),"",if(Wine!AW61=0,"",Wine!AW61))</f>
        <v/>
      </c>
    </row>
    <row r="2136">
      <c r="A2136" s="779"/>
      <c r="C2136" s="450" t="b">
        <f>IF(ISBLANK(Wine!AA63),FALSE,if(Wine!AA63=0,FALSE,TRUE))</f>
        <v>0</v>
      </c>
      <c r="D2136" s="450" t="str">
        <f>if(Wine!AC63=0,"",IF(isblank(Wine!AC63),"",if(MOC!$J$152=false,Wine!Z63,if(C2136=true,MOC!$H$152&amp;Wine!Z63,if(MOC!$J$153,MOC!$H$152&amp;Wine!Z63,Wine!Z63)))))</f>
        <v/>
      </c>
      <c r="E2136" s="450" t="str">
        <f>if(Wine!AC63=0,"",IF(isblank(Wine!AC63),"",Wine!AC63))</f>
        <v/>
      </c>
      <c r="G2136" s="450" t="str">
        <f>if(Wine!AC63=0,"",IF(isblank(Wine!AC63),"",if(MOC!$J$156=true,Wine!$Z$14,$B$2088)))</f>
        <v/>
      </c>
      <c r="H2136" s="780">
        <f t="shared" si="21"/>
        <v>47</v>
      </c>
      <c r="I2136" s="793" t="str">
        <f>Wine!AT62</f>
        <v/>
      </c>
      <c r="J2136" s="793"/>
      <c r="K2136" s="793"/>
      <c r="L2136" s="793"/>
      <c r="M2136" s="793"/>
      <c r="N2136" s="793"/>
      <c r="O2136" s="793"/>
      <c r="P2136" s="793" t="str">
        <f>IF(ISBLANK(Wine!AU62),"",if(Wine!AU62=0,"",Wine!AU62))</f>
        <v/>
      </c>
      <c r="Q2136" s="793"/>
      <c r="R2136" s="793" t="str">
        <f>IF(ISBLANK(Wine!AW62),"",if(Wine!AW62=0,"",Wine!AW62))</f>
        <v/>
      </c>
    </row>
    <row r="2137">
      <c r="A2137" s="779"/>
      <c r="C2137" s="450" t="b">
        <f>IF(ISBLANK(Wine!AA64),FALSE,if(Wine!AA64=0,FALSE,TRUE))</f>
        <v>0</v>
      </c>
      <c r="D2137" s="450" t="str">
        <f>if(Wine!AC64=0,"",IF(isblank(Wine!AC64),"",if(MOC!$J$152=false,Wine!Z64,if(C2137=true,MOC!$H$152&amp;Wine!Z64,if(MOC!$J$153,MOC!$H$152&amp;Wine!Z64,Wine!Z64)))))</f>
        <v/>
      </c>
      <c r="E2137" s="450" t="str">
        <f>if(Wine!AC64=0,"",IF(isblank(Wine!AC64),"",Wine!AC64))</f>
        <v/>
      </c>
      <c r="G2137" s="450" t="str">
        <f>if(Wine!AC64=0,"",IF(isblank(Wine!AC64),"",if(MOC!$J$156=true,Wine!$Z$14,$B$2088)))</f>
        <v/>
      </c>
      <c r="H2137" s="780">
        <f t="shared" si="21"/>
        <v>48</v>
      </c>
      <c r="I2137" s="793" t="str">
        <f>Wine!AT63</f>
        <v/>
      </c>
      <c r="J2137" s="793"/>
      <c r="K2137" s="793"/>
      <c r="L2137" s="793"/>
      <c r="M2137" s="793"/>
      <c r="N2137" s="793"/>
      <c r="O2137" s="793"/>
      <c r="P2137" s="793" t="str">
        <f>IF(ISBLANK(Wine!AU63),"",if(Wine!AU63=0,"",Wine!AU63))</f>
        <v/>
      </c>
      <c r="Q2137" s="793"/>
      <c r="R2137" s="793" t="str">
        <f>IF(ISBLANK(Wine!AW63),"",if(Wine!AW63=0,"",Wine!AW63))</f>
        <v/>
      </c>
    </row>
    <row r="2138">
      <c r="A2138" s="779"/>
      <c r="C2138" s="450" t="b">
        <f>IF(ISBLANK(Wine!AA65),FALSE,if(Wine!AA65=0,FALSE,TRUE))</f>
        <v>0</v>
      </c>
      <c r="D2138" s="450" t="str">
        <f>if(Wine!AC65=0,"",IF(isblank(Wine!AC65),"",if(MOC!$J$152=false,Wine!Z65,if(C2138=true,MOC!$H$152&amp;Wine!Z65,if(MOC!$J$153,MOC!$H$152&amp;Wine!Z65,Wine!Z65)))))</f>
        <v/>
      </c>
      <c r="E2138" s="450" t="str">
        <f>if(Wine!AC65=0,"",IF(isblank(Wine!AC65),"",Wine!AC65))</f>
        <v/>
      </c>
      <c r="G2138" s="450" t="str">
        <f>if(Wine!AC65=0,"",IF(isblank(Wine!AC65),"",if(MOC!$J$156=true,Wine!$Z$14,$B$2088)))</f>
        <v/>
      </c>
      <c r="H2138" s="780">
        <f t="shared" si="21"/>
        <v>49</v>
      </c>
      <c r="I2138" s="793" t="str">
        <f>Wine!AT64</f>
        <v/>
      </c>
      <c r="J2138" s="793"/>
      <c r="K2138" s="793"/>
      <c r="L2138" s="793"/>
      <c r="M2138" s="793"/>
      <c r="N2138" s="793"/>
      <c r="O2138" s="793"/>
      <c r="P2138" s="793" t="str">
        <f>IF(ISBLANK(Wine!AU64),"",if(Wine!AU64=0,"",Wine!AU64))</f>
        <v/>
      </c>
      <c r="Q2138" s="793"/>
      <c r="R2138" s="793" t="str">
        <f>IF(ISBLANK(Wine!AW64),"",if(Wine!AW64=0,"",Wine!AW64))</f>
        <v/>
      </c>
    </row>
    <row r="2139">
      <c r="A2139" s="779"/>
      <c r="C2139" s="450" t="b">
        <f>IF(ISBLANK(Wine!AA66),FALSE,if(Wine!AA66=0,FALSE,TRUE))</f>
        <v>0</v>
      </c>
      <c r="D2139" s="450" t="str">
        <f>if(Wine!AC66=0,"",IF(isblank(Wine!AC66),"",if(MOC!$J$152=false,Wine!Z66,if(C2139=true,MOC!$H$152&amp;Wine!Z66,if(MOC!$J$153,MOC!$H$152&amp;Wine!Z66,Wine!Z66)))))</f>
        <v/>
      </c>
      <c r="E2139" s="450" t="str">
        <f>if(Wine!AC66=0,"",IF(isblank(Wine!AC66),"",Wine!AC66))</f>
        <v/>
      </c>
      <c r="G2139" s="450" t="str">
        <f>if(Wine!AC66=0,"",IF(isblank(Wine!AC66),"",if(MOC!$J$156=true,Wine!$Z$14,$B$2088)))</f>
        <v/>
      </c>
      <c r="H2139" s="780">
        <f t="shared" si="21"/>
        <v>50</v>
      </c>
      <c r="I2139" s="793" t="str">
        <f>Wine!AT65</f>
        <v/>
      </c>
      <c r="J2139" s="793"/>
      <c r="K2139" s="793"/>
      <c r="L2139" s="793"/>
      <c r="M2139" s="793"/>
      <c r="N2139" s="793"/>
      <c r="O2139" s="793"/>
      <c r="P2139" s="793" t="str">
        <f>IF(ISBLANK(Wine!AU65),"",if(Wine!AU65=0,"",Wine!AU65))</f>
        <v/>
      </c>
      <c r="Q2139" s="793"/>
      <c r="R2139" s="793" t="str">
        <f>IF(ISBLANK(Wine!AW65),"",if(Wine!AW65=0,"",Wine!AW65))</f>
        <v/>
      </c>
    </row>
    <row r="2140">
      <c r="A2140" s="779"/>
      <c r="C2140" s="450" t="b">
        <f>IF(ISBLANK(Wine!AA67),FALSE,if(Wine!AA67=0,FALSE,TRUE))</f>
        <v>0</v>
      </c>
      <c r="D2140" s="450" t="str">
        <f>if(Wine!AC67=0,"",IF(isblank(Wine!AC67),"",if(MOC!$J$152=false,Wine!Z67,if(C2140=true,MOC!$H$152&amp;Wine!Z67,if(MOC!$J$153,MOC!$H$152&amp;Wine!Z67,Wine!Z67)))))</f>
        <v/>
      </c>
      <c r="E2140" s="450" t="str">
        <f>if(Wine!AC67=0,"",IF(isblank(Wine!AC67),"",Wine!AC67))</f>
        <v/>
      </c>
      <c r="G2140" s="450" t="str">
        <f>if(Wine!AC67=0,"",IF(isblank(Wine!AC67),"",if(MOC!$J$156=true,Wine!$Z$14,$B$2088)))</f>
        <v/>
      </c>
      <c r="H2140" s="780">
        <f t="shared" si="21"/>
        <v>51</v>
      </c>
      <c r="I2140" s="793" t="str">
        <f>Wine!AT66</f>
        <v/>
      </c>
      <c r="J2140" s="793"/>
      <c r="K2140" s="793"/>
      <c r="L2140" s="793"/>
      <c r="M2140" s="793"/>
      <c r="N2140" s="793"/>
      <c r="O2140" s="793"/>
      <c r="P2140" s="793" t="str">
        <f>IF(ISBLANK(Wine!AU66),"",if(Wine!AU66=0,"",Wine!AU66))</f>
        <v/>
      </c>
      <c r="Q2140" s="793"/>
      <c r="R2140" s="793" t="str">
        <f>IF(ISBLANK(Wine!AW66),"",if(Wine!AW66=0,"",Wine!AW66))</f>
        <v/>
      </c>
    </row>
    <row r="2141">
      <c r="A2141" s="779"/>
      <c r="C2141" s="450" t="b">
        <f>IF(ISBLANK(Wine!AA68),FALSE,if(Wine!AA68=0,FALSE,TRUE))</f>
        <v>0</v>
      </c>
      <c r="D2141" s="450" t="str">
        <f>if(Wine!AC68=0,"",IF(isblank(Wine!AC68),"",if(MOC!$J$152=false,Wine!Z68,if(C2141=true,MOC!$H$152&amp;Wine!Z68,if(MOC!$J$153,MOC!$H$152&amp;Wine!Z68,Wine!Z68)))))</f>
        <v/>
      </c>
      <c r="E2141" s="450" t="str">
        <f>if(Wine!AC68=0,"",IF(isblank(Wine!AC68),"",Wine!AC68))</f>
        <v/>
      </c>
      <c r="G2141" s="450" t="str">
        <f>if(Wine!AC68=0,"",IF(isblank(Wine!AC68),"",if(MOC!$J$156=true,Wine!$Z$14,$B$2088)))</f>
        <v/>
      </c>
      <c r="H2141" s="780">
        <f t="shared" si="21"/>
        <v>52</v>
      </c>
      <c r="I2141" s="793" t="str">
        <f>Wine!AT67</f>
        <v/>
      </c>
      <c r="J2141" s="793"/>
      <c r="K2141" s="793"/>
      <c r="L2141" s="793"/>
      <c r="M2141" s="793"/>
      <c r="N2141" s="793"/>
      <c r="O2141" s="793"/>
      <c r="P2141" s="793" t="str">
        <f>IF(ISBLANK(Wine!AU67),"",if(Wine!AU67=0,"",Wine!AU67))</f>
        <v/>
      </c>
      <c r="Q2141" s="793"/>
      <c r="R2141" s="793" t="str">
        <f>IF(ISBLANK(Wine!AW67),"",if(Wine!AW67=0,"",Wine!AW67))</f>
        <v/>
      </c>
    </row>
    <row r="2142">
      <c r="A2142" s="779"/>
      <c r="C2142" s="450" t="b">
        <f>IF(ISBLANK(Wine!AA69),FALSE,if(Wine!AA69=0,FALSE,TRUE))</f>
        <v>0</v>
      </c>
      <c r="D2142" s="450" t="str">
        <f>if(Wine!AC69=0,"",IF(isblank(Wine!AC69),"",if(MOC!$J$152=false,Wine!Z69,if(C2142=true,MOC!$H$152&amp;Wine!Z69,if(MOC!$J$153,MOC!$H$152&amp;Wine!Z69,Wine!Z69)))))</f>
        <v/>
      </c>
      <c r="E2142" s="450" t="str">
        <f>if(Wine!AC69=0,"",IF(isblank(Wine!AC69),"",Wine!AC69))</f>
        <v/>
      </c>
      <c r="G2142" s="450" t="str">
        <f>if(Wine!AC69=0,"",IF(isblank(Wine!AC69),"",if(MOC!$J$156=true,Wine!$Z$14,$B$2088)))</f>
        <v/>
      </c>
      <c r="H2142" s="780">
        <f t="shared" si="21"/>
        <v>53</v>
      </c>
      <c r="I2142" s="793" t="str">
        <f>Wine!AT68</f>
        <v/>
      </c>
      <c r="J2142" s="793"/>
      <c r="K2142" s="793"/>
      <c r="L2142" s="793"/>
      <c r="M2142" s="793"/>
      <c r="N2142" s="793"/>
      <c r="O2142" s="793"/>
      <c r="P2142" s="793" t="str">
        <f>IF(ISBLANK(Wine!AU68),"",if(Wine!AU68=0,"",Wine!AU68))</f>
        <v/>
      </c>
      <c r="Q2142" s="793"/>
      <c r="R2142" s="793" t="str">
        <f>IF(ISBLANK(Wine!AW68),"",if(Wine!AW68=0,"",Wine!AW68))</f>
        <v/>
      </c>
    </row>
    <row r="2143">
      <c r="A2143" s="779"/>
      <c r="C2143" s="450" t="b">
        <f>IF(ISBLANK(Wine!AA70),FALSE,if(Wine!AA70=0,FALSE,TRUE))</f>
        <v>0</v>
      </c>
      <c r="D2143" s="450" t="str">
        <f>if(Wine!AC70=0,"",IF(isblank(Wine!AC70),"",if(MOC!$J$152=false,Wine!Z70,if(C2143=true,MOC!$H$152&amp;Wine!Z70,if(MOC!$J$153,MOC!$H$152&amp;Wine!Z70,Wine!Z70)))))</f>
        <v/>
      </c>
      <c r="E2143" s="450" t="str">
        <f>if(Wine!AC70=0,"",IF(isblank(Wine!AC70),"",Wine!AC70))</f>
        <v/>
      </c>
      <c r="G2143" s="450" t="str">
        <f>if(Wine!AC70=0,"",IF(isblank(Wine!AC70),"",if(MOC!$J$156=true,Wine!$Z$14,$B$2088)))</f>
        <v/>
      </c>
      <c r="H2143" s="780">
        <f t="shared" si="21"/>
        <v>54</v>
      </c>
      <c r="I2143" s="793" t="str">
        <f>Wine!AT69</f>
        <v/>
      </c>
      <c r="J2143" s="793"/>
      <c r="K2143" s="793"/>
      <c r="L2143" s="793"/>
      <c r="M2143" s="793"/>
      <c r="N2143" s="793"/>
      <c r="O2143" s="793"/>
      <c r="P2143" s="793" t="str">
        <f>IF(ISBLANK(Wine!AU69),"",if(Wine!AU69=0,"",Wine!AU69))</f>
        <v/>
      </c>
      <c r="Q2143" s="793"/>
      <c r="R2143" s="793" t="str">
        <f>IF(ISBLANK(Wine!AW69),"",if(Wine!AW69=0,"",Wine!AW69))</f>
        <v/>
      </c>
    </row>
    <row r="2144">
      <c r="A2144" s="779"/>
      <c r="C2144" s="450" t="b">
        <f>IF(ISBLANK(Wine!AA71),FALSE,if(Wine!AA71=0,FALSE,TRUE))</f>
        <v>0</v>
      </c>
      <c r="D2144" s="450" t="str">
        <f>if(Wine!AC71=0,"",IF(isblank(Wine!AC71),"",if(MOC!$J$152=false,Wine!Z71,if(C2144=true,MOC!$H$152&amp;Wine!Z71,if(MOC!$J$153,MOC!$H$152&amp;Wine!Z71,Wine!Z71)))))</f>
        <v/>
      </c>
      <c r="E2144" s="450" t="str">
        <f>if(Wine!AC71=0,"",IF(isblank(Wine!AC71),"",Wine!AC71))</f>
        <v/>
      </c>
      <c r="G2144" s="450" t="str">
        <f>if(Wine!AC71=0,"",IF(isblank(Wine!AC71),"",if(MOC!$J$156=true,Wine!$Z$14,$B$2088)))</f>
        <v/>
      </c>
      <c r="H2144" s="780">
        <f t="shared" si="21"/>
        <v>55</v>
      </c>
      <c r="I2144" s="793" t="str">
        <f>Wine!AT70</f>
        <v/>
      </c>
      <c r="J2144" s="793"/>
      <c r="K2144" s="793"/>
      <c r="L2144" s="793"/>
      <c r="M2144" s="793"/>
      <c r="N2144" s="793"/>
      <c r="O2144" s="793"/>
      <c r="P2144" s="793" t="str">
        <f>IF(ISBLANK(Wine!AU70),"",if(Wine!AU70=0,"",Wine!AU70))</f>
        <v/>
      </c>
      <c r="Q2144" s="793"/>
      <c r="R2144" s="793" t="str">
        <f>IF(ISBLANK(Wine!AW70),"",if(Wine!AW70=0,"",Wine!AW70))</f>
        <v/>
      </c>
    </row>
    <row r="2145">
      <c r="A2145" s="779"/>
      <c r="C2145" s="450" t="b">
        <f>IF(ISBLANK(Wine!AA72),FALSE,if(Wine!AA72=0,FALSE,TRUE))</f>
        <v>0</v>
      </c>
      <c r="D2145" s="450" t="str">
        <f>if(Wine!AC72=0,"",IF(isblank(Wine!AC72),"",if(MOC!$J$152=false,Wine!Z72,if(C2145=true,MOC!$H$152&amp;Wine!Z72,if(MOC!$J$153,MOC!$H$152&amp;Wine!Z72,Wine!Z72)))))</f>
        <v/>
      </c>
      <c r="E2145" s="450" t="str">
        <f>if(Wine!AC72=0,"",IF(isblank(Wine!AC72),"",Wine!AC72))</f>
        <v/>
      </c>
      <c r="G2145" s="450" t="str">
        <f>if(Wine!AC72=0,"",IF(isblank(Wine!AC72),"",if(MOC!$J$156=true,Wine!$Z$14,$B$2088)))</f>
        <v/>
      </c>
      <c r="H2145" s="780">
        <f t="shared" si="21"/>
        <v>56</v>
      </c>
      <c r="I2145" s="793" t="str">
        <f>Wine!AT71</f>
        <v/>
      </c>
      <c r="J2145" s="793"/>
      <c r="K2145" s="793"/>
      <c r="L2145" s="793"/>
      <c r="M2145" s="793"/>
      <c r="N2145" s="793"/>
      <c r="O2145" s="793"/>
      <c r="P2145" s="793" t="str">
        <f>IF(ISBLANK(Wine!AU71),"",if(Wine!AU71=0,"",Wine!AU71))</f>
        <v/>
      </c>
      <c r="Q2145" s="793"/>
      <c r="R2145" s="793" t="str">
        <f>IF(ISBLANK(Wine!AW71),"",if(Wine!AW71=0,"",Wine!AW71))</f>
        <v/>
      </c>
    </row>
    <row r="2146">
      <c r="A2146" s="779"/>
      <c r="C2146" s="450" t="b">
        <f>IF(ISBLANK(Wine!AA73),FALSE,if(Wine!AA73=0,FALSE,TRUE))</f>
        <v>0</v>
      </c>
      <c r="D2146" s="450" t="str">
        <f>if(Wine!AC73=0,"",IF(isblank(Wine!AC73),"",if(MOC!$J$152=false,Wine!Z73,if(C2146=true,MOC!$H$152&amp;Wine!Z73,if(MOC!$J$153,MOC!$H$152&amp;Wine!Z73,Wine!Z73)))))</f>
        <v/>
      </c>
      <c r="E2146" s="450" t="str">
        <f>if(Wine!AC73=0,"",IF(isblank(Wine!AC73),"",Wine!AC73))</f>
        <v/>
      </c>
      <c r="G2146" s="450" t="str">
        <f>if(Wine!AC73=0,"",IF(isblank(Wine!AC73),"",if(MOC!$J$156=true,Wine!$Z$14,$B$2088)))</f>
        <v/>
      </c>
      <c r="H2146" s="780">
        <f t="shared" si="21"/>
        <v>57</v>
      </c>
      <c r="I2146" s="793" t="str">
        <f>Wine!AT72</f>
        <v/>
      </c>
      <c r="J2146" s="793"/>
      <c r="K2146" s="793"/>
      <c r="L2146" s="793"/>
      <c r="M2146" s="793"/>
      <c r="N2146" s="793"/>
      <c r="O2146" s="793"/>
      <c r="P2146" s="793" t="str">
        <f>IF(ISBLANK(Wine!AU72),"",if(Wine!AU72=0,"",Wine!AU72))</f>
        <v/>
      </c>
      <c r="Q2146" s="793"/>
      <c r="R2146" s="793" t="str">
        <f>IF(ISBLANK(Wine!AW72),"",if(Wine!AW72=0,"",Wine!AW72))</f>
        <v/>
      </c>
    </row>
    <row r="2147">
      <c r="A2147" s="779"/>
      <c r="C2147" s="450" t="b">
        <f>IF(ISBLANK(Wine!AA74),FALSE,if(Wine!AA74=0,FALSE,TRUE))</f>
        <v>0</v>
      </c>
      <c r="D2147" s="450" t="str">
        <f>if(Wine!AC74=0,"",IF(isblank(Wine!AC74),"",if(MOC!$J$152=false,Wine!Z74,if(C2147=true,MOC!$H$152&amp;Wine!Z74,if(MOC!$J$153,MOC!$H$152&amp;Wine!Z74,Wine!Z74)))))</f>
        <v/>
      </c>
      <c r="E2147" s="450" t="str">
        <f>if(Wine!AC74=0,"",IF(isblank(Wine!AC74),"",Wine!AC74))</f>
        <v/>
      </c>
      <c r="G2147" s="450" t="str">
        <f>if(Wine!AC74=0,"",IF(isblank(Wine!AC74),"",if(MOC!$J$156=true,Wine!$Z$14,$B$2088)))</f>
        <v/>
      </c>
      <c r="H2147" s="780">
        <f t="shared" si="21"/>
        <v>58</v>
      </c>
      <c r="I2147" s="793" t="str">
        <f>Wine!AT73</f>
        <v/>
      </c>
      <c r="J2147" s="793"/>
      <c r="K2147" s="793"/>
      <c r="L2147" s="793"/>
      <c r="M2147" s="793"/>
      <c r="N2147" s="793"/>
      <c r="O2147" s="793"/>
      <c r="P2147" s="793" t="str">
        <f>IF(ISBLANK(Wine!AU73),"",if(Wine!AU73=0,"",Wine!AU73))</f>
        <v/>
      </c>
      <c r="Q2147" s="793"/>
      <c r="R2147" s="793" t="str">
        <f>IF(ISBLANK(Wine!AW73),"",if(Wine!AW73=0,"",Wine!AW73))</f>
        <v/>
      </c>
    </row>
    <row r="2148">
      <c r="A2148" s="779"/>
      <c r="C2148" s="450" t="b">
        <f>IF(ISBLANK(Wine!AA75),FALSE,if(Wine!AA75=0,FALSE,TRUE))</f>
        <v>0</v>
      </c>
      <c r="D2148" s="450" t="str">
        <f>if(Wine!AC75=0,"",IF(isblank(Wine!AC75),"",if(MOC!$J$152=false,Wine!Z75,if(C2148=true,MOC!$H$152&amp;Wine!Z75,if(MOC!$J$153,MOC!$H$152&amp;Wine!Z75,Wine!Z75)))))</f>
        <v/>
      </c>
      <c r="E2148" s="450" t="str">
        <f>if(Wine!AC75=0,"",IF(isblank(Wine!AC75),"",Wine!AC75))</f>
        <v/>
      </c>
      <c r="G2148" s="450" t="str">
        <f>if(Wine!AC75=0,"",IF(isblank(Wine!AC75),"",if(MOC!$J$156=true,Wine!$Z$14,$B$2088)))</f>
        <v/>
      </c>
      <c r="H2148" s="780">
        <f t="shared" si="21"/>
        <v>59</v>
      </c>
      <c r="I2148" s="793" t="str">
        <f>Wine!AT74</f>
        <v/>
      </c>
      <c r="J2148" s="793"/>
      <c r="K2148" s="793"/>
      <c r="L2148" s="793"/>
      <c r="M2148" s="793"/>
      <c r="N2148" s="793"/>
      <c r="O2148" s="793"/>
      <c r="P2148" s="793" t="str">
        <f>IF(ISBLANK(Wine!AU74),"",if(Wine!AU74=0,"",Wine!AU74))</f>
        <v/>
      </c>
      <c r="Q2148" s="793"/>
      <c r="R2148" s="793" t="str">
        <f>IF(ISBLANK(Wine!AW74),"",if(Wine!AW74=0,"",Wine!AW74))</f>
        <v/>
      </c>
    </row>
    <row r="2149">
      <c r="A2149" s="779"/>
      <c r="C2149" s="450" t="b">
        <f>IF(ISBLANK(Wine!AA76),FALSE,if(Wine!AA76=0,FALSE,TRUE))</f>
        <v>0</v>
      </c>
      <c r="D2149" s="450" t="str">
        <f>if(Wine!AC76=0,"",IF(isblank(Wine!AC76),"",if(MOC!$J$152=false,Wine!Z76,if(C2149=true,MOC!$H$152&amp;Wine!Z76,if(MOC!$J$153,MOC!$H$152&amp;Wine!Z76,Wine!Z76)))))</f>
        <v/>
      </c>
      <c r="E2149" s="450" t="str">
        <f>if(Wine!AC76=0,"",IF(isblank(Wine!AC76),"",Wine!AC76))</f>
        <v/>
      </c>
      <c r="G2149" s="450" t="str">
        <f>if(Wine!AC76=0,"",IF(isblank(Wine!AC76),"",if(MOC!$J$156=true,Wine!$Z$14,$B$2088)))</f>
        <v/>
      </c>
      <c r="H2149" s="780">
        <f t="shared" si="21"/>
        <v>60</v>
      </c>
      <c r="I2149" s="793" t="str">
        <f>Wine!AT75</f>
        <v/>
      </c>
      <c r="J2149" s="793"/>
      <c r="K2149" s="793"/>
      <c r="L2149" s="793"/>
      <c r="M2149" s="793"/>
      <c r="N2149" s="793"/>
      <c r="O2149" s="793"/>
      <c r="P2149" s="793" t="str">
        <f>IF(ISBLANK(Wine!AU75),"",if(Wine!AU75=0,"",Wine!AU75))</f>
        <v/>
      </c>
      <c r="Q2149" s="793"/>
      <c r="R2149" s="793" t="str">
        <f>IF(ISBLANK(Wine!AW75),"",if(Wine!AW75=0,"",Wine!AW75))</f>
        <v/>
      </c>
    </row>
    <row r="2150">
      <c r="A2150" s="779"/>
      <c r="C2150" s="450" t="b">
        <f>IF(ISBLANK(Wine!AA77),FALSE,if(Wine!AA77=0,FALSE,TRUE))</f>
        <v>0</v>
      </c>
      <c r="D2150" s="450" t="str">
        <f>if(Wine!AC77=0,"",IF(isblank(Wine!AC77),"",if(MOC!$J$152=false,Wine!Z77,if(C2150=true,MOC!$H$152&amp;Wine!Z77,if(MOC!$J$153,MOC!$H$152&amp;Wine!Z77,Wine!Z77)))))</f>
        <v/>
      </c>
      <c r="E2150" s="450" t="str">
        <f>if(Wine!AC77=0,"",IF(isblank(Wine!AC77),"",Wine!AC77))</f>
        <v/>
      </c>
      <c r="G2150" s="450" t="str">
        <f>if(Wine!AC77=0,"",IF(isblank(Wine!AC77),"",if(MOC!$J$156=true,Wine!$Z$14,$B$2088)))</f>
        <v/>
      </c>
      <c r="H2150" s="780">
        <f t="shared" si="21"/>
        <v>61</v>
      </c>
      <c r="I2150" s="793" t="str">
        <f>Wine!AT76</f>
        <v/>
      </c>
      <c r="J2150" s="793"/>
      <c r="K2150" s="793"/>
      <c r="L2150" s="793"/>
      <c r="M2150" s="793"/>
      <c r="N2150" s="793"/>
      <c r="O2150" s="793"/>
      <c r="P2150" s="793" t="str">
        <f>IF(ISBLANK(Wine!AU76),"",if(Wine!AU76=0,"",Wine!AU76))</f>
        <v/>
      </c>
      <c r="Q2150" s="793"/>
      <c r="R2150" s="793" t="str">
        <f>IF(ISBLANK(Wine!AW76),"",if(Wine!AW76=0,"",Wine!AW76))</f>
        <v/>
      </c>
    </row>
    <row r="2151">
      <c r="A2151" s="779"/>
      <c r="C2151" s="450" t="b">
        <f>IF(ISBLANK(Wine!AA78),FALSE,if(Wine!AA78=0,FALSE,TRUE))</f>
        <v>0</v>
      </c>
      <c r="D2151" s="450" t="str">
        <f>if(Wine!AC78=0,"",IF(isblank(Wine!AC78),"",if(MOC!$J$152=false,Wine!Z78,if(C2151=true,MOC!$H$152&amp;Wine!Z78,if(MOC!$J$153,MOC!$H$152&amp;Wine!Z78,Wine!Z78)))))</f>
        <v/>
      </c>
      <c r="E2151" s="450" t="str">
        <f>if(Wine!AC78=0,"",IF(isblank(Wine!AC78),"",Wine!AC78))</f>
        <v/>
      </c>
      <c r="G2151" s="450" t="str">
        <f>if(Wine!AC78=0,"",IF(isblank(Wine!AC78),"",if(MOC!$J$156=true,Wine!$Z$14,$B$2088)))</f>
        <v/>
      </c>
      <c r="H2151" s="780">
        <f t="shared" si="21"/>
        <v>62</v>
      </c>
      <c r="I2151" s="793" t="str">
        <f>Wine!AT77</f>
        <v/>
      </c>
      <c r="J2151" s="793"/>
      <c r="K2151" s="793"/>
      <c r="L2151" s="793"/>
      <c r="M2151" s="793"/>
      <c r="N2151" s="793"/>
      <c r="O2151" s="793"/>
      <c r="P2151" s="793" t="str">
        <f>IF(ISBLANK(Wine!AU77),"",if(Wine!AU77=0,"",Wine!AU77))</f>
        <v/>
      </c>
      <c r="Q2151" s="793"/>
      <c r="R2151" s="793" t="str">
        <f>IF(ISBLANK(Wine!AW77),"",if(Wine!AW77=0,"",Wine!AW77))</f>
        <v/>
      </c>
    </row>
    <row r="2152">
      <c r="A2152" s="779"/>
      <c r="C2152" s="450" t="b">
        <f>IF(ISBLANK(Wine!AA79),FALSE,if(Wine!AA79=0,FALSE,TRUE))</f>
        <v>0</v>
      </c>
      <c r="D2152" s="450" t="str">
        <f>if(Wine!AC79=0,"",IF(isblank(Wine!AC79),"",if(MOC!$J$152=false,Wine!Z79,if(C2152=true,MOC!$H$152&amp;Wine!Z79,if(MOC!$J$153,MOC!$H$152&amp;Wine!Z79,Wine!Z79)))))</f>
        <v/>
      </c>
      <c r="E2152" s="450" t="str">
        <f>if(Wine!AC79=0,"",IF(isblank(Wine!AC79),"",Wine!AC79))</f>
        <v/>
      </c>
      <c r="G2152" s="450" t="str">
        <f>if(Wine!AC79=0,"",IF(isblank(Wine!AC79),"",if(MOC!$J$156=true,Wine!$Z$14,$B$2088)))</f>
        <v/>
      </c>
      <c r="H2152" s="780">
        <f t="shared" si="21"/>
        <v>63</v>
      </c>
      <c r="I2152" s="793" t="str">
        <f>Wine!AT78</f>
        <v/>
      </c>
      <c r="J2152" s="793"/>
      <c r="K2152" s="793"/>
      <c r="L2152" s="793"/>
      <c r="M2152" s="793"/>
      <c r="N2152" s="793"/>
      <c r="O2152" s="793"/>
      <c r="P2152" s="793" t="str">
        <f>IF(ISBLANK(Wine!AU78),"",if(Wine!AU78=0,"",Wine!AU78))</f>
        <v/>
      </c>
      <c r="Q2152" s="793"/>
      <c r="R2152" s="793" t="str">
        <f>IF(ISBLANK(Wine!AW78),"",if(Wine!AW78=0,"",Wine!AW78))</f>
        <v/>
      </c>
    </row>
    <row r="2153">
      <c r="A2153" s="779"/>
      <c r="C2153" s="450" t="b">
        <f>IF(ISBLANK(Wine!AA80),FALSE,if(Wine!AA80=0,FALSE,TRUE))</f>
        <v>0</v>
      </c>
      <c r="D2153" s="450" t="str">
        <f>if(Wine!AC80=0,"",IF(isblank(Wine!AC80),"",if(MOC!$J$152=false,Wine!Z80,if(C2153=true,MOC!$H$152&amp;Wine!Z80,if(MOC!$J$153,MOC!$H$152&amp;Wine!Z80,Wine!Z80)))))</f>
        <v/>
      </c>
      <c r="E2153" s="450" t="str">
        <f>if(Wine!AC80=0,"",IF(isblank(Wine!AC80),"",Wine!AC80))</f>
        <v/>
      </c>
      <c r="G2153" s="450" t="str">
        <f>if(Wine!AC80=0,"",IF(isblank(Wine!AC80),"",if(MOC!$J$156=true,Wine!$Z$14,$B$2088)))</f>
        <v/>
      </c>
      <c r="H2153" s="780">
        <f t="shared" si="21"/>
        <v>64</v>
      </c>
      <c r="I2153" s="793" t="str">
        <f>Wine!AT79</f>
        <v/>
      </c>
      <c r="J2153" s="793"/>
      <c r="K2153" s="793"/>
      <c r="L2153" s="793"/>
      <c r="M2153" s="793"/>
      <c r="N2153" s="793"/>
      <c r="O2153" s="793"/>
      <c r="P2153" s="793" t="str">
        <f>IF(ISBLANK(Wine!AU79),"",if(Wine!AU79=0,"",Wine!AU79))</f>
        <v/>
      </c>
      <c r="Q2153" s="793"/>
      <c r="R2153" s="793" t="str">
        <f>IF(ISBLANK(Wine!AW79),"",if(Wine!AW79=0,"",Wine!AW79))</f>
        <v/>
      </c>
    </row>
    <row r="2154">
      <c r="A2154" s="779"/>
      <c r="C2154" s="450" t="b">
        <f>IF(ISBLANK(Wine!AA81),FALSE,if(Wine!AA81=0,FALSE,TRUE))</f>
        <v>0</v>
      </c>
      <c r="D2154" s="450" t="str">
        <f>if(Wine!AC81=0,"",IF(isblank(Wine!AC81),"",if(MOC!$J$152=false,Wine!Z81,if(C2154=true,MOC!$H$152&amp;Wine!Z81,if(MOC!$J$153,MOC!$H$152&amp;Wine!Z81,Wine!Z81)))))</f>
        <v/>
      </c>
      <c r="E2154" s="450" t="str">
        <f>if(Wine!AC81=0,"",IF(isblank(Wine!AC81),"",Wine!AC81))</f>
        <v/>
      </c>
      <c r="G2154" s="450" t="str">
        <f>if(Wine!AC81=0,"",IF(isblank(Wine!AC81),"",if(MOC!$J$156=true,Wine!$Z$14,$B$2088)))</f>
        <v/>
      </c>
      <c r="H2154" s="780">
        <f t="shared" si="21"/>
        <v>65</v>
      </c>
      <c r="I2154" s="793" t="str">
        <f>Wine!AT80</f>
        <v/>
      </c>
      <c r="J2154" s="793"/>
      <c r="K2154" s="793"/>
      <c r="L2154" s="793"/>
      <c r="M2154" s="793"/>
      <c r="N2154" s="793"/>
      <c r="O2154" s="793"/>
      <c r="P2154" s="793" t="str">
        <f>IF(ISBLANK(Wine!AU80),"",if(Wine!AU80=0,"",Wine!AU80))</f>
        <v/>
      </c>
      <c r="Q2154" s="793"/>
      <c r="R2154" s="793" t="str">
        <f>IF(ISBLANK(Wine!AW80),"",if(Wine!AW80=0,"",Wine!AW80))</f>
        <v/>
      </c>
    </row>
    <row r="2155">
      <c r="A2155" s="779"/>
      <c r="C2155" s="450" t="b">
        <f>IF(ISBLANK(Wine!AA82),FALSE,if(Wine!AA82=0,FALSE,TRUE))</f>
        <v>0</v>
      </c>
      <c r="D2155" s="450" t="str">
        <f>if(Wine!AC82=0,"",IF(isblank(Wine!AC82),"",if(MOC!$J$152=false,Wine!Z82,if(C2155=true,MOC!$H$152&amp;Wine!Z82,if(MOC!$J$153,MOC!$H$152&amp;Wine!Z82,Wine!Z82)))))</f>
        <v/>
      </c>
      <c r="E2155" s="450" t="str">
        <f>if(Wine!AC82=0,"",IF(isblank(Wine!AC82),"",Wine!AC82))</f>
        <v/>
      </c>
      <c r="G2155" s="450" t="str">
        <f>if(Wine!AC82=0,"",IF(isblank(Wine!AC82),"",if(MOC!$J$156=true,Wine!$Z$14,$B$2088)))</f>
        <v/>
      </c>
      <c r="H2155" s="780">
        <f t="shared" si="21"/>
        <v>66</v>
      </c>
      <c r="I2155" s="793" t="str">
        <f>Wine!AT81</f>
        <v/>
      </c>
      <c r="J2155" s="793"/>
      <c r="K2155" s="793"/>
      <c r="L2155" s="793"/>
      <c r="M2155" s="793"/>
      <c r="N2155" s="793"/>
      <c r="O2155" s="793"/>
      <c r="P2155" s="793" t="str">
        <f>IF(ISBLANK(Wine!AU81),"",if(Wine!AU81=0,"",Wine!AU81))</f>
        <v/>
      </c>
      <c r="Q2155" s="793"/>
      <c r="R2155" s="793" t="str">
        <f>IF(ISBLANK(Wine!AW81),"",if(Wine!AW81=0,"",Wine!AW81))</f>
        <v/>
      </c>
    </row>
    <row r="2156">
      <c r="A2156" s="779"/>
      <c r="C2156" s="450" t="b">
        <f>IF(ISBLANK(Wine!AA83),FALSE,if(Wine!AA83=0,FALSE,TRUE))</f>
        <v>0</v>
      </c>
      <c r="D2156" s="450" t="str">
        <f>if(Wine!AC83=0,"",IF(isblank(Wine!AC83),"",if(MOC!$J$152=false,Wine!Z83,if(C2156=true,MOC!$H$152&amp;Wine!Z83,if(MOC!$J$153,MOC!$H$152&amp;Wine!Z83,Wine!Z83)))))</f>
        <v/>
      </c>
      <c r="E2156" s="450" t="str">
        <f>if(Wine!AC83=0,"",IF(isblank(Wine!AC83),"",Wine!AC83))</f>
        <v/>
      </c>
      <c r="G2156" s="450" t="str">
        <f>if(Wine!AC83=0,"",IF(isblank(Wine!AC83),"",if(MOC!$J$156=true,Wine!$Z$14,$B$2088)))</f>
        <v/>
      </c>
      <c r="H2156" s="780">
        <f t="shared" si="21"/>
        <v>67</v>
      </c>
      <c r="I2156" s="793" t="str">
        <f>Wine!AT82</f>
        <v/>
      </c>
      <c r="J2156" s="793"/>
      <c r="K2156" s="793"/>
      <c r="L2156" s="793"/>
      <c r="M2156" s="793"/>
      <c r="N2156" s="793"/>
      <c r="O2156" s="793"/>
      <c r="P2156" s="793" t="str">
        <f>IF(ISBLANK(Wine!AU82),"",if(Wine!AU82=0,"",Wine!AU82))</f>
        <v/>
      </c>
      <c r="Q2156" s="793"/>
      <c r="R2156" s="793" t="str">
        <f>IF(ISBLANK(Wine!AW82),"",if(Wine!AW82=0,"",Wine!AW82))</f>
        <v/>
      </c>
    </row>
    <row r="2157">
      <c r="A2157" s="779"/>
      <c r="C2157" s="450" t="b">
        <f>IF(ISBLANK(Wine!AA84),FALSE,if(Wine!AA84=0,FALSE,TRUE))</f>
        <v>0</v>
      </c>
      <c r="D2157" s="450" t="str">
        <f>if(Wine!AC84=0,"",IF(isblank(Wine!AC84),"",if(MOC!$J$152=false,Wine!Z84,if(C2157=true,MOC!$H$152&amp;Wine!Z84,if(MOC!$J$153,MOC!$H$152&amp;Wine!Z84,Wine!Z84)))))</f>
        <v/>
      </c>
      <c r="E2157" s="450" t="str">
        <f>if(Wine!AC84=0,"",IF(isblank(Wine!AC84),"",Wine!AC84))</f>
        <v/>
      </c>
      <c r="G2157" s="450" t="str">
        <f>if(Wine!AC84=0,"",IF(isblank(Wine!AC84),"",if(MOC!$J$156=true,Wine!$Z$14,$B$2088)))</f>
        <v/>
      </c>
      <c r="H2157" s="780">
        <f t="shared" si="21"/>
        <v>68</v>
      </c>
      <c r="I2157" s="793" t="str">
        <f>Wine!AT83</f>
        <v/>
      </c>
      <c r="J2157" s="793"/>
      <c r="K2157" s="793"/>
      <c r="L2157" s="793"/>
      <c r="M2157" s="793"/>
      <c r="N2157" s="793"/>
      <c r="O2157" s="793"/>
      <c r="P2157" s="793" t="str">
        <f>IF(ISBLANK(Wine!AU83),"",if(Wine!AU83=0,"",Wine!AU83))</f>
        <v/>
      </c>
      <c r="Q2157" s="793"/>
      <c r="R2157" s="793" t="str">
        <f>IF(ISBLANK(Wine!AW83),"",if(Wine!AW83=0,"",Wine!AW83))</f>
        <v/>
      </c>
    </row>
    <row r="2158">
      <c r="A2158" s="779"/>
      <c r="C2158" s="450" t="b">
        <f>IF(ISBLANK(Wine!AA85),FALSE,if(Wine!AA85=0,FALSE,TRUE))</f>
        <v>0</v>
      </c>
      <c r="D2158" s="450" t="str">
        <f>if(Wine!AC85=0,"",IF(isblank(Wine!AC85),"",if(MOC!$J$152=false,Wine!Z85,if(C2158=true,MOC!$H$152&amp;Wine!Z85,if(MOC!$J$153,MOC!$H$152&amp;Wine!Z85,Wine!Z85)))))</f>
        <v/>
      </c>
      <c r="E2158" s="450" t="str">
        <f>if(Wine!AC85=0,"",IF(isblank(Wine!AC85),"",Wine!AC85))</f>
        <v/>
      </c>
      <c r="G2158" s="450" t="str">
        <f>if(Wine!AC85=0,"",IF(isblank(Wine!AC85),"",if(MOC!$J$156=true,Wine!$Z$14,$B$2088)))</f>
        <v/>
      </c>
      <c r="H2158" s="780">
        <f t="shared" si="21"/>
        <v>69</v>
      </c>
      <c r="I2158" s="793" t="str">
        <f>Wine!AT84</f>
        <v/>
      </c>
      <c r="J2158" s="793"/>
      <c r="K2158" s="793"/>
      <c r="L2158" s="793"/>
      <c r="M2158" s="793"/>
      <c r="N2158" s="793"/>
      <c r="O2158" s="793"/>
      <c r="P2158" s="793" t="str">
        <f>IF(ISBLANK(Wine!AU84),"",if(Wine!AU84=0,"",Wine!AU84))</f>
        <v/>
      </c>
      <c r="Q2158" s="793"/>
      <c r="R2158" s="793" t="str">
        <f>IF(ISBLANK(Wine!AW84),"",if(Wine!AW84=0,"",Wine!AW84))</f>
        <v/>
      </c>
    </row>
    <row r="2159">
      <c r="A2159" s="779"/>
      <c r="C2159" s="450" t="b">
        <f>IF(ISBLANK(Wine!AA86),FALSE,if(Wine!AA86=0,FALSE,TRUE))</f>
        <v>0</v>
      </c>
      <c r="D2159" s="450" t="str">
        <f>if(Wine!AC86=0,"",IF(isblank(Wine!AC86),"",if(MOC!$J$152=false,Wine!Z86,if(C2159=true,MOC!$H$152&amp;Wine!Z86,if(MOC!$J$153,MOC!$H$152&amp;Wine!Z86,Wine!Z86)))))</f>
        <v/>
      </c>
      <c r="E2159" s="450" t="str">
        <f>if(Wine!AC86=0,"",IF(isblank(Wine!AC86),"",Wine!AC86))</f>
        <v/>
      </c>
      <c r="G2159" s="450" t="str">
        <f>if(Wine!AC86=0,"",IF(isblank(Wine!AC86),"",if(MOC!$J$156=true,Wine!$Z$14,$B$2088)))</f>
        <v/>
      </c>
      <c r="H2159" s="780">
        <f t="shared" si="21"/>
        <v>70</v>
      </c>
      <c r="I2159" s="793" t="str">
        <f>Wine!AT85</f>
        <v/>
      </c>
      <c r="J2159" s="793"/>
      <c r="K2159" s="793"/>
      <c r="L2159" s="793"/>
      <c r="M2159" s="793"/>
      <c r="N2159" s="793"/>
      <c r="O2159" s="793"/>
      <c r="P2159" s="793" t="str">
        <f>IF(ISBLANK(Wine!AU85),"",if(Wine!AU85=0,"",Wine!AU85))</f>
        <v/>
      </c>
      <c r="Q2159" s="793"/>
      <c r="R2159" s="793" t="str">
        <f>IF(ISBLANK(Wine!AW85),"",if(Wine!AW85=0,"",Wine!AW85))</f>
        <v/>
      </c>
    </row>
    <row r="2160">
      <c r="A2160" s="779"/>
      <c r="C2160" s="450" t="b">
        <f>IF(ISBLANK(Wine!AA87),FALSE,if(Wine!AA87=0,FALSE,TRUE))</f>
        <v>0</v>
      </c>
      <c r="D2160" s="450" t="str">
        <f>if(Wine!AC87=0,"",IF(isblank(Wine!AC87),"",if(MOC!$J$152=false,Wine!Z87,if(C2160=true,MOC!$H$152&amp;Wine!Z87,if(MOC!$J$153,MOC!$H$152&amp;Wine!Z87,Wine!Z87)))))</f>
        <v/>
      </c>
      <c r="E2160" s="450" t="str">
        <f>if(Wine!AC87=0,"",IF(isblank(Wine!AC87),"",Wine!AC87))</f>
        <v/>
      </c>
      <c r="G2160" s="450" t="str">
        <f>if(Wine!AC87=0,"",IF(isblank(Wine!AC87),"",if(MOC!$J$156=true,Wine!$Z$14,$B$2088)))</f>
        <v/>
      </c>
      <c r="H2160" s="780">
        <f t="shared" si="21"/>
        <v>71</v>
      </c>
      <c r="I2160" s="793" t="str">
        <f>Wine!AT86</f>
        <v/>
      </c>
      <c r="J2160" s="793"/>
      <c r="K2160" s="793"/>
      <c r="L2160" s="793"/>
      <c r="M2160" s="793"/>
      <c r="N2160" s="793"/>
      <c r="O2160" s="793"/>
      <c r="P2160" s="793" t="str">
        <f>IF(ISBLANK(Wine!AU86),"",if(Wine!AU86=0,"",Wine!AU86))</f>
        <v/>
      </c>
      <c r="Q2160" s="793"/>
      <c r="R2160" s="793" t="str">
        <f>IF(ISBLANK(Wine!AW86),"",if(Wine!AW86=0,"",Wine!AW86))</f>
        <v/>
      </c>
    </row>
    <row r="2161">
      <c r="A2161" s="779"/>
      <c r="C2161" s="450" t="b">
        <f>IF(ISBLANK(Wine!AA88),FALSE,if(Wine!AA88=0,FALSE,TRUE))</f>
        <v>0</v>
      </c>
      <c r="D2161" s="450" t="str">
        <f>if(Wine!AC88=0,"",IF(isblank(Wine!AC88),"",if(MOC!$J$152=false,Wine!Z88,if(C2161=true,MOC!$H$152&amp;Wine!Z88,if(MOC!$J$153,MOC!$H$152&amp;Wine!Z88,Wine!Z88)))))</f>
        <v/>
      </c>
      <c r="E2161" s="450" t="str">
        <f>if(Wine!AC88=0,"",IF(isblank(Wine!AC88),"",Wine!AC88))</f>
        <v/>
      </c>
      <c r="G2161" s="450" t="str">
        <f>if(Wine!AC88=0,"",IF(isblank(Wine!AC88),"",if(MOC!$J$156=true,Wine!$Z$14,$B$2088)))</f>
        <v/>
      </c>
      <c r="H2161" s="780">
        <f t="shared" si="21"/>
        <v>72</v>
      </c>
      <c r="I2161" s="793" t="str">
        <f>Wine!AT87</f>
        <v/>
      </c>
      <c r="J2161" s="793"/>
      <c r="K2161" s="793"/>
      <c r="L2161" s="793"/>
      <c r="M2161" s="793"/>
      <c r="N2161" s="793"/>
      <c r="O2161" s="793"/>
      <c r="P2161" s="793" t="str">
        <f>IF(ISBLANK(Wine!AU87),"",if(Wine!AU87=0,"",Wine!AU87))</f>
        <v/>
      </c>
      <c r="Q2161" s="793"/>
      <c r="R2161" s="793" t="str">
        <f>IF(ISBLANK(Wine!AW87),"",if(Wine!AW87=0,"",Wine!AW87))</f>
        <v/>
      </c>
    </row>
    <row r="2162">
      <c r="A2162" s="779"/>
      <c r="C2162" s="450" t="b">
        <f>IF(ISBLANK(Wine!AA89),FALSE,if(Wine!AA89=0,FALSE,TRUE))</f>
        <v>0</v>
      </c>
      <c r="D2162" s="450" t="str">
        <f>if(Wine!AC89=0,"",IF(isblank(Wine!AC89),"",if(MOC!$J$152=false,Wine!Z89,if(C2162=true,MOC!$H$152&amp;Wine!Z89,if(MOC!$J$153,MOC!$H$152&amp;Wine!Z89,Wine!Z89)))))</f>
        <v/>
      </c>
      <c r="E2162" s="450" t="str">
        <f>if(Wine!AC89=0,"",IF(isblank(Wine!AC89),"",Wine!AC89))</f>
        <v/>
      </c>
      <c r="G2162" s="450" t="str">
        <f>if(Wine!AC89=0,"",IF(isblank(Wine!AC89),"",if(MOC!$J$156=true,Wine!$Z$14,$B$2088)))</f>
        <v/>
      </c>
      <c r="H2162" s="780">
        <f t="shared" si="21"/>
        <v>73</v>
      </c>
      <c r="I2162" s="793" t="str">
        <f>Wine!AT88</f>
        <v/>
      </c>
      <c r="J2162" s="793"/>
      <c r="K2162" s="793"/>
      <c r="L2162" s="793"/>
      <c r="M2162" s="793"/>
      <c r="N2162" s="793"/>
      <c r="O2162" s="793"/>
      <c r="P2162" s="793" t="str">
        <f>IF(ISBLANK(Wine!AU88),"",if(Wine!AU88=0,"",Wine!AU88))</f>
        <v/>
      </c>
      <c r="Q2162" s="793"/>
      <c r="R2162" s="793" t="str">
        <f>IF(ISBLANK(Wine!AW88),"",if(Wine!AW88=0,"",Wine!AW88))</f>
        <v/>
      </c>
    </row>
    <row r="2163">
      <c r="A2163" s="779"/>
      <c r="C2163" s="450" t="b">
        <f>IF(ISBLANK(Wine!AA90),FALSE,if(Wine!AA90=0,FALSE,TRUE))</f>
        <v>0</v>
      </c>
      <c r="D2163" s="450" t="str">
        <f>if(Wine!AC90=0,"",IF(isblank(Wine!AC90),"",if(MOC!$J$152=false,Wine!Z90,if(C2163=true,MOC!$H$152&amp;Wine!Z90,if(MOC!$J$153,MOC!$H$152&amp;Wine!Z90,Wine!Z90)))))</f>
        <v/>
      </c>
      <c r="E2163" s="450" t="str">
        <f>if(Wine!AC90=0,"",IF(isblank(Wine!AC90),"",Wine!AC90))</f>
        <v/>
      </c>
      <c r="G2163" s="450" t="str">
        <f>if(Wine!AC90=0,"",IF(isblank(Wine!AC90),"",if(MOC!$J$156=true,Wine!$Z$14,$B$2088)))</f>
        <v/>
      </c>
      <c r="H2163" s="780">
        <f t="shared" si="21"/>
        <v>74</v>
      </c>
      <c r="I2163" s="793" t="str">
        <f>Wine!AT89</f>
        <v/>
      </c>
      <c r="J2163" s="793"/>
      <c r="K2163" s="793"/>
      <c r="L2163" s="793"/>
      <c r="M2163" s="793"/>
      <c r="N2163" s="793"/>
      <c r="O2163" s="793"/>
      <c r="P2163" s="793" t="str">
        <f>IF(ISBLANK(Wine!AU89),"",if(Wine!AU89=0,"",Wine!AU89))</f>
        <v/>
      </c>
      <c r="Q2163" s="793"/>
      <c r="R2163" s="793" t="str">
        <f>IF(ISBLANK(Wine!AW89),"",if(Wine!AW89=0,"",Wine!AW89))</f>
        <v/>
      </c>
    </row>
    <row r="2164">
      <c r="A2164" s="779"/>
      <c r="C2164" s="450" t="b">
        <f>IF(ISBLANK(Wine!AA91),FALSE,if(Wine!AA91=0,FALSE,TRUE))</f>
        <v>0</v>
      </c>
      <c r="D2164" s="450" t="str">
        <f>if(Wine!AC91=0,"",IF(isblank(Wine!AC91),"",if(MOC!$J$152=false,Wine!Z91,if(C2164=true,MOC!$H$152&amp;Wine!Z91,if(MOC!$J$153,MOC!$H$152&amp;Wine!Z91,Wine!Z91)))))</f>
        <v/>
      </c>
      <c r="E2164" s="450" t="str">
        <f>if(Wine!AC91=0,"",IF(isblank(Wine!AC91),"",Wine!AC91))</f>
        <v/>
      </c>
      <c r="G2164" s="450" t="str">
        <f>if(Wine!AC91=0,"",IF(isblank(Wine!AC91),"",if(MOC!$J$156=true,Wine!$Z$14,$B$2088)))</f>
        <v/>
      </c>
      <c r="H2164" s="780">
        <f t="shared" si="21"/>
        <v>75</v>
      </c>
      <c r="I2164" s="793" t="str">
        <f>Wine!AT90</f>
        <v/>
      </c>
      <c r="J2164" s="793"/>
      <c r="K2164" s="793"/>
      <c r="L2164" s="793"/>
      <c r="M2164" s="793"/>
      <c r="N2164" s="793"/>
      <c r="O2164" s="793"/>
      <c r="P2164" s="793" t="str">
        <f>IF(ISBLANK(Wine!AU90),"",if(Wine!AU90=0,"",Wine!AU90))</f>
        <v/>
      </c>
      <c r="Q2164" s="793"/>
      <c r="R2164" s="793" t="str">
        <f>IF(ISBLANK(Wine!AW90),"",if(Wine!AW90=0,"",Wine!AW90))</f>
        <v/>
      </c>
    </row>
    <row r="2165">
      <c r="A2165" s="779"/>
      <c r="C2165" s="450" t="b">
        <f>IF(ISBLANK(Wine!AA92),FALSE,if(Wine!AA92=0,FALSE,TRUE))</f>
        <v>0</v>
      </c>
      <c r="D2165" s="450" t="str">
        <f>if(Wine!AC92=0,"",IF(isblank(Wine!AC92),"",if(MOC!$J$152=false,Wine!Z92,if(C2165=true,MOC!$H$152&amp;Wine!Z92,if(MOC!$J$153,MOC!$H$152&amp;Wine!Z92,Wine!Z92)))))</f>
        <v/>
      </c>
      <c r="E2165" s="450" t="str">
        <f>if(Wine!AC92=0,"",IF(isblank(Wine!AC92),"",Wine!AC92))</f>
        <v/>
      </c>
      <c r="G2165" s="450" t="str">
        <f>if(Wine!AC92=0,"",IF(isblank(Wine!AC92),"",if(MOC!$J$156=true,Wine!$Z$14,$B$2088)))</f>
        <v/>
      </c>
      <c r="H2165" s="780">
        <f t="shared" si="21"/>
        <v>76</v>
      </c>
      <c r="I2165" s="793" t="str">
        <f>Wine!AT91</f>
        <v/>
      </c>
      <c r="J2165" s="793"/>
      <c r="K2165" s="793"/>
      <c r="L2165" s="793"/>
      <c r="M2165" s="793"/>
      <c r="N2165" s="793"/>
      <c r="O2165" s="793"/>
      <c r="P2165" s="793" t="str">
        <f>IF(ISBLANK(Wine!AU91),"",if(Wine!AU91=0,"",Wine!AU91))</f>
        <v/>
      </c>
      <c r="Q2165" s="793"/>
      <c r="R2165" s="793" t="str">
        <f>IF(ISBLANK(Wine!AW91),"",if(Wine!AW91=0,"",Wine!AW91))</f>
        <v/>
      </c>
    </row>
    <row r="2166">
      <c r="A2166" s="779"/>
      <c r="C2166" s="450" t="b">
        <f>IF(ISBLANK(Wine!AA93),FALSE,if(Wine!AA93=0,FALSE,TRUE))</f>
        <v>0</v>
      </c>
      <c r="D2166" s="450" t="str">
        <f>if(Wine!AC93=0,"",IF(isblank(Wine!AC93),"",if(MOC!$J$152=false,Wine!Z93,if(C2166=true,MOC!$H$152&amp;Wine!Z93,if(MOC!$J$153,MOC!$H$152&amp;Wine!Z93,Wine!Z93)))))</f>
        <v/>
      </c>
      <c r="E2166" s="450" t="str">
        <f>if(Wine!AC93=0,"",IF(isblank(Wine!AC93),"",Wine!AC93))</f>
        <v/>
      </c>
      <c r="G2166" s="450" t="str">
        <f>if(Wine!AC93=0,"",IF(isblank(Wine!AC93),"",if(MOC!$J$156=true,Wine!$Z$14,$B$2088)))</f>
        <v/>
      </c>
      <c r="H2166" s="780">
        <f t="shared" si="21"/>
        <v>77</v>
      </c>
      <c r="I2166" s="793" t="str">
        <f>Wine!AT92</f>
        <v/>
      </c>
      <c r="J2166" s="793"/>
      <c r="K2166" s="793"/>
      <c r="L2166" s="793"/>
      <c r="M2166" s="793"/>
      <c r="N2166" s="793"/>
      <c r="O2166" s="793"/>
      <c r="P2166" s="793" t="str">
        <f>IF(ISBLANK(Wine!AU92),"",if(Wine!AU92=0,"",Wine!AU92))</f>
        <v/>
      </c>
      <c r="Q2166" s="793"/>
      <c r="R2166" s="793" t="str">
        <f>IF(ISBLANK(Wine!AW92),"",if(Wine!AW92=0,"",Wine!AW92))</f>
        <v/>
      </c>
    </row>
    <row r="2167">
      <c r="A2167" s="779"/>
      <c r="C2167" s="450" t="b">
        <f>IF(ISBLANK(Wine!AA94),FALSE,if(Wine!AA94=0,FALSE,TRUE))</f>
        <v>0</v>
      </c>
      <c r="D2167" s="450" t="str">
        <f>if(Wine!AC94=0,"",IF(isblank(Wine!AC94),"",if(MOC!$J$152=false,Wine!Z94,if(C2167=true,MOC!$H$152&amp;Wine!Z94,if(MOC!$J$153,MOC!$H$152&amp;Wine!Z94,Wine!Z94)))))</f>
        <v/>
      </c>
      <c r="E2167" s="450" t="str">
        <f>if(Wine!AC94=0,"",IF(isblank(Wine!AC94),"",Wine!AC94))</f>
        <v/>
      </c>
      <c r="G2167" s="450" t="str">
        <f>if(Wine!AC94=0,"",IF(isblank(Wine!AC94),"",if(MOC!$J$156=true,Wine!$Z$14,$B$2088)))</f>
        <v/>
      </c>
      <c r="H2167" s="780">
        <f t="shared" si="21"/>
        <v>78</v>
      </c>
      <c r="I2167" s="793" t="str">
        <f>Wine!AT93</f>
        <v/>
      </c>
      <c r="J2167" s="793"/>
      <c r="K2167" s="793"/>
      <c r="L2167" s="793"/>
      <c r="M2167" s="793"/>
      <c r="N2167" s="793"/>
      <c r="O2167" s="793"/>
      <c r="P2167" s="793" t="str">
        <f>IF(ISBLANK(Wine!AU93),"",if(Wine!AU93=0,"",Wine!AU93))</f>
        <v/>
      </c>
      <c r="Q2167" s="793"/>
      <c r="R2167" s="793" t="str">
        <f>IF(ISBLANK(Wine!AW93),"",if(Wine!AW93=0,"",Wine!AW93))</f>
        <v/>
      </c>
    </row>
    <row r="2168">
      <c r="A2168" s="779"/>
      <c r="C2168" s="450" t="b">
        <f>IF(ISBLANK(Wine!AA95),FALSE,if(Wine!AA95=0,FALSE,TRUE))</f>
        <v>0</v>
      </c>
      <c r="D2168" s="450" t="str">
        <f>if(Wine!AC95=0,"",IF(isblank(Wine!AC95),"",if(MOC!$J$152=false,Wine!Z95,if(C2168=true,MOC!$H$152&amp;Wine!Z95,if(MOC!$J$153,MOC!$H$152&amp;Wine!Z95,Wine!Z95)))))</f>
        <v/>
      </c>
      <c r="E2168" s="450" t="str">
        <f>if(Wine!AC95=0,"",IF(isblank(Wine!AC95),"",Wine!AC95))</f>
        <v/>
      </c>
      <c r="G2168" s="450" t="str">
        <f>if(Wine!AC95=0,"",IF(isblank(Wine!AC95),"",if(MOC!$J$156=true,Wine!$Z$14,$B$2088)))</f>
        <v/>
      </c>
      <c r="H2168" s="780">
        <f t="shared" si="21"/>
        <v>79</v>
      </c>
      <c r="I2168" s="793" t="str">
        <f>Wine!AT94</f>
        <v/>
      </c>
      <c r="J2168" s="793"/>
      <c r="K2168" s="793"/>
      <c r="L2168" s="793"/>
      <c r="M2168" s="793"/>
      <c r="N2168" s="793"/>
      <c r="O2168" s="793"/>
      <c r="P2168" s="793" t="str">
        <f>IF(ISBLANK(Wine!AU94),"",if(Wine!AU94=0,"",Wine!AU94))</f>
        <v/>
      </c>
      <c r="Q2168" s="793"/>
      <c r="R2168" s="793" t="str">
        <f>IF(ISBLANK(Wine!AW94),"",if(Wine!AW94=0,"",Wine!AW94))</f>
        <v/>
      </c>
    </row>
    <row r="2169">
      <c r="A2169" s="779"/>
      <c r="C2169" s="450" t="b">
        <f>IF(ISBLANK(Wine!AA96),FALSE,if(Wine!AA96=0,FALSE,TRUE))</f>
        <v>0</v>
      </c>
      <c r="D2169" s="450" t="str">
        <f>if(Wine!AC96=0,"",IF(isblank(Wine!AC96),"",if(MOC!$J$152=false,Wine!Z96,if(C2169=true,MOC!$H$152&amp;Wine!Z96,if(MOC!$J$153,MOC!$H$152&amp;Wine!Z96,Wine!Z96)))))</f>
        <v/>
      </c>
      <c r="E2169" s="450" t="str">
        <f>if(Wine!AC96=0,"",IF(isblank(Wine!AC96),"",Wine!AC96))</f>
        <v/>
      </c>
      <c r="G2169" s="450" t="str">
        <f>if(Wine!AC96=0,"",IF(isblank(Wine!AC96),"",if(MOC!$J$156=true,Wine!$Z$14,$B$2088)))</f>
        <v/>
      </c>
      <c r="H2169" s="780">
        <f t="shared" si="21"/>
        <v>80</v>
      </c>
      <c r="I2169" s="793" t="str">
        <f>Wine!AT95</f>
        <v/>
      </c>
      <c r="J2169" s="793"/>
      <c r="K2169" s="793"/>
      <c r="L2169" s="793"/>
      <c r="M2169" s="793"/>
      <c r="N2169" s="793"/>
      <c r="O2169" s="793"/>
      <c r="P2169" s="793" t="str">
        <f>IF(ISBLANK(Wine!AU95),"",if(Wine!AU95=0,"",Wine!AU95))</f>
        <v/>
      </c>
      <c r="Q2169" s="793"/>
      <c r="R2169" s="793" t="str">
        <f>IF(ISBLANK(Wine!AW95),"",if(Wine!AW95=0,"",Wine!AW95))</f>
        <v/>
      </c>
    </row>
    <row r="2170">
      <c r="A2170" s="779"/>
      <c r="C2170" s="450" t="b">
        <f>IF(ISBLANK(Wine!AA97),FALSE,if(Wine!AA97=0,FALSE,TRUE))</f>
        <v>0</v>
      </c>
      <c r="D2170" s="450" t="str">
        <f>if(Wine!AC97=0,"",IF(isblank(Wine!AC97),"",if(MOC!$J$152=false,Wine!Z97,if(C2170=true,MOC!$H$152&amp;Wine!Z97,if(MOC!$J$153,MOC!$H$152&amp;Wine!Z97,Wine!Z97)))))</f>
        <v/>
      </c>
      <c r="E2170" s="450" t="str">
        <f>if(Wine!AC97=0,"",IF(isblank(Wine!AC97),"",Wine!AC97))</f>
        <v/>
      </c>
      <c r="G2170" s="450" t="str">
        <f>if(Wine!AC97=0,"",IF(isblank(Wine!AC97),"",if(MOC!$J$156=true,Wine!$Z$14,$B$2088)))</f>
        <v/>
      </c>
      <c r="H2170" s="780">
        <f t="shared" si="21"/>
        <v>81</v>
      </c>
      <c r="I2170" s="793" t="str">
        <f>Wine!AT96</f>
        <v/>
      </c>
      <c r="J2170" s="793"/>
      <c r="K2170" s="793"/>
      <c r="L2170" s="793"/>
      <c r="M2170" s="793"/>
      <c r="N2170" s="793"/>
      <c r="O2170" s="793"/>
      <c r="P2170" s="793" t="str">
        <f>IF(ISBLANK(Wine!AU96),"",if(Wine!AU96=0,"",Wine!AU96))</f>
        <v/>
      </c>
      <c r="Q2170" s="793"/>
      <c r="R2170" s="793" t="str">
        <f>IF(ISBLANK(Wine!AW96),"",if(Wine!AW96=0,"",Wine!AW96))</f>
        <v/>
      </c>
    </row>
    <row r="2171">
      <c r="A2171" s="779"/>
      <c r="C2171" s="450" t="b">
        <f>IF(ISBLANK(Wine!AA98),FALSE,if(Wine!AA98=0,FALSE,TRUE))</f>
        <v>0</v>
      </c>
      <c r="D2171" s="450" t="str">
        <f>if(Wine!AC98=0,"",IF(isblank(Wine!AC98),"",if(MOC!$J$152=false,Wine!Z98,if(C2171=true,MOC!$H$152&amp;Wine!Z98,if(MOC!$J$153,MOC!$H$152&amp;Wine!Z98,Wine!Z98)))))</f>
        <v/>
      </c>
      <c r="E2171" s="450" t="str">
        <f>if(Wine!AC98=0,"",IF(isblank(Wine!AC98),"",Wine!AC98))</f>
        <v/>
      </c>
      <c r="G2171" s="450" t="str">
        <f>if(Wine!AC98=0,"",IF(isblank(Wine!AC98),"",if(MOC!$J$156=true,Wine!$Z$14,$B$2088)))</f>
        <v/>
      </c>
      <c r="H2171" s="780">
        <f t="shared" si="21"/>
        <v>82</v>
      </c>
      <c r="I2171" s="793" t="str">
        <f>Wine!AT97</f>
        <v/>
      </c>
      <c r="J2171" s="793"/>
      <c r="K2171" s="793"/>
      <c r="L2171" s="793"/>
      <c r="M2171" s="793"/>
      <c r="N2171" s="793"/>
      <c r="O2171" s="793"/>
      <c r="P2171" s="793" t="str">
        <f>IF(ISBLANK(Wine!AU97),"",if(Wine!AU97=0,"",Wine!AU97))</f>
        <v/>
      </c>
      <c r="Q2171" s="793"/>
      <c r="R2171" s="793" t="str">
        <f>IF(ISBLANK(Wine!AW97),"",if(Wine!AW97=0,"",Wine!AW97))</f>
        <v/>
      </c>
    </row>
    <row r="2172">
      <c r="A2172" s="779"/>
      <c r="C2172" s="450" t="b">
        <f>IF(ISBLANK(Wine!AA99),FALSE,if(Wine!AA99=0,FALSE,TRUE))</f>
        <v>0</v>
      </c>
      <c r="D2172" s="450" t="str">
        <f>if(Wine!AC99=0,"",IF(isblank(Wine!AC99),"",if(MOC!$J$152=false,Wine!Z99,if(C2172=true,MOC!$H$152&amp;Wine!Z99,if(MOC!$J$153,MOC!$H$152&amp;Wine!Z99,Wine!Z99)))))</f>
        <v/>
      </c>
      <c r="E2172" s="450" t="str">
        <f>if(Wine!AC99=0,"",IF(isblank(Wine!AC99),"",Wine!AC99))</f>
        <v/>
      </c>
      <c r="G2172" s="450" t="str">
        <f>if(Wine!AC99=0,"",IF(isblank(Wine!AC99),"",if(MOC!$J$156=true,Wine!$Z$14,$B$2088)))</f>
        <v/>
      </c>
      <c r="H2172" s="780">
        <f t="shared" si="21"/>
        <v>83</v>
      </c>
      <c r="I2172" s="793" t="str">
        <f>Wine!AT98</f>
        <v/>
      </c>
      <c r="J2172" s="793"/>
      <c r="K2172" s="793"/>
      <c r="L2172" s="793"/>
      <c r="M2172" s="793"/>
      <c r="N2172" s="793"/>
      <c r="O2172" s="793"/>
      <c r="P2172" s="793" t="str">
        <f>IF(ISBLANK(Wine!AU98),"",if(Wine!AU98=0,"",Wine!AU98))</f>
        <v/>
      </c>
      <c r="Q2172" s="793"/>
      <c r="R2172" s="793" t="str">
        <f>IF(ISBLANK(Wine!AW98),"",if(Wine!AW98=0,"",Wine!AW98))</f>
        <v/>
      </c>
    </row>
    <row r="2173">
      <c r="A2173" s="779"/>
      <c r="C2173" s="450" t="b">
        <f>IF(ISBLANK(Wine!AA100),FALSE,if(Wine!AA100=0,FALSE,TRUE))</f>
        <v>0</v>
      </c>
      <c r="D2173" s="450" t="str">
        <f>if(Wine!AC100=0,"",IF(isblank(Wine!AC100),"",if(MOC!$J$152=false,Wine!Z100,if(C2173=true,MOC!$H$152&amp;Wine!Z100,if(MOC!$J$153,MOC!$H$152&amp;Wine!Z100,Wine!Z100)))))</f>
        <v/>
      </c>
      <c r="E2173" s="450" t="str">
        <f>if(Wine!AC100=0,"",IF(isblank(Wine!AC100),"",Wine!AC100))</f>
        <v/>
      </c>
      <c r="G2173" s="450" t="str">
        <f>if(Wine!AC100=0,"",IF(isblank(Wine!AC100),"",if(MOC!$J$156=true,Wine!$Z$14,$B$2088)))</f>
        <v/>
      </c>
      <c r="H2173" s="780">
        <f t="shared" si="21"/>
        <v>84</v>
      </c>
      <c r="I2173" s="793" t="str">
        <f>Wine!AT99</f>
        <v/>
      </c>
      <c r="J2173" s="793"/>
      <c r="K2173" s="793"/>
      <c r="L2173" s="793"/>
      <c r="M2173" s="793"/>
      <c r="N2173" s="793"/>
      <c r="O2173" s="793"/>
      <c r="P2173" s="793" t="str">
        <f>IF(ISBLANK(Wine!AU99),"",if(Wine!AU99=0,"",Wine!AU99))</f>
        <v/>
      </c>
      <c r="Q2173" s="793"/>
      <c r="R2173" s="793" t="str">
        <f>IF(ISBLANK(Wine!AW99),"",if(Wine!AW99=0,"",Wine!AW99))</f>
        <v/>
      </c>
    </row>
    <row r="2174">
      <c r="A2174" s="779"/>
      <c r="C2174" s="450" t="b">
        <f>IF(ISBLANK(Wine!AA101),FALSE,if(Wine!AA101=0,FALSE,TRUE))</f>
        <v>0</v>
      </c>
      <c r="D2174" s="450" t="str">
        <f>if(Wine!AC101=0,"",IF(isblank(Wine!AC101),"",if(MOC!$J$152=false,Wine!Z101,if(C2174=true,MOC!$H$152&amp;Wine!Z101,if(MOC!$J$153,MOC!$H$152&amp;Wine!Z101,Wine!Z101)))))</f>
        <v/>
      </c>
      <c r="E2174" s="450" t="str">
        <f>if(Wine!AC101=0,"",IF(isblank(Wine!AC101),"",Wine!AC101))</f>
        <v/>
      </c>
      <c r="G2174" s="450" t="str">
        <f>if(Wine!AC101=0,"",IF(isblank(Wine!AC101),"",if(MOC!$J$156=true,Wine!$Z$14,$B$2088)))</f>
        <v/>
      </c>
      <c r="H2174" s="780">
        <f t="shared" si="21"/>
        <v>85</v>
      </c>
      <c r="I2174" s="793" t="str">
        <f>Wine!AT100</f>
        <v/>
      </c>
      <c r="J2174" s="793"/>
      <c r="K2174" s="793"/>
      <c r="L2174" s="793"/>
      <c r="M2174" s="793"/>
      <c r="N2174" s="793"/>
      <c r="O2174" s="793"/>
      <c r="P2174" s="793" t="str">
        <f>IF(ISBLANK(Wine!AU100),"",if(Wine!AU100=0,"",Wine!AU100))</f>
        <v/>
      </c>
      <c r="Q2174" s="793"/>
      <c r="R2174" s="793" t="str">
        <f>IF(ISBLANK(Wine!AW100),"",if(Wine!AW100=0,"",Wine!AW100))</f>
        <v/>
      </c>
    </row>
    <row r="2175">
      <c r="A2175" s="779"/>
      <c r="C2175" s="450" t="b">
        <f>IF(ISBLANK(Wine!AA102),FALSE,if(Wine!AA102=0,FALSE,TRUE))</f>
        <v>0</v>
      </c>
      <c r="D2175" s="450" t="str">
        <f>if(Wine!AC102=0,"",IF(isblank(Wine!AC102),"",if(MOC!$J$152=false,Wine!Z102,if(C2175=true,MOC!$H$152&amp;Wine!Z102,if(MOC!$J$153,MOC!$H$152&amp;Wine!Z102,Wine!Z102)))))</f>
        <v/>
      </c>
      <c r="E2175" s="450" t="str">
        <f>if(Wine!AC102=0,"",IF(isblank(Wine!AC102),"",Wine!AC102))</f>
        <v/>
      </c>
      <c r="G2175" s="450" t="str">
        <f>if(Wine!AC102=0,"",IF(isblank(Wine!AC102),"",if(MOC!$J$156=true,Wine!$Z$14,$B$2088)))</f>
        <v/>
      </c>
      <c r="H2175" s="780">
        <f t="shared" si="21"/>
        <v>86</v>
      </c>
      <c r="I2175" s="793" t="str">
        <f>Wine!AT101</f>
        <v/>
      </c>
      <c r="J2175" s="793"/>
      <c r="K2175" s="793"/>
      <c r="L2175" s="793"/>
      <c r="M2175" s="793"/>
      <c r="N2175" s="793"/>
      <c r="O2175" s="793"/>
      <c r="P2175" s="793" t="str">
        <f>IF(ISBLANK(Wine!AU101),"",if(Wine!AU101=0,"",Wine!AU101))</f>
        <v/>
      </c>
      <c r="Q2175" s="793"/>
      <c r="R2175" s="793" t="str">
        <f>IF(ISBLANK(Wine!AW101),"",if(Wine!AW101=0,"",Wine!AW101))</f>
        <v/>
      </c>
    </row>
    <row r="2176">
      <c r="A2176" s="779"/>
      <c r="C2176" s="450" t="b">
        <f>IF(ISBLANK(Wine!AA103),FALSE,if(Wine!AA103=0,FALSE,TRUE))</f>
        <v>0</v>
      </c>
      <c r="D2176" s="450" t="str">
        <f>if(Wine!AC103=0,"",IF(isblank(Wine!AC103),"",if(MOC!$J$152=false,Wine!Z103,if(C2176=true,MOC!$H$152&amp;Wine!Z103,if(MOC!$J$153,MOC!$H$152&amp;Wine!Z103,Wine!Z103)))))</f>
        <v/>
      </c>
      <c r="E2176" s="450" t="str">
        <f>if(Wine!AC103=0,"",IF(isblank(Wine!AC103),"",Wine!AC103))</f>
        <v/>
      </c>
      <c r="G2176" s="450" t="str">
        <f>if(Wine!AC103=0,"",IF(isblank(Wine!AC103),"",if(MOC!$J$156=true,Wine!$Z$14,$B$2088)))</f>
        <v/>
      </c>
      <c r="H2176" s="780">
        <f t="shared" si="21"/>
        <v>87</v>
      </c>
      <c r="I2176" s="793" t="str">
        <f>Wine!AT102</f>
        <v/>
      </c>
      <c r="J2176" s="793"/>
      <c r="K2176" s="793"/>
      <c r="L2176" s="793"/>
      <c r="M2176" s="793"/>
      <c r="N2176" s="793"/>
      <c r="O2176" s="793"/>
      <c r="P2176" s="793" t="str">
        <f>IF(ISBLANK(Wine!AU102),"",if(Wine!AU102=0,"",Wine!AU102))</f>
        <v/>
      </c>
      <c r="Q2176" s="793"/>
      <c r="R2176" s="793" t="str">
        <f>IF(ISBLANK(Wine!AW102),"",if(Wine!AW102=0,"",Wine!AW102))</f>
        <v/>
      </c>
    </row>
    <row r="2177">
      <c r="A2177" s="779"/>
      <c r="C2177" s="450" t="b">
        <f>IF(ISBLANK(Wine!AA104),FALSE,if(Wine!AA104=0,FALSE,TRUE))</f>
        <v>0</v>
      </c>
      <c r="D2177" s="450" t="str">
        <f>if(Wine!AC104=0,"",IF(isblank(Wine!AC104),"",if(MOC!$J$152=false,Wine!Z104,if(C2177=true,MOC!$H$152&amp;Wine!Z104,if(MOC!$J$153,MOC!$H$152&amp;Wine!Z104,Wine!Z104)))))</f>
        <v/>
      </c>
      <c r="E2177" s="450" t="str">
        <f>if(Wine!AC104=0,"",IF(isblank(Wine!AC104),"",Wine!AC104))</f>
        <v/>
      </c>
      <c r="G2177" s="450" t="str">
        <f>if(Wine!AC104=0,"",IF(isblank(Wine!AC104),"",if(MOC!$J$156=true,Wine!$Z$14,$B$2088)))</f>
        <v/>
      </c>
      <c r="H2177" s="780">
        <f t="shared" si="21"/>
        <v>88</v>
      </c>
      <c r="I2177" s="793" t="str">
        <f>Wine!AT103</f>
        <v/>
      </c>
      <c r="J2177" s="793"/>
      <c r="K2177" s="793"/>
      <c r="L2177" s="793"/>
      <c r="M2177" s="793"/>
      <c r="N2177" s="793"/>
      <c r="O2177" s="793"/>
      <c r="P2177" s="793" t="str">
        <f>IF(ISBLANK(Wine!AU103),"",if(Wine!AU103=0,"",Wine!AU103))</f>
        <v/>
      </c>
      <c r="Q2177" s="793"/>
      <c r="R2177" s="793" t="str">
        <f>IF(ISBLANK(Wine!AW103),"",if(Wine!AW103=0,"",Wine!AW103))</f>
        <v/>
      </c>
    </row>
    <row r="2178">
      <c r="A2178" s="779"/>
      <c r="C2178" s="450" t="b">
        <f>IF(ISBLANK(Wine!AA105),FALSE,if(Wine!AA105=0,FALSE,TRUE))</f>
        <v>0</v>
      </c>
      <c r="D2178" s="450" t="str">
        <f>if(Wine!AC105=0,"",IF(isblank(Wine!AC105),"",if(MOC!$J$152=false,Wine!Z105,if(C2178=true,MOC!$H$152&amp;Wine!Z105,if(MOC!$J$153,MOC!$H$152&amp;Wine!Z105,Wine!Z105)))))</f>
        <v/>
      </c>
      <c r="E2178" s="450" t="str">
        <f>if(Wine!AC105=0,"",IF(isblank(Wine!AC105),"",Wine!AC105))</f>
        <v/>
      </c>
      <c r="G2178" s="450" t="str">
        <f>if(Wine!AC105=0,"",IF(isblank(Wine!AC105),"",if(MOC!$J$156=true,Wine!$Z$14,$B$2088)))</f>
        <v/>
      </c>
      <c r="H2178" s="780">
        <f t="shared" si="21"/>
        <v>89</v>
      </c>
      <c r="I2178" s="793" t="str">
        <f>Wine!AT104</f>
        <v/>
      </c>
      <c r="J2178" s="793"/>
      <c r="K2178" s="793"/>
      <c r="L2178" s="793"/>
      <c r="M2178" s="793"/>
      <c r="N2178" s="793"/>
      <c r="O2178" s="793"/>
      <c r="P2178" s="793" t="str">
        <f>IF(ISBLANK(Wine!AU104),"",if(Wine!AU104=0,"",Wine!AU104))</f>
        <v/>
      </c>
      <c r="Q2178" s="793"/>
      <c r="R2178" s="793" t="str">
        <f>IF(ISBLANK(Wine!AW104),"",if(Wine!AW104=0,"",Wine!AW104))</f>
        <v/>
      </c>
    </row>
    <row r="2179">
      <c r="A2179" s="779"/>
      <c r="C2179" s="450" t="b">
        <f>IF(ISBLANK(Wine!AA106),FALSE,if(Wine!AA106=0,FALSE,TRUE))</f>
        <v>0</v>
      </c>
      <c r="D2179" s="450" t="str">
        <f>if(Wine!AC106=0,"",IF(isblank(Wine!AC106),"",if(MOC!$J$152=false,Wine!Z106,if(C2179=true,MOC!$H$152&amp;Wine!Z106,if(MOC!$J$153,MOC!$H$152&amp;Wine!Z106,Wine!Z106)))))</f>
        <v/>
      </c>
      <c r="E2179" s="450" t="str">
        <f>if(Wine!AC106=0,"",IF(isblank(Wine!AC106),"",Wine!AC106))</f>
        <v/>
      </c>
      <c r="G2179" s="450" t="str">
        <f>if(Wine!AC106=0,"",IF(isblank(Wine!AC106),"",if(MOC!$J$156=true,Wine!$Z$14,$B$2088)))</f>
        <v/>
      </c>
      <c r="H2179" s="780">
        <f t="shared" si="21"/>
        <v>90</v>
      </c>
      <c r="I2179" s="793" t="str">
        <f>Wine!AT105</f>
        <v/>
      </c>
      <c r="J2179" s="793"/>
      <c r="K2179" s="793"/>
      <c r="L2179" s="793"/>
      <c r="M2179" s="793"/>
      <c r="N2179" s="793"/>
      <c r="O2179" s="793"/>
      <c r="P2179" s="793" t="str">
        <f>IF(ISBLANK(Wine!AU105),"",if(Wine!AU105=0,"",Wine!AU105))</f>
        <v/>
      </c>
      <c r="Q2179" s="793"/>
      <c r="R2179" s="793" t="str">
        <f>IF(ISBLANK(Wine!AW105),"",if(Wine!AW105=0,"",Wine!AW105))</f>
        <v/>
      </c>
    </row>
    <row r="2180">
      <c r="A2180" s="779"/>
      <c r="C2180" s="450" t="b">
        <f>IF(ISBLANK(Wine!AA107),FALSE,if(Wine!AA107=0,FALSE,TRUE))</f>
        <v>0</v>
      </c>
      <c r="D2180" s="450" t="str">
        <f>if(Wine!AC107=0,"",IF(isblank(Wine!AC107),"",if(MOC!$J$152=false,Wine!Z107,if(C2180=true,MOC!$H$152&amp;Wine!Z107,if(MOC!$J$153,MOC!$H$152&amp;Wine!Z107,Wine!Z107)))))</f>
        <v/>
      </c>
      <c r="E2180" s="450" t="str">
        <f>if(Wine!AC107=0,"",IF(isblank(Wine!AC107),"",Wine!AC107))</f>
        <v/>
      </c>
      <c r="G2180" s="450" t="str">
        <f>if(Wine!AC107=0,"",IF(isblank(Wine!AC107),"",if(MOC!$J$156=true,Wine!$Z$14,$B$2088)))</f>
        <v/>
      </c>
      <c r="H2180" s="780">
        <f t="shared" si="21"/>
        <v>91</v>
      </c>
      <c r="I2180" s="793" t="str">
        <f>Wine!AT106</f>
        <v/>
      </c>
      <c r="J2180" s="793"/>
      <c r="K2180" s="793"/>
      <c r="L2180" s="793"/>
      <c r="M2180" s="793"/>
      <c r="N2180" s="793"/>
      <c r="O2180" s="793"/>
      <c r="P2180" s="793" t="str">
        <f>IF(ISBLANK(Wine!AU106),"",if(Wine!AU106=0,"",Wine!AU106))</f>
        <v/>
      </c>
      <c r="Q2180" s="793"/>
      <c r="R2180" s="793" t="str">
        <f>IF(ISBLANK(Wine!AW106),"",if(Wine!AW106=0,"",Wine!AW106))</f>
        <v/>
      </c>
    </row>
    <row r="2181">
      <c r="A2181" s="779"/>
      <c r="C2181" s="450" t="b">
        <f>IF(ISBLANK(Wine!AA108),FALSE,if(Wine!AA108=0,FALSE,TRUE))</f>
        <v>0</v>
      </c>
      <c r="D2181" s="450" t="str">
        <f>if(Wine!AC108=0,"",IF(isblank(Wine!AC108),"",if(MOC!$J$152=false,Wine!Z108,if(C2181=true,MOC!$H$152&amp;Wine!Z108,if(MOC!$J$153,MOC!$H$152&amp;Wine!Z108,Wine!Z108)))))</f>
        <v/>
      </c>
      <c r="E2181" s="450" t="str">
        <f>if(Wine!AC108=0,"",IF(isblank(Wine!AC108),"",Wine!AC108))</f>
        <v/>
      </c>
      <c r="G2181" s="450" t="str">
        <f>if(Wine!AC108=0,"",IF(isblank(Wine!AC108),"",if(MOC!$J$156=true,Wine!$Z$14,$B$2088)))</f>
        <v/>
      </c>
      <c r="H2181" s="780">
        <f t="shared" si="21"/>
        <v>92</v>
      </c>
      <c r="I2181" s="793" t="str">
        <f>Wine!AT107</f>
        <v/>
      </c>
      <c r="J2181" s="793"/>
      <c r="K2181" s="793"/>
      <c r="L2181" s="793"/>
      <c r="M2181" s="793"/>
      <c r="N2181" s="793"/>
      <c r="O2181" s="793"/>
      <c r="P2181" s="793" t="str">
        <f>IF(ISBLANK(Wine!AU107),"",if(Wine!AU107=0,"",Wine!AU107))</f>
        <v/>
      </c>
      <c r="Q2181" s="793"/>
      <c r="R2181" s="793" t="str">
        <f>IF(ISBLANK(Wine!AW107),"",if(Wine!AW107=0,"",Wine!AW107))</f>
        <v/>
      </c>
    </row>
    <row r="2182">
      <c r="A2182" s="779"/>
      <c r="C2182" s="450" t="b">
        <f>IF(ISBLANK(Wine!AA109),FALSE,if(Wine!AA109=0,FALSE,TRUE))</f>
        <v>0</v>
      </c>
      <c r="D2182" s="450" t="str">
        <f>if(Wine!AC109=0,"",IF(isblank(Wine!AC109),"",if(MOC!$J$152=false,Wine!Z109,if(C2182=true,MOC!$H$152&amp;Wine!Z109,if(MOC!$J$153,MOC!$H$152&amp;Wine!Z109,Wine!Z109)))))</f>
        <v/>
      </c>
      <c r="E2182" s="450" t="str">
        <f>if(Wine!AC109=0,"",IF(isblank(Wine!AC109),"",Wine!AC109))</f>
        <v/>
      </c>
      <c r="G2182" s="450" t="str">
        <f>if(Wine!AC109=0,"",IF(isblank(Wine!AC109),"",if(MOC!$J$156=true,Wine!$Z$14,$B$2088)))</f>
        <v/>
      </c>
      <c r="H2182" s="780">
        <f t="shared" si="21"/>
        <v>93</v>
      </c>
      <c r="I2182" s="793" t="str">
        <f>Wine!AT108</f>
        <v/>
      </c>
      <c r="J2182" s="793"/>
      <c r="K2182" s="793"/>
      <c r="L2182" s="793"/>
      <c r="M2182" s="793"/>
      <c r="N2182" s="793"/>
      <c r="O2182" s="793"/>
      <c r="P2182" s="793" t="str">
        <f>IF(ISBLANK(Wine!AU108),"",if(Wine!AU108=0,"",Wine!AU108))</f>
        <v/>
      </c>
      <c r="Q2182" s="793"/>
      <c r="R2182" s="793" t="str">
        <f>IF(ISBLANK(Wine!AW108),"",if(Wine!AW108=0,"",Wine!AW108))</f>
        <v/>
      </c>
    </row>
    <row r="2183">
      <c r="A2183" s="779"/>
      <c r="C2183" s="450" t="b">
        <f>IF(ISBLANK(Wine!AA110),FALSE,if(Wine!AA110=0,FALSE,TRUE))</f>
        <v>0</v>
      </c>
      <c r="D2183" s="450" t="str">
        <f>if(Wine!AC110=0,"",IF(isblank(Wine!AC110),"",if(MOC!$J$152=false,Wine!Z110,if(C2183=true,MOC!$H$152&amp;Wine!Z110,if(MOC!$J$153,MOC!$H$152&amp;Wine!Z110,Wine!Z110)))))</f>
        <v/>
      </c>
      <c r="E2183" s="450" t="str">
        <f>if(Wine!AC110=0,"",IF(isblank(Wine!AC110),"",Wine!AC110))</f>
        <v/>
      </c>
      <c r="G2183" s="450" t="str">
        <f>if(Wine!AC110=0,"",IF(isblank(Wine!AC110),"",if(MOC!$J$156=true,Wine!$Z$14,$B$2088)))</f>
        <v/>
      </c>
      <c r="H2183" s="780">
        <f t="shared" si="21"/>
        <v>94</v>
      </c>
      <c r="I2183" s="793" t="str">
        <f>Wine!AT109</f>
        <v/>
      </c>
      <c r="J2183" s="793"/>
      <c r="K2183" s="793"/>
      <c r="L2183" s="793"/>
      <c r="M2183" s="793"/>
      <c r="N2183" s="793"/>
      <c r="O2183" s="793"/>
      <c r="P2183" s="793" t="str">
        <f>IF(ISBLANK(Wine!AU109),"",if(Wine!AU109=0,"",Wine!AU109))</f>
        <v/>
      </c>
      <c r="Q2183" s="793"/>
      <c r="R2183" s="793" t="str">
        <f>IF(ISBLANK(Wine!AW109),"",if(Wine!AW109=0,"",Wine!AW109))</f>
        <v/>
      </c>
    </row>
    <row r="2184">
      <c r="A2184" s="779"/>
      <c r="C2184" s="450" t="b">
        <f>IF(ISBLANK(Wine!AA111),FALSE,if(Wine!AA111=0,FALSE,TRUE))</f>
        <v>0</v>
      </c>
      <c r="D2184" s="450" t="str">
        <f>if(Wine!AC111=0,"",IF(isblank(Wine!AC111),"",if(MOC!$J$152=false,Wine!Z111,if(C2184=true,MOC!$H$152&amp;Wine!Z111,if(MOC!$J$153,MOC!$H$152&amp;Wine!Z111,Wine!Z111)))))</f>
        <v/>
      </c>
      <c r="E2184" s="450" t="str">
        <f>if(Wine!AC111=0,"",IF(isblank(Wine!AC111),"",Wine!AC111))</f>
        <v/>
      </c>
      <c r="G2184" s="450" t="str">
        <f>if(Wine!AC111=0,"",IF(isblank(Wine!AC111),"",if(MOC!$J$156=true,Wine!$Z$14,$B$2088)))</f>
        <v/>
      </c>
      <c r="H2184" s="780">
        <f t="shared" si="21"/>
        <v>95</v>
      </c>
      <c r="I2184" s="793" t="str">
        <f>Wine!AT110</f>
        <v/>
      </c>
      <c r="J2184" s="793"/>
      <c r="K2184" s="793"/>
      <c r="L2184" s="793"/>
      <c r="M2184" s="793"/>
      <c r="N2184" s="793"/>
      <c r="O2184" s="793"/>
      <c r="P2184" s="793" t="str">
        <f>IF(ISBLANK(Wine!AU110),"",if(Wine!AU110=0,"",Wine!AU110))</f>
        <v/>
      </c>
      <c r="Q2184" s="793"/>
      <c r="R2184" s="793" t="str">
        <f>IF(ISBLANK(Wine!AW110),"",if(Wine!AW110=0,"",Wine!AW110))</f>
        <v/>
      </c>
    </row>
    <row r="2185">
      <c r="A2185" s="779"/>
      <c r="C2185" s="450" t="b">
        <f>IF(ISBLANK(Wine!AA112),FALSE,if(Wine!AA112=0,FALSE,TRUE))</f>
        <v>0</v>
      </c>
      <c r="D2185" s="450" t="str">
        <f>if(Wine!AC112=0,"",IF(isblank(Wine!AC112),"",if(MOC!$J$152=false,Wine!Z112,if(C2185=true,MOC!$H$152&amp;Wine!Z112,if(MOC!$J$153,MOC!$H$152&amp;Wine!Z112,Wine!Z112)))))</f>
        <v/>
      </c>
      <c r="E2185" s="450" t="str">
        <f>if(Wine!AC112=0,"",IF(isblank(Wine!AC112),"",Wine!AC112))</f>
        <v/>
      </c>
      <c r="G2185" s="450" t="str">
        <f>if(Wine!AC112=0,"",IF(isblank(Wine!AC112),"",if(MOC!$J$156=true,Wine!$Z$14,$B$2088)))</f>
        <v/>
      </c>
      <c r="H2185" s="780">
        <f t="shared" si="21"/>
        <v>96</v>
      </c>
      <c r="I2185" s="793" t="str">
        <f>Wine!AT111</f>
        <v/>
      </c>
      <c r="J2185" s="793"/>
      <c r="K2185" s="793"/>
      <c r="L2185" s="793"/>
      <c r="M2185" s="793"/>
      <c r="N2185" s="793"/>
      <c r="O2185" s="793"/>
      <c r="P2185" s="793" t="str">
        <f>IF(ISBLANK(Wine!AU111),"",if(Wine!AU111=0,"",Wine!AU111))</f>
        <v/>
      </c>
      <c r="Q2185" s="793"/>
      <c r="R2185" s="793" t="str">
        <f>IF(ISBLANK(Wine!AW111),"",if(Wine!AW111=0,"",Wine!AW111))</f>
        <v/>
      </c>
    </row>
    <row r="2186">
      <c r="A2186" s="779"/>
      <c r="C2186" s="450" t="b">
        <f>IF(ISBLANK(Wine!AA113),FALSE,if(Wine!AA113=0,FALSE,TRUE))</f>
        <v>0</v>
      </c>
      <c r="D2186" s="450" t="str">
        <f>if(Wine!AC113=0,"",IF(isblank(Wine!AC113),"",if(MOC!$J$152=false,Wine!Z113,if(C2186=true,MOC!$H$152&amp;Wine!Z113,if(MOC!$J$153,MOC!$H$152&amp;Wine!Z113,Wine!Z113)))))</f>
        <v/>
      </c>
      <c r="E2186" s="450" t="str">
        <f>if(Wine!AC113=0,"",IF(isblank(Wine!AC113),"",Wine!AC113))</f>
        <v/>
      </c>
      <c r="G2186" s="450" t="str">
        <f>if(Wine!AC113=0,"",IF(isblank(Wine!AC113),"",if(MOC!$J$156=true,Wine!$Z$14,$B$2088)))</f>
        <v/>
      </c>
      <c r="H2186" s="780">
        <f t="shared" si="21"/>
        <v>97</v>
      </c>
      <c r="I2186" s="793" t="str">
        <f>Wine!AT112</f>
        <v/>
      </c>
      <c r="J2186" s="793"/>
      <c r="K2186" s="793"/>
      <c r="L2186" s="793"/>
      <c r="M2186" s="793"/>
      <c r="N2186" s="793"/>
      <c r="O2186" s="793"/>
      <c r="P2186" s="793" t="str">
        <f>IF(ISBLANK(Wine!AU112),"",if(Wine!AU112=0,"",Wine!AU112))</f>
        <v/>
      </c>
      <c r="Q2186" s="793"/>
      <c r="R2186" s="793" t="str">
        <f>IF(ISBLANK(Wine!AW112),"",if(Wine!AW112=0,"",Wine!AW112))</f>
        <v/>
      </c>
    </row>
    <row r="2187">
      <c r="A2187" s="779"/>
      <c r="C2187" s="450" t="b">
        <f>IF(ISBLANK(Wine!AA114),FALSE,if(Wine!AA114=0,FALSE,TRUE))</f>
        <v>0</v>
      </c>
      <c r="D2187" s="450" t="str">
        <f>if(Wine!AC114=0,"",IF(isblank(Wine!AC114),"",if(MOC!$J$152=false,Wine!Z114,if(C2187=true,MOC!$H$152&amp;Wine!Z114,if(MOC!$J$153,MOC!$H$152&amp;Wine!Z114,Wine!Z114)))))</f>
        <v/>
      </c>
      <c r="E2187" s="450" t="str">
        <f>if(Wine!AC114=0,"",IF(isblank(Wine!AC114),"",Wine!AC114))</f>
        <v/>
      </c>
      <c r="G2187" s="450" t="str">
        <f>if(Wine!AC114=0,"",IF(isblank(Wine!AC114),"",if(MOC!$J$156=true,Wine!$Z$14,$B$2088)))</f>
        <v/>
      </c>
      <c r="H2187" s="780">
        <f t="shared" si="21"/>
        <v>98</v>
      </c>
      <c r="I2187" s="793" t="str">
        <f>Wine!AT113</f>
        <v/>
      </c>
      <c r="J2187" s="793"/>
      <c r="K2187" s="793"/>
      <c r="L2187" s="793"/>
      <c r="M2187" s="793"/>
      <c r="N2187" s="793"/>
      <c r="O2187" s="793"/>
      <c r="P2187" s="793" t="str">
        <f>IF(ISBLANK(Wine!AU113),"",if(Wine!AU113=0,"",Wine!AU113))</f>
        <v/>
      </c>
      <c r="Q2187" s="793"/>
      <c r="R2187" s="793" t="str">
        <f>IF(ISBLANK(Wine!AW113),"",if(Wine!AW113=0,"",Wine!AW113))</f>
        <v/>
      </c>
    </row>
    <row r="2188">
      <c r="A2188" s="779"/>
      <c r="C2188" s="450" t="b">
        <f>IF(ISBLANK(Wine!AA115),FALSE,if(Wine!AA115=0,FALSE,TRUE))</f>
        <v>0</v>
      </c>
      <c r="D2188" s="450" t="str">
        <f>if(Wine!AC115=0,"",IF(isblank(Wine!AC115),"",if(MOC!$J$152=false,Wine!Z115,if(C2188=true,MOC!$H$152&amp;Wine!Z115,if(MOC!$J$153,MOC!$H$152&amp;Wine!Z115,Wine!Z115)))))</f>
        <v/>
      </c>
      <c r="E2188" s="450" t="str">
        <f>if(Wine!AC115=0,"",IF(isblank(Wine!AC115),"",Wine!AC115))</f>
        <v/>
      </c>
      <c r="G2188" s="450" t="str">
        <f>if(Wine!AC115=0,"",IF(isblank(Wine!AC115),"",if(MOC!$J$156=true,Wine!$Z$14,$B$2088)))</f>
        <v/>
      </c>
      <c r="H2188" s="780">
        <f t="shared" si="21"/>
        <v>99</v>
      </c>
      <c r="I2188" s="793" t="str">
        <f>Wine!AT114</f>
        <v/>
      </c>
      <c r="J2188" s="793"/>
      <c r="K2188" s="793"/>
      <c r="L2188" s="793"/>
      <c r="M2188" s="793"/>
      <c r="N2188" s="793"/>
      <c r="O2188" s="793"/>
      <c r="P2188" s="793" t="str">
        <f>IF(ISBLANK(Wine!AU114),"",if(Wine!AU114=0,"",Wine!AU114))</f>
        <v/>
      </c>
      <c r="Q2188" s="793"/>
      <c r="R2188" s="793" t="str">
        <f>IF(ISBLANK(Wine!AW114),"",if(Wine!AW114=0,"",Wine!AW114))</f>
        <v/>
      </c>
    </row>
    <row r="2189">
      <c r="A2189" s="779"/>
      <c r="C2189" s="450" t="b">
        <f>IF(ISBLANK(Wine!AA117),FALSE,if(Wine!AA117=0,FALSE,TRUE))</f>
        <v>0</v>
      </c>
      <c r="D2189" s="450" t="str">
        <f>if(Wine!AC117=0,"",IF(isblank(Wine!AC117),"",if(MOC!$J$152=false,Wine!Z117,if(C2189=true,MOC!$H$152&amp;Wine!Z117,if(MOC!$J$153,MOC!$H$152&amp;Wine!Z117,Wine!Z117)))))</f>
        <v/>
      </c>
      <c r="E2189" s="450" t="str">
        <f>if(Wine!AC117=0,"",IF(isblank(Wine!AC117),"",Wine!AC117))</f>
        <v/>
      </c>
      <c r="G2189" s="450" t="str">
        <f>if(Wine!AC117=0,"",IF(isblank(Wine!AC117),"",if(MOC!$J$156=true,Wine!$Z$14,$B$2088)))</f>
        <v/>
      </c>
      <c r="H2189" s="780">
        <f t="shared" si="21"/>
        <v>100</v>
      </c>
      <c r="I2189" s="793" t="str">
        <f>Wine!AT115</f>
        <v/>
      </c>
      <c r="J2189" s="793"/>
      <c r="K2189" s="793"/>
      <c r="L2189" s="793"/>
      <c r="M2189" s="793"/>
      <c r="N2189" s="793"/>
      <c r="O2189" s="793"/>
      <c r="P2189" s="793" t="str">
        <f>IF(ISBLANK(Wine!AU115),"",if(Wine!AU115=0,"",Wine!AU115))</f>
        <v/>
      </c>
      <c r="Q2189" s="793"/>
      <c r="R2189" s="793" t="str">
        <f>IF(ISBLANK(Wine!AW115),"",if(Wine!AW115=0,"",Wine!AW115))</f>
        <v/>
      </c>
    </row>
    <row r="2190">
      <c r="A2190" s="779"/>
      <c r="H2190" s="780"/>
    </row>
    <row r="2191">
      <c r="A2191" s="779"/>
      <c r="H2191" s="780"/>
    </row>
    <row r="2192">
      <c r="A2192" s="779"/>
      <c r="H2192" s="780"/>
    </row>
    <row r="2193">
      <c r="A2193" s="791" t="str">
        <f>Wine!U14&amp;" "&amp;Wine!X15</f>
        <v>Optional Wine Category Bottle $</v>
      </c>
      <c r="B2193" s="784" t="str">
        <f>SUBSTITUTE(A2193,"$","")</f>
        <v>Optional Wine Category Bottle </v>
      </c>
      <c r="H2193" s="780"/>
      <c r="I2193" s="782"/>
    </row>
    <row r="2194">
      <c r="A2194" s="791" t="s">
        <v>506</v>
      </c>
      <c r="B2194" s="784" t="s">
        <v>506</v>
      </c>
      <c r="C2194" s="450" t="b">
        <f>IF(ISBLANK(Wine!V16),FALSE,if(Wine!V16=0,FALSE,TRUE))</f>
        <v>0</v>
      </c>
      <c r="D2194" s="450" t="str">
        <f>if(Wine!X16=0,"",IF(isblank(Wine!X16),"",if(MOC!$J$152=false,Wine!U16,if(C2194=true,MOC!$H$152&amp;Wine!U16,if(MOC!$J$153,MOC!$H$152&amp;Wine!U16,Wine!U16)))))</f>
        <v/>
      </c>
      <c r="E2194" s="450" t="str">
        <f>if(Wine!X16=0,"",IF(isblank(Wine!X16),"",Wine!X16))</f>
        <v/>
      </c>
      <c r="G2194" s="450" t="str">
        <f>if(Wine!X16=0,"",IF(isblank(Wine!X16),"",if(MOC!$J$156=true,Wine!$U$14,$B$2088)))</f>
        <v/>
      </c>
      <c r="H2194" s="785">
        <v>1.0</v>
      </c>
      <c r="I2194" s="793" t="str">
        <f>Wine!AY16</f>
        <v/>
      </c>
      <c r="J2194" s="793"/>
      <c r="K2194" s="793"/>
      <c r="L2194" s="793"/>
      <c r="M2194" s="793"/>
      <c r="N2194" s="793"/>
      <c r="O2194" s="793"/>
      <c r="P2194" s="793" t="str">
        <f>IF(ISBLANK(Wine!AZ16),"",if(Wine!AZ16=0,"",Wine!AZ16))</f>
        <v/>
      </c>
      <c r="Q2194" s="793"/>
      <c r="R2194" s="793" t="str">
        <f>IF(ISBLANK(Wine!BB16),"",if(Wine!BB16=0,"",Wine!BB16))</f>
        <v/>
      </c>
    </row>
    <row r="2195">
      <c r="A2195" s="779"/>
      <c r="C2195" s="450" t="b">
        <f>IF(ISBLANK(Wine!V17),FALSE,if(Wine!V17=0,FALSE,TRUE))</f>
        <v>0</v>
      </c>
      <c r="D2195" s="450" t="str">
        <f>if(Wine!X17=0,"",IF(isblank(Wine!X17),"",if(MOC!$J$152=false,Wine!U17,if(C2195=true,MOC!$H$152&amp;Wine!U17,if(MOC!$J$153,MOC!$H$152&amp;Wine!U17,Wine!U17)))))</f>
        <v/>
      </c>
      <c r="E2195" s="450" t="str">
        <f>if(Wine!X17=0,"",IF(isblank(Wine!X17),"",Wine!X17))</f>
        <v/>
      </c>
      <c r="G2195" s="450" t="str">
        <f>if(Wine!X17=0,"",IF(isblank(Wine!X17),"",if(MOC!$J$156=true,Wine!$U$14,$B$2088)))</f>
        <v/>
      </c>
      <c r="H2195" s="780">
        <f t="shared" ref="H2195:H2293" si="22">H2194+1</f>
        <v>2</v>
      </c>
      <c r="I2195" s="793" t="str">
        <f>Wine!AY17</f>
        <v/>
      </c>
      <c r="J2195" s="793"/>
      <c r="K2195" s="793"/>
      <c r="L2195" s="793"/>
      <c r="M2195" s="793"/>
      <c r="N2195" s="793"/>
      <c r="O2195" s="793"/>
      <c r="P2195" s="793" t="str">
        <f>IF(ISBLANK(Wine!AZ17),"",if(Wine!AZ17=0,"",Wine!AZ17))</f>
        <v/>
      </c>
      <c r="Q2195" s="793"/>
      <c r="R2195" s="793" t="str">
        <f>IF(ISBLANK(Wine!BB17),"",if(Wine!BB17=0,"",Wine!BB17))</f>
        <v/>
      </c>
    </row>
    <row r="2196">
      <c r="A2196" s="779"/>
      <c r="C2196" s="450" t="b">
        <f>IF(ISBLANK(Wine!V18),FALSE,if(Wine!V18=0,FALSE,TRUE))</f>
        <v>0</v>
      </c>
      <c r="D2196" s="450" t="str">
        <f>if(Wine!X18=0,"",IF(isblank(Wine!X18),"",if(MOC!$J$152=false,Wine!U18,if(C2196=true,MOC!$H$152&amp;Wine!U18,if(MOC!$J$153,MOC!$H$152&amp;Wine!U18,Wine!U18)))))</f>
        <v/>
      </c>
      <c r="E2196" s="450" t="str">
        <f>if(Wine!X18=0,"",IF(isblank(Wine!X18),"",Wine!X18))</f>
        <v/>
      </c>
      <c r="G2196" s="450" t="str">
        <f>if(Wine!X18=0,"",IF(isblank(Wine!X18),"",if(MOC!$J$156=true,Wine!$U$14,$B$2088)))</f>
        <v/>
      </c>
      <c r="H2196" s="780">
        <f t="shared" si="22"/>
        <v>3</v>
      </c>
      <c r="I2196" s="793" t="str">
        <f>Wine!AY18</f>
        <v/>
      </c>
      <c r="J2196" s="793"/>
      <c r="K2196" s="793"/>
      <c r="L2196" s="793"/>
      <c r="M2196" s="793"/>
      <c r="N2196" s="793"/>
      <c r="O2196" s="793"/>
      <c r="P2196" s="793" t="str">
        <f>IF(ISBLANK(Wine!AZ18),"",if(Wine!AZ18=0,"",Wine!AZ18))</f>
        <v/>
      </c>
      <c r="Q2196" s="793"/>
      <c r="R2196" s="793" t="str">
        <f>IF(ISBLANK(Wine!BB18),"",if(Wine!BB18=0,"",Wine!BB18))</f>
        <v/>
      </c>
    </row>
    <row r="2197">
      <c r="A2197" s="779"/>
      <c r="C2197" s="450" t="b">
        <f>IF(ISBLANK(Wine!V19),FALSE,if(Wine!V19=0,FALSE,TRUE))</f>
        <v>0</v>
      </c>
      <c r="D2197" s="450" t="str">
        <f>if(Wine!X19=0,"",IF(isblank(Wine!X19),"",if(MOC!$J$152=false,Wine!U19,if(C2197=true,MOC!$H$152&amp;Wine!U19,if(MOC!$J$153,MOC!$H$152&amp;Wine!U19,Wine!U19)))))</f>
        <v/>
      </c>
      <c r="E2197" s="450" t="str">
        <f>if(Wine!X19=0,"",IF(isblank(Wine!X19),"",Wine!X19))</f>
        <v/>
      </c>
      <c r="G2197" s="450" t="str">
        <f>if(Wine!X19=0,"",IF(isblank(Wine!X19),"",if(MOC!$J$156=true,Wine!$U$14,$B$2088)))</f>
        <v/>
      </c>
      <c r="H2197" s="780">
        <f t="shared" si="22"/>
        <v>4</v>
      </c>
      <c r="I2197" s="793" t="str">
        <f>Wine!AY19</f>
        <v/>
      </c>
      <c r="J2197" s="793"/>
      <c r="K2197" s="793"/>
      <c r="L2197" s="793"/>
      <c r="M2197" s="793"/>
      <c r="N2197" s="793"/>
      <c r="O2197" s="793"/>
      <c r="P2197" s="793" t="str">
        <f>IF(ISBLANK(Wine!AZ19),"",if(Wine!AZ19=0,"",Wine!AZ19))</f>
        <v/>
      </c>
      <c r="Q2197" s="793"/>
      <c r="R2197" s="793" t="str">
        <f>IF(ISBLANK(Wine!BB19),"",if(Wine!BB19=0,"",Wine!BB19))</f>
        <v/>
      </c>
    </row>
    <row r="2198">
      <c r="A2198" s="779"/>
      <c r="C2198" s="450" t="b">
        <f>IF(ISBLANK(Wine!V20),FALSE,if(Wine!V20=0,FALSE,TRUE))</f>
        <v>0</v>
      </c>
      <c r="D2198" s="450" t="str">
        <f>if(Wine!X20=0,"",IF(isblank(Wine!X20),"",if(MOC!$J$152=false,Wine!U20,if(C2198=true,MOC!$H$152&amp;Wine!U20,if(MOC!$J$153,MOC!$H$152&amp;Wine!U20,Wine!U20)))))</f>
        <v/>
      </c>
      <c r="E2198" s="450" t="str">
        <f>if(Wine!X20=0,"",IF(isblank(Wine!X20),"",Wine!X20))</f>
        <v/>
      </c>
      <c r="G2198" s="450" t="str">
        <f>if(Wine!X20=0,"",IF(isblank(Wine!X20),"",if(MOC!$J$156=true,Wine!$U$14,$B$2088)))</f>
        <v/>
      </c>
      <c r="H2198" s="780">
        <f t="shared" si="22"/>
        <v>5</v>
      </c>
      <c r="I2198" s="793" t="str">
        <f>Wine!AY20</f>
        <v/>
      </c>
      <c r="J2198" s="793"/>
      <c r="K2198" s="793"/>
      <c r="L2198" s="793"/>
      <c r="M2198" s="793"/>
      <c r="N2198" s="793"/>
      <c r="O2198" s="793"/>
      <c r="P2198" s="793" t="str">
        <f>IF(ISBLANK(Wine!AZ20),"",if(Wine!AZ20=0,"",Wine!AZ20))</f>
        <v/>
      </c>
      <c r="Q2198" s="793"/>
      <c r="R2198" s="793" t="str">
        <f>IF(ISBLANK(Wine!BB20),"",if(Wine!BB20=0,"",Wine!BB20))</f>
        <v/>
      </c>
    </row>
    <row r="2199">
      <c r="A2199" s="779"/>
      <c r="C2199" s="450" t="b">
        <f>IF(ISBLANK(Wine!V21),FALSE,if(Wine!V21=0,FALSE,TRUE))</f>
        <v>0</v>
      </c>
      <c r="D2199" s="450" t="str">
        <f>if(Wine!X21=0,"",IF(isblank(Wine!X21),"",if(MOC!$J$152=false,Wine!U21,if(C2199=true,MOC!$H$152&amp;Wine!U21,if(MOC!$J$153,MOC!$H$152&amp;Wine!U21,Wine!U21)))))</f>
        <v/>
      </c>
      <c r="E2199" s="450" t="str">
        <f>if(Wine!X21=0,"",IF(isblank(Wine!X21),"",Wine!X21))</f>
        <v/>
      </c>
      <c r="G2199" s="450" t="str">
        <f>if(Wine!X21=0,"",IF(isblank(Wine!X21),"",if(MOC!$J$156=true,Wine!$U$14,$B$2088)))</f>
        <v/>
      </c>
      <c r="H2199" s="780">
        <f t="shared" si="22"/>
        <v>6</v>
      </c>
      <c r="I2199" s="793" t="str">
        <f>Wine!AY21</f>
        <v/>
      </c>
      <c r="J2199" s="793"/>
      <c r="K2199" s="793"/>
      <c r="L2199" s="793"/>
      <c r="M2199" s="793"/>
      <c r="N2199" s="793"/>
      <c r="O2199" s="793"/>
      <c r="P2199" s="793" t="str">
        <f>IF(ISBLANK(Wine!AZ21),"",if(Wine!AZ21=0,"",Wine!AZ21))</f>
        <v/>
      </c>
      <c r="Q2199" s="793"/>
      <c r="R2199" s="793" t="str">
        <f>IF(ISBLANK(Wine!BB21),"",if(Wine!BB21=0,"",Wine!BB21))</f>
        <v/>
      </c>
    </row>
    <row r="2200">
      <c r="A2200" s="779"/>
      <c r="C2200" s="450" t="b">
        <f>IF(ISBLANK(Wine!V22),FALSE,if(Wine!V22=0,FALSE,TRUE))</f>
        <v>0</v>
      </c>
      <c r="D2200" s="450" t="str">
        <f>if(Wine!X22=0,"",IF(isblank(Wine!X22),"",if(MOC!$J$152=false,Wine!U22,if(C2200=true,MOC!$H$152&amp;Wine!U22,if(MOC!$J$153,MOC!$H$152&amp;Wine!U22,Wine!U22)))))</f>
        <v/>
      </c>
      <c r="E2200" s="450" t="str">
        <f>if(Wine!X22=0,"",IF(isblank(Wine!X22),"",Wine!X22))</f>
        <v/>
      </c>
      <c r="G2200" s="450" t="str">
        <f>if(Wine!X22=0,"",IF(isblank(Wine!X22),"",if(MOC!$J$156=true,Wine!$U$14,$B$2088)))</f>
        <v/>
      </c>
      <c r="H2200" s="780">
        <f t="shared" si="22"/>
        <v>7</v>
      </c>
      <c r="I2200" s="793" t="str">
        <f>Wine!AY22</f>
        <v/>
      </c>
      <c r="J2200" s="793"/>
      <c r="K2200" s="793"/>
      <c r="L2200" s="793"/>
      <c r="M2200" s="793"/>
      <c r="N2200" s="793"/>
      <c r="O2200" s="793"/>
      <c r="P2200" s="793" t="str">
        <f>IF(ISBLANK(Wine!AZ22),"",if(Wine!AZ22=0,"",Wine!AZ22))</f>
        <v/>
      </c>
      <c r="Q2200" s="793"/>
      <c r="R2200" s="793" t="str">
        <f>IF(ISBLANK(Wine!BB22),"",if(Wine!BB22=0,"",Wine!BB22))</f>
        <v/>
      </c>
    </row>
    <row r="2201">
      <c r="A2201" s="779"/>
      <c r="C2201" s="450" t="b">
        <f>IF(ISBLANK(Wine!V23),FALSE,if(Wine!V23=0,FALSE,TRUE))</f>
        <v>0</v>
      </c>
      <c r="D2201" s="450" t="str">
        <f>if(Wine!X23=0,"",IF(isblank(Wine!X23),"",if(MOC!$J$152=false,Wine!U23,if(C2201=true,MOC!$H$152&amp;Wine!U23,if(MOC!$J$153,MOC!$H$152&amp;Wine!U23,Wine!U23)))))</f>
        <v/>
      </c>
      <c r="E2201" s="450" t="str">
        <f>if(Wine!X23=0,"",IF(isblank(Wine!X23),"",Wine!X23))</f>
        <v/>
      </c>
      <c r="G2201" s="450" t="str">
        <f>if(Wine!X23=0,"",IF(isblank(Wine!X23),"",if(MOC!$J$156=true,Wine!$U$14,$B$2088)))</f>
        <v/>
      </c>
      <c r="H2201" s="780">
        <f t="shared" si="22"/>
        <v>8</v>
      </c>
      <c r="I2201" s="793" t="str">
        <f>Wine!AY23</f>
        <v/>
      </c>
      <c r="J2201" s="793"/>
      <c r="K2201" s="793"/>
      <c r="L2201" s="793"/>
      <c r="M2201" s="793"/>
      <c r="N2201" s="793"/>
      <c r="O2201" s="793"/>
      <c r="P2201" s="793" t="str">
        <f>IF(ISBLANK(Wine!AZ23),"",if(Wine!AZ23=0,"",Wine!AZ23))</f>
        <v/>
      </c>
      <c r="Q2201" s="793"/>
      <c r="R2201" s="793" t="str">
        <f>IF(ISBLANK(Wine!BB23),"",if(Wine!BB23=0,"",Wine!BB23))</f>
        <v/>
      </c>
    </row>
    <row r="2202">
      <c r="A2202" s="779"/>
      <c r="C2202" s="450" t="b">
        <f>IF(ISBLANK(Wine!V24),FALSE,if(Wine!V24=0,FALSE,TRUE))</f>
        <v>0</v>
      </c>
      <c r="D2202" s="450" t="str">
        <f>if(Wine!X24=0,"",IF(isblank(Wine!X24),"",if(MOC!$J$152=false,Wine!U24,if(C2202=true,MOC!$H$152&amp;Wine!U24,if(MOC!$J$153,MOC!$H$152&amp;Wine!U24,Wine!U24)))))</f>
        <v/>
      </c>
      <c r="E2202" s="450" t="str">
        <f>if(Wine!X24=0,"",IF(isblank(Wine!X24),"",Wine!X24))</f>
        <v/>
      </c>
      <c r="G2202" s="450" t="str">
        <f>if(Wine!X24=0,"",IF(isblank(Wine!X24),"",if(MOC!$J$156=true,Wine!$U$14,$B$2088)))</f>
        <v/>
      </c>
      <c r="H2202" s="780">
        <f t="shared" si="22"/>
        <v>9</v>
      </c>
      <c r="I2202" s="793" t="str">
        <f>Wine!AY24</f>
        <v/>
      </c>
      <c r="J2202" s="793"/>
      <c r="K2202" s="793"/>
      <c r="L2202" s="793"/>
      <c r="M2202" s="793"/>
      <c r="N2202" s="793"/>
      <c r="O2202" s="793"/>
      <c r="P2202" s="793" t="str">
        <f>IF(ISBLANK(Wine!AZ24),"",if(Wine!AZ24=0,"",Wine!AZ24))</f>
        <v/>
      </c>
      <c r="Q2202" s="793"/>
      <c r="R2202" s="793" t="str">
        <f>IF(ISBLANK(Wine!BB24),"",if(Wine!BB24=0,"",Wine!BB24))</f>
        <v/>
      </c>
    </row>
    <row r="2203">
      <c r="A2203" s="779"/>
      <c r="C2203" s="450" t="b">
        <f>IF(ISBLANK(Wine!V25),FALSE,if(Wine!V25=0,FALSE,TRUE))</f>
        <v>0</v>
      </c>
      <c r="D2203" s="450" t="str">
        <f>if(Wine!X25=0,"",IF(isblank(Wine!X25),"",if(MOC!$J$152=false,Wine!U25,if(C2203=true,MOC!$H$152&amp;Wine!U25,if(MOC!$J$153,MOC!$H$152&amp;Wine!U25,Wine!U25)))))</f>
        <v/>
      </c>
      <c r="E2203" s="450" t="str">
        <f>if(Wine!X25=0,"",IF(isblank(Wine!X25),"",Wine!X25))</f>
        <v/>
      </c>
      <c r="G2203" s="450" t="str">
        <f>if(Wine!X25=0,"",IF(isblank(Wine!X25),"",if(MOC!$J$156=true,Wine!$U$14,$B$2088)))</f>
        <v/>
      </c>
      <c r="H2203" s="780">
        <f t="shared" si="22"/>
        <v>10</v>
      </c>
      <c r="I2203" s="793" t="str">
        <f>Wine!AY25</f>
        <v/>
      </c>
      <c r="J2203" s="793"/>
      <c r="K2203" s="793"/>
      <c r="L2203" s="793"/>
      <c r="M2203" s="793"/>
      <c r="N2203" s="793"/>
      <c r="O2203" s="793"/>
      <c r="P2203" s="793" t="str">
        <f>IF(ISBLANK(Wine!AZ25),"",if(Wine!AZ25=0,"",Wine!AZ25))</f>
        <v/>
      </c>
      <c r="Q2203" s="793"/>
      <c r="R2203" s="793" t="str">
        <f>IF(ISBLANK(Wine!BB25),"",if(Wine!BB25=0,"",Wine!BB25))</f>
        <v/>
      </c>
    </row>
    <row r="2204">
      <c r="A2204" s="779"/>
      <c r="C2204" s="450" t="b">
        <f>IF(ISBLANK(Wine!V26),FALSE,if(Wine!V26=0,FALSE,TRUE))</f>
        <v>0</v>
      </c>
      <c r="D2204" s="450" t="str">
        <f>if(Wine!X26=0,"",IF(isblank(Wine!X26),"",if(MOC!$J$152=false,Wine!U26,if(C2204=true,MOC!$H$152&amp;Wine!U26,if(MOC!$J$153,MOC!$H$152&amp;Wine!U26,Wine!U26)))))</f>
        <v/>
      </c>
      <c r="E2204" s="450" t="str">
        <f>if(Wine!X26=0,"",IF(isblank(Wine!X26),"",Wine!X26))</f>
        <v/>
      </c>
      <c r="G2204" s="450" t="str">
        <f>if(Wine!X26=0,"",IF(isblank(Wine!X26),"",if(MOC!$J$156=true,Wine!$U$14,$B$2088)))</f>
        <v/>
      </c>
      <c r="H2204" s="780">
        <f t="shared" si="22"/>
        <v>11</v>
      </c>
      <c r="I2204" s="793" t="str">
        <f>Wine!AY26</f>
        <v/>
      </c>
      <c r="J2204" s="793"/>
      <c r="K2204" s="793"/>
      <c r="L2204" s="793"/>
      <c r="M2204" s="793"/>
      <c r="N2204" s="793"/>
      <c r="O2204" s="793"/>
      <c r="P2204" s="793" t="str">
        <f>IF(ISBLANK(Wine!AZ26),"",if(Wine!AZ26=0,"",Wine!AZ26))</f>
        <v/>
      </c>
      <c r="Q2204" s="793"/>
      <c r="R2204" s="793" t="str">
        <f>IF(ISBLANK(Wine!BB26),"",if(Wine!BB26=0,"",Wine!BB26))</f>
        <v/>
      </c>
    </row>
    <row r="2205">
      <c r="A2205" s="779"/>
      <c r="C2205" s="450" t="b">
        <f>IF(ISBLANK(Wine!V27),FALSE,if(Wine!V27=0,FALSE,TRUE))</f>
        <v>0</v>
      </c>
      <c r="D2205" s="450" t="str">
        <f>if(Wine!X27=0,"",IF(isblank(Wine!X27),"",if(MOC!$J$152=false,Wine!U27,if(C2205=true,MOC!$H$152&amp;Wine!U27,if(MOC!$J$153,MOC!$H$152&amp;Wine!U27,Wine!U27)))))</f>
        <v/>
      </c>
      <c r="E2205" s="450" t="str">
        <f>if(Wine!X27=0,"",IF(isblank(Wine!X27),"",Wine!X27))</f>
        <v/>
      </c>
      <c r="G2205" s="450" t="str">
        <f>if(Wine!X27=0,"",IF(isblank(Wine!X27),"",if(MOC!$J$156=true,Wine!$U$14,$B$2088)))</f>
        <v/>
      </c>
      <c r="H2205" s="780">
        <f t="shared" si="22"/>
        <v>12</v>
      </c>
      <c r="I2205" s="793" t="str">
        <f>Wine!AY27</f>
        <v/>
      </c>
      <c r="J2205" s="793"/>
      <c r="K2205" s="793"/>
      <c r="L2205" s="793"/>
      <c r="M2205" s="793"/>
      <c r="N2205" s="793"/>
      <c r="O2205" s="793"/>
      <c r="P2205" s="793" t="str">
        <f>IF(ISBLANK(Wine!AZ27),"",if(Wine!AZ27=0,"",Wine!AZ27))</f>
        <v/>
      </c>
      <c r="Q2205" s="793"/>
      <c r="R2205" s="793" t="str">
        <f>IF(ISBLANK(Wine!BB27),"",if(Wine!BB27=0,"",Wine!BB27))</f>
        <v/>
      </c>
    </row>
    <row r="2206">
      <c r="A2206" s="779"/>
      <c r="C2206" s="450" t="b">
        <f>IF(ISBLANK(Wine!V28),FALSE,if(Wine!V28=0,FALSE,TRUE))</f>
        <v>0</v>
      </c>
      <c r="D2206" s="450" t="str">
        <f>if(Wine!X28=0,"",IF(isblank(Wine!X28),"",if(MOC!$J$152=false,Wine!U28,if(C2206=true,MOC!$H$152&amp;Wine!U28,if(MOC!$J$153,MOC!$H$152&amp;Wine!U28,Wine!U28)))))</f>
        <v/>
      </c>
      <c r="E2206" s="450" t="str">
        <f>if(Wine!X28=0,"",IF(isblank(Wine!X28),"",Wine!X28))</f>
        <v/>
      </c>
      <c r="G2206" s="450" t="str">
        <f>if(Wine!X28=0,"",IF(isblank(Wine!X28),"",if(MOC!$J$156=true,Wine!$U$14,$B$2088)))</f>
        <v/>
      </c>
      <c r="H2206" s="780">
        <f t="shared" si="22"/>
        <v>13</v>
      </c>
      <c r="I2206" s="793" t="str">
        <f>Wine!AY28</f>
        <v/>
      </c>
      <c r="J2206" s="793"/>
      <c r="K2206" s="793"/>
      <c r="L2206" s="793"/>
      <c r="M2206" s="793"/>
      <c r="N2206" s="793"/>
      <c r="O2206" s="793"/>
      <c r="P2206" s="793" t="str">
        <f>IF(ISBLANK(Wine!AZ28),"",if(Wine!AZ28=0,"",Wine!AZ28))</f>
        <v/>
      </c>
      <c r="Q2206" s="793"/>
      <c r="R2206" s="793" t="str">
        <f>IF(ISBLANK(Wine!BB28),"",if(Wine!BB28=0,"",Wine!BB28))</f>
        <v/>
      </c>
    </row>
    <row r="2207">
      <c r="A2207" s="779"/>
      <c r="C2207" s="450" t="b">
        <f>IF(ISBLANK(Wine!V29),FALSE,if(Wine!V29=0,FALSE,TRUE))</f>
        <v>0</v>
      </c>
      <c r="D2207" s="450" t="str">
        <f>if(Wine!X29=0,"",IF(isblank(Wine!X29),"",if(MOC!$J$152=false,Wine!U29,if(C2207=true,MOC!$H$152&amp;Wine!U29,if(MOC!$J$153,MOC!$H$152&amp;Wine!U29,Wine!U29)))))</f>
        <v/>
      </c>
      <c r="E2207" s="450" t="str">
        <f>if(Wine!X29=0,"",IF(isblank(Wine!X29),"",Wine!X29))</f>
        <v/>
      </c>
      <c r="G2207" s="450" t="str">
        <f>if(Wine!X29=0,"",IF(isblank(Wine!X29),"",if(MOC!$J$156=true,Wine!$U$14,$B$2088)))</f>
        <v/>
      </c>
      <c r="H2207" s="780">
        <f t="shared" si="22"/>
        <v>14</v>
      </c>
      <c r="I2207" s="793" t="str">
        <f>Wine!AY29</f>
        <v/>
      </c>
      <c r="J2207" s="793"/>
      <c r="K2207" s="793"/>
      <c r="L2207" s="793"/>
      <c r="M2207" s="793"/>
      <c r="N2207" s="793"/>
      <c r="O2207" s="793"/>
      <c r="P2207" s="793" t="str">
        <f>IF(ISBLANK(Wine!AZ29),"",if(Wine!AZ29=0,"",Wine!AZ29))</f>
        <v/>
      </c>
      <c r="Q2207" s="793"/>
      <c r="R2207" s="793" t="str">
        <f>IF(ISBLANK(Wine!BB29),"",if(Wine!BB29=0,"",Wine!BB29))</f>
        <v/>
      </c>
    </row>
    <row r="2208">
      <c r="A2208" s="779"/>
      <c r="C2208" s="450" t="b">
        <f>IF(ISBLANK(Wine!V30),FALSE,if(Wine!V30=0,FALSE,TRUE))</f>
        <v>0</v>
      </c>
      <c r="D2208" s="450" t="str">
        <f>if(Wine!X30=0,"",IF(isblank(Wine!X30),"",if(MOC!$J$152=false,Wine!U30,if(C2208=true,MOC!$H$152&amp;Wine!U30,if(MOC!$J$153,MOC!$H$152&amp;Wine!U30,Wine!U30)))))</f>
        <v/>
      </c>
      <c r="E2208" s="450" t="str">
        <f>if(Wine!X30=0,"",IF(isblank(Wine!X30),"",Wine!X30))</f>
        <v/>
      </c>
      <c r="G2208" s="450" t="str">
        <f>if(Wine!X30=0,"",IF(isblank(Wine!X30),"",if(MOC!$J$156=true,Wine!$U$14,$B$2088)))</f>
        <v/>
      </c>
      <c r="H2208" s="780">
        <f t="shared" si="22"/>
        <v>15</v>
      </c>
      <c r="I2208" s="793" t="str">
        <f>Wine!AY30</f>
        <v/>
      </c>
      <c r="J2208" s="793"/>
      <c r="K2208" s="793"/>
      <c r="L2208" s="793"/>
      <c r="M2208" s="793"/>
      <c r="N2208" s="793"/>
      <c r="O2208" s="793"/>
      <c r="P2208" s="793" t="str">
        <f>IF(ISBLANK(Wine!AZ30),"",if(Wine!AZ30=0,"",Wine!AZ30))</f>
        <v/>
      </c>
      <c r="Q2208" s="793"/>
      <c r="R2208" s="793" t="str">
        <f>IF(ISBLANK(Wine!BB30),"",if(Wine!BB30=0,"",Wine!BB30))</f>
        <v/>
      </c>
    </row>
    <row r="2209">
      <c r="A2209" s="779"/>
      <c r="C2209" s="450" t="b">
        <f>IF(ISBLANK(Wine!V31),FALSE,if(Wine!V31=0,FALSE,TRUE))</f>
        <v>0</v>
      </c>
      <c r="D2209" s="450" t="str">
        <f>if(Wine!X31=0,"",IF(isblank(Wine!X31),"",if(MOC!$J$152=false,Wine!U31,if(C2209=true,MOC!$H$152&amp;Wine!U31,if(MOC!$J$153,MOC!$H$152&amp;Wine!U31,Wine!U31)))))</f>
        <v/>
      </c>
      <c r="E2209" s="450" t="str">
        <f>if(Wine!X31=0,"",IF(isblank(Wine!X31),"",Wine!X31))</f>
        <v/>
      </c>
      <c r="G2209" s="450" t="str">
        <f>if(Wine!X31=0,"",IF(isblank(Wine!X31),"",if(MOC!$J$156=true,Wine!$U$14,$B$2088)))</f>
        <v/>
      </c>
      <c r="H2209" s="780">
        <f t="shared" si="22"/>
        <v>16</v>
      </c>
      <c r="I2209" s="793" t="str">
        <f>Wine!AY31</f>
        <v/>
      </c>
      <c r="J2209" s="793"/>
      <c r="K2209" s="793"/>
      <c r="L2209" s="793"/>
      <c r="M2209" s="793"/>
      <c r="N2209" s="793"/>
      <c r="O2209" s="793"/>
      <c r="P2209" s="793" t="str">
        <f>IF(ISBLANK(Wine!AZ31),"",if(Wine!AZ31=0,"",Wine!AZ31))</f>
        <v/>
      </c>
      <c r="Q2209" s="793"/>
      <c r="R2209" s="793" t="str">
        <f>IF(ISBLANK(Wine!BB31),"",if(Wine!BB31=0,"",Wine!BB31))</f>
        <v/>
      </c>
    </row>
    <row r="2210">
      <c r="A2210" s="779"/>
      <c r="C2210" s="450" t="b">
        <f>IF(ISBLANK(Wine!V32),FALSE,if(Wine!V32=0,FALSE,TRUE))</f>
        <v>0</v>
      </c>
      <c r="D2210" s="450" t="str">
        <f>if(Wine!X32=0,"",IF(isblank(Wine!X32),"",if(MOC!$J$152=false,Wine!U32,if(C2210=true,MOC!$H$152&amp;Wine!U32,if(MOC!$J$153,MOC!$H$152&amp;Wine!U32,Wine!U32)))))</f>
        <v/>
      </c>
      <c r="E2210" s="450" t="str">
        <f>if(Wine!X32=0,"",IF(isblank(Wine!X32),"",Wine!X32))</f>
        <v/>
      </c>
      <c r="G2210" s="450" t="str">
        <f>if(Wine!X32=0,"",IF(isblank(Wine!X32),"",if(MOC!$J$156=true,Wine!$U$14,$B$2088)))</f>
        <v/>
      </c>
      <c r="H2210" s="780">
        <f t="shared" si="22"/>
        <v>17</v>
      </c>
      <c r="I2210" s="793" t="str">
        <f>Wine!AY32</f>
        <v/>
      </c>
      <c r="J2210" s="793"/>
      <c r="K2210" s="793"/>
      <c r="L2210" s="793"/>
      <c r="M2210" s="793"/>
      <c r="N2210" s="793"/>
      <c r="O2210" s="793"/>
      <c r="P2210" s="793" t="str">
        <f>IF(ISBLANK(Wine!AZ32),"",if(Wine!AZ32=0,"",Wine!AZ32))</f>
        <v/>
      </c>
      <c r="Q2210" s="793"/>
      <c r="R2210" s="793" t="str">
        <f>IF(ISBLANK(Wine!BB32),"",if(Wine!BB32=0,"",Wine!BB32))</f>
        <v/>
      </c>
    </row>
    <row r="2211">
      <c r="A2211" s="779"/>
      <c r="C2211" s="450" t="b">
        <f>IF(ISBLANK(Wine!V33),FALSE,if(Wine!V33=0,FALSE,TRUE))</f>
        <v>0</v>
      </c>
      <c r="D2211" s="450" t="str">
        <f>if(Wine!X33=0,"",IF(isblank(Wine!X33),"",if(MOC!$J$152=false,Wine!U33,if(C2211=true,MOC!$H$152&amp;Wine!U33,if(MOC!$J$153,MOC!$H$152&amp;Wine!U33,Wine!U33)))))</f>
        <v/>
      </c>
      <c r="E2211" s="450" t="str">
        <f>if(Wine!X33=0,"",IF(isblank(Wine!X33),"",Wine!X33))</f>
        <v/>
      </c>
      <c r="G2211" s="450" t="str">
        <f>if(Wine!X33=0,"",IF(isblank(Wine!X33),"",if(MOC!$J$156=true,Wine!$U$14,$B$2088)))</f>
        <v/>
      </c>
      <c r="H2211" s="780">
        <f t="shared" si="22"/>
        <v>18</v>
      </c>
      <c r="I2211" s="793" t="str">
        <f>Wine!AY33</f>
        <v/>
      </c>
      <c r="J2211" s="793"/>
      <c r="K2211" s="793"/>
      <c r="L2211" s="793"/>
      <c r="M2211" s="793"/>
      <c r="N2211" s="793"/>
      <c r="O2211" s="793"/>
      <c r="P2211" s="793" t="str">
        <f>IF(ISBLANK(Wine!AZ33),"",if(Wine!AZ33=0,"",Wine!AZ33))</f>
        <v/>
      </c>
      <c r="Q2211" s="793"/>
      <c r="R2211" s="793" t="str">
        <f>IF(ISBLANK(Wine!BB33),"",if(Wine!BB33=0,"",Wine!BB33))</f>
        <v/>
      </c>
    </row>
    <row r="2212">
      <c r="A2212" s="779"/>
      <c r="C2212" s="450" t="b">
        <f>IF(ISBLANK(Wine!V34),FALSE,if(Wine!V34=0,FALSE,TRUE))</f>
        <v>0</v>
      </c>
      <c r="D2212" s="450" t="str">
        <f>if(Wine!X34=0,"",IF(isblank(Wine!X34),"",if(MOC!$J$152=false,Wine!U34,if(C2212=true,MOC!$H$152&amp;Wine!U34,if(MOC!$J$153,MOC!$H$152&amp;Wine!U34,Wine!U34)))))</f>
        <v/>
      </c>
      <c r="E2212" s="450" t="str">
        <f>if(Wine!X34=0,"",IF(isblank(Wine!X34),"",Wine!X34))</f>
        <v/>
      </c>
      <c r="G2212" s="450" t="str">
        <f>if(Wine!X34=0,"",IF(isblank(Wine!X34),"",if(MOC!$J$156=true,Wine!$U$14,$B$2088)))</f>
        <v/>
      </c>
      <c r="H2212" s="780">
        <f t="shared" si="22"/>
        <v>19</v>
      </c>
      <c r="I2212" s="793" t="str">
        <f>Wine!AY34</f>
        <v/>
      </c>
      <c r="J2212" s="793"/>
      <c r="K2212" s="793"/>
      <c r="L2212" s="793"/>
      <c r="M2212" s="793"/>
      <c r="N2212" s="793"/>
      <c r="O2212" s="793"/>
      <c r="P2212" s="793" t="str">
        <f>IF(ISBLANK(Wine!AZ34),"",if(Wine!AZ34=0,"",Wine!AZ34))</f>
        <v/>
      </c>
      <c r="Q2212" s="793"/>
      <c r="R2212" s="793" t="str">
        <f>IF(ISBLANK(Wine!BB34),"",if(Wine!BB34=0,"",Wine!BB34))</f>
        <v/>
      </c>
    </row>
    <row r="2213">
      <c r="A2213" s="779"/>
      <c r="C2213" s="450" t="b">
        <f>IF(ISBLANK(Wine!V35),FALSE,if(Wine!V35=0,FALSE,TRUE))</f>
        <v>0</v>
      </c>
      <c r="D2213" s="450" t="str">
        <f>if(Wine!X35=0,"",IF(isblank(Wine!X35),"",if(MOC!$J$152=false,Wine!U35,if(C2213=true,MOC!$H$152&amp;Wine!U35,if(MOC!$J$153,MOC!$H$152&amp;Wine!U35,Wine!U35)))))</f>
        <v/>
      </c>
      <c r="E2213" s="450" t="str">
        <f>if(Wine!X35=0,"",IF(isblank(Wine!X35),"",Wine!X35))</f>
        <v/>
      </c>
      <c r="G2213" s="450" t="str">
        <f>if(Wine!X35=0,"",IF(isblank(Wine!X35),"",if(MOC!$J$156=true,Wine!$U$14,$B$2088)))</f>
        <v/>
      </c>
      <c r="H2213" s="780">
        <f t="shared" si="22"/>
        <v>20</v>
      </c>
      <c r="I2213" s="793" t="str">
        <f>Wine!AY35</f>
        <v/>
      </c>
      <c r="J2213" s="793"/>
      <c r="K2213" s="793"/>
      <c r="L2213" s="793"/>
      <c r="M2213" s="793"/>
      <c r="N2213" s="793"/>
      <c r="O2213" s="793"/>
      <c r="P2213" s="793" t="str">
        <f>IF(ISBLANK(Wine!AZ35),"",if(Wine!AZ35=0,"",Wine!AZ35))</f>
        <v/>
      </c>
      <c r="Q2213" s="793"/>
      <c r="R2213" s="793" t="str">
        <f>IF(ISBLANK(Wine!BB35),"",if(Wine!BB35=0,"",Wine!BB35))</f>
        <v/>
      </c>
    </row>
    <row r="2214">
      <c r="A2214" s="779"/>
      <c r="C2214" s="450" t="b">
        <f>IF(ISBLANK(Wine!V36),FALSE,if(Wine!V36=0,FALSE,TRUE))</f>
        <v>0</v>
      </c>
      <c r="D2214" s="450" t="str">
        <f>if(Wine!X36=0,"",IF(isblank(Wine!X36),"",if(MOC!$J$152=false,Wine!U36,if(C2214=true,MOC!$H$152&amp;Wine!U36,if(MOC!$J$153,MOC!$H$152&amp;Wine!U36,Wine!U36)))))</f>
        <v/>
      </c>
      <c r="E2214" s="450" t="str">
        <f>if(Wine!X36=0,"",IF(isblank(Wine!X36),"",Wine!X36))</f>
        <v/>
      </c>
      <c r="G2214" s="450" t="str">
        <f>if(Wine!X36=0,"",IF(isblank(Wine!X36),"",if(MOC!$J$156=true,Wine!$U$14,$B$2088)))</f>
        <v/>
      </c>
      <c r="H2214" s="780">
        <f t="shared" si="22"/>
        <v>21</v>
      </c>
      <c r="I2214" s="793" t="str">
        <f>Wine!AY36</f>
        <v/>
      </c>
      <c r="J2214" s="793"/>
      <c r="K2214" s="793"/>
      <c r="L2214" s="793"/>
      <c r="M2214" s="793"/>
      <c r="N2214" s="793"/>
      <c r="O2214" s="793"/>
      <c r="P2214" s="793" t="str">
        <f>IF(ISBLANK(Wine!AZ36),"",if(Wine!AZ36=0,"",Wine!AZ36))</f>
        <v/>
      </c>
      <c r="Q2214" s="793"/>
      <c r="R2214" s="793" t="str">
        <f>IF(ISBLANK(Wine!BB36),"",if(Wine!BB36=0,"",Wine!BB36))</f>
        <v/>
      </c>
    </row>
    <row r="2215">
      <c r="A2215" s="779"/>
      <c r="C2215" s="450" t="b">
        <f>IF(ISBLANK(Wine!V37),FALSE,if(Wine!V37=0,FALSE,TRUE))</f>
        <v>0</v>
      </c>
      <c r="D2215" s="450" t="str">
        <f>if(Wine!X37=0,"",IF(isblank(Wine!X37),"",if(MOC!$J$152=false,Wine!U37,if(C2215=true,MOC!$H$152&amp;Wine!U37,if(MOC!$J$153,MOC!$H$152&amp;Wine!U37,Wine!U37)))))</f>
        <v/>
      </c>
      <c r="E2215" s="450" t="str">
        <f>if(Wine!X37=0,"",IF(isblank(Wine!X37),"",Wine!X37))</f>
        <v/>
      </c>
      <c r="G2215" s="450" t="str">
        <f>if(Wine!X37=0,"",IF(isblank(Wine!X37),"",if(MOC!$J$156=true,Wine!$U$14,$B$2088)))</f>
        <v/>
      </c>
      <c r="H2215" s="780">
        <f t="shared" si="22"/>
        <v>22</v>
      </c>
      <c r="I2215" s="793" t="str">
        <f>Wine!AY37</f>
        <v/>
      </c>
      <c r="J2215" s="793"/>
      <c r="K2215" s="793"/>
      <c r="L2215" s="793"/>
      <c r="M2215" s="793"/>
      <c r="N2215" s="793"/>
      <c r="O2215" s="793"/>
      <c r="P2215" s="793" t="str">
        <f>IF(ISBLANK(Wine!AZ37),"",if(Wine!AZ37=0,"",Wine!AZ37))</f>
        <v/>
      </c>
      <c r="Q2215" s="793"/>
      <c r="R2215" s="793" t="str">
        <f>IF(ISBLANK(Wine!BB37),"",if(Wine!BB37=0,"",Wine!BB37))</f>
        <v/>
      </c>
    </row>
    <row r="2216">
      <c r="A2216" s="779"/>
      <c r="C2216" s="450" t="b">
        <f>IF(ISBLANK(Wine!V38),FALSE,if(Wine!V38=0,FALSE,TRUE))</f>
        <v>0</v>
      </c>
      <c r="D2216" s="450" t="str">
        <f>if(Wine!X38=0,"",IF(isblank(Wine!X38),"",if(MOC!$J$152=false,Wine!U38,if(C2216=true,MOC!$H$152&amp;Wine!U38,if(MOC!$J$153,MOC!$H$152&amp;Wine!U38,Wine!U38)))))</f>
        <v/>
      </c>
      <c r="E2216" s="450" t="str">
        <f>if(Wine!X38=0,"",IF(isblank(Wine!X38),"",Wine!X38))</f>
        <v/>
      </c>
      <c r="G2216" s="450" t="str">
        <f>if(Wine!X38=0,"",IF(isblank(Wine!X38),"",if(MOC!$J$156=true,Wine!$U$14,$B$2088)))</f>
        <v/>
      </c>
      <c r="H2216" s="780">
        <f t="shared" si="22"/>
        <v>23</v>
      </c>
      <c r="I2216" s="793" t="str">
        <f>Wine!AY38</f>
        <v/>
      </c>
      <c r="J2216" s="793"/>
      <c r="K2216" s="793"/>
      <c r="L2216" s="793"/>
      <c r="M2216" s="793"/>
      <c r="N2216" s="793"/>
      <c r="O2216" s="793"/>
      <c r="P2216" s="793" t="str">
        <f>IF(ISBLANK(Wine!AZ38),"",if(Wine!AZ38=0,"",Wine!AZ38))</f>
        <v/>
      </c>
      <c r="Q2216" s="793"/>
      <c r="R2216" s="793" t="str">
        <f>IF(ISBLANK(Wine!BB38),"",if(Wine!BB38=0,"",Wine!BB38))</f>
        <v/>
      </c>
    </row>
    <row r="2217">
      <c r="A2217" s="779"/>
      <c r="C2217" s="450" t="b">
        <f>IF(ISBLANK(Wine!V39),FALSE,if(Wine!V39=0,FALSE,TRUE))</f>
        <v>0</v>
      </c>
      <c r="D2217" s="450" t="str">
        <f>if(Wine!X39=0,"",IF(isblank(Wine!X39),"",if(MOC!$J$152=false,Wine!U39,if(C2217=true,MOC!$H$152&amp;Wine!U39,if(MOC!$J$153,MOC!$H$152&amp;Wine!U39,Wine!U39)))))</f>
        <v/>
      </c>
      <c r="E2217" s="450" t="str">
        <f>if(Wine!X39=0,"",IF(isblank(Wine!X39),"",Wine!X39))</f>
        <v/>
      </c>
      <c r="G2217" s="450" t="str">
        <f>if(Wine!X39=0,"",IF(isblank(Wine!X39),"",if(MOC!$J$156=true,Wine!$U$14,$B$2088)))</f>
        <v/>
      </c>
      <c r="H2217" s="780">
        <f t="shared" si="22"/>
        <v>24</v>
      </c>
      <c r="I2217" s="793" t="str">
        <f>Wine!AY39</f>
        <v/>
      </c>
      <c r="J2217" s="793"/>
      <c r="K2217" s="793"/>
      <c r="L2217" s="793"/>
      <c r="M2217" s="793"/>
      <c r="N2217" s="793"/>
      <c r="O2217" s="793"/>
      <c r="P2217" s="793" t="str">
        <f>IF(ISBLANK(Wine!AZ39),"",if(Wine!AZ39=0,"",Wine!AZ39))</f>
        <v/>
      </c>
      <c r="Q2217" s="793"/>
      <c r="R2217" s="793" t="str">
        <f>IF(ISBLANK(Wine!BB39),"",if(Wine!BB39=0,"",Wine!BB39))</f>
        <v/>
      </c>
    </row>
    <row r="2218">
      <c r="A2218" s="779"/>
      <c r="C2218" s="450" t="b">
        <f>IF(ISBLANK(Wine!V40),FALSE,if(Wine!V40=0,FALSE,TRUE))</f>
        <v>0</v>
      </c>
      <c r="D2218" s="450" t="str">
        <f>if(Wine!X40=0,"",IF(isblank(Wine!X40),"",if(MOC!$J$152=false,Wine!U40,if(C2218=true,MOC!$H$152&amp;Wine!U40,if(MOC!$J$153,MOC!$H$152&amp;Wine!U40,Wine!U40)))))</f>
        <v/>
      </c>
      <c r="E2218" s="450" t="str">
        <f>if(Wine!X40=0,"",IF(isblank(Wine!X40),"",Wine!X40))</f>
        <v/>
      </c>
      <c r="G2218" s="450" t="str">
        <f>if(Wine!X40=0,"",IF(isblank(Wine!X40),"",if(MOC!$J$156=true,Wine!$U$14,$B$2088)))</f>
        <v/>
      </c>
      <c r="H2218" s="780">
        <f t="shared" si="22"/>
        <v>25</v>
      </c>
      <c r="I2218" s="793" t="str">
        <f>Wine!AY40</f>
        <v/>
      </c>
      <c r="J2218" s="793"/>
      <c r="K2218" s="793"/>
      <c r="L2218" s="793"/>
      <c r="M2218" s="793"/>
      <c r="N2218" s="793"/>
      <c r="O2218" s="793"/>
      <c r="P2218" s="793" t="str">
        <f>IF(ISBLANK(Wine!AZ40),"",if(Wine!AZ40=0,"",Wine!AZ40))</f>
        <v/>
      </c>
      <c r="Q2218" s="793"/>
      <c r="R2218" s="793" t="str">
        <f>IF(ISBLANK(Wine!BB40),"",if(Wine!BB40=0,"",Wine!BB40))</f>
        <v/>
      </c>
    </row>
    <row r="2219">
      <c r="A2219" s="779"/>
      <c r="C2219" s="450" t="b">
        <f>IF(ISBLANK(Wine!V41),FALSE,if(Wine!V41=0,FALSE,TRUE))</f>
        <v>0</v>
      </c>
      <c r="D2219" s="450" t="str">
        <f>if(Wine!X41=0,"",IF(isblank(Wine!X41),"",if(MOC!$J$152=false,Wine!U41,if(C2219=true,MOC!$H$152&amp;Wine!U41,if(MOC!$J$153,MOC!$H$152&amp;Wine!U41,Wine!U41)))))</f>
        <v/>
      </c>
      <c r="E2219" s="450" t="str">
        <f>if(Wine!X41=0,"",IF(isblank(Wine!X41),"",Wine!X41))</f>
        <v/>
      </c>
      <c r="G2219" s="450" t="str">
        <f>if(Wine!X41=0,"",IF(isblank(Wine!X41),"",if(MOC!$J$156=true,Wine!$U$14,$B$2088)))</f>
        <v/>
      </c>
      <c r="H2219" s="780">
        <f t="shared" si="22"/>
        <v>26</v>
      </c>
      <c r="I2219" s="793" t="str">
        <f>Wine!AY41</f>
        <v/>
      </c>
      <c r="J2219" s="793"/>
      <c r="K2219" s="793"/>
      <c r="L2219" s="793"/>
      <c r="M2219" s="793"/>
      <c r="N2219" s="793"/>
      <c r="O2219" s="793"/>
      <c r="P2219" s="793" t="str">
        <f>IF(ISBLANK(Wine!AZ41),"",if(Wine!AZ41=0,"",Wine!AZ41))</f>
        <v/>
      </c>
      <c r="Q2219" s="793"/>
      <c r="R2219" s="793" t="str">
        <f>IF(ISBLANK(Wine!BB41),"",if(Wine!BB41=0,"",Wine!BB41))</f>
        <v/>
      </c>
    </row>
    <row r="2220">
      <c r="A2220" s="779"/>
      <c r="C2220" s="450" t="b">
        <f>IF(ISBLANK(Wine!V42),FALSE,if(Wine!V42=0,FALSE,TRUE))</f>
        <v>0</v>
      </c>
      <c r="D2220" s="450" t="str">
        <f>if(Wine!X42=0,"",IF(isblank(Wine!X42),"",if(MOC!$J$152=false,Wine!U42,if(C2220=true,MOC!$H$152&amp;Wine!U42,if(MOC!$J$153,MOC!$H$152&amp;Wine!U42,Wine!U42)))))</f>
        <v/>
      </c>
      <c r="E2220" s="450" t="str">
        <f>if(Wine!X42=0,"",IF(isblank(Wine!X42),"",Wine!X42))</f>
        <v/>
      </c>
      <c r="G2220" s="450" t="str">
        <f>if(Wine!X42=0,"",IF(isblank(Wine!X42),"",if(MOC!$J$156=true,Wine!$U$14,$B$2088)))</f>
        <v/>
      </c>
      <c r="H2220" s="780">
        <f t="shared" si="22"/>
        <v>27</v>
      </c>
      <c r="I2220" s="793" t="str">
        <f>Wine!AY42</f>
        <v/>
      </c>
      <c r="J2220" s="793"/>
      <c r="K2220" s="793"/>
      <c r="L2220" s="793"/>
      <c r="M2220" s="793"/>
      <c r="N2220" s="793"/>
      <c r="O2220" s="793"/>
      <c r="P2220" s="793" t="str">
        <f>IF(ISBLANK(Wine!AZ42),"",if(Wine!AZ42=0,"",Wine!AZ42))</f>
        <v/>
      </c>
      <c r="Q2220" s="793"/>
      <c r="R2220" s="793" t="str">
        <f>IF(ISBLANK(Wine!BB42),"",if(Wine!BB42=0,"",Wine!BB42))</f>
        <v/>
      </c>
    </row>
    <row r="2221">
      <c r="A2221" s="779"/>
      <c r="C2221" s="450" t="b">
        <f>IF(ISBLANK(Wine!V43),FALSE,if(Wine!V43=0,FALSE,TRUE))</f>
        <v>0</v>
      </c>
      <c r="D2221" s="450" t="str">
        <f>if(Wine!X43=0,"",IF(isblank(Wine!X43),"",if(MOC!$J$152=false,Wine!U43,if(C2221=true,MOC!$H$152&amp;Wine!U43,if(MOC!$J$153,MOC!$H$152&amp;Wine!U43,Wine!U43)))))</f>
        <v/>
      </c>
      <c r="E2221" s="450" t="str">
        <f>if(Wine!X43=0,"",IF(isblank(Wine!X43),"",Wine!X43))</f>
        <v/>
      </c>
      <c r="G2221" s="450" t="str">
        <f>if(Wine!X43=0,"",IF(isblank(Wine!X43),"",if(MOC!$J$156=true,Wine!$U$14,$B$2088)))</f>
        <v/>
      </c>
      <c r="H2221" s="780">
        <f t="shared" si="22"/>
        <v>28</v>
      </c>
      <c r="I2221" s="793" t="str">
        <f>Wine!AY43</f>
        <v/>
      </c>
      <c r="J2221" s="793"/>
      <c r="K2221" s="793"/>
      <c r="L2221" s="793"/>
      <c r="M2221" s="793"/>
      <c r="N2221" s="793"/>
      <c r="O2221" s="793"/>
      <c r="P2221" s="793" t="str">
        <f>IF(ISBLANK(Wine!AZ43),"",if(Wine!AZ43=0,"",Wine!AZ43))</f>
        <v/>
      </c>
      <c r="Q2221" s="793"/>
      <c r="R2221" s="793" t="str">
        <f>IF(ISBLANK(Wine!BB43),"",if(Wine!BB43=0,"",Wine!BB43))</f>
        <v/>
      </c>
    </row>
    <row r="2222">
      <c r="A2222" s="779"/>
      <c r="C2222" s="450" t="b">
        <f>IF(ISBLANK(Wine!V44),FALSE,if(Wine!V44=0,FALSE,TRUE))</f>
        <v>0</v>
      </c>
      <c r="D2222" s="450" t="str">
        <f>if(Wine!X44=0,"",IF(isblank(Wine!X44),"",if(MOC!$J$152=false,Wine!U44,if(C2222=true,MOC!$H$152&amp;Wine!U44,if(MOC!$J$153,MOC!$H$152&amp;Wine!U44,Wine!U44)))))</f>
        <v/>
      </c>
      <c r="E2222" s="450" t="str">
        <f>if(Wine!X44=0,"",IF(isblank(Wine!X44),"",Wine!X44))</f>
        <v/>
      </c>
      <c r="G2222" s="450" t="str">
        <f>if(Wine!X44=0,"",IF(isblank(Wine!X44),"",if(MOC!$J$156=true,Wine!$U$14,$B$2088)))</f>
        <v/>
      </c>
      <c r="H2222" s="780">
        <f t="shared" si="22"/>
        <v>29</v>
      </c>
      <c r="I2222" s="793" t="str">
        <f>Wine!AY44</f>
        <v/>
      </c>
      <c r="J2222" s="793"/>
      <c r="K2222" s="793"/>
      <c r="L2222" s="793"/>
      <c r="M2222" s="793"/>
      <c r="N2222" s="793"/>
      <c r="O2222" s="793"/>
      <c r="P2222" s="793" t="str">
        <f>IF(ISBLANK(Wine!AZ44),"",if(Wine!AZ44=0,"",Wine!AZ44))</f>
        <v/>
      </c>
      <c r="Q2222" s="793"/>
      <c r="R2222" s="793" t="str">
        <f>IF(ISBLANK(Wine!BB44),"",if(Wine!BB44=0,"",Wine!BB44))</f>
        <v/>
      </c>
    </row>
    <row r="2223">
      <c r="A2223" s="779"/>
      <c r="C2223" s="450" t="b">
        <f>IF(ISBLANK(Wine!V45),FALSE,if(Wine!V45=0,FALSE,TRUE))</f>
        <v>0</v>
      </c>
      <c r="D2223" s="450" t="str">
        <f>if(Wine!X45=0,"",IF(isblank(Wine!X45),"",if(MOC!$J$152=false,Wine!U45,if(C2223=true,MOC!$H$152&amp;Wine!U45,if(MOC!$J$153,MOC!$H$152&amp;Wine!U45,Wine!U45)))))</f>
        <v/>
      </c>
      <c r="E2223" s="450" t="str">
        <f>if(Wine!X45=0,"",IF(isblank(Wine!X45),"",Wine!X45))</f>
        <v/>
      </c>
      <c r="G2223" s="450" t="str">
        <f>if(Wine!X45=0,"",IF(isblank(Wine!X45),"",if(MOC!$J$156=true,Wine!$U$14,$B$2088)))</f>
        <v/>
      </c>
      <c r="H2223" s="780">
        <f t="shared" si="22"/>
        <v>30</v>
      </c>
      <c r="I2223" s="793" t="str">
        <f>Wine!AY45</f>
        <v/>
      </c>
      <c r="J2223" s="793"/>
      <c r="K2223" s="793"/>
      <c r="L2223" s="793"/>
      <c r="M2223" s="793"/>
      <c r="N2223" s="793"/>
      <c r="O2223" s="793"/>
      <c r="P2223" s="793" t="str">
        <f>IF(ISBLANK(Wine!AZ45),"",if(Wine!AZ45=0,"",Wine!AZ45))</f>
        <v/>
      </c>
      <c r="Q2223" s="793"/>
      <c r="R2223" s="793" t="str">
        <f>IF(ISBLANK(Wine!BB45),"",if(Wine!BB45=0,"",Wine!BB45))</f>
        <v/>
      </c>
    </row>
    <row r="2224">
      <c r="A2224" s="779"/>
      <c r="C2224" s="450" t="b">
        <f>IF(ISBLANK(Wine!V46),FALSE,if(Wine!V46=0,FALSE,TRUE))</f>
        <v>0</v>
      </c>
      <c r="D2224" s="450" t="str">
        <f>if(Wine!X46=0,"",IF(isblank(Wine!X46),"",if(MOC!$J$152=false,Wine!U46,if(C2224=true,MOC!$H$152&amp;Wine!U46,if(MOC!$J$153,MOC!$H$152&amp;Wine!U46,Wine!U46)))))</f>
        <v/>
      </c>
      <c r="E2224" s="450" t="str">
        <f>if(Wine!X46=0,"",IF(isblank(Wine!X46),"",Wine!X46))</f>
        <v/>
      </c>
      <c r="G2224" s="450" t="str">
        <f>if(Wine!X46=0,"",IF(isblank(Wine!X46),"",if(MOC!$J$156=true,Wine!$U$14,$B$2088)))</f>
        <v/>
      </c>
      <c r="H2224" s="780">
        <f t="shared" si="22"/>
        <v>31</v>
      </c>
      <c r="I2224" s="793" t="str">
        <f>Wine!AY46</f>
        <v/>
      </c>
      <c r="J2224" s="793"/>
      <c r="K2224" s="793"/>
      <c r="L2224" s="793"/>
      <c r="M2224" s="793"/>
      <c r="N2224" s="793"/>
      <c r="O2224" s="793"/>
      <c r="P2224" s="793" t="str">
        <f>IF(ISBLANK(Wine!AZ46),"",if(Wine!AZ46=0,"",Wine!AZ46))</f>
        <v/>
      </c>
      <c r="Q2224" s="793"/>
      <c r="R2224" s="793" t="str">
        <f>IF(ISBLANK(Wine!BB46),"",if(Wine!BB46=0,"",Wine!BB46))</f>
        <v/>
      </c>
    </row>
    <row r="2225">
      <c r="A2225" s="779"/>
      <c r="C2225" s="450" t="b">
        <f>IF(ISBLANK(Wine!V47),FALSE,if(Wine!V47=0,FALSE,TRUE))</f>
        <v>0</v>
      </c>
      <c r="D2225" s="450" t="str">
        <f>if(Wine!X47=0,"",IF(isblank(Wine!X47),"",if(MOC!$J$152=false,Wine!U47,if(C2225=true,MOC!$H$152&amp;Wine!U47,if(MOC!$J$153,MOC!$H$152&amp;Wine!U47,Wine!U47)))))</f>
        <v/>
      </c>
      <c r="E2225" s="450" t="str">
        <f>if(Wine!X47=0,"",IF(isblank(Wine!X47),"",Wine!X47))</f>
        <v/>
      </c>
      <c r="G2225" s="450" t="str">
        <f>if(Wine!X47=0,"",IF(isblank(Wine!X47),"",if(MOC!$J$156=true,Wine!$U$14,$B$2088)))</f>
        <v/>
      </c>
      <c r="H2225" s="780">
        <f t="shared" si="22"/>
        <v>32</v>
      </c>
      <c r="I2225" s="793" t="str">
        <f>Wine!AY47</f>
        <v/>
      </c>
      <c r="J2225" s="793"/>
      <c r="K2225" s="793"/>
      <c r="L2225" s="793"/>
      <c r="M2225" s="793"/>
      <c r="N2225" s="793"/>
      <c r="O2225" s="793"/>
      <c r="P2225" s="793" t="str">
        <f>IF(ISBLANK(Wine!AZ47),"",if(Wine!AZ47=0,"",Wine!AZ47))</f>
        <v/>
      </c>
      <c r="Q2225" s="793"/>
      <c r="R2225" s="793" t="str">
        <f>IF(ISBLANK(Wine!BB47),"",if(Wine!BB47=0,"",Wine!BB47))</f>
        <v/>
      </c>
    </row>
    <row r="2226">
      <c r="A2226" s="779"/>
      <c r="C2226" s="450" t="b">
        <f>IF(ISBLANK(Wine!V48),FALSE,if(Wine!V48=0,FALSE,TRUE))</f>
        <v>0</v>
      </c>
      <c r="D2226" s="450" t="str">
        <f>if(Wine!X48=0,"",IF(isblank(Wine!X48),"",if(MOC!$J$152=false,Wine!U48,if(C2226=true,MOC!$H$152&amp;Wine!U48,if(MOC!$J$153,MOC!$H$152&amp;Wine!U48,Wine!U48)))))</f>
        <v/>
      </c>
      <c r="E2226" s="450" t="str">
        <f>if(Wine!X48=0,"",IF(isblank(Wine!X48),"",Wine!X48))</f>
        <v/>
      </c>
      <c r="G2226" s="450" t="str">
        <f>if(Wine!X48=0,"",IF(isblank(Wine!X48),"",if(MOC!$J$156=true,Wine!$U$14,$B$2088)))</f>
        <v/>
      </c>
      <c r="H2226" s="780">
        <f t="shared" si="22"/>
        <v>33</v>
      </c>
      <c r="I2226" s="793" t="str">
        <f>Wine!AY48</f>
        <v/>
      </c>
      <c r="J2226" s="793"/>
      <c r="K2226" s="793"/>
      <c r="L2226" s="793"/>
      <c r="M2226" s="793"/>
      <c r="N2226" s="793"/>
      <c r="O2226" s="793"/>
      <c r="P2226" s="793" t="str">
        <f>IF(ISBLANK(Wine!AZ48),"",if(Wine!AZ48=0,"",Wine!AZ48))</f>
        <v/>
      </c>
      <c r="Q2226" s="793"/>
      <c r="R2226" s="793" t="str">
        <f>IF(ISBLANK(Wine!BB48),"",if(Wine!BB48=0,"",Wine!BB48))</f>
        <v/>
      </c>
    </row>
    <row r="2227">
      <c r="A2227" s="779"/>
      <c r="C2227" s="450" t="b">
        <f>IF(ISBLANK(Wine!V49),FALSE,if(Wine!V49=0,FALSE,TRUE))</f>
        <v>0</v>
      </c>
      <c r="D2227" s="450" t="str">
        <f>if(Wine!X49=0,"",IF(isblank(Wine!X49),"",if(MOC!$J$152=false,Wine!U49,if(C2227=true,MOC!$H$152&amp;Wine!U49,if(MOC!$J$153,MOC!$H$152&amp;Wine!U49,Wine!U49)))))</f>
        <v/>
      </c>
      <c r="E2227" s="450" t="str">
        <f>if(Wine!X49=0,"",IF(isblank(Wine!X49),"",Wine!X49))</f>
        <v/>
      </c>
      <c r="G2227" s="450" t="str">
        <f>if(Wine!X49=0,"",IF(isblank(Wine!X49),"",if(MOC!$J$156=true,Wine!$U$14,$B$2088)))</f>
        <v/>
      </c>
      <c r="H2227" s="780">
        <f t="shared" si="22"/>
        <v>34</v>
      </c>
      <c r="I2227" s="793" t="str">
        <f>Wine!AY49</f>
        <v/>
      </c>
      <c r="J2227" s="793"/>
      <c r="K2227" s="793"/>
      <c r="L2227" s="793"/>
      <c r="M2227" s="793"/>
      <c r="N2227" s="793"/>
      <c r="O2227" s="793"/>
      <c r="P2227" s="793" t="str">
        <f>IF(ISBLANK(Wine!AZ49),"",if(Wine!AZ49=0,"",Wine!AZ49))</f>
        <v/>
      </c>
      <c r="Q2227" s="793"/>
      <c r="R2227" s="793" t="str">
        <f>IF(ISBLANK(Wine!BB49),"",if(Wine!BB49=0,"",Wine!BB49))</f>
        <v/>
      </c>
    </row>
    <row r="2228">
      <c r="A2228" s="779"/>
      <c r="C2228" s="450" t="b">
        <f>IF(ISBLANK(Wine!V50),FALSE,if(Wine!V50=0,FALSE,TRUE))</f>
        <v>0</v>
      </c>
      <c r="D2228" s="450" t="str">
        <f>if(Wine!X50=0,"",IF(isblank(Wine!X50),"",if(MOC!$J$152=false,Wine!U50,if(C2228=true,MOC!$H$152&amp;Wine!U50,if(MOC!$J$153,MOC!$H$152&amp;Wine!U50,Wine!U50)))))</f>
        <v/>
      </c>
      <c r="E2228" s="450" t="str">
        <f>if(Wine!X50=0,"",IF(isblank(Wine!X50),"",Wine!X50))</f>
        <v/>
      </c>
      <c r="G2228" s="450" t="str">
        <f>if(Wine!X50=0,"",IF(isblank(Wine!X50),"",if(MOC!$J$156=true,Wine!$U$14,$B$2088)))</f>
        <v/>
      </c>
      <c r="H2228" s="780">
        <f t="shared" si="22"/>
        <v>35</v>
      </c>
      <c r="I2228" s="793" t="str">
        <f>Wine!AY50</f>
        <v/>
      </c>
      <c r="J2228" s="793"/>
      <c r="K2228" s="793"/>
      <c r="L2228" s="793"/>
      <c r="M2228" s="793"/>
      <c r="N2228" s="793"/>
      <c r="O2228" s="793"/>
      <c r="P2228" s="793" t="str">
        <f>IF(ISBLANK(Wine!AZ50),"",if(Wine!AZ50=0,"",Wine!AZ50))</f>
        <v/>
      </c>
      <c r="Q2228" s="793"/>
      <c r="R2228" s="793" t="str">
        <f>IF(ISBLANK(Wine!BB50),"",if(Wine!BB50=0,"",Wine!BB50))</f>
        <v/>
      </c>
    </row>
    <row r="2229">
      <c r="A2229" s="779"/>
      <c r="C2229" s="450" t="b">
        <f>IF(ISBLANK(Wine!V51),FALSE,if(Wine!V51=0,FALSE,TRUE))</f>
        <v>0</v>
      </c>
      <c r="D2229" s="450" t="str">
        <f>if(Wine!X51=0,"",IF(isblank(Wine!X51),"",if(MOC!$J$152=false,Wine!U51,if(C2229=true,MOC!$H$152&amp;Wine!U51,if(MOC!$J$153,MOC!$H$152&amp;Wine!U51,Wine!U51)))))</f>
        <v/>
      </c>
      <c r="E2229" s="450" t="str">
        <f>if(Wine!X51=0,"",IF(isblank(Wine!X51),"",Wine!X51))</f>
        <v/>
      </c>
      <c r="G2229" s="450" t="str">
        <f>if(Wine!X51=0,"",IF(isblank(Wine!X51),"",if(MOC!$J$156=true,Wine!$U$14,$B$2088)))</f>
        <v/>
      </c>
      <c r="H2229" s="780">
        <f t="shared" si="22"/>
        <v>36</v>
      </c>
      <c r="I2229" s="793" t="str">
        <f>Wine!AY51</f>
        <v/>
      </c>
      <c r="J2229" s="793"/>
      <c r="K2229" s="793"/>
      <c r="L2229" s="793"/>
      <c r="M2229" s="793"/>
      <c r="N2229" s="793"/>
      <c r="O2229" s="793"/>
      <c r="P2229" s="793" t="str">
        <f>IF(ISBLANK(Wine!AZ51),"",if(Wine!AZ51=0,"",Wine!AZ51))</f>
        <v/>
      </c>
      <c r="Q2229" s="793"/>
      <c r="R2229" s="793" t="str">
        <f>IF(ISBLANK(Wine!BB51),"",if(Wine!BB51=0,"",Wine!BB51))</f>
        <v/>
      </c>
    </row>
    <row r="2230">
      <c r="A2230" s="779"/>
      <c r="C2230" s="450" t="b">
        <f>IF(ISBLANK(Wine!V52),FALSE,if(Wine!V52=0,FALSE,TRUE))</f>
        <v>0</v>
      </c>
      <c r="D2230" s="450" t="str">
        <f>if(Wine!X52=0,"",IF(isblank(Wine!X52),"",if(MOC!$J$152=false,Wine!U52,if(C2230=true,MOC!$H$152&amp;Wine!U52,if(MOC!$J$153,MOC!$H$152&amp;Wine!U52,Wine!U52)))))</f>
        <v/>
      </c>
      <c r="E2230" s="450" t="str">
        <f>if(Wine!X52=0,"",IF(isblank(Wine!X52),"",Wine!X52))</f>
        <v/>
      </c>
      <c r="G2230" s="450" t="str">
        <f>if(Wine!X52=0,"",IF(isblank(Wine!X52),"",if(MOC!$J$156=true,Wine!$U$14,$B$2088)))</f>
        <v/>
      </c>
      <c r="H2230" s="780">
        <f t="shared" si="22"/>
        <v>37</v>
      </c>
      <c r="I2230" s="793" t="str">
        <f>Wine!AY52</f>
        <v/>
      </c>
      <c r="J2230" s="793"/>
      <c r="K2230" s="793"/>
      <c r="L2230" s="793"/>
      <c r="M2230" s="793"/>
      <c r="N2230" s="793"/>
      <c r="O2230" s="793"/>
      <c r="P2230" s="793" t="str">
        <f>IF(ISBLANK(Wine!AZ52),"",if(Wine!AZ52=0,"",Wine!AZ52))</f>
        <v/>
      </c>
      <c r="Q2230" s="793"/>
      <c r="R2230" s="793" t="str">
        <f>IF(ISBLANK(Wine!BB52),"",if(Wine!BB52=0,"",Wine!BB52))</f>
        <v/>
      </c>
    </row>
    <row r="2231">
      <c r="A2231" s="779"/>
      <c r="C2231" s="450" t="b">
        <f>IF(ISBLANK(Wine!V53),FALSE,if(Wine!V53=0,FALSE,TRUE))</f>
        <v>0</v>
      </c>
      <c r="D2231" s="450" t="str">
        <f>if(Wine!X53=0,"",IF(isblank(Wine!X53),"",if(MOC!$J$152=false,Wine!U53,if(C2231=true,MOC!$H$152&amp;Wine!U53,if(MOC!$J$153,MOC!$H$152&amp;Wine!U53,Wine!U53)))))</f>
        <v/>
      </c>
      <c r="E2231" s="450" t="str">
        <f>if(Wine!X53=0,"",IF(isblank(Wine!X53),"",Wine!X53))</f>
        <v/>
      </c>
      <c r="G2231" s="450" t="str">
        <f>if(Wine!X53=0,"",IF(isblank(Wine!X53),"",if(MOC!$J$156=true,Wine!$U$14,$B$2088)))</f>
        <v/>
      </c>
      <c r="H2231" s="780">
        <f t="shared" si="22"/>
        <v>38</v>
      </c>
      <c r="I2231" s="793" t="str">
        <f>Wine!AY53</f>
        <v/>
      </c>
      <c r="J2231" s="793"/>
      <c r="K2231" s="793"/>
      <c r="L2231" s="793"/>
      <c r="M2231" s="793"/>
      <c r="N2231" s="793"/>
      <c r="O2231" s="793"/>
      <c r="P2231" s="793" t="str">
        <f>IF(ISBLANK(Wine!AZ53),"",if(Wine!AZ53=0,"",Wine!AZ53))</f>
        <v/>
      </c>
      <c r="Q2231" s="793"/>
      <c r="R2231" s="793" t="str">
        <f>IF(ISBLANK(Wine!BB53),"",if(Wine!BB53=0,"",Wine!BB53))</f>
        <v/>
      </c>
    </row>
    <row r="2232">
      <c r="A2232" s="779"/>
      <c r="C2232" s="450" t="b">
        <f>IF(ISBLANK(Wine!V54),FALSE,if(Wine!V54=0,FALSE,TRUE))</f>
        <v>0</v>
      </c>
      <c r="D2232" s="450" t="str">
        <f>if(Wine!X54=0,"",IF(isblank(Wine!X54),"",if(MOC!$J$152=false,Wine!U54,if(C2232=true,MOC!$H$152&amp;Wine!U54,if(MOC!$J$153,MOC!$H$152&amp;Wine!U54,Wine!U54)))))</f>
        <v/>
      </c>
      <c r="E2232" s="450" t="str">
        <f>if(Wine!X54=0,"",IF(isblank(Wine!X54),"",Wine!X54))</f>
        <v/>
      </c>
      <c r="G2232" s="450" t="str">
        <f>if(Wine!X54=0,"",IF(isblank(Wine!X54),"",if(MOC!$J$156=true,Wine!$U$14,$B$2088)))</f>
        <v/>
      </c>
      <c r="H2232" s="780">
        <f t="shared" si="22"/>
        <v>39</v>
      </c>
      <c r="I2232" s="793" t="str">
        <f>Wine!AY54</f>
        <v/>
      </c>
      <c r="J2232" s="793"/>
      <c r="K2232" s="793"/>
      <c r="L2232" s="793"/>
      <c r="M2232" s="793"/>
      <c r="N2232" s="793"/>
      <c r="O2232" s="793"/>
      <c r="P2232" s="793" t="str">
        <f>IF(ISBLANK(Wine!AZ54),"",if(Wine!AZ54=0,"",Wine!AZ54))</f>
        <v/>
      </c>
      <c r="Q2232" s="793"/>
      <c r="R2232" s="793" t="str">
        <f>IF(ISBLANK(Wine!BB54),"",if(Wine!BB54=0,"",Wine!BB54))</f>
        <v/>
      </c>
    </row>
    <row r="2233">
      <c r="A2233" s="779"/>
      <c r="C2233" s="450" t="b">
        <f>IF(ISBLANK(Wine!V55),FALSE,if(Wine!V55=0,FALSE,TRUE))</f>
        <v>0</v>
      </c>
      <c r="D2233" s="450" t="str">
        <f>if(Wine!X55=0,"",IF(isblank(Wine!X55),"",if(MOC!$J$152=false,Wine!U55,if(C2233=true,MOC!$H$152&amp;Wine!U55,if(MOC!$J$153,MOC!$H$152&amp;Wine!U55,Wine!U55)))))</f>
        <v/>
      </c>
      <c r="E2233" s="450" t="str">
        <f>if(Wine!X55=0,"",IF(isblank(Wine!X55),"",Wine!X55))</f>
        <v/>
      </c>
      <c r="G2233" s="450" t="str">
        <f>if(Wine!X55=0,"",IF(isblank(Wine!X55),"",if(MOC!$J$156=true,Wine!$U$14,$B$2088)))</f>
        <v/>
      </c>
      <c r="H2233" s="780">
        <f t="shared" si="22"/>
        <v>40</v>
      </c>
      <c r="I2233" s="793" t="str">
        <f>Wine!AY55</f>
        <v/>
      </c>
      <c r="J2233" s="793"/>
      <c r="K2233" s="793"/>
      <c r="L2233" s="793"/>
      <c r="M2233" s="793"/>
      <c r="N2233" s="793"/>
      <c r="O2233" s="793"/>
      <c r="P2233" s="793" t="str">
        <f>IF(ISBLANK(Wine!AZ55),"",if(Wine!AZ55=0,"",Wine!AZ55))</f>
        <v/>
      </c>
      <c r="Q2233" s="793"/>
      <c r="R2233" s="793" t="str">
        <f>IF(ISBLANK(Wine!BB55),"",if(Wine!BB55=0,"",Wine!BB55))</f>
        <v/>
      </c>
    </row>
    <row r="2234">
      <c r="A2234" s="779"/>
      <c r="C2234" s="450" t="b">
        <f>IF(ISBLANK(Wine!V56),FALSE,if(Wine!V56=0,FALSE,TRUE))</f>
        <v>0</v>
      </c>
      <c r="D2234" s="450" t="str">
        <f>if(Wine!X56=0,"",IF(isblank(Wine!X56),"",if(MOC!$J$152=false,Wine!U56,if(C2234=true,MOC!$H$152&amp;Wine!U56,if(MOC!$J$153,MOC!$H$152&amp;Wine!U56,Wine!U56)))))</f>
        <v/>
      </c>
      <c r="E2234" s="450" t="str">
        <f>if(Wine!X56=0,"",IF(isblank(Wine!X56),"",Wine!X56))</f>
        <v/>
      </c>
      <c r="G2234" s="450" t="str">
        <f>if(Wine!X56=0,"",IF(isblank(Wine!X56),"",if(MOC!$J$156=true,Wine!$U$14,$B$2088)))</f>
        <v/>
      </c>
      <c r="H2234" s="780">
        <f t="shared" si="22"/>
        <v>41</v>
      </c>
      <c r="I2234" s="793" t="str">
        <f>Wine!AY56</f>
        <v/>
      </c>
      <c r="J2234" s="793"/>
      <c r="K2234" s="793"/>
      <c r="L2234" s="793"/>
      <c r="M2234" s="793"/>
      <c r="N2234" s="793"/>
      <c r="O2234" s="793"/>
      <c r="P2234" s="793" t="str">
        <f>IF(ISBLANK(Wine!AZ56),"",if(Wine!AZ56=0,"",Wine!AZ56))</f>
        <v/>
      </c>
      <c r="Q2234" s="793"/>
      <c r="R2234" s="793" t="str">
        <f>IF(ISBLANK(Wine!BB56),"",if(Wine!BB56=0,"",Wine!BB56))</f>
        <v/>
      </c>
    </row>
    <row r="2235">
      <c r="A2235" s="779"/>
      <c r="C2235" s="450" t="b">
        <f>IF(ISBLANK(Wine!V57),FALSE,if(Wine!V57=0,FALSE,TRUE))</f>
        <v>0</v>
      </c>
      <c r="D2235" s="450" t="str">
        <f>if(Wine!X57=0,"",IF(isblank(Wine!X57),"",if(MOC!$J$152=false,Wine!U57,if(C2235=true,MOC!$H$152&amp;Wine!U57,if(MOC!$J$153,MOC!$H$152&amp;Wine!U57,Wine!U57)))))</f>
        <v/>
      </c>
      <c r="E2235" s="450" t="str">
        <f>if(Wine!X57=0,"",IF(isblank(Wine!X57),"",Wine!X57))</f>
        <v/>
      </c>
      <c r="G2235" s="450" t="str">
        <f>if(Wine!X57=0,"",IF(isblank(Wine!X57),"",if(MOC!$J$156=true,Wine!$U$14,$B$2088)))</f>
        <v/>
      </c>
      <c r="H2235" s="780">
        <f t="shared" si="22"/>
        <v>42</v>
      </c>
      <c r="I2235" s="793" t="str">
        <f>Wine!AY57</f>
        <v/>
      </c>
      <c r="J2235" s="793"/>
      <c r="K2235" s="793"/>
      <c r="L2235" s="793"/>
      <c r="M2235" s="793"/>
      <c r="N2235" s="793"/>
      <c r="O2235" s="793"/>
      <c r="P2235" s="793" t="str">
        <f>IF(ISBLANK(Wine!AZ57),"",if(Wine!AZ57=0,"",Wine!AZ57))</f>
        <v/>
      </c>
      <c r="Q2235" s="793"/>
      <c r="R2235" s="793" t="str">
        <f>IF(ISBLANK(Wine!BB57),"",if(Wine!BB57=0,"",Wine!BB57))</f>
        <v/>
      </c>
    </row>
    <row r="2236">
      <c r="A2236" s="779"/>
      <c r="C2236" s="450" t="b">
        <f>IF(ISBLANK(Wine!V58),FALSE,if(Wine!V58=0,FALSE,TRUE))</f>
        <v>0</v>
      </c>
      <c r="D2236" s="450" t="str">
        <f>if(Wine!X58=0,"",IF(isblank(Wine!X58),"",if(MOC!$J$152=false,Wine!U58,if(C2236=true,MOC!$H$152&amp;Wine!U58,if(MOC!$J$153,MOC!$H$152&amp;Wine!U58,Wine!U58)))))</f>
        <v/>
      </c>
      <c r="E2236" s="450" t="str">
        <f>if(Wine!X58=0,"",IF(isblank(Wine!X58),"",Wine!X58))</f>
        <v/>
      </c>
      <c r="G2236" s="450" t="str">
        <f>if(Wine!X58=0,"",IF(isblank(Wine!X58),"",if(MOC!$J$156=true,Wine!$U$14,$B$2088)))</f>
        <v/>
      </c>
      <c r="H2236" s="780">
        <f t="shared" si="22"/>
        <v>43</v>
      </c>
      <c r="I2236" s="793" t="str">
        <f>Wine!AY58</f>
        <v/>
      </c>
      <c r="J2236" s="793"/>
      <c r="K2236" s="793"/>
      <c r="L2236" s="793"/>
      <c r="M2236" s="793"/>
      <c r="N2236" s="793"/>
      <c r="O2236" s="793"/>
      <c r="P2236" s="793" t="str">
        <f>IF(ISBLANK(Wine!AZ58),"",if(Wine!AZ58=0,"",Wine!AZ58))</f>
        <v/>
      </c>
      <c r="Q2236" s="793"/>
      <c r="R2236" s="793" t="str">
        <f>IF(ISBLANK(Wine!BB58),"",if(Wine!BB58=0,"",Wine!BB58))</f>
        <v/>
      </c>
    </row>
    <row r="2237">
      <c r="A2237" s="779"/>
      <c r="C2237" s="450" t="b">
        <f>IF(ISBLANK(Wine!V59),FALSE,if(Wine!V59=0,FALSE,TRUE))</f>
        <v>0</v>
      </c>
      <c r="D2237" s="450" t="str">
        <f>if(Wine!X59=0,"",IF(isblank(Wine!X59),"",if(MOC!$J$152=false,Wine!U59,if(C2237=true,MOC!$H$152&amp;Wine!U59,if(MOC!$J$153,MOC!$H$152&amp;Wine!U59,Wine!U59)))))</f>
        <v/>
      </c>
      <c r="E2237" s="450" t="str">
        <f>if(Wine!X59=0,"",IF(isblank(Wine!X59),"",Wine!X59))</f>
        <v/>
      </c>
      <c r="G2237" s="450" t="str">
        <f>if(Wine!X59=0,"",IF(isblank(Wine!X59),"",if(MOC!$J$156=true,Wine!$U$14,$B$2088)))</f>
        <v/>
      </c>
      <c r="H2237" s="780">
        <f t="shared" si="22"/>
        <v>44</v>
      </c>
      <c r="I2237" s="793" t="str">
        <f>Wine!AY59</f>
        <v/>
      </c>
      <c r="J2237" s="793"/>
      <c r="K2237" s="793"/>
      <c r="L2237" s="793"/>
      <c r="M2237" s="793"/>
      <c r="N2237" s="793"/>
      <c r="O2237" s="793"/>
      <c r="P2237" s="793" t="str">
        <f>IF(ISBLANK(Wine!AZ59),"",if(Wine!AZ59=0,"",Wine!AZ59))</f>
        <v/>
      </c>
      <c r="Q2237" s="793"/>
      <c r="R2237" s="793" t="str">
        <f>IF(ISBLANK(Wine!BB59),"",if(Wine!BB59=0,"",Wine!BB59))</f>
        <v/>
      </c>
    </row>
    <row r="2238">
      <c r="A2238" s="779"/>
      <c r="C2238" s="450" t="b">
        <f>IF(ISBLANK(Wine!V60),FALSE,if(Wine!V60=0,FALSE,TRUE))</f>
        <v>0</v>
      </c>
      <c r="D2238" s="450" t="str">
        <f>if(Wine!X60=0,"",IF(isblank(Wine!X60),"",if(MOC!$J$152=false,Wine!U60,if(C2238=true,MOC!$H$152&amp;Wine!U60,if(MOC!$J$153,MOC!$H$152&amp;Wine!U60,Wine!U60)))))</f>
        <v/>
      </c>
      <c r="E2238" s="450" t="str">
        <f>if(Wine!X60=0,"",IF(isblank(Wine!X60),"",Wine!X60))</f>
        <v/>
      </c>
      <c r="G2238" s="450" t="str">
        <f>if(Wine!X60=0,"",IF(isblank(Wine!X60),"",if(MOC!$J$156=true,Wine!$U$14,$B$2088)))</f>
        <v/>
      </c>
      <c r="H2238" s="780">
        <f t="shared" si="22"/>
        <v>45</v>
      </c>
      <c r="I2238" s="793" t="str">
        <f>Wine!AY60</f>
        <v/>
      </c>
      <c r="J2238" s="793"/>
      <c r="K2238" s="793"/>
      <c r="L2238" s="793"/>
      <c r="M2238" s="793"/>
      <c r="N2238" s="793"/>
      <c r="O2238" s="793"/>
      <c r="P2238" s="793" t="str">
        <f>IF(ISBLANK(Wine!AZ60),"",if(Wine!AZ60=0,"",Wine!AZ60))</f>
        <v/>
      </c>
      <c r="Q2238" s="793"/>
      <c r="R2238" s="793" t="str">
        <f>IF(ISBLANK(Wine!BB60),"",if(Wine!BB60=0,"",Wine!BB60))</f>
        <v/>
      </c>
    </row>
    <row r="2239">
      <c r="A2239" s="779"/>
      <c r="C2239" s="450" t="b">
        <f>IF(ISBLANK(Wine!V61),FALSE,if(Wine!V61=0,FALSE,TRUE))</f>
        <v>0</v>
      </c>
      <c r="D2239" s="450" t="str">
        <f>if(Wine!X61=0,"",IF(isblank(Wine!X61),"",if(MOC!$J$152=false,Wine!U61,if(C2239=true,MOC!$H$152&amp;Wine!U61,if(MOC!$J$153,MOC!$H$152&amp;Wine!U61,Wine!U61)))))</f>
        <v/>
      </c>
      <c r="E2239" s="450" t="str">
        <f>if(Wine!X61=0,"",IF(isblank(Wine!X61),"",Wine!X61))</f>
        <v/>
      </c>
      <c r="G2239" s="450" t="str">
        <f>if(Wine!X61=0,"",IF(isblank(Wine!X61),"",if(MOC!$J$156=true,Wine!$U$14,$B$2088)))</f>
        <v/>
      </c>
      <c r="H2239" s="780">
        <f t="shared" si="22"/>
        <v>46</v>
      </c>
      <c r="I2239" s="793" t="str">
        <f>Wine!AY61</f>
        <v/>
      </c>
      <c r="J2239" s="793"/>
      <c r="K2239" s="793"/>
      <c r="L2239" s="793"/>
      <c r="M2239" s="793"/>
      <c r="N2239" s="793"/>
      <c r="O2239" s="793"/>
      <c r="P2239" s="793" t="str">
        <f>IF(ISBLANK(Wine!AZ61),"",if(Wine!AZ61=0,"",Wine!AZ61))</f>
        <v/>
      </c>
      <c r="Q2239" s="793"/>
      <c r="R2239" s="793" t="str">
        <f>IF(ISBLANK(Wine!BB61),"",if(Wine!BB61=0,"",Wine!BB61))</f>
        <v/>
      </c>
    </row>
    <row r="2240">
      <c r="A2240" s="779"/>
      <c r="C2240" s="450" t="b">
        <f>IF(ISBLANK(Wine!V62),FALSE,if(Wine!V62=0,FALSE,TRUE))</f>
        <v>0</v>
      </c>
      <c r="D2240" s="450" t="str">
        <f>if(Wine!X62=0,"",IF(isblank(Wine!X62),"",if(MOC!$J$152=false,Wine!U62,if(C2240=true,MOC!$H$152&amp;Wine!U62,if(MOC!$J$153,MOC!$H$152&amp;Wine!U62,Wine!U62)))))</f>
        <v/>
      </c>
      <c r="E2240" s="450" t="str">
        <f>if(Wine!X62=0,"",IF(isblank(Wine!X62),"",Wine!X62))</f>
        <v/>
      </c>
      <c r="G2240" s="450" t="str">
        <f>if(Wine!X62=0,"",IF(isblank(Wine!X62),"",if(MOC!$J$156=true,Wine!$U$14,$B$2088)))</f>
        <v/>
      </c>
      <c r="H2240" s="780">
        <f t="shared" si="22"/>
        <v>47</v>
      </c>
      <c r="I2240" s="793" t="str">
        <f>Wine!AY62</f>
        <v/>
      </c>
      <c r="J2240" s="793"/>
      <c r="K2240" s="793"/>
      <c r="L2240" s="793"/>
      <c r="M2240" s="793"/>
      <c r="N2240" s="793"/>
      <c r="O2240" s="793"/>
      <c r="P2240" s="793" t="str">
        <f>IF(ISBLANK(Wine!AZ62),"",if(Wine!AZ62=0,"",Wine!AZ62))</f>
        <v/>
      </c>
      <c r="Q2240" s="793"/>
      <c r="R2240" s="793" t="str">
        <f>IF(ISBLANK(Wine!BB62),"",if(Wine!BB62=0,"",Wine!BB62))</f>
        <v/>
      </c>
    </row>
    <row r="2241">
      <c r="A2241" s="779"/>
      <c r="C2241" s="450" t="b">
        <f>IF(ISBLANK(Wine!V63),FALSE,if(Wine!V63=0,FALSE,TRUE))</f>
        <v>0</v>
      </c>
      <c r="D2241" s="450" t="str">
        <f>if(Wine!X63=0,"",IF(isblank(Wine!X63),"",if(MOC!$J$152=false,Wine!U63,if(C2241=true,MOC!$H$152&amp;Wine!U63,if(MOC!$J$153,MOC!$H$152&amp;Wine!U63,Wine!U63)))))</f>
        <v/>
      </c>
      <c r="E2241" s="450" t="str">
        <f>if(Wine!X63=0,"",IF(isblank(Wine!X63),"",Wine!X63))</f>
        <v/>
      </c>
      <c r="G2241" s="450" t="str">
        <f>if(Wine!X63=0,"",IF(isblank(Wine!X63),"",if(MOC!$J$156=true,Wine!$U$14,$B$2088)))</f>
        <v/>
      </c>
      <c r="H2241" s="780">
        <f t="shared" si="22"/>
        <v>48</v>
      </c>
      <c r="I2241" s="793" t="str">
        <f>Wine!AY63</f>
        <v/>
      </c>
      <c r="J2241" s="793"/>
      <c r="K2241" s="793"/>
      <c r="L2241" s="793"/>
      <c r="M2241" s="793"/>
      <c r="N2241" s="793"/>
      <c r="O2241" s="793"/>
      <c r="P2241" s="793" t="str">
        <f>IF(ISBLANK(Wine!AZ63),"",if(Wine!AZ63=0,"",Wine!AZ63))</f>
        <v/>
      </c>
      <c r="Q2241" s="793"/>
      <c r="R2241" s="793" t="str">
        <f>IF(ISBLANK(Wine!BB63),"",if(Wine!BB63=0,"",Wine!BB63))</f>
        <v/>
      </c>
    </row>
    <row r="2242">
      <c r="A2242" s="779"/>
      <c r="C2242" s="450" t="b">
        <f>IF(ISBLANK(Wine!V64),FALSE,if(Wine!V64=0,FALSE,TRUE))</f>
        <v>0</v>
      </c>
      <c r="D2242" s="450" t="str">
        <f>if(Wine!X64=0,"",IF(isblank(Wine!X64),"",if(MOC!$J$152=false,Wine!U64,if(C2242=true,MOC!$H$152&amp;Wine!U64,if(MOC!$J$153,MOC!$H$152&amp;Wine!U64,Wine!U64)))))</f>
        <v/>
      </c>
      <c r="E2242" s="450" t="str">
        <f>if(Wine!X64=0,"",IF(isblank(Wine!X64),"",Wine!X64))</f>
        <v/>
      </c>
      <c r="G2242" s="450" t="str">
        <f>if(Wine!X64=0,"",IF(isblank(Wine!X64),"",if(MOC!$J$156=true,Wine!$U$14,$B$2088)))</f>
        <v/>
      </c>
      <c r="H2242" s="780">
        <f t="shared" si="22"/>
        <v>49</v>
      </c>
      <c r="I2242" s="793" t="str">
        <f>Wine!AY64</f>
        <v/>
      </c>
      <c r="J2242" s="793"/>
      <c r="K2242" s="793"/>
      <c r="L2242" s="793"/>
      <c r="M2242" s="793"/>
      <c r="N2242" s="793"/>
      <c r="O2242" s="793"/>
      <c r="P2242" s="793" t="str">
        <f>IF(ISBLANK(Wine!AZ64),"",if(Wine!AZ64=0,"",Wine!AZ64))</f>
        <v/>
      </c>
      <c r="Q2242" s="793"/>
      <c r="R2242" s="793" t="str">
        <f>IF(ISBLANK(Wine!BB64),"",if(Wine!BB64=0,"",Wine!BB64))</f>
        <v/>
      </c>
    </row>
    <row r="2243">
      <c r="A2243" s="779"/>
      <c r="C2243" s="450" t="b">
        <f>IF(ISBLANK(Wine!V65),FALSE,if(Wine!V65=0,FALSE,TRUE))</f>
        <v>0</v>
      </c>
      <c r="D2243" s="450" t="str">
        <f>if(Wine!X65=0,"",IF(isblank(Wine!X65),"",if(MOC!$J$152=false,Wine!U65,if(C2243=true,MOC!$H$152&amp;Wine!U65,if(MOC!$J$153,MOC!$H$152&amp;Wine!U65,Wine!U65)))))</f>
        <v/>
      </c>
      <c r="E2243" s="450" t="str">
        <f>if(Wine!X65=0,"",IF(isblank(Wine!X65),"",Wine!X65))</f>
        <v/>
      </c>
      <c r="G2243" s="450" t="str">
        <f>if(Wine!X65=0,"",IF(isblank(Wine!X65),"",if(MOC!$J$156=true,Wine!$U$14,$B$2088)))</f>
        <v/>
      </c>
      <c r="H2243" s="780">
        <f t="shared" si="22"/>
        <v>50</v>
      </c>
      <c r="I2243" s="793" t="str">
        <f>Wine!AY65</f>
        <v/>
      </c>
      <c r="J2243" s="793"/>
      <c r="K2243" s="793"/>
      <c r="L2243" s="793"/>
      <c r="M2243" s="793"/>
      <c r="N2243" s="793"/>
      <c r="O2243" s="793"/>
      <c r="P2243" s="793" t="str">
        <f>IF(ISBLANK(Wine!AZ65),"",if(Wine!AZ65=0,"",Wine!AZ65))</f>
        <v/>
      </c>
      <c r="Q2243" s="793"/>
      <c r="R2243" s="793" t="str">
        <f>IF(ISBLANK(Wine!BB65),"",if(Wine!BB65=0,"",Wine!BB65))</f>
        <v/>
      </c>
    </row>
    <row r="2244">
      <c r="A2244" s="779"/>
      <c r="C2244" s="450" t="b">
        <f>IF(ISBLANK(Wine!V66),FALSE,if(Wine!V66=0,FALSE,TRUE))</f>
        <v>0</v>
      </c>
      <c r="D2244" s="450" t="str">
        <f>if(Wine!X66=0,"",IF(isblank(Wine!X66),"",if(MOC!$J$152=false,Wine!U66,if(C2244=true,MOC!$H$152&amp;Wine!U66,if(MOC!$J$153,MOC!$H$152&amp;Wine!U66,Wine!U66)))))</f>
        <v/>
      </c>
      <c r="E2244" s="450" t="str">
        <f>if(Wine!X66=0,"",IF(isblank(Wine!X66),"",Wine!X66))</f>
        <v/>
      </c>
      <c r="G2244" s="450" t="str">
        <f>if(Wine!X66=0,"",IF(isblank(Wine!X66),"",if(MOC!$J$156=true,Wine!$U$14,$B$2088)))</f>
        <v/>
      </c>
      <c r="H2244" s="780">
        <f t="shared" si="22"/>
        <v>51</v>
      </c>
      <c r="I2244" s="793" t="str">
        <f>Wine!AY66</f>
        <v/>
      </c>
      <c r="J2244" s="793"/>
      <c r="K2244" s="793"/>
      <c r="L2244" s="793"/>
      <c r="M2244" s="793"/>
      <c r="N2244" s="793"/>
      <c r="O2244" s="793"/>
      <c r="P2244" s="793" t="str">
        <f>IF(ISBLANK(Wine!AZ66),"",if(Wine!AZ66=0,"",Wine!AZ66))</f>
        <v/>
      </c>
      <c r="Q2244" s="793"/>
      <c r="R2244" s="793" t="str">
        <f>IF(ISBLANK(Wine!BB66),"",if(Wine!BB66=0,"",Wine!BB66))</f>
        <v/>
      </c>
    </row>
    <row r="2245">
      <c r="A2245" s="779"/>
      <c r="C2245" s="450" t="b">
        <f>IF(ISBLANK(Wine!V67),FALSE,if(Wine!V67=0,FALSE,TRUE))</f>
        <v>0</v>
      </c>
      <c r="D2245" s="450" t="str">
        <f>if(Wine!X67=0,"",IF(isblank(Wine!X67),"",if(MOC!$J$152=false,Wine!U67,if(C2245=true,MOC!$H$152&amp;Wine!U67,if(MOC!$J$153,MOC!$H$152&amp;Wine!U67,Wine!U67)))))</f>
        <v/>
      </c>
      <c r="E2245" s="450" t="str">
        <f>if(Wine!X67=0,"",IF(isblank(Wine!X67),"",Wine!X67))</f>
        <v/>
      </c>
      <c r="G2245" s="450" t="str">
        <f>if(Wine!X67=0,"",IF(isblank(Wine!X67),"",if(MOC!$J$156=true,Wine!$U$14,$B$2088)))</f>
        <v/>
      </c>
      <c r="H2245" s="780">
        <f t="shared" si="22"/>
        <v>52</v>
      </c>
      <c r="I2245" s="793" t="str">
        <f>Wine!AY67</f>
        <v/>
      </c>
      <c r="J2245" s="793"/>
      <c r="K2245" s="793"/>
      <c r="L2245" s="793"/>
      <c r="M2245" s="793"/>
      <c r="N2245" s="793"/>
      <c r="O2245" s="793"/>
      <c r="P2245" s="793" t="str">
        <f>IF(ISBLANK(Wine!AZ67),"",if(Wine!AZ67=0,"",Wine!AZ67))</f>
        <v/>
      </c>
      <c r="Q2245" s="793"/>
      <c r="R2245" s="793" t="str">
        <f>IF(ISBLANK(Wine!BB67),"",if(Wine!BB67=0,"",Wine!BB67))</f>
        <v/>
      </c>
    </row>
    <row r="2246">
      <c r="A2246" s="779"/>
      <c r="C2246" s="450" t="b">
        <f>IF(ISBLANK(Wine!V68),FALSE,if(Wine!V68=0,FALSE,TRUE))</f>
        <v>0</v>
      </c>
      <c r="D2246" s="450" t="str">
        <f>if(Wine!X68=0,"",IF(isblank(Wine!X68),"",if(MOC!$J$152=false,Wine!U68,if(C2246=true,MOC!$H$152&amp;Wine!U68,if(MOC!$J$153,MOC!$H$152&amp;Wine!U68,Wine!U68)))))</f>
        <v/>
      </c>
      <c r="E2246" s="450" t="str">
        <f>if(Wine!X68=0,"",IF(isblank(Wine!X68),"",Wine!X68))</f>
        <v/>
      </c>
      <c r="G2246" s="450" t="str">
        <f>if(Wine!X68=0,"",IF(isblank(Wine!X68),"",if(MOC!$J$156=true,Wine!$U$14,$B$2088)))</f>
        <v/>
      </c>
      <c r="H2246" s="780">
        <f t="shared" si="22"/>
        <v>53</v>
      </c>
      <c r="I2246" s="793" t="str">
        <f>Wine!AY68</f>
        <v/>
      </c>
      <c r="J2246" s="793"/>
      <c r="K2246" s="793"/>
      <c r="L2246" s="793"/>
      <c r="M2246" s="793"/>
      <c r="N2246" s="793"/>
      <c r="O2246" s="793"/>
      <c r="P2246" s="793" t="str">
        <f>IF(ISBLANK(Wine!AZ68),"",if(Wine!AZ68=0,"",Wine!AZ68))</f>
        <v/>
      </c>
      <c r="Q2246" s="793"/>
      <c r="R2246" s="793" t="str">
        <f>IF(ISBLANK(Wine!BB68),"",if(Wine!BB68=0,"",Wine!BB68))</f>
        <v/>
      </c>
    </row>
    <row r="2247">
      <c r="A2247" s="779"/>
      <c r="C2247" s="450" t="b">
        <f>IF(ISBLANK(Wine!V69),FALSE,if(Wine!V69=0,FALSE,TRUE))</f>
        <v>0</v>
      </c>
      <c r="D2247" s="450" t="str">
        <f>if(Wine!X69=0,"",IF(isblank(Wine!X69),"",if(MOC!$J$152=false,Wine!U69,if(C2247=true,MOC!$H$152&amp;Wine!U69,if(MOC!$J$153,MOC!$H$152&amp;Wine!U69,Wine!U69)))))</f>
        <v/>
      </c>
      <c r="E2247" s="450" t="str">
        <f>if(Wine!X69=0,"",IF(isblank(Wine!X69),"",Wine!X69))</f>
        <v/>
      </c>
      <c r="G2247" s="450" t="str">
        <f>if(Wine!X69=0,"",IF(isblank(Wine!X69),"",if(MOC!$J$156=true,Wine!$U$14,$B$2088)))</f>
        <v/>
      </c>
      <c r="H2247" s="780">
        <f t="shared" si="22"/>
        <v>54</v>
      </c>
      <c r="I2247" s="793" t="str">
        <f>Wine!AY69</f>
        <v/>
      </c>
      <c r="J2247" s="793"/>
      <c r="K2247" s="793"/>
      <c r="L2247" s="793"/>
      <c r="M2247" s="793"/>
      <c r="N2247" s="793"/>
      <c r="O2247" s="793"/>
      <c r="P2247" s="793" t="str">
        <f>IF(ISBLANK(Wine!AZ69),"",if(Wine!AZ69=0,"",Wine!AZ69))</f>
        <v/>
      </c>
      <c r="Q2247" s="793"/>
      <c r="R2247" s="793" t="str">
        <f>IF(ISBLANK(Wine!BB69),"",if(Wine!BB69=0,"",Wine!BB69))</f>
        <v/>
      </c>
    </row>
    <row r="2248">
      <c r="A2248" s="779"/>
      <c r="C2248" s="450" t="b">
        <f>IF(ISBLANK(Wine!V70),FALSE,if(Wine!V70=0,FALSE,TRUE))</f>
        <v>0</v>
      </c>
      <c r="D2248" s="450" t="str">
        <f>if(Wine!X70=0,"",IF(isblank(Wine!X70),"",if(MOC!$J$152=false,Wine!U70,if(C2248=true,MOC!$H$152&amp;Wine!U70,if(MOC!$J$153,MOC!$H$152&amp;Wine!U70,Wine!U70)))))</f>
        <v/>
      </c>
      <c r="E2248" s="450" t="str">
        <f>if(Wine!X70=0,"",IF(isblank(Wine!X70),"",Wine!X70))</f>
        <v/>
      </c>
      <c r="G2248" s="450" t="str">
        <f>if(Wine!X70=0,"",IF(isblank(Wine!X70),"",if(MOC!$J$156=true,Wine!$U$14,$B$2088)))</f>
        <v/>
      </c>
      <c r="H2248" s="780">
        <f t="shared" si="22"/>
        <v>55</v>
      </c>
      <c r="I2248" s="793" t="str">
        <f>Wine!AY70</f>
        <v/>
      </c>
      <c r="J2248" s="793"/>
      <c r="K2248" s="793"/>
      <c r="L2248" s="793"/>
      <c r="M2248" s="793"/>
      <c r="N2248" s="793"/>
      <c r="O2248" s="793"/>
      <c r="P2248" s="793" t="str">
        <f>IF(ISBLANK(Wine!AZ70),"",if(Wine!AZ70=0,"",Wine!AZ70))</f>
        <v/>
      </c>
      <c r="Q2248" s="793"/>
      <c r="R2248" s="793" t="str">
        <f>IF(ISBLANK(Wine!BB70),"",if(Wine!BB70=0,"",Wine!BB70))</f>
        <v/>
      </c>
    </row>
    <row r="2249">
      <c r="A2249" s="779"/>
      <c r="C2249" s="450" t="b">
        <f>IF(ISBLANK(Wine!V71),FALSE,if(Wine!V71=0,FALSE,TRUE))</f>
        <v>0</v>
      </c>
      <c r="D2249" s="450" t="str">
        <f>if(Wine!X71=0,"",IF(isblank(Wine!X71),"",if(MOC!$J$152=false,Wine!U71,if(C2249=true,MOC!$H$152&amp;Wine!U71,if(MOC!$J$153,MOC!$H$152&amp;Wine!U71,Wine!U71)))))</f>
        <v/>
      </c>
      <c r="E2249" s="450" t="str">
        <f>if(Wine!X71=0,"",IF(isblank(Wine!X71),"",Wine!X71))</f>
        <v/>
      </c>
      <c r="G2249" s="450" t="str">
        <f>if(Wine!X71=0,"",IF(isblank(Wine!X71),"",if(MOC!$J$156=true,Wine!$U$14,$B$2088)))</f>
        <v/>
      </c>
      <c r="H2249" s="780">
        <f t="shared" si="22"/>
        <v>56</v>
      </c>
      <c r="I2249" s="793" t="str">
        <f>Wine!AY71</f>
        <v/>
      </c>
      <c r="J2249" s="793"/>
      <c r="K2249" s="793"/>
      <c r="L2249" s="793"/>
      <c r="M2249" s="793"/>
      <c r="N2249" s="793"/>
      <c r="O2249" s="793"/>
      <c r="P2249" s="793" t="str">
        <f>IF(ISBLANK(Wine!AZ71),"",if(Wine!AZ71=0,"",Wine!AZ71))</f>
        <v/>
      </c>
      <c r="Q2249" s="793"/>
      <c r="R2249" s="793" t="str">
        <f>IF(ISBLANK(Wine!BB71),"",if(Wine!BB71=0,"",Wine!BB71))</f>
        <v/>
      </c>
    </row>
    <row r="2250">
      <c r="A2250" s="779"/>
      <c r="C2250" s="450" t="b">
        <f>IF(ISBLANK(Wine!V72),FALSE,if(Wine!V72=0,FALSE,TRUE))</f>
        <v>0</v>
      </c>
      <c r="D2250" s="450" t="str">
        <f>if(Wine!X72=0,"",IF(isblank(Wine!X72),"",if(MOC!$J$152=false,Wine!U72,if(C2250=true,MOC!$H$152&amp;Wine!U72,if(MOC!$J$153,MOC!$H$152&amp;Wine!U72,Wine!U72)))))</f>
        <v/>
      </c>
      <c r="E2250" s="450" t="str">
        <f>if(Wine!X72=0,"",IF(isblank(Wine!X72),"",Wine!X72))</f>
        <v/>
      </c>
      <c r="G2250" s="450" t="str">
        <f>if(Wine!X72=0,"",IF(isblank(Wine!X72),"",if(MOC!$J$156=true,Wine!$U$14,$B$2088)))</f>
        <v/>
      </c>
      <c r="H2250" s="780">
        <f t="shared" si="22"/>
        <v>57</v>
      </c>
      <c r="I2250" s="793" t="str">
        <f>Wine!AY72</f>
        <v/>
      </c>
      <c r="J2250" s="793"/>
      <c r="K2250" s="793"/>
      <c r="L2250" s="793"/>
      <c r="M2250" s="793"/>
      <c r="N2250" s="793"/>
      <c r="O2250" s="793"/>
      <c r="P2250" s="793" t="str">
        <f>IF(ISBLANK(Wine!AZ72),"",if(Wine!AZ72=0,"",Wine!AZ72))</f>
        <v/>
      </c>
      <c r="Q2250" s="793"/>
      <c r="R2250" s="793" t="str">
        <f>IF(ISBLANK(Wine!BB72),"",if(Wine!BB72=0,"",Wine!BB72))</f>
        <v/>
      </c>
    </row>
    <row r="2251">
      <c r="A2251" s="779"/>
      <c r="C2251" s="450" t="b">
        <f>IF(ISBLANK(Wine!V73),FALSE,if(Wine!V73=0,FALSE,TRUE))</f>
        <v>0</v>
      </c>
      <c r="D2251" s="450" t="str">
        <f>if(Wine!X73=0,"",IF(isblank(Wine!X73),"",if(MOC!$J$152=false,Wine!U73,if(C2251=true,MOC!$H$152&amp;Wine!U73,if(MOC!$J$153,MOC!$H$152&amp;Wine!U73,Wine!U73)))))</f>
        <v/>
      </c>
      <c r="E2251" s="450" t="str">
        <f>if(Wine!X73=0,"",IF(isblank(Wine!X73),"",Wine!X73))</f>
        <v/>
      </c>
      <c r="G2251" s="450" t="str">
        <f>if(Wine!X73=0,"",IF(isblank(Wine!X73),"",if(MOC!$J$156=true,Wine!$U$14,$B$2088)))</f>
        <v/>
      </c>
      <c r="H2251" s="780">
        <f t="shared" si="22"/>
        <v>58</v>
      </c>
      <c r="I2251" s="793" t="str">
        <f>Wine!AY73</f>
        <v/>
      </c>
      <c r="J2251" s="793"/>
      <c r="K2251" s="793"/>
      <c r="L2251" s="793"/>
      <c r="M2251" s="793"/>
      <c r="N2251" s="793"/>
      <c r="O2251" s="793"/>
      <c r="P2251" s="793" t="str">
        <f>IF(ISBLANK(Wine!AZ73),"",if(Wine!AZ73=0,"",Wine!AZ73))</f>
        <v/>
      </c>
      <c r="Q2251" s="793"/>
      <c r="R2251" s="793" t="str">
        <f>IF(ISBLANK(Wine!BB73),"",if(Wine!BB73=0,"",Wine!BB73))</f>
        <v/>
      </c>
    </row>
    <row r="2252">
      <c r="A2252" s="779"/>
      <c r="C2252" s="450" t="b">
        <f>IF(ISBLANK(Wine!V74),FALSE,if(Wine!V74=0,FALSE,TRUE))</f>
        <v>0</v>
      </c>
      <c r="D2252" s="450" t="str">
        <f>if(Wine!X74=0,"",IF(isblank(Wine!X74),"",if(MOC!$J$152=false,Wine!U74,if(C2252=true,MOC!$H$152&amp;Wine!U74,if(MOC!$J$153,MOC!$H$152&amp;Wine!U74,Wine!U74)))))</f>
        <v/>
      </c>
      <c r="E2252" s="450" t="str">
        <f>if(Wine!X74=0,"",IF(isblank(Wine!X74),"",Wine!X74))</f>
        <v/>
      </c>
      <c r="G2252" s="450" t="str">
        <f>if(Wine!X74=0,"",IF(isblank(Wine!X74),"",if(MOC!$J$156=true,Wine!$U$14,$B$2088)))</f>
        <v/>
      </c>
      <c r="H2252" s="780">
        <f t="shared" si="22"/>
        <v>59</v>
      </c>
      <c r="I2252" s="793" t="str">
        <f>Wine!AY74</f>
        <v/>
      </c>
      <c r="J2252" s="793"/>
      <c r="K2252" s="793"/>
      <c r="L2252" s="793"/>
      <c r="M2252" s="793"/>
      <c r="N2252" s="793"/>
      <c r="O2252" s="793"/>
      <c r="P2252" s="793" t="str">
        <f>IF(ISBLANK(Wine!AZ74),"",if(Wine!AZ74=0,"",Wine!AZ74))</f>
        <v/>
      </c>
      <c r="Q2252" s="793"/>
      <c r="R2252" s="793" t="str">
        <f>IF(ISBLANK(Wine!BB74),"",if(Wine!BB74=0,"",Wine!BB74))</f>
        <v/>
      </c>
    </row>
    <row r="2253">
      <c r="A2253" s="779"/>
      <c r="C2253" s="450" t="b">
        <f>IF(ISBLANK(Wine!V75),FALSE,if(Wine!V75=0,FALSE,TRUE))</f>
        <v>0</v>
      </c>
      <c r="D2253" s="450" t="str">
        <f>if(Wine!X75=0,"",IF(isblank(Wine!X75),"",if(MOC!$J$152=false,Wine!U75,if(C2253=true,MOC!$H$152&amp;Wine!U75,if(MOC!$J$153,MOC!$H$152&amp;Wine!U75,Wine!U75)))))</f>
        <v/>
      </c>
      <c r="E2253" s="450" t="str">
        <f>if(Wine!X75=0,"",IF(isblank(Wine!X75),"",Wine!X75))</f>
        <v/>
      </c>
      <c r="G2253" s="450" t="str">
        <f>if(Wine!X75=0,"",IF(isblank(Wine!X75),"",if(MOC!$J$156=true,Wine!$U$14,$B$2088)))</f>
        <v/>
      </c>
      <c r="H2253" s="780">
        <f t="shared" si="22"/>
        <v>60</v>
      </c>
      <c r="I2253" s="793" t="str">
        <f>Wine!AY75</f>
        <v/>
      </c>
      <c r="J2253" s="793"/>
      <c r="K2253" s="793"/>
      <c r="L2253" s="793"/>
      <c r="M2253" s="793"/>
      <c r="N2253" s="793"/>
      <c r="O2253" s="793"/>
      <c r="P2253" s="793" t="str">
        <f>IF(ISBLANK(Wine!AZ75),"",if(Wine!AZ75=0,"",Wine!AZ75))</f>
        <v/>
      </c>
      <c r="Q2253" s="793"/>
      <c r="R2253" s="793" t="str">
        <f>IF(ISBLANK(Wine!BB75),"",if(Wine!BB75=0,"",Wine!BB75))</f>
        <v/>
      </c>
    </row>
    <row r="2254">
      <c r="A2254" s="779"/>
      <c r="C2254" s="450" t="b">
        <f>IF(ISBLANK(Wine!V76),FALSE,if(Wine!V76=0,FALSE,TRUE))</f>
        <v>0</v>
      </c>
      <c r="D2254" s="450" t="str">
        <f>if(Wine!X76=0,"",IF(isblank(Wine!X76),"",if(MOC!$J$152=false,Wine!U76,if(C2254=true,MOC!$H$152&amp;Wine!U76,if(MOC!$J$153,MOC!$H$152&amp;Wine!U76,Wine!U76)))))</f>
        <v/>
      </c>
      <c r="E2254" s="450" t="str">
        <f>if(Wine!X76=0,"",IF(isblank(Wine!X76),"",Wine!X76))</f>
        <v/>
      </c>
      <c r="G2254" s="450" t="str">
        <f>if(Wine!X76=0,"",IF(isblank(Wine!X76),"",if(MOC!$J$156=true,Wine!$U$14,$B$2088)))</f>
        <v/>
      </c>
      <c r="H2254" s="780">
        <f t="shared" si="22"/>
        <v>61</v>
      </c>
      <c r="I2254" s="793" t="str">
        <f>Wine!AY76</f>
        <v/>
      </c>
      <c r="J2254" s="793"/>
      <c r="K2254" s="793"/>
      <c r="L2254" s="793"/>
      <c r="M2254" s="793"/>
      <c r="N2254" s="793"/>
      <c r="O2254" s="793"/>
      <c r="P2254" s="793" t="str">
        <f>IF(ISBLANK(Wine!AZ76),"",if(Wine!AZ76=0,"",Wine!AZ76))</f>
        <v/>
      </c>
      <c r="Q2254" s="793"/>
      <c r="R2254" s="793" t="str">
        <f>IF(ISBLANK(Wine!BB76),"",if(Wine!BB76=0,"",Wine!BB76))</f>
        <v/>
      </c>
    </row>
    <row r="2255">
      <c r="A2255" s="779"/>
      <c r="C2255" s="450" t="b">
        <f>IF(ISBLANK(Wine!V77),FALSE,if(Wine!V77=0,FALSE,TRUE))</f>
        <v>0</v>
      </c>
      <c r="D2255" s="450" t="str">
        <f>if(Wine!X77=0,"",IF(isblank(Wine!X77),"",if(MOC!$J$152=false,Wine!U77,if(C2255=true,MOC!$H$152&amp;Wine!U77,if(MOC!$J$153,MOC!$H$152&amp;Wine!U77,Wine!U77)))))</f>
        <v/>
      </c>
      <c r="E2255" s="450" t="str">
        <f>if(Wine!X77=0,"",IF(isblank(Wine!X77),"",Wine!X77))</f>
        <v/>
      </c>
      <c r="G2255" s="450" t="str">
        <f>if(Wine!X77=0,"",IF(isblank(Wine!X77),"",if(MOC!$J$156=true,Wine!$U$14,$B$2088)))</f>
        <v/>
      </c>
      <c r="H2255" s="780">
        <f t="shared" si="22"/>
        <v>62</v>
      </c>
      <c r="I2255" s="793" t="str">
        <f>Wine!AY77</f>
        <v/>
      </c>
      <c r="J2255" s="793"/>
      <c r="K2255" s="793"/>
      <c r="L2255" s="793"/>
      <c r="M2255" s="793"/>
      <c r="N2255" s="793"/>
      <c r="O2255" s="793"/>
      <c r="P2255" s="793" t="str">
        <f>IF(ISBLANK(Wine!AZ77),"",if(Wine!AZ77=0,"",Wine!AZ77))</f>
        <v/>
      </c>
      <c r="Q2255" s="793"/>
      <c r="R2255" s="793" t="str">
        <f>IF(ISBLANK(Wine!BB77),"",if(Wine!BB77=0,"",Wine!BB77))</f>
        <v/>
      </c>
    </row>
    <row r="2256">
      <c r="A2256" s="779"/>
      <c r="C2256" s="450" t="b">
        <f>IF(ISBLANK(Wine!V78),FALSE,if(Wine!V78=0,FALSE,TRUE))</f>
        <v>0</v>
      </c>
      <c r="D2256" s="450" t="str">
        <f>if(Wine!X78=0,"",IF(isblank(Wine!X78),"",if(MOC!$J$152=false,Wine!U78,if(C2256=true,MOC!$H$152&amp;Wine!U78,if(MOC!$J$153,MOC!$H$152&amp;Wine!U78,Wine!U78)))))</f>
        <v/>
      </c>
      <c r="E2256" s="450" t="str">
        <f>if(Wine!X78=0,"",IF(isblank(Wine!X78),"",Wine!X78))</f>
        <v/>
      </c>
      <c r="G2256" s="450" t="str">
        <f>if(Wine!X78=0,"",IF(isblank(Wine!X78),"",if(MOC!$J$156=true,Wine!$U$14,$B$2088)))</f>
        <v/>
      </c>
      <c r="H2256" s="780">
        <f t="shared" si="22"/>
        <v>63</v>
      </c>
      <c r="I2256" s="793" t="str">
        <f>Wine!AY78</f>
        <v/>
      </c>
      <c r="J2256" s="793"/>
      <c r="K2256" s="793"/>
      <c r="L2256" s="793"/>
      <c r="M2256" s="793"/>
      <c r="N2256" s="793"/>
      <c r="O2256" s="793"/>
      <c r="P2256" s="793" t="str">
        <f>IF(ISBLANK(Wine!AZ78),"",if(Wine!AZ78=0,"",Wine!AZ78))</f>
        <v/>
      </c>
      <c r="Q2256" s="793"/>
      <c r="R2256" s="793" t="str">
        <f>IF(ISBLANK(Wine!BB78),"",if(Wine!BB78=0,"",Wine!BB78))</f>
        <v/>
      </c>
    </row>
    <row r="2257">
      <c r="A2257" s="779"/>
      <c r="C2257" s="450" t="b">
        <f>IF(ISBLANK(Wine!V79),FALSE,if(Wine!V79=0,FALSE,TRUE))</f>
        <v>0</v>
      </c>
      <c r="D2257" s="450" t="str">
        <f>if(Wine!X79=0,"",IF(isblank(Wine!X79),"",if(MOC!$J$152=false,Wine!U79,if(C2257=true,MOC!$H$152&amp;Wine!U79,if(MOC!$J$153,MOC!$H$152&amp;Wine!U79,Wine!U79)))))</f>
        <v/>
      </c>
      <c r="E2257" s="450" t="str">
        <f>if(Wine!X79=0,"",IF(isblank(Wine!X79),"",Wine!X79))</f>
        <v/>
      </c>
      <c r="G2257" s="450" t="str">
        <f>if(Wine!X79=0,"",IF(isblank(Wine!X79),"",if(MOC!$J$156=true,Wine!$U$14,$B$2088)))</f>
        <v/>
      </c>
      <c r="H2257" s="780">
        <f t="shared" si="22"/>
        <v>64</v>
      </c>
      <c r="I2257" s="793" t="str">
        <f>Wine!AY79</f>
        <v/>
      </c>
      <c r="J2257" s="793"/>
      <c r="K2257" s="793"/>
      <c r="L2257" s="793"/>
      <c r="M2257" s="793"/>
      <c r="N2257" s="793"/>
      <c r="O2257" s="793"/>
      <c r="P2257" s="793" t="str">
        <f>IF(ISBLANK(Wine!AZ79),"",if(Wine!AZ79=0,"",Wine!AZ79))</f>
        <v/>
      </c>
      <c r="Q2257" s="793"/>
      <c r="R2257" s="793" t="str">
        <f>IF(ISBLANK(Wine!BB79),"",if(Wine!BB79=0,"",Wine!BB79))</f>
        <v/>
      </c>
    </row>
    <row r="2258">
      <c r="A2258" s="779"/>
      <c r="C2258" s="450" t="b">
        <f>IF(ISBLANK(Wine!V80),FALSE,if(Wine!V80=0,FALSE,TRUE))</f>
        <v>0</v>
      </c>
      <c r="D2258" s="450" t="str">
        <f>if(Wine!X80=0,"",IF(isblank(Wine!X80),"",if(MOC!$J$152=false,Wine!U80,if(C2258=true,MOC!$H$152&amp;Wine!U80,if(MOC!$J$153,MOC!$H$152&amp;Wine!U80,Wine!U80)))))</f>
        <v/>
      </c>
      <c r="E2258" s="450" t="str">
        <f>if(Wine!X80=0,"",IF(isblank(Wine!X80),"",Wine!X80))</f>
        <v/>
      </c>
      <c r="G2258" s="450" t="str">
        <f>if(Wine!X80=0,"",IF(isblank(Wine!X80),"",if(MOC!$J$156=true,Wine!$U$14,$B$2088)))</f>
        <v/>
      </c>
      <c r="H2258" s="780">
        <f t="shared" si="22"/>
        <v>65</v>
      </c>
      <c r="I2258" s="793" t="str">
        <f>Wine!AY80</f>
        <v/>
      </c>
      <c r="J2258" s="793"/>
      <c r="K2258" s="793"/>
      <c r="L2258" s="793"/>
      <c r="M2258" s="793"/>
      <c r="N2258" s="793"/>
      <c r="O2258" s="793"/>
      <c r="P2258" s="793" t="str">
        <f>IF(ISBLANK(Wine!AZ80),"",if(Wine!AZ80=0,"",Wine!AZ80))</f>
        <v/>
      </c>
      <c r="Q2258" s="793"/>
      <c r="R2258" s="793" t="str">
        <f>IF(ISBLANK(Wine!BB80),"",if(Wine!BB80=0,"",Wine!BB80))</f>
        <v/>
      </c>
    </row>
    <row r="2259">
      <c r="A2259" s="779"/>
      <c r="C2259" s="450" t="b">
        <f>IF(ISBLANK(Wine!V81),FALSE,if(Wine!V81=0,FALSE,TRUE))</f>
        <v>0</v>
      </c>
      <c r="D2259" s="450" t="str">
        <f>if(Wine!X81=0,"",IF(isblank(Wine!X81),"",if(MOC!$J$152=false,Wine!U81,if(C2259=true,MOC!$H$152&amp;Wine!U81,if(MOC!$J$153,MOC!$H$152&amp;Wine!U81,Wine!U81)))))</f>
        <v/>
      </c>
      <c r="E2259" s="450" t="str">
        <f>if(Wine!X81=0,"",IF(isblank(Wine!X81),"",Wine!X81))</f>
        <v/>
      </c>
      <c r="G2259" s="450" t="str">
        <f>if(Wine!X81=0,"",IF(isblank(Wine!X81),"",if(MOC!$J$156=true,Wine!$U$14,$B$2088)))</f>
        <v/>
      </c>
      <c r="H2259" s="780">
        <f t="shared" si="22"/>
        <v>66</v>
      </c>
      <c r="I2259" s="793" t="str">
        <f>Wine!AY81</f>
        <v/>
      </c>
      <c r="J2259" s="793"/>
      <c r="K2259" s="793"/>
      <c r="L2259" s="793"/>
      <c r="M2259" s="793"/>
      <c r="N2259" s="793"/>
      <c r="O2259" s="793"/>
      <c r="P2259" s="793" t="str">
        <f>IF(ISBLANK(Wine!AZ81),"",if(Wine!AZ81=0,"",Wine!AZ81))</f>
        <v/>
      </c>
      <c r="Q2259" s="793"/>
      <c r="R2259" s="793" t="str">
        <f>IF(ISBLANK(Wine!BB81),"",if(Wine!BB81=0,"",Wine!BB81))</f>
        <v/>
      </c>
    </row>
    <row r="2260">
      <c r="A2260" s="779"/>
      <c r="C2260" s="450" t="b">
        <f>IF(ISBLANK(Wine!V82),FALSE,if(Wine!V82=0,FALSE,TRUE))</f>
        <v>0</v>
      </c>
      <c r="D2260" s="450" t="str">
        <f>if(Wine!X82=0,"",IF(isblank(Wine!X82),"",if(MOC!$J$152=false,Wine!U82,if(C2260=true,MOC!$H$152&amp;Wine!U82,if(MOC!$J$153,MOC!$H$152&amp;Wine!U82,Wine!U82)))))</f>
        <v/>
      </c>
      <c r="E2260" s="450" t="str">
        <f>if(Wine!X82=0,"",IF(isblank(Wine!X82),"",Wine!X82))</f>
        <v/>
      </c>
      <c r="G2260" s="450" t="str">
        <f>if(Wine!X82=0,"",IF(isblank(Wine!X82),"",if(MOC!$J$156=true,Wine!$U$14,$B$2088)))</f>
        <v/>
      </c>
      <c r="H2260" s="780">
        <f t="shared" si="22"/>
        <v>67</v>
      </c>
      <c r="I2260" s="793" t="str">
        <f>Wine!AY82</f>
        <v/>
      </c>
      <c r="J2260" s="793"/>
      <c r="K2260" s="793"/>
      <c r="L2260" s="793"/>
      <c r="M2260" s="793"/>
      <c r="N2260" s="793"/>
      <c r="O2260" s="793"/>
      <c r="P2260" s="793" t="str">
        <f>IF(ISBLANK(Wine!AZ82),"",if(Wine!AZ82=0,"",Wine!AZ82))</f>
        <v/>
      </c>
      <c r="Q2260" s="793"/>
      <c r="R2260" s="793" t="str">
        <f>IF(ISBLANK(Wine!BB82),"",if(Wine!BB82=0,"",Wine!BB82))</f>
        <v/>
      </c>
    </row>
    <row r="2261">
      <c r="A2261" s="779"/>
      <c r="C2261" s="450" t="b">
        <f>IF(ISBLANK(Wine!V83),FALSE,if(Wine!V83=0,FALSE,TRUE))</f>
        <v>0</v>
      </c>
      <c r="D2261" s="450" t="str">
        <f>if(Wine!X83=0,"",IF(isblank(Wine!X83),"",if(MOC!$J$152=false,Wine!U83,if(C2261=true,MOC!$H$152&amp;Wine!U83,if(MOC!$J$153,MOC!$H$152&amp;Wine!U83,Wine!U83)))))</f>
        <v/>
      </c>
      <c r="E2261" s="450" t="str">
        <f>if(Wine!X83=0,"",IF(isblank(Wine!X83),"",Wine!X83))</f>
        <v/>
      </c>
      <c r="G2261" s="450" t="str">
        <f>if(Wine!X83=0,"",IF(isblank(Wine!X83),"",if(MOC!$J$156=true,Wine!$U$14,$B$2088)))</f>
        <v/>
      </c>
      <c r="H2261" s="780">
        <f t="shared" si="22"/>
        <v>68</v>
      </c>
      <c r="I2261" s="793" t="str">
        <f>Wine!AY83</f>
        <v/>
      </c>
      <c r="J2261" s="793"/>
      <c r="K2261" s="793"/>
      <c r="L2261" s="793"/>
      <c r="M2261" s="793"/>
      <c r="N2261" s="793"/>
      <c r="O2261" s="793"/>
      <c r="P2261" s="793" t="str">
        <f>IF(ISBLANK(Wine!AZ83),"",if(Wine!AZ83=0,"",Wine!AZ83))</f>
        <v/>
      </c>
      <c r="Q2261" s="793"/>
      <c r="R2261" s="793" t="str">
        <f>IF(ISBLANK(Wine!BB83),"",if(Wine!BB83=0,"",Wine!BB83))</f>
        <v/>
      </c>
    </row>
    <row r="2262">
      <c r="A2262" s="779"/>
      <c r="C2262" s="450" t="b">
        <f>IF(ISBLANK(Wine!V84),FALSE,if(Wine!V84=0,FALSE,TRUE))</f>
        <v>0</v>
      </c>
      <c r="D2262" s="450" t="str">
        <f>if(Wine!X84=0,"",IF(isblank(Wine!X84),"",if(MOC!$J$152=false,Wine!U84,if(C2262=true,MOC!$H$152&amp;Wine!U84,if(MOC!$J$153,MOC!$H$152&amp;Wine!U84,Wine!U84)))))</f>
        <v/>
      </c>
      <c r="E2262" s="450" t="str">
        <f>if(Wine!X84=0,"",IF(isblank(Wine!X84),"",Wine!X84))</f>
        <v/>
      </c>
      <c r="G2262" s="450" t="str">
        <f>if(Wine!X84=0,"",IF(isblank(Wine!X84),"",if(MOC!$J$156=true,Wine!$U$14,$B$2088)))</f>
        <v/>
      </c>
      <c r="H2262" s="780">
        <f t="shared" si="22"/>
        <v>69</v>
      </c>
      <c r="I2262" s="793" t="str">
        <f>Wine!AY84</f>
        <v/>
      </c>
      <c r="J2262" s="793"/>
      <c r="K2262" s="793"/>
      <c r="L2262" s="793"/>
      <c r="M2262" s="793"/>
      <c r="N2262" s="793"/>
      <c r="O2262" s="793"/>
      <c r="P2262" s="793" t="str">
        <f>IF(ISBLANK(Wine!AZ84),"",if(Wine!AZ84=0,"",Wine!AZ84))</f>
        <v/>
      </c>
      <c r="Q2262" s="793"/>
      <c r="R2262" s="793" t="str">
        <f>IF(ISBLANK(Wine!BB84),"",if(Wine!BB84=0,"",Wine!BB84))</f>
        <v/>
      </c>
    </row>
    <row r="2263">
      <c r="A2263" s="779"/>
      <c r="C2263" s="450" t="b">
        <f>IF(ISBLANK(Wine!V85),FALSE,if(Wine!V85=0,FALSE,TRUE))</f>
        <v>0</v>
      </c>
      <c r="D2263" s="450" t="str">
        <f>if(Wine!X85=0,"",IF(isblank(Wine!X85),"",if(MOC!$J$152=false,Wine!U85,if(C2263=true,MOC!$H$152&amp;Wine!U85,if(MOC!$J$153,MOC!$H$152&amp;Wine!U85,Wine!U85)))))</f>
        <v/>
      </c>
      <c r="E2263" s="450" t="str">
        <f>if(Wine!X85=0,"",IF(isblank(Wine!X85),"",Wine!X85))</f>
        <v/>
      </c>
      <c r="G2263" s="450" t="str">
        <f>if(Wine!X85=0,"",IF(isblank(Wine!X85),"",if(MOC!$J$156=true,Wine!$U$14,$B$2088)))</f>
        <v/>
      </c>
      <c r="H2263" s="780">
        <f t="shared" si="22"/>
        <v>70</v>
      </c>
      <c r="I2263" s="793" t="str">
        <f>Wine!AY85</f>
        <v/>
      </c>
      <c r="J2263" s="793"/>
      <c r="K2263" s="793"/>
      <c r="L2263" s="793"/>
      <c r="M2263" s="793"/>
      <c r="N2263" s="793"/>
      <c r="O2263" s="793"/>
      <c r="P2263" s="793" t="str">
        <f>IF(ISBLANK(Wine!AZ85),"",if(Wine!AZ85=0,"",Wine!AZ85))</f>
        <v/>
      </c>
      <c r="Q2263" s="793"/>
      <c r="R2263" s="793" t="str">
        <f>IF(ISBLANK(Wine!BB85),"",if(Wine!BB85=0,"",Wine!BB85))</f>
        <v/>
      </c>
    </row>
    <row r="2264">
      <c r="A2264" s="779"/>
      <c r="C2264" s="450" t="b">
        <f>IF(ISBLANK(Wine!V86),FALSE,if(Wine!V86=0,FALSE,TRUE))</f>
        <v>0</v>
      </c>
      <c r="D2264" s="450" t="str">
        <f>if(Wine!X86=0,"",IF(isblank(Wine!X86),"",if(MOC!$J$152=false,Wine!U86,if(C2264=true,MOC!$H$152&amp;Wine!U86,if(MOC!$J$153,MOC!$H$152&amp;Wine!U86,Wine!U86)))))</f>
        <v/>
      </c>
      <c r="E2264" s="450" t="str">
        <f>if(Wine!X86=0,"",IF(isblank(Wine!X86),"",Wine!X86))</f>
        <v/>
      </c>
      <c r="G2264" s="450" t="str">
        <f>if(Wine!X86=0,"",IF(isblank(Wine!X86),"",if(MOC!$J$156=true,Wine!$U$14,$B$2088)))</f>
        <v/>
      </c>
      <c r="H2264" s="780">
        <f t="shared" si="22"/>
        <v>71</v>
      </c>
      <c r="I2264" s="793" t="str">
        <f>Wine!AY86</f>
        <v/>
      </c>
      <c r="J2264" s="793"/>
      <c r="K2264" s="793"/>
      <c r="L2264" s="793"/>
      <c r="M2264" s="793"/>
      <c r="N2264" s="793"/>
      <c r="O2264" s="793"/>
      <c r="P2264" s="793" t="str">
        <f>IF(ISBLANK(Wine!AZ86),"",if(Wine!AZ86=0,"",Wine!AZ86))</f>
        <v/>
      </c>
      <c r="Q2264" s="793"/>
      <c r="R2264" s="793" t="str">
        <f>IF(ISBLANK(Wine!BB86),"",if(Wine!BB86=0,"",Wine!BB86))</f>
        <v/>
      </c>
    </row>
    <row r="2265">
      <c r="A2265" s="779"/>
      <c r="C2265" s="450" t="b">
        <f>IF(ISBLANK(Wine!V87),FALSE,if(Wine!V87=0,FALSE,TRUE))</f>
        <v>0</v>
      </c>
      <c r="D2265" s="450" t="str">
        <f>if(Wine!X87=0,"",IF(isblank(Wine!X87),"",if(MOC!$J$152=false,Wine!U87,if(C2265=true,MOC!$H$152&amp;Wine!U87,if(MOC!$J$153,MOC!$H$152&amp;Wine!U87,Wine!U87)))))</f>
        <v/>
      </c>
      <c r="E2265" s="450" t="str">
        <f>if(Wine!X87=0,"",IF(isblank(Wine!X87),"",Wine!X87))</f>
        <v/>
      </c>
      <c r="G2265" s="450" t="str">
        <f>if(Wine!X87=0,"",IF(isblank(Wine!X87),"",if(MOC!$J$156=true,Wine!$U$14,$B$2088)))</f>
        <v/>
      </c>
      <c r="H2265" s="780">
        <f t="shared" si="22"/>
        <v>72</v>
      </c>
      <c r="I2265" s="793" t="str">
        <f>Wine!AY87</f>
        <v/>
      </c>
      <c r="J2265" s="793"/>
      <c r="K2265" s="793"/>
      <c r="L2265" s="793"/>
      <c r="M2265" s="793"/>
      <c r="N2265" s="793"/>
      <c r="O2265" s="793"/>
      <c r="P2265" s="793" t="str">
        <f>IF(ISBLANK(Wine!AZ87),"",if(Wine!AZ87=0,"",Wine!AZ87))</f>
        <v/>
      </c>
      <c r="Q2265" s="793"/>
      <c r="R2265" s="793" t="str">
        <f>IF(ISBLANK(Wine!BB87),"",if(Wine!BB87=0,"",Wine!BB87))</f>
        <v/>
      </c>
    </row>
    <row r="2266">
      <c r="A2266" s="779"/>
      <c r="C2266" s="450" t="b">
        <f>IF(ISBLANK(Wine!V88),FALSE,if(Wine!V88=0,FALSE,TRUE))</f>
        <v>0</v>
      </c>
      <c r="D2266" s="450" t="str">
        <f>if(Wine!X88=0,"",IF(isblank(Wine!X88),"",if(MOC!$J$152=false,Wine!U88,if(C2266=true,MOC!$H$152&amp;Wine!U88,if(MOC!$J$153,MOC!$H$152&amp;Wine!U88,Wine!U88)))))</f>
        <v/>
      </c>
      <c r="E2266" s="450" t="str">
        <f>if(Wine!X88=0,"",IF(isblank(Wine!X88),"",Wine!X88))</f>
        <v/>
      </c>
      <c r="G2266" s="450" t="str">
        <f>if(Wine!X88=0,"",IF(isblank(Wine!X88),"",if(MOC!$J$156=true,Wine!$U$14,$B$2088)))</f>
        <v/>
      </c>
      <c r="H2266" s="780">
        <f t="shared" si="22"/>
        <v>73</v>
      </c>
      <c r="I2266" s="793" t="str">
        <f>Wine!AY88</f>
        <v/>
      </c>
      <c r="J2266" s="793"/>
      <c r="K2266" s="793"/>
      <c r="L2266" s="793"/>
      <c r="M2266" s="793"/>
      <c r="N2266" s="793"/>
      <c r="O2266" s="793"/>
      <c r="P2266" s="793" t="str">
        <f>IF(ISBLANK(Wine!AZ88),"",if(Wine!AZ88=0,"",Wine!AZ88))</f>
        <v/>
      </c>
      <c r="Q2266" s="793"/>
      <c r="R2266" s="793" t="str">
        <f>IF(ISBLANK(Wine!BB88),"",if(Wine!BB88=0,"",Wine!BB88))</f>
        <v/>
      </c>
    </row>
    <row r="2267">
      <c r="A2267" s="779"/>
      <c r="C2267" s="450" t="b">
        <f>IF(ISBLANK(Wine!V89),FALSE,if(Wine!V89=0,FALSE,TRUE))</f>
        <v>0</v>
      </c>
      <c r="D2267" s="450" t="str">
        <f>if(Wine!X89=0,"",IF(isblank(Wine!X89),"",if(MOC!$J$152=false,Wine!U89,if(C2267=true,MOC!$H$152&amp;Wine!U89,if(MOC!$J$153,MOC!$H$152&amp;Wine!U89,Wine!U89)))))</f>
        <v/>
      </c>
      <c r="E2267" s="450" t="str">
        <f>if(Wine!X89=0,"",IF(isblank(Wine!X89),"",Wine!X89))</f>
        <v/>
      </c>
      <c r="G2267" s="450" t="str">
        <f>if(Wine!X89=0,"",IF(isblank(Wine!X89),"",if(MOC!$J$156=true,Wine!$U$14,$B$2088)))</f>
        <v/>
      </c>
      <c r="H2267" s="780">
        <f t="shared" si="22"/>
        <v>74</v>
      </c>
      <c r="I2267" s="793" t="str">
        <f>Wine!AY89</f>
        <v/>
      </c>
      <c r="J2267" s="793"/>
      <c r="K2267" s="793"/>
      <c r="L2267" s="793"/>
      <c r="M2267" s="793"/>
      <c r="N2267" s="793"/>
      <c r="O2267" s="793"/>
      <c r="P2267" s="793" t="str">
        <f>IF(ISBLANK(Wine!AZ89),"",if(Wine!AZ89=0,"",Wine!AZ89))</f>
        <v/>
      </c>
      <c r="Q2267" s="793"/>
      <c r="R2267" s="793" t="str">
        <f>IF(ISBLANK(Wine!BB89),"",if(Wine!BB89=0,"",Wine!BB89))</f>
        <v/>
      </c>
    </row>
    <row r="2268">
      <c r="A2268" s="779"/>
      <c r="C2268" s="450" t="b">
        <f>IF(ISBLANK(Wine!V90),FALSE,if(Wine!V90=0,FALSE,TRUE))</f>
        <v>0</v>
      </c>
      <c r="D2268" s="450" t="str">
        <f>if(Wine!X90=0,"",IF(isblank(Wine!X90),"",if(MOC!$J$152=false,Wine!U90,if(C2268=true,MOC!$H$152&amp;Wine!U90,if(MOC!$J$153,MOC!$H$152&amp;Wine!U90,Wine!U90)))))</f>
        <v/>
      </c>
      <c r="E2268" s="450" t="str">
        <f>if(Wine!X90=0,"",IF(isblank(Wine!X90),"",Wine!X90))</f>
        <v/>
      </c>
      <c r="G2268" s="450" t="str">
        <f>if(Wine!X90=0,"",IF(isblank(Wine!X90),"",if(MOC!$J$156=true,Wine!$U$14,$B$2088)))</f>
        <v/>
      </c>
      <c r="H2268" s="780">
        <f t="shared" si="22"/>
        <v>75</v>
      </c>
      <c r="I2268" s="793" t="str">
        <f>Wine!AY90</f>
        <v/>
      </c>
      <c r="J2268" s="793"/>
      <c r="K2268" s="793"/>
      <c r="L2268" s="793"/>
      <c r="M2268" s="793"/>
      <c r="N2268" s="793"/>
      <c r="O2268" s="793"/>
      <c r="P2268" s="793" t="str">
        <f>IF(ISBLANK(Wine!AZ90),"",if(Wine!AZ90=0,"",Wine!AZ90))</f>
        <v/>
      </c>
      <c r="Q2268" s="793"/>
      <c r="R2268" s="793" t="str">
        <f>IF(ISBLANK(Wine!BB90),"",if(Wine!BB90=0,"",Wine!BB90))</f>
        <v/>
      </c>
    </row>
    <row r="2269">
      <c r="A2269" s="779"/>
      <c r="C2269" s="450" t="b">
        <f>IF(ISBLANK(Wine!V91),FALSE,if(Wine!V91=0,FALSE,TRUE))</f>
        <v>0</v>
      </c>
      <c r="D2269" s="450" t="str">
        <f>if(Wine!X91=0,"",IF(isblank(Wine!X91),"",if(MOC!$J$152=false,Wine!U91,if(C2269=true,MOC!$H$152&amp;Wine!U91,if(MOC!$J$153,MOC!$H$152&amp;Wine!U91,Wine!U91)))))</f>
        <v/>
      </c>
      <c r="E2269" s="450" t="str">
        <f>if(Wine!X91=0,"",IF(isblank(Wine!X91),"",Wine!X91))</f>
        <v/>
      </c>
      <c r="G2269" s="450" t="str">
        <f>if(Wine!X91=0,"",IF(isblank(Wine!X91),"",if(MOC!$J$156=true,Wine!$U$14,$B$2088)))</f>
        <v/>
      </c>
      <c r="H2269" s="780">
        <f t="shared" si="22"/>
        <v>76</v>
      </c>
      <c r="I2269" s="793" t="str">
        <f>Wine!AY91</f>
        <v/>
      </c>
      <c r="J2269" s="793"/>
      <c r="K2269" s="793"/>
      <c r="L2269" s="793"/>
      <c r="M2269" s="793"/>
      <c r="N2269" s="793"/>
      <c r="O2269" s="793"/>
      <c r="P2269" s="793" t="str">
        <f>IF(ISBLANK(Wine!AZ91),"",if(Wine!AZ91=0,"",Wine!AZ91))</f>
        <v/>
      </c>
      <c r="Q2269" s="793"/>
      <c r="R2269" s="793" t="str">
        <f>IF(ISBLANK(Wine!BB91),"",if(Wine!BB91=0,"",Wine!BB91))</f>
        <v/>
      </c>
    </row>
    <row r="2270">
      <c r="A2270" s="779"/>
      <c r="C2270" s="450" t="b">
        <f>IF(ISBLANK(Wine!V92),FALSE,if(Wine!V92=0,FALSE,TRUE))</f>
        <v>0</v>
      </c>
      <c r="D2270" s="450" t="str">
        <f>if(Wine!X92=0,"",IF(isblank(Wine!X92),"",if(MOC!$J$152=false,Wine!U92,if(C2270=true,MOC!$H$152&amp;Wine!U92,if(MOC!$J$153,MOC!$H$152&amp;Wine!U92,Wine!U92)))))</f>
        <v/>
      </c>
      <c r="E2270" s="450" t="str">
        <f>if(Wine!X92=0,"",IF(isblank(Wine!X92),"",Wine!X92))</f>
        <v/>
      </c>
      <c r="G2270" s="450" t="str">
        <f>if(Wine!X92=0,"",IF(isblank(Wine!X92),"",if(MOC!$J$156=true,Wine!$U$14,$B$2088)))</f>
        <v/>
      </c>
      <c r="H2270" s="780">
        <f t="shared" si="22"/>
        <v>77</v>
      </c>
      <c r="I2270" s="793" t="str">
        <f>Wine!AY92</f>
        <v/>
      </c>
      <c r="J2270" s="793"/>
      <c r="K2270" s="793"/>
      <c r="L2270" s="793"/>
      <c r="M2270" s="793"/>
      <c r="N2270" s="793"/>
      <c r="O2270" s="793"/>
      <c r="P2270" s="793" t="str">
        <f>IF(ISBLANK(Wine!AZ92),"",if(Wine!AZ92=0,"",Wine!AZ92))</f>
        <v/>
      </c>
      <c r="Q2270" s="793"/>
      <c r="R2270" s="793" t="str">
        <f>IF(ISBLANK(Wine!BB92),"",if(Wine!BB92=0,"",Wine!BB92))</f>
        <v/>
      </c>
    </row>
    <row r="2271">
      <c r="A2271" s="779"/>
      <c r="C2271" s="450" t="b">
        <f>IF(ISBLANK(Wine!V93),FALSE,if(Wine!V93=0,FALSE,TRUE))</f>
        <v>0</v>
      </c>
      <c r="D2271" s="450" t="str">
        <f>if(Wine!X93=0,"",IF(isblank(Wine!X93),"",if(MOC!$J$152=false,Wine!U93,if(C2271=true,MOC!$H$152&amp;Wine!U93,if(MOC!$J$153,MOC!$H$152&amp;Wine!U93,Wine!U93)))))</f>
        <v/>
      </c>
      <c r="E2271" s="450" t="str">
        <f>if(Wine!X93=0,"",IF(isblank(Wine!X93),"",Wine!X93))</f>
        <v/>
      </c>
      <c r="G2271" s="450" t="str">
        <f>if(Wine!X93=0,"",IF(isblank(Wine!X93),"",if(MOC!$J$156=true,Wine!$U$14,$B$2088)))</f>
        <v/>
      </c>
      <c r="H2271" s="780">
        <f t="shared" si="22"/>
        <v>78</v>
      </c>
      <c r="I2271" s="793" t="str">
        <f>Wine!AY93</f>
        <v/>
      </c>
      <c r="J2271" s="793"/>
      <c r="K2271" s="793"/>
      <c r="L2271" s="793"/>
      <c r="M2271" s="793"/>
      <c r="N2271" s="793"/>
      <c r="O2271" s="793"/>
      <c r="P2271" s="793" t="str">
        <f>IF(ISBLANK(Wine!AZ93),"",if(Wine!AZ93=0,"",Wine!AZ93))</f>
        <v/>
      </c>
      <c r="Q2271" s="793"/>
      <c r="R2271" s="793" t="str">
        <f>IF(ISBLANK(Wine!BB93),"",if(Wine!BB93=0,"",Wine!BB93))</f>
        <v/>
      </c>
    </row>
    <row r="2272">
      <c r="A2272" s="779"/>
      <c r="C2272" s="450" t="b">
        <f>IF(ISBLANK(Wine!V94),FALSE,if(Wine!V94=0,FALSE,TRUE))</f>
        <v>0</v>
      </c>
      <c r="D2272" s="450" t="str">
        <f>if(Wine!X94=0,"",IF(isblank(Wine!X94),"",if(MOC!$J$152=false,Wine!U94,if(C2272=true,MOC!$H$152&amp;Wine!U94,if(MOC!$J$153,MOC!$H$152&amp;Wine!U94,Wine!U94)))))</f>
        <v/>
      </c>
      <c r="E2272" s="450" t="str">
        <f>if(Wine!X94=0,"",IF(isblank(Wine!X94),"",Wine!X94))</f>
        <v/>
      </c>
      <c r="G2272" s="450" t="str">
        <f>if(Wine!X94=0,"",IF(isblank(Wine!X94),"",if(MOC!$J$156=true,Wine!$U$14,$B$2088)))</f>
        <v/>
      </c>
      <c r="H2272" s="780">
        <f t="shared" si="22"/>
        <v>79</v>
      </c>
      <c r="I2272" s="793" t="str">
        <f>Wine!AY94</f>
        <v/>
      </c>
      <c r="J2272" s="793"/>
      <c r="K2272" s="793"/>
      <c r="L2272" s="793"/>
      <c r="M2272" s="793"/>
      <c r="N2272" s="793"/>
      <c r="O2272" s="793"/>
      <c r="P2272" s="793" t="str">
        <f>IF(ISBLANK(Wine!AZ94),"",if(Wine!AZ94=0,"",Wine!AZ94))</f>
        <v/>
      </c>
      <c r="Q2272" s="793"/>
      <c r="R2272" s="793" t="str">
        <f>IF(ISBLANK(Wine!BB94),"",if(Wine!BB94=0,"",Wine!BB94))</f>
        <v/>
      </c>
    </row>
    <row r="2273">
      <c r="A2273" s="779"/>
      <c r="C2273" s="450" t="b">
        <f>IF(ISBLANK(Wine!V95),FALSE,if(Wine!V95=0,FALSE,TRUE))</f>
        <v>0</v>
      </c>
      <c r="D2273" s="450" t="str">
        <f>if(Wine!X95=0,"",IF(isblank(Wine!X95),"",if(MOC!$J$152=false,Wine!U95,if(C2273=true,MOC!$H$152&amp;Wine!U95,if(MOC!$J$153,MOC!$H$152&amp;Wine!U95,Wine!U95)))))</f>
        <v/>
      </c>
      <c r="E2273" s="450" t="str">
        <f>if(Wine!X95=0,"",IF(isblank(Wine!X95),"",Wine!X95))</f>
        <v/>
      </c>
      <c r="G2273" s="450" t="str">
        <f>if(Wine!X95=0,"",IF(isblank(Wine!X95),"",if(MOC!$J$156=true,Wine!$U$14,$B$2088)))</f>
        <v/>
      </c>
      <c r="H2273" s="780">
        <f t="shared" si="22"/>
        <v>80</v>
      </c>
      <c r="I2273" s="793" t="str">
        <f>Wine!AY95</f>
        <v/>
      </c>
      <c r="J2273" s="793"/>
      <c r="K2273" s="793"/>
      <c r="L2273" s="793"/>
      <c r="M2273" s="793"/>
      <c r="N2273" s="793"/>
      <c r="O2273" s="793"/>
      <c r="P2273" s="793" t="str">
        <f>IF(ISBLANK(Wine!AZ95),"",if(Wine!AZ95=0,"",Wine!AZ95))</f>
        <v/>
      </c>
      <c r="Q2273" s="793"/>
      <c r="R2273" s="793" t="str">
        <f>IF(ISBLANK(Wine!BB95),"",if(Wine!BB95=0,"",Wine!BB95))</f>
        <v/>
      </c>
    </row>
    <row r="2274">
      <c r="A2274" s="779"/>
      <c r="C2274" s="450" t="b">
        <f>IF(ISBLANK(Wine!V96),FALSE,if(Wine!V96=0,FALSE,TRUE))</f>
        <v>0</v>
      </c>
      <c r="D2274" s="450" t="str">
        <f>if(Wine!X96=0,"",IF(isblank(Wine!X96),"",if(MOC!$J$152=false,Wine!U96,if(C2274=true,MOC!$H$152&amp;Wine!U96,if(MOC!$J$153,MOC!$H$152&amp;Wine!U96,Wine!U96)))))</f>
        <v/>
      </c>
      <c r="E2274" s="450" t="str">
        <f>if(Wine!X96=0,"",IF(isblank(Wine!X96),"",Wine!X96))</f>
        <v/>
      </c>
      <c r="G2274" s="450" t="str">
        <f>if(Wine!X96=0,"",IF(isblank(Wine!X96),"",if(MOC!$J$156=true,Wine!$U$14,$B$2088)))</f>
        <v/>
      </c>
      <c r="H2274" s="780">
        <f t="shared" si="22"/>
        <v>81</v>
      </c>
      <c r="I2274" s="793" t="str">
        <f>Wine!AY96</f>
        <v/>
      </c>
      <c r="J2274" s="793"/>
      <c r="K2274" s="793"/>
      <c r="L2274" s="793"/>
      <c r="M2274" s="793"/>
      <c r="N2274" s="793"/>
      <c r="O2274" s="793"/>
      <c r="P2274" s="793" t="str">
        <f>IF(ISBLANK(Wine!AZ96),"",if(Wine!AZ96=0,"",Wine!AZ96))</f>
        <v/>
      </c>
      <c r="Q2274" s="793"/>
      <c r="R2274" s="793" t="str">
        <f>IF(ISBLANK(Wine!BB96),"",if(Wine!BB96=0,"",Wine!BB96))</f>
        <v/>
      </c>
    </row>
    <row r="2275">
      <c r="A2275" s="779"/>
      <c r="C2275" s="450" t="b">
        <f>IF(ISBLANK(Wine!V97),FALSE,if(Wine!V97=0,FALSE,TRUE))</f>
        <v>0</v>
      </c>
      <c r="D2275" s="450" t="str">
        <f>if(Wine!X97=0,"",IF(isblank(Wine!X97),"",if(MOC!$J$152=false,Wine!U97,if(C2275=true,MOC!$H$152&amp;Wine!U97,if(MOC!$J$153,MOC!$H$152&amp;Wine!U97,Wine!U97)))))</f>
        <v/>
      </c>
      <c r="E2275" s="450" t="str">
        <f>if(Wine!X97=0,"",IF(isblank(Wine!X97),"",Wine!X97))</f>
        <v/>
      </c>
      <c r="G2275" s="450" t="str">
        <f>if(Wine!X97=0,"",IF(isblank(Wine!X97),"",if(MOC!$J$156=true,Wine!$U$14,$B$2088)))</f>
        <v/>
      </c>
      <c r="H2275" s="780">
        <f t="shared" si="22"/>
        <v>82</v>
      </c>
      <c r="I2275" s="793" t="str">
        <f>Wine!AY97</f>
        <v/>
      </c>
      <c r="J2275" s="793"/>
      <c r="K2275" s="793"/>
      <c r="L2275" s="793"/>
      <c r="M2275" s="793"/>
      <c r="N2275" s="793"/>
      <c r="O2275" s="793"/>
      <c r="P2275" s="793" t="str">
        <f>IF(ISBLANK(Wine!AZ97),"",if(Wine!AZ97=0,"",Wine!AZ97))</f>
        <v/>
      </c>
      <c r="Q2275" s="793"/>
      <c r="R2275" s="793" t="str">
        <f>IF(ISBLANK(Wine!BB97),"",if(Wine!BB97=0,"",Wine!BB97))</f>
        <v/>
      </c>
    </row>
    <row r="2276">
      <c r="A2276" s="779"/>
      <c r="C2276" s="450" t="b">
        <f>IF(ISBLANK(Wine!V98),FALSE,if(Wine!V98=0,FALSE,TRUE))</f>
        <v>0</v>
      </c>
      <c r="D2276" s="450" t="str">
        <f>if(Wine!X98=0,"",IF(isblank(Wine!X98),"",if(MOC!$J$152=false,Wine!U98,if(C2276=true,MOC!$H$152&amp;Wine!U98,if(MOC!$J$153,MOC!$H$152&amp;Wine!U98,Wine!U98)))))</f>
        <v/>
      </c>
      <c r="E2276" s="450" t="str">
        <f>if(Wine!X98=0,"",IF(isblank(Wine!X98),"",Wine!X98))</f>
        <v/>
      </c>
      <c r="G2276" s="450" t="str">
        <f>if(Wine!X98=0,"",IF(isblank(Wine!X98),"",if(MOC!$J$156=true,Wine!$U$14,$B$2088)))</f>
        <v/>
      </c>
      <c r="H2276" s="780">
        <f t="shared" si="22"/>
        <v>83</v>
      </c>
      <c r="I2276" s="793" t="str">
        <f>Wine!AY98</f>
        <v/>
      </c>
      <c r="J2276" s="793"/>
      <c r="K2276" s="793"/>
      <c r="L2276" s="793"/>
      <c r="M2276" s="793"/>
      <c r="N2276" s="793"/>
      <c r="O2276" s="793"/>
      <c r="P2276" s="793" t="str">
        <f>IF(ISBLANK(Wine!AZ98),"",if(Wine!AZ98=0,"",Wine!AZ98))</f>
        <v/>
      </c>
      <c r="Q2276" s="793"/>
      <c r="R2276" s="793" t="str">
        <f>IF(ISBLANK(Wine!BB98),"",if(Wine!BB98=0,"",Wine!BB98))</f>
        <v/>
      </c>
    </row>
    <row r="2277">
      <c r="A2277" s="779"/>
      <c r="C2277" s="450" t="b">
        <f>IF(ISBLANK(Wine!V99),FALSE,if(Wine!V99=0,FALSE,TRUE))</f>
        <v>0</v>
      </c>
      <c r="D2277" s="450" t="str">
        <f>if(Wine!X99=0,"",IF(isblank(Wine!X99),"",if(MOC!$J$152=false,Wine!U99,if(C2277=true,MOC!$H$152&amp;Wine!U99,if(MOC!$J$153,MOC!$H$152&amp;Wine!U99,Wine!U99)))))</f>
        <v/>
      </c>
      <c r="E2277" s="450" t="str">
        <f>if(Wine!X99=0,"",IF(isblank(Wine!X99),"",Wine!X99))</f>
        <v/>
      </c>
      <c r="G2277" s="450" t="str">
        <f>if(Wine!X99=0,"",IF(isblank(Wine!X99),"",if(MOC!$J$156=true,Wine!$U$14,$B$2088)))</f>
        <v/>
      </c>
      <c r="H2277" s="780">
        <f t="shared" si="22"/>
        <v>84</v>
      </c>
      <c r="I2277" s="793" t="str">
        <f>Wine!AY99</f>
        <v/>
      </c>
      <c r="J2277" s="793"/>
      <c r="K2277" s="793"/>
      <c r="L2277" s="793"/>
      <c r="M2277" s="793"/>
      <c r="N2277" s="793"/>
      <c r="O2277" s="793"/>
      <c r="P2277" s="793" t="str">
        <f>IF(ISBLANK(Wine!AZ99),"",if(Wine!AZ99=0,"",Wine!AZ99))</f>
        <v/>
      </c>
      <c r="Q2277" s="793"/>
      <c r="R2277" s="793" t="str">
        <f>IF(ISBLANK(Wine!BB99),"",if(Wine!BB99=0,"",Wine!BB99))</f>
        <v/>
      </c>
    </row>
    <row r="2278">
      <c r="A2278" s="779"/>
      <c r="C2278" s="450" t="b">
        <f>IF(ISBLANK(Wine!V100),FALSE,if(Wine!V100=0,FALSE,TRUE))</f>
        <v>0</v>
      </c>
      <c r="D2278" s="450" t="str">
        <f>if(Wine!X100=0,"",IF(isblank(Wine!X100),"",if(MOC!$J$152=false,Wine!U100,if(C2278=true,MOC!$H$152&amp;Wine!U100,if(MOC!$J$153,MOC!$H$152&amp;Wine!U100,Wine!U100)))))</f>
        <v/>
      </c>
      <c r="E2278" s="450" t="str">
        <f>if(Wine!X100=0,"",IF(isblank(Wine!X100),"",Wine!X100))</f>
        <v/>
      </c>
      <c r="G2278" s="450" t="str">
        <f>if(Wine!X100=0,"",IF(isblank(Wine!X100),"",if(MOC!$J$156=true,Wine!$U$14,$B$2088)))</f>
        <v/>
      </c>
      <c r="H2278" s="780">
        <f t="shared" si="22"/>
        <v>85</v>
      </c>
      <c r="I2278" s="793" t="str">
        <f>Wine!AY100</f>
        <v/>
      </c>
      <c r="J2278" s="793"/>
      <c r="K2278" s="793"/>
      <c r="L2278" s="793"/>
      <c r="M2278" s="793"/>
      <c r="N2278" s="793"/>
      <c r="O2278" s="793"/>
      <c r="P2278" s="793" t="str">
        <f>IF(ISBLANK(Wine!AZ100),"",if(Wine!AZ100=0,"",Wine!AZ100))</f>
        <v/>
      </c>
      <c r="Q2278" s="793"/>
      <c r="R2278" s="793" t="str">
        <f>IF(ISBLANK(Wine!BB100),"",if(Wine!BB100=0,"",Wine!BB100))</f>
        <v/>
      </c>
    </row>
    <row r="2279">
      <c r="A2279" s="779"/>
      <c r="C2279" s="450" t="b">
        <f>IF(ISBLANK(Wine!V101),FALSE,if(Wine!V101=0,FALSE,TRUE))</f>
        <v>0</v>
      </c>
      <c r="D2279" s="450" t="str">
        <f>if(Wine!X101=0,"",IF(isblank(Wine!X101),"",if(MOC!$J$152=false,Wine!U101,if(C2279=true,MOC!$H$152&amp;Wine!U101,if(MOC!$J$153,MOC!$H$152&amp;Wine!U101,Wine!U101)))))</f>
        <v/>
      </c>
      <c r="E2279" s="450" t="str">
        <f>if(Wine!X101=0,"",IF(isblank(Wine!X101),"",Wine!X101))</f>
        <v/>
      </c>
      <c r="G2279" s="450" t="str">
        <f>if(Wine!X101=0,"",IF(isblank(Wine!X101),"",if(MOC!$J$156=true,Wine!$U$14,$B$2088)))</f>
        <v/>
      </c>
      <c r="H2279" s="780">
        <f t="shared" si="22"/>
        <v>86</v>
      </c>
      <c r="I2279" s="793" t="str">
        <f>Wine!AY101</f>
        <v/>
      </c>
      <c r="J2279" s="793"/>
      <c r="K2279" s="793"/>
      <c r="L2279" s="793"/>
      <c r="M2279" s="793"/>
      <c r="N2279" s="793"/>
      <c r="O2279" s="793"/>
      <c r="P2279" s="793" t="str">
        <f>IF(ISBLANK(Wine!AZ101),"",if(Wine!AZ101=0,"",Wine!AZ101))</f>
        <v/>
      </c>
      <c r="Q2279" s="793"/>
      <c r="R2279" s="793" t="str">
        <f>IF(ISBLANK(Wine!BB101),"",if(Wine!BB101=0,"",Wine!BB101))</f>
        <v/>
      </c>
    </row>
    <row r="2280">
      <c r="A2280" s="779"/>
      <c r="C2280" s="450" t="b">
        <f>IF(ISBLANK(Wine!V102),FALSE,if(Wine!V102=0,FALSE,TRUE))</f>
        <v>0</v>
      </c>
      <c r="D2280" s="450" t="str">
        <f>if(Wine!X102=0,"",IF(isblank(Wine!X102),"",if(MOC!$J$152=false,Wine!U102,if(C2280=true,MOC!$H$152&amp;Wine!U102,if(MOC!$J$153,MOC!$H$152&amp;Wine!U102,Wine!U102)))))</f>
        <v/>
      </c>
      <c r="E2280" s="450" t="str">
        <f>if(Wine!X102=0,"",IF(isblank(Wine!X102),"",Wine!X102))</f>
        <v/>
      </c>
      <c r="G2280" s="450" t="str">
        <f>if(Wine!X102=0,"",IF(isblank(Wine!X102),"",if(MOC!$J$156=true,Wine!$U$14,$B$2088)))</f>
        <v/>
      </c>
      <c r="H2280" s="780">
        <f t="shared" si="22"/>
        <v>87</v>
      </c>
      <c r="I2280" s="793" t="str">
        <f>Wine!AY102</f>
        <v/>
      </c>
      <c r="J2280" s="793"/>
      <c r="K2280" s="793"/>
      <c r="L2280" s="793"/>
      <c r="M2280" s="793"/>
      <c r="N2280" s="793"/>
      <c r="O2280" s="793"/>
      <c r="P2280" s="793" t="str">
        <f>IF(ISBLANK(Wine!AZ102),"",if(Wine!AZ102=0,"",Wine!AZ102))</f>
        <v/>
      </c>
      <c r="Q2280" s="793"/>
      <c r="R2280" s="793" t="str">
        <f>IF(ISBLANK(Wine!BB102),"",if(Wine!BB102=0,"",Wine!BB102))</f>
        <v/>
      </c>
    </row>
    <row r="2281">
      <c r="A2281" s="779"/>
      <c r="C2281" s="450" t="b">
        <f>IF(ISBLANK(Wine!V103),FALSE,if(Wine!V103=0,FALSE,TRUE))</f>
        <v>0</v>
      </c>
      <c r="D2281" s="450" t="str">
        <f>if(Wine!X103=0,"",IF(isblank(Wine!X103),"",if(MOC!$J$152=false,Wine!U103,if(C2281=true,MOC!$H$152&amp;Wine!U103,if(MOC!$J$153,MOC!$H$152&amp;Wine!U103,Wine!U103)))))</f>
        <v/>
      </c>
      <c r="E2281" s="450" t="str">
        <f>if(Wine!X103=0,"",IF(isblank(Wine!X103),"",Wine!X103))</f>
        <v/>
      </c>
      <c r="G2281" s="450" t="str">
        <f>if(Wine!X103=0,"",IF(isblank(Wine!X103),"",if(MOC!$J$156=true,Wine!$U$14,$B$2088)))</f>
        <v/>
      </c>
      <c r="H2281" s="780">
        <f t="shared" si="22"/>
        <v>88</v>
      </c>
      <c r="I2281" s="793" t="str">
        <f>Wine!AY103</f>
        <v/>
      </c>
      <c r="J2281" s="793"/>
      <c r="K2281" s="793"/>
      <c r="L2281" s="793"/>
      <c r="M2281" s="793"/>
      <c r="N2281" s="793"/>
      <c r="O2281" s="793"/>
      <c r="P2281" s="793" t="str">
        <f>IF(ISBLANK(Wine!AZ103),"",if(Wine!AZ103=0,"",Wine!AZ103))</f>
        <v/>
      </c>
      <c r="Q2281" s="793"/>
      <c r="R2281" s="793" t="str">
        <f>IF(ISBLANK(Wine!BB103),"",if(Wine!BB103=0,"",Wine!BB103))</f>
        <v/>
      </c>
    </row>
    <row r="2282">
      <c r="A2282" s="779"/>
      <c r="C2282" s="450" t="b">
        <f>IF(ISBLANK(Wine!V104),FALSE,if(Wine!V104=0,FALSE,TRUE))</f>
        <v>0</v>
      </c>
      <c r="D2282" s="450" t="str">
        <f>if(Wine!X104=0,"",IF(isblank(Wine!X104),"",if(MOC!$J$152=false,Wine!U104,if(C2282=true,MOC!$H$152&amp;Wine!U104,if(MOC!$J$153,MOC!$H$152&amp;Wine!U104,Wine!U104)))))</f>
        <v/>
      </c>
      <c r="E2282" s="450" t="str">
        <f>if(Wine!X104=0,"",IF(isblank(Wine!X104),"",Wine!X104))</f>
        <v/>
      </c>
      <c r="G2282" s="450" t="str">
        <f>if(Wine!X104=0,"",IF(isblank(Wine!X104),"",if(MOC!$J$156=true,Wine!$U$14,$B$2088)))</f>
        <v/>
      </c>
      <c r="H2282" s="780">
        <f t="shared" si="22"/>
        <v>89</v>
      </c>
      <c r="I2282" s="793" t="str">
        <f>Wine!AY104</f>
        <v/>
      </c>
      <c r="J2282" s="793"/>
      <c r="K2282" s="793"/>
      <c r="L2282" s="793"/>
      <c r="M2282" s="793"/>
      <c r="N2282" s="793"/>
      <c r="O2282" s="793"/>
      <c r="P2282" s="793" t="str">
        <f>IF(ISBLANK(Wine!AZ104),"",if(Wine!AZ104=0,"",Wine!AZ104))</f>
        <v/>
      </c>
      <c r="Q2282" s="793"/>
      <c r="R2282" s="793" t="str">
        <f>IF(ISBLANK(Wine!BB104),"",if(Wine!BB104=0,"",Wine!BB104))</f>
        <v/>
      </c>
    </row>
    <row r="2283">
      <c r="A2283" s="779"/>
      <c r="C2283" s="450" t="b">
        <f>IF(ISBLANK(Wine!V105),FALSE,if(Wine!V105=0,FALSE,TRUE))</f>
        <v>0</v>
      </c>
      <c r="D2283" s="450" t="str">
        <f>if(Wine!X105=0,"",IF(isblank(Wine!X105),"",if(MOC!$J$152=false,Wine!U105,if(C2283=true,MOC!$H$152&amp;Wine!U105,if(MOC!$J$153,MOC!$H$152&amp;Wine!U105,Wine!U105)))))</f>
        <v/>
      </c>
      <c r="E2283" s="450" t="str">
        <f>if(Wine!X105=0,"",IF(isblank(Wine!X105),"",Wine!X105))</f>
        <v/>
      </c>
      <c r="G2283" s="450" t="str">
        <f>if(Wine!X105=0,"",IF(isblank(Wine!X105),"",if(MOC!$J$156=true,Wine!$U$14,$B$2088)))</f>
        <v/>
      </c>
      <c r="H2283" s="780">
        <f t="shared" si="22"/>
        <v>90</v>
      </c>
      <c r="I2283" s="793" t="str">
        <f>Wine!AY105</f>
        <v/>
      </c>
      <c r="J2283" s="793"/>
      <c r="K2283" s="793"/>
      <c r="L2283" s="793"/>
      <c r="M2283" s="793"/>
      <c r="N2283" s="793"/>
      <c r="O2283" s="793"/>
      <c r="P2283" s="793" t="str">
        <f>IF(ISBLANK(Wine!AZ105),"",if(Wine!AZ105=0,"",Wine!AZ105))</f>
        <v/>
      </c>
      <c r="Q2283" s="793"/>
      <c r="R2283" s="793" t="str">
        <f>IF(ISBLANK(Wine!BB105),"",if(Wine!BB105=0,"",Wine!BB105))</f>
        <v/>
      </c>
    </row>
    <row r="2284">
      <c r="A2284" s="779"/>
      <c r="C2284" s="450" t="b">
        <f>IF(ISBLANK(Wine!V106),FALSE,if(Wine!V106=0,FALSE,TRUE))</f>
        <v>0</v>
      </c>
      <c r="D2284" s="450" t="str">
        <f>if(Wine!X106=0,"",IF(isblank(Wine!X106),"",if(MOC!$J$152=false,Wine!U106,if(C2284=true,MOC!$H$152&amp;Wine!U106,if(MOC!$J$153,MOC!$H$152&amp;Wine!U106,Wine!U106)))))</f>
        <v/>
      </c>
      <c r="E2284" s="450" t="str">
        <f>if(Wine!X106=0,"",IF(isblank(Wine!X106),"",Wine!X106))</f>
        <v/>
      </c>
      <c r="G2284" s="450" t="str">
        <f>if(Wine!X106=0,"",IF(isblank(Wine!X106),"",if(MOC!$J$156=true,Wine!$U$14,$B$2088)))</f>
        <v/>
      </c>
      <c r="H2284" s="780">
        <f t="shared" si="22"/>
        <v>91</v>
      </c>
      <c r="I2284" s="793" t="str">
        <f>Wine!AY106</f>
        <v/>
      </c>
      <c r="J2284" s="793"/>
      <c r="K2284" s="793"/>
      <c r="L2284" s="793"/>
      <c r="M2284" s="793"/>
      <c r="N2284" s="793"/>
      <c r="O2284" s="793"/>
      <c r="P2284" s="793" t="str">
        <f>IF(ISBLANK(Wine!AZ106),"",if(Wine!AZ106=0,"",Wine!AZ106))</f>
        <v/>
      </c>
      <c r="Q2284" s="793"/>
      <c r="R2284" s="793" t="str">
        <f>IF(ISBLANK(Wine!BB106),"",if(Wine!BB106=0,"",Wine!BB106))</f>
        <v/>
      </c>
    </row>
    <row r="2285">
      <c r="A2285" s="779"/>
      <c r="C2285" s="450" t="b">
        <f>IF(ISBLANK(Wine!V107),FALSE,if(Wine!V107=0,FALSE,TRUE))</f>
        <v>0</v>
      </c>
      <c r="D2285" s="450" t="str">
        <f>if(Wine!X107=0,"",IF(isblank(Wine!X107),"",if(MOC!$J$152=false,Wine!U107,if(C2285=true,MOC!$H$152&amp;Wine!U107,if(MOC!$J$153,MOC!$H$152&amp;Wine!U107,Wine!U107)))))</f>
        <v/>
      </c>
      <c r="E2285" s="450" t="str">
        <f>if(Wine!X107=0,"",IF(isblank(Wine!X107),"",Wine!X107))</f>
        <v/>
      </c>
      <c r="G2285" s="450" t="str">
        <f>if(Wine!X107=0,"",IF(isblank(Wine!X107),"",if(MOC!$J$156=true,Wine!$U$14,$B$2088)))</f>
        <v/>
      </c>
      <c r="H2285" s="780">
        <f t="shared" si="22"/>
        <v>92</v>
      </c>
      <c r="I2285" s="793" t="str">
        <f>Wine!AY107</f>
        <v/>
      </c>
      <c r="J2285" s="793"/>
      <c r="K2285" s="793"/>
      <c r="L2285" s="793"/>
      <c r="M2285" s="793"/>
      <c r="N2285" s="793"/>
      <c r="O2285" s="793"/>
      <c r="P2285" s="793" t="str">
        <f>IF(ISBLANK(Wine!AZ107),"",if(Wine!AZ107=0,"",Wine!AZ107))</f>
        <v/>
      </c>
      <c r="Q2285" s="793"/>
      <c r="R2285" s="793" t="str">
        <f>IF(ISBLANK(Wine!BB107),"",if(Wine!BB107=0,"",Wine!BB107))</f>
        <v/>
      </c>
    </row>
    <row r="2286">
      <c r="A2286" s="779"/>
      <c r="C2286" s="450" t="b">
        <f>IF(ISBLANK(Wine!V108),FALSE,if(Wine!V108=0,FALSE,TRUE))</f>
        <v>0</v>
      </c>
      <c r="D2286" s="450" t="str">
        <f>if(Wine!X108=0,"",IF(isblank(Wine!X108),"",if(MOC!$J$152=false,Wine!U108,if(C2286=true,MOC!$H$152&amp;Wine!U108,if(MOC!$J$153,MOC!$H$152&amp;Wine!U108,Wine!U108)))))</f>
        <v/>
      </c>
      <c r="E2286" s="450" t="str">
        <f>if(Wine!X108=0,"",IF(isblank(Wine!X108),"",Wine!X108))</f>
        <v/>
      </c>
      <c r="G2286" s="450" t="str">
        <f>if(Wine!X108=0,"",IF(isblank(Wine!X108),"",if(MOC!$J$156=true,Wine!$U$14,$B$2088)))</f>
        <v/>
      </c>
      <c r="H2286" s="780">
        <f t="shared" si="22"/>
        <v>93</v>
      </c>
      <c r="I2286" s="793" t="str">
        <f>Wine!AY108</f>
        <v/>
      </c>
      <c r="J2286" s="793"/>
      <c r="K2286" s="793"/>
      <c r="L2286" s="793"/>
      <c r="M2286" s="793"/>
      <c r="N2286" s="793"/>
      <c r="O2286" s="793"/>
      <c r="P2286" s="793" t="str">
        <f>IF(ISBLANK(Wine!AZ108),"",if(Wine!AZ108=0,"",Wine!AZ108))</f>
        <v/>
      </c>
      <c r="Q2286" s="793"/>
      <c r="R2286" s="793" t="str">
        <f>IF(ISBLANK(Wine!BB108),"",if(Wine!BB108=0,"",Wine!BB108))</f>
        <v/>
      </c>
    </row>
    <row r="2287">
      <c r="A2287" s="779"/>
      <c r="C2287" s="450" t="b">
        <f>IF(ISBLANK(Wine!V109),FALSE,if(Wine!V109=0,FALSE,TRUE))</f>
        <v>0</v>
      </c>
      <c r="D2287" s="450" t="str">
        <f>if(Wine!X109=0,"",IF(isblank(Wine!X109),"",if(MOC!$J$152=false,Wine!U109,if(C2287=true,MOC!$H$152&amp;Wine!U109,if(MOC!$J$153,MOC!$H$152&amp;Wine!U109,Wine!U109)))))</f>
        <v/>
      </c>
      <c r="E2287" s="450" t="str">
        <f>if(Wine!X109=0,"",IF(isblank(Wine!X109),"",Wine!X109))</f>
        <v/>
      </c>
      <c r="G2287" s="450" t="str">
        <f>if(Wine!X109=0,"",IF(isblank(Wine!X109),"",if(MOC!$J$156=true,Wine!$U$14,$B$2088)))</f>
        <v/>
      </c>
      <c r="H2287" s="780">
        <f t="shared" si="22"/>
        <v>94</v>
      </c>
      <c r="I2287" s="793" t="str">
        <f>Wine!AY109</f>
        <v/>
      </c>
      <c r="J2287" s="793"/>
      <c r="K2287" s="793"/>
      <c r="L2287" s="793"/>
      <c r="M2287" s="793"/>
      <c r="N2287" s="793"/>
      <c r="O2287" s="793"/>
      <c r="P2287" s="793" t="str">
        <f>IF(ISBLANK(Wine!AZ109),"",if(Wine!AZ109=0,"",Wine!AZ109))</f>
        <v/>
      </c>
      <c r="Q2287" s="793"/>
      <c r="R2287" s="793" t="str">
        <f>IF(ISBLANK(Wine!BB109),"",if(Wine!BB109=0,"",Wine!BB109))</f>
        <v/>
      </c>
    </row>
    <row r="2288">
      <c r="A2288" s="779"/>
      <c r="C2288" s="450" t="b">
        <f>IF(ISBLANK(Wine!V110),FALSE,if(Wine!V110=0,FALSE,TRUE))</f>
        <v>0</v>
      </c>
      <c r="D2288" s="450" t="str">
        <f>if(Wine!X110=0,"",IF(isblank(Wine!X110),"",if(MOC!$J$152=false,Wine!U110,if(C2288=true,MOC!$H$152&amp;Wine!U110,if(MOC!$J$153,MOC!$H$152&amp;Wine!U110,Wine!U110)))))</f>
        <v/>
      </c>
      <c r="E2288" s="450" t="str">
        <f>if(Wine!X110=0,"",IF(isblank(Wine!X110),"",Wine!X110))</f>
        <v/>
      </c>
      <c r="G2288" s="450" t="str">
        <f>if(Wine!X110=0,"",IF(isblank(Wine!X110),"",if(MOC!$J$156=true,Wine!$U$14,$B$2088)))</f>
        <v/>
      </c>
      <c r="H2288" s="780">
        <f t="shared" si="22"/>
        <v>95</v>
      </c>
      <c r="I2288" s="793" t="str">
        <f>Wine!AY110</f>
        <v/>
      </c>
      <c r="J2288" s="793"/>
      <c r="K2288" s="793"/>
      <c r="L2288" s="793"/>
      <c r="M2288" s="793"/>
      <c r="N2288" s="793"/>
      <c r="O2288" s="793"/>
      <c r="P2288" s="793" t="str">
        <f>IF(ISBLANK(Wine!AZ110),"",if(Wine!AZ110=0,"",Wine!AZ110))</f>
        <v/>
      </c>
      <c r="Q2288" s="793"/>
      <c r="R2288" s="793" t="str">
        <f>IF(ISBLANK(Wine!BB110),"",if(Wine!BB110=0,"",Wine!BB110))</f>
        <v/>
      </c>
    </row>
    <row r="2289">
      <c r="A2289" s="779"/>
      <c r="C2289" s="450" t="b">
        <f>IF(ISBLANK(Wine!V111),FALSE,if(Wine!V111=0,FALSE,TRUE))</f>
        <v>0</v>
      </c>
      <c r="D2289" s="450" t="str">
        <f>if(Wine!X111=0,"",IF(isblank(Wine!X111),"",if(MOC!$J$152=false,Wine!U111,if(C2289=true,MOC!$H$152&amp;Wine!U111,if(MOC!$J$153,MOC!$H$152&amp;Wine!U111,Wine!U111)))))</f>
        <v/>
      </c>
      <c r="E2289" s="450" t="str">
        <f>if(Wine!X111=0,"",IF(isblank(Wine!X111),"",Wine!X111))</f>
        <v/>
      </c>
      <c r="G2289" s="450" t="str">
        <f>if(Wine!X111=0,"",IF(isblank(Wine!X111),"",if(MOC!$J$156=true,Wine!$U$14,$B$2088)))</f>
        <v/>
      </c>
      <c r="H2289" s="780">
        <f t="shared" si="22"/>
        <v>96</v>
      </c>
      <c r="I2289" s="793" t="str">
        <f>Wine!AY111</f>
        <v/>
      </c>
      <c r="J2289" s="793"/>
      <c r="K2289" s="793"/>
      <c r="L2289" s="793"/>
      <c r="M2289" s="793"/>
      <c r="N2289" s="793"/>
      <c r="O2289" s="793"/>
      <c r="P2289" s="793" t="str">
        <f>IF(ISBLANK(Wine!AZ111),"",if(Wine!AZ111=0,"",Wine!AZ111))</f>
        <v/>
      </c>
      <c r="Q2289" s="793"/>
      <c r="R2289" s="793" t="str">
        <f>IF(ISBLANK(Wine!BB111),"",if(Wine!BB111=0,"",Wine!BB111))</f>
        <v/>
      </c>
    </row>
    <row r="2290">
      <c r="A2290" s="779"/>
      <c r="C2290" s="450" t="b">
        <f>IF(ISBLANK(Wine!V112),FALSE,if(Wine!V112=0,FALSE,TRUE))</f>
        <v>0</v>
      </c>
      <c r="D2290" s="450" t="str">
        <f>if(Wine!X112=0,"",IF(isblank(Wine!X112),"",if(MOC!$J$152=false,Wine!U112,if(C2290=true,MOC!$H$152&amp;Wine!U112,if(MOC!$J$153,MOC!$H$152&amp;Wine!U112,Wine!U112)))))</f>
        <v/>
      </c>
      <c r="E2290" s="450" t="str">
        <f>if(Wine!X112=0,"",IF(isblank(Wine!X112),"",Wine!X112))</f>
        <v/>
      </c>
      <c r="G2290" s="450" t="str">
        <f>if(Wine!X112=0,"",IF(isblank(Wine!X112),"",if(MOC!$J$156=true,Wine!$U$14,$B$2088)))</f>
        <v/>
      </c>
      <c r="H2290" s="780">
        <f t="shared" si="22"/>
        <v>97</v>
      </c>
      <c r="I2290" s="793" t="str">
        <f>Wine!AY112</f>
        <v/>
      </c>
      <c r="J2290" s="793"/>
      <c r="K2290" s="793"/>
      <c r="L2290" s="793"/>
      <c r="M2290" s="793"/>
      <c r="N2290" s="793"/>
      <c r="O2290" s="793"/>
      <c r="P2290" s="793" t="str">
        <f>IF(ISBLANK(Wine!AZ112),"",if(Wine!AZ112=0,"",Wine!AZ112))</f>
        <v/>
      </c>
      <c r="Q2290" s="793"/>
      <c r="R2290" s="793" t="str">
        <f>IF(ISBLANK(Wine!BB112),"",if(Wine!BB112=0,"",Wine!BB112))</f>
        <v/>
      </c>
    </row>
    <row r="2291">
      <c r="A2291" s="779"/>
      <c r="C2291" s="450" t="b">
        <f>IF(ISBLANK(Wine!V113),FALSE,if(Wine!V113=0,FALSE,TRUE))</f>
        <v>0</v>
      </c>
      <c r="D2291" s="450" t="str">
        <f>if(Wine!X113=0,"",IF(isblank(Wine!X113),"",if(MOC!$J$152=false,Wine!U113,if(C2291=true,MOC!$H$152&amp;Wine!U113,if(MOC!$J$153,MOC!$H$152&amp;Wine!U113,Wine!U113)))))</f>
        <v/>
      </c>
      <c r="E2291" s="450" t="str">
        <f>if(Wine!X113=0,"",IF(isblank(Wine!X113),"",Wine!X113))</f>
        <v/>
      </c>
      <c r="G2291" s="450" t="str">
        <f>if(Wine!X113=0,"",IF(isblank(Wine!X113),"",if(MOC!$J$156=true,Wine!$U$14,$B$2088)))</f>
        <v/>
      </c>
      <c r="H2291" s="780">
        <f t="shared" si="22"/>
        <v>98</v>
      </c>
      <c r="I2291" s="793" t="str">
        <f>Wine!AY113</f>
        <v/>
      </c>
      <c r="J2291" s="793"/>
      <c r="K2291" s="793"/>
      <c r="L2291" s="793"/>
      <c r="M2291" s="793"/>
      <c r="N2291" s="793"/>
      <c r="O2291" s="793"/>
      <c r="P2291" s="793" t="str">
        <f>IF(ISBLANK(Wine!AZ113),"",if(Wine!AZ113=0,"",Wine!AZ113))</f>
        <v/>
      </c>
      <c r="Q2291" s="793"/>
      <c r="R2291" s="793" t="str">
        <f>IF(ISBLANK(Wine!BB113),"",if(Wine!BB113=0,"",Wine!BB113))</f>
        <v/>
      </c>
    </row>
    <row r="2292">
      <c r="A2292" s="779"/>
      <c r="C2292" s="450" t="b">
        <f>IF(ISBLANK(Wine!V114),FALSE,if(Wine!V114=0,FALSE,TRUE))</f>
        <v>0</v>
      </c>
      <c r="D2292" s="450" t="str">
        <f>if(Wine!X114=0,"",IF(isblank(Wine!X114),"",if(MOC!$J$152=false,Wine!U114,if(C2292=true,MOC!$H$152&amp;Wine!U114,if(MOC!$J$153,MOC!$H$152&amp;Wine!U114,Wine!U114)))))</f>
        <v/>
      </c>
      <c r="E2292" s="450" t="str">
        <f>if(Wine!X114=0,"",IF(isblank(Wine!X114),"",Wine!X114))</f>
        <v/>
      </c>
      <c r="G2292" s="450" t="str">
        <f>if(Wine!X114=0,"",IF(isblank(Wine!X114),"",if(MOC!$J$156=true,Wine!$U$14,$B$2088)))</f>
        <v/>
      </c>
      <c r="H2292" s="780">
        <f t="shared" si="22"/>
        <v>99</v>
      </c>
      <c r="I2292" s="793" t="str">
        <f>Wine!AY114</f>
        <v/>
      </c>
      <c r="J2292" s="793"/>
      <c r="K2292" s="793"/>
      <c r="L2292" s="793"/>
      <c r="M2292" s="793"/>
      <c r="N2292" s="793"/>
      <c r="O2292" s="793"/>
      <c r="P2292" s="793" t="str">
        <f>IF(ISBLANK(Wine!AZ114),"",if(Wine!AZ114=0,"",Wine!AZ114))</f>
        <v/>
      </c>
      <c r="Q2292" s="793"/>
      <c r="R2292" s="793" t="str">
        <f>IF(ISBLANK(Wine!BB114),"",if(Wine!BB114=0,"",Wine!BB114))</f>
        <v/>
      </c>
    </row>
    <row r="2293">
      <c r="A2293" s="779"/>
      <c r="C2293" s="450" t="b">
        <f>IF(ISBLANK(Wine!V115),FALSE,if(Wine!V115=0,FALSE,TRUE))</f>
        <v>0</v>
      </c>
      <c r="D2293" s="450" t="str">
        <f>if(Wine!X115=0,"",IF(isblank(Wine!X115),"",if(MOC!$J$152=false,Wine!U115,if(C2293=true,MOC!$H$152&amp;Wine!U115,if(MOC!$J$153,MOC!$H$152&amp;Wine!U115,Wine!U115)))))</f>
        <v/>
      </c>
      <c r="E2293" s="450" t="str">
        <f>if(Wine!X115=0,"",IF(isblank(Wine!X115),"",Wine!X115))</f>
        <v/>
      </c>
      <c r="G2293" s="450" t="str">
        <f>if(Wine!X115=0,"",IF(isblank(Wine!X115),"",if(MOC!$J$156=true,Wine!$U$14,$B$2088)))</f>
        <v/>
      </c>
      <c r="H2293" s="780">
        <f t="shared" si="22"/>
        <v>100</v>
      </c>
      <c r="I2293" s="793" t="str">
        <f>Wine!AY115</f>
        <v/>
      </c>
      <c r="J2293" s="793"/>
      <c r="K2293" s="793"/>
      <c r="L2293" s="793"/>
      <c r="M2293" s="793"/>
      <c r="N2293" s="793"/>
      <c r="O2293" s="793"/>
      <c r="P2293" s="793" t="str">
        <f>IF(ISBLANK(Wine!AZ115),"",if(Wine!AZ115=0,"",Wine!AZ115))</f>
        <v/>
      </c>
      <c r="Q2293" s="793"/>
      <c r="R2293" s="793" t="str">
        <f>IF(ISBLANK(Wine!BB115),"",if(Wine!BB115=0,"",Wine!BB115))</f>
        <v/>
      </c>
    </row>
    <row r="2294">
      <c r="A2294" s="779"/>
      <c r="H2294" s="780"/>
    </row>
    <row r="2295">
      <c r="A2295" s="779"/>
      <c r="H2295" s="780"/>
    </row>
    <row r="2296">
      <c r="A2296" s="779"/>
      <c r="H2296" s="780"/>
      <c r="I2296" s="782"/>
    </row>
    <row r="2297">
      <c r="A2297" s="791" t="str">
        <f>Wine!Z14&amp;" "&amp;Wine!AA15</f>
        <v>Optional Wine Category Glass $</v>
      </c>
      <c r="B2297" s="784" t="str">
        <f>SUBSTITUTE(A2297,"$","")</f>
        <v>Optional Wine Category Glass </v>
      </c>
      <c r="H2297" s="780">
        <f t="shared" ref="H2297:H2397" si="23">H2296+1</f>
        <v>1</v>
      </c>
      <c r="I2297" s="793" t="str">
        <f>Wine!BD16</f>
        <v/>
      </c>
      <c r="J2297" s="793"/>
      <c r="K2297" s="793"/>
      <c r="L2297" s="793"/>
      <c r="M2297" s="793"/>
      <c r="N2297" s="793"/>
      <c r="O2297" s="793"/>
      <c r="P2297" s="793" t="str">
        <f>IF(ISBLANK(Wine!BE16),"",if(Wine!BE16=0,"",Wine!BE16))</f>
        <v/>
      </c>
      <c r="Q2297" s="793"/>
      <c r="R2297" s="793" t="str">
        <f>IF(ISBLANK(Wine!BG16),"",if(Wine!BG16=0,"",Wine!BG16))</f>
        <v/>
      </c>
    </row>
    <row r="2298">
      <c r="A2298" s="791" t="s">
        <v>506</v>
      </c>
      <c r="B2298" s="784" t="s">
        <v>506</v>
      </c>
      <c r="C2298" s="450" t="b">
        <f>IF(ISBLANK(Wine!AC16),FALSE,if(Wine!AC16=0,FALSE,TRUE))</f>
        <v>0</v>
      </c>
      <c r="D2298" s="450" t="str">
        <f>if(Wine!AA16=0,"",IF(isblank(Wine!AA16),"",if(MOC!$J$152=false,Wine!Z16,if(C2298=true,MOC!$H$152&amp;Wine!Z16,if(MOC!$J$153,MOC!$H$152&amp;Wine!Z16,Wine!Z16)))))</f>
        <v/>
      </c>
      <c r="E2298" s="450" t="str">
        <f>if(Wine!AA16=0,"",IF(isblank(Wine!AA16),"",Wine!AA16))</f>
        <v/>
      </c>
      <c r="G2298" s="450" t="str">
        <f>if(Wine!AA16=0,"",IF(isblank(Wine!AA16),"",if(MOC!$J$156=true,Wine!$Z$14,$B$2297)))</f>
        <v/>
      </c>
      <c r="H2298" s="780">
        <f t="shared" si="23"/>
        <v>2</v>
      </c>
      <c r="I2298" s="793" t="str">
        <f>Wine!BD17</f>
        <v/>
      </c>
      <c r="J2298" s="793"/>
      <c r="K2298" s="793"/>
      <c r="L2298" s="793"/>
      <c r="M2298" s="793"/>
      <c r="N2298" s="793"/>
      <c r="O2298" s="793"/>
      <c r="P2298" s="793" t="str">
        <f>IF(ISBLANK(Wine!BE17),"",if(Wine!BE17=0,"",Wine!BE17))</f>
        <v/>
      </c>
      <c r="Q2298" s="793"/>
      <c r="R2298" s="793" t="str">
        <f>IF(ISBLANK(Wine!BG17),"",if(Wine!BG17=0,"",Wine!BG17))</f>
        <v/>
      </c>
    </row>
    <row r="2299">
      <c r="A2299" s="779"/>
      <c r="C2299" s="450" t="b">
        <f>IF(ISBLANK(Wine!G848),FALSE,if(Wine!G848=0,FALSE,TRUE))</f>
        <v>0</v>
      </c>
      <c r="D2299" s="450" t="str">
        <f>if(Wine!I848=0,"",IF(isblank(Wine!I848),"",if(MOC!$J$152=false,Wine!F848,if(C2299=true,MOC!$H$152&amp;Wine!F848,if(MOC!$J$153,MOC!$H$152&amp;Wine!F848,Wine!F848)))))</f>
        <v/>
      </c>
      <c r="E2299" s="450" t="str">
        <f>if(Wine!I848=0,"",IF(isblank(Wine!I848),"",Wine!I848))</f>
        <v/>
      </c>
      <c r="G2299" s="450" t="str">
        <f>if(Wine!I848=0,"",IF(isblank(Wine!I848),"",if(MOC!$J$156=true,Wine!$F$14,$B$1465)))</f>
        <v/>
      </c>
      <c r="H2299" s="780">
        <f t="shared" si="23"/>
        <v>3</v>
      </c>
      <c r="I2299" s="793" t="str">
        <f>Wine!BD18</f>
        <v/>
      </c>
      <c r="J2299" s="793"/>
      <c r="K2299" s="793"/>
      <c r="L2299" s="793"/>
      <c r="M2299" s="793"/>
      <c r="N2299" s="793"/>
      <c r="O2299" s="793"/>
      <c r="P2299" s="793" t="str">
        <f>IF(ISBLANK(Wine!BE18),"",if(Wine!BE18=0,"",Wine!BE18))</f>
        <v/>
      </c>
      <c r="Q2299" s="793"/>
      <c r="R2299" s="793" t="str">
        <f>IF(ISBLANK(Wine!BG18),"",if(Wine!BG18=0,"",Wine!BG18))</f>
        <v/>
      </c>
    </row>
    <row r="2300">
      <c r="A2300" s="779"/>
      <c r="C2300" s="450" t="b">
        <f>IF(ISBLANK(Wine!G849),FALSE,if(Wine!G849=0,FALSE,TRUE))</f>
        <v>0</v>
      </c>
      <c r="D2300" s="450" t="str">
        <f>if(Wine!I849=0,"",IF(isblank(Wine!I849),"",if(MOC!$J$152=false,Wine!F849,if(C2300=true,MOC!$H$152&amp;Wine!F849,if(MOC!$J$153,MOC!$H$152&amp;Wine!F849,Wine!F849)))))</f>
        <v/>
      </c>
      <c r="E2300" s="450" t="str">
        <f>if(Wine!I849=0,"",IF(isblank(Wine!I849),"",Wine!I849))</f>
        <v/>
      </c>
      <c r="G2300" s="450" t="str">
        <f>if(Wine!I849=0,"",IF(isblank(Wine!I849),"",if(MOC!$J$156=true,Wine!$F$14,$B$1465)))</f>
        <v/>
      </c>
      <c r="H2300" s="780">
        <f t="shared" si="23"/>
        <v>4</v>
      </c>
      <c r="I2300" s="793" t="str">
        <f>Wine!BD19</f>
        <v/>
      </c>
      <c r="J2300" s="793"/>
      <c r="K2300" s="793"/>
      <c r="L2300" s="793"/>
      <c r="M2300" s="793"/>
      <c r="N2300" s="793"/>
      <c r="O2300" s="793"/>
      <c r="P2300" s="793" t="str">
        <f>IF(ISBLANK(Wine!BE19),"",if(Wine!BE19=0,"",Wine!BE19))</f>
        <v/>
      </c>
      <c r="Q2300" s="793"/>
      <c r="R2300" s="793" t="str">
        <f>IF(ISBLANK(Wine!BG19),"",if(Wine!BG19=0,"",Wine!BG19))</f>
        <v/>
      </c>
    </row>
    <row r="2301">
      <c r="A2301" s="779"/>
      <c r="C2301" s="450" t="b">
        <f>IF(ISBLANK(Wine!G850),FALSE,if(Wine!G850=0,FALSE,TRUE))</f>
        <v>0</v>
      </c>
      <c r="D2301" s="450" t="str">
        <f>if(Wine!I850=0,"",IF(isblank(Wine!I850),"",if(MOC!$J$152=false,Wine!F850,if(C2301=true,MOC!$H$152&amp;Wine!F850,if(MOC!$J$153,MOC!$H$152&amp;Wine!F850,Wine!F850)))))</f>
        <v/>
      </c>
      <c r="E2301" s="450" t="str">
        <f>if(Wine!I850=0,"",IF(isblank(Wine!I850),"",Wine!I850))</f>
        <v/>
      </c>
      <c r="G2301" s="450" t="str">
        <f>if(Wine!I850=0,"",IF(isblank(Wine!I850),"",if(MOC!$J$156=true,Wine!$F$14,$B$1465)))</f>
        <v/>
      </c>
      <c r="H2301" s="780">
        <f t="shared" si="23"/>
        <v>5</v>
      </c>
      <c r="I2301" s="793" t="str">
        <f>Wine!BD20</f>
        <v/>
      </c>
      <c r="J2301" s="793"/>
      <c r="K2301" s="793"/>
      <c r="L2301" s="793"/>
      <c r="M2301" s="793"/>
      <c r="N2301" s="793"/>
      <c r="O2301" s="793"/>
      <c r="P2301" s="793" t="str">
        <f>IF(ISBLANK(Wine!BE20),"",if(Wine!BE20=0,"",Wine!BE20))</f>
        <v/>
      </c>
      <c r="Q2301" s="793"/>
      <c r="R2301" s="793" t="str">
        <f>IF(ISBLANK(Wine!BG20),"",if(Wine!BG20=0,"",Wine!BG20))</f>
        <v/>
      </c>
    </row>
    <row r="2302">
      <c r="A2302" s="779"/>
      <c r="C2302" s="450" t="b">
        <f>IF(ISBLANK(Wine!G851),FALSE,if(Wine!G851=0,FALSE,TRUE))</f>
        <v>0</v>
      </c>
      <c r="D2302" s="450" t="str">
        <f>if(Wine!I851=0,"",IF(isblank(Wine!I851),"",if(MOC!$J$152=false,Wine!F851,if(C2302=true,MOC!$H$152&amp;Wine!F851,if(MOC!$J$153,MOC!$H$152&amp;Wine!F851,Wine!F851)))))</f>
        <v/>
      </c>
      <c r="E2302" s="450" t="str">
        <f>if(Wine!I851=0,"",IF(isblank(Wine!I851),"",Wine!I851))</f>
        <v/>
      </c>
      <c r="G2302" s="450" t="str">
        <f>if(Wine!I851=0,"",IF(isblank(Wine!I851),"",if(MOC!$J$156=true,Wine!$F$14,$B$1465)))</f>
        <v/>
      </c>
      <c r="H2302" s="780">
        <f t="shared" si="23"/>
        <v>6</v>
      </c>
      <c r="I2302" s="793" t="str">
        <f>Wine!BD21</f>
        <v/>
      </c>
      <c r="J2302" s="793"/>
      <c r="K2302" s="793"/>
      <c r="L2302" s="793"/>
      <c r="M2302" s="793"/>
      <c r="N2302" s="793"/>
      <c r="O2302" s="793"/>
      <c r="P2302" s="793" t="str">
        <f>IF(ISBLANK(Wine!BE21),"",if(Wine!BE21=0,"",Wine!BE21))</f>
        <v/>
      </c>
      <c r="Q2302" s="793"/>
      <c r="R2302" s="793" t="str">
        <f>IF(ISBLANK(Wine!BG21),"",if(Wine!BG21=0,"",Wine!BG21))</f>
        <v/>
      </c>
    </row>
    <row r="2303">
      <c r="A2303" s="779"/>
      <c r="C2303" s="450" t="b">
        <f>IF(ISBLANK(Wine!G852),FALSE,if(Wine!G852=0,FALSE,TRUE))</f>
        <v>0</v>
      </c>
      <c r="D2303" s="450" t="str">
        <f>if(Wine!I852=0,"",IF(isblank(Wine!I852),"",if(MOC!$J$152=false,Wine!F852,if(C2303=true,MOC!$H$152&amp;Wine!F852,if(MOC!$J$153,MOC!$H$152&amp;Wine!F852,Wine!F852)))))</f>
        <v/>
      </c>
      <c r="E2303" s="450" t="str">
        <f>if(Wine!I852=0,"",IF(isblank(Wine!I852),"",Wine!I852))</f>
        <v/>
      </c>
      <c r="G2303" s="450" t="str">
        <f>if(Wine!I852=0,"",IF(isblank(Wine!I852),"",if(MOC!$J$156=true,Wine!$F$14,$B$1465)))</f>
        <v/>
      </c>
      <c r="H2303" s="780">
        <f t="shared" si="23"/>
        <v>7</v>
      </c>
      <c r="I2303" s="793" t="str">
        <f>Wine!BD22</f>
        <v/>
      </c>
      <c r="J2303" s="793"/>
      <c r="K2303" s="793"/>
      <c r="L2303" s="793"/>
      <c r="M2303" s="793"/>
      <c r="N2303" s="793"/>
      <c r="O2303" s="793"/>
      <c r="P2303" s="793" t="str">
        <f>IF(ISBLANK(Wine!BE22),"",if(Wine!BE22=0,"",Wine!BE22))</f>
        <v/>
      </c>
      <c r="Q2303" s="793"/>
      <c r="R2303" s="793" t="str">
        <f>IF(ISBLANK(Wine!BG22),"",if(Wine!BG22=0,"",Wine!BG22))</f>
        <v/>
      </c>
    </row>
    <row r="2304">
      <c r="A2304" s="779"/>
      <c r="C2304" s="450" t="b">
        <f>IF(ISBLANK(Wine!G853),FALSE,if(Wine!G853=0,FALSE,TRUE))</f>
        <v>0</v>
      </c>
      <c r="D2304" s="450" t="str">
        <f>if(Wine!I853=0,"",IF(isblank(Wine!I853),"",if(MOC!$J$152=false,Wine!F853,if(C2304=true,MOC!$H$152&amp;Wine!F853,if(MOC!$J$153,MOC!$H$152&amp;Wine!F853,Wine!F853)))))</f>
        <v/>
      </c>
      <c r="E2304" s="450" t="str">
        <f>if(Wine!I853=0,"",IF(isblank(Wine!I853),"",Wine!I853))</f>
        <v/>
      </c>
      <c r="G2304" s="450" t="str">
        <f>if(Wine!I853=0,"",IF(isblank(Wine!I853),"",if(MOC!$J$156=true,Wine!$F$14,$B$1465)))</f>
        <v/>
      </c>
      <c r="H2304" s="780">
        <f t="shared" si="23"/>
        <v>8</v>
      </c>
      <c r="I2304" s="793" t="str">
        <f>Wine!BD23</f>
        <v/>
      </c>
      <c r="J2304" s="793"/>
      <c r="K2304" s="793"/>
      <c r="L2304" s="793"/>
      <c r="M2304" s="793"/>
      <c r="N2304" s="793"/>
      <c r="O2304" s="793"/>
      <c r="P2304" s="793" t="str">
        <f>IF(ISBLANK(Wine!BE23),"",if(Wine!BE23=0,"",Wine!BE23))</f>
        <v/>
      </c>
      <c r="Q2304" s="793"/>
      <c r="R2304" s="793" t="str">
        <f>IF(ISBLANK(Wine!BG23),"",if(Wine!BG23=0,"",Wine!BG23))</f>
        <v/>
      </c>
    </row>
    <row r="2305">
      <c r="A2305" s="779"/>
      <c r="C2305" s="450" t="b">
        <f>IF(ISBLANK(Wine!G854),FALSE,if(Wine!G854=0,FALSE,TRUE))</f>
        <v>0</v>
      </c>
      <c r="D2305" s="450" t="str">
        <f>if(Wine!I854=0,"",IF(isblank(Wine!I854),"",if(MOC!$J$152=false,Wine!F854,if(C2305=true,MOC!$H$152&amp;Wine!F854,if(MOC!$J$153,MOC!$H$152&amp;Wine!F854,Wine!F854)))))</f>
        <v/>
      </c>
      <c r="E2305" s="450" t="str">
        <f>if(Wine!I854=0,"",IF(isblank(Wine!I854),"",Wine!I854))</f>
        <v/>
      </c>
      <c r="G2305" s="450" t="str">
        <f>if(Wine!I854=0,"",IF(isblank(Wine!I854),"",if(MOC!$J$156=true,Wine!$F$14,$B$1465)))</f>
        <v/>
      </c>
      <c r="H2305" s="780">
        <f t="shared" si="23"/>
        <v>9</v>
      </c>
      <c r="I2305" s="793" t="str">
        <f>Wine!BD24</f>
        <v/>
      </c>
      <c r="J2305" s="793"/>
      <c r="K2305" s="793"/>
      <c r="L2305" s="793"/>
      <c r="M2305" s="793"/>
      <c r="N2305" s="793"/>
      <c r="O2305" s="793"/>
      <c r="P2305" s="793" t="str">
        <f>IF(ISBLANK(Wine!BE24),"",if(Wine!BE24=0,"",Wine!BE24))</f>
        <v/>
      </c>
      <c r="Q2305" s="793"/>
      <c r="R2305" s="793" t="str">
        <f>IF(ISBLANK(Wine!BG24),"",if(Wine!BG24=0,"",Wine!BG24))</f>
        <v/>
      </c>
    </row>
    <row r="2306">
      <c r="A2306" s="779"/>
      <c r="C2306" s="450" t="b">
        <f>IF(ISBLANK(Wine!G855),FALSE,if(Wine!G855=0,FALSE,TRUE))</f>
        <v>0</v>
      </c>
      <c r="D2306" s="450" t="str">
        <f>if(Wine!I855=0,"",IF(isblank(Wine!I855),"",if(MOC!$J$152=false,Wine!F855,if(C2306=true,MOC!$H$152&amp;Wine!F855,if(MOC!$J$153,MOC!$H$152&amp;Wine!F855,Wine!F855)))))</f>
        <v/>
      </c>
      <c r="E2306" s="450" t="str">
        <f>if(Wine!I855=0,"",IF(isblank(Wine!I855),"",Wine!I855))</f>
        <v/>
      </c>
      <c r="G2306" s="450" t="str">
        <f>if(Wine!I855=0,"",IF(isblank(Wine!I855),"",if(MOC!$J$156=true,Wine!$F$14,$B$1465)))</f>
        <v/>
      </c>
      <c r="H2306" s="780">
        <f t="shared" si="23"/>
        <v>10</v>
      </c>
      <c r="I2306" s="793" t="str">
        <f>Wine!BD25</f>
        <v/>
      </c>
      <c r="J2306" s="793"/>
      <c r="K2306" s="793"/>
      <c r="L2306" s="793"/>
      <c r="M2306" s="793"/>
      <c r="N2306" s="793"/>
      <c r="O2306" s="793"/>
      <c r="P2306" s="793" t="str">
        <f>IF(ISBLANK(Wine!BE25),"",if(Wine!BE25=0,"",Wine!BE25))</f>
        <v/>
      </c>
      <c r="Q2306" s="793"/>
      <c r="R2306" s="793" t="str">
        <f>IF(ISBLANK(Wine!BG25),"",if(Wine!BG25=0,"",Wine!BG25))</f>
        <v/>
      </c>
    </row>
    <row r="2307">
      <c r="A2307" s="779"/>
      <c r="C2307" s="450" t="b">
        <f>IF(ISBLANK(Wine!G856),FALSE,if(Wine!G856=0,FALSE,TRUE))</f>
        <v>0</v>
      </c>
      <c r="D2307" s="450" t="str">
        <f>if(Wine!I856=0,"",IF(isblank(Wine!I856),"",if(MOC!$J$152=false,Wine!F856,if(C2307=true,MOC!$H$152&amp;Wine!F856,if(MOC!$J$153,MOC!$H$152&amp;Wine!F856,Wine!F856)))))</f>
        <v/>
      </c>
      <c r="E2307" s="450" t="str">
        <f>if(Wine!I856=0,"",IF(isblank(Wine!I856),"",Wine!I856))</f>
        <v/>
      </c>
      <c r="G2307" s="450" t="str">
        <f>if(Wine!I856=0,"",IF(isblank(Wine!I856),"",if(MOC!$J$156=true,Wine!$F$14,$B$1465)))</f>
        <v/>
      </c>
      <c r="H2307" s="780">
        <f t="shared" si="23"/>
        <v>11</v>
      </c>
      <c r="I2307" s="793" t="str">
        <f>Wine!BD26</f>
        <v/>
      </c>
      <c r="J2307" s="793"/>
      <c r="K2307" s="793"/>
      <c r="L2307" s="793"/>
      <c r="M2307" s="793"/>
      <c r="N2307" s="793"/>
      <c r="O2307" s="793"/>
      <c r="P2307" s="793" t="str">
        <f>IF(ISBLANK(Wine!BE26),"",if(Wine!BE26=0,"",Wine!BE26))</f>
        <v/>
      </c>
      <c r="Q2307" s="793"/>
      <c r="R2307" s="793" t="str">
        <f>IF(ISBLANK(Wine!BG26),"",if(Wine!BG26=0,"",Wine!BG26))</f>
        <v/>
      </c>
    </row>
    <row r="2308">
      <c r="A2308" s="779"/>
      <c r="C2308" s="450" t="b">
        <f>IF(ISBLANK(Wine!G857),FALSE,if(Wine!G857=0,FALSE,TRUE))</f>
        <v>0</v>
      </c>
      <c r="D2308" s="450" t="str">
        <f>if(Wine!I857=0,"",IF(isblank(Wine!I857),"",if(MOC!$J$152=false,Wine!F857,if(C2308=true,MOC!$H$152&amp;Wine!F857,if(MOC!$J$153,MOC!$H$152&amp;Wine!F857,Wine!F857)))))</f>
        <v/>
      </c>
      <c r="E2308" s="450" t="str">
        <f>if(Wine!I857=0,"",IF(isblank(Wine!I857),"",Wine!I857))</f>
        <v/>
      </c>
      <c r="G2308" s="450" t="str">
        <f>if(Wine!I857=0,"",IF(isblank(Wine!I857),"",if(MOC!$J$156=true,Wine!$F$14,$B$1465)))</f>
        <v/>
      </c>
      <c r="H2308" s="780">
        <f t="shared" si="23"/>
        <v>12</v>
      </c>
      <c r="I2308" s="793" t="str">
        <f>Wine!BD27</f>
        <v/>
      </c>
      <c r="J2308" s="793"/>
      <c r="K2308" s="793"/>
      <c r="L2308" s="793"/>
      <c r="M2308" s="793"/>
      <c r="N2308" s="793"/>
      <c r="O2308" s="793"/>
      <c r="P2308" s="793" t="str">
        <f>IF(ISBLANK(Wine!BE27),"",if(Wine!BE27=0,"",Wine!BE27))</f>
        <v/>
      </c>
      <c r="Q2308" s="793"/>
      <c r="R2308" s="793" t="str">
        <f>IF(ISBLANK(Wine!BG27),"",if(Wine!BG27=0,"",Wine!BG27))</f>
        <v/>
      </c>
    </row>
    <row r="2309">
      <c r="A2309" s="779"/>
      <c r="C2309" s="450" t="b">
        <f>IF(ISBLANK(Wine!G858),FALSE,if(Wine!G858=0,FALSE,TRUE))</f>
        <v>0</v>
      </c>
      <c r="D2309" s="450" t="str">
        <f>if(Wine!I858=0,"",IF(isblank(Wine!I858),"",if(MOC!$J$152=false,Wine!F858,if(C2309=true,MOC!$H$152&amp;Wine!F858,if(MOC!$J$153,MOC!$H$152&amp;Wine!F858,Wine!F858)))))</f>
        <v/>
      </c>
      <c r="E2309" s="450" t="str">
        <f>if(Wine!I858=0,"",IF(isblank(Wine!I858),"",Wine!I858))</f>
        <v/>
      </c>
      <c r="G2309" s="450" t="str">
        <f>if(Wine!I858=0,"",IF(isblank(Wine!I858),"",if(MOC!$J$156=true,Wine!$F$14,$B$1465)))</f>
        <v/>
      </c>
      <c r="H2309" s="780">
        <f t="shared" si="23"/>
        <v>13</v>
      </c>
      <c r="I2309" s="793" t="str">
        <f>Wine!BD28</f>
        <v/>
      </c>
      <c r="J2309" s="793"/>
      <c r="K2309" s="793"/>
      <c r="L2309" s="793"/>
      <c r="M2309" s="793"/>
      <c r="N2309" s="793"/>
      <c r="O2309" s="793"/>
      <c r="P2309" s="793" t="str">
        <f>IF(ISBLANK(Wine!BE28),"",if(Wine!BE28=0,"",Wine!BE28))</f>
        <v/>
      </c>
      <c r="Q2309" s="793"/>
      <c r="R2309" s="793" t="str">
        <f>IF(ISBLANK(Wine!BG28),"",if(Wine!BG28=0,"",Wine!BG28))</f>
        <v/>
      </c>
    </row>
    <row r="2310">
      <c r="A2310" s="779"/>
      <c r="C2310" s="450" t="b">
        <f>IF(ISBLANK(Wine!G859),FALSE,if(Wine!G859=0,FALSE,TRUE))</f>
        <v>0</v>
      </c>
      <c r="D2310" s="450" t="str">
        <f>if(Wine!I859=0,"",IF(isblank(Wine!I859),"",if(MOC!$J$152=false,Wine!F859,if(C2310=true,MOC!$H$152&amp;Wine!F859,if(MOC!$J$153,MOC!$H$152&amp;Wine!F859,Wine!F859)))))</f>
        <v/>
      </c>
      <c r="E2310" s="450" t="str">
        <f>if(Wine!I859=0,"",IF(isblank(Wine!I859),"",Wine!I859))</f>
        <v/>
      </c>
      <c r="G2310" s="450" t="str">
        <f>if(Wine!I859=0,"",IF(isblank(Wine!I859),"",if(MOC!$J$156=true,Wine!$F$14,$B$1465)))</f>
        <v/>
      </c>
      <c r="H2310" s="780">
        <f t="shared" si="23"/>
        <v>14</v>
      </c>
      <c r="I2310" s="793" t="str">
        <f>Wine!BD29</f>
        <v/>
      </c>
      <c r="J2310" s="793"/>
      <c r="K2310" s="793"/>
      <c r="L2310" s="793"/>
      <c r="M2310" s="793"/>
      <c r="N2310" s="793"/>
      <c r="O2310" s="793"/>
      <c r="P2310" s="793" t="str">
        <f>IF(ISBLANK(Wine!BE29),"",if(Wine!BE29=0,"",Wine!BE29))</f>
        <v/>
      </c>
      <c r="Q2310" s="793"/>
      <c r="R2310" s="793" t="str">
        <f>IF(ISBLANK(Wine!BG29),"",if(Wine!BG29=0,"",Wine!BG29))</f>
        <v/>
      </c>
    </row>
    <row r="2311">
      <c r="A2311" s="779"/>
      <c r="C2311" s="450" t="b">
        <f>IF(ISBLANK(Wine!G860),FALSE,if(Wine!G860=0,FALSE,TRUE))</f>
        <v>0</v>
      </c>
      <c r="D2311" s="450" t="str">
        <f>if(Wine!I860=0,"",IF(isblank(Wine!I860),"",if(MOC!$J$152=false,Wine!F860,if(C2311=true,MOC!$H$152&amp;Wine!F860,if(MOC!$J$153,MOC!$H$152&amp;Wine!F860,Wine!F860)))))</f>
        <v/>
      </c>
      <c r="E2311" s="450" t="str">
        <f>if(Wine!I860=0,"",IF(isblank(Wine!I860),"",Wine!I860))</f>
        <v/>
      </c>
      <c r="G2311" s="450" t="str">
        <f>if(Wine!I860=0,"",IF(isblank(Wine!I860),"",if(MOC!$J$156=true,Wine!$F$14,$B$1465)))</f>
        <v/>
      </c>
      <c r="H2311" s="780">
        <f t="shared" si="23"/>
        <v>15</v>
      </c>
      <c r="I2311" s="793" t="str">
        <f>Wine!BD30</f>
        <v/>
      </c>
      <c r="J2311" s="793"/>
      <c r="K2311" s="793"/>
      <c r="L2311" s="793"/>
      <c r="M2311" s="793"/>
      <c r="N2311" s="793"/>
      <c r="O2311" s="793"/>
      <c r="P2311" s="793" t="str">
        <f>IF(ISBLANK(Wine!BE30),"",if(Wine!BE30=0,"",Wine!BE30))</f>
        <v/>
      </c>
      <c r="Q2311" s="793"/>
      <c r="R2311" s="793" t="str">
        <f>IF(ISBLANK(Wine!BG30),"",if(Wine!BG30=0,"",Wine!BG30))</f>
        <v/>
      </c>
    </row>
    <row r="2312">
      <c r="A2312" s="779"/>
      <c r="C2312" s="450" t="b">
        <f>IF(ISBLANK(Wine!G861),FALSE,if(Wine!G861=0,FALSE,TRUE))</f>
        <v>0</v>
      </c>
      <c r="D2312" s="450" t="str">
        <f>if(Wine!I861=0,"",IF(isblank(Wine!I861),"",if(MOC!$J$152=false,Wine!F861,if(C2312=true,MOC!$H$152&amp;Wine!F861,if(MOC!$J$153,MOC!$H$152&amp;Wine!F861,Wine!F861)))))</f>
        <v/>
      </c>
      <c r="E2312" s="450" t="str">
        <f>if(Wine!I861=0,"",IF(isblank(Wine!I861),"",Wine!I861))</f>
        <v/>
      </c>
      <c r="G2312" s="450" t="str">
        <f>if(Wine!I861=0,"",IF(isblank(Wine!I861),"",if(MOC!$J$156=true,Wine!$F$14,$B$1465)))</f>
        <v/>
      </c>
      <c r="H2312" s="780">
        <f t="shared" si="23"/>
        <v>16</v>
      </c>
      <c r="I2312" s="793" t="str">
        <f>Wine!BD31</f>
        <v/>
      </c>
      <c r="J2312" s="793"/>
      <c r="K2312" s="793"/>
      <c r="L2312" s="793"/>
      <c r="M2312" s="793"/>
      <c r="N2312" s="793"/>
      <c r="O2312" s="793"/>
      <c r="P2312" s="793" t="str">
        <f>IF(ISBLANK(Wine!BE31),"",if(Wine!BE31=0,"",Wine!BE31))</f>
        <v/>
      </c>
      <c r="Q2312" s="793"/>
      <c r="R2312" s="793" t="str">
        <f>IF(ISBLANK(Wine!BG31),"",if(Wine!BG31=0,"",Wine!BG31))</f>
        <v/>
      </c>
    </row>
    <row r="2313">
      <c r="A2313" s="779"/>
      <c r="C2313" s="450" t="b">
        <f>IF(ISBLANK(Wine!G862),FALSE,if(Wine!G862=0,FALSE,TRUE))</f>
        <v>0</v>
      </c>
      <c r="D2313" s="450" t="str">
        <f>if(Wine!I862=0,"",IF(isblank(Wine!I862),"",if(MOC!$J$152=false,Wine!F862,if(C2313=true,MOC!$H$152&amp;Wine!F862,if(MOC!$J$153,MOC!$H$152&amp;Wine!F862,Wine!F862)))))</f>
        <v/>
      </c>
      <c r="E2313" s="450" t="str">
        <f>if(Wine!I862=0,"",IF(isblank(Wine!I862),"",Wine!I862))</f>
        <v/>
      </c>
      <c r="G2313" s="450" t="str">
        <f>if(Wine!I862=0,"",IF(isblank(Wine!I862),"",if(MOC!$J$156=true,Wine!$F$14,$B$1465)))</f>
        <v/>
      </c>
      <c r="H2313" s="780">
        <f t="shared" si="23"/>
        <v>17</v>
      </c>
      <c r="I2313" s="793" t="str">
        <f>Wine!BD32</f>
        <v/>
      </c>
      <c r="J2313" s="793"/>
      <c r="K2313" s="793"/>
      <c r="L2313" s="793"/>
      <c r="M2313" s="793"/>
      <c r="N2313" s="793"/>
      <c r="O2313" s="793"/>
      <c r="P2313" s="793" t="str">
        <f>IF(ISBLANK(Wine!BE32),"",if(Wine!BE32=0,"",Wine!BE32))</f>
        <v/>
      </c>
      <c r="Q2313" s="793"/>
      <c r="R2313" s="793" t="str">
        <f>IF(ISBLANK(Wine!BG32),"",if(Wine!BG32=0,"",Wine!BG32))</f>
        <v/>
      </c>
    </row>
    <row r="2314">
      <c r="A2314" s="779"/>
      <c r="C2314" s="450" t="b">
        <f>IF(ISBLANK(Wine!G863),FALSE,if(Wine!G863=0,FALSE,TRUE))</f>
        <v>0</v>
      </c>
      <c r="D2314" s="450" t="str">
        <f>if(Wine!I863=0,"",IF(isblank(Wine!I863),"",if(MOC!$J$152=false,Wine!F863,if(C2314=true,MOC!$H$152&amp;Wine!F863,if(MOC!$J$153,MOC!$H$152&amp;Wine!F863,Wine!F863)))))</f>
        <v/>
      </c>
      <c r="E2314" s="450" t="str">
        <f>if(Wine!I863=0,"",IF(isblank(Wine!I863),"",Wine!I863))</f>
        <v/>
      </c>
      <c r="G2314" s="450" t="str">
        <f>if(Wine!I863=0,"",IF(isblank(Wine!I863),"",if(MOC!$J$156=true,Wine!$F$14,$B$1465)))</f>
        <v/>
      </c>
      <c r="H2314" s="780">
        <f t="shared" si="23"/>
        <v>18</v>
      </c>
      <c r="I2314" s="793" t="str">
        <f>Wine!BD33</f>
        <v/>
      </c>
      <c r="J2314" s="793"/>
      <c r="K2314" s="793"/>
      <c r="L2314" s="793"/>
      <c r="M2314" s="793"/>
      <c r="N2314" s="793"/>
      <c r="O2314" s="793"/>
      <c r="P2314" s="793" t="str">
        <f>IF(ISBLANK(Wine!BE33),"",if(Wine!BE33=0,"",Wine!BE33))</f>
        <v/>
      </c>
      <c r="Q2314" s="793"/>
      <c r="R2314" s="793" t="str">
        <f>IF(ISBLANK(Wine!BG33),"",if(Wine!BG33=0,"",Wine!BG33))</f>
        <v/>
      </c>
    </row>
    <row r="2315">
      <c r="A2315" s="779"/>
      <c r="C2315" s="450" t="b">
        <f>IF(ISBLANK(Wine!G864),FALSE,if(Wine!G864=0,FALSE,TRUE))</f>
        <v>0</v>
      </c>
      <c r="D2315" s="450" t="str">
        <f>if(Wine!I864=0,"",IF(isblank(Wine!I864),"",if(MOC!$J$152=false,Wine!F864,if(C2315=true,MOC!$H$152&amp;Wine!F864,if(MOC!$J$153,MOC!$H$152&amp;Wine!F864,Wine!F864)))))</f>
        <v/>
      </c>
      <c r="E2315" s="450" t="str">
        <f>if(Wine!I864=0,"",IF(isblank(Wine!I864),"",Wine!I864))</f>
        <v/>
      </c>
      <c r="G2315" s="450" t="str">
        <f>if(Wine!I864=0,"",IF(isblank(Wine!I864),"",if(MOC!$J$156=true,Wine!$F$14,$B$1465)))</f>
        <v/>
      </c>
      <c r="H2315" s="780">
        <f t="shared" si="23"/>
        <v>19</v>
      </c>
      <c r="I2315" s="793" t="str">
        <f>Wine!BD34</f>
        <v/>
      </c>
      <c r="J2315" s="793"/>
      <c r="K2315" s="793"/>
      <c r="L2315" s="793"/>
      <c r="M2315" s="793"/>
      <c r="N2315" s="793"/>
      <c r="O2315" s="793"/>
      <c r="P2315" s="793" t="str">
        <f>IF(ISBLANK(Wine!BE34),"",if(Wine!BE34=0,"",Wine!BE34))</f>
        <v/>
      </c>
      <c r="Q2315" s="793"/>
      <c r="R2315" s="793" t="str">
        <f>IF(ISBLANK(Wine!BG34),"",if(Wine!BG34=0,"",Wine!BG34))</f>
        <v/>
      </c>
    </row>
    <row r="2316">
      <c r="A2316" s="779"/>
      <c r="C2316" s="450" t="b">
        <f>IF(ISBLANK(Wine!G865),FALSE,if(Wine!G865=0,FALSE,TRUE))</f>
        <v>0</v>
      </c>
      <c r="D2316" s="450" t="str">
        <f>if(Wine!I865=0,"",IF(isblank(Wine!I865),"",if(MOC!$J$152=false,Wine!F865,if(C2316=true,MOC!$H$152&amp;Wine!F865,if(MOC!$J$153,MOC!$H$152&amp;Wine!F865,Wine!F865)))))</f>
        <v/>
      </c>
      <c r="E2316" s="450" t="str">
        <f>if(Wine!I865=0,"",IF(isblank(Wine!I865),"",Wine!I865))</f>
        <v/>
      </c>
      <c r="G2316" s="450" t="str">
        <f>if(Wine!I865=0,"",IF(isblank(Wine!I865),"",if(MOC!$J$156=true,Wine!$F$14,$B$1465)))</f>
        <v/>
      </c>
      <c r="H2316" s="780">
        <f t="shared" si="23"/>
        <v>20</v>
      </c>
      <c r="I2316" s="793" t="str">
        <f>Wine!BD35</f>
        <v/>
      </c>
      <c r="J2316" s="793"/>
      <c r="K2316" s="793"/>
      <c r="L2316" s="793"/>
      <c r="M2316" s="793"/>
      <c r="N2316" s="793"/>
      <c r="O2316" s="793"/>
      <c r="P2316" s="793" t="str">
        <f>IF(ISBLANK(Wine!BE35),"",if(Wine!BE35=0,"",Wine!BE35))</f>
        <v/>
      </c>
      <c r="Q2316" s="793"/>
      <c r="R2316" s="793" t="str">
        <f>IF(ISBLANK(Wine!BG35),"",if(Wine!BG35=0,"",Wine!BG35))</f>
        <v/>
      </c>
    </row>
    <row r="2317">
      <c r="A2317" s="779"/>
      <c r="C2317" s="450" t="b">
        <f>IF(ISBLANK(Wine!G866),FALSE,if(Wine!G866=0,FALSE,TRUE))</f>
        <v>0</v>
      </c>
      <c r="D2317" s="450" t="str">
        <f>if(Wine!I866=0,"",IF(isblank(Wine!I866),"",if(MOC!$J$152=false,Wine!F866,if(C2317=true,MOC!$H$152&amp;Wine!F866,if(MOC!$J$153,MOC!$H$152&amp;Wine!F866,Wine!F866)))))</f>
        <v/>
      </c>
      <c r="E2317" s="450" t="str">
        <f>if(Wine!I866=0,"",IF(isblank(Wine!I866),"",Wine!I866))</f>
        <v/>
      </c>
      <c r="G2317" s="450" t="str">
        <f>if(Wine!I866=0,"",IF(isblank(Wine!I866),"",if(MOC!$J$156=true,Wine!$F$14,$B$1465)))</f>
        <v/>
      </c>
      <c r="H2317" s="780">
        <f t="shared" si="23"/>
        <v>21</v>
      </c>
      <c r="I2317" s="793" t="str">
        <f>Wine!BD36</f>
        <v/>
      </c>
      <c r="J2317" s="793"/>
      <c r="K2317" s="793"/>
      <c r="L2317" s="793"/>
      <c r="M2317" s="793"/>
      <c r="N2317" s="793"/>
      <c r="O2317" s="793"/>
      <c r="P2317" s="793" t="str">
        <f>IF(ISBLANK(Wine!BE36),"",if(Wine!BE36=0,"",Wine!BE36))</f>
        <v/>
      </c>
      <c r="Q2317" s="793"/>
      <c r="R2317" s="793" t="str">
        <f>IF(ISBLANK(Wine!BG36),"",if(Wine!BG36=0,"",Wine!BG36))</f>
        <v/>
      </c>
    </row>
    <row r="2318">
      <c r="A2318" s="779"/>
      <c r="C2318" s="450" t="b">
        <f>IF(ISBLANK(Wine!G867),FALSE,if(Wine!G867=0,FALSE,TRUE))</f>
        <v>0</v>
      </c>
      <c r="D2318" s="450" t="str">
        <f>if(Wine!I867=0,"",IF(isblank(Wine!I867),"",if(MOC!$J$152=false,Wine!F867,if(C2318=true,MOC!$H$152&amp;Wine!F867,if(MOC!$J$153,MOC!$H$152&amp;Wine!F867,Wine!F867)))))</f>
        <v/>
      </c>
      <c r="E2318" s="450" t="str">
        <f>if(Wine!I867=0,"",IF(isblank(Wine!I867),"",Wine!I867))</f>
        <v/>
      </c>
      <c r="G2318" s="450" t="str">
        <f>if(Wine!I867=0,"",IF(isblank(Wine!I867),"",if(MOC!$J$156=true,Wine!$F$14,$B$1465)))</f>
        <v/>
      </c>
      <c r="H2318" s="780">
        <f t="shared" si="23"/>
        <v>22</v>
      </c>
      <c r="I2318" s="793" t="str">
        <f>Wine!BD37</f>
        <v/>
      </c>
      <c r="J2318" s="793"/>
      <c r="K2318" s="793"/>
      <c r="L2318" s="793"/>
      <c r="M2318" s="793"/>
      <c r="N2318" s="793"/>
      <c r="O2318" s="793"/>
      <c r="P2318" s="793" t="str">
        <f>IF(ISBLANK(Wine!BE37),"",if(Wine!BE37=0,"",Wine!BE37))</f>
        <v/>
      </c>
      <c r="Q2318" s="793"/>
      <c r="R2318" s="793" t="str">
        <f>IF(ISBLANK(Wine!BG37),"",if(Wine!BG37=0,"",Wine!BG37))</f>
        <v/>
      </c>
    </row>
    <row r="2319">
      <c r="A2319" s="779"/>
      <c r="C2319" s="450" t="b">
        <f>IF(ISBLANK(Wine!G868),FALSE,if(Wine!G868=0,FALSE,TRUE))</f>
        <v>0</v>
      </c>
      <c r="D2319" s="450" t="str">
        <f>if(Wine!I868=0,"",IF(isblank(Wine!I868),"",if(MOC!$J$152=false,Wine!F868,if(C2319=true,MOC!$H$152&amp;Wine!F868,if(MOC!$J$153,MOC!$H$152&amp;Wine!F868,Wine!F868)))))</f>
        <v/>
      </c>
      <c r="E2319" s="450" t="str">
        <f>if(Wine!I868=0,"",IF(isblank(Wine!I868),"",Wine!I868))</f>
        <v/>
      </c>
      <c r="G2319" s="450" t="str">
        <f>if(Wine!I868=0,"",IF(isblank(Wine!I868),"",if(MOC!$J$156=true,Wine!$F$14,$B$1465)))</f>
        <v/>
      </c>
      <c r="H2319" s="780">
        <f t="shared" si="23"/>
        <v>23</v>
      </c>
      <c r="I2319" s="793" t="str">
        <f>Wine!BD38</f>
        <v/>
      </c>
      <c r="J2319" s="793"/>
      <c r="K2319" s="793"/>
      <c r="L2319" s="793"/>
      <c r="M2319" s="793"/>
      <c r="N2319" s="793"/>
      <c r="O2319" s="793"/>
      <c r="P2319" s="793" t="str">
        <f>IF(ISBLANK(Wine!BE38),"",if(Wine!BE38=0,"",Wine!BE38))</f>
        <v/>
      </c>
      <c r="Q2319" s="793"/>
      <c r="R2319" s="793" t="str">
        <f>IF(ISBLANK(Wine!BG38),"",if(Wine!BG38=0,"",Wine!BG38))</f>
        <v/>
      </c>
    </row>
    <row r="2320">
      <c r="A2320" s="779"/>
      <c r="C2320" s="450" t="b">
        <f>IF(ISBLANK(Wine!G869),FALSE,if(Wine!G869=0,FALSE,TRUE))</f>
        <v>0</v>
      </c>
      <c r="D2320" s="450" t="str">
        <f>if(Wine!I869=0,"",IF(isblank(Wine!I869),"",if(MOC!$J$152=false,Wine!F869,if(C2320=true,MOC!$H$152&amp;Wine!F869,if(MOC!$J$153,MOC!$H$152&amp;Wine!F869,Wine!F869)))))</f>
        <v/>
      </c>
      <c r="E2320" s="450" t="str">
        <f>if(Wine!I869=0,"",IF(isblank(Wine!I869),"",Wine!I869))</f>
        <v/>
      </c>
      <c r="G2320" s="450" t="str">
        <f>if(Wine!I869=0,"",IF(isblank(Wine!I869),"",if(MOC!$J$156=true,Wine!$F$14,$B$1465)))</f>
        <v/>
      </c>
      <c r="H2320" s="780">
        <f t="shared" si="23"/>
        <v>24</v>
      </c>
      <c r="I2320" s="793" t="str">
        <f>Wine!BD39</f>
        <v/>
      </c>
      <c r="J2320" s="793"/>
      <c r="K2320" s="793"/>
      <c r="L2320" s="793"/>
      <c r="M2320" s="793"/>
      <c r="N2320" s="793"/>
      <c r="O2320" s="793"/>
      <c r="P2320" s="793" t="str">
        <f>IF(ISBLANK(Wine!BE39),"",if(Wine!BE39=0,"",Wine!BE39))</f>
        <v/>
      </c>
      <c r="Q2320" s="793"/>
      <c r="R2320" s="793" t="str">
        <f>IF(ISBLANK(Wine!BG39),"",if(Wine!BG39=0,"",Wine!BG39))</f>
        <v/>
      </c>
    </row>
    <row r="2321">
      <c r="A2321" s="779"/>
      <c r="C2321" s="450" t="b">
        <f>IF(ISBLANK(Wine!G870),FALSE,if(Wine!G870=0,FALSE,TRUE))</f>
        <v>0</v>
      </c>
      <c r="D2321" s="450" t="str">
        <f>if(Wine!I870=0,"",IF(isblank(Wine!I870),"",if(MOC!$J$152=false,Wine!F870,if(C2321=true,MOC!$H$152&amp;Wine!F870,if(MOC!$J$153,MOC!$H$152&amp;Wine!F870,Wine!F870)))))</f>
        <v/>
      </c>
      <c r="E2321" s="450" t="str">
        <f>if(Wine!I870=0,"",IF(isblank(Wine!I870),"",Wine!I870))</f>
        <v/>
      </c>
      <c r="G2321" s="450" t="str">
        <f>if(Wine!I870=0,"",IF(isblank(Wine!I870),"",if(MOC!$J$156=true,Wine!$F$14,$B$1465)))</f>
        <v/>
      </c>
      <c r="H2321" s="780">
        <f t="shared" si="23"/>
        <v>25</v>
      </c>
      <c r="I2321" s="793" t="str">
        <f>Wine!BD40</f>
        <v/>
      </c>
      <c r="J2321" s="793"/>
      <c r="K2321" s="793"/>
      <c r="L2321" s="793"/>
      <c r="M2321" s="793"/>
      <c r="N2321" s="793"/>
      <c r="O2321" s="793"/>
      <c r="P2321" s="793" t="str">
        <f>IF(ISBLANK(Wine!BE40),"",if(Wine!BE40=0,"",Wine!BE40))</f>
        <v/>
      </c>
      <c r="Q2321" s="793"/>
      <c r="R2321" s="793" t="str">
        <f>IF(ISBLANK(Wine!BG40),"",if(Wine!BG40=0,"",Wine!BG40))</f>
        <v/>
      </c>
    </row>
    <row r="2322">
      <c r="A2322" s="779"/>
      <c r="C2322" s="450" t="b">
        <f>IF(ISBLANK(Wine!G871),FALSE,if(Wine!G871=0,FALSE,TRUE))</f>
        <v>0</v>
      </c>
      <c r="D2322" s="450" t="str">
        <f>if(Wine!I871=0,"",IF(isblank(Wine!I871),"",if(MOC!$J$152=false,Wine!F871,if(C2322=true,MOC!$H$152&amp;Wine!F871,if(MOC!$J$153,MOC!$H$152&amp;Wine!F871,Wine!F871)))))</f>
        <v/>
      </c>
      <c r="E2322" s="450" t="str">
        <f>if(Wine!I871=0,"",IF(isblank(Wine!I871),"",Wine!I871))</f>
        <v/>
      </c>
      <c r="G2322" s="450" t="str">
        <f>if(Wine!I871=0,"",IF(isblank(Wine!I871),"",if(MOC!$J$156=true,Wine!$F$14,$B$1465)))</f>
        <v/>
      </c>
      <c r="H2322" s="780">
        <f t="shared" si="23"/>
        <v>26</v>
      </c>
      <c r="I2322" s="793" t="str">
        <f>Wine!BD41</f>
        <v/>
      </c>
      <c r="J2322" s="793"/>
      <c r="K2322" s="793"/>
      <c r="L2322" s="793"/>
      <c r="M2322" s="793"/>
      <c r="N2322" s="793"/>
      <c r="O2322" s="793"/>
      <c r="P2322" s="793" t="str">
        <f>IF(ISBLANK(Wine!BE41),"",if(Wine!BE41=0,"",Wine!BE41))</f>
        <v/>
      </c>
      <c r="Q2322" s="793"/>
      <c r="R2322" s="793" t="str">
        <f>IF(ISBLANK(Wine!BG41),"",if(Wine!BG41=0,"",Wine!BG41))</f>
        <v/>
      </c>
    </row>
    <row r="2323">
      <c r="A2323" s="779"/>
      <c r="C2323" s="450" t="b">
        <f>IF(ISBLANK(Wine!G872),FALSE,if(Wine!G872=0,FALSE,TRUE))</f>
        <v>0</v>
      </c>
      <c r="D2323" s="450" t="str">
        <f>if(Wine!I872=0,"",IF(isblank(Wine!I872),"",if(MOC!$J$152=false,Wine!F872,if(C2323=true,MOC!$H$152&amp;Wine!F872,if(MOC!$J$153,MOC!$H$152&amp;Wine!F872,Wine!F872)))))</f>
        <v/>
      </c>
      <c r="E2323" s="450" t="str">
        <f>if(Wine!I872=0,"",IF(isblank(Wine!I872),"",Wine!I872))</f>
        <v/>
      </c>
      <c r="G2323" s="450" t="str">
        <f>if(Wine!I872=0,"",IF(isblank(Wine!I872),"",if(MOC!$J$156=true,Wine!$F$14,$B$1465)))</f>
        <v/>
      </c>
      <c r="H2323" s="780">
        <f t="shared" si="23"/>
        <v>27</v>
      </c>
      <c r="I2323" s="793" t="str">
        <f>Wine!BD42</f>
        <v/>
      </c>
      <c r="J2323" s="793"/>
      <c r="K2323" s="793"/>
      <c r="L2323" s="793"/>
      <c r="M2323" s="793"/>
      <c r="N2323" s="793"/>
      <c r="O2323" s="793"/>
      <c r="P2323" s="793" t="str">
        <f>IF(ISBLANK(Wine!BE42),"",if(Wine!BE42=0,"",Wine!BE42))</f>
        <v/>
      </c>
      <c r="Q2323" s="793"/>
      <c r="R2323" s="793" t="str">
        <f>IF(ISBLANK(Wine!BG42),"",if(Wine!BG42=0,"",Wine!BG42))</f>
        <v/>
      </c>
    </row>
    <row r="2324">
      <c r="A2324" s="779"/>
      <c r="C2324" s="450" t="b">
        <f>IF(ISBLANK(Wine!G873),FALSE,if(Wine!G873=0,FALSE,TRUE))</f>
        <v>0</v>
      </c>
      <c r="D2324" s="450" t="str">
        <f>if(Wine!I873=0,"",IF(isblank(Wine!I873),"",if(MOC!$J$152=false,Wine!F873,if(C2324=true,MOC!$H$152&amp;Wine!F873,if(MOC!$J$153,MOC!$H$152&amp;Wine!F873,Wine!F873)))))</f>
        <v/>
      </c>
      <c r="E2324" s="450" t="str">
        <f>if(Wine!I873=0,"",IF(isblank(Wine!I873),"",Wine!I873))</f>
        <v/>
      </c>
      <c r="G2324" s="450" t="str">
        <f>if(Wine!I873=0,"",IF(isblank(Wine!I873),"",if(MOC!$J$156=true,Wine!$F$14,$B$1465)))</f>
        <v/>
      </c>
      <c r="H2324" s="780">
        <f t="shared" si="23"/>
        <v>28</v>
      </c>
      <c r="I2324" s="793" t="str">
        <f>Wine!BD43</f>
        <v/>
      </c>
      <c r="J2324" s="793"/>
      <c r="K2324" s="793"/>
      <c r="L2324" s="793"/>
      <c r="M2324" s="793"/>
      <c r="N2324" s="793"/>
      <c r="O2324" s="793"/>
      <c r="P2324" s="793" t="str">
        <f>IF(ISBLANK(Wine!BE43),"",if(Wine!BE43=0,"",Wine!BE43))</f>
        <v/>
      </c>
      <c r="Q2324" s="793"/>
      <c r="R2324" s="793" t="str">
        <f>IF(ISBLANK(Wine!BG43),"",if(Wine!BG43=0,"",Wine!BG43))</f>
        <v/>
      </c>
    </row>
    <row r="2325">
      <c r="A2325" s="779"/>
      <c r="C2325" s="450" t="b">
        <f>IF(ISBLANK(Wine!G874),FALSE,if(Wine!G874=0,FALSE,TRUE))</f>
        <v>0</v>
      </c>
      <c r="D2325" s="450" t="str">
        <f>if(Wine!I874=0,"",IF(isblank(Wine!I874),"",if(MOC!$J$152=false,Wine!F874,if(C2325=true,MOC!$H$152&amp;Wine!F874,if(MOC!$J$153,MOC!$H$152&amp;Wine!F874,Wine!F874)))))</f>
        <v/>
      </c>
      <c r="E2325" s="450" t="str">
        <f>if(Wine!I874=0,"",IF(isblank(Wine!I874),"",Wine!I874))</f>
        <v/>
      </c>
      <c r="G2325" s="450" t="str">
        <f>if(Wine!I874=0,"",IF(isblank(Wine!I874),"",if(MOC!$J$156=true,Wine!$F$14,$B$1465)))</f>
        <v/>
      </c>
      <c r="H2325" s="780">
        <f t="shared" si="23"/>
        <v>29</v>
      </c>
      <c r="I2325" s="793" t="str">
        <f>Wine!BD44</f>
        <v/>
      </c>
      <c r="J2325" s="793"/>
      <c r="K2325" s="793"/>
      <c r="L2325" s="793"/>
      <c r="M2325" s="793"/>
      <c r="N2325" s="793"/>
      <c r="O2325" s="793"/>
      <c r="P2325" s="793" t="str">
        <f>IF(ISBLANK(Wine!BE44),"",if(Wine!BE44=0,"",Wine!BE44))</f>
        <v/>
      </c>
      <c r="Q2325" s="793"/>
      <c r="R2325" s="793" t="str">
        <f>IF(ISBLANK(Wine!BG44),"",if(Wine!BG44=0,"",Wine!BG44))</f>
        <v/>
      </c>
    </row>
    <row r="2326">
      <c r="A2326" s="779"/>
      <c r="C2326" s="450" t="b">
        <f>IF(ISBLANK(Wine!G875),FALSE,if(Wine!G875=0,FALSE,TRUE))</f>
        <v>0</v>
      </c>
      <c r="D2326" s="450" t="str">
        <f>if(Wine!I875=0,"",IF(isblank(Wine!I875),"",if(MOC!$J$152=false,Wine!F875,if(C2326=true,MOC!$H$152&amp;Wine!F875,if(MOC!$J$153,MOC!$H$152&amp;Wine!F875,Wine!F875)))))</f>
        <v/>
      </c>
      <c r="E2326" s="450" t="str">
        <f>if(Wine!I875=0,"",IF(isblank(Wine!I875),"",Wine!I875))</f>
        <v/>
      </c>
      <c r="G2326" s="450" t="str">
        <f>if(Wine!I875=0,"",IF(isblank(Wine!I875),"",if(MOC!$J$156=true,Wine!$F$14,$B$1465)))</f>
        <v/>
      </c>
      <c r="H2326" s="780">
        <f t="shared" si="23"/>
        <v>30</v>
      </c>
      <c r="I2326" s="793" t="str">
        <f>Wine!BD45</f>
        <v/>
      </c>
      <c r="J2326" s="793"/>
      <c r="K2326" s="793"/>
      <c r="L2326" s="793"/>
      <c r="M2326" s="793"/>
      <c r="N2326" s="793"/>
      <c r="O2326" s="793"/>
      <c r="P2326" s="793" t="str">
        <f>IF(ISBLANK(Wine!BE45),"",if(Wine!BE45=0,"",Wine!BE45))</f>
        <v/>
      </c>
      <c r="Q2326" s="793"/>
      <c r="R2326" s="793" t="str">
        <f>IF(ISBLANK(Wine!BG45),"",if(Wine!BG45=0,"",Wine!BG45))</f>
        <v/>
      </c>
    </row>
    <row r="2327">
      <c r="A2327" s="779"/>
      <c r="C2327" s="450" t="b">
        <f>IF(ISBLANK(Wine!G876),FALSE,if(Wine!G876=0,FALSE,TRUE))</f>
        <v>0</v>
      </c>
      <c r="D2327" s="450" t="str">
        <f>if(Wine!I876=0,"",IF(isblank(Wine!I876),"",if(MOC!$J$152=false,Wine!F876,if(C2327=true,MOC!$H$152&amp;Wine!F876,if(MOC!$J$153,MOC!$H$152&amp;Wine!F876,Wine!F876)))))</f>
        <v/>
      </c>
      <c r="E2327" s="450" t="str">
        <f>if(Wine!I876=0,"",IF(isblank(Wine!I876),"",Wine!I876))</f>
        <v/>
      </c>
      <c r="G2327" s="450" t="str">
        <f>if(Wine!I876=0,"",IF(isblank(Wine!I876),"",if(MOC!$J$156=true,Wine!$F$14,$B$1465)))</f>
        <v/>
      </c>
      <c r="H2327" s="780">
        <f t="shared" si="23"/>
        <v>31</v>
      </c>
      <c r="I2327" s="793" t="str">
        <f>Wine!BD46</f>
        <v/>
      </c>
      <c r="J2327" s="793"/>
      <c r="K2327" s="793"/>
      <c r="L2327" s="793"/>
      <c r="M2327" s="793"/>
      <c r="N2327" s="793"/>
      <c r="O2327" s="793"/>
      <c r="P2327" s="793" t="str">
        <f>IF(ISBLANK(Wine!BE46),"",if(Wine!BE46=0,"",Wine!BE46))</f>
        <v/>
      </c>
      <c r="Q2327" s="793"/>
      <c r="R2327" s="793" t="str">
        <f>IF(ISBLANK(Wine!BG46),"",if(Wine!BG46=0,"",Wine!BG46))</f>
        <v/>
      </c>
    </row>
    <row r="2328">
      <c r="A2328" s="779"/>
      <c r="C2328" s="450" t="b">
        <f>IF(ISBLANK(Wine!G877),FALSE,if(Wine!G877=0,FALSE,TRUE))</f>
        <v>0</v>
      </c>
      <c r="D2328" s="450" t="str">
        <f>if(Wine!I877=0,"",IF(isblank(Wine!I877),"",if(MOC!$J$152=false,Wine!F877,if(C2328=true,MOC!$H$152&amp;Wine!F877,if(MOC!$J$153,MOC!$H$152&amp;Wine!F877,Wine!F877)))))</f>
        <v/>
      </c>
      <c r="E2328" s="450" t="str">
        <f>if(Wine!I877=0,"",IF(isblank(Wine!I877),"",Wine!I877))</f>
        <v/>
      </c>
      <c r="G2328" s="450" t="str">
        <f>if(Wine!I877=0,"",IF(isblank(Wine!I877),"",if(MOC!$J$156=true,Wine!$F$14,$B$1465)))</f>
        <v/>
      </c>
      <c r="H2328" s="780">
        <f t="shared" si="23"/>
        <v>32</v>
      </c>
      <c r="I2328" s="793" t="str">
        <f>Wine!BD47</f>
        <v/>
      </c>
      <c r="J2328" s="793"/>
      <c r="K2328" s="793"/>
      <c r="L2328" s="793"/>
      <c r="M2328" s="793"/>
      <c r="N2328" s="793"/>
      <c r="O2328" s="793"/>
      <c r="P2328" s="793" t="str">
        <f>IF(ISBLANK(Wine!BE47),"",if(Wine!BE47=0,"",Wine!BE47))</f>
        <v/>
      </c>
      <c r="Q2328" s="793"/>
      <c r="R2328" s="793" t="str">
        <f>IF(ISBLANK(Wine!BG47),"",if(Wine!BG47=0,"",Wine!BG47))</f>
        <v/>
      </c>
    </row>
    <row r="2329">
      <c r="A2329" s="779"/>
      <c r="C2329" s="450" t="b">
        <f>IF(ISBLANK(Wine!G878),FALSE,if(Wine!G878=0,FALSE,TRUE))</f>
        <v>0</v>
      </c>
      <c r="D2329" s="450" t="str">
        <f>if(Wine!I878=0,"",IF(isblank(Wine!I878),"",if(MOC!$J$152=false,Wine!F878,if(C2329=true,MOC!$H$152&amp;Wine!F878,if(MOC!$J$153,MOC!$H$152&amp;Wine!F878,Wine!F878)))))</f>
        <v/>
      </c>
      <c r="E2329" s="450" t="str">
        <f>if(Wine!I878=0,"",IF(isblank(Wine!I878),"",Wine!I878))</f>
        <v/>
      </c>
      <c r="G2329" s="450" t="str">
        <f>if(Wine!I878=0,"",IF(isblank(Wine!I878),"",if(MOC!$J$156=true,Wine!$F$14,$B$1465)))</f>
        <v/>
      </c>
      <c r="H2329" s="780">
        <f t="shared" si="23"/>
        <v>33</v>
      </c>
      <c r="I2329" s="793" t="str">
        <f>Wine!BD48</f>
        <v/>
      </c>
      <c r="J2329" s="793"/>
      <c r="K2329" s="793"/>
      <c r="L2329" s="793"/>
      <c r="M2329" s="793"/>
      <c r="N2329" s="793"/>
      <c r="O2329" s="793"/>
      <c r="P2329" s="793" t="str">
        <f>IF(ISBLANK(Wine!BE48),"",if(Wine!BE48=0,"",Wine!BE48))</f>
        <v/>
      </c>
      <c r="Q2329" s="793"/>
      <c r="R2329" s="793" t="str">
        <f>IF(ISBLANK(Wine!BG48),"",if(Wine!BG48=0,"",Wine!BG48))</f>
        <v/>
      </c>
    </row>
    <row r="2330">
      <c r="A2330" s="779"/>
      <c r="C2330" s="450" t="b">
        <f>IF(ISBLANK(Wine!G879),FALSE,if(Wine!G879=0,FALSE,TRUE))</f>
        <v>0</v>
      </c>
      <c r="D2330" s="450" t="str">
        <f>if(Wine!I879=0,"",IF(isblank(Wine!I879),"",if(MOC!$J$152=false,Wine!F879,if(C2330=true,MOC!$H$152&amp;Wine!F879,if(MOC!$J$153,MOC!$H$152&amp;Wine!F879,Wine!F879)))))</f>
        <v/>
      </c>
      <c r="E2330" s="450" t="str">
        <f>if(Wine!I879=0,"",IF(isblank(Wine!I879),"",Wine!I879))</f>
        <v/>
      </c>
      <c r="G2330" s="450" t="str">
        <f>if(Wine!I879=0,"",IF(isblank(Wine!I879),"",if(MOC!$J$156=true,Wine!$F$14,$B$1465)))</f>
        <v/>
      </c>
      <c r="H2330" s="780">
        <f t="shared" si="23"/>
        <v>34</v>
      </c>
      <c r="I2330" s="793" t="str">
        <f>Wine!BD49</f>
        <v/>
      </c>
      <c r="J2330" s="793"/>
      <c r="K2330" s="793"/>
      <c r="L2330" s="793"/>
      <c r="M2330" s="793"/>
      <c r="N2330" s="793"/>
      <c r="O2330" s="793"/>
      <c r="P2330" s="793" t="str">
        <f>IF(ISBLANK(Wine!BE49),"",if(Wine!BE49=0,"",Wine!BE49))</f>
        <v/>
      </c>
      <c r="Q2330" s="793"/>
      <c r="R2330" s="793" t="str">
        <f>IF(ISBLANK(Wine!BG49),"",if(Wine!BG49=0,"",Wine!BG49))</f>
        <v/>
      </c>
    </row>
    <row r="2331">
      <c r="A2331" s="779"/>
      <c r="C2331" s="450" t="b">
        <f>IF(ISBLANK(Wine!G880),FALSE,if(Wine!G880=0,FALSE,TRUE))</f>
        <v>0</v>
      </c>
      <c r="D2331" s="450" t="str">
        <f>if(Wine!I880=0,"",IF(isblank(Wine!I880),"",if(MOC!$J$152=false,Wine!F880,if(C2331=true,MOC!$H$152&amp;Wine!F880,if(MOC!$J$153,MOC!$H$152&amp;Wine!F880,Wine!F880)))))</f>
        <v/>
      </c>
      <c r="E2331" s="450" t="str">
        <f>if(Wine!I880=0,"",IF(isblank(Wine!I880),"",Wine!I880))</f>
        <v/>
      </c>
      <c r="G2331" s="450" t="str">
        <f>if(Wine!I880=0,"",IF(isblank(Wine!I880),"",if(MOC!$J$156=true,Wine!$F$14,$B$1465)))</f>
        <v/>
      </c>
      <c r="H2331" s="780">
        <f t="shared" si="23"/>
        <v>35</v>
      </c>
      <c r="I2331" s="793" t="str">
        <f>Wine!BD50</f>
        <v/>
      </c>
      <c r="J2331" s="793"/>
      <c r="K2331" s="793"/>
      <c r="L2331" s="793"/>
      <c r="M2331" s="793"/>
      <c r="N2331" s="793"/>
      <c r="O2331" s="793"/>
      <c r="P2331" s="793" t="str">
        <f>IF(ISBLANK(Wine!BE50),"",if(Wine!BE50=0,"",Wine!BE50))</f>
        <v/>
      </c>
      <c r="Q2331" s="793"/>
      <c r="R2331" s="793" t="str">
        <f>IF(ISBLANK(Wine!BG50),"",if(Wine!BG50=0,"",Wine!BG50))</f>
        <v/>
      </c>
    </row>
    <row r="2332">
      <c r="A2332" s="779"/>
      <c r="C2332" s="450" t="b">
        <f>IF(ISBLANK(Wine!G881),FALSE,if(Wine!G881=0,FALSE,TRUE))</f>
        <v>0</v>
      </c>
      <c r="D2332" s="450" t="str">
        <f>if(Wine!I881=0,"",IF(isblank(Wine!I881),"",if(MOC!$J$152=false,Wine!F881,if(C2332=true,MOC!$H$152&amp;Wine!F881,if(MOC!$J$153,MOC!$H$152&amp;Wine!F881,Wine!F881)))))</f>
        <v/>
      </c>
      <c r="E2332" s="450" t="str">
        <f>if(Wine!I881=0,"",IF(isblank(Wine!I881),"",Wine!I881))</f>
        <v/>
      </c>
      <c r="G2332" s="450" t="str">
        <f>if(Wine!I881=0,"",IF(isblank(Wine!I881),"",if(MOC!$J$156=true,Wine!$F$14,$B$1465)))</f>
        <v/>
      </c>
      <c r="H2332" s="780">
        <f t="shared" si="23"/>
        <v>36</v>
      </c>
      <c r="I2332" s="793" t="str">
        <f>Wine!BD51</f>
        <v/>
      </c>
      <c r="J2332" s="793"/>
      <c r="K2332" s="793"/>
      <c r="L2332" s="793"/>
      <c r="M2332" s="793"/>
      <c r="N2332" s="793"/>
      <c r="O2332" s="793"/>
      <c r="P2332" s="793" t="str">
        <f>IF(ISBLANK(Wine!BE51),"",if(Wine!BE51=0,"",Wine!BE51))</f>
        <v/>
      </c>
      <c r="Q2332" s="793"/>
      <c r="R2332" s="793" t="str">
        <f>IF(ISBLANK(Wine!BG51),"",if(Wine!BG51=0,"",Wine!BG51))</f>
        <v/>
      </c>
    </row>
    <row r="2333">
      <c r="A2333" s="779"/>
      <c r="C2333" s="450" t="b">
        <f>IF(ISBLANK(Wine!G882),FALSE,if(Wine!G882=0,FALSE,TRUE))</f>
        <v>0</v>
      </c>
      <c r="D2333" s="450" t="str">
        <f>if(Wine!I882=0,"",IF(isblank(Wine!I882),"",if(MOC!$J$152=false,Wine!F882,if(C2333=true,MOC!$H$152&amp;Wine!F882,if(MOC!$J$153,MOC!$H$152&amp;Wine!F882,Wine!F882)))))</f>
        <v/>
      </c>
      <c r="E2333" s="450" t="str">
        <f>if(Wine!I882=0,"",IF(isblank(Wine!I882),"",Wine!I882))</f>
        <v/>
      </c>
      <c r="G2333" s="450" t="str">
        <f>if(Wine!I882=0,"",IF(isblank(Wine!I882),"",if(MOC!$J$156=true,Wine!$F$14,$B$1465)))</f>
        <v/>
      </c>
      <c r="H2333" s="780">
        <f t="shared" si="23"/>
        <v>37</v>
      </c>
      <c r="I2333" s="793" t="str">
        <f>Wine!BD52</f>
        <v/>
      </c>
      <c r="J2333" s="793"/>
      <c r="K2333" s="793"/>
      <c r="L2333" s="793"/>
      <c r="M2333" s="793"/>
      <c r="N2333" s="793"/>
      <c r="O2333" s="793"/>
      <c r="P2333" s="793" t="str">
        <f>IF(ISBLANK(Wine!BE52),"",if(Wine!BE52=0,"",Wine!BE52))</f>
        <v/>
      </c>
      <c r="Q2333" s="793"/>
      <c r="R2333" s="793" t="str">
        <f>IF(ISBLANK(Wine!BG52),"",if(Wine!BG52=0,"",Wine!BG52))</f>
        <v/>
      </c>
    </row>
    <row r="2334">
      <c r="A2334" s="779"/>
      <c r="C2334" s="450" t="b">
        <f>IF(ISBLANK(Wine!G883),FALSE,if(Wine!G883=0,FALSE,TRUE))</f>
        <v>0</v>
      </c>
      <c r="D2334" s="450" t="str">
        <f>if(Wine!I883=0,"",IF(isblank(Wine!I883),"",if(MOC!$J$152=false,Wine!F883,if(C2334=true,MOC!$H$152&amp;Wine!F883,if(MOC!$J$153,MOC!$H$152&amp;Wine!F883,Wine!F883)))))</f>
        <v/>
      </c>
      <c r="E2334" s="450" t="str">
        <f>if(Wine!I883=0,"",IF(isblank(Wine!I883),"",Wine!I883))</f>
        <v/>
      </c>
      <c r="G2334" s="450" t="str">
        <f>if(Wine!I883=0,"",IF(isblank(Wine!I883),"",if(MOC!$J$156=true,Wine!$F$14,$B$1465)))</f>
        <v/>
      </c>
      <c r="H2334" s="780">
        <f t="shared" si="23"/>
        <v>38</v>
      </c>
      <c r="I2334" s="793" t="str">
        <f>Wine!BD53</f>
        <v/>
      </c>
      <c r="J2334" s="793"/>
      <c r="K2334" s="793"/>
      <c r="L2334" s="793"/>
      <c r="M2334" s="793"/>
      <c r="N2334" s="793"/>
      <c r="O2334" s="793"/>
      <c r="P2334" s="793" t="str">
        <f>IF(ISBLANK(Wine!BE53),"",if(Wine!BE53=0,"",Wine!BE53))</f>
        <v/>
      </c>
      <c r="Q2334" s="793"/>
      <c r="R2334" s="793" t="str">
        <f>IF(ISBLANK(Wine!BG53),"",if(Wine!BG53=0,"",Wine!BG53))</f>
        <v/>
      </c>
    </row>
    <row r="2335">
      <c r="A2335" s="779"/>
      <c r="C2335" s="450" t="b">
        <f>IF(ISBLANK(Wine!G884),FALSE,if(Wine!G884=0,FALSE,TRUE))</f>
        <v>0</v>
      </c>
      <c r="D2335" s="450" t="str">
        <f>if(Wine!I884=0,"",IF(isblank(Wine!I884),"",if(MOC!$J$152=false,Wine!F884,if(C2335=true,MOC!$H$152&amp;Wine!F884,if(MOC!$J$153,MOC!$H$152&amp;Wine!F884,Wine!F884)))))</f>
        <v/>
      </c>
      <c r="E2335" s="450" t="str">
        <f>if(Wine!I884=0,"",IF(isblank(Wine!I884),"",Wine!I884))</f>
        <v/>
      </c>
      <c r="G2335" s="450" t="str">
        <f>if(Wine!I884=0,"",IF(isblank(Wine!I884),"",if(MOC!$J$156=true,Wine!$F$14,$B$1465)))</f>
        <v/>
      </c>
      <c r="H2335" s="780">
        <f t="shared" si="23"/>
        <v>39</v>
      </c>
      <c r="I2335" s="793" t="str">
        <f>Wine!BD54</f>
        <v/>
      </c>
      <c r="J2335" s="793"/>
      <c r="K2335" s="793"/>
      <c r="L2335" s="793"/>
      <c r="M2335" s="793"/>
      <c r="N2335" s="793"/>
      <c r="O2335" s="793"/>
      <c r="P2335" s="793" t="str">
        <f>IF(ISBLANK(Wine!BE54),"",if(Wine!BE54=0,"",Wine!BE54))</f>
        <v/>
      </c>
      <c r="Q2335" s="793"/>
      <c r="R2335" s="793" t="str">
        <f>IF(ISBLANK(Wine!BG54),"",if(Wine!BG54=0,"",Wine!BG54))</f>
        <v/>
      </c>
    </row>
    <row r="2336">
      <c r="A2336" s="779"/>
      <c r="C2336" s="450" t="b">
        <f>IF(ISBLANK(Wine!G885),FALSE,if(Wine!G885=0,FALSE,TRUE))</f>
        <v>0</v>
      </c>
      <c r="D2336" s="450" t="str">
        <f>if(Wine!I885=0,"",IF(isblank(Wine!I885),"",if(MOC!$J$152=false,Wine!F885,if(C2336=true,MOC!$H$152&amp;Wine!F885,if(MOC!$J$153,MOC!$H$152&amp;Wine!F885,Wine!F885)))))</f>
        <v/>
      </c>
      <c r="E2336" s="450" t="str">
        <f>if(Wine!I885=0,"",IF(isblank(Wine!I885),"",Wine!I885))</f>
        <v/>
      </c>
      <c r="G2336" s="450" t="str">
        <f>if(Wine!I885=0,"",IF(isblank(Wine!I885),"",if(MOC!$J$156=true,Wine!$F$14,$B$1465)))</f>
        <v/>
      </c>
      <c r="H2336" s="780">
        <f t="shared" si="23"/>
        <v>40</v>
      </c>
      <c r="I2336" s="793" t="str">
        <f>Wine!BD55</f>
        <v/>
      </c>
      <c r="J2336" s="793"/>
      <c r="K2336" s="793"/>
      <c r="L2336" s="793"/>
      <c r="M2336" s="793"/>
      <c r="N2336" s="793"/>
      <c r="O2336" s="793"/>
      <c r="P2336" s="793" t="str">
        <f>IF(ISBLANK(Wine!BE55),"",if(Wine!BE55=0,"",Wine!BE55))</f>
        <v/>
      </c>
      <c r="Q2336" s="793"/>
      <c r="R2336" s="793" t="str">
        <f>IF(ISBLANK(Wine!BG55),"",if(Wine!BG55=0,"",Wine!BG55))</f>
        <v/>
      </c>
    </row>
    <row r="2337">
      <c r="A2337" s="779"/>
      <c r="C2337" s="450" t="b">
        <f>IF(ISBLANK(Wine!G886),FALSE,if(Wine!G886=0,FALSE,TRUE))</f>
        <v>0</v>
      </c>
      <c r="D2337" s="450" t="str">
        <f>if(Wine!I886=0,"",IF(isblank(Wine!I886),"",if(MOC!$J$152=false,Wine!F886,if(C2337=true,MOC!$H$152&amp;Wine!F886,if(MOC!$J$153,MOC!$H$152&amp;Wine!F886,Wine!F886)))))</f>
        <v/>
      </c>
      <c r="E2337" s="450" t="str">
        <f>if(Wine!I886=0,"",IF(isblank(Wine!I886),"",Wine!I886))</f>
        <v/>
      </c>
      <c r="G2337" s="450" t="str">
        <f>if(Wine!I886=0,"",IF(isblank(Wine!I886),"",if(MOC!$J$156=true,Wine!$F$14,$B$1465)))</f>
        <v/>
      </c>
      <c r="H2337" s="780">
        <f t="shared" si="23"/>
        <v>41</v>
      </c>
      <c r="I2337" s="793" t="str">
        <f>Wine!BD56</f>
        <v/>
      </c>
      <c r="J2337" s="793"/>
      <c r="K2337" s="793"/>
      <c r="L2337" s="793"/>
      <c r="M2337" s="793"/>
      <c r="N2337" s="793"/>
      <c r="O2337" s="793"/>
      <c r="P2337" s="793" t="str">
        <f>IF(ISBLANK(Wine!BE56),"",if(Wine!BE56=0,"",Wine!BE56))</f>
        <v/>
      </c>
      <c r="Q2337" s="793"/>
      <c r="R2337" s="793" t="str">
        <f>IF(ISBLANK(Wine!BG56),"",if(Wine!BG56=0,"",Wine!BG56))</f>
        <v/>
      </c>
    </row>
    <row r="2338">
      <c r="A2338" s="779"/>
      <c r="C2338" s="450" t="b">
        <f>IF(ISBLANK(Wine!G887),FALSE,if(Wine!G887=0,FALSE,TRUE))</f>
        <v>0</v>
      </c>
      <c r="D2338" s="450" t="str">
        <f>if(Wine!I887=0,"",IF(isblank(Wine!I887),"",if(MOC!$J$152=false,Wine!F887,if(C2338=true,MOC!$H$152&amp;Wine!F887,if(MOC!$J$153,MOC!$H$152&amp;Wine!F887,Wine!F887)))))</f>
        <v/>
      </c>
      <c r="E2338" s="450" t="str">
        <f>if(Wine!I887=0,"",IF(isblank(Wine!I887),"",Wine!I887))</f>
        <v/>
      </c>
      <c r="G2338" s="450" t="str">
        <f>if(Wine!I887=0,"",IF(isblank(Wine!I887),"",if(MOC!$J$156=true,Wine!$F$14,$B$1465)))</f>
        <v/>
      </c>
      <c r="H2338" s="780">
        <f t="shared" si="23"/>
        <v>42</v>
      </c>
      <c r="I2338" s="793" t="str">
        <f>Wine!BD57</f>
        <v/>
      </c>
      <c r="J2338" s="793"/>
      <c r="K2338" s="793"/>
      <c r="L2338" s="793"/>
      <c r="M2338" s="793"/>
      <c r="N2338" s="793"/>
      <c r="O2338" s="793"/>
      <c r="P2338" s="793" t="str">
        <f>IF(ISBLANK(Wine!BE57),"",if(Wine!BE57=0,"",Wine!BE57))</f>
        <v/>
      </c>
      <c r="Q2338" s="793"/>
      <c r="R2338" s="793" t="str">
        <f>IF(ISBLANK(Wine!BG57),"",if(Wine!BG57=0,"",Wine!BG57))</f>
        <v/>
      </c>
    </row>
    <row r="2339">
      <c r="A2339" s="779"/>
      <c r="C2339" s="450" t="b">
        <f>IF(ISBLANK(Wine!G888),FALSE,if(Wine!G888=0,FALSE,TRUE))</f>
        <v>0</v>
      </c>
      <c r="D2339" s="450" t="str">
        <f>if(Wine!I888=0,"",IF(isblank(Wine!I888),"",if(MOC!$J$152=false,Wine!F888,if(C2339=true,MOC!$H$152&amp;Wine!F888,if(MOC!$J$153,MOC!$H$152&amp;Wine!F888,Wine!F888)))))</f>
        <v/>
      </c>
      <c r="E2339" s="450" t="str">
        <f>if(Wine!I888=0,"",IF(isblank(Wine!I888),"",Wine!I888))</f>
        <v/>
      </c>
      <c r="G2339" s="450" t="str">
        <f>if(Wine!I888=0,"",IF(isblank(Wine!I888),"",if(MOC!$J$156=true,Wine!$F$14,$B$1465)))</f>
        <v/>
      </c>
      <c r="H2339" s="780">
        <f t="shared" si="23"/>
        <v>43</v>
      </c>
      <c r="I2339" s="793" t="str">
        <f>Wine!BD58</f>
        <v/>
      </c>
      <c r="J2339" s="793"/>
      <c r="K2339" s="793"/>
      <c r="L2339" s="793"/>
      <c r="M2339" s="793"/>
      <c r="N2339" s="793"/>
      <c r="O2339" s="793"/>
      <c r="P2339" s="793" t="str">
        <f>IF(ISBLANK(Wine!BE58),"",if(Wine!BE58=0,"",Wine!BE58))</f>
        <v/>
      </c>
      <c r="Q2339" s="793"/>
      <c r="R2339" s="793" t="str">
        <f>IF(ISBLANK(Wine!BG58),"",if(Wine!BG58=0,"",Wine!BG58))</f>
        <v/>
      </c>
    </row>
    <row r="2340">
      <c r="A2340" s="779"/>
      <c r="C2340" s="450" t="b">
        <f>IF(ISBLANK(Wine!G889),FALSE,if(Wine!G889=0,FALSE,TRUE))</f>
        <v>0</v>
      </c>
      <c r="D2340" s="450" t="str">
        <f>if(Wine!I889=0,"",IF(isblank(Wine!I889),"",if(MOC!$J$152=false,Wine!F889,if(C2340=true,MOC!$H$152&amp;Wine!F889,if(MOC!$J$153,MOC!$H$152&amp;Wine!F889,Wine!F889)))))</f>
        <v/>
      </c>
      <c r="E2340" s="450" t="str">
        <f>if(Wine!I889=0,"",IF(isblank(Wine!I889),"",Wine!I889))</f>
        <v/>
      </c>
      <c r="G2340" s="450" t="str">
        <f>if(Wine!I889=0,"",IF(isblank(Wine!I889),"",if(MOC!$J$156=true,Wine!$F$14,$B$1465)))</f>
        <v/>
      </c>
      <c r="H2340" s="780">
        <f t="shared" si="23"/>
        <v>44</v>
      </c>
      <c r="I2340" s="793" t="str">
        <f>Wine!BD59</f>
        <v/>
      </c>
      <c r="J2340" s="793"/>
      <c r="K2340" s="793"/>
      <c r="L2340" s="793"/>
      <c r="M2340" s="793"/>
      <c r="N2340" s="793"/>
      <c r="O2340" s="793"/>
      <c r="P2340" s="793" t="str">
        <f>IF(ISBLANK(Wine!BE59),"",if(Wine!BE59=0,"",Wine!BE59))</f>
        <v/>
      </c>
      <c r="Q2340" s="793"/>
      <c r="R2340" s="793" t="str">
        <f>IF(ISBLANK(Wine!BG59),"",if(Wine!BG59=0,"",Wine!BG59))</f>
        <v/>
      </c>
    </row>
    <row r="2341">
      <c r="A2341" s="779"/>
      <c r="C2341" s="450" t="b">
        <f>IF(ISBLANK(Wine!G890),FALSE,if(Wine!G890=0,FALSE,TRUE))</f>
        <v>0</v>
      </c>
      <c r="D2341" s="450" t="str">
        <f>if(Wine!I890=0,"",IF(isblank(Wine!I890),"",if(MOC!$J$152=false,Wine!F890,if(C2341=true,MOC!$H$152&amp;Wine!F890,if(MOC!$J$153,MOC!$H$152&amp;Wine!F890,Wine!F890)))))</f>
        <v/>
      </c>
      <c r="E2341" s="450" t="str">
        <f>if(Wine!I890=0,"",IF(isblank(Wine!I890),"",Wine!I890))</f>
        <v/>
      </c>
      <c r="G2341" s="450" t="str">
        <f>if(Wine!I890=0,"",IF(isblank(Wine!I890),"",if(MOC!$J$156=true,Wine!$F$14,$B$1465)))</f>
        <v/>
      </c>
      <c r="H2341" s="780">
        <f t="shared" si="23"/>
        <v>45</v>
      </c>
      <c r="I2341" s="793" t="str">
        <f>Wine!BD60</f>
        <v/>
      </c>
      <c r="J2341" s="793"/>
      <c r="K2341" s="793"/>
      <c r="L2341" s="793"/>
      <c r="M2341" s="793"/>
      <c r="N2341" s="793"/>
      <c r="O2341" s="793"/>
      <c r="P2341" s="793" t="str">
        <f>IF(ISBLANK(Wine!BE60),"",if(Wine!BE60=0,"",Wine!BE60))</f>
        <v/>
      </c>
      <c r="Q2341" s="793"/>
      <c r="R2341" s="793" t="str">
        <f>IF(ISBLANK(Wine!BG60),"",if(Wine!BG60=0,"",Wine!BG60))</f>
        <v/>
      </c>
    </row>
    <row r="2342">
      <c r="A2342" s="779"/>
      <c r="C2342" s="450" t="b">
        <f>IF(ISBLANK(Wine!G891),FALSE,if(Wine!G891=0,FALSE,TRUE))</f>
        <v>0</v>
      </c>
      <c r="D2342" s="450" t="str">
        <f>if(Wine!I891=0,"",IF(isblank(Wine!I891),"",if(MOC!$J$152=false,Wine!F891,if(C2342=true,MOC!$H$152&amp;Wine!F891,if(MOC!$J$153,MOC!$H$152&amp;Wine!F891,Wine!F891)))))</f>
        <v/>
      </c>
      <c r="E2342" s="450" t="str">
        <f>if(Wine!I891=0,"",IF(isblank(Wine!I891),"",Wine!I891))</f>
        <v/>
      </c>
      <c r="G2342" s="450" t="str">
        <f>if(Wine!I891=0,"",IF(isblank(Wine!I891),"",if(MOC!$J$156=true,Wine!$F$14,$B$1465)))</f>
        <v/>
      </c>
      <c r="H2342" s="780">
        <f t="shared" si="23"/>
        <v>46</v>
      </c>
      <c r="I2342" s="793" t="str">
        <f>Wine!BD61</f>
        <v/>
      </c>
      <c r="J2342" s="793"/>
      <c r="K2342" s="793"/>
      <c r="L2342" s="793"/>
      <c r="M2342" s="793"/>
      <c r="N2342" s="793"/>
      <c r="O2342" s="793"/>
      <c r="P2342" s="793" t="str">
        <f>IF(ISBLANK(Wine!BE61),"",if(Wine!BE61=0,"",Wine!BE61))</f>
        <v/>
      </c>
      <c r="Q2342" s="793"/>
      <c r="R2342" s="793" t="str">
        <f>IF(ISBLANK(Wine!BG61),"",if(Wine!BG61=0,"",Wine!BG61))</f>
        <v/>
      </c>
    </row>
    <row r="2343">
      <c r="A2343" s="779"/>
      <c r="C2343" s="450" t="b">
        <f>IF(ISBLANK(Wine!G892),FALSE,if(Wine!G892=0,FALSE,TRUE))</f>
        <v>0</v>
      </c>
      <c r="D2343" s="450" t="str">
        <f>if(Wine!I892=0,"",IF(isblank(Wine!I892),"",if(MOC!$J$152=false,Wine!F892,if(C2343=true,MOC!$H$152&amp;Wine!F892,if(MOC!$J$153,MOC!$H$152&amp;Wine!F892,Wine!F892)))))</f>
        <v/>
      </c>
      <c r="E2343" s="450" t="str">
        <f>if(Wine!I892=0,"",IF(isblank(Wine!I892),"",Wine!I892))</f>
        <v/>
      </c>
      <c r="G2343" s="450" t="str">
        <f>if(Wine!I892=0,"",IF(isblank(Wine!I892),"",if(MOC!$J$156=true,Wine!$F$14,$B$1465)))</f>
        <v/>
      </c>
      <c r="H2343" s="780">
        <f t="shared" si="23"/>
        <v>47</v>
      </c>
      <c r="I2343" s="793" t="str">
        <f>Wine!BD62</f>
        <v/>
      </c>
      <c r="J2343" s="793"/>
      <c r="K2343" s="793"/>
      <c r="L2343" s="793"/>
      <c r="M2343" s="793"/>
      <c r="N2343" s="793"/>
      <c r="O2343" s="793"/>
      <c r="P2343" s="793" t="str">
        <f>IF(ISBLANK(Wine!BE62),"",if(Wine!BE62=0,"",Wine!BE62))</f>
        <v/>
      </c>
      <c r="Q2343" s="793"/>
      <c r="R2343" s="793" t="str">
        <f>IF(ISBLANK(Wine!BG62),"",if(Wine!BG62=0,"",Wine!BG62))</f>
        <v/>
      </c>
    </row>
    <row r="2344">
      <c r="A2344" s="779"/>
      <c r="C2344" s="450" t="b">
        <f>IF(ISBLANK(Wine!G893),FALSE,if(Wine!G893=0,FALSE,TRUE))</f>
        <v>0</v>
      </c>
      <c r="D2344" s="450" t="str">
        <f>if(Wine!I893=0,"",IF(isblank(Wine!I893),"",if(MOC!$J$152=false,Wine!F893,if(C2344=true,MOC!$H$152&amp;Wine!F893,if(MOC!$J$153,MOC!$H$152&amp;Wine!F893,Wine!F893)))))</f>
        <v/>
      </c>
      <c r="E2344" s="450" t="str">
        <f>if(Wine!I893=0,"",IF(isblank(Wine!I893),"",Wine!I893))</f>
        <v/>
      </c>
      <c r="G2344" s="450" t="str">
        <f>if(Wine!I893=0,"",IF(isblank(Wine!I893),"",if(MOC!$J$156=true,Wine!$F$14,$B$1465)))</f>
        <v/>
      </c>
      <c r="H2344" s="780">
        <f t="shared" si="23"/>
        <v>48</v>
      </c>
      <c r="I2344" s="793" t="str">
        <f>Wine!BD63</f>
        <v/>
      </c>
      <c r="J2344" s="793"/>
      <c r="K2344" s="793"/>
      <c r="L2344" s="793"/>
      <c r="M2344" s="793"/>
      <c r="N2344" s="793"/>
      <c r="O2344" s="793"/>
      <c r="P2344" s="793" t="str">
        <f>IF(ISBLANK(Wine!BE63),"",if(Wine!BE63=0,"",Wine!BE63))</f>
        <v/>
      </c>
      <c r="Q2344" s="793"/>
      <c r="R2344" s="793" t="str">
        <f>IF(ISBLANK(Wine!BG63),"",if(Wine!BG63=0,"",Wine!BG63))</f>
        <v/>
      </c>
    </row>
    <row r="2345">
      <c r="A2345" s="779"/>
      <c r="C2345" s="450" t="b">
        <f>IF(ISBLANK(Wine!G894),FALSE,if(Wine!G894=0,FALSE,TRUE))</f>
        <v>0</v>
      </c>
      <c r="D2345" s="450" t="str">
        <f>if(Wine!I894=0,"",IF(isblank(Wine!I894),"",if(MOC!$J$152=false,Wine!F894,if(C2345=true,MOC!$H$152&amp;Wine!F894,if(MOC!$J$153,MOC!$H$152&amp;Wine!F894,Wine!F894)))))</f>
        <v/>
      </c>
      <c r="E2345" s="450" t="str">
        <f>if(Wine!I894=0,"",IF(isblank(Wine!I894),"",Wine!I894))</f>
        <v/>
      </c>
      <c r="G2345" s="450" t="str">
        <f>if(Wine!I894=0,"",IF(isblank(Wine!I894),"",if(MOC!$J$156=true,Wine!$F$14,$B$1465)))</f>
        <v/>
      </c>
      <c r="H2345" s="780">
        <f t="shared" si="23"/>
        <v>49</v>
      </c>
      <c r="I2345" s="793" t="str">
        <f>Wine!BD64</f>
        <v/>
      </c>
      <c r="J2345" s="793"/>
      <c r="K2345" s="793"/>
      <c r="L2345" s="793"/>
      <c r="M2345" s="793"/>
      <c r="N2345" s="793"/>
      <c r="O2345" s="793"/>
      <c r="P2345" s="793" t="str">
        <f>IF(ISBLANK(Wine!BE64),"",if(Wine!BE64=0,"",Wine!BE64))</f>
        <v/>
      </c>
      <c r="Q2345" s="793"/>
      <c r="R2345" s="793" t="str">
        <f>IF(ISBLANK(Wine!BG64),"",if(Wine!BG64=0,"",Wine!BG64))</f>
        <v/>
      </c>
    </row>
    <row r="2346">
      <c r="A2346" s="779"/>
      <c r="C2346" s="450" t="b">
        <f>IF(ISBLANK(Wine!G895),FALSE,if(Wine!G895=0,FALSE,TRUE))</f>
        <v>0</v>
      </c>
      <c r="D2346" s="450" t="str">
        <f>if(Wine!I895=0,"",IF(isblank(Wine!I895),"",if(MOC!$J$152=false,Wine!F895,if(C2346=true,MOC!$H$152&amp;Wine!F895,if(MOC!$J$153,MOC!$H$152&amp;Wine!F895,Wine!F895)))))</f>
        <v/>
      </c>
      <c r="E2346" s="450" t="str">
        <f>if(Wine!I895=0,"",IF(isblank(Wine!I895),"",Wine!I895))</f>
        <v/>
      </c>
      <c r="G2346" s="450" t="str">
        <f>if(Wine!I895=0,"",IF(isblank(Wine!I895),"",if(MOC!$J$156=true,Wine!$F$14,$B$1465)))</f>
        <v/>
      </c>
      <c r="H2346" s="780">
        <f t="shared" si="23"/>
        <v>50</v>
      </c>
      <c r="I2346" s="793" t="str">
        <f>Wine!BD65</f>
        <v/>
      </c>
      <c r="J2346" s="793"/>
      <c r="K2346" s="793"/>
      <c r="L2346" s="793"/>
      <c r="M2346" s="793"/>
      <c r="N2346" s="793"/>
      <c r="O2346" s="793"/>
      <c r="P2346" s="793" t="str">
        <f>IF(ISBLANK(Wine!BE65),"",if(Wine!BE65=0,"",Wine!BE65))</f>
        <v/>
      </c>
      <c r="Q2346" s="793"/>
      <c r="R2346" s="793" t="str">
        <f>IF(ISBLANK(Wine!BG65),"",if(Wine!BG65=0,"",Wine!BG65))</f>
        <v/>
      </c>
    </row>
    <row r="2347">
      <c r="A2347" s="779"/>
      <c r="C2347" s="450" t="b">
        <f>IF(ISBLANK(Wine!G896),FALSE,if(Wine!G896=0,FALSE,TRUE))</f>
        <v>0</v>
      </c>
      <c r="D2347" s="450" t="str">
        <f>if(Wine!I896=0,"",IF(isblank(Wine!I896),"",if(MOC!$J$152=false,Wine!F896,if(C2347=true,MOC!$H$152&amp;Wine!F896,if(MOC!$J$153,MOC!$H$152&amp;Wine!F896,Wine!F896)))))</f>
        <v/>
      </c>
      <c r="E2347" s="450" t="str">
        <f>if(Wine!I896=0,"",IF(isblank(Wine!I896),"",Wine!I896))</f>
        <v/>
      </c>
      <c r="G2347" s="450" t="str">
        <f>if(Wine!I896=0,"",IF(isblank(Wine!I896),"",if(MOC!$J$156=true,Wine!$F$14,$B$1465)))</f>
        <v/>
      </c>
      <c r="H2347" s="780">
        <f t="shared" si="23"/>
        <v>51</v>
      </c>
      <c r="I2347" s="793" t="str">
        <f>Wine!BD66</f>
        <v/>
      </c>
      <c r="J2347" s="793"/>
      <c r="K2347" s="793"/>
      <c r="L2347" s="793"/>
      <c r="M2347" s="793"/>
      <c r="N2347" s="793"/>
      <c r="O2347" s="793"/>
      <c r="P2347" s="793" t="str">
        <f>IF(ISBLANK(Wine!BE66),"",if(Wine!BE66=0,"",Wine!BE66))</f>
        <v/>
      </c>
      <c r="Q2347" s="793"/>
      <c r="R2347" s="793" t="str">
        <f>IF(ISBLANK(Wine!BG66),"",if(Wine!BG66=0,"",Wine!BG66))</f>
        <v/>
      </c>
    </row>
    <row r="2348">
      <c r="A2348" s="779"/>
      <c r="C2348" s="450" t="b">
        <f>IF(ISBLANK(Wine!G897),FALSE,if(Wine!G897=0,FALSE,TRUE))</f>
        <v>0</v>
      </c>
      <c r="D2348" s="450" t="str">
        <f>if(Wine!I897=0,"",IF(isblank(Wine!I897),"",if(MOC!$J$152=false,Wine!F897,if(C2348=true,MOC!$H$152&amp;Wine!F897,if(MOC!$J$153,MOC!$H$152&amp;Wine!F897,Wine!F897)))))</f>
        <v/>
      </c>
      <c r="E2348" s="450" t="str">
        <f>if(Wine!I897=0,"",IF(isblank(Wine!I897),"",Wine!I897))</f>
        <v/>
      </c>
      <c r="G2348" s="450" t="str">
        <f>if(Wine!I897=0,"",IF(isblank(Wine!I897),"",if(MOC!$J$156=true,Wine!$F$14,$B$1465)))</f>
        <v/>
      </c>
      <c r="H2348" s="780">
        <f t="shared" si="23"/>
        <v>52</v>
      </c>
      <c r="I2348" s="793" t="str">
        <f>Wine!BD67</f>
        <v/>
      </c>
      <c r="J2348" s="793"/>
      <c r="K2348" s="793"/>
      <c r="L2348" s="793"/>
      <c r="M2348" s="793"/>
      <c r="N2348" s="793"/>
      <c r="O2348" s="793"/>
      <c r="P2348" s="793" t="str">
        <f>IF(ISBLANK(Wine!BE67),"",if(Wine!BE67=0,"",Wine!BE67))</f>
        <v/>
      </c>
      <c r="Q2348" s="793"/>
      <c r="R2348" s="793" t="str">
        <f>IF(ISBLANK(Wine!BG67),"",if(Wine!BG67=0,"",Wine!BG67))</f>
        <v/>
      </c>
    </row>
    <row r="2349">
      <c r="A2349" s="779"/>
      <c r="C2349" s="450" t="b">
        <f>IF(ISBLANK(Wine!G898),FALSE,if(Wine!G898=0,FALSE,TRUE))</f>
        <v>0</v>
      </c>
      <c r="D2349" s="450" t="str">
        <f>if(Wine!I898=0,"",IF(isblank(Wine!I898),"",if(MOC!$J$152=false,Wine!F898,if(C2349=true,MOC!$H$152&amp;Wine!F898,if(MOC!$J$153,MOC!$H$152&amp;Wine!F898,Wine!F898)))))</f>
        <v/>
      </c>
      <c r="E2349" s="450" t="str">
        <f>if(Wine!I898=0,"",IF(isblank(Wine!I898),"",Wine!I898))</f>
        <v/>
      </c>
      <c r="G2349" s="450" t="str">
        <f>if(Wine!I898=0,"",IF(isblank(Wine!I898),"",if(MOC!$J$156=true,Wine!$F$14,$B$1465)))</f>
        <v/>
      </c>
      <c r="H2349" s="780">
        <f t="shared" si="23"/>
        <v>53</v>
      </c>
      <c r="I2349" s="793" t="str">
        <f>Wine!BD68</f>
        <v/>
      </c>
      <c r="J2349" s="793"/>
      <c r="K2349" s="793"/>
      <c r="L2349" s="793"/>
      <c r="M2349" s="793"/>
      <c r="N2349" s="793"/>
      <c r="O2349" s="793"/>
      <c r="P2349" s="793" t="str">
        <f>IF(ISBLANK(Wine!BE68),"",if(Wine!BE68=0,"",Wine!BE68))</f>
        <v/>
      </c>
      <c r="Q2349" s="793"/>
      <c r="R2349" s="793" t="str">
        <f>IF(ISBLANK(Wine!BG68),"",if(Wine!BG68=0,"",Wine!BG68))</f>
        <v/>
      </c>
    </row>
    <row r="2350">
      <c r="A2350" s="779"/>
      <c r="C2350" s="450" t="b">
        <f>IF(ISBLANK(Wine!G899),FALSE,if(Wine!G899=0,FALSE,TRUE))</f>
        <v>0</v>
      </c>
      <c r="D2350" s="450" t="str">
        <f>if(Wine!I899=0,"",IF(isblank(Wine!I899),"",if(MOC!$J$152=false,Wine!F899,if(C2350=true,MOC!$H$152&amp;Wine!F899,if(MOC!$J$153,MOC!$H$152&amp;Wine!F899,Wine!F899)))))</f>
        <v/>
      </c>
      <c r="E2350" s="450" t="str">
        <f>if(Wine!I899=0,"",IF(isblank(Wine!I899),"",Wine!I899))</f>
        <v/>
      </c>
      <c r="G2350" s="450" t="str">
        <f>if(Wine!I899=0,"",IF(isblank(Wine!I899),"",if(MOC!$J$156=true,Wine!$F$14,$B$1465)))</f>
        <v/>
      </c>
      <c r="H2350" s="780">
        <f t="shared" si="23"/>
        <v>54</v>
      </c>
      <c r="I2350" s="793" t="str">
        <f>Wine!BD69</f>
        <v/>
      </c>
      <c r="J2350" s="793"/>
      <c r="K2350" s="793"/>
      <c r="L2350" s="793"/>
      <c r="M2350" s="793"/>
      <c r="N2350" s="793"/>
      <c r="O2350" s="793"/>
      <c r="P2350" s="793" t="str">
        <f>IF(ISBLANK(Wine!BE69),"",if(Wine!BE69=0,"",Wine!BE69))</f>
        <v/>
      </c>
      <c r="Q2350" s="793"/>
      <c r="R2350" s="793" t="str">
        <f>IF(ISBLANK(Wine!BG69),"",if(Wine!BG69=0,"",Wine!BG69))</f>
        <v/>
      </c>
    </row>
    <row r="2351">
      <c r="A2351" s="779"/>
      <c r="C2351" s="450" t="b">
        <f>IF(ISBLANK(Wine!G900),FALSE,if(Wine!G900=0,FALSE,TRUE))</f>
        <v>0</v>
      </c>
      <c r="D2351" s="450" t="str">
        <f>if(Wine!I900=0,"",IF(isblank(Wine!I900),"",if(MOC!$J$152=false,Wine!F900,if(C2351=true,MOC!$H$152&amp;Wine!F900,if(MOC!$J$153,MOC!$H$152&amp;Wine!F900,Wine!F900)))))</f>
        <v/>
      </c>
      <c r="E2351" s="450" t="str">
        <f>if(Wine!I900=0,"",IF(isblank(Wine!I900),"",Wine!I900))</f>
        <v/>
      </c>
      <c r="G2351" s="450" t="str">
        <f>if(Wine!I900=0,"",IF(isblank(Wine!I900),"",if(MOC!$J$156=true,Wine!$F$14,$B$1465)))</f>
        <v/>
      </c>
      <c r="H2351" s="780">
        <f t="shared" si="23"/>
        <v>55</v>
      </c>
      <c r="I2351" s="793" t="str">
        <f>Wine!BD70</f>
        <v/>
      </c>
      <c r="J2351" s="793"/>
      <c r="K2351" s="793"/>
      <c r="L2351" s="793"/>
      <c r="M2351" s="793"/>
      <c r="N2351" s="793"/>
      <c r="O2351" s="793"/>
      <c r="P2351" s="793" t="str">
        <f>IF(ISBLANK(Wine!BE70),"",if(Wine!BE70=0,"",Wine!BE70))</f>
        <v/>
      </c>
      <c r="Q2351" s="793"/>
      <c r="R2351" s="793" t="str">
        <f>IF(ISBLANK(Wine!BG70),"",if(Wine!BG70=0,"",Wine!BG70))</f>
        <v/>
      </c>
    </row>
    <row r="2352">
      <c r="A2352" s="779"/>
      <c r="C2352" s="450" t="b">
        <f>IF(ISBLANK(Wine!G901),FALSE,if(Wine!G901=0,FALSE,TRUE))</f>
        <v>0</v>
      </c>
      <c r="D2352" s="450" t="str">
        <f>if(Wine!I901=0,"",IF(isblank(Wine!I901),"",if(MOC!$J$152=false,Wine!F901,if(C2352=true,MOC!$H$152&amp;Wine!F901,if(MOC!$J$153,MOC!$H$152&amp;Wine!F901,Wine!F901)))))</f>
        <v/>
      </c>
      <c r="E2352" s="450" t="str">
        <f>if(Wine!I901=0,"",IF(isblank(Wine!I901),"",Wine!I901))</f>
        <v/>
      </c>
      <c r="G2352" s="450" t="str">
        <f>if(Wine!I901=0,"",IF(isblank(Wine!I901),"",if(MOC!$J$156=true,Wine!$F$14,$B$1465)))</f>
        <v/>
      </c>
      <c r="H2352" s="780">
        <f t="shared" si="23"/>
        <v>56</v>
      </c>
      <c r="I2352" s="793" t="str">
        <f>Wine!BD71</f>
        <v/>
      </c>
      <c r="J2352" s="793"/>
      <c r="K2352" s="793"/>
      <c r="L2352" s="793"/>
      <c r="M2352" s="793"/>
      <c r="N2352" s="793"/>
      <c r="O2352" s="793"/>
      <c r="P2352" s="793" t="str">
        <f>IF(ISBLANK(Wine!BE71),"",if(Wine!BE71=0,"",Wine!BE71))</f>
        <v/>
      </c>
      <c r="Q2352" s="793"/>
      <c r="R2352" s="793" t="str">
        <f>IF(ISBLANK(Wine!BG71),"",if(Wine!BG71=0,"",Wine!BG71))</f>
        <v/>
      </c>
    </row>
    <row r="2353">
      <c r="A2353" s="779"/>
      <c r="C2353" s="450" t="b">
        <f>IF(ISBLANK(Wine!G902),FALSE,if(Wine!G902=0,FALSE,TRUE))</f>
        <v>0</v>
      </c>
      <c r="D2353" s="450" t="str">
        <f>if(Wine!I902=0,"",IF(isblank(Wine!I902),"",if(MOC!$J$152=false,Wine!F902,if(C2353=true,MOC!$H$152&amp;Wine!F902,if(MOC!$J$153,MOC!$H$152&amp;Wine!F902,Wine!F902)))))</f>
        <v/>
      </c>
      <c r="E2353" s="450" t="str">
        <f>if(Wine!I902=0,"",IF(isblank(Wine!I902),"",Wine!I902))</f>
        <v/>
      </c>
      <c r="G2353" s="450" t="str">
        <f>if(Wine!I902=0,"",IF(isblank(Wine!I902),"",if(MOC!$J$156=true,Wine!$F$14,$B$1465)))</f>
        <v/>
      </c>
      <c r="H2353" s="780">
        <f t="shared" si="23"/>
        <v>57</v>
      </c>
      <c r="I2353" s="793" t="str">
        <f>Wine!BD72</f>
        <v/>
      </c>
      <c r="J2353" s="793"/>
      <c r="K2353" s="793"/>
      <c r="L2353" s="793"/>
      <c r="M2353" s="793"/>
      <c r="N2353" s="793"/>
      <c r="O2353" s="793"/>
      <c r="P2353" s="793" t="str">
        <f>IF(ISBLANK(Wine!BE72),"",if(Wine!BE72=0,"",Wine!BE72))</f>
        <v/>
      </c>
      <c r="Q2353" s="793"/>
      <c r="R2353" s="793" t="str">
        <f>IF(ISBLANK(Wine!BG72),"",if(Wine!BG72=0,"",Wine!BG72))</f>
        <v/>
      </c>
    </row>
    <row r="2354">
      <c r="A2354" s="779"/>
      <c r="C2354" s="450" t="b">
        <f>IF(ISBLANK(Wine!G903),FALSE,if(Wine!G903=0,FALSE,TRUE))</f>
        <v>0</v>
      </c>
      <c r="D2354" s="450" t="str">
        <f>if(Wine!I903=0,"",IF(isblank(Wine!I903),"",if(MOC!$J$152=false,Wine!F903,if(C2354=true,MOC!$H$152&amp;Wine!F903,if(MOC!$J$153,MOC!$H$152&amp;Wine!F903,Wine!F903)))))</f>
        <v/>
      </c>
      <c r="E2354" s="450" t="str">
        <f>if(Wine!I903=0,"",IF(isblank(Wine!I903),"",Wine!I903))</f>
        <v/>
      </c>
      <c r="G2354" s="450" t="str">
        <f>if(Wine!I903=0,"",IF(isblank(Wine!I903),"",if(MOC!$J$156=true,Wine!$F$14,$B$1465)))</f>
        <v/>
      </c>
      <c r="H2354" s="780">
        <f t="shared" si="23"/>
        <v>58</v>
      </c>
      <c r="I2354" s="793" t="str">
        <f>Wine!BD73</f>
        <v/>
      </c>
      <c r="J2354" s="793"/>
      <c r="K2354" s="793"/>
      <c r="L2354" s="793"/>
      <c r="M2354" s="793"/>
      <c r="N2354" s="793"/>
      <c r="O2354" s="793"/>
      <c r="P2354" s="793" t="str">
        <f>IF(ISBLANK(Wine!BE73),"",if(Wine!BE73=0,"",Wine!BE73))</f>
        <v/>
      </c>
      <c r="Q2354" s="793"/>
      <c r="R2354" s="793" t="str">
        <f>IF(ISBLANK(Wine!BG73),"",if(Wine!BG73=0,"",Wine!BG73))</f>
        <v/>
      </c>
    </row>
    <row r="2355">
      <c r="A2355" s="779"/>
      <c r="C2355" s="450" t="b">
        <f>IF(ISBLANK(Wine!G904),FALSE,if(Wine!G904=0,FALSE,TRUE))</f>
        <v>0</v>
      </c>
      <c r="D2355" s="450" t="str">
        <f>if(Wine!I904=0,"",IF(isblank(Wine!I904),"",if(MOC!$J$152=false,Wine!F904,if(C2355=true,MOC!$H$152&amp;Wine!F904,if(MOC!$J$153,MOC!$H$152&amp;Wine!F904,Wine!F904)))))</f>
        <v/>
      </c>
      <c r="E2355" s="450" t="str">
        <f>if(Wine!I904=0,"",IF(isblank(Wine!I904),"",Wine!I904))</f>
        <v/>
      </c>
      <c r="G2355" s="450" t="str">
        <f>if(Wine!I904=0,"",IF(isblank(Wine!I904),"",if(MOC!$J$156=true,Wine!$F$14,$B$1465)))</f>
        <v/>
      </c>
      <c r="H2355" s="780">
        <f t="shared" si="23"/>
        <v>59</v>
      </c>
      <c r="I2355" s="793" t="str">
        <f>Wine!BD74</f>
        <v/>
      </c>
      <c r="J2355" s="793"/>
      <c r="K2355" s="793"/>
      <c r="L2355" s="793"/>
      <c r="M2355" s="793"/>
      <c r="N2355" s="793"/>
      <c r="O2355" s="793"/>
      <c r="P2355" s="793" t="str">
        <f>IF(ISBLANK(Wine!BE74),"",if(Wine!BE74=0,"",Wine!BE74))</f>
        <v/>
      </c>
      <c r="Q2355" s="793"/>
      <c r="R2355" s="793" t="str">
        <f>IF(ISBLANK(Wine!BG74),"",if(Wine!BG74=0,"",Wine!BG74))</f>
        <v/>
      </c>
    </row>
    <row r="2356">
      <c r="A2356" s="779"/>
      <c r="C2356" s="450" t="b">
        <f>IF(ISBLANK(Wine!G905),FALSE,if(Wine!G905=0,FALSE,TRUE))</f>
        <v>0</v>
      </c>
      <c r="D2356" s="450" t="str">
        <f>if(Wine!I905=0,"",IF(isblank(Wine!I905),"",if(MOC!$J$152=false,Wine!F905,if(C2356=true,MOC!$H$152&amp;Wine!F905,if(MOC!$J$153,MOC!$H$152&amp;Wine!F905,Wine!F905)))))</f>
        <v/>
      </c>
      <c r="E2356" s="450" t="str">
        <f>if(Wine!I905=0,"",IF(isblank(Wine!I905),"",Wine!I905))</f>
        <v/>
      </c>
      <c r="G2356" s="450" t="str">
        <f>if(Wine!I905=0,"",IF(isblank(Wine!I905),"",if(MOC!$J$156=true,Wine!$F$14,$B$1465)))</f>
        <v/>
      </c>
      <c r="H2356" s="780">
        <f t="shared" si="23"/>
        <v>60</v>
      </c>
      <c r="I2356" s="793" t="str">
        <f>Wine!BD75</f>
        <v/>
      </c>
      <c r="J2356" s="793"/>
      <c r="K2356" s="793"/>
      <c r="L2356" s="793"/>
      <c r="M2356" s="793"/>
      <c r="N2356" s="793"/>
      <c r="O2356" s="793"/>
      <c r="P2356" s="793" t="str">
        <f>IF(ISBLANK(Wine!BE75),"",if(Wine!BE75=0,"",Wine!BE75))</f>
        <v/>
      </c>
      <c r="Q2356" s="793"/>
      <c r="R2356" s="793" t="str">
        <f>IF(ISBLANK(Wine!BG75),"",if(Wine!BG75=0,"",Wine!BG75))</f>
        <v/>
      </c>
    </row>
    <row r="2357">
      <c r="A2357" s="779"/>
      <c r="C2357" s="450" t="b">
        <f>IF(ISBLANK(Wine!G906),FALSE,if(Wine!G906=0,FALSE,TRUE))</f>
        <v>0</v>
      </c>
      <c r="D2357" s="450" t="str">
        <f>if(Wine!I906=0,"",IF(isblank(Wine!I906),"",if(MOC!$J$152=false,Wine!F906,if(C2357=true,MOC!$H$152&amp;Wine!F906,if(MOC!$J$153,MOC!$H$152&amp;Wine!F906,Wine!F906)))))</f>
        <v/>
      </c>
      <c r="E2357" s="450" t="str">
        <f>if(Wine!I906=0,"",IF(isblank(Wine!I906),"",Wine!I906))</f>
        <v/>
      </c>
      <c r="G2357" s="450" t="str">
        <f>if(Wine!I906=0,"",IF(isblank(Wine!I906),"",if(MOC!$J$156=true,Wine!$F$14,$B$1465)))</f>
        <v/>
      </c>
      <c r="H2357" s="780">
        <f t="shared" si="23"/>
        <v>61</v>
      </c>
      <c r="I2357" s="793" t="str">
        <f>Wine!BD76</f>
        <v/>
      </c>
      <c r="J2357" s="793"/>
      <c r="K2357" s="793"/>
      <c r="L2357" s="793"/>
      <c r="M2357" s="793"/>
      <c r="N2357" s="793"/>
      <c r="O2357" s="793"/>
      <c r="P2357" s="793" t="str">
        <f>IF(ISBLANK(Wine!BE76),"",if(Wine!BE76=0,"",Wine!BE76))</f>
        <v/>
      </c>
      <c r="Q2357" s="793"/>
      <c r="R2357" s="793" t="str">
        <f>IF(ISBLANK(Wine!BG76),"",if(Wine!BG76=0,"",Wine!BG76))</f>
        <v/>
      </c>
    </row>
    <row r="2358">
      <c r="A2358" s="779"/>
      <c r="C2358" s="450" t="b">
        <f>IF(ISBLANK(Wine!G907),FALSE,if(Wine!G907=0,FALSE,TRUE))</f>
        <v>0</v>
      </c>
      <c r="D2358" s="450" t="str">
        <f>if(Wine!I907=0,"",IF(isblank(Wine!I907),"",if(MOC!$J$152=false,Wine!F907,if(C2358=true,MOC!$H$152&amp;Wine!F907,if(MOC!$J$153,MOC!$H$152&amp;Wine!F907,Wine!F907)))))</f>
        <v/>
      </c>
      <c r="E2358" s="450" t="str">
        <f>if(Wine!I907=0,"",IF(isblank(Wine!I907),"",Wine!I907))</f>
        <v/>
      </c>
      <c r="G2358" s="450" t="str">
        <f>if(Wine!I907=0,"",IF(isblank(Wine!I907),"",if(MOC!$J$156=true,Wine!$F$14,$B$1465)))</f>
        <v/>
      </c>
      <c r="H2358" s="780">
        <f t="shared" si="23"/>
        <v>62</v>
      </c>
      <c r="I2358" s="793" t="str">
        <f>Wine!BD77</f>
        <v/>
      </c>
      <c r="J2358" s="793"/>
      <c r="K2358" s="793"/>
      <c r="L2358" s="793"/>
      <c r="M2358" s="793"/>
      <c r="N2358" s="793"/>
      <c r="O2358" s="793"/>
      <c r="P2358" s="793" t="str">
        <f>IF(ISBLANK(Wine!BE77),"",if(Wine!BE77=0,"",Wine!BE77))</f>
        <v/>
      </c>
      <c r="Q2358" s="793"/>
      <c r="R2358" s="793" t="str">
        <f>IF(ISBLANK(Wine!BG77),"",if(Wine!BG77=0,"",Wine!BG77))</f>
        <v/>
      </c>
    </row>
    <row r="2359">
      <c r="A2359" s="779"/>
      <c r="C2359" s="450" t="b">
        <f>IF(ISBLANK(Wine!G908),FALSE,if(Wine!G908=0,FALSE,TRUE))</f>
        <v>0</v>
      </c>
      <c r="D2359" s="450" t="str">
        <f>if(Wine!I908=0,"",IF(isblank(Wine!I908),"",if(MOC!$J$152=false,Wine!F908,if(C2359=true,MOC!$H$152&amp;Wine!F908,if(MOC!$J$153,MOC!$H$152&amp;Wine!F908,Wine!F908)))))</f>
        <v/>
      </c>
      <c r="E2359" s="450" t="str">
        <f>if(Wine!I908=0,"",IF(isblank(Wine!I908),"",Wine!I908))</f>
        <v/>
      </c>
      <c r="G2359" s="450" t="str">
        <f>if(Wine!I908=0,"",IF(isblank(Wine!I908),"",if(MOC!$J$156=true,Wine!$F$14,$B$1465)))</f>
        <v/>
      </c>
      <c r="H2359" s="780">
        <f t="shared" si="23"/>
        <v>63</v>
      </c>
      <c r="I2359" s="793" t="str">
        <f>Wine!BD78</f>
        <v/>
      </c>
      <c r="J2359" s="793"/>
      <c r="K2359" s="793"/>
      <c r="L2359" s="793"/>
      <c r="M2359" s="793"/>
      <c r="N2359" s="793"/>
      <c r="O2359" s="793"/>
      <c r="P2359" s="793" t="str">
        <f>IF(ISBLANK(Wine!BE78),"",if(Wine!BE78=0,"",Wine!BE78))</f>
        <v/>
      </c>
      <c r="Q2359" s="793"/>
      <c r="R2359" s="793" t="str">
        <f>IF(ISBLANK(Wine!BG78),"",if(Wine!BG78=0,"",Wine!BG78))</f>
        <v/>
      </c>
    </row>
    <row r="2360">
      <c r="A2360" s="779"/>
      <c r="C2360" s="450" t="b">
        <f>IF(ISBLANK(Wine!G909),FALSE,if(Wine!G909=0,FALSE,TRUE))</f>
        <v>0</v>
      </c>
      <c r="D2360" s="450" t="str">
        <f>if(Wine!I909=0,"",IF(isblank(Wine!I909),"",if(MOC!$J$152=false,Wine!F909,if(C2360=true,MOC!$H$152&amp;Wine!F909,if(MOC!$J$153,MOC!$H$152&amp;Wine!F909,Wine!F909)))))</f>
        <v/>
      </c>
      <c r="E2360" s="450" t="str">
        <f>if(Wine!I909=0,"",IF(isblank(Wine!I909),"",Wine!I909))</f>
        <v/>
      </c>
      <c r="G2360" s="450" t="str">
        <f>if(Wine!I909=0,"",IF(isblank(Wine!I909),"",if(MOC!$J$156=true,Wine!$F$14,$B$1465)))</f>
        <v/>
      </c>
      <c r="H2360" s="780">
        <f t="shared" si="23"/>
        <v>64</v>
      </c>
      <c r="I2360" s="793" t="str">
        <f>Wine!BD79</f>
        <v/>
      </c>
      <c r="J2360" s="793"/>
      <c r="K2360" s="793"/>
      <c r="L2360" s="793"/>
      <c r="M2360" s="793"/>
      <c r="N2360" s="793"/>
      <c r="O2360" s="793"/>
      <c r="P2360" s="793" t="str">
        <f>IF(ISBLANK(Wine!BE79),"",if(Wine!BE79=0,"",Wine!BE79))</f>
        <v/>
      </c>
      <c r="Q2360" s="793"/>
      <c r="R2360" s="793" t="str">
        <f>IF(ISBLANK(Wine!BG79),"",if(Wine!BG79=0,"",Wine!BG79))</f>
        <v/>
      </c>
    </row>
    <row r="2361">
      <c r="A2361" s="779"/>
      <c r="C2361" s="450" t="b">
        <f>IF(ISBLANK(Wine!G910),FALSE,if(Wine!G910=0,FALSE,TRUE))</f>
        <v>0</v>
      </c>
      <c r="D2361" s="450" t="str">
        <f>if(Wine!I910=0,"",IF(isblank(Wine!I910),"",if(MOC!$J$152=false,Wine!F910,if(C2361=true,MOC!$H$152&amp;Wine!F910,if(MOC!$J$153,MOC!$H$152&amp;Wine!F910,Wine!F910)))))</f>
        <v/>
      </c>
      <c r="E2361" s="450" t="str">
        <f>if(Wine!I910=0,"",IF(isblank(Wine!I910),"",Wine!I910))</f>
        <v/>
      </c>
      <c r="G2361" s="450" t="str">
        <f>if(Wine!I910=0,"",IF(isblank(Wine!I910),"",if(MOC!$J$156=true,Wine!$F$14,$B$1465)))</f>
        <v/>
      </c>
      <c r="H2361" s="780">
        <f t="shared" si="23"/>
        <v>65</v>
      </c>
      <c r="I2361" s="793" t="str">
        <f>Wine!BD80</f>
        <v/>
      </c>
      <c r="J2361" s="793"/>
      <c r="K2361" s="793"/>
      <c r="L2361" s="793"/>
      <c r="M2361" s="793"/>
      <c r="N2361" s="793"/>
      <c r="O2361" s="793"/>
      <c r="P2361" s="793" t="str">
        <f>IF(ISBLANK(Wine!BE80),"",if(Wine!BE80=0,"",Wine!BE80))</f>
        <v/>
      </c>
      <c r="Q2361" s="793"/>
      <c r="R2361" s="793" t="str">
        <f>IF(ISBLANK(Wine!BG80),"",if(Wine!BG80=0,"",Wine!BG80))</f>
        <v/>
      </c>
    </row>
    <row r="2362">
      <c r="A2362" s="779"/>
      <c r="C2362" s="450" t="b">
        <f>IF(ISBLANK(Wine!G911),FALSE,if(Wine!G911=0,FALSE,TRUE))</f>
        <v>0</v>
      </c>
      <c r="D2362" s="450" t="str">
        <f>if(Wine!I911=0,"",IF(isblank(Wine!I911),"",if(MOC!$J$152=false,Wine!F911,if(C2362=true,MOC!$H$152&amp;Wine!F911,if(MOC!$J$153,MOC!$H$152&amp;Wine!F911,Wine!F911)))))</f>
        <v/>
      </c>
      <c r="E2362" s="450" t="str">
        <f>if(Wine!I911=0,"",IF(isblank(Wine!I911),"",Wine!I911))</f>
        <v/>
      </c>
      <c r="G2362" s="450" t="str">
        <f>if(Wine!I911=0,"",IF(isblank(Wine!I911),"",if(MOC!$J$156=true,Wine!$F$14,$B$1465)))</f>
        <v/>
      </c>
      <c r="H2362" s="780">
        <f t="shared" si="23"/>
        <v>66</v>
      </c>
      <c r="I2362" s="793" t="str">
        <f>Wine!BD81</f>
        <v/>
      </c>
      <c r="J2362" s="793"/>
      <c r="K2362" s="793"/>
      <c r="L2362" s="793"/>
      <c r="M2362" s="793"/>
      <c r="N2362" s="793"/>
      <c r="O2362" s="793"/>
      <c r="P2362" s="793" t="str">
        <f>IF(ISBLANK(Wine!BE81),"",if(Wine!BE81=0,"",Wine!BE81))</f>
        <v/>
      </c>
      <c r="Q2362" s="793"/>
      <c r="R2362" s="793" t="str">
        <f>IF(ISBLANK(Wine!BG81),"",if(Wine!BG81=0,"",Wine!BG81))</f>
        <v/>
      </c>
    </row>
    <row r="2363">
      <c r="A2363" s="779"/>
      <c r="C2363" s="450" t="b">
        <f>IF(ISBLANK(Wine!G912),FALSE,if(Wine!G912=0,FALSE,TRUE))</f>
        <v>0</v>
      </c>
      <c r="D2363" s="450" t="str">
        <f>if(Wine!I912=0,"",IF(isblank(Wine!I912),"",if(MOC!$J$152=false,Wine!F912,if(C2363=true,MOC!$H$152&amp;Wine!F912,if(MOC!$J$153,MOC!$H$152&amp;Wine!F912,Wine!F912)))))</f>
        <v/>
      </c>
      <c r="E2363" s="450" t="str">
        <f>if(Wine!I912=0,"",IF(isblank(Wine!I912),"",Wine!I912))</f>
        <v/>
      </c>
      <c r="G2363" s="450" t="str">
        <f>if(Wine!I912=0,"",IF(isblank(Wine!I912),"",if(MOC!$J$156=true,Wine!$F$14,$B$1465)))</f>
        <v/>
      </c>
      <c r="H2363" s="780">
        <f t="shared" si="23"/>
        <v>67</v>
      </c>
      <c r="I2363" s="793" t="str">
        <f>Wine!BD82</f>
        <v/>
      </c>
      <c r="J2363" s="793"/>
      <c r="K2363" s="793"/>
      <c r="L2363" s="793"/>
      <c r="M2363" s="793"/>
      <c r="N2363" s="793"/>
      <c r="O2363" s="793"/>
      <c r="P2363" s="793" t="str">
        <f>IF(ISBLANK(Wine!BE82),"",if(Wine!BE82=0,"",Wine!BE82))</f>
        <v/>
      </c>
      <c r="Q2363" s="793"/>
      <c r="R2363" s="793" t="str">
        <f>IF(ISBLANK(Wine!BG82),"",if(Wine!BG82=0,"",Wine!BG82))</f>
        <v/>
      </c>
    </row>
    <row r="2364">
      <c r="A2364" s="779"/>
      <c r="C2364" s="450" t="b">
        <f>IF(ISBLANK(Wine!G913),FALSE,if(Wine!G913=0,FALSE,TRUE))</f>
        <v>0</v>
      </c>
      <c r="D2364" s="450" t="str">
        <f>if(Wine!I913=0,"",IF(isblank(Wine!I913),"",if(MOC!$J$152=false,Wine!F913,if(C2364=true,MOC!$H$152&amp;Wine!F913,if(MOC!$J$153,MOC!$H$152&amp;Wine!F913,Wine!F913)))))</f>
        <v/>
      </c>
      <c r="E2364" s="450" t="str">
        <f>if(Wine!I913=0,"",IF(isblank(Wine!I913),"",Wine!I913))</f>
        <v/>
      </c>
      <c r="G2364" s="450" t="str">
        <f>if(Wine!I913=0,"",IF(isblank(Wine!I913),"",if(MOC!$J$156=true,Wine!$F$14,$B$1465)))</f>
        <v/>
      </c>
      <c r="H2364" s="780">
        <f t="shared" si="23"/>
        <v>68</v>
      </c>
      <c r="I2364" s="793" t="str">
        <f>Wine!BD83</f>
        <v/>
      </c>
      <c r="J2364" s="793"/>
      <c r="K2364" s="793"/>
      <c r="L2364" s="793"/>
      <c r="M2364" s="793"/>
      <c r="N2364" s="793"/>
      <c r="O2364" s="793"/>
      <c r="P2364" s="793" t="str">
        <f>IF(ISBLANK(Wine!BE83),"",if(Wine!BE83=0,"",Wine!BE83))</f>
        <v/>
      </c>
      <c r="Q2364" s="793"/>
      <c r="R2364" s="793" t="str">
        <f>IF(ISBLANK(Wine!BG83),"",if(Wine!BG83=0,"",Wine!BG83))</f>
        <v/>
      </c>
    </row>
    <row r="2365">
      <c r="A2365" s="779"/>
      <c r="C2365" s="450" t="b">
        <f>IF(ISBLANK(Wine!G914),FALSE,if(Wine!G914=0,FALSE,TRUE))</f>
        <v>0</v>
      </c>
      <c r="D2365" s="450" t="str">
        <f>if(Wine!I914=0,"",IF(isblank(Wine!I914),"",if(MOC!$J$152=false,Wine!F914,if(C2365=true,MOC!$H$152&amp;Wine!F914,if(MOC!$J$153,MOC!$H$152&amp;Wine!F914,Wine!F914)))))</f>
        <v/>
      </c>
      <c r="E2365" s="450" t="str">
        <f>if(Wine!I914=0,"",IF(isblank(Wine!I914),"",Wine!I914))</f>
        <v/>
      </c>
      <c r="G2365" s="450" t="str">
        <f>if(Wine!I914=0,"",IF(isblank(Wine!I914),"",if(MOC!$J$156=true,Wine!$F$14,$B$1465)))</f>
        <v/>
      </c>
      <c r="H2365" s="780">
        <f t="shared" si="23"/>
        <v>69</v>
      </c>
      <c r="I2365" s="793" t="str">
        <f>Wine!BD84</f>
        <v/>
      </c>
      <c r="J2365" s="793"/>
      <c r="K2365" s="793"/>
      <c r="L2365" s="793"/>
      <c r="M2365" s="793"/>
      <c r="N2365" s="793"/>
      <c r="O2365" s="793"/>
      <c r="P2365" s="793" t="str">
        <f>IF(ISBLANK(Wine!BE84),"",if(Wine!BE84=0,"",Wine!BE84))</f>
        <v/>
      </c>
      <c r="Q2365" s="793"/>
      <c r="R2365" s="793" t="str">
        <f>IF(ISBLANK(Wine!BG84),"",if(Wine!BG84=0,"",Wine!BG84))</f>
        <v/>
      </c>
    </row>
    <row r="2366">
      <c r="A2366" s="779"/>
      <c r="C2366" s="450" t="b">
        <f>IF(ISBLANK(Wine!G915),FALSE,if(Wine!G915=0,FALSE,TRUE))</f>
        <v>0</v>
      </c>
      <c r="D2366" s="450" t="str">
        <f>if(Wine!I915=0,"",IF(isblank(Wine!I915),"",if(MOC!$J$152=false,Wine!F915,if(C2366=true,MOC!$H$152&amp;Wine!F915,if(MOC!$J$153,MOC!$H$152&amp;Wine!F915,Wine!F915)))))</f>
        <v/>
      </c>
      <c r="E2366" s="450" t="str">
        <f>if(Wine!I915=0,"",IF(isblank(Wine!I915),"",Wine!I915))</f>
        <v/>
      </c>
      <c r="G2366" s="450" t="str">
        <f>if(Wine!I915=0,"",IF(isblank(Wine!I915),"",if(MOC!$J$156=true,Wine!$F$14,$B$1465)))</f>
        <v/>
      </c>
      <c r="H2366" s="780">
        <f t="shared" si="23"/>
        <v>70</v>
      </c>
      <c r="I2366" s="793" t="str">
        <f>Wine!BD85</f>
        <v/>
      </c>
      <c r="J2366" s="793"/>
      <c r="K2366" s="793"/>
      <c r="L2366" s="793"/>
      <c r="M2366" s="793"/>
      <c r="N2366" s="793"/>
      <c r="O2366" s="793"/>
      <c r="P2366" s="793" t="str">
        <f>IF(ISBLANK(Wine!BE85),"",if(Wine!BE85=0,"",Wine!BE85))</f>
        <v/>
      </c>
      <c r="Q2366" s="793"/>
      <c r="R2366" s="793" t="str">
        <f>IF(ISBLANK(Wine!BG85),"",if(Wine!BG85=0,"",Wine!BG85))</f>
        <v/>
      </c>
    </row>
    <row r="2367">
      <c r="A2367" s="779"/>
      <c r="C2367" s="450" t="b">
        <f>IF(ISBLANK(Wine!G916),FALSE,if(Wine!G916=0,FALSE,TRUE))</f>
        <v>0</v>
      </c>
      <c r="D2367" s="450" t="str">
        <f>if(Wine!I916=0,"",IF(isblank(Wine!I916),"",if(MOC!$J$152=false,Wine!F916,if(C2367=true,MOC!$H$152&amp;Wine!F916,if(MOC!$J$153,MOC!$H$152&amp;Wine!F916,Wine!F916)))))</f>
        <v/>
      </c>
      <c r="E2367" s="450" t="str">
        <f>if(Wine!I916=0,"",IF(isblank(Wine!I916),"",Wine!I916))</f>
        <v/>
      </c>
      <c r="G2367" s="450" t="str">
        <f>if(Wine!I916=0,"",IF(isblank(Wine!I916),"",if(MOC!$J$156=true,Wine!$F$14,$B$1465)))</f>
        <v/>
      </c>
      <c r="H2367" s="780">
        <f t="shared" si="23"/>
        <v>71</v>
      </c>
      <c r="I2367" s="793" t="str">
        <f>Wine!BD86</f>
        <v/>
      </c>
      <c r="J2367" s="793"/>
      <c r="K2367" s="793"/>
      <c r="L2367" s="793"/>
      <c r="M2367" s="793"/>
      <c r="N2367" s="793"/>
      <c r="O2367" s="793"/>
      <c r="P2367" s="793" t="str">
        <f>IF(ISBLANK(Wine!BE86),"",if(Wine!BE86=0,"",Wine!BE86))</f>
        <v/>
      </c>
      <c r="Q2367" s="793"/>
      <c r="R2367" s="793" t="str">
        <f>IF(ISBLANK(Wine!BG86),"",if(Wine!BG86=0,"",Wine!BG86))</f>
        <v/>
      </c>
    </row>
    <row r="2368">
      <c r="A2368" s="779"/>
      <c r="C2368" s="450" t="b">
        <f>IF(ISBLANK(Wine!G917),FALSE,if(Wine!G917=0,FALSE,TRUE))</f>
        <v>0</v>
      </c>
      <c r="D2368" s="450" t="str">
        <f>if(Wine!I917=0,"",IF(isblank(Wine!I917),"",if(MOC!$J$152=false,Wine!F917,if(C2368=true,MOC!$H$152&amp;Wine!F917,if(MOC!$J$153,MOC!$H$152&amp;Wine!F917,Wine!F917)))))</f>
        <v/>
      </c>
      <c r="E2368" s="450" t="str">
        <f>if(Wine!I917=0,"",IF(isblank(Wine!I917),"",Wine!I917))</f>
        <v/>
      </c>
      <c r="G2368" s="450" t="str">
        <f>if(Wine!I917=0,"",IF(isblank(Wine!I917),"",if(MOC!$J$156=true,Wine!$F$14,$B$1465)))</f>
        <v/>
      </c>
      <c r="H2368" s="780">
        <f t="shared" si="23"/>
        <v>72</v>
      </c>
      <c r="I2368" s="793" t="str">
        <f>Wine!BD87</f>
        <v/>
      </c>
      <c r="J2368" s="793"/>
      <c r="K2368" s="793"/>
      <c r="L2368" s="793"/>
      <c r="M2368" s="793"/>
      <c r="N2368" s="793"/>
      <c r="O2368" s="793"/>
      <c r="P2368" s="793" t="str">
        <f>IF(ISBLANK(Wine!BE87),"",if(Wine!BE87=0,"",Wine!BE87))</f>
        <v/>
      </c>
      <c r="Q2368" s="793"/>
      <c r="R2368" s="793" t="str">
        <f>IF(ISBLANK(Wine!BG87),"",if(Wine!BG87=0,"",Wine!BG87))</f>
        <v/>
      </c>
    </row>
    <row r="2369">
      <c r="A2369" s="779"/>
      <c r="C2369" s="450" t="b">
        <f>IF(ISBLANK(Wine!G918),FALSE,if(Wine!G918=0,FALSE,TRUE))</f>
        <v>0</v>
      </c>
      <c r="D2369" s="450" t="str">
        <f>if(Wine!I918=0,"",IF(isblank(Wine!I918),"",if(MOC!$J$152=false,Wine!F918,if(C2369=true,MOC!$H$152&amp;Wine!F918,if(MOC!$J$153,MOC!$H$152&amp;Wine!F918,Wine!F918)))))</f>
        <v/>
      </c>
      <c r="E2369" s="450" t="str">
        <f>if(Wine!I918=0,"",IF(isblank(Wine!I918),"",Wine!I918))</f>
        <v/>
      </c>
      <c r="G2369" s="450" t="str">
        <f>if(Wine!I918=0,"",IF(isblank(Wine!I918),"",if(MOC!$J$156=true,Wine!$F$14,$B$1465)))</f>
        <v/>
      </c>
      <c r="H2369" s="780">
        <f t="shared" si="23"/>
        <v>73</v>
      </c>
      <c r="I2369" s="793" t="str">
        <f>Wine!BD88</f>
        <v/>
      </c>
      <c r="J2369" s="793"/>
      <c r="K2369" s="793"/>
      <c r="L2369" s="793"/>
      <c r="M2369" s="793"/>
      <c r="N2369" s="793"/>
      <c r="O2369" s="793"/>
      <c r="P2369" s="793" t="str">
        <f>IF(ISBLANK(Wine!BE88),"",if(Wine!BE88=0,"",Wine!BE88))</f>
        <v/>
      </c>
      <c r="Q2369" s="793"/>
      <c r="R2369" s="793" t="str">
        <f>IF(ISBLANK(Wine!BG88),"",if(Wine!BG88=0,"",Wine!BG88))</f>
        <v/>
      </c>
    </row>
    <row r="2370">
      <c r="A2370" s="779"/>
      <c r="C2370" s="450" t="b">
        <f>IF(ISBLANK(Wine!G919),FALSE,if(Wine!G919=0,FALSE,TRUE))</f>
        <v>0</v>
      </c>
      <c r="D2370" s="450" t="str">
        <f>if(Wine!I919=0,"",IF(isblank(Wine!I919),"",if(MOC!$J$152=false,Wine!F919,if(C2370=true,MOC!$H$152&amp;Wine!F919,if(MOC!$J$153,MOC!$H$152&amp;Wine!F919,Wine!F919)))))</f>
        <v/>
      </c>
      <c r="E2370" s="450" t="str">
        <f>if(Wine!I919=0,"",IF(isblank(Wine!I919),"",Wine!I919))</f>
        <v/>
      </c>
      <c r="G2370" s="450" t="str">
        <f>if(Wine!I919=0,"",IF(isblank(Wine!I919),"",if(MOC!$J$156=true,Wine!$F$14,$B$1465)))</f>
        <v/>
      </c>
      <c r="H2370" s="780">
        <f t="shared" si="23"/>
        <v>74</v>
      </c>
      <c r="I2370" s="793" t="str">
        <f>Wine!BD89</f>
        <v/>
      </c>
      <c r="J2370" s="793"/>
      <c r="K2370" s="793"/>
      <c r="L2370" s="793"/>
      <c r="M2370" s="793"/>
      <c r="N2370" s="793"/>
      <c r="O2370" s="793"/>
      <c r="P2370" s="793" t="str">
        <f>IF(ISBLANK(Wine!BE89),"",if(Wine!BE89=0,"",Wine!BE89))</f>
        <v/>
      </c>
      <c r="Q2370" s="793"/>
      <c r="R2370" s="793" t="str">
        <f>IF(ISBLANK(Wine!BG89),"",if(Wine!BG89=0,"",Wine!BG89))</f>
        <v/>
      </c>
    </row>
    <row r="2371">
      <c r="A2371" s="779"/>
      <c r="C2371" s="450" t="b">
        <f>IF(ISBLANK(Wine!G920),FALSE,if(Wine!G920=0,FALSE,TRUE))</f>
        <v>0</v>
      </c>
      <c r="D2371" s="450" t="str">
        <f>if(Wine!I920=0,"",IF(isblank(Wine!I920),"",if(MOC!$J$152=false,Wine!F920,if(C2371=true,MOC!$H$152&amp;Wine!F920,if(MOC!$J$153,MOC!$H$152&amp;Wine!F920,Wine!F920)))))</f>
        <v/>
      </c>
      <c r="E2371" s="450" t="str">
        <f>if(Wine!I920=0,"",IF(isblank(Wine!I920),"",Wine!I920))</f>
        <v/>
      </c>
      <c r="G2371" s="450" t="str">
        <f>if(Wine!I920=0,"",IF(isblank(Wine!I920),"",if(MOC!$J$156=true,Wine!$F$14,$B$1465)))</f>
        <v/>
      </c>
      <c r="H2371" s="780">
        <f t="shared" si="23"/>
        <v>75</v>
      </c>
      <c r="I2371" s="793" t="str">
        <f>Wine!BD90</f>
        <v/>
      </c>
      <c r="J2371" s="793"/>
      <c r="K2371" s="793"/>
      <c r="L2371" s="793"/>
      <c r="M2371" s="793"/>
      <c r="N2371" s="793"/>
      <c r="O2371" s="793"/>
      <c r="P2371" s="793" t="str">
        <f>IF(ISBLANK(Wine!BE90),"",if(Wine!BE90=0,"",Wine!BE90))</f>
        <v/>
      </c>
      <c r="Q2371" s="793"/>
      <c r="R2371" s="793" t="str">
        <f>IF(ISBLANK(Wine!BG90),"",if(Wine!BG90=0,"",Wine!BG90))</f>
        <v/>
      </c>
    </row>
    <row r="2372">
      <c r="A2372" s="779"/>
      <c r="C2372" s="450" t="b">
        <f>IF(ISBLANK(Wine!G921),FALSE,if(Wine!G921=0,FALSE,TRUE))</f>
        <v>0</v>
      </c>
      <c r="D2372" s="450" t="str">
        <f>if(Wine!I921=0,"",IF(isblank(Wine!I921),"",if(MOC!$J$152=false,Wine!F921,if(C2372=true,MOC!$H$152&amp;Wine!F921,if(MOC!$J$153,MOC!$H$152&amp;Wine!F921,Wine!F921)))))</f>
        <v/>
      </c>
      <c r="E2372" s="450" t="str">
        <f>if(Wine!I921=0,"",IF(isblank(Wine!I921),"",Wine!I921))</f>
        <v/>
      </c>
      <c r="G2372" s="450" t="str">
        <f>if(Wine!I921=0,"",IF(isblank(Wine!I921),"",if(MOC!$J$156=true,Wine!$F$14,$B$1465)))</f>
        <v/>
      </c>
      <c r="H2372" s="780">
        <f t="shared" si="23"/>
        <v>76</v>
      </c>
      <c r="I2372" s="793" t="str">
        <f>Wine!BD91</f>
        <v/>
      </c>
      <c r="J2372" s="793"/>
      <c r="K2372" s="793"/>
      <c r="L2372" s="793"/>
      <c r="M2372" s="793"/>
      <c r="N2372" s="793"/>
      <c r="O2372" s="793"/>
      <c r="P2372" s="793" t="str">
        <f>IF(ISBLANK(Wine!BE91),"",if(Wine!BE91=0,"",Wine!BE91))</f>
        <v/>
      </c>
      <c r="Q2372" s="793"/>
      <c r="R2372" s="793" t="str">
        <f>IF(ISBLANK(Wine!BG91),"",if(Wine!BG91=0,"",Wine!BG91))</f>
        <v/>
      </c>
    </row>
    <row r="2373">
      <c r="A2373" s="779"/>
      <c r="C2373" s="450" t="b">
        <f>IF(ISBLANK(Wine!G922),FALSE,if(Wine!G922=0,FALSE,TRUE))</f>
        <v>0</v>
      </c>
      <c r="D2373" s="450" t="str">
        <f>if(Wine!I922=0,"",IF(isblank(Wine!I922),"",if(MOC!$J$152=false,Wine!F922,if(C2373=true,MOC!$H$152&amp;Wine!F922,if(MOC!$J$153,MOC!$H$152&amp;Wine!F922,Wine!F922)))))</f>
        <v/>
      </c>
      <c r="E2373" s="450" t="str">
        <f>if(Wine!I922=0,"",IF(isblank(Wine!I922),"",Wine!I922))</f>
        <v/>
      </c>
      <c r="G2373" s="450" t="str">
        <f>if(Wine!I922=0,"",IF(isblank(Wine!I922),"",if(MOC!$J$156=true,Wine!$F$14,$B$1465)))</f>
        <v/>
      </c>
      <c r="H2373" s="780">
        <f t="shared" si="23"/>
        <v>77</v>
      </c>
      <c r="I2373" s="793" t="str">
        <f>Wine!BD92</f>
        <v/>
      </c>
      <c r="J2373" s="793"/>
      <c r="K2373" s="793"/>
      <c r="L2373" s="793"/>
      <c r="M2373" s="793"/>
      <c r="N2373" s="793"/>
      <c r="O2373" s="793"/>
      <c r="P2373" s="793" t="str">
        <f>IF(ISBLANK(Wine!BE92),"",if(Wine!BE92=0,"",Wine!BE92))</f>
        <v/>
      </c>
      <c r="Q2373" s="793"/>
      <c r="R2373" s="793" t="str">
        <f>IF(ISBLANK(Wine!BG92),"",if(Wine!BG92=0,"",Wine!BG92))</f>
        <v/>
      </c>
    </row>
    <row r="2374">
      <c r="A2374" s="779"/>
      <c r="C2374" s="450" t="b">
        <f>IF(ISBLANK(Wine!G923),FALSE,if(Wine!G923=0,FALSE,TRUE))</f>
        <v>0</v>
      </c>
      <c r="D2374" s="450" t="str">
        <f>if(Wine!I923=0,"",IF(isblank(Wine!I923),"",if(MOC!$J$152=false,Wine!F923,if(C2374=true,MOC!$H$152&amp;Wine!F923,if(MOC!$J$153,MOC!$H$152&amp;Wine!F923,Wine!F923)))))</f>
        <v/>
      </c>
      <c r="E2374" s="450" t="str">
        <f>if(Wine!I923=0,"",IF(isblank(Wine!I923),"",Wine!I923))</f>
        <v/>
      </c>
      <c r="G2374" s="450" t="str">
        <f>if(Wine!I923=0,"",IF(isblank(Wine!I923),"",if(MOC!$J$156=true,Wine!$F$14,$B$1465)))</f>
        <v/>
      </c>
      <c r="H2374" s="780">
        <f t="shared" si="23"/>
        <v>78</v>
      </c>
      <c r="I2374" s="793" t="str">
        <f>Wine!BD93</f>
        <v/>
      </c>
      <c r="J2374" s="793"/>
      <c r="K2374" s="793"/>
      <c r="L2374" s="793"/>
      <c r="M2374" s="793"/>
      <c r="N2374" s="793"/>
      <c r="O2374" s="793"/>
      <c r="P2374" s="793" t="str">
        <f>IF(ISBLANK(Wine!BE93),"",if(Wine!BE93=0,"",Wine!BE93))</f>
        <v/>
      </c>
      <c r="Q2374" s="793"/>
      <c r="R2374" s="793" t="str">
        <f>IF(ISBLANK(Wine!BG93),"",if(Wine!BG93=0,"",Wine!BG93))</f>
        <v/>
      </c>
    </row>
    <row r="2375">
      <c r="A2375" s="779"/>
      <c r="C2375" s="450" t="b">
        <f>IF(ISBLANK(Wine!G924),FALSE,if(Wine!G924=0,FALSE,TRUE))</f>
        <v>0</v>
      </c>
      <c r="D2375" s="450" t="str">
        <f>if(Wine!I924=0,"",IF(isblank(Wine!I924),"",if(MOC!$J$152=false,Wine!F924,if(C2375=true,MOC!$H$152&amp;Wine!F924,if(MOC!$J$153,MOC!$H$152&amp;Wine!F924,Wine!F924)))))</f>
        <v/>
      </c>
      <c r="E2375" s="450" t="str">
        <f>if(Wine!I924=0,"",IF(isblank(Wine!I924),"",Wine!I924))</f>
        <v/>
      </c>
      <c r="G2375" s="450" t="str">
        <f>if(Wine!I924=0,"",IF(isblank(Wine!I924),"",if(MOC!$J$156=true,Wine!$F$14,$B$1465)))</f>
        <v/>
      </c>
      <c r="H2375" s="780">
        <f t="shared" si="23"/>
        <v>79</v>
      </c>
      <c r="I2375" s="793" t="str">
        <f>Wine!BD94</f>
        <v/>
      </c>
      <c r="J2375" s="793"/>
      <c r="K2375" s="793"/>
      <c r="L2375" s="793"/>
      <c r="M2375" s="793"/>
      <c r="N2375" s="793"/>
      <c r="O2375" s="793"/>
      <c r="P2375" s="793" t="str">
        <f>IF(ISBLANK(Wine!BE94),"",if(Wine!BE94=0,"",Wine!BE94))</f>
        <v/>
      </c>
      <c r="Q2375" s="793"/>
      <c r="R2375" s="793" t="str">
        <f>IF(ISBLANK(Wine!BG94),"",if(Wine!BG94=0,"",Wine!BG94))</f>
        <v/>
      </c>
    </row>
    <row r="2376">
      <c r="A2376" s="779"/>
      <c r="C2376" s="450" t="b">
        <f>IF(ISBLANK(Wine!G925),FALSE,if(Wine!G925=0,FALSE,TRUE))</f>
        <v>0</v>
      </c>
      <c r="D2376" s="450" t="str">
        <f>if(Wine!I925=0,"",IF(isblank(Wine!I925),"",if(MOC!$J$152=false,Wine!F925,if(C2376=true,MOC!$H$152&amp;Wine!F925,if(MOC!$J$153,MOC!$H$152&amp;Wine!F925,Wine!F925)))))</f>
        <v/>
      </c>
      <c r="E2376" s="450" t="str">
        <f>if(Wine!I925=0,"",IF(isblank(Wine!I925),"",Wine!I925))</f>
        <v/>
      </c>
      <c r="G2376" s="450" t="str">
        <f>if(Wine!I925=0,"",IF(isblank(Wine!I925),"",if(MOC!$J$156=true,Wine!$F$14,$B$1465)))</f>
        <v/>
      </c>
      <c r="H2376" s="780">
        <f t="shared" si="23"/>
        <v>80</v>
      </c>
      <c r="I2376" s="793" t="str">
        <f>Wine!BD95</f>
        <v/>
      </c>
      <c r="J2376" s="793"/>
      <c r="K2376" s="793"/>
      <c r="L2376" s="793"/>
      <c r="M2376" s="793"/>
      <c r="N2376" s="793"/>
      <c r="O2376" s="793"/>
      <c r="P2376" s="793" t="str">
        <f>IF(ISBLANK(Wine!BE95),"",if(Wine!BE95=0,"",Wine!BE95))</f>
        <v/>
      </c>
      <c r="Q2376" s="793"/>
      <c r="R2376" s="793" t="str">
        <f>IF(ISBLANK(Wine!BG95),"",if(Wine!BG95=0,"",Wine!BG95))</f>
        <v/>
      </c>
    </row>
    <row r="2377">
      <c r="A2377" s="779"/>
      <c r="C2377" s="450" t="b">
        <f>IF(ISBLANK(Wine!G926),FALSE,if(Wine!G926=0,FALSE,TRUE))</f>
        <v>0</v>
      </c>
      <c r="D2377" s="450" t="str">
        <f>if(Wine!I926=0,"",IF(isblank(Wine!I926),"",if(MOC!$J$152=false,Wine!F926,if(C2377=true,MOC!$H$152&amp;Wine!F926,if(MOC!$J$153,MOC!$H$152&amp;Wine!F926,Wine!F926)))))</f>
        <v/>
      </c>
      <c r="E2377" s="450" t="str">
        <f>if(Wine!I926=0,"",IF(isblank(Wine!I926),"",Wine!I926))</f>
        <v/>
      </c>
      <c r="G2377" s="450" t="str">
        <f>if(Wine!I926=0,"",IF(isblank(Wine!I926),"",if(MOC!$J$156=true,Wine!$F$14,$B$1465)))</f>
        <v/>
      </c>
      <c r="H2377" s="780">
        <f t="shared" si="23"/>
        <v>81</v>
      </c>
      <c r="I2377" s="793" t="str">
        <f>Wine!BD96</f>
        <v/>
      </c>
      <c r="J2377" s="793"/>
      <c r="K2377" s="793"/>
      <c r="L2377" s="793"/>
      <c r="M2377" s="793"/>
      <c r="N2377" s="793"/>
      <c r="O2377" s="793"/>
      <c r="P2377" s="793" t="str">
        <f>IF(ISBLANK(Wine!BE96),"",if(Wine!BE96=0,"",Wine!BE96))</f>
        <v/>
      </c>
      <c r="Q2377" s="793"/>
      <c r="R2377" s="793" t="str">
        <f>IF(ISBLANK(Wine!BG96),"",if(Wine!BG96=0,"",Wine!BG96))</f>
        <v/>
      </c>
    </row>
    <row r="2378">
      <c r="A2378" s="779"/>
      <c r="C2378" s="450" t="b">
        <f>IF(ISBLANK(Wine!G927),FALSE,if(Wine!G927=0,FALSE,TRUE))</f>
        <v>0</v>
      </c>
      <c r="D2378" s="450" t="str">
        <f>if(Wine!I927=0,"",IF(isblank(Wine!I927),"",if(MOC!$J$152=false,Wine!F927,if(C2378=true,MOC!$H$152&amp;Wine!F927,if(MOC!$J$153,MOC!$H$152&amp;Wine!F927,Wine!F927)))))</f>
        <v/>
      </c>
      <c r="E2378" s="450" t="str">
        <f>if(Wine!I927=0,"",IF(isblank(Wine!I927),"",Wine!I927))</f>
        <v/>
      </c>
      <c r="G2378" s="450" t="str">
        <f>if(Wine!I927=0,"",IF(isblank(Wine!I927),"",if(MOC!$J$156=true,Wine!$F$14,$B$1465)))</f>
        <v/>
      </c>
      <c r="H2378" s="780">
        <f t="shared" si="23"/>
        <v>82</v>
      </c>
      <c r="I2378" s="793" t="str">
        <f>Wine!BD97</f>
        <v/>
      </c>
      <c r="J2378" s="793"/>
      <c r="K2378" s="793"/>
      <c r="L2378" s="793"/>
      <c r="M2378" s="793"/>
      <c r="N2378" s="793"/>
      <c r="O2378" s="793"/>
      <c r="P2378" s="793" t="str">
        <f>IF(ISBLANK(Wine!BE97),"",if(Wine!BE97=0,"",Wine!BE97))</f>
        <v/>
      </c>
      <c r="Q2378" s="793"/>
      <c r="R2378" s="793" t="str">
        <f>IF(ISBLANK(Wine!BG97),"",if(Wine!BG97=0,"",Wine!BG97))</f>
        <v/>
      </c>
    </row>
    <row r="2379">
      <c r="A2379" s="779"/>
      <c r="C2379" s="450" t="b">
        <f>IF(ISBLANK(Wine!G928),FALSE,if(Wine!G928=0,FALSE,TRUE))</f>
        <v>0</v>
      </c>
      <c r="D2379" s="450" t="str">
        <f>if(Wine!I928=0,"",IF(isblank(Wine!I928),"",if(MOC!$J$152=false,Wine!F928,if(C2379=true,MOC!$H$152&amp;Wine!F928,if(MOC!$J$153,MOC!$H$152&amp;Wine!F928,Wine!F928)))))</f>
        <v/>
      </c>
      <c r="E2379" s="450" t="str">
        <f>if(Wine!I928=0,"",IF(isblank(Wine!I928),"",Wine!I928))</f>
        <v/>
      </c>
      <c r="G2379" s="450" t="str">
        <f>if(Wine!I928=0,"",IF(isblank(Wine!I928),"",if(MOC!$J$156=true,Wine!$F$14,$B$1465)))</f>
        <v/>
      </c>
      <c r="H2379" s="780">
        <f t="shared" si="23"/>
        <v>83</v>
      </c>
      <c r="I2379" s="793" t="str">
        <f>Wine!BD98</f>
        <v/>
      </c>
      <c r="J2379" s="793"/>
      <c r="K2379" s="793"/>
      <c r="L2379" s="793"/>
      <c r="M2379" s="793"/>
      <c r="N2379" s="793"/>
      <c r="O2379" s="793"/>
      <c r="P2379" s="793" t="str">
        <f>IF(ISBLANK(Wine!BE98),"",if(Wine!BE98=0,"",Wine!BE98))</f>
        <v/>
      </c>
      <c r="Q2379" s="793"/>
      <c r="R2379" s="793" t="str">
        <f>IF(ISBLANK(Wine!BG98),"",if(Wine!BG98=0,"",Wine!BG98))</f>
        <v/>
      </c>
    </row>
    <row r="2380">
      <c r="A2380" s="779"/>
      <c r="C2380" s="450" t="b">
        <f>IF(ISBLANK(Wine!G929),FALSE,if(Wine!G929=0,FALSE,TRUE))</f>
        <v>0</v>
      </c>
      <c r="D2380" s="450" t="str">
        <f>if(Wine!I929=0,"",IF(isblank(Wine!I929),"",if(MOC!$J$152=false,Wine!F929,if(C2380=true,MOC!$H$152&amp;Wine!F929,if(MOC!$J$153,MOC!$H$152&amp;Wine!F929,Wine!F929)))))</f>
        <v/>
      </c>
      <c r="E2380" s="450" t="str">
        <f>if(Wine!I929=0,"",IF(isblank(Wine!I929),"",Wine!I929))</f>
        <v/>
      </c>
      <c r="G2380" s="450" t="str">
        <f>if(Wine!I929=0,"",IF(isblank(Wine!I929),"",if(MOC!$J$156=true,Wine!$F$14,$B$1465)))</f>
        <v/>
      </c>
      <c r="H2380" s="780">
        <f t="shared" si="23"/>
        <v>84</v>
      </c>
      <c r="I2380" s="793" t="str">
        <f>Wine!BD99</f>
        <v/>
      </c>
      <c r="J2380" s="793"/>
      <c r="K2380" s="793"/>
      <c r="L2380" s="793"/>
      <c r="M2380" s="793"/>
      <c r="N2380" s="793"/>
      <c r="O2380" s="793"/>
      <c r="P2380" s="793" t="str">
        <f>IF(ISBLANK(Wine!BE99),"",if(Wine!BE99=0,"",Wine!BE99))</f>
        <v/>
      </c>
      <c r="Q2380" s="793"/>
      <c r="R2380" s="793" t="str">
        <f>IF(ISBLANK(Wine!BG99),"",if(Wine!BG99=0,"",Wine!BG99))</f>
        <v/>
      </c>
    </row>
    <row r="2381">
      <c r="A2381" s="779"/>
      <c r="C2381" s="450" t="b">
        <f>IF(ISBLANK(Wine!G930),FALSE,if(Wine!G930=0,FALSE,TRUE))</f>
        <v>0</v>
      </c>
      <c r="D2381" s="450" t="str">
        <f>if(Wine!I930=0,"",IF(isblank(Wine!I930),"",if(MOC!$J$152=false,Wine!F930,if(C2381=true,MOC!$H$152&amp;Wine!F930,if(MOC!$J$153,MOC!$H$152&amp;Wine!F930,Wine!F930)))))</f>
        <v/>
      </c>
      <c r="E2381" s="450" t="str">
        <f>if(Wine!I930=0,"",IF(isblank(Wine!I930),"",Wine!I930))</f>
        <v/>
      </c>
      <c r="G2381" s="450" t="str">
        <f>if(Wine!I930=0,"",IF(isblank(Wine!I930),"",if(MOC!$J$156=true,Wine!$F$14,$B$1465)))</f>
        <v/>
      </c>
      <c r="H2381" s="780">
        <f t="shared" si="23"/>
        <v>85</v>
      </c>
      <c r="I2381" s="793" t="str">
        <f>Wine!BD100</f>
        <v/>
      </c>
      <c r="J2381" s="793"/>
      <c r="K2381" s="793"/>
      <c r="L2381" s="793"/>
      <c r="M2381" s="793"/>
      <c r="N2381" s="793"/>
      <c r="O2381" s="793"/>
      <c r="P2381" s="793" t="str">
        <f>IF(ISBLANK(Wine!BE100),"",if(Wine!BE100=0,"",Wine!BE100))</f>
        <v/>
      </c>
      <c r="Q2381" s="793"/>
      <c r="R2381" s="793" t="str">
        <f>IF(ISBLANK(Wine!BG100),"",if(Wine!BG100=0,"",Wine!BG100))</f>
        <v/>
      </c>
    </row>
    <row r="2382">
      <c r="A2382" s="779"/>
      <c r="C2382" s="450" t="b">
        <f>IF(ISBLANK(Wine!G931),FALSE,if(Wine!G931=0,FALSE,TRUE))</f>
        <v>0</v>
      </c>
      <c r="D2382" s="450" t="str">
        <f>if(Wine!I931=0,"",IF(isblank(Wine!I931),"",if(MOC!$J$152=false,Wine!F931,if(C2382=true,MOC!$H$152&amp;Wine!F931,if(MOC!$J$153,MOC!$H$152&amp;Wine!F931,Wine!F931)))))</f>
        <v/>
      </c>
      <c r="E2382" s="450" t="str">
        <f>if(Wine!I931=0,"",IF(isblank(Wine!I931),"",Wine!I931))</f>
        <v/>
      </c>
      <c r="G2382" s="450" t="str">
        <f>if(Wine!I931=0,"",IF(isblank(Wine!I931),"",if(MOC!$J$156=true,Wine!$F$14,$B$1465)))</f>
        <v/>
      </c>
      <c r="H2382" s="780">
        <f t="shared" si="23"/>
        <v>86</v>
      </c>
      <c r="I2382" s="793" t="str">
        <f>Wine!BD101</f>
        <v/>
      </c>
      <c r="J2382" s="793"/>
      <c r="K2382" s="793"/>
      <c r="L2382" s="793"/>
      <c r="M2382" s="793"/>
      <c r="N2382" s="793"/>
      <c r="O2382" s="793"/>
      <c r="P2382" s="793" t="str">
        <f>IF(ISBLANK(Wine!BE101),"",if(Wine!BE101=0,"",Wine!BE101))</f>
        <v/>
      </c>
      <c r="Q2382" s="793"/>
      <c r="R2382" s="793" t="str">
        <f>IF(ISBLANK(Wine!BG101),"",if(Wine!BG101=0,"",Wine!BG101))</f>
        <v/>
      </c>
    </row>
    <row r="2383">
      <c r="A2383" s="779"/>
      <c r="C2383" s="450" t="b">
        <f>IF(ISBLANK(Wine!G932),FALSE,if(Wine!G932=0,FALSE,TRUE))</f>
        <v>0</v>
      </c>
      <c r="D2383" s="450" t="str">
        <f>if(Wine!I932=0,"",IF(isblank(Wine!I932),"",if(MOC!$J$152=false,Wine!F932,if(C2383=true,MOC!$H$152&amp;Wine!F932,if(MOC!$J$153,MOC!$H$152&amp;Wine!F932,Wine!F932)))))</f>
        <v/>
      </c>
      <c r="E2383" s="450" t="str">
        <f>if(Wine!I932=0,"",IF(isblank(Wine!I932),"",Wine!I932))</f>
        <v/>
      </c>
      <c r="G2383" s="450" t="str">
        <f>if(Wine!I932=0,"",IF(isblank(Wine!I932),"",if(MOC!$J$156=true,Wine!$F$14,$B$1465)))</f>
        <v/>
      </c>
      <c r="H2383" s="780">
        <f t="shared" si="23"/>
        <v>87</v>
      </c>
      <c r="I2383" s="793" t="str">
        <f>Wine!BD102</f>
        <v/>
      </c>
      <c r="J2383" s="793"/>
      <c r="K2383" s="793"/>
      <c r="L2383" s="793"/>
      <c r="M2383" s="793"/>
      <c r="N2383" s="793"/>
      <c r="O2383" s="793"/>
      <c r="P2383" s="793" t="str">
        <f>IF(ISBLANK(Wine!BE102),"",if(Wine!BE102=0,"",Wine!BE102))</f>
        <v/>
      </c>
      <c r="Q2383" s="793"/>
      <c r="R2383" s="793" t="str">
        <f>IF(ISBLANK(Wine!BG102),"",if(Wine!BG102=0,"",Wine!BG102))</f>
        <v/>
      </c>
    </row>
    <row r="2384">
      <c r="A2384" s="779"/>
      <c r="C2384" s="450" t="b">
        <f>IF(ISBLANK(Wine!G933),FALSE,if(Wine!G933=0,FALSE,TRUE))</f>
        <v>0</v>
      </c>
      <c r="D2384" s="450" t="str">
        <f>if(Wine!I933=0,"",IF(isblank(Wine!I933),"",if(MOC!$J$152=false,Wine!F933,if(C2384=true,MOC!$H$152&amp;Wine!F933,if(MOC!$J$153,MOC!$H$152&amp;Wine!F933,Wine!F933)))))</f>
        <v/>
      </c>
      <c r="E2384" s="450" t="str">
        <f>if(Wine!I933=0,"",IF(isblank(Wine!I933),"",Wine!I933))</f>
        <v/>
      </c>
      <c r="G2384" s="450" t="str">
        <f>if(Wine!I933=0,"",IF(isblank(Wine!I933),"",if(MOC!$J$156=true,Wine!$F$14,$B$1465)))</f>
        <v/>
      </c>
      <c r="H2384" s="780">
        <f t="shared" si="23"/>
        <v>88</v>
      </c>
      <c r="I2384" s="793" t="str">
        <f>Wine!BD103</f>
        <v/>
      </c>
      <c r="J2384" s="793"/>
      <c r="K2384" s="793"/>
      <c r="L2384" s="793"/>
      <c r="M2384" s="793"/>
      <c r="N2384" s="793"/>
      <c r="O2384" s="793"/>
      <c r="P2384" s="793" t="str">
        <f>IF(ISBLANK(Wine!BE103),"",if(Wine!BE103=0,"",Wine!BE103))</f>
        <v/>
      </c>
      <c r="Q2384" s="793"/>
      <c r="R2384" s="793" t="str">
        <f>IF(ISBLANK(Wine!BG103),"",if(Wine!BG103=0,"",Wine!BG103))</f>
        <v/>
      </c>
    </row>
    <row r="2385">
      <c r="A2385" s="779"/>
      <c r="C2385" s="450" t="b">
        <f>IF(ISBLANK(Wine!G934),FALSE,if(Wine!G934=0,FALSE,TRUE))</f>
        <v>0</v>
      </c>
      <c r="D2385" s="450" t="str">
        <f>if(Wine!I934=0,"",IF(isblank(Wine!I934),"",if(MOC!$J$152=false,Wine!F934,if(C2385=true,MOC!$H$152&amp;Wine!F934,if(MOC!$J$153,MOC!$H$152&amp;Wine!F934,Wine!F934)))))</f>
        <v/>
      </c>
      <c r="E2385" s="450" t="str">
        <f>if(Wine!I934=0,"",IF(isblank(Wine!I934),"",Wine!I934))</f>
        <v/>
      </c>
      <c r="G2385" s="450" t="str">
        <f>if(Wine!I934=0,"",IF(isblank(Wine!I934),"",if(MOC!$J$156=true,Wine!$F$14,$B$1465)))</f>
        <v/>
      </c>
      <c r="H2385" s="780">
        <f t="shared" si="23"/>
        <v>89</v>
      </c>
      <c r="I2385" s="793" t="str">
        <f>Wine!BD104</f>
        <v/>
      </c>
      <c r="J2385" s="793"/>
      <c r="K2385" s="793"/>
      <c r="L2385" s="793"/>
      <c r="M2385" s="793"/>
      <c r="N2385" s="793"/>
      <c r="O2385" s="793"/>
      <c r="P2385" s="793" t="str">
        <f>IF(ISBLANK(Wine!BE104),"",if(Wine!BE104=0,"",Wine!BE104))</f>
        <v/>
      </c>
      <c r="Q2385" s="793"/>
      <c r="R2385" s="793" t="str">
        <f>IF(ISBLANK(Wine!BG104),"",if(Wine!BG104=0,"",Wine!BG104))</f>
        <v/>
      </c>
    </row>
    <row r="2386">
      <c r="A2386" s="779"/>
      <c r="C2386" s="450" t="b">
        <f>IF(ISBLANK(Wine!G935),FALSE,if(Wine!G935=0,FALSE,TRUE))</f>
        <v>0</v>
      </c>
      <c r="D2386" s="450" t="str">
        <f>if(Wine!I935=0,"",IF(isblank(Wine!I935),"",if(MOC!$J$152=false,Wine!F935,if(C2386=true,MOC!$H$152&amp;Wine!F935,if(MOC!$J$153,MOC!$H$152&amp;Wine!F935,Wine!F935)))))</f>
        <v/>
      </c>
      <c r="E2386" s="450" t="str">
        <f>if(Wine!I935=0,"",IF(isblank(Wine!I935),"",Wine!I935))</f>
        <v/>
      </c>
      <c r="G2386" s="450" t="str">
        <f>if(Wine!I935=0,"",IF(isblank(Wine!I935),"",if(MOC!$J$156=true,Wine!$F$14,$B$1465)))</f>
        <v/>
      </c>
      <c r="H2386" s="780">
        <f t="shared" si="23"/>
        <v>90</v>
      </c>
      <c r="I2386" s="793" t="str">
        <f>Wine!BD105</f>
        <v/>
      </c>
      <c r="J2386" s="793"/>
      <c r="K2386" s="793"/>
      <c r="L2386" s="793"/>
      <c r="M2386" s="793"/>
      <c r="N2386" s="793"/>
      <c r="O2386" s="793"/>
      <c r="P2386" s="793" t="str">
        <f>IF(ISBLANK(Wine!BE105),"",if(Wine!BE105=0,"",Wine!BE105))</f>
        <v/>
      </c>
      <c r="Q2386" s="793"/>
      <c r="R2386" s="793" t="str">
        <f>IF(ISBLANK(Wine!BG105),"",if(Wine!BG105=0,"",Wine!BG105))</f>
        <v/>
      </c>
    </row>
    <row r="2387">
      <c r="A2387" s="779"/>
      <c r="C2387" s="450" t="b">
        <f>IF(ISBLANK(Wine!G936),FALSE,if(Wine!G936=0,FALSE,TRUE))</f>
        <v>0</v>
      </c>
      <c r="D2387" s="450" t="str">
        <f>if(Wine!I936=0,"",IF(isblank(Wine!I936),"",if(MOC!$J$152=false,Wine!F936,if(C2387=true,MOC!$H$152&amp;Wine!F936,if(MOC!$J$153,MOC!$H$152&amp;Wine!F936,Wine!F936)))))</f>
        <v/>
      </c>
      <c r="E2387" s="450" t="str">
        <f>if(Wine!I936=0,"",IF(isblank(Wine!I936),"",Wine!I936))</f>
        <v/>
      </c>
      <c r="G2387" s="450" t="str">
        <f>if(Wine!I936=0,"",IF(isblank(Wine!I936),"",if(MOC!$J$156=true,Wine!$F$14,$B$1465)))</f>
        <v/>
      </c>
      <c r="H2387" s="780">
        <f t="shared" si="23"/>
        <v>91</v>
      </c>
      <c r="I2387" s="793" t="str">
        <f>Wine!BD106</f>
        <v/>
      </c>
      <c r="J2387" s="793"/>
      <c r="K2387" s="793"/>
      <c r="L2387" s="793"/>
      <c r="M2387" s="793"/>
      <c r="N2387" s="793"/>
      <c r="O2387" s="793"/>
      <c r="P2387" s="793" t="str">
        <f>IF(ISBLANK(Wine!BE106),"",if(Wine!BE106=0,"",Wine!BE106))</f>
        <v/>
      </c>
      <c r="Q2387" s="793"/>
      <c r="R2387" s="793" t="str">
        <f>IF(ISBLANK(Wine!BG106),"",if(Wine!BG106=0,"",Wine!BG106))</f>
        <v/>
      </c>
    </row>
    <row r="2388">
      <c r="A2388" s="779"/>
      <c r="C2388" s="450" t="b">
        <f>IF(ISBLANK(Wine!G937),FALSE,if(Wine!G937=0,FALSE,TRUE))</f>
        <v>0</v>
      </c>
      <c r="D2388" s="450" t="str">
        <f>if(Wine!I937=0,"",IF(isblank(Wine!I937),"",if(MOC!$J$152=false,Wine!F937,if(C2388=true,MOC!$H$152&amp;Wine!F937,if(MOC!$J$153,MOC!$H$152&amp;Wine!F937,Wine!F937)))))</f>
        <v/>
      </c>
      <c r="E2388" s="450" t="str">
        <f>if(Wine!I937=0,"",IF(isblank(Wine!I937),"",Wine!I937))</f>
        <v/>
      </c>
      <c r="G2388" s="450" t="str">
        <f>if(Wine!I937=0,"",IF(isblank(Wine!I937),"",if(MOC!$J$156=true,Wine!$F$14,$B$1465)))</f>
        <v/>
      </c>
      <c r="H2388" s="780">
        <f t="shared" si="23"/>
        <v>92</v>
      </c>
      <c r="I2388" s="793" t="str">
        <f>Wine!BD107</f>
        <v/>
      </c>
      <c r="J2388" s="793"/>
      <c r="K2388" s="793"/>
      <c r="L2388" s="793"/>
      <c r="M2388" s="793"/>
      <c r="N2388" s="793"/>
      <c r="O2388" s="793"/>
      <c r="P2388" s="793" t="str">
        <f>IF(ISBLANK(Wine!BE107),"",if(Wine!BE107=0,"",Wine!BE107))</f>
        <v/>
      </c>
      <c r="Q2388" s="793"/>
      <c r="R2388" s="793" t="str">
        <f>IF(ISBLANK(Wine!BG107),"",if(Wine!BG107=0,"",Wine!BG107))</f>
        <v/>
      </c>
    </row>
    <row r="2389">
      <c r="A2389" s="779"/>
      <c r="C2389" s="450" t="b">
        <f>IF(ISBLANK(Wine!G938),FALSE,if(Wine!G938=0,FALSE,TRUE))</f>
        <v>0</v>
      </c>
      <c r="D2389" s="450" t="str">
        <f>if(Wine!I938=0,"",IF(isblank(Wine!I938),"",if(MOC!$J$152=false,Wine!F938,if(C2389=true,MOC!$H$152&amp;Wine!F938,if(MOC!$J$153,MOC!$H$152&amp;Wine!F938,Wine!F938)))))</f>
        <v/>
      </c>
      <c r="E2389" s="450" t="str">
        <f>if(Wine!I938=0,"",IF(isblank(Wine!I938),"",Wine!I938))</f>
        <v/>
      </c>
      <c r="G2389" s="450" t="str">
        <f>if(Wine!I938=0,"",IF(isblank(Wine!I938),"",if(MOC!$J$156=true,Wine!$F$14,$B$1465)))</f>
        <v/>
      </c>
      <c r="H2389" s="780">
        <f t="shared" si="23"/>
        <v>93</v>
      </c>
      <c r="I2389" s="793" t="str">
        <f>Wine!BD108</f>
        <v/>
      </c>
      <c r="J2389" s="793"/>
      <c r="K2389" s="793"/>
      <c r="L2389" s="793"/>
      <c r="M2389" s="793"/>
      <c r="N2389" s="793"/>
      <c r="O2389" s="793"/>
      <c r="P2389" s="793" t="str">
        <f>IF(ISBLANK(Wine!BE108),"",if(Wine!BE108=0,"",Wine!BE108))</f>
        <v/>
      </c>
      <c r="Q2389" s="793"/>
      <c r="R2389" s="793" t="str">
        <f>IF(ISBLANK(Wine!BG108),"",if(Wine!BG108=0,"",Wine!BG108))</f>
        <v/>
      </c>
    </row>
    <row r="2390">
      <c r="A2390" s="779"/>
      <c r="C2390" s="450" t="b">
        <f>IF(ISBLANK(Wine!G939),FALSE,if(Wine!G939=0,FALSE,TRUE))</f>
        <v>0</v>
      </c>
      <c r="D2390" s="450" t="str">
        <f>if(Wine!I939=0,"",IF(isblank(Wine!I939),"",if(MOC!$J$152=false,Wine!F939,if(C2390=true,MOC!$H$152&amp;Wine!F939,if(MOC!$J$153,MOC!$H$152&amp;Wine!F939,Wine!F939)))))</f>
        <v/>
      </c>
      <c r="E2390" s="450" t="str">
        <f>if(Wine!I939=0,"",IF(isblank(Wine!I939),"",Wine!I939))</f>
        <v/>
      </c>
      <c r="G2390" s="450" t="str">
        <f>if(Wine!I939=0,"",IF(isblank(Wine!I939),"",if(MOC!$J$156=true,Wine!$F$14,$B$1465)))</f>
        <v/>
      </c>
      <c r="H2390" s="780">
        <f t="shared" si="23"/>
        <v>94</v>
      </c>
      <c r="I2390" s="793" t="str">
        <f>Wine!BD109</f>
        <v/>
      </c>
      <c r="J2390" s="793"/>
      <c r="K2390" s="793"/>
      <c r="L2390" s="793"/>
      <c r="M2390" s="793"/>
      <c r="N2390" s="793"/>
      <c r="O2390" s="793"/>
      <c r="P2390" s="793" t="str">
        <f>IF(ISBLANK(Wine!BE109),"",if(Wine!BE109=0,"",Wine!BE109))</f>
        <v/>
      </c>
      <c r="Q2390" s="793"/>
      <c r="R2390" s="793" t="str">
        <f>IF(ISBLANK(Wine!BG109),"",if(Wine!BG109=0,"",Wine!BG109))</f>
        <v/>
      </c>
    </row>
    <row r="2391">
      <c r="A2391" s="779"/>
      <c r="C2391" s="450" t="b">
        <f>IF(ISBLANK(Wine!G940),FALSE,if(Wine!G940=0,FALSE,TRUE))</f>
        <v>0</v>
      </c>
      <c r="D2391" s="450" t="str">
        <f>if(Wine!I940=0,"",IF(isblank(Wine!I940),"",if(MOC!$J$152=false,Wine!F940,if(C2391=true,MOC!$H$152&amp;Wine!F940,if(MOC!$J$153,MOC!$H$152&amp;Wine!F940,Wine!F940)))))</f>
        <v/>
      </c>
      <c r="E2391" s="450" t="str">
        <f>if(Wine!I940=0,"",IF(isblank(Wine!I940),"",Wine!I940))</f>
        <v/>
      </c>
      <c r="G2391" s="450" t="str">
        <f>if(Wine!I940=0,"",IF(isblank(Wine!I940),"",if(MOC!$J$156=true,Wine!$F$14,$B$1465)))</f>
        <v/>
      </c>
      <c r="H2391" s="780">
        <f t="shared" si="23"/>
        <v>95</v>
      </c>
      <c r="I2391" s="793" t="str">
        <f>Wine!BD110</f>
        <v/>
      </c>
      <c r="J2391" s="793"/>
      <c r="K2391" s="793"/>
      <c r="L2391" s="793"/>
      <c r="M2391" s="793"/>
      <c r="N2391" s="793"/>
      <c r="O2391" s="793"/>
      <c r="P2391" s="793" t="str">
        <f>IF(ISBLANK(Wine!BE110),"",if(Wine!BE110=0,"",Wine!BE110))</f>
        <v/>
      </c>
      <c r="Q2391" s="793"/>
      <c r="R2391" s="793" t="str">
        <f>IF(ISBLANK(Wine!BG110),"",if(Wine!BG110=0,"",Wine!BG110))</f>
        <v/>
      </c>
    </row>
    <row r="2392">
      <c r="A2392" s="779"/>
      <c r="C2392" s="450" t="b">
        <f>IF(ISBLANK(Wine!G941),FALSE,if(Wine!G941=0,FALSE,TRUE))</f>
        <v>0</v>
      </c>
      <c r="D2392" s="450" t="str">
        <f>if(Wine!I941=0,"",IF(isblank(Wine!I941),"",if(MOC!$J$152=false,Wine!F941,if(C2392=true,MOC!$H$152&amp;Wine!F941,if(MOC!$J$153,MOC!$H$152&amp;Wine!F941,Wine!F941)))))</f>
        <v/>
      </c>
      <c r="E2392" s="450" t="str">
        <f>if(Wine!I941=0,"",IF(isblank(Wine!I941),"",Wine!I941))</f>
        <v/>
      </c>
      <c r="G2392" s="450" t="str">
        <f>if(Wine!I941=0,"",IF(isblank(Wine!I941),"",if(MOC!$J$156=true,Wine!$F$14,$B$1465)))</f>
        <v/>
      </c>
      <c r="H2392" s="780">
        <f t="shared" si="23"/>
        <v>96</v>
      </c>
      <c r="I2392" s="793" t="str">
        <f>Wine!BD111</f>
        <v/>
      </c>
      <c r="J2392" s="793"/>
      <c r="K2392" s="793"/>
      <c r="L2392" s="793"/>
      <c r="M2392" s="793"/>
      <c r="N2392" s="793"/>
      <c r="O2392" s="793"/>
      <c r="P2392" s="793" t="str">
        <f>IF(ISBLANK(Wine!BE111),"",if(Wine!BE111=0,"",Wine!BE111))</f>
        <v/>
      </c>
      <c r="Q2392" s="793"/>
      <c r="R2392" s="793" t="str">
        <f>IF(ISBLANK(Wine!BG111),"",if(Wine!BG111=0,"",Wine!BG111))</f>
        <v/>
      </c>
    </row>
    <row r="2393">
      <c r="A2393" s="779"/>
      <c r="C2393" s="450" t="b">
        <f>IF(ISBLANK(Wine!G942),FALSE,if(Wine!G942=0,FALSE,TRUE))</f>
        <v>0</v>
      </c>
      <c r="D2393" s="450" t="str">
        <f>if(Wine!I942=0,"",IF(isblank(Wine!I942),"",if(MOC!$J$152=false,Wine!F942,if(C2393=true,MOC!$H$152&amp;Wine!F942,if(MOC!$J$153,MOC!$H$152&amp;Wine!F942,Wine!F942)))))</f>
        <v/>
      </c>
      <c r="E2393" s="450" t="str">
        <f>if(Wine!I942=0,"",IF(isblank(Wine!I942),"",Wine!I942))</f>
        <v/>
      </c>
      <c r="G2393" s="450" t="str">
        <f>if(Wine!I942=0,"",IF(isblank(Wine!I942),"",if(MOC!$J$156=true,Wine!$F$14,$B$1465)))</f>
        <v/>
      </c>
      <c r="H2393" s="780">
        <f t="shared" si="23"/>
        <v>97</v>
      </c>
      <c r="I2393" s="793" t="str">
        <f>Wine!BD112</f>
        <v/>
      </c>
      <c r="J2393" s="793"/>
      <c r="K2393" s="793"/>
      <c r="L2393" s="793"/>
      <c r="M2393" s="793"/>
      <c r="N2393" s="793"/>
      <c r="O2393" s="793"/>
      <c r="P2393" s="793" t="str">
        <f>IF(ISBLANK(Wine!BE112),"",if(Wine!BE112=0,"",Wine!BE112))</f>
        <v/>
      </c>
      <c r="Q2393" s="793"/>
      <c r="R2393" s="793" t="str">
        <f>IF(ISBLANK(Wine!BG112),"",if(Wine!BG112=0,"",Wine!BG112))</f>
        <v/>
      </c>
    </row>
    <row r="2394">
      <c r="A2394" s="779"/>
      <c r="C2394" s="450" t="b">
        <f>IF(ISBLANK(Wine!G943),FALSE,if(Wine!G943=0,FALSE,TRUE))</f>
        <v>0</v>
      </c>
      <c r="D2394" s="450" t="str">
        <f>if(Wine!I943=0,"",IF(isblank(Wine!I943),"",if(MOC!$J$152=false,Wine!F943,if(C2394=true,MOC!$H$152&amp;Wine!F943,if(MOC!$J$153,MOC!$H$152&amp;Wine!F943,Wine!F943)))))</f>
        <v/>
      </c>
      <c r="E2394" s="450" t="str">
        <f>if(Wine!I943=0,"",IF(isblank(Wine!I943),"",Wine!I943))</f>
        <v/>
      </c>
      <c r="G2394" s="450" t="str">
        <f>if(Wine!I943=0,"",IF(isblank(Wine!I943),"",if(MOC!$J$156=true,Wine!$F$14,$B$1465)))</f>
        <v/>
      </c>
      <c r="H2394" s="780">
        <f t="shared" si="23"/>
        <v>98</v>
      </c>
      <c r="I2394" s="793" t="str">
        <f>Wine!BD113</f>
        <v/>
      </c>
      <c r="J2394" s="793"/>
      <c r="K2394" s="793"/>
      <c r="L2394" s="793"/>
      <c r="M2394" s="793"/>
      <c r="N2394" s="793"/>
      <c r="O2394" s="793"/>
      <c r="P2394" s="793" t="str">
        <f>IF(ISBLANK(Wine!BE113),"",if(Wine!BE113=0,"",Wine!BE113))</f>
        <v/>
      </c>
      <c r="Q2394" s="793"/>
      <c r="R2394" s="793" t="str">
        <f>IF(ISBLANK(Wine!BG113),"",if(Wine!BG113=0,"",Wine!BG113))</f>
        <v/>
      </c>
    </row>
    <row r="2395">
      <c r="A2395" s="779"/>
      <c r="C2395" s="450" t="b">
        <f>IF(ISBLANK(Wine!G944),FALSE,if(Wine!G944=0,FALSE,TRUE))</f>
        <v>0</v>
      </c>
      <c r="D2395" s="450" t="str">
        <f>if(Wine!I944=0,"",IF(isblank(Wine!I944),"",if(MOC!$J$152=false,Wine!F944,if(C2395=true,MOC!$H$152&amp;Wine!F944,if(MOC!$J$153,MOC!$H$152&amp;Wine!F944,Wine!F944)))))</f>
        <v/>
      </c>
      <c r="E2395" s="450" t="str">
        <f>if(Wine!I944=0,"",IF(isblank(Wine!I944),"",Wine!I944))</f>
        <v/>
      </c>
      <c r="G2395" s="450" t="str">
        <f>if(Wine!I944=0,"",IF(isblank(Wine!I944),"",if(MOC!$J$156=true,Wine!$F$14,$B$1465)))</f>
        <v/>
      </c>
      <c r="H2395" s="780">
        <f t="shared" si="23"/>
        <v>99</v>
      </c>
      <c r="I2395" s="793" t="str">
        <f>Wine!BD114</f>
        <v/>
      </c>
      <c r="J2395" s="793"/>
      <c r="K2395" s="793"/>
      <c r="L2395" s="793"/>
      <c r="M2395" s="793"/>
      <c r="N2395" s="793"/>
      <c r="O2395" s="793"/>
      <c r="P2395" s="793" t="str">
        <f>IF(ISBLANK(Wine!BE114),"",if(Wine!BE114=0,"",Wine!BE114))</f>
        <v/>
      </c>
      <c r="Q2395" s="793"/>
      <c r="R2395" s="793" t="str">
        <f>IF(ISBLANK(Wine!BG114),"",if(Wine!BG114=0,"",Wine!BG114))</f>
        <v/>
      </c>
    </row>
    <row r="2396">
      <c r="A2396" s="779"/>
      <c r="C2396" s="450" t="b">
        <f>IF(ISBLANK(Wine!G945),FALSE,if(Wine!G945=0,FALSE,TRUE))</f>
        <v>0</v>
      </c>
      <c r="D2396" s="450" t="str">
        <f>if(Wine!I945=0,"",IF(isblank(Wine!I945),"",if(MOC!$J$152=false,Wine!F945,if(C2396=true,MOC!$H$152&amp;Wine!F945,if(MOC!$J$153,MOC!$H$152&amp;Wine!F945,Wine!F945)))))</f>
        <v/>
      </c>
      <c r="E2396" s="450" t="str">
        <f>if(Wine!I945=0,"",IF(isblank(Wine!I945),"",Wine!I945))</f>
        <v/>
      </c>
      <c r="G2396" s="450" t="str">
        <f>if(Wine!I945=0,"",IF(isblank(Wine!I945),"",if(MOC!$J$156=true,Wine!$F$14,$B$1465)))</f>
        <v/>
      </c>
      <c r="H2396" s="780">
        <f t="shared" si="23"/>
        <v>100</v>
      </c>
      <c r="I2396" s="793" t="str">
        <f>Wine!BD115</f>
        <v/>
      </c>
      <c r="J2396" s="793"/>
      <c r="K2396" s="793"/>
      <c r="L2396" s="793"/>
      <c r="M2396" s="793"/>
      <c r="N2396" s="793"/>
      <c r="O2396" s="793"/>
      <c r="P2396" s="793" t="str">
        <f>IF(ISBLANK(Wine!BE115),"",if(Wine!BE115=0,"",Wine!BE115))</f>
        <v/>
      </c>
      <c r="Q2396" s="793"/>
      <c r="R2396" s="793" t="str">
        <f>IF(ISBLANK(Wine!BG115),"",if(Wine!BG115=0,"",Wine!BG115))</f>
        <v/>
      </c>
    </row>
    <row r="2397">
      <c r="A2397" s="779"/>
      <c r="C2397" s="450" t="b">
        <f>IF(ISBLANK(Wine!G946),FALSE,if(Wine!G946=0,FALSE,TRUE))</f>
        <v>0</v>
      </c>
      <c r="D2397" s="450" t="str">
        <f>if(Wine!I946=0,"",IF(isblank(Wine!I946),"",if(MOC!$J$152=false,Wine!F946,if(C2397=true,MOC!$H$152&amp;Wine!F946,if(MOC!$J$153,MOC!$H$152&amp;Wine!F946,Wine!F946)))))</f>
        <v/>
      </c>
      <c r="E2397" s="450" t="str">
        <f>if(Wine!I946=0,"",IF(isblank(Wine!I946),"",Wine!I946))</f>
        <v/>
      </c>
      <c r="G2397" s="450" t="str">
        <f>if(Wine!I946=0,"",IF(isblank(Wine!I946),"",if(MOC!$J$156=true,Wine!$F$14,$B$1465)))</f>
        <v/>
      </c>
      <c r="H2397" s="780">
        <f t="shared" si="23"/>
        <v>101</v>
      </c>
      <c r="I2397" s="793" t="str">
        <f>Wine!BD117</f>
        <v/>
      </c>
      <c r="J2397" s="793"/>
      <c r="K2397" s="793"/>
      <c r="L2397" s="793"/>
      <c r="M2397" s="793"/>
      <c r="N2397" s="793"/>
      <c r="O2397" s="793"/>
      <c r="P2397" s="793" t="str">
        <f>IF(ISBLANK(Wine!BE117),"",if(Wine!BE117=0,"",Wine!BE117))</f>
        <v/>
      </c>
      <c r="Q2397" s="793"/>
      <c r="R2397" s="793" t="str">
        <f>IF(ISBLANK(Wine!BG117),"",if(Wine!BG117=0,"",Wine!BG117))</f>
        <v/>
      </c>
    </row>
    <row r="2398">
      <c r="A2398" s="779"/>
      <c r="H2398" s="780"/>
    </row>
    <row r="2399">
      <c r="A2399" s="780"/>
      <c r="B2399" s="780"/>
      <c r="C2399" s="780"/>
      <c r="D2399" s="780"/>
      <c r="E2399" s="780"/>
      <c r="F2399" s="780"/>
      <c r="G2399" s="780"/>
      <c r="H2399" s="780"/>
      <c r="I2399" s="780"/>
      <c r="J2399" s="780"/>
      <c r="K2399" s="780"/>
      <c r="L2399" s="780"/>
      <c r="M2399" s="780"/>
      <c r="N2399" s="780"/>
      <c r="O2399" s="780"/>
      <c r="P2399" s="780"/>
      <c r="Q2399" s="780"/>
      <c r="R2399" s="780"/>
      <c r="S2399" s="780"/>
      <c r="T2399" s="780"/>
      <c r="U2399" s="780"/>
      <c r="V2399" s="780"/>
      <c r="W2399" s="780"/>
      <c r="X2399" s="780"/>
      <c r="Y2399" s="780"/>
      <c r="Z2399" s="780"/>
      <c r="AA2399" s="780"/>
    </row>
    <row r="2400">
      <c r="A2400" s="779"/>
      <c r="H2400" s="780"/>
    </row>
    <row r="2401">
      <c r="A2401" s="791" t="str">
        <f>Wine!AE14&amp;" "&amp;Wine!AF15</f>
        <v>Optional Wine Category Glass $</v>
      </c>
      <c r="B2401" s="784" t="str">
        <f>SUBSTITUTE(A2401,"$","")</f>
        <v>Optional Wine Category Glass </v>
      </c>
      <c r="H2401" s="780">
        <f t="shared" ref="H2401:H2405" si="24">H2400+1</f>
        <v>1</v>
      </c>
      <c r="I2401" s="450" t="str">
        <f>IFERROR(__xludf.DUMMYFUNCTION("QUERY(UNIQUE(I1155:S1565), ""where Col1 is not null"",0)"),"House Pinot Noir (Example)")</f>
        <v>House Pinot Noir (Example)</v>
      </c>
      <c r="J2401" s="450"/>
      <c r="K2401" s="450"/>
      <c r="L2401" s="450"/>
      <c r="M2401" s="450"/>
      <c r="N2401" s="450"/>
      <c r="O2401" s="784"/>
      <c r="P2401" s="794">
        <f>IFERROR(__xludf.DUMMYFUNCTION("""COMPUTED_VALUE"""),8.0)</f>
        <v>8</v>
      </c>
      <c r="Q2401" s="784"/>
      <c r="R2401" s="794">
        <f>IFERROR(__xludf.DUMMYFUNCTION("""COMPUTED_VALUE"""),52.0)</f>
        <v>52</v>
      </c>
      <c r="S2401" s="450"/>
    </row>
    <row r="2402">
      <c r="A2402" s="791" t="s">
        <v>506</v>
      </c>
      <c r="B2402" s="784" t="s">
        <v>506</v>
      </c>
      <c r="C2402" s="450" t="b">
        <f>IF(ISBLANK(Wine!AH16),FALSE,if(Wine!AH16=0,FALSE,TRUE))</f>
        <v>0</v>
      </c>
      <c r="D2402" s="450" t="str">
        <f>if(Wine!AF16=0,"",IF(isblank(Wine!AF16),"",if(MOC!$J$148=false,Wine!AE16,if(C2402=true,MOC!$H$148&amp;Wine!AE16,if(MOC!$J$149,MOC!$H$148&amp;Wine!AE16,Wine!AE16)))))</f>
        <v/>
      </c>
      <c r="E2402" s="450" t="str">
        <f>if(Wine!AF16=0,"",IF(isblank(Wine!AF16),"",Wine!AF16))</f>
        <v/>
      </c>
      <c r="G2402" s="450" t="str">
        <f>if(Wine!AF16=0,"",IF(isblank(Wine!AF16),"",if(MOC!$J$156=true,Wine!$AE$14,$B$2401)))</f>
        <v/>
      </c>
      <c r="H2402" s="780">
        <f t="shared" si="24"/>
        <v>2</v>
      </c>
      <c r="I2402" s="450" t="str">
        <f>IFERROR(__xludf.DUMMYFUNCTION("""COMPUTED_VALUE"""),"House Pinot Grigio (Example)")</f>
        <v>House Pinot Grigio (Example)</v>
      </c>
      <c r="J2402" s="450"/>
      <c r="K2402" s="450"/>
      <c r="L2402" s="450"/>
      <c r="M2402" s="450"/>
      <c r="N2402" s="450"/>
      <c r="O2402" s="450"/>
      <c r="P2402" s="794">
        <f>IFERROR(__xludf.DUMMYFUNCTION("""COMPUTED_VALUE"""),8.0)</f>
        <v>8</v>
      </c>
      <c r="Q2402" s="450"/>
      <c r="R2402" s="794">
        <f>IFERROR(__xludf.DUMMYFUNCTION("""COMPUTED_VALUE"""),52.0)</f>
        <v>52</v>
      </c>
      <c r="S2402" s="450"/>
    </row>
    <row r="2403">
      <c r="A2403" s="779"/>
      <c r="C2403" s="450" t="b">
        <f>IF(ISBLANK(Wine!AH17),FALSE,if(Wine!AH17=0,FALSE,TRUE))</f>
        <v>0</v>
      </c>
      <c r="D2403" s="450" t="str">
        <f>if(Wine!AF17=0,"",IF(isblank(Wine!AF17),"",if(MOC!$J$148=false,Wine!AE17,if(C2403=true,MOC!$H$148&amp;Wine!AE17,if(MOC!$J$149,MOC!$H$148&amp;Wine!AE17,Wine!AE17)))))</f>
        <v/>
      </c>
      <c r="E2403" s="450" t="str">
        <f>if(Wine!AF17=0,"",IF(isblank(Wine!AF17),"",Wine!AF17))</f>
        <v/>
      </c>
      <c r="G2403" s="450" t="str">
        <f>if(Wine!AF17=0,"",IF(isblank(Wine!AF17),"",if(MOC!$J$156=true,Wine!$AE$14,$B$2401)))</f>
        <v/>
      </c>
      <c r="H2403" s="780">
        <f t="shared" si="24"/>
        <v>3</v>
      </c>
      <c r="I2403" s="450" t="str">
        <f>IFERROR(__xludf.DUMMYFUNCTION("""COMPUTED_VALUE"""),"House Rose (Example)")</f>
        <v>House Rose (Example)</v>
      </c>
      <c r="J2403" s="450"/>
      <c r="K2403" s="450"/>
      <c r="L2403" s="450"/>
      <c r="M2403" s="450"/>
      <c r="N2403" s="450"/>
      <c r="O2403" s="450"/>
      <c r="P2403" s="794">
        <f>IFERROR(__xludf.DUMMYFUNCTION("""COMPUTED_VALUE"""),9.0)</f>
        <v>9</v>
      </c>
      <c r="Q2403" s="450"/>
      <c r="R2403" s="794"/>
      <c r="S2403" s="450"/>
    </row>
    <row r="2404">
      <c r="A2404" s="779"/>
      <c r="C2404" s="450" t="b">
        <f>IF(ISBLANK(Wine!AH18),FALSE,if(Wine!AH18=0,FALSE,TRUE))</f>
        <v>0</v>
      </c>
      <c r="D2404" s="450" t="str">
        <f>if(Wine!AF18=0,"",IF(isblank(Wine!AF18),"",if(MOC!$J$148=false,Wine!AE18,if(C2404=true,MOC!$H$148&amp;Wine!AE18,if(MOC!$J$149,MOC!$H$148&amp;Wine!AE18,Wine!AE18)))))</f>
        <v/>
      </c>
      <c r="E2404" s="450" t="str">
        <f>if(Wine!AF18=0,"",IF(isblank(Wine!AF18),"",Wine!AF18))</f>
        <v/>
      </c>
      <c r="G2404" s="450" t="str">
        <f>if(Wine!AF18=0,"",IF(isblank(Wine!AF18),"",if(MOC!$J$156=true,Wine!$AE$14,$B$2401)))</f>
        <v/>
      </c>
      <c r="H2404" s="780">
        <f t="shared" si="24"/>
        <v>4</v>
      </c>
      <c r="I2404" s="450" t="str">
        <f>IFERROR(__xludf.DUMMYFUNCTION("""COMPUTED_VALUE"""),"House Champagne (Example)")</f>
        <v>House Champagne (Example)</v>
      </c>
      <c r="J2404" s="450"/>
      <c r="K2404" s="450"/>
      <c r="L2404" s="450"/>
      <c r="M2404" s="450"/>
      <c r="N2404" s="450"/>
      <c r="O2404" s="784"/>
      <c r="P2404" s="794"/>
      <c r="Q2404" s="784"/>
      <c r="R2404" s="794">
        <f>IFERROR(__xludf.DUMMYFUNCTION("""COMPUTED_VALUE"""),40.0)</f>
        <v>40</v>
      </c>
      <c r="S2404" s="450"/>
    </row>
    <row r="2405">
      <c r="A2405" s="779"/>
      <c r="C2405" s="450" t="b">
        <f>IF(ISBLANK(Wine!AH19),FALSE,if(Wine!AH19=0,FALSE,TRUE))</f>
        <v>0</v>
      </c>
      <c r="D2405" s="450" t="str">
        <f>if(Wine!AF19=0,"",IF(isblank(Wine!AF19),"",if(MOC!$J$148=false,Wine!AE19,if(C2405=true,MOC!$H$148&amp;Wine!AE19,if(MOC!$J$149,MOC!$H$148&amp;Wine!AE19,Wine!AE19)))))</f>
        <v/>
      </c>
      <c r="E2405" s="450" t="str">
        <f>if(Wine!AF19=0,"",IF(isblank(Wine!AF19),"",Wine!AF19))</f>
        <v/>
      </c>
      <c r="G2405" s="450" t="str">
        <f>if(Wine!AF19=0,"",IF(isblank(Wine!AF19),"",if(MOC!$J$156=true,Wine!$AE$14,$B$2401)))</f>
        <v/>
      </c>
      <c r="H2405" s="780">
        <f t="shared" si="24"/>
        <v>5</v>
      </c>
      <c r="O2405" s="784"/>
    </row>
    <row r="2406">
      <c r="A2406" s="779"/>
      <c r="C2406" s="450" t="b">
        <f>IF(ISBLANK(Wine!AH20),FALSE,if(Wine!AH20=0,FALSE,TRUE))</f>
        <v>0</v>
      </c>
      <c r="D2406" s="450" t="str">
        <f>if(Wine!AF20=0,"",IF(isblank(Wine!AF20),"",if(MOC!$J$148=false,Wine!AE20,if(C2406=true,MOC!$H$148&amp;Wine!AE20,if(MOC!$J$149,MOC!$H$148&amp;Wine!AE20,Wine!AE20)))))</f>
        <v/>
      </c>
      <c r="E2406" s="450" t="str">
        <f>if(Wine!AF20=0,"",IF(isblank(Wine!AF20),"",Wine!AF20))</f>
        <v/>
      </c>
      <c r="G2406" s="450" t="str">
        <f>if(Wine!AF20=0,"",IF(isblank(Wine!AF20),"",if(MOC!$J$156=true,Wine!$AE$14,$B$2401)))</f>
        <v/>
      </c>
      <c r="H2406" s="780">
        <f t="shared" ref="H2406:H2501" si="25">1+H2405</f>
        <v>6</v>
      </c>
      <c r="O2406" s="784"/>
      <c r="Q2406" s="784"/>
    </row>
    <row r="2407">
      <c r="A2407" s="779"/>
      <c r="C2407" s="450" t="b">
        <f>IF(ISBLANK(Wine!AH21),FALSE,if(Wine!AH21=0,FALSE,TRUE))</f>
        <v>0</v>
      </c>
      <c r="D2407" s="450" t="str">
        <f>if(Wine!AF21=0,"",IF(isblank(Wine!AF21),"",if(MOC!$J$148=false,Wine!AE21,if(C2407=true,MOC!$H$148&amp;Wine!AE21,if(MOC!$J$149,MOC!$H$148&amp;Wine!AE21,Wine!AE21)))))</f>
        <v/>
      </c>
      <c r="E2407" s="450" t="str">
        <f>if(Wine!AF21=0,"",IF(isblank(Wine!AF21),"",Wine!AF21))</f>
        <v/>
      </c>
      <c r="G2407" s="450" t="str">
        <f>if(Wine!AF21=0,"",IF(isblank(Wine!AF21),"",if(MOC!$J$156=true,Wine!$AE$14,$B$2401)))</f>
        <v/>
      </c>
      <c r="H2407" s="780">
        <f t="shared" si="25"/>
        <v>7</v>
      </c>
      <c r="Q2407" s="784"/>
    </row>
    <row r="2408">
      <c r="A2408" s="779"/>
      <c r="C2408" s="450" t="b">
        <f>IF(ISBLANK(Wine!AH22),FALSE,if(Wine!AH22=0,FALSE,TRUE))</f>
        <v>0</v>
      </c>
      <c r="D2408" s="450" t="str">
        <f>if(Wine!AF22=0,"",IF(isblank(Wine!AF22),"",if(MOC!$J$148=false,Wine!AE22,if(C2408=true,MOC!$H$148&amp;Wine!AE22,if(MOC!$J$149,MOC!$H$148&amp;Wine!AE22,Wine!AE22)))))</f>
        <v/>
      </c>
      <c r="E2408" s="450" t="str">
        <f>if(Wine!AF22=0,"",IF(isblank(Wine!AF22),"",Wine!AF22))</f>
        <v/>
      </c>
      <c r="G2408" s="450" t="str">
        <f>if(Wine!AF22=0,"",IF(isblank(Wine!AF22),"",if(MOC!$J$156=true,Wine!$AE$14,$B$2401)))</f>
        <v/>
      </c>
      <c r="H2408" s="780">
        <f t="shared" si="25"/>
        <v>8</v>
      </c>
    </row>
    <row r="2409">
      <c r="A2409" s="779"/>
      <c r="C2409" s="450" t="b">
        <f>IF(ISBLANK(Wine!AH23),FALSE,if(Wine!AH23=0,FALSE,TRUE))</f>
        <v>0</v>
      </c>
      <c r="D2409" s="450" t="str">
        <f>if(Wine!AF23=0,"",IF(isblank(Wine!AF23),"",if(MOC!$J$148=false,Wine!AE23,if(C2409=true,MOC!$H$148&amp;Wine!AE23,if(MOC!$J$149,MOC!$H$148&amp;Wine!AE23,Wine!AE23)))))</f>
        <v/>
      </c>
      <c r="E2409" s="450" t="str">
        <f>if(Wine!AF23=0,"",IF(isblank(Wine!AF23),"",Wine!AF23))</f>
        <v/>
      </c>
      <c r="G2409" s="450" t="str">
        <f>if(Wine!AF23=0,"",IF(isblank(Wine!AF23),"",if(MOC!$J$156=true,Wine!$AE$14,$B$2401)))</f>
        <v/>
      </c>
      <c r="H2409" s="780">
        <f t="shared" si="25"/>
        <v>9</v>
      </c>
      <c r="O2409" s="784"/>
      <c r="Q2409" s="784"/>
    </row>
    <row r="2410">
      <c r="A2410" s="779"/>
      <c r="C2410" s="450" t="b">
        <f>IF(ISBLANK(Wine!AH24),FALSE,if(Wine!AH24=0,FALSE,TRUE))</f>
        <v>0</v>
      </c>
      <c r="D2410" s="450" t="str">
        <f>if(Wine!AF24=0,"",IF(isblank(Wine!AF24),"",if(MOC!$J$148=false,Wine!AE24,if(C2410=true,MOC!$H$148&amp;Wine!AE24,if(MOC!$J$149,MOC!$H$148&amp;Wine!AE24,Wine!AE24)))))</f>
        <v/>
      </c>
      <c r="E2410" s="450" t="str">
        <f>if(Wine!AF24=0,"",IF(isblank(Wine!AF24),"",Wine!AF24))</f>
        <v/>
      </c>
      <c r="G2410" s="450" t="str">
        <f>if(Wine!AF24=0,"",IF(isblank(Wine!AF24),"",if(MOC!$J$156=true,Wine!$AE$14,$B$2401)))</f>
        <v/>
      </c>
      <c r="H2410" s="780">
        <f t="shared" si="25"/>
        <v>10</v>
      </c>
      <c r="O2410" s="784"/>
    </row>
    <row r="2411">
      <c r="A2411" s="779"/>
      <c r="C2411" s="450" t="b">
        <f>IF(ISBLANK(Wine!AH25),FALSE,if(Wine!AH25=0,FALSE,TRUE))</f>
        <v>0</v>
      </c>
      <c r="D2411" s="450" t="str">
        <f>if(Wine!AF25=0,"",IF(isblank(Wine!AF25),"",if(MOC!$J$148=false,Wine!AE25,if(C2411=true,MOC!$H$148&amp;Wine!AE25,if(MOC!$J$149,MOC!$H$148&amp;Wine!AE25,Wine!AE25)))))</f>
        <v/>
      </c>
      <c r="E2411" s="450" t="str">
        <f>if(Wine!AF25=0,"",IF(isblank(Wine!AF25),"",Wine!AF25))</f>
        <v/>
      </c>
      <c r="G2411" s="450" t="str">
        <f>if(Wine!AF25=0,"",IF(isblank(Wine!AF25),"",if(MOC!$J$156=true,Wine!$AE$14,$B$2401)))</f>
        <v/>
      </c>
      <c r="H2411" s="780">
        <f t="shared" si="25"/>
        <v>11</v>
      </c>
      <c r="O2411" s="784"/>
      <c r="Q2411" s="784"/>
    </row>
    <row r="2412">
      <c r="A2412" s="779"/>
      <c r="C2412" s="450" t="b">
        <f>IF(ISBLANK(Wine!AH26),FALSE,if(Wine!AH26=0,FALSE,TRUE))</f>
        <v>0</v>
      </c>
      <c r="D2412" s="450" t="str">
        <f>if(Wine!AF26=0,"",IF(isblank(Wine!AF26),"",if(MOC!$J$148=false,Wine!AE26,if(C2412=true,MOC!$H$148&amp;Wine!AE26,if(MOC!$J$149,MOC!$H$148&amp;Wine!AE26,Wine!AE26)))))</f>
        <v/>
      </c>
      <c r="E2412" s="450" t="str">
        <f>if(Wine!AF26=0,"",IF(isblank(Wine!AF26),"",Wine!AF26))</f>
        <v/>
      </c>
      <c r="G2412" s="450" t="str">
        <f>if(Wine!AF26=0,"",IF(isblank(Wine!AF26),"",if(MOC!$J$156=true,Wine!$AE$14,$B$2401)))</f>
        <v/>
      </c>
      <c r="H2412" s="780">
        <f t="shared" si="25"/>
        <v>12</v>
      </c>
      <c r="Q2412" s="784"/>
    </row>
    <row r="2413">
      <c r="A2413" s="779"/>
      <c r="C2413" s="450" t="b">
        <f>IF(ISBLANK(Wine!AH27),FALSE,if(Wine!AH27=0,FALSE,TRUE))</f>
        <v>0</v>
      </c>
      <c r="D2413" s="450" t="str">
        <f>if(Wine!AF27=0,"",IF(isblank(Wine!AF27),"",if(MOC!$J$148=false,Wine!AE27,if(C2413=true,MOC!$H$148&amp;Wine!AE27,if(MOC!$J$149,MOC!$H$148&amp;Wine!AE27,Wine!AE27)))))</f>
        <v/>
      </c>
      <c r="E2413" s="450" t="str">
        <f>if(Wine!AF27=0,"",IF(isblank(Wine!AF27),"",Wine!AF27))</f>
        <v/>
      </c>
      <c r="G2413" s="450" t="str">
        <f>if(Wine!AF27=0,"",IF(isblank(Wine!AF27),"",if(MOC!$J$156=true,Wine!$AE$14,$B$2401)))</f>
        <v/>
      </c>
      <c r="H2413" s="780">
        <f t="shared" si="25"/>
        <v>13</v>
      </c>
      <c r="O2413" s="784"/>
      <c r="Q2413" s="784"/>
    </row>
    <row r="2414">
      <c r="A2414" s="779"/>
      <c r="C2414" s="450" t="b">
        <f>IF(ISBLANK(Wine!AH28),FALSE,if(Wine!AH28=0,FALSE,TRUE))</f>
        <v>0</v>
      </c>
      <c r="D2414" s="450" t="str">
        <f>if(Wine!AF28=0,"",IF(isblank(Wine!AF28),"",if(MOC!$J$148=false,Wine!AE28,if(C2414=true,MOC!$H$148&amp;Wine!AE28,if(MOC!$J$149,MOC!$H$148&amp;Wine!AE28,Wine!AE28)))))</f>
        <v/>
      </c>
      <c r="E2414" s="450" t="str">
        <f>if(Wine!AF28=0,"",IF(isblank(Wine!AF28),"",Wine!AF28))</f>
        <v/>
      </c>
      <c r="G2414" s="450" t="str">
        <f>if(Wine!AF28=0,"",IF(isblank(Wine!AF28),"",if(MOC!$J$156=true,Wine!$AE$14,$B$2401)))</f>
        <v/>
      </c>
      <c r="H2414" s="780">
        <f t="shared" si="25"/>
        <v>14</v>
      </c>
      <c r="O2414" s="784"/>
    </row>
    <row r="2415">
      <c r="A2415" s="779"/>
      <c r="C2415" s="450" t="b">
        <f>IF(ISBLANK(Wine!AH29),FALSE,if(Wine!AH29=0,FALSE,TRUE))</f>
        <v>0</v>
      </c>
      <c r="D2415" s="450" t="str">
        <f>if(Wine!AF29=0,"",IF(isblank(Wine!AF29),"",if(MOC!$J$148=false,Wine!AE29,if(C2415=true,MOC!$H$148&amp;Wine!AE29,if(MOC!$J$149,MOC!$H$148&amp;Wine!AE29,Wine!AE29)))))</f>
        <v/>
      </c>
      <c r="E2415" s="450" t="str">
        <f>if(Wine!AF29=0,"",IF(isblank(Wine!AF29),"",Wine!AF29))</f>
        <v/>
      </c>
      <c r="G2415" s="450" t="str">
        <f>if(Wine!AF29=0,"",IF(isblank(Wine!AF29),"",if(MOC!$J$156=true,Wine!$AE$14,$B$2401)))</f>
        <v/>
      </c>
      <c r="H2415" s="780">
        <f t="shared" si="25"/>
        <v>15</v>
      </c>
      <c r="O2415" s="784"/>
      <c r="Q2415" s="784"/>
    </row>
    <row r="2416">
      <c r="A2416" s="779"/>
      <c r="C2416" s="450" t="b">
        <f>IF(ISBLANK(Wine!AH30),FALSE,if(Wine!AH30=0,FALSE,TRUE))</f>
        <v>0</v>
      </c>
      <c r="D2416" s="450" t="str">
        <f>if(Wine!AF30=0,"",IF(isblank(Wine!AF30),"",if(MOC!$J$148=false,Wine!AE30,if(C2416=true,MOC!$H$148&amp;Wine!AE30,if(MOC!$J$149,MOC!$H$148&amp;Wine!AE30,Wine!AE30)))))</f>
        <v/>
      </c>
      <c r="E2416" s="450" t="str">
        <f>if(Wine!AF30=0,"",IF(isblank(Wine!AF30),"",Wine!AF30))</f>
        <v/>
      </c>
      <c r="G2416" s="450" t="str">
        <f>if(Wine!AF30=0,"",IF(isblank(Wine!AF30),"",if(MOC!$J$156=true,Wine!$AE$14,$B$2401)))</f>
        <v/>
      </c>
      <c r="H2416" s="780">
        <f t="shared" si="25"/>
        <v>16</v>
      </c>
      <c r="Q2416" s="784"/>
    </row>
    <row r="2417">
      <c r="A2417" s="779"/>
      <c r="C2417" s="450" t="b">
        <f>IF(ISBLANK(Wine!AH31),FALSE,if(Wine!AH31=0,FALSE,TRUE))</f>
        <v>0</v>
      </c>
      <c r="D2417" s="450" t="str">
        <f>if(Wine!AF31=0,"",IF(isblank(Wine!AF31),"",if(MOC!$J$148=false,Wine!AE31,if(C2417=true,MOC!$H$148&amp;Wine!AE31,if(MOC!$J$149,MOC!$H$148&amp;Wine!AE31,Wine!AE31)))))</f>
        <v/>
      </c>
      <c r="E2417" s="450" t="str">
        <f>if(Wine!AF31=0,"",IF(isblank(Wine!AF31),"",Wine!AF31))</f>
        <v/>
      </c>
      <c r="G2417" s="450" t="str">
        <f>if(Wine!AF31=0,"",IF(isblank(Wine!AF31),"",if(MOC!$J$156=true,Wine!$AE$14,$B$2401)))</f>
        <v/>
      </c>
      <c r="H2417" s="780">
        <f t="shared" si="25"/>
        <v>17</v>
      </c>
    </row>
    <row r="2418">
      <c r="A2418" s="779"/>
      <c r="C2418" s="450" t="b">
        <f>IF(ISBLANK(Wine!AH32),FALSE,if(Wine!AH32=0,FALSE,TRUE))</f>
        <v>0</v>
      </c>
      <c r="D2418" s="450" t="str">
        <f>if(Wine!AF32=0,"",IF(isblank(Wine!AF32),"",if(MOC!$J$148=false,Wine!AE32,if(C2418=true,MOC!$H$148&amp;Wine!AE32,if(MOC!$J$149,MOC!$H$148&amp;Wine!AE32,Wine!AE32)))))</f>
        <v/>
      </c>
      <c r="E2418" s="450" t="str">
        <f>if(Wine!AF32=0,"",IF(isblank(Wine!AF32),"",Wine!AF32))</f>
        <v/>
      </c>
      <c r="G2418" s="450" t="str">
        <f>if(Wine!AF32=0,"",IF(isblank(Wine!AF32),"",if(MOC!$J$156=true,Wine!$AE$14,$B$2401)))</f>
        <v/>
      </c>
      <c r="H2418" s="780">
        <f t="shared" si="25"/>
        <v>18</v>
      </c>
    </row>
    <row r="2419">
      <c r="A2419" s="779"/>
      <c r="C2419" s="450" t="b">
        <f>IF(ISBLANK(Wine!AH33),FALSE,if(Wine!AH33=0,FALSE,TRUE))</f>
        <v>0</v>
      </c>
      <c r="D2419" s="450" t="str">
        <f>if(Wine!AF33=0,"",IF(isblank(Wine!AF33),"",if(MOC!$J$148=false,Wine!AE33,if(C2419=true,MOC!$H$148&amp;Wine!AE33,if(MOC!$J$149,MOC!$H$148&amp;Wine!AE33,Wine!AE33)))))</f>
        <v/>
      </c>
      <c r="E2419" s="450" t="str">
        <f>if(Wine!AF33=0,"",IF(isblank(Wine!AF33),"",Wine!AF33))</f>
        <v/>
      </c>
      <c r="G2419" s="450" t="str">
        <f>if(Wine!AF33=0,"",IF(isblank(Wine!AF33),"",if(MOC!$J$156=true,Wine!$AE$14,$B$2401)))</f>
        <v/>
      </c>
      <c r="H2419" s="780">
        <f t="shared" si="25"/>
        <v>19</v>
      </c>
    </row>
    <row r="2420">
      <c r="A2420" s="779"/>
      <c r="C2420" s="450" t="b">
        <f>IF(ISBLANK(Wine!AH34),FALSE,if(Wine!AH34=0,FALSE,TRUE))</f>
        <v>0</v>
      </c>
      <c r="D2420" s="450" t="str">
        <f>if(Wine!AF34=0,"",IF(isblank(Wine!AF34),"",if(MOC!$J$148=false,Wine!AE34,if(C2420=true,MOC!$H$148&amp;Wine!AE34,if(MOC!$J$149,MOC!$H$148&amp;Wine!AE34,Wine!AE34)))))</f>
        <v/>
      </c>
      <c r="E2420" s="450" t="str">
        <f>if(Wine!AF34=0,"",IF(isblank(Wine!AF34),"",Wine!AF34))</f>
        <v/>
      </c>
      <c r="G2420" s="450" t="str">
        <f>if(Wine!AF34=0,"",IF(isblank(Wine!AF34),"",if(MOC!$J$156=true,Wine!$AE$14,$B$2401)))</f>
        <v/>
      </c>
      <c r="H2420" s="780">
        <f t="shared" si="25"/>
        <v>20</v>
      </c>
    </row>
    <row r="2421">
      <c r="A2421" s="779"/>
      <c r="C2421" s="450" t="b">
        <f>IF(ISBLANK(Wine!AH35),FALSE,if(Wine!AH35=0,FALSE,TRUE))</f>
        <v>0</v>
      </c>
      <c r="D2421" s="450" t="str">
        <f>if(Wine!AF35=0,"",IF(isblank(Wine!AF35),"",if(MOC!$J$148=false,Wine!AE35,if(C2421=true,MOC!$H$148&amp;Wine!AE35,if(MOC!$J$149,MOC!$H$148&amp;Wine!AE35,Wine!AE35)))))</f>
        <v/>
      </c>
      <c r="E2421" s="450" t="str">
        <f>if(Wine!AF35=0,"",IF(isblank(Wine!AF35),"",Wine!AF35))</f>
        <v/>
      </c>
      <c r="G2421" s="450" t="str">
        <f>if(Wine!AF35=0,"",IF(isblank(Wine!AF35),"",if(MOC!$J$156=true,Wine!$AE$14,$B$2401)))</f>
        <v/>
      </c>
      <c r="H2421" s="780">
        <f t="shared" si="25"/>
        <v>21</v>
      </c>
    </row>
    <row r="2422">
      <c r="A2422" s="779"/>
      <c r="C2422" s="450" t="b">
        <f>IF(ISBLANK(Wine!AH36),FALSE,if(Wine!AH36=0,FALSE,TRUE))</f>
        <v>0</v>
      </c>
      <c r="D2422" s="450" t="str">
        <f>if(Wine!AF36=0,"",IF(isblank(Wine!AF36),"",if(MOC!$J$148=false,Wine!AE36,if(C2422=true,MOC!$H$148&amp;Wine!AE36,if(MOC!$J$149,MOC!$H$148&amp;Wine!AE36,Wine!AE36)))))</f>
        <v/>
      </c>
      <c r="E2422" s="450" t="str">
        <f>if(Wine!AF36=0,"",IF(isblank(Wine!AF36),"",Wine!AF36))</f>
        <v/>
      </c>
      <c r="G2422" s="450" t="str">
        <f>if(Wine!AF36=0,"",IF(isblank(Wine!AF36),"",if(MOC!$J$156=true,Wine!$AE$14,$B$2401)))</f>
        <v/>
      </c>
      <c r="H2422" s="780">
        <f t="shared" si="25"/>
        <v>22</v>
      </c>
    </row>
    <row r="2423">
      <c r="A2423" s="779"/>
      <c r="C2423" s="450" t="b">
        <f>IF(ISBLANK(Wine!AH37),FALSE,if(Wine!AH37=0,FALSE,TRUE))</f>
        <v>0</v>
      </c>
      <c r="D2423" s="450" t="str">
        <f>if(Wine!AF37=0,"",IF(isblank(Wine!AF37),"",if(MOC!$J$148=false,Wine!AE37,if(C2423=true,MOC!$H$148&amp;Wine!AE37,if(MOC!$J$149,MOC!$H$148&amp;Wine!AE37,Wine!AE37)))))</f>
        <v/>
      </c>
      <c r="E2423" s="450" t="str">
        <f>if(Wine!AF37=0,"",IF(isblank(Wine!AF37),"",Wine!AF37))</f>
        <v/>
      </c>
      <c r="G2423" s="450" t="str">
        <f>if(Wine!AF37=0,"",IF(isblank(Wine!AF37),"",if(MOC!$J$156=true,Wine!$AE$14,$B$2401)))</f>
        <v/>
      </c>
      <c r="H2423" s="780">
        <f t="shared" si="25"/>
        <v>23</v>
      </c>
    </row>
    <row r="2424">
      <c r="A2424" s="779"/>
      <c r="C2424" s="450" t="b">
        <f>IF(ISBLANK(Wine!AH38),FALSE,if(Wine!AH38=0,FALSE,TRUE))</f>
        <v>0</v>
      </c>
      <c r="D2424" s="450" t="str">
        <f>if(Wine!AF38=0,"",IF(isblank(Wine!AF38),"",if(MOC!$J$148=false,Wine!AE38,if(C2424=true,MOC!$H$148&amp;Wine!AE38,if(MOC!$J$149,MOC!$H$148&amp;Wine!AE38,Wine!AE38)))))</f>
        <v/>
      </c>
      <c r="E2424" s="450" t="str">
        <f>if(Wine!AF38=0,"",IF(isblank(Wine!AF38),"",Wine!AF38))</f>
        <v/>
      </c>
      <c r="G2424" s="450" t="str">
        <f>if(Wine!AF38=0,"",IF(isblank(Wine!AF38),"",if(MOC!$J$156=true,Wine!$AE$14,$B$2401)))</f>
        <v/>
      </c>
      <c r="H2424" s="780">
        <f t="shared" si="25"/>
        <v>24</v>
      </c>
    </row>
    <row r="2425">
      <c r="A2425" s="779"/>
      <c r="C2425" s="450" t="b">
        <f>IF(ISBLANK(Wine!AH39),FALSE,if(Wine!AH39=0,FALSE,TRUE))</f>
        <v>0</v>
      </c>
      <c r="D2425" s="450" t="str">
        <f>if(Wine!AF39=0,"",IF(isblank(Wine!AF39),"",if(MOC!$J$148=false,Wine!AE39,if(C2425=true,MOC!$H$148&amp;Wine!AE39,if(MOC!$J$149,MOC!$H$148&amp;Wine!AE39,Wine!AE39)))))</f>
        <v/>
      </c>
      <c r="E2425" s="450" t="str">
        <f>if(Wine!AF39=0,"",IF(isblank(Wine!AF39),"",Wine!AF39))</f>
        <v/>
      </c>
      <c r="G2425" s="450" t="str">
        <f>if(Wine!AF39=0,"",IF(isblank(Wine!AF39),"",if(MOC!$J$156=true,Wine!$AE$14,$B$2401)))</f>
        <v/>
      </c>
      <c r="H2425" s="780">
        <f t="shared" si="25"/>
        <v>25</v>
      </c>
    </row>
    <row r="2426">
      <c r="A2426" s="779"/>
      <c r="C2426" s="450" t="b">
        <f>IF(ISBLANK(Wine!AH40),FALSE,if(Wine!AH40=0,FALSE,TRUE))</f>
        <v>0</v>
      </c>
      <c r="D2426" s="450" t="str">
        <f>if(Wine!AF40=0,"",IF(isblank(Wine!AF40),"",if(MOC!$J$148=false,Wine!AE40,if(C2426=true,MOC!$H$148&amp;Wine!AE40,if(MOC!$J$149,MOC!$H$148&amp;Wine!AE40,Wine!AE40)))))</f>
        <v/>
      </c>
      <c r="E2426" s="450" t="str">
        <f>if(Wine!AF40=0,"",IF(isblank(Wine!AF40),"",Wine!AF40))</f>
        <v/>
      </c>
      <c r="G2426" s="450" t="str">
        <f>if(Wine!AF40=0,"",IF(isblank(Wine!AF40),"",if(MOC!$J$156=true,Wine!$AE$14,$B$2401)))</f>
        <v/>
      </c>
      <c r="H2426" s="780">
        <f t="shared" si="25"/>
        <v>26</v>
      </c>
    </row>
    <row r="2427">
      <c r="A2427" s="779"/>
      <c r="C2427" s="450" t="b">
        <f>IF(ISBLANK(Wine!AH41),FALSE,if(Wine!AH41=0,FALSE,TRUE))</f>
        <v>0</v>
      </c>
      <c r="D2427" s="450" t="str">
        <f>if(Wine!AF41=0,"",IF(isblank(Wine!AF41),"",if(MOC!$J$148=false,Wine!AE41,if(C2427=true,MOC!$H$148&amp;Wine!AE41,if(MOC!$J$149,MOC!$H$148&amp;Wine!AE41,Wine!AE41)))))</f>
        <v/>
      </c>
      <c r="E2427" s="450" t="str">
        <f>if(Wine!AF41=0,"",IF(isblank(Wine!AF41),"",Wine!AF41))</f>
        <v/>
      </c>
      <c r="G2427" s="450" t="str">
        <f>if(Wine!AF41=0,"",IF(isblank(Wine!AF41),"",if(MOC!$J$156=true,Wine!$AE$14,$B$2401)))</f>
        <v/>
      </c>
      <c r="H2427" s="780">
        <f t="shared" si="25"/>
        <v>27</v>
      </c>
    </row>
    <row r="2428">
      <c r="A2428" s="779"/>
      <c r="C2428" s="450" t="b">
        <f>IF(ISBLANK(Wine!AH42),FALSE,if(Wine!AH42=0,FALSE,TRUE))</f>
        <v>0</v>
      </c>
      <c r="D2428" s="450" t="str">
        <f>if(Wine!AF42=0,"",IF(isblank(Wine!AF42),"",if(MOC!$J$148=false,Wine!AE42,if(C2428=true,MOC!$H$148&amp;Wine!AE42,if(MOC!$J$149,MOC!$H$148&amp;Wine!AE42,Wine!AE42)))))</f>
        <v/>
      </c>
      <c r="E2428" s="450" t="str">
        <f>if(Wine!AF42=0,"",IF(isblank(Wine!AF42),"",Wine!AF42))</f>
        <v/>
      </c>
      <c r="G2428" s="450" t="str">
        <f>if(Wine!AF42=0,"",IF(isblank(Wine!AF42),"",if(MOC!$J$156=true,Wine!$AE$14,$B$2401)))</f>
        <v/>
      </c>
      <c r="H2428" s="780">
        <f t="shared" si="25"/>
        <v>28</v>
      </c>
    </row>
    <row r="2429">
      <c r="A2429" s="779"/>
      <c r="C2429" s="450" t="b">
        <f>IF(ISBLANK(Wine!AH43),FALSE,if(Wine!AH43=0,FALSE,TRUE))</f>
        <v>0</v>
      </c>
      <c r="D2429" s="450" t="str">
        <f>if(Wine!AF43=0,"",IF(isblank(Wine!AF43),"",if(MOC!$J$148=false,Wine!AE43,if(C2429=true,MOC!$H$148&amp;Wine!AE43,if(MOC!$J$149,MOC!$H$148&amp;Wine!AE43,Wine!AE43)))))</f>
        <v/>
      </c>
      <c r="E2429" s="450" t="str">
        <f>if(Wine!AF43=0,"",IF(isblank(Wine!AF43),"",Wine!AF43))</f>
        <v/>
      </c>
      <c r="G2429" s="450" t="str">
        <f>if(Wine!AF43=0,"",IF(isblank(Wine!AF43),"",if(MOC!$J$156=true,Wine!$AE$14,$B$2401)))</f>
        <v/>
      </c>
      <c r="H2429" s="780">
        <f t="shared" si="25"/>
        <v>29</v>
      </c>
    </row>
    <row r="2430">
      <c r="A2430" s="779"/>
      <c r="C2430" s="450" t="b">
        <f>IF(ISBLANK(Wine!AH44),FALSE,if(Wine!AH44=0,FALSE,TRUE))</f>
        <v>0</v>
      </c>
      <c r="D2430" s="450" t="str">
        <f>if(Wine!AF44=0,"",IF(isblank(Wine!AF44),"",if(MOC!$J$148=false,Wine!AE44,if(C2430=true,MOC!$H$148&amp;Wine!AE44,if(MOC!$J$149,MOC!$H$148&amp;Wine!AE44,Wine!AE44)))))</f>
        <v/>
      </c>
      <c r="E2430" s="450" t="str">
        <f>if(Wine!AF44=0,"",IF(isblank(Wine!AF44),"",Wine!AF44))</f>
        <v/>
      </c>
      <c r="G2430" s="450" t="str">
        <f>if(Wine!AF44=0,"",IF(isblank(Wine!AF44),"",if(MOC!$J$156=true,Wine!$AE$14,$B$2401)))</f>
        <v/>
      </c>
      <c r="H2430" s="780">
        <f t="shared" si="25"/>
        <v>30</v>
      </c>
    </row>
    <row r="2431">
      <c r="A2431" s="779"/>
      <c r="C2431" s="450" t="b">
        <f>IF(ISBLANK(Wine!AH45),FALSE,if(Wine!AH45=0,FALSE,TRUE))</f>
        <v>0</v>
      </c>
      <c r="D2431" s="450" t="str">
        <f>if(Wine!AF45=0,"",IF(isblank(Wine!AF45),"",if(MOC!$J$148=false,Wine!AE45,if(C2431=true,MOC!$H$148&amp;Wine!AE45,if(MOC!$J$149,MOC!$H$148&amp;Wine!AE45,Wine!AE45)))))</f>
        <v/>
      </c>
      <c r="E2431" s="450" t="str">
        <f>if(Wine!AF45=0,"",IF(isblank(Wine!AF45),"",Wine!AF45))</f>
        <v/>
      </c>
      <c r="G2431" s="450" t="str">
        <f>if(Wine!AF45=0,"",IF(isblank(Wine!AF45),"",if(MOC!$J$156=true,Wine!$AE$14,$B$2401)))</f>
        <v/>
      </c>
      <c r="H2431" s="780">
        <f t="shared" si="25"/>
        <v>31</v>
      </c>
    </row>
    <row r="2432">
      <c r="A2432" s="779"/>
      <c r="C2432" s="450" t="b">
        <f>IF(ISBLANK(Wine!AH46),FALSE,if(Wine!AH46=0,FALSE,TRUE))</f>
        <v>0</v>
      </c>
      <c r="D2432" s="450" t="str">
        <f>if(Wine!AF46=0,"",IF(isblank(Wine!AF46),"",if(MOC!$J$148=false,Wine!AE46,if(C2432=true,MOC!$H$148&amp;Wine!AE46,if(MOC!$J$149,MOC!$H$148&amp;Wine!AE46,Wine!AE46)))))</f>
        <v/>
      </c>
      <c r="E2432" s="450" t="str">
        <f>if(Wine!AF46=0,"",IF(isblank(Wine!AF46),"",Wine!AF46))</f>
        <v/>
      </c>
      <c r="G2432" s="450" t="str">
        <f>if(Wine!AF46=0,"",IF(isblank(Wine!AF46),"",if(MOC!$J$156=true,Wine!$AE$14,$B$2401)))</f>
        <v/>
      </c>
      <c r="H2432" s="780">
        <f t="shared" si="25"/>
        <v>32</v>
      </c>
    </row>
    <row r="2433">
      <c r="A2433" s="779"/>
      <c r="C2433" s="450" t="b">
        <f>IF(ISBLANK(Wine!AH47),FALSE,if(Wine!AH47=0,FALSE,TRUE))</f>
        <v>0</v>
      </c>
      <c r="D2433" s="450" t="str">
        <f>if(Wine!AF47=0,"",IF(isblank(Wine!AF47),"",if(MOC!$J$148=false,Wine!AE47,if(C2433=true,MOC!$H$148&amp;Wine!AE47,if(MOC!$J$149,MOC!$H$148&amp;Wine!AE47,Wine!AE47)))))</f>
        <v/>
      </c>
      <c r="E2433" s="450" t="str">
        <f>if(Wine!AF47=0,"",IF(isblank(Wine!AF47),"",Wine!AF47))</f>
        <v/>
      </c>
      <c r="G2433" s="450" t="str">
        <f>if(Wine!AF47=0,"",IF(isblank(Wine!AF47),"",if(MOC!$J$156=true,Wine!$AE$14,$B$2401)))</f>
        <v/>
      </c>
      <c r="H2433" s="780">
        <f t="shared" si="25"/>
        <v>33</v>
      </c>
    </row>
    <row r="2434">
      <c r="A2434" s="779"/>
      <c r="C2434" s="450" t="b">
        <f>IF(ISBLANK(Wine!AH48),FALSE,if(Wine!AH48=0,FALSE,TRUE))</f>
        <v>0</v>
      </c>
      <c r="D2434" s="450" t="str">
        <f>if(Wine!AF48=0,"",IF(isblank(Wine!AF48),"",if(MOC!$J$148=false,Wine!AE48,if(C2434=true,MOC!$H$148&amp;Wine!AE48,if(MOC!$J$149,MOC!$H$148&amp;Wine!AE48,Wine!AE48)))))</f>
        <v/>
      </c>
      <c r="E2434" s="450" t="str">
        <f>if(Wine!AF48=0,"",IF(isblank(Wine!AF48),"",Wine!AF48))</f>
        <v/>
      </c>
      <c r="G2434" s="450" t="str">
        <f>if(Wine!AF48=0,"",IF(isblank(Wine!AF48),"",if(MOC!$J$156=true,Wine!$AE$14,$B$2401)))</f>
        <v/>
      </c>
      <c r="H2434" s="780">
        <f t="shared" si="25"/>
        <v>34</v>
      </c>
    </row>
    <row r="2435">
      <c r="A2435" s="779"/>
      <c r="C2435" s="450" t="b">
        <f>IF(ISBLANK(Wine!AH49),FALSE,if(Wine!AH49=0,FALSE,TRUE))</f>
        <v>0</v>
      </c>
      <c r="D2435" s="450" t="str">
        <f>if(Wine!AF49=0,"",IF(isblank(Wine!AF49),"",if(MOC!$J$148=false,Wine!AE49,if(C2435=true,MOC!$H$148&amp;Wine!AE49,if(MOC!$J$149,MOC!$H$148&amp;Wine!AE49,Wine!AE49)))))</f>
        <v/>
      </c>
      <c r="E2435" s="450" t="str">
        <f>if(Wine!AF49=0,"",IF(isblank(Wine!AF49),"",Wine!AF49))</f>
        <v/>
      </c>
      <c r="G2435" s="450" t="str">
        <f>if(Wine!AF49=0,"",IF(isblank(Wine!AF49),"",if(MOC!$J$156=true,Wine!$AE$14,$B$2401)))</f>
        <v/>
      </c>
      <c r="H2435" s="780">
        <f t="shared" si="25"/>
        <v>35</v>
      </c>
    </row>
    <row r="2436">
      <c r="A2436" s="779"/>
      <c r="C2436" s="450" t="b">
        <f>IF(ISBLANK(Wine!AH50),FALSE,if(Wine!AH50=0,FALSE,TRUE))</f>
        <v>0</v>
      </c>
      <c r="D2436" s="450" t="str">
        <f>if(Wine!AF50=0,"",IF(isblank(Wine!AF50),"",if(MOC!$J$148=false,Wine!AE50,if(C2436=true,MOC!$H$148&amp;Wine!AE50,if(MOC!$J$149,MOC!$H$148&amp;Wine!AE50,Wine!AE50)))))</f>
        <v/>
      </c>
      <c r="E2436" s="450" t="str">
        <f>if(Wine!AF50=0,"",IF(isblank(Wine!AF50),"",Wine!AF50))</f>
        <v/>
      </c>
      <c r="G2436" s="450" t="str">
        <f>if(Wine!AF50=0,"",IF(isblank(Wine!AF50),"",if(MOC!$J$156=true,Wine!$AE$14,$B$2401)))</f>
        <v/>
      </c>
      <c r="H2436" s="780">
        <f t="shared" si="25"/>
        <v>36</v>
      </c>
    </row>
    <row r="2437">
      <c r="A2437" s="779"/>
      <c r="C2437" s="450" t="b">
        <f>IF(ISBLANK(Wine!AH51),FALSE,if(Wine!AH51=0,FALSE,TRUE))</f>
        <v>0</v>
      </c>
      <c r="D2437" s="450" t="str">
        <f>if(Wine!AF51=0,"",IF(isblank(Wine!AF51),"",if(MOC!$J$148=false,Wine!AE51,if(C2437=true,MOC!$H$148&amp;Wine!AE51,if(MOC!$J$149,MOC!$H$148&amp;Wine!AE51,Wine!AE51)))))</f>
        <v/>
      </c>
      <c r="E2437" s="450" t="str">
        <f>if(Wine!AF51=0,"",IF(isblank(Wine!AF51),"",Wine!AF51))</f>
        <v/>
      </c>
      <c r="G2437" s="450" t="str">
        <f>if(Wine!AF51=0,"",IF(isblank(Wine!AF51),"",if(MOC!$J$156=true,Wine!$AE$14,$B$2401)))</f>
        <v/>
      </c>
      <c r="H2437" s="780">
        <f t="shared" si="25"/>
        <v>37</v>
      </c>
    </row>
    <row r="2438">
      <c r="A2438" s="779"/>
      <c r="C2438" s="450" t="b">
        <f>IF(ISBLANK(Wine!AH52),FALSE,if(Wine!AH52=0,FALSE,TRUE))</f>
        <v>0</v>
      </c>
      <c r="D2438" s="450" t="str">
        <f>if(Wine!AF52=0,"",IF(isblank(Wine!AF52),"",if(MOC!$J$148=false,Wine!AE52,if(C2438=true,MOC!$H$148&amp;Wine!AE52,if(MOC!$J$149,MOC!$H$148&amp;Wine!AE52,Wine!AE52)))))</f>
        <v/>
      </c>
      <c r="E2438" s="450" t="str">
        <f>if(Wine!AF52=0,"",IF(isblank(Wine!AF52),"",Wine!AF52))</f>
        <v/>
      </c>
      <c r="G2438" s="450" t="str">
        <f>if(Wine!AF52=0,"",IF(isblank(Wine!AF52),"",if(MOC!$J$156=true,Wine!$AE$14,$B$2401)))</f>
        <v/>
      </c>
      <c r="H2438" s="780">
        <f t="shared" si="25"/>
        <v>38</v>
      </c>
    </row>
    <row r="2439">
      <c r="A2439" s="779"/>
      <c r="C2439" s="450" t="b">
        <f>IF(ISBLANK(Wine!AH53),FALSE,if(Wine!AH53=0,FALSE,TRUE))</f>
        <v>0</v>
      </c>
      <c r="D2439" s="450" t="str">
        <f>if(Wine!AF53=0,"",IF(isblank(Wine!AF53),"",if(MOC!$J$148=false,Wine!AE53,if(C2439=true,MOC!$H$148&amp;Wine!AE53,if(MOC!$J$149,MOC!$H$148&amp;Wine!AE53,Wine!AE53)))))</f>
        <v/>
      </c>
      <c r="E2439" s="450" t="str">
        <f>if(Wine!AF53=0,"",IF(isblank(Wine!AF53),"",Wine!AF53))</f>
        <v/>
      </c>
      <c r="G2439" s="450" t="str">
        <f>if(Wine!AF53=0,"",IF(isblank(Wine!AF53),"",if(MOC!$J$156=true,Wine!$AE$14,$B$2401)))</f>
        <v/>
      </c>
      <c r="H2439" s="780">
        <f t="shared" si="25"/>
        <v>39</v>
      </c>
    </row>
    <row r="2440">
      <c r="A2440" s="779"/>
      <c r="C2440" s="450" t="b">
        <f>IF(ISBLANK(Wine!AH54),FALSE,if(Wine!AH54=0,FALSE,TRUE))</f>
        <v>0</v>
      </c>
      <c r="D2440" s="450" t="str">
        <f>if(Wine!AF54=0,"",IF(isblank(Wine!AF54),"",if(MOC!$J$148=false,Wine!AE54,if(C2440=true,MOC!$H$148&amp;Wine!AE54,if(MOC!$J$149,MOC!$H$148&amp;Wine!AE54,Wine!AE54)))))</f>
        <v/>
      </c>
      <c r="E2440" s="450" t="str">
        <f>if(Wine!AF54=0,"",IF(isblank(Wine!AF54),"",Wine!AF54))</f>
        <v/>
      </c>
      <c r="G2440" s="450" t="str">
        <f>if(Wine!AF54=0,"",IF(isblank(Wine!AF54),"",if(MOC!$J$156=true,Wine!$AE$14,$B$2401)))</f>
        <v/>
      </c>
      <c r="H2440" s="780">
        <f t="shared" si="25"/>
        <v>40</v>
      </c>
    </row>
    <row r="2441">
      <c r="A2441" s="779"/>
      <c r="C2441" s="450" t="b">
        <f>IF(ISBLANK(Wine!AH55),FALSE,if(Wine!AH55=0,FALSE,TRUE))</f>
        <v>0</v>
      </c>
      <c r="D2441" s="450" t="str">
        <f>if(Wine!AF55=0,"",IF(isblank(Wine!AF55),"",if(MOC!$J$148=false,Wine!AE55,if(C2441=true,MOC!$H$148&amp;Wine!AE55,if(MOC!$J$149,MOC!$H$148&amp;Wine!AE55,Wine!AE55)))))</f>
        <v/>
      </c>
      <c r="E2441" s="450" t="str">
        <f>if(Wine!AF55=0,"",IF(isblank(Wine!AF55),"",Wine!AF55))</f>
        <v/>
      </c>
      <c r="G2441" s="450" t="str">
        <f>if(Wine!AF55=0,"",IF(isblank(Wine!AF55),"",if(MOC!$J$156=true,Wine!$AE$14,$B$2401)))</f>
        <v/>
      </c>
      <c r="H2441" s="780">
        <f t="shared" si="25"/>
        <v>41</v>
      </c>
    </row>
    <row r="2442">
      <c r="A2442" s="779"/>
      <c r="C2442" s="450" t="b">
        <f>IF(ISBLANK(Wine!AH56),FALSE,if(Wine!AH56=0,FALSE,TRUE))</f>
        <v>0</v>
      </c>
      <c r="D2442" s="450" t="str">
        <f>if(Wine!AF56=0,"",IF(isblank(Wine!AF56),"",if(MOC!$J$148=false,Wine!AE56,if(C2442=true,MOC!$H$148&amp;Wine!AE56,if(MOC!$J$149,MOC!$H$148&amp;Wine!AE56,Wine!AE56)))))</f>
        <v/>
      </c>
      <c r="E2442" s="450" t="str">
        <f>if(Wine!AF56=0,"",IF(isblank(Wine!AF56),"",Wine!AF56))</f>
        <v/>
      </c>
      <c r="G2442" s="450" t="str">
        <f>if(Wine!AF56=0,"",IF(isblank(Wine!AF56),"",if(MOC!$J$156=true,Wine!$AE$14,$B$2401)))</f>
        <v/>
      </c>
      <c r="H2442" s="780">
        <f t="shared" si="25"/>
        <v>42</v>
      </c>
    </row>
    <row r="2443">
      <c r="A2443" s="779"/>
      <c r="C2443" s="450" t="b">
        <f>IF(ISBLANK(Wine!AH57),FALSE,if(Wine!AH57=0,FALSE,TRUE))</f>
        <v>0</v>
      </c>
      <c r="D2443" s="450" t="str">
        <f>if(Wine!AF57=0,"",IF(isblank(Wine!AF57),"",if(MOC!$J$148=false,Wine!AE57,if(C2443=true,MOC!$H$148&amp;Wine!AE57,if(MOC!$J$149,MOC!$H$148&amp;Wine!AE57,Wine!AE57)))))</f>
        <v/>
      </c>
      <c r="E2443" s="450" t="str">
        <f>if(Wine!AF57=0,"",IF(isblank(Wine!AF57),"",Wine!AF57))</f>
        <v/>
      </c>
      <c r="G2443" s="450" t="str">
        <f>if(Wine!AF57=0,"",IF(isblank(Wine!AF57),"",if(MOC!$J$156=true,Wine!$AE$14,$B$2401)))</f>
        <v/>
      </c>
      <c r="H2443" s="780">
        <f t="shared" si="25"/>
        <v>43</v>
      </c>
    </row>
    <row r="2444">
      <c r="A2444" s="779"/>
      <c r="C2444" s="450" t="b">
        <f>IF(ISBLANK(Wine!AH58),FALSE,if(Wine!AH58=0,FALSE,TRUE))</f>
        <v>0</v>
      </c>
      <c r="D2444" s="450" t="str">
        <f>if(Wine!AF58=0,"",IF(isblank(Wine!AF58),"",if(MOC!$J$148=false,Wine!AE58,if(C2444=true,MOC!$H$148&amp;Wine!AE58,if(MOC!$J$149,MOC!$H$148&amp;Wine!AE58,Wine!AE58)))))</f>
        <v/>
      </c>
      <c r="E2444" s="450" t="str">
        <f>if(Wine!AF58=0,"",IF(isblank(Wine!AF58),"",Wine!AF58))</f>
        <v/>
      </c>
      <c r="G2444" s="450" t="str">
        <f>if(Wine!AF58=0,"",IF(isblank(Wine!AF58),"",if(MOC!$J$156=true,Wine!$AE$14,$B$2401)))</f>
        <v/>
      </c>
      <c r="H2444" s="780">
        <f t="shared" si="25"/>
        <v>44</v>
      </c>
    </row>
    <row r="2445">
      <c r="A2445" s="779"/>
      <c r="C2445" s="450" t="b">
        <f>IF(ISBLANK(Wine!AH59),FALSE,if(Wine!AH59=0,FALSE,TRUE))</f>
        <v>0</v>
      </c>
      <c r="D2445" s="450" t="str">
        <f>if(Wine!AF59=0,"",IF(isblank(Wine!AF59),"",if(MOC!$J$148=false,Wine!AE59,if(C2445=true,MOC!$H$148&amp;Wine!AE59,if(MOC!$J$149,MOC!$H$148&amp;Wine!AE59,Wine!AE59)))))</f>
        <v/>
      </c>
      <c r="E2445" s="450" t="str">
        <f>if(Wine!AF59=0,"",IF(isblank(Wine!AF59),"",Wine!AF59))</f>
        <v/>
      </c>
      <c r="G2445" s="450" t="str">
        <f>if(Wine!AF59=0,"",IF(isblank(Wine!AF59),"",if(MOC!$J$156=true,Wine!$AE$14,$B$2401)))</f>
        <v/>
      </c>
      <c r="H2445" s="780">
        <f t="shared" si="25"/>
        <v>45</v>
      </c>
    </row>
    <row r="2446">
      <c r="A2446" s="779"/>
      <c r="C2446" s="450" t="b">
        <f>IF(ISBLANK(Wine!AH60),FALSE,if(Wine!AH60=0,FALSE,TRUE))</f>
        <v>0</v>
      </c>
      <c r="D2446" s="450" t="str">
        <f>if(Wine!AF60=0,"",IF(isblank(Wine!AF60),"",if(MOC!$J$148=false,Wine!AE60,if(C2446=true,MOC!$H$148&amp;Wine!AE60,if(MOC!$J$149,MOC!$H$148&amp;Wine!AE60,Wine!AE60)))))</f>
        <v/>
      </c>
      <c r="E2446" s="450" t="str">
        <f>if(Wine!AF60=0,"",IF(isblank(Wine!AF60),"",Wine!AF60))</f>
        <v/>
      </c>
      <c r="G2446" s="450" t="str">
        <f>if(Wine!AF60=0,"",IF(isblank(Wine!AF60),"",if(MOC!$J$156=true,Wine!$AE$14,$B$2401)))</f>
        <v/>
      </c>
      <c r="H2446" s="780">
        <f t="shared" si="25"/>
        <v>46</v>
      </c>
    </row>
    <row r="2447">
      <c r="A2447" s="779"/>
      <c r="C2447" s="450" t="b">
        <f>IF(ISBLANK(Wine!AH61),FALSE,if(Wine!AH61=0,FALSE,TRUE))</f>
        <v>0</v>
      </c>
      <c r="D2447" s="450" t="str">
        <f>if(Wine!AF61=0,"",IF(isblank(Wine!AF61),"",if(MOC!$J$148=false,Wine!AE61,if(C2447=true,MOC!$H$148&amp;Wine!AE61,if(MOC!$J$149,MOC!$H$148&amp;Wine!AE61,Wine!AE61)))))</f>
        <v/>
      </c>
      <c r="E2447" s="450" t="str">
        <f>if(Wine!AF61=0,"",IF(isblank(Wine!AF61),"",Wine!AF61))</f>
        <v/>
      </c>
      <c r="G2447" s="450" t="str">
        <f>if(Wine!AF61=0,"",IF(isblank(Wine!AF61),"",if(MOC!$J$156=true,Wine!$AE$14,$B$2401)))</f>
        <v/>
      </c>
      <c r="H2447" s="780">
        <f t="shared" si="25"/>
        <v>47</v>
      </c>
    </row>
    <row r="2448">
      <c r="A2448" s="779"/>
      <c r="C2448" s="450" t="b">
        <f>IF(ISBLANK(Wine!AH62),FALSE,if(Wine!AH62=0,FALSE,TRUE))</f>
        <v>0</v>
      </c>
      <c r="D2448" s="450" t="str">
        <f>if(Wine!AF62=0,"",IF(isblank(Wine!AF62),"",if(MOC!$J$148=false,Wine!AE62,if(C2448=true,MOC!$H$148&amp;Wine!AE62,if(MOC!$J$149,MOC!$H$148&amp;Wine!AE62,Wine!AE62)))))</f>
        <v/>
      </c>
      <c r="E2448" s="450" t="str">
        <f>if(Wine!AF62=0,"",IF(isblank(Wine!AF62),"",Wine!AF62))</f>
        <v/>
      </c>
      <c r="G2448" s="450" t="str">
        <f>if(Wine!AF62=0,"",IF(isblank(Wine!AF62),"",if(MOC!$J$156=true,Wine!$AE$14,$B$2401)))</f>
        <v/>
      </c>
      <c r="H2448" s="780">
        <f t="shared" si="25"/>
        <v>48</v>
      </c>
    </row>
    <row r="2449">
      <c r="A2449" s="779"/>
      <c r="C2449" s="450" t="b">
        <f>IF(ISBLANK(Wine!AH63),FALSE,if(Wine!AH63=0,FALSE,TRUE))</f>
        <v>0</v>
      </c>
      <c r="D2449" s="450" t="str">
        <f>if(Wine!AF63=0,"",IF(isblank(Wine!AF63),"",if(MOC!$J$148=false,Wine!AE63,if(C2449=true,MOC!$H$148&amp;Wine!AE63,if(MOC!$J$149,MOC!$H$148&amp;Wine!AE63,Wine!AE63)))))</f>
        <v/>
      </c>
      <c r="E2449" s="450" t="str">
        <f>if(Wine!AF63=0,"",IF(isblank(Wine!AF63),"",Wine!AF63))</f>
        <v/>
      </c>
      <c r="G2449" s="450" t="str">
        <f>if(Wine!AF63=0,"",IF(isblank(Wine!AF63),"",if(MOC!$J$156=true,Wine!$AE$14,$B$2401)))</f>
        <v/>
      </c>
      <c r="H2449" s="780">
        <f t="shared" si="25"/>
        <v>49</v>
      </c>
    </row>
    <row r="2450">
      <c r="A2450" s="779"/>
      <c r="C2450" s="450" t="b">
        <f>IF(ISBLANK(Wine!AH64),FALSE,if(Wine!AH64=0,FALSE,TRUE))</f>
        <v>0</v>
      </c>
      <c r="D2450" s="450" t="str">
        <f>if(Wine!AF64=0,"",IF(isblank(Wine!AF64),"",if(MOC!$J$148=false,Wine!AE64,if(C2450=true,MOC!$H$148&amp;Wine!AE64,if(MOC!$J$149,MOC!$H$148&amp;Wine!AE64,Wine!AE64)))))</f>
        <v/>
      </c>
      <c r="E2450" s="450" t="str">
        <f>if(Wine!AF64=0,"",IF(isblank(Wine!AF64),"",Wine!AF64))</f>
        <v/>
      </c>
      <c r="G2450" s="450" t="str">
        <f>if(Wine!AF64=0,"",IF(isblank(Wine!AF64),"",if(MOC!$J$156=true,Wine!$AE$14,$B$2401)))</f>
        <v/>
      </c>
      <c r="H2450" s="780">
        <f t="shared" si="25"/>
        <v>50</v>
      </c>
    </row>
    <row r="2451">
      <c r="A2451" s="779"/>
      <c r="C2451" s="450" t="b">
        <f>IF(ISBLANK(Wine!AH65),FALSE,if(Wine!AH65=0,FALSE,TRUE))</f>
        <v>0</v>
      </c>
      <c r="D2451" s="450" t="str">
        <f>if(Wine!AF65=0,"",IF(isblank(Wine!AF65),"",if(MOC!$J$148=false,Wine!AE65,if(C2451=true,MOC!$H$148&amp;Wine!AE65,if(MOC!$J$149,MOC!$H$148&amp;Wine!AE65,Wine!AE65)))))</f>
        <v/>
      </c>
      <c r="E2451" s="450" t="str">
        <f>if(Wine!AF65=0,"",IF(isblank(Wine!AF65),"",Wine!AF65))</f>
        <v/>
      </c>
      <c r="G2451" s="450" t="str">
        <f>if(Wine!AF65=0,"",IF(isblank(Wine!AF65),"",if(MOC!$J$156=true,Wine!$AE$14,$B$2401)))</f>
        <v/>
      </c>
      <c r="H2451" s="780">
        <f t="shared" si="25"/>
        <v>51</v>
      </c>
    </row>
    <row r="2452">
      <c r="A2452" s="779"/>
      <c r="C2452" s="450" t="b">
        <f>IF(ISBLANK(Wine!AH66),FALSE,if(Wine!AH66=0,FALSE,TRUE))</f>
        <v>0</v>
      </c>
      <c r="D2452" s="450" t="str">
        <f>if(Wine!AF66=0,"",IF(isblank(Wine!AF66),"",if(MOC!$J$148=false,Wine!AE66,if(C2452=true,MOC!$H$148&amp;Wine!AE66,if(MOC!$J$149,MOC!$H$148&amp;Wine!AE66,Wine!AE66)))))</f>
        <v/>
      </c>
      <c r="E2452" s="450" t="str">
        <f>if(Wine!AF66=0,"",IF(isblank(Wine!AF66),"",Wine!AF66))</f>
        <v/>
      </c>
      <c r="G2452" s="450" t="str">
        <f>if(Wine!AF66=0,"",IF(isblank(Wine!AF66),"",if(MOC!$J$156=true,Wine!$AE$14,$B$2401)))</f>
        <v/>
      </c>
      <c r="H2452" s="780">
        <f t="shared" si="25"/>
        <v>52</v>
      </c>
    </row>
    <row r="2453">
      <c r="A2453" s="779"/>
      <c r="C2453" s="450" t="b">
        <f>IF(ISBLANK(Wine!AH67),FALSE,if(Wine!AH67=0,FALSE,TRUE))</f>
        <v>0</v>
      </c>
      <c r="D2453" s="450" t="str">
        <f>if(Wine!AF67=0,"",IF(isblank(Wine!AF67),"",if(MOC!$J$148=false,Wine!AE67,if(C2453=true,MOC!$H$148&amp;Wine!AE67,if(MOC!$J$149,MOC!$H$148&amp;Wine!AE67,Wine!AE67)))))</f>
        <v/>
      </c>
      <c r="E2453" s="450" t="str">
        <f>if(Wine!AF67=0,"",IF(isblank(Wine!AF67),"",Wine!AF67))</f>
        <v/>
      </c>
      <c r="G2453" s="450" t="str">
        <f>if(Wine!AF67=0,"",IF(isblank(Wine!AF67),"",if(MOC!$J$156=true,Wine!$AE$14,$B$2401)))</f>
        <v/>
      </c>
      <c r="H2453" s="780">
        <f t="shared" si="25"/>
        <v>53</v>
      </c>
    </row>
    <row r="2454">
      <c r="A2454" s="779"/>
      <c r="C2454" s="450" t="b">
        <f>IF(ISBLANK(Wine!AH68),FALSE,if(Wine!AH68=0,FALSE,TRUE))</f>
        <v>0</v>
      </c>
      <c r="D2454" s="450" t="str">
        <f>if(Wine!AF68=0,"",IF(isblank(Wine!AF68),"",if(MOC!$J$148=false,Wine!AE68,if(C2454=true,MOC!$H$148&amp;Wine!AE68,if(MOC!$J$149,MOC!$H$148&amp;Wine!AE68,Wine!AE68)))))</f>
        <v/>
      </c>
      <c r="E2454" s="450" t="str">
        <f>if(Wine!AF68=0,"",IF(isblank(Wine!AF68),"",Wine!AF68))</f>
        <v/>
      </c>
      <c r="G2454" s="450" t="str">
        <f>if(Wine!AF68=0,"",IF(isblank(Wine!AF68),"",if(MOC!$J$156=true,Wine!$AE$14,$B$2401)))</f>
        <v/>
      </c>
      <c r="H2454" s="780">
        <f t="shared" si="25"/>
        <v>54</v>
      </c>
    </row>
    <row r="2455">
      <c r="A2455" s="779"/>
      <c r="C2455" s="450" t="b">
        <f>IF(ISBLANK(Wine!AH69),FALSE,if(Wine!AH69=0,FALSE,TRUE))</f>
        <v>0</v>
      </c>
      <c r="D2455" s="450" t="str">
        <f>if(Wine!AF69=0,"",IF(isblank(Wine!AF69),"",if(MOC!$J$148=false,Wine!AE69,if(C2455=true,MOC!$H$148&amp;Wine!AE69,if(MOC!$J$149,MOC!$H$148&amp;Wine!AE69,Wine!AE69)))))</f>
        <v/>
      </c>
      <c r="E2455" s="450" t="str">
        <f>if(Wine!AF69=0,"",IF(isblank(Wine!AF69),"",Wine!AF69))</f>
        <v/>
      </c>
      <c r="G2455" s="450" t="str">
        <f>if(Wine!AF69=0,"",IF(isblank(Wine!AF69),"",if(MOC!$J$156=true,Wine!$AE$14,$B$2401)))</f>
        <v/>
      </c>
      <c r="H2455" s="780">
        <f t="shared" si="25"/>
        <v>55</v>
      </c>
    </row>
    <row r="2456">
      <c r="A2456" s="779"/>
      <c r="C2456" s="450" t="b">
        <f>IF(ISBLANK(Wine!AH70),FALSE,if(Wine!AH70=0,FALSE,TRUE))</f>
        <v>0</v>
      </c>
      <c r="D2456" s="450" t="str">
        <f>if(Wine!AF70=0,"",IF(isblank(Wine!AF70),"",if(MOC!$J$148=false,Wine!AE70,if(C2456=true,MOC!$H$148&amp;Wine!AE70,if(MOC!$J$149,MOC!$H$148&amp;Wine!AE70,Wine!AE70)))))</f>
        <v/>
      </c>
      <c r="E2456" s="450" t="str">
        <f>if(Wine!AF70=0,"",IF(isblank(Wine!AF70),"",Wine!AF70))</f>
        <v/>
      </c>
      <c r="G2456" s="450" t="str">
        <f>if(Wine!AF70=0,"",IF(isblank(Wine!AF70),"",if(MOC!$J$156=true,Wine!$AE$14,$B$2401)))</f>
        <v/>
      </c>
      <c r="H2456" s="780">
        <f t="shared" si="25"/>
        <v>56</v>
      </c>
    </row>
    <row r="2457">
      <c r="A2457" s="779"/>
      <c r="C2457" s="450" t="b">
        <f>IF(ISBLANK(Wine!AH71),FALSE,if(Wine!AH71=0,FALSE,TRUE))</f>
        <v>0</v>
      </c>
      <c r="D2457" s="450" t="str">
        <f>if(Wine!AF71=0,"",IF(isblank(Wine!AF71),"",if(MOC!$J$148=false,Wine!AE71,if(C2457=true,MOC!$H$148&amp;Wine!AE71,if(MOC!$J$149,MOC!$H$148&amp;Wine!AE71,Wine!AE71)))))</f>
        <v/>
      </c>
      <c r="E2457" s="450" t="str">
        <f>if(Wine!AF71=0,"",IF(isblank(Wine!AF71),"",Wine!AF71))</f>
        <v/>
      </c>
      <c r="G2457" s="450" t="str">
        <f>if(Wine!AF71=0,"",IF(isblank(Wine!AF71),"",if(MOC!$J$156=true,Wine!$AE$14,$B$2401)))</f>
        <v/>
      </c>
      <c r="H2457" s="780">
        <f t="shared" si="25"/>
        <v>57</v>
      </c>
    </row>
    <row r="2458">
      <c r="A2458" s="779"/>
      <c r="C2458" s="450" t="b">
        <f>IF(ISBLANK(Wine!AH72),FALSE,if(Wine!AH72=0,FALSE,TRUE))</f>
        <v>0</v>
      </c>
      <c r="D2458" s="450" t="str">
        <f>if(Wine!AF72=0,"",IF(isblank(Wine!AF72),"",if(MOC!$J$148=false,Wine!AE72,if(C2458=true,MOC!$H$148&amp;Wine!AE72,if(MOC!$J$149,MOC!$H$148&amp;Wine!AE72,Wine!AE72)))))</f>
        <v/>
      </c>
      <c r="E2458" s="450" t="str">
        <f>if(Wine!AF72=0,"",IF(isblank(Wine!AF72),"",Wine!AF72))</f>
        <v/>
      </c>
      <c r="G2458" s="450" t="str">
        <f>if(Wine!AF72=0,"",IF(isblank(Wine!AF72),"",if(MOC!$J$156=true,Wine!$AE$14,$B$2401)))</f>
        <v/>
      </c>
      <c r="H2458" s="780">
        <f t="shared" si="25"/>
        <v>58</v>
      </c>
    </row>
    <row r="2459">
      <c r="A2459" s="779"/>
      <c r="C2459" s="450" t="b">
        <f>IF(ISBLANK(Wine!AH73),FALSE,if(Wine!AH73=0,FALSE,TRUE))</f>
        <v>0</v>
      </c>
      <c r="D2459" s="450" t="str">
        <f>if(Wine!AF73=0,"",IF(isblank(Wine!AF73),"",if(MOC!$J$148=false,Wine!AE73,if(C2459=true,MOC!$H$148&amp;Wine!AE73,if(MOC!$J$149,MOC!$H$148&amp;Wine!AE73,Wine!AE73)))))</f>
        <v/>
      </c>
      <c r="E2459" s="450" t="str">
        <f>if(Wine!AF73=0,"",IF(isblank(Wine!AF73),"",Wine!AF73))</f>
        <v/>
      </c>
      <c r="G2459" s="450" t="str">
        <f>if(Wine!AF73=0,"",IF(isblank(Wine!AF73),"",if(MOC!$J$156=true,Wine!$AE$14,$B$2401)))</f>
        <v/>
      </c>
      <c r="H2459" s="780">
        <f t="shared" si="25"/>
        <v>59</v>
      </c>
    </row>
    <row r="2460">
      <c r="A2460" s="779"/>
      <c r="C2460" s="450" t="b">
        <f>IF(ISBLANK(Wine!AH74),FALSE,if(Wine!AH74=0,FALSE,TRUE))</f>
        <v>0</v>
      </c>
      <c r="D2460" s="450" t="str">
        <f>if(Wine!AF74=0,"",IF(isblank(Wine!AF74),"",if(MOC!$J$148=false,Wine!AE74,if(C2460=true,MOC!$H$148&amp;Wine!AE74,if(MOC!$J$149,MOC!$H$148&amp;Wine!AE74,Wine!AE74)))))</f>
        <v/>
      </c>
      <c r="E2460" s="450" t="str">
        <f>if(Wine!AF74=0,"",IF(isblank(Wine!AF74),"",Wine!AF74))</f>
        <v/>
      </c>
      <c r="G2460" s="450" t="str">
        <f>if(Wine!AF74=0,"",IF(isblank(Wine!AF74),"",if(MOC!$J$156=true,Wine!$AE$14,$B$2401)))</f>
        <v/>
      </c>
      <c r="H2460" s="780">
        <f t="shared" si="25"/>
        <v>60</v>
      </c>
    </row>
    <row r="2461">
      <c r="A2461" s="779"/>
      <c r="C2461" s="450" t="b">
        <f>IF(ISBLANK(Wine!AH75),FALSE,if(Wine!AH75=0,FALSE,TRUE))</f>
        <v>0</v>
      </c>
      <c r="D2461" s="450" t="str">
        <f>if(Wine!AF75=0,"",IF(isblank(Wine!AF75),"",if(MOC!$J$148=false,Wine!AE75,if(C2461=true,MOC!$H$148&amp;Wine!AE75,if(MOC!$J$149,MOC!$H$148&amp;Wine!AE75,Wine!AE75)))))</f>
        <v/>
      </c>
      <c r="E2461" s="450" t="str">
        <f>if(Wine!AF75=0,"",IF(isblank(Wine!AF75),"",Wine!AF75))</f>
        <v/>
      </c>
      <c r="G2461" s="450" t="str">
        <f>if(Wine!AF75=0,"",IF(isblank(Wine!AF75),"",if(MOC!$J$156=true,Wine!$AE$14,$B$2401)))</f>
        <v/>
      </c>
      <c r="H2461" s="780">
        <f t="shared" si="25"/>
        <v>61</v>
      </c>
    </row>
    <row r="2462">
      <c r="A2462" s="779"/>
      <c r="C2462" s="450" t="b">
        <f>IF(ISBLANK(Wine!AH76),FALSE,if(Wine!AH76=0,FALSE,TRUE))</f>
        <v>0</v>
      </c>
      <c r="D2462" s="450" t="str">
        <f>if(Wine!AF76=0,"",IF(isblank(Wine!AF76),"",if(MOC!$J$148=false,Wine!AE76,if(C2462=true,MOC!$H$148&amp;Wine!AE76,if(MOC!$J$149,MOC!$H$148&amp;Wine!AE76,Wine!AE76)))))</f>
        <v/>
      </c>
      <c r="E2462" s="450" t="str">
        <f>if(Wine!AF76=0,"",IF(isblank(Wine!AF76),"",Wine!AF76))</f>
        <v/>
      </c>
      <c r="G2462" s="450" t="str">
        <f>if(Wine!AF76=0,"",IF(isblank(Wine!AF76),"",if(MOC!$J$156=true,Wine!$AE$14,$B$2401)))</f>
        <v/>
      </c>
      <c r="H2462" s="780">
        <f t="shared" si="25"/>
        <v>62</v>
      </c>
    </row>
    <row r="2463">
      <c r="A2463" s="779"/>
      <c r="C2463" s="450" t="b">
        <f>IF(ISBLANK(Wine!AH77),FALSE,if(Wine!AH77=0,FALSE,TRUE))</f>
        <v>0</v>
      </c>
      <c r="D2463" s="450" t="str">
        <f>if(Wine!AF77=0,"",IF(isblank(Wine!AF77),"",if(MOC!$J$148=false,Wine!AE77,if(C2463=true,MOC!$H$148&amp;Wine!AE77,if(MOC!$J$149,MOC!$H$148&amp;Wine!AE77,Wine!AE77)))))</f>
        <v/>
      </c>
      <c r="E2463" s="450" t="str">
        <f>if(Wine!AF77=0,"",IF(isblank(Wine!AF77),"",Wine!AF77))</f>
        <v/>
      </c>
      <c r="G2463" s="450" t="str">
        <f>if(Wine!AF77=0,"",IF(isblank(Wine!AF77),"",if(MOC!$J$156=true,Wine!$AE$14,$B$2401)))</f>
        <v/>
      </c>
      <c r="H2463" s="780">
        <f t="shared" si="25"/>
        <v>63</v>
      </c>
    </row>
    <row r="2464">
      <c r="A2464" s="779"/>
      <c r="C2464" s="450" t="b">
        <f>IF(ISBLANK(Wine!AH78),FALSE,if(Wine!AH78=0,FALSE,TRUE))</f>
        <v>0</v>
      </c>
      <c r="D2464" s="450" t="str">
        <f>if(Wine!AF78=0,"",IF(isblank(Wine!AF78),"",if(MOC!$J$148=false,Wine!AE78,if(C2464=true,MOC!$H$148&amp;Wine!AE78,if(MOC!$J$149,MOC!$H$148&amp;Wine!AE78,Wine!AE78)))))</f>
        <v/>
      </c>
      <c r="E2464" s="450" t="str">
        <f>if(Wine!AF78=0,"",IF(isblank(Wine!AF78),"",Wine!AF78))</f>
        <v/>
      </c>
      <c r="G2464" s="450" t="str">
        <f>if(Wine!AF78=0,"",IF(isblank(Wine!AF78),"",if(MOC!$J$156=true,Wine!$AE$14,$B$2401)))</f>
        <v/>
      </c>
      <c r="H2464" s="780">
        <f t="shared" si="25"/>
        <v>64</v>
      </c>
    </row>
    <row r="2465">
      <c r="A2465" s="779"/>
      <c r="C2465" s="450" t="b">
        <f>IF(ISBLANK(Wine!AH79),FALSE,if(Wine!AH79=0,FALSE,TRUE))</f>
        <v>0</v>
      </c>
      <c r="D2465" s="450" t="str">
        <f>if(Wine!AF79=0,"",IF(isblank(Wine!AF79),"",if(MOC!$J$148=false,Wine!AE79,if(C2465=true,MOC!$H$148&amp;Wine!AE79,if(MOC!$J$149,MOC!$H$148&amp;Wine!AE79,Wine!AE79)))))</f>
        <v/>
      </c>
      <c r="E2465" s="450" t="str">
        <f>if(Wine!AF79=0,"",IF(isblank(Wine!AF79),"",Wine!AF79))</f>
        <v/>
      </c>
      <c r="G2465" s="450" t="str">
        <f>if(Wine!AF79=0,"",IF(isblank(Wine!AF79),"",if(MOC!$J$156=true,Wine!$AE$14,$B$2401)))</f>
        <v/>
      </c>
      <c r="H2465" s="780">
        <f t="shared" si="25"/>
        <v>65</v>
      </c>
    </row>
    <row r="2466">
      <c r="A2466" s="779"/>
      <c r="C2466" s="450" t="b">
        <f>IF(ISBLANK(Wine!AH80),FALSE,if(Wine!AH80=0,FALSE,TRUE))</f>
        <v>0</v>
      </c>
      <c r="D2466" s="450" t="str">
        <f>if(Wine!AF80=0,"",IF(isblank(Wine!AF80),"",if(MOC!$J$148=false,Wine!AE80,if(C2466=true,MOC!$H$148&amp;Wine!AE80,if(MOC!$J$149,MOC!$H$148&amp;Wine!AE80,Wine!AE80)))))</f>
        <v/>
      </c>
      <c r="E2466" s="450" t="str">
        <f>if(Wine!AF80=0,"",IF(isblank(Wine!AF80),"",Wine!AF80))</f>
        <v/>
      </c>
      <c r="G2466" s="450" t="str">
        <f>if(Wine!AF80=0,"",IF(isblank(Wine!AF80),"",if(MOC!$J$156=true,Wine!$AE$14,$B$2401)))</f>
        <v/>
      </c>
      <c r="H2466" s="780">
        <f t="shared" si="25"/>
        <v>66</v>
      </c>
    </row>
    <row r="2467">
      <c r="A2467" s="779"/>
      <c r="C2467" s="450" t="b">
        <f>IF(ISBLANK(Wine!AH81),FALSE,if(Wine!AH81=0,FALSE,TRUE))</f>
        <v>0</v>
      </c>
      <c r="D2467" s="450" t="str">
        <f>if(Wine!AF81=0,"",IF(isblank(Wine!AF81),"",if(MOC!$J$148=false,Wine!AE81,if(C2467=true,MOC!$H$148&amp;Wine!AE81,if(MOC!$J$149,MOC!$H$148&amp;Wine!AE81,Wine!AE81)))))</f>
        <v/>
      </c>
      <c r="E2467" s="450" t="str">
        <f>if(Wine!AF81=0,"",IF(isblank(Wine!AF81),"",Wine!AF81))</f>
        <v/>
      </c>
      <c r="G2467" s="450" t="str">
        <f>if(Wine!AF81=0,"",IF(isblank(Wine!AF81),"",if(MOC!$J$156=true,Wine!$AE$14,$B$2401)))</f>
        <v/>
      </c>
      <c r="H2467" s="780">
        <f t="shared" si="25"/>
        <v>67</v>
      </c>
    </row>
    <row r="2468">
      <c r="A2468" s="779"/>
      <c r="C2468" s="450" t="b">
        <f>IF(ISBLANK(Wine!AH82),FALSE,if(Wine!AH82=0,FALSE,TRUE))</f>
        <v>0</v>
      </c>
      <c r="D2468" s="450" t="str">
        <f>if(Wine!AF82=0,"",IF(isblank(Wine!AF82),"",if(MOC!$J$148=false,Wine!AE82,if(C2468=true,MOC!$H$148&amp;Wine!AE82,if(MOC!$J$149,MOC!$H$148&amp;Wine!AE82,Wine!AE82)))))</f>
        <v/>
      </c>
      <c r="E2468" s="450" t="str">
        <f>if(Wine!AF82=0,"",IF(isblank(Wine!AF82),"",Wine!AF82))</f>
        <v/>
      </c>
      <c r="G2468" s="450" t="str">
        <f>if(Wine!AF82=0,"",IF(isblank(Wine!AF82),"",if(MOC!$J$156=true,Wine!$AE$14,$B$2401)))</f>
        <v/>
      </c>
      <c r="H2468" s="780">
        <f t="shared" si="25"/>
        <v>68</v>
      </c>
    </row>
    <row r="2469">
      <c r="A2469" s="779"/>
      <c r="C2469" s="450" t="b">
        <f>IF(ISBLANK(Wine!AH83),FALSE,if(Wine!AH83=0,FALSE,TRUE))</f>
        <v>0</v>
      </c>
      <c r="D2469" s="450" t="str">
        <f>if(Wine!AF83=0,"",IF(isblank(Wine!AF83),"",if(MOC!$J$148=false,Wine!AE83,if(C2469=true,MOC!$H$148&amp;Wine!AE83,if(MOC!$J$149,MOC!$H$148&amp;Wine!AE83,Wine!AE83)))))</f>
        <v/>
      </c>
      <c r="E2469" s="450" t="str">
        <f>if(Wine!AF83=0,"",IF(isblank(Wine!AF83),"",Wine!AF83))</f>
        <v/>
      </c>
      <c r="G2469" s="450" t="str">
        <f>if(Wine!AF83=0,"",IF(isblank(Wine!AF83),"",if(MOC!$J$156=true,Wine!$AE$14,$B$2401)))</f>
        <v/>
      </c>
      <c r="H2469" s="780">
        <f t="shared" si="25"/>
        <v>69</v>
      </c>
    </row>
    <row r="2470">
      <c r="A2470" s="779"/>
      <c r="C2470" s="450" t="b">
        <f>IF(ISBLANK(Wine!AH84),FALSE,if(Wine!AH84=0,FALSE,TRUE))</f>
        <v>0</v>
      </c>
      <c r="D2470" s="450" t="str">
        <f>if(Wine!AF84=0,"",IF(isblank(Wine!AF84),"",if(MOC!$J$148=false,Wine!AE84,if(C2470=true,MOC!$H$148&amp;Wine!AE84,if(MOC!$J$149,MOC!$H$148&amp;Wine!AE84,Wine!AE84)))))</f>
        <v/>
      </c>
      <c r="E2470" s="450" t="str">
        <f>if(Wine!AF84=0,"",IF(isblank(Wine!AF84),"",Wine!AF84))</f>
        <v/>
      </c>
      <c r="G2470" s="450" t="str">
        <f>if(Wine!AF84=0,"",IF(isblank(Wine!AF84),"",if(MOC!$J$156=true,Wine!$AE$14,$B$2401)))</f>
        <v/>
      </c>
      <c r="H2470" s="780">
        <f t="shared" si="25"/>
        <v>70</v>
      </c>
    </row>
    <row r="2471">
      <c r="A2471" s="779"/>
      <c r="C2471" s="450" t="b">
        <f>IF(ISBLANK(Wine!AH85),FALSE,if(Wine!AH85=0,FALSE,TRUE))</f>
        <v>0</v>
      </c>
      <c r="D2471" s="450" t="str">
        <f>if(Wine!AF85=0,"",IF(isblank(Wine!AF85),"",if(MOC!$J$148=false,Wine!AE85,if(C2471=true,MOC!$H$148&amp;Wine!AE85,if(MOC!$J$149,MOC!$H$148&amp;Wine!AE85,Wine!AE85)))))</f>
        <v/>
      </c>
      <c r="E2471" s="450" t="str">
        <f>if(Wine!AF85=0,"",IF(isblank(Wine!AF85),"",Wine!AF85))</f>
        <v/>
      </c>
      <c r="G2471" s="450" t="str">
        <f>if(Wine!AF85=0,"",IF(isblank(Wine!AF85),"",if(MOC!$J$156=true,Wine!$AE$14,$B$2401)))</f>
        <v/>
      </c>
      <c r="H2471" s="780">
        <f t="shared" si="25"/>
        <v>71</v>
      </c>
    </row>
    <row r="2472">
      <c r="A2472" s="779"/>
      <c r="C2472" s="450" t="b">
        <f>IF(ISBLANK(Wine!AH86),FALSE,if(Wine!AH86=0,FALSE,TRUE))</f>
        <v>0</v>
      </c>
      <c r="D2472" s="450" t="str">
        <f>if(Wine!AF86=0,"",IF(isblank(Wine!AF86),"",if(MOC!$J$148=false,Wine!AE86,if(C2472=true,MOC!$H$148&amp;Wine!AE86,if(MOC!$J$149,MOC!$H$148&amp;Wine!AE86,Wine!AE86)))))</f>
        <v/>
      </c>
      <c r="E2472" s="450" t="str">
        <f>if(Wine!AF86=0,"",IF(isblank(Wine!AF86),"",Wine!AF86))</f>
        <v/>
      </c>
      <c r="G2472" s="450" t="str">
        <f>if(Wine!AF86=0,"",IF(isblank(Wine!AF86),"",if(MOC!$J$156=true,Wine!$AE$14,$B$2401)))</f>
        <v/>
      </c>
      <c r="H2472" s="780">
        <f t="shared" si="25"/>
        <v>72</v>
      </c>
    </row>
    <row r="2473">
      <c r="A2473" s="779"/>
      <c r="C2473" s="450" t="b">
        <f>IF(ISBLANK(Wine!AH87),FALSE,if(Wine!AH87=0,FALSE,TRUE))</f>
        <v>0</v>
      </c>
      <c r="D2473" s="450" t="str">
        <f>if(Wine!AF87=0,"",IF(isblank(Wine!AF87),"",if(MOC!$J$148=false,Wine!AE87,if(C2473=true,MOC!$H$148&amp;Wine!AE87,if(MOC!$J$149,MOC!$H$148&amp;Wine!AE87,Wine!AE87)))))</f>
        <v/>
      </c>
      <c r="E2473" s="450" t="str">
        <f>if(Wine!AF87=0,"",IF(isblank(Wine!AF87),"",Wine!AF87))</f>
        <v/>
      </c>
      <c r="G2473" s="450" t="str">
        <f>if(Wine!AF87=0,"",IF(isblank(Wine!AF87),"",if(MOC!$J$156=true,Wine!$AE$14,$B$2401)))</f>
        <v/>
      </c>
      <c r="H2473" s="780">
        <f t="shared" si="25"/>
        <v>73</v>
      </c>
    </row>
    <row r="2474">
      <c r="A2474" s="779"/>
      <c r="C2474" s="450" t="b">
        <f>IF(ISBLANK(Wine!AH88),FALSE,if(Wine!AH88=0,FALSE,TRUE))</f>
        <v>0</v>
      </c>
      <c r="D2474" s="450" t="str">
        <f>if(Wine!AF88=0,"",IF(isblank(Wine!AF88),"",if(MOC!$J$148=false,Wine!AE88,if(C2474=true,MOC!$H$148&amp;Wine!AE88,if(MOC!$J$149,MOC!$H$148&amp;Wine!AE88,Wine!AE88)))))</f>
        <v/>
      </c>
      <c r="E2474" s="450" t="str">
        <f>if(Wine!AF88=0,"",IF(isblank(Wine!AF88),"",Wine!AF88))</f>
        <v/>
      </c>
      <c r="G2474" s="450" t="str">
        <f>if(Wine!AF88=0,"",IF(isblank(Wine!AF88),"",if(MOC!$J$156=true,Wine!$AE$14,$B$2401)))</f>
        <v/>
      </c>
      <c r="H2474" s="780">
        <f t="shared" si="25"/>
        <v>74</v>
      </c>
    </row>
    <row r="2475">
      <c r="A2475" s="779"/>
      <c r="C2475" s="450" t="b">
        <f>IF(ISBLANK(Wine!AH89),FALSE,if(Wine!AH89=0,FALSE,TRUE))</f>
        <v>0</v>
      </c>
      <c r="D2475" s="450" t="str">
        <f>if(Wine!AF89=0,"",IF(isblank(Wine!AF89),"",if(MOC!$J$148=false,Wine!AE89,if(C2475=true,MOC!$H$148&amp;Wine!AE89,if(MOC!$J$149,MOC!$H$148&amp;Wine!AE89,Wine!AE89)))))</f>
        <v/>
      </c>
      <c r="E2475" s="450" t="str">
        <f>if(Wine!AF89=0,"",IF(isblank(Wine!AF89),"",Wine!AF89))</f>
        <v/>
      </c>
      <c r="G2475" s="450" t="str">
        <f>if(Wine!AF89=0,"",IF(isblank(Wine!AF89),"",if(MOC!$J$156=true,Wine!$AE$14,$B$2401)))</f>
        <v/>
      </c>
      <c r="H2475" s="780">
        <f t="shared" si="25"/>
        <v>75</v>
      </c>
    </row>
    <row r="2476">
      <c r="A2476" s="779"/>
      <c r="C2476" s="450" t="b">
        <f>IF(ISBLANK(Wine!AH90),FALSE,if(Wine!AH90=0,FALSE,TRUE))</f>
        <v>0</v>
      </c>
      <c r="D2476" s="450" t="str">
        <f>if(Wine!AF90=0,"",IF(isblank(Wine!AF90),"",if(MOC!$J$148=false,Wine!AE90,if(C2476=true,MOC!$H$148&amp;Wine!AE90,if(MOC!$J$149,MOC!$H$148&amp;Wine!AE90,Wine!AE90)))))</f>
        <v/>
      </c>
      <c r="E2476" s="450" t="str">
        <f>if(Wine!AF90=0,"",IF(isblank(Wine!AF90),"",Wine!AF90))</f>
        <v/>
      </c>
      <c r="G2476" s="450" t="str">
        <f>if(Wine!AF90=0,"",IF(isblank(Wine!AF90),"",if(MOC!$J$156=true,Wine!$AE$14,$B$2401)))</f>
        <v/>
      </c>
      <c r="H2476" s="780">
        <f t="shared" si="25"/>
        <v>76</v>
      </c>
    </row>
    <row r="2477">
      <c r="A2477" s="779"/>
      <c r="C2477" s="450" t="b">
        <f>IF(ISBLANK(Wine!AH91),FALSE,if(Wine!AH91=0,FALSE,TRUE))</f>
        <v>0</v>
      </c>
      <c r="D2477" s="450" t="str">
        <f>if(Wine!AF91=0,"",IF(isblank(Wine!AF91),"",if(MOC!$J$148=false,Wine!AE91,if(C2477=true,MOC!$H$148&amp;Wine!AE91,if(MOC!$J$149,MOC!$H$148&amp;Wine!AE91,Wine!AE91)))))</f>
        <v/>
      </c>
      <c r="E2477" s="450" t="str">
        <f>if(Wine!AF91=0,"",IF(isblank(Wine!AF91),"",Wine!AF91))</f>
        <v/>
      </c>
      <c r="G2477" s="450" t="str">
        <f>if(Wine!AF91=0,"",IF(isblank(Wine!AF91),"",if(MOC!$J$156=true,Wine!$AE$14,$B$2401)))</f>
        <v/>
      </c>
      <c r="H2477" s="780">
        <f t="shared" si="25"/>
        <v>77</v>
      </c>
    </row>
    <row r="2478">
      <c r="A2478" s="779"/>
      <c r="C2478" s="450" t="b">
        <f>IF(ISBLANK(Wine!AH92),FALSE,if(Wine!AH92=0,FALSE,TRUE))</f>
        <v>0</v>
      </c>
      <c r="D2478" s="450" t="str">
        <f>if(Wine!AF92=0,"",IF(isblank(Wine!AF92),"",if(MOC!$J$148=false,Wine!AE92,if(C2478=true,MOC!$H$148&amp;Wine!AE92,if(MOC!$J$149,MOC!$H$148&amp;Wine!AE92,Wine!AE92)))))</f>
        <v/>
      </c>
      <c r="E2478" s="450" t="str">
        <f>if(Wine!AF92=0,"",IF(isblank(Wine!AF92),"",Wine!AF92))</f>
        <v/>
      </c>
      <c r="G2478" s="450" t="str">
        <f>if(Wine!AF92=0,"",IF(isblank(Wine!AF92),"",if(MOC!$J$156=true,Wine!$AE$14,$B$2401)))</f>
        <v/>
      </c>
      <c r="H2478" s="780">
        <f t="shared" si="25"/>
        <v>78</v>
      </c>
    </row>
    <row r="2479">
      <c r="A2479" s="779"/>
      <c r="C2479" s="450" t="b">
        <f>IF(ISBLANK(Wine!AH93),FALSE,if(Wine!AH93=0,FALSE,TRUE))</f>
        <v>0</v>
      </c>
      <c r="D2479" s="450" t="str">
        <f>if(Wine!AF93=0,"",IF(isblank(Wine!AF93),"",if(MOC!$J$148=false,Wine!AE93,if(C2479=true,MOC!$H$148&amp;Wine!AE93,if(MOC!$J$149,MOC!$H$148&amp;Wine!AE93,Wine!AE93)))))</f>
        <v/>
      </c>
      <c r="E2479" s="450" t="str">
        <f>if(Wine!AF93=0,"",IF(isblank(Wine!AF93),"",Wine!AF93))</f>
        <v/>
      </c>
      <c r="G2479" s="450" t="str">
        <f>if(Wine!AF93=0,"",IF(isblank(Wine!AF93),"",if(MOC!$J$156=true,Wine!$AE$14,$B$2401)))</f>
        <v/>
      </c>
      <c r="H2479" s="780">
        <f t="shared" si="25"/>
        <v>79</v>
      </c>
    </row>
    <row r="2480">
      <c r="A2480" s="779"/>
      <c r="C2480" s="450" t="b">
        <f>IF(ISBLANK(Wine!AH94),FALSE,if(Wine!AH94=0,FALSE,TRUE))</f>
        <v>0</v>
      </c>
      <c r="D2480" s="450" t="str">
        <f>if(Wine!AF94=0,"",IF(isblank(Wine!AF94),"",if(MOC!$J$148=false,Wine!AE94,if(C2480=true,MOC!$H$148&amp;Wine!AE94,if(MOC!$J$149,MOC!$H$148&amp;Wine!AE94,Wine!AE94)))))</f>
        <v/>
      </c>
      <c r="E2480" s="450" t="str">
        <f>if(Wine!AF94=0,"",IF(isblank(Wine!AF94),"",Wine!AF94))</f>
        <v/>
      </c>
      <c r="G2480" s="450" t="str">
        <f>if(Wine!AF94=0,"",IF(isblank(Wine!AF94),"",if(MOC!$J$156=true,Wine!$AE$14,$B$2401)))</f>
        <v/>
      </c>
      <c r="H2480" s="780">
        <f t="shared" si="25"/>
        <v>80</v>
      </c>
    </row>
    <row r="2481">
      <c r="A2481" s="779"/>
      <c r="C2481" s="450" t="b">
        <f>IF(ISBLANK(Wine!AH95),FALSE,if(Wine!AH95=0,FALSE,TRUE))</f>
        <v>0</v>
      </c>
      <c r="D2481" s="450" t="str">
        <f>if(Wine!AF95=0,"",IF(isblank(Wine!AF95),"",if(MOC!$J$148=false,Wine!AE95,if(C2481=true,MOC!$H$148&amp;Wine!AE95,if(MOC!$J$149,MOC!$H$148&amp;Wine!AE95,Wine!AE95)))))</f>
        <v/>
      </c>
      <c r="E2481" s="450" t="str">
        <f>if(Wine!AF95=0,"",IF(isblank(Wine!AF95),"",Wine!AF95))</f>
        <v/>
      </c>
      <c r="G2481" s="450" t="str">
        <f>if(Wine!AF95=0,"",IF(isblank(Wine!AF95),"",if(MOC!$J$156=true,Wine!$AE$14,$B$2401)))</f>
        <v/>
      </c>
      <c r="H2481" s="780">
        <f t="shared" si="25"/>
        <v>81</v>
      </c>
    </row>
    <row r="2482">
      <c r="A2482" s="779"/>
      <c r="C2482" s="450" t="b">
        <f>IF(ISBLANK(Wine!AH96),FALSE,if(Wine!AH96=0,FALSE,TRUE))</f>
        <v>0</v>
      </c>
      <c r="D2482" s="450" t="str">
        <f>if(Wine!AF96=0,"",IF(isblank(Wine!AF96),"",if(MOC!$J$148=false,Wine!AE96,if(C2482=true,MOC!$H$148&amp;Wine!AE96,if(MOC!$J$149,MOC!$H$148&amp;Wine!AE96,Wine!AE96)))))</f>
        <v/>
      </c>
      <c r="E2482" s="450" t="str">
        <f>if(Wine!AF96=0,"",IF(isblank(Wine!AF96),"",Wine!AF96))</f>
        <v/>
      </c>
      <c r="G2482" s="450" t="str">
        <f>if(Wine!AF96=0,"",IF(isblank(Wine!AF96),"",if(MOC!$J$156=true,Wine!$AE$14,$B$2401)))</f>
        <v/>
      </c>
      <c r="H2482" s="780">
        <f t="shared" si="25"/>
        <v>82</v>
      </c>
    </row>
    <row r="2483">
      <c r="A2483" s="779"/>
      <c r="C2483" s="450" t="b">
        <f>IF(ISBLANK(Wine!AH97),FALSE,if(Wine!AH97=0,FALSE,TRUE))</f>
        <v>0</v>
      </c>
      <c r="D2483" s="450" t="str">
        <f>if(Wine!AF97=0,"",IF(isblank(Wine!AF97),"",if(MOC!$J$148=false,Wine!AE97,if(C2483=true,MOC!$H$148&amp;Wine!AE97,if(MOC!$J$149,MOC!$H$148&amp;Wine!AE97,Wine!AE97)))))</f>
        <v/>
      </c>
      <c r="E2483" s="450" t="str">
        <f>if(Wine!AF97=0,"",IF(isblank(Wine!AF97),"",Wine!AF97))</f>
        <v/>
      </c>
      <c r="G2483" s="450" t="str">
        <f>if(Wine!AF97=0,"",IF(isblank(Wine!AF97),"",if(MOC!$J$156=true,Wine!$AE$14,$B$2401)))</f>
        <v/>
      </c>
      <c r="H2483" s="780">
        <f t="shared" si="25"/>
        <v>83</v>
      </c>
    </row>
    <row r="2484">
      <c r="A2484" s="779"/>
      <c r="C2484" s="450" t="b">
        <f>IF(ISBLANK(Wine!AH98),FALSE,if(Wine!AH98=0,FALSE,TRUE))</f>
        <v>0</v>
      </c>
      <c r="D2484" s="450" t="str">
        <f>if(Wine!AF98=0,"",IF(isblank(Wine!AF98),"",if(MOC!$J$148=false,Wine!AE98,if(C2484=true,MOC!$H$148&amp;Wine!AE98,if(MOC!$J$149,MOC!$H$148&amp;Wine!AE98,Wine!AE98)))))</f>
        <v/>
      </c>
      <c r="E2484" s="450" t="str">
        <f>if(Wine!AF98=0,"",IF(isblank(Wine!AF98),"",Wine!AF98))</f>
        <v/>
      </c>
      <c r="G2484" s="450" t="str">
        <f>if(Wine!AF98=0,"",IF(isblank(Wine!AF98),"",if(MOC!$J$156=true,Wine!$AE$14,$B$2401)))</f>
        <v/>
      </c>
      <c r="H2484" s="780">
        <f t="shared" si="25"/>
        <v>84</v>
      </c>
    </row>
    <row r="2485">
      <c r="A2485" s="779"/>
      <c r="C2485" s="450" t="b">
        <f>IF(ISBLANK(Wine!AH99),FALSE,if(Wine!AH99=0,FALSE,TRUE))</f>
        <v>0</v>
      </c>
      <c r="D2485" s="450" t="str">
        <f>if(Wine!AF99=0,"",IF(isblank(Wine!AF99),"",if(MOC!$J$148=false,Wine!AE99,if(C2485=true,MOC!$H$148&amp;Wine!AE99,if(MOC!$J$149,MOC!$H$148&amp;Wine!AE99,Wine!AE99)))))</f>
        <v/>
      </c>
      <c r="E2485" s="450" t="str">
        <f>if(Wine!AF99=0,"",IF(isblank(Wine!AF99),"",Wine!AF99))</f>
        <v/>
      </c>
      <c r="G2485" s="450" t="str">
        <f>if(Wine!AF99=0,"",IF(isblank(Wine!AF99),"",if(MOC!$J$156=true,Wine!$AE$14,$B$2401)))</f>
        <v/>
      </c>
      <c r="H2485" s="780">
        <f t="shared" si="25"/>
        <v>85</v>
      </c>
    </row>
    <row r="2486">
      <c r="A2486" s="779"/>
      <c r="C2486" s="450" t="b">
        <f>IF(ISBLANK(Wine!AH100),FALSE,if(Wine!AH100=0,FALSE,TRUE))</f>
        <v>0</v>
      </c>
      <c r="D2486" s="450" t="str">
        <f>if(Wine!AF100=0,"",IF(isblank(Wine!AF100),"",if(MOC!$J$148=false,Wine!AE100,if(C2486=true,MOC!$H$148&amp;Wine!AE100,if(MOC!$J$149,MOC!$H$148&amp;Wine!AE100,Wine!AE100)))))</f>
        <v/>
      </c>
      <c r="E2486" s="450" t="str">
        <f>if(Wine!AF100=0,"",IF(isblank(Wine!AF100),"",Wine!AF100))</f>
        <v/>
      </c>
      <c r="G2486" s="450" t="str">
        <f>if(Wine!AF100=0,"",IF(isblank(Wine!AF100),"",if(MOC!$J$156=true,Wine!$AE$14,$B$2401)))</f>
        <v/>
      </c>
      <c r="H2486" s="780">
        <f t="shared" si="25"/>
        <v>86</v>
      </c>
    </row>
    <row r="2487">
      <c r="A2487" s="779"/>
      <c r="C2487" s="450" t="b">
        <f>IF(ISBLANK(Wine!AH101),FALSE,if(Wine!AH101=0,FALSE,TRUE))</f>
        <v>0</v>
      </c>
      <c r="D2487" s="450" t="str">
        <f>if(Wine!AF101=0,"",IF(isblank(Wine!AF101),"",if(MOC!$J$148=false,Wine!AE101,if(C2487=true,MOC!$H$148&amp;Wine!AE101,if(MOC!$J$149,MOC!$H$148&amp;Wine!AE101,Wine!AE101)))))</f>
        <v/>
      </c>
      <c r="E2487" s="450" t="str">
        <f>if(Wine!AF101=0,"",IF(isblank(Wine!AF101),"",Wine!AF101))</f>
        <v/>
      </c>
      <c r="G2487" s="450" t="str">
        <f>if(Wine!AF101=0,"",IF(isblank(Wine!AF101),"",if(MOC!$J$156=true,Wine!$AE$14,$B$2401)))</f>
        <v/>
      </c>
      <c r="H2487" s="780">
        <f t="shared" si="25"/>
        <v>87</v>
      </c>
    </row>
    <row r="2488">
      <c r="A2488" s="779"/>
      <c r="C2488" s="450" t="b">
        <f>IF(ISBLANK(Wine!AH102),FALSE,if(Wine!AH102=0,FALSE,TRUE))</f>
        <v>0</v>
      </c>
      <c r="D2488" s="450" t="str">
        <f>if(Wine!AF102=0,"",IF(isblank(Wine!AF102),"",if(MOC!$J$148=false,Wine!AE102,if(C2488=true,MOC!$H$148&amp;Wine!AE102,if(MOC!$J$149,MOC!$H$148&amp;Wine!AE102,Wine!AE102)))))</f>
        <v/>
      </c>
      <c r="E2488" s="450" t="str">
        <f>if(Wine!AF102=0,"",IF(isblank(Wine!AF102),"",Wine!AF102))</f>
        <v/>
      </c>
      <c r="G2488" s="450" t="str">
        <f>if(Wine!AF102=0,"",IF(isblank(Wine!AF102),"",if(MOC!$J$156=true,Wine!$AE$14,$B$2401)))</f>
        <v/>
      </c>
      <c r="H2488" s="780">
        <f t="shared" si="25"/>
        <v>88</v>
      </c>
    </row>
    <row r="2489">
      <c r="A2489" s="779"/>
      <c r="C2489" s="450" t="b">
        <f>IF(ISBLANK(Wine!AH103),FALSE,if(Wine!AH103=0,FALSE,TRUE))</f>
        <v>0</v>
      </c>
      <c r="D2489" s="450" t="str">
        <f>if(Wine!AF103=0,"",IF(isblank(Wine!AF103),"",if(MOC!$J$148=false,Wine!AE103,if(C2489=true,MOC!$H$148&amp;Wine!AE103,if(MOC!$J$149,MOC!$H$148&amp;Wine!AE103,Wine!AE103)))))</f>
        <v/>
      </c>
      <c r="E2489" s="450" t="str">
        <f>if(Wine!AF103=0,"",IF(isblank(Wine!AF103),"",Wine!AF103))</f>
        <v/>
      </c>
      <c r="G2489" s="450" t="str">
        <f>if(Wine!AF103=0,"",IF(isblank(Wine!AF103),"",if(MOC!$J$156=true,Wine!$AE$14,$B$2401)))</f>
        <v/>
      </c>
      <c r="H2489" s="780">
        <f t="shared" si="25"/>
        <v>89</v>
      </c>
    </row>
    <row r="2490">
      <c r="A2490" s="779"/>
      <c r="C2490" s="450" t="b">
        <f>IF(ISBLANK(Wine!AH104),FALSE,if(Wine!AH104=0,FALSE,TRUE))</f>
        <v>0</v>
      </c>
      <c r="D2490" s="450" t="str">
        <f>if(Wine!AF104=0,"",IF(isblank(Wine!AF104),"",if(MOC!$J$148=false,Wine!AE104,if(C2490=true,MOC!$H$148&amp;Wine!AE104,if(MOC!$J$149,MOC!$H$148&amp;Wine!AE104,Wine!AE104)))))</f>
        <v/>
      </c>
      <c r="E2490" s="450" t="str">
        <f>if(Wine!AF104=0,"",IF(isblank(Wine!AF104),"",Wine!AF104))</f>
        <v/>
      </c>
      <c r="G2490" s="450" t="str">
        <f>if(Wine!AF104=0,"",IF(isblank(Wine!AF104),"",if(MOC!$J$156=true,Wine!$AE$14,$B$2401)))</f>
        <v/>
      </c>
      <c r="H2490" s="780">
        <f t="shared" si="25"/>
        <v>90</v>
      </c>
    </row>
    <row r="2491">
      <c r="A2491" s="779"/>
      <c r="C2491" s="450" t="b">
        <f>IF(ISBLANK(Wine!AH105),FALSE,if(Wine!AH105=0,FALSE,TRUE))</f>
        <v>0</v>
      </c>
      <c r="D2491" s="450" t="str">
        <f>if(Wine!AF105=0,"",IF(isblank(Wine!AF105),"",if(MOC!$J$148=false,Wine!AE105,if(C2491=true,MOC!$H$148&amp;Wine!AE105,if(MOC!$J$149,MOC!$H$148&amp;Wine!AE105,Wine!AE105)))))</f>
        <v/>
      </c>
      <c r="E2491" s="450" t="str">
        <f>if(Wine!AF105=0,"",IF(isblank(Wine!AF105),"",Wine!AF105))</f>
        <v/>
      </c>
      <c r="G2491" s="450" t="str">
        <f>if(Wine!AF105=0,"",IF(isblank(Wine!AF105),"",if(MOC!$J$156=true,Wine!$AE$14,$B$2401)))</f>
        <v/>
      </c>
      <c r="H2491" s="780">
        <f t="shared" si="25"/>
        <v>91</v>
      </c>
    </row>
    <row r="2492">
      <c r="A2492" s="779"/>
      <c r="C2492" s="450" t="b">
        <f>IF(ISBLANK(Wine!AH106),FALSE,if(Wine!AH106=0,FALSE,TRUE))</f>
        <v>0</v>
      </c>
      <c r="D2492" s="450" t="str">
        <f>if(Wine!AF106=0,"",IF(isblank(Wine!AF106),"",if(MOC!$J$148=false,Wine!AE106,if(C2492=true,MOC!$H$148&amp;Wine!AE106,if(MOC!$J$149,MOC!$H$148&amp;Wine!AE106,Wine!AE106)))))</f>
        <v/>
      </c>
      <c r="E2492" s="450" t="str">
        <f>if(Wine!AF106=0,"",IF(isblank(Wine!AF106),"",Wine!AF106))</f>
        <v/>
      </c>
      <c r="G2492" s="450" t="str">
        <f>if(Wine!AF106=0,"",IF(isblank(Wine!AF106),"",if(MOC!$J$156=true,Wine!$AE$14,$B$2401)))</f>
        <v/>
      </c>
      <c r="H2492" s="780">
        <f t="shared" si="25"/>
        <v>92</v>
      </c>
    </row>
    <row r="2493">
      <c r="A2493" s="779"/>
      <c r="C2493" s="450" t="b">
        <f>IF(ISBLANK(Wine!AH107),FALSE,if(Wine!AH107=0,FALSE,TRUE))</f>
        <v>0</v>
      </c>
      <c r="D2493" s="450" t="str">
        <f>if(Wine!AF107=0,"",IF(isblank(Wine!AF107),"",if(MOC!$J$148=false,Wine!AE107,if(C2493=true,MOC!$H$148&amp;Wine!AE107,if(MOC!$J$149,MOC!$H$148&amp;Wine!AE107,Wine!AE107)))))</f>
        <v/>
      </c>
      <c r="E2493" s="450" t="str">
        <f>if(Wine!AF107=0,"",IF(isblank(Wine!AF107),"",Wine!AF107))</f>
        <v/>
      </c>
      <c r="G2493" s="450" t="str">
        <f>if(Wine!AF107=0,"",IF(isblank(Wine!AF107),"",if(MOC!$J$156=true,Wine!$AE$14,$B$2401)))</f>
        <v/>
      </c>
      <c r="H2493" s="780">
        <f t="shared" si="25"/>
        <v>93</v>
      </c>
    </row>
    <row r="2494">
      <c r="A2494" s="779"/>
      <c r="C2494" s="450" t="b">
        <f>IF(ISBLANK(Wine!AH108),FALSE,if(Wine!AH108=0,FALSE,TRUE))</f>
        <v>0</v>
      </c>
      <c r="D2494" s="450" t="str">
        <f>if(Wine!AF108=0,"",IF(isblank(Wine!AF108),"",if(MOC!$J$148=false,Wine!AE108,if(C2494=true,MOC!$H$148&amp;Wine!AE108,if(MOC!$J$149,MOC!$H$148&amp;Wine!AE108,Wine!AE108)))))</f>
        <v/>
      </c>
      <c r="E2494" s="450" t="str">
        <f>if(Wine!AF108=0,"",IF(isblank(Wine!AF108),"",Wine!AF108))</f>
        <v/>
      </c>
      <c r="G2494" s="450" t="str">
        <f>if(Wine!AF108=0,"",IF(isblank(Wine!AF108),"",if(MOC!$J$156=true,Wine!$AE$14,$B$2401)))</f>
        <v/>
      </c>
      <c r="H2494" s="780">
        <f t="shared" si="25"/>
        <v>94</v>
      </c>
    </row>
    <row r="2495">
      <c r="A2495" s="779"/>
      <c r="C2495" s="450" t="b">
        <f>IF(ISBLANK(Wine!AH109),FALSE,if(Wine!AH109=0,FALSE,TRUE))</f>
        <v>0</v>
      </c>
      <c r="D2495" s="450" t="str">
        <f>if(Wine!AF109=0,"",IF(isblank(Wine!AF109),"",if(MOC!$J$148=false,Wine!AE109,if(C2495=true,MOC!$H$148&amp;Wine!AE109,if(MOC!$J$149,MOC!$H$148&amp;Wine!AE109,Wine!AE109)))))</f>
        <v/>
      </c>
      <c r="E2495" s="450" t="str">
        <f>if(Wine!AF109=0,"",IF(isblank(Wine!AF109),"",Wine!AF109))</f>
        <v/>
      </c>
      <c r="G2495" s="450" t="str">
        <f>if(Wine!AF109=0,"",IF(isblank(Wine!AF109),"",if(MOC!$J$156=true,Wine!$AE$14,$B$2401)))</f>
        <v/>
      </c>
      <c r="H2495" s="780">
        <f t="shared" si="25"/>
        <v>95</v>
      </c>
    </row>
    <row r="2496">
      <c r="A2496" s="779"/>
      <c r="C2496" s="450" t="b">
        <f>IF(ISBLANK(Wine!AH110),FALSE,if(Wine!AH110=0,FALSE,TRUE))</f>
        <v>0</v>
      </c>
      <c r="D2496" s="450" t="str">
        <f>if(Wine!AF110=0,"",IF(isblank(Wine!AF110),"",if(MOC!$J$148=false,Wine!AE110,if(C2496=true,MOC!$H$148&amp;Wine!AE110,if(MOC!$J$149,MOC!$H$148&amp;Wine!AE110,Wine!AE110)))))</f>
        <v/>
      </c>
      <c r="E2496" s="450" t="str">
        <f>if(Wine!AF110=0,"",IF(isblank(Wine!AF110),"",Wine!AF110))</f>
        <v/>
      </c>
      <c r="G2496" s="450" t="str">
        <f>if(Wine!AF110=0,"",IF(isblank(Wine!AF110),"",if(MOC!$J$156=true,Wine!$AE$14,$B$2401)))</f>
        <v/>
      </c>
      <c r="H2496" s="780">
        <f t="shared" si="25"/>
        <v>96</v>
      </c>
    </row>
    <row r="2497">
      <c r="A2497" s="779"/>
      <c r="C2497" s="450" t="b">
        <f>IF(ISBLANK(Wine!AH111),FALSE,if(Wine!AH111=0,FALSE,TRUE))</f>
        <v>0</v>
      </c>
      <c r="D2497" s="450" t="str">
        <f>if(Wine!AF111=0,"",IF(isblank(Wine!AF111),"",if(MOC!$J$148=false,Wine!AE111,if(C2497=true,MOC!$H$148&amp;Wine!AE111,if(MOC!$J$149,MOC!$H$148&amp;Wine!AE111,Wine!AE111)))))</f>
        <v/>
      </c>
      <c r="E2497" s="450" t="str">
        <f>if(Wine!AF111=0,"",IF(isblank(Wine!AF111),"",Wine!AF111))</f>
        <v/>
      </c>
      <c r="G2497" s="450" t="str">
        <f>if(Wine!AF111=0,"",IF(isblank(Wine!AF111),"",if(MOC!$J$156=true,Wine!$AE$14,$B$2401)))</f>
        <v/>
      </c>
      <c r="H2497" s="780">
        <f t="shared" si="25"/>
        <v>97</v>
      </c>
    </row>
    <row r="2498">
      <c r="A2498" s="779"/>
      <c r="C2498" s="450" t="b">
        <f>IF(ISBLANK(Wine!AH112),FALSE,if(Wine!AH112=0,FALSE,TRUE))</f>
        <v>0</v>
      </c>
      <c r="D2498" s="450" t="str">
        <f>if(Wine!AF112=0,"",IF(isblank(Wine!AF112),"",if(MOC!$J$148=false,Wine!AE112,if(C2498=true,MOC!$H$148&amp;Wine!AE112,if(MOC!$J$149,MOC!$H$148&amp;Wine!AE112,Wine!AE112)))))</f>
        <v/>
      </c>
      <c r="E2498" s="450" t="str">
        <f>if(Wine!AF112=0,"",IF(isblank(Wine!AF112),"",Wine!AF112))</f>
        <v/>
      </c>
      <c r="G2498" s="450" t="str">
        <f>if(Wine!AF112=0,"",IF(isblank(Wine!AF112),"",if(MOC!$J$156=true,Wine!$AE$14,$B$2401)))</f>
        <v/>
      </c>
      <c r="H2498" s="780">
        <f t="shared" si="25"/>
        <v>98</v>
      </c>
    </row>
    <row r="2499">
      <c r="A2499" s="779"/>
      <c r="C2499" s="450" t="b">
        <f>IF(ISBLANK(Wine!AH113),FALSE,if(Wine!AH113=0,FALSE,TRUE))</f>
        <v>0</v>
      </c>
      <c r="D2499" s="450" t="str">
        <f>if(Wine!AF113=0,"",IF(isblank(Wine!AF113),"",if(MOC!$J$148=false,Wine!AE113,if(C2499=true,MOC!$H$148&amp;Wine!AE113,if(MOC!$J$149,MOC!$H$148&amp;Wine!AE113,Wine!AE113)))))</f>
        <v/>
      </c>
      <c r="E2499" s="450" t="str">
        <f>if(Wine!AF113=0,"",IF(isblank(Wine!AF113),"",Wine!AF113))</f>
        <v/>
      </c>
      <c r="G2499" s="450" t="str">
        <f>if(Wine!AF113=0,"",IF(isblank(Wine!AF113),"",if(MOC!$J$156=true,Wine!$AE$14,$B$2401)))</f>
        <v/>
      </c>
      <c r="H2499" s="780">
        <f t="shared" si="25"/>
        <v>99</v>
      </c>
    </row>
    <row r="2500">
      <c r="A2500" s="779"/>
      <c r="C2500" s="450" t="b">
        <f>IF(ISBLANK(Wine!AH114),FALSE,if(Wine!AH114=0,FALSE,TRUE))</f>
        <v>0</v>
      </c>
      <c r="D2500" s="450" t="str">
        <f>if(Wine!AF114=0,"",IF(isblank(Wine!AF114),"",if(MOC!$J$148=false,Wine!AE114,if(C2500=true,MOC!$H$148&amp;Wine!AE114,if(MOC!$J$149,MOC!$H$148&amp;Wine!AE114,Wine!AE114)))))</f>
        <v/>
      </c>
      <c r="E2500" s="450" t="str">
        <f>if(Wine!AF114=0,"",IF(isblank(Wine!AF114),"",Wine!AF114))</f>
        <v/>
      </c>
      <c r="G2500" s="450" t="str">
        <f>if(Wine!AF114=0,"",IF(isblank(Wine!AF114),"",if(MOC!$J$156=true,Wine!$AE$14,$B$2401)))</f>
        <v/>
      </c>
      <c r="H2500" s="780">
        <f t="shared" si="25"/>
        <v>100</v>
      </c>
    </row>
    <row r="2501">
      <c r="A2501" s="779"/>
      <c r="C2501" s="450" t="b">
        <f>IF(ISBLANK(Wine!AH115),FALSE,if(Wine!AH115=0,FALSE,TRUE))</f>
        <v>0</v>
      </c>
      <c r="D2501" s="450" t="str">
        <f>if(Wine!AF115=0,"",IF(isblank(Wine!AF115),"",if(MOC!$J$148=false,Wine!AE115,if(C2501=true,MOC!$H$148&amp;Wine!AE115,if(MOC!$J$149,MOC!$H$148&amp;Wine!AE115,Wine!AE115)))))</f>
        <v/>
      </c>
      <c r="E2501" s="450" t="str">
        <f>if(Wine!AF115=0,"",IF(isblank(Wine!AF115),"",Wine!AF115))</f>
        <v/>
      </c>
      <c r="G2501" s="450" t="str">
        <f>if(Wine!AF115=0,"",IF(isblank(Wine!AF115),"",if(MOC!$J$156=true,Wine!$AE$14,$B$2401)))</f>
        <v/>
      </c>
      <c r="H2501" s="780">
        <f t="shared" si="25"/>
        <v>101</v>
      </c>
    </row>
    <row r="2502">
      <c r="A2502" s="779"/>
      <c r="H2502" s="780"/>
    </row>
    <row r="2503">
      <c r="A2503" s="779"/>
      <c r="H2503" s="780"/>
    </row>
    <row r="2504">
      <c r="A2504" s="779"/>
      <c r="H2504" s="780"/>
    </row>
    <row r="2505">
      <c r="A2505" s="791" t="str">
        <f>Wine!AE14&amp;" "&amp;Wine!AH15</f>
        <v>Optional Wine Category Bottle $</v>
      </c>
      <c r="B2505" s="784" t="str">
        <f>SUBSTITUTE(A2505,"$","")</f>
        <v>Optional Wine Category Bottle </v>
      </c>
      <c r="H2505" s="780"/>
    </row>
    <row r="2506">
      <c r="A2506" s="791" t="s">
        <v>506</v>
      </c>
      <c r="B2506" s="784" t="s">
        <v>506</v>
      </c>
      <c r="C2506" s="450" t="b">
        <f>IF(ISBLANK(Wine!AH16),FALSE,if(Wine!AH16=0,FALSE,TRUE))</f>
        <v>0</v>
      </c>
      <c r="D2506" s="450" t="str">
        <f>if(Wine!AH16=0,"",IF(isblank(Wine!AH16),"",if(MOC!$J$152=false,Wine!AE16,if(C2506=true,MOC!$H$152&amp;Wine!AE16,if(MOC!$J$153,MOC!$H$152&amp;Wine!AE16,Wine!AE16)))))</f>
        <v/>
      </c>
      <c r="E2506" s="450" t="str">
        <f>if(Wine!AH16=0,"",IF(isblank(Wine!AH16),"",Wine!AH16))</f>
        <v/>
      </c>
      <c r="G2506" s="450" t="str">
        <f>if(Wine!AH16=0,"",IF(isblank(Wine!AH16),"",if(MOC!$J$156=true,Wine!$AE$14,$B$2505)))</f>
        <v/>
      </c>
      <c r="H2506" s="780">
        <f>1+H2504</f>
        <v>1</v>
      </c>
    </row>
    <row r="2507">
      <c r="A2507" s="779"/>
      <c r="C2507" s="450" t="b">
        <f>IF(ISBLANK(Wine!AH17),FALSE,if(Wine!AH17=0,FALSE,TRUE))</f>
        <v>0</v>
      </c>
      <c r="D2507" s="450" t="str">
        <f>if(Wine!AH17=0,"",IF(isblank(Wine!AH17),"",if(MOC!$J$152=false,Wine!AE17,if(C2507=true,MOC!$H$152&amp;Wine!AE17,if(MOC!$J$153,MOC!$H$152&amp;Wine!AE17,Wine!AE17)))))</f>
        <v/>
      </c>
      <c r="E2507" s="450" t="str">
        <f>if(Wine!AH17=0,"",IF(isblank(Wine!AH17),"",Wine!AH17))</f>
        <v/>
      </c>
      <c r="G2507" s="450" t="str">
        <f>if(Wine!AH17=0,"",IF(isblank(Wine!AH17),"",if(MOC!$J$156=true,Wine!$AE$14,$B$2505)))</f>
        <v/>
      </c>
      <c r="H2507" s="780">
        <f t="shared" ref="H2507:H2605" si="26">1+H2506</f>
        <v>2</v>
      </c>
    </row>
    <row r="2508">
      <c r="A2508" s="779"/>
      <c r="C2508" s="450" t="b">
        <f>IF(ISBLANK(Wine!AH18),FALSE,if(Wine!AH18=0,FALSE,TRUE))</f>
        <v>0</v>
      </c>
      <c r="D2508" s="450" t="str">
        <f>if(Wine!AH18=0,"",IF(isblank(Wine!AH18),"",if(MOC!$J$152=false,Wine!AE18,if(C2508=true,MOC!$H$152&amp;Wine!AE18,if(MOC!$J$153,MOC!$H$152&amp;Wine!AE18,Wine!AE18)))))</f>
        <v/>
      </c>
      <c r="E2508" s="450" t="str">
        <f>if(Wine!AH18=0,"",IF(isblank(Wine!AH18),"",Wine!AH18))</f>
        <v/>
      </c>
      <c r="G2508" s="450" t="str">
        <f>if(Wine!AH18=0,"",IF(isblank(Wine!AH18),"",if(MOC!$J$156=true,Wine!$AE$14,$B$2505)))</f>
        <v/>
      </c>
      <c r="H2508" s="780">
        <f t="shared" si="26"/>
        <v>3</v>
      </c>
    </row>
    <row r="2509">
      <c r="A2509" s="779"/>
      <c r="C2509" s="450" t="b">
        <f>IF(ISBLANK(Wine!AH19),FALSE,if(Wine!AH19=0,FALSE,TRUE))</f>
        <v>0</v>
      </c>
      <c r="D2509" s="450" t="str">
        <f>if(Wine!AH19=0,"",IF(isblank(Wine!AH19),"",if(MOC!$J$152=false,Wine!AE19,if(C2509=true,MOC!$H$152&amp;Wine!AE19,if(MOC!$J$153,MOC!$H$152&amp;Wine!AE19,Wine!AE19)))))</f>
        <v/>
      </c>
      <c r="E2509" s="450" t="str">
        <f>if(Wine!AH19=0,"",IF(isblank(Wine!AH19),"",Wine!AH19))</f>
        <v/>
      </c>
      <c r="G2509" s="450" t="str">
        <f>if(Wine!AH19=0,"",IF(isblank(Wine!AH19),"",if(MOC!$J$156=true,Wine!$AE$14,$B$2505)))</f>
        <v/>
      </c>
      <c r="H2509" s="780">
        <f t="shared" si="26"/>
        <v>4</v>
      </c>
    </row>
    <row r="2510">
      <c r="A2510" s="779"/>
      <c r="C2510" s="450" t="b">
        <f>IF(ISBLANK(Wine!AH20),FALSE,if(Wine!AH20=0,FALSE,TRUE))</f>
        <v>0</v>
      </c>
      <c r="D2510" s="450" t="str">
        <f>if(Wine!AH20=0,"",IF(isblank(Wine!AH20),"",if(MOC!$J$152=false,Wine!AE20,if(C2510=true,MOC!$H$152&amp;Wine!AE20,if(MOC!$J$153,MOC!$H$152&amp;Wine!AE20,Wine!AE20)))))</f>
        <v/>
      </c>
      <c r="E2510" s="450" t="str">
        <f>if(Wine!AH20=0,"",IF(isblank(Wine!AH20),"",Wine!AH20))</f>
        <v/>
      </c>
      <c r="G2510" s="450" t="str">
        <f>if(Wine!AH20=0,"",IF(isblank(Wine!AH20),"",if(MOC!$J$156=true,Wine!$AE$14,$B$2505)))</f>
        <v/>
      </c>
      <c r="H2510" s="780">
        <f t="shared" si="26"/>
        <v>5</v>
      </c>
    </row>
    <row r="2511">
      <c r="A2511" s="779"/>
      <c r="C2511" s="450" t="b">
        <f>IF(ISBLANK(Wine!AH21),FALSE,if(Wine!AH21=0,FALSE,TRUE))</f>
        <v>0</v>
      </c>
      <c r="D2511" s="450" t="str">
        <f>if(Wine!AH21=0,"",IF(isblank(Wine!AH21),"",if(MOC!$J$152=false,Wine!AE21,if(C2511=true,MOC!$H$152&amp;Wine!AE21,if(MOC!$J$153,MOC!$H$152&amp;Wine!AE21,Wine!AE21)))))</f>
        <v/>
      </c>
      <c r="E2511" s="450" t="str">
        <f>if(Wine!AH21=0,"",IF(isblank(Wine!AH21),"",Wine!AH21))</f>
        <v/>
      </c>
      <c r="G2511" s="450" t="str">
        <f>if(Wine!AH21=0,"",IF(isblank(Wine!AH21),"",if(MOC!$J$156=true,Wine!$AE$14,$B$2505)))</f>
        <v/>
      </c>
      <c r="H2511" s="780">
        <f t="shared" si="26"/>
        <v>6</v>
      </c>
    </row>
    <row r="2512">
      <c r="A2512" s="779"/>
      <c r="C2512" s="450" t="b">
        <f>IF(ISBLANK(Wine!AH22),FALSE,if(Wine!AH22=0,FALSE,TRUE))</f>
        <v>0</v>
      </c>
      <c r="D2512" s="450" t="str">
        <f>if(Wine!AH22=0,"",IF(isblank(Wine!AH22),"",if(MOC!$J$152=false,Wine!AE22,if(C2512=true,MOC!$H$152&amp;Wine!AE22,if(MOC!$J$153,MOC!$H$152&amp;Wine!AE22,Wine!AE22)))))</f>
        <v/>
      </c>
      <c r="E2512" s="450" t="str">
        <f>if(Wine!AH22=0,"",IF(isblank(Wine!AH22),"",Wine!AH22))</f>
        <v/>
      </c>
      <c r="G2512" s="450" t="str">
        <f>if(Wine!AH22=0,"",IF(isblank(Wine!AH22),"",if(MOC!$J$156=true,Wine!$AE$14,$B$2505)))</f>
        <v/>
      </c>
      <c r="H2512" s="780">
        <f t="shared" si="26"/>
        <v>7</v>
      </c>
    </row>
    <row r="2513">
      <c r="A2513" s="779"/>
      <c r="C2513" s="450" t="b">
        <f>IF(ISBLANK(Wine!AH23),FALSE,if(Wine!AH23=0,FALSE,TRUE))</f>
        <v>0</v>
      </c>
      <c r="D2513" s="450" t="str">
        <f>if(Wine!AH23=0,"",IF(isblank(Wine!AH23),"",if(MOC!$J$152=false,Wine!AE23,if(C2513=true,MOC!$H$152&amp;Wine!AE23,if(MOC!$J$153,MOC!$H$152&amp;Wine!AE23,Wine!AE23)))))</f>
        <v/>
      </c>
      <c r="E2513" s="450" t="str">
        <f>if(Wine!AH23=0,"",IF(isblank(Wine!AH23),"",Wine!AH23))</f>
        <v/>
      </c>
      <c r="G2513" s="450" t="str">
        <f>if(Wine!AH23=0,"",IF(isblank(Wine!AH23),"",if(MOC!$J$156=true,Wine!$AE$14,$B$2505)))</f>
        <v/>
      </c>
      <c r="H2513" s="780">
        <f t="shared" si="26"/>
        <v>8</v>
      </c>
    </row>
    <row r="2514">
      <c r="A2514" s="779"/>
      <c r="C2514" s="450" t="b">
        <f>IF(ISBLANK(Wine!AH24),FALSE,if(Wine!AH24=0,FALSE,TRUE))</f>
        <v>0</v>
      </c>
      <c r="D2514" s="450" t="str">
        <f>if(Wine!AH24=0,"",IF(isblank(Wine!AH24),"",if(MOC!$J$152=false,Wine!AE24,if(C2514=true,MOC!$H$152&amp;Wine!AE24,if(MOC!$J$153,MOC!$H$152&amp;Wine!AE24,Wine!AE24)))))</f>
        <v/>
      </c>
      <c r="E2514" s="450" t="str">
        <f>if(Wine!AH24=0,"",IF(isblank(Wine!AH24),"",Wine!AH24))</f>
        <v/>
      </c>
      <c r="G2514" s="450" t="str">
        <f>if(Wine!AH24=0,"",IF(isblank(Wine!AH24),"",if(MOC!$J$156=true,Wine!$AE$14,$B$2505)))</f>
        <v/>
      </c>
      <c r="H2514" s="780">
        <f t="shared" si="26"/>
        <v>9</v>
      </c>
    </row>
    <row r="2515">
      <c r="A2515" s="779"/>
      <c r="C2515" s="450" t="b">
        <f>IF(ISBLANK(Wine!AH25),FALSE,if(Wine!AH25=0,FALSE,TRUE))</f>
        <v>0</v>
      </c>
      <c r="D2515" s="450" t="str">
        <f>if(Wine!AH25=0,"",IF(isblank(Wine!AH25),"",if(MOC!$J$152=false,Wine!AE25,if(C2515=true,MOC!$H$152&amp;Wine!AE25,if(MOC!$J$153,MOC!$H$152&amp;Wine!AE25,Wine!AE25)))))</f>
        <v/>
      </c>
      <c r="E2515" s="450" t="str">
        <f>if(Wine!AH25=0,"",IF(isblank(Wine!AH25),"",Wine!AH25))</f>
        <v/>
      </c>
      <c r="G2515" s="450" t="str">
        <f>if(Wine!AH25=0,"",IF(isblank(Wine!AH25),"",if(MOC!$J$156=true,Wine!$AE$14,$B$2505)))</f>
        <v/>
      </c>
      <c r="H2515" s="780">
        <f t="shared" si="26"/>
        <v>10</v>
      </c>
    </row>
    <row r="2516">
      <c r="A2516" s="779"/>
      <c r="C2516" s="450" t="b">
        <f>IF(ISBLANK(Wine!AH26),FALSE,if(Wine!AH26=0,FALSE,TRUE))</f>
        <v>0</v>
      </c>
      <c r="D2516" s="450" t="str">
        <f>if(Wine!AH26=0,"",IF(isblank(Wine!AH26),"",if(MOC!$J$152=false,Wine!AE26,if(C2516=true,MOC!$H$152&amp;Wine!AE26,if(MOC!$J$153,MOC!$H$152&amp;Wine!AE26,Wine!AE26)))))</f>
        <v/>
      </c>
      <c r="E2516" s="450" t="str">
        <f>if(Wine!AH26=0,"",IF(isblank(Wine!AH26),"",Wine!AH26))</f>
        <v/>
      </c>
      <c r="G2516" s="450" t="str">
        <f>if(Wine!AH26=0,"",IF(isblank(Wine!AH26),"",if(MOC!$J$156=true,Wine!$AE$14,$B$2505)))</f>
        <v/>
      </c>
      <c r="H2516" s="780">
        <f t="shared" si="26"/>
        <v>11</v>
      </c>
    </row>
    <row r="2517">
      <c r="A2517" s="779"/>
      <c r="C2517" s="450" t="b">
        <f>IF(ISBLANK(Wine!AH27),FALSE,if(Wine!AH27=0,FALSE,TRUE))</f>
        <v>0</v>
      </c>
      <c r="D2517" s="450" t="str">
        <f>if(Wine!AH27=0,"",IF(isblank(Wine!AH27),"",if(MOC!$J$152=false,Wine!AE27,if(C2517=true,MOC!$H$152&amp;Wine!AE27,if(MOC!$J$153,MOC!$H$152&amp;Wine!AE27,Wine!AE27)))))</f>
        <v/>
      </c>
      <c r="E2517" s="450" t="str">
        <f>if(Wine!AH27=0,"",IF(isblank(Wine!AH27),"",Wine!AH27))</f>
        <v/>
      </c>
      <c r="G2517" s="450" t="str">
        <f>if(Wine!AH27=0,"",IF(isblank(Wine!AH27),"",if(MOC!$J$156=true,Wine!$AE$14,$B$2505)))</f>
        <v/>
      </c>
      <c r="H2517" s="780">
        <f t="shared" si="26"/>
        <v>12</v>
      </c>
    </row>
    <row r="2518">
      <c r="A2518" s="779"/>
      <c r="C2518" s="450" t="b">
        <f>IF(ISBLANK(Wine!AH28),FALSE,if(Wine!AH28=0,FALSE,TRUE))</f>
        <v>0</v>
      </c>
      <c r="D2518" s="450" t="str">
        <f>if(Wine!AH28=0,"",IF(isblank(Wine!AH28),"",if(MOC!$J$152=false,Wine!AE28,if(C2518=true,MOC!$H$152&amp;Wine!AE28,if(MOC!$J$153,MOC!$H$152&amp;Wine!AE28,Wine!AE28)))))</f>
        <v/>
      </c>
      <c r="E2518" s="450" t="str">
        <f>if(Wine!AH28=0,"",IF(isblank(Wine!AH28),"",Wine!AH28))</f>
        <v/>
      </c>
      <c r="G2518" s="450" t="str">
        <f>if(Wine!AH28=0,"",IF(isblank(Wine!AH28),"",if(MOC!$J$156=true,Wine!$AE$14,$B$2505)))</f>
        <v/>
      </c>
      <c r="H2518" s="780">
        <f t="shared" si="26"/>
        <v>13</v>
      </c>
    </row>
    <row r="2519">
      <c r="A2519" s="779"/>
      <c r="C2519" s="450" t="b">
        <f>IF(ISBLANK(Wine!AH29),FALSE,if(Wine!AH29=0,FALSE,TRUE))</f>
        <v>0</v>
      </c>
      <c r="D2519" s="450" t="str">
        <f>if(Wine!AH29=0,"",IF(isblank(Wine!AH29),"",if(MOC!$J$152=false,Wine!AE29,if(C2519=true,MOC!$H$152&amp;Wine!AE29,if(MOC!$J$153,MOC!$H$152&amp;Wine!AE29,Wine!AE29)))))</f>
        <v/>
      </c>
      <c r="E2519" s="450" t="str">
        <f>if(Wine!AH29=0,"",IF(isblank(Wine!AH29),"",Wine!AH29))</f>
        <v/>
      </c>
      <c r="G2519" s="450" t="str">
        <f>if(Wine!AH29=0,"",IF(isblank(Wine!AH29),"",if(MOC!$J$156=true,Wine!$AE$14,$B$2505)))</f>
        <v/>
      </c>
      <c r="H2519" s="780">
        <f t="shared" si="26"/>
        <v>14</v>
      </c>
    </row>
    <row r="2520">
      <c r="A2520" s="779"/>
      <c r="C2520" s="450" t="b">
        <f>IF(ISBLANK(Wine!AH30),FALSE,if(Wine!AH30=0,FALSE,TRUE))</f>
        <v>0</v>
      </c>
      <c r="D2520" s="450" t="str">
        <f>if(Wine!AH30=0,"",IF(isblank(Wine!AH30),"",if(MOC!$J$152=false,Wine!AE30,if(C2520=true,MOC!$H$152&amp;Wine!AE30,if(MOC!$J$153,MOC!$H$152&amp;Wine!AE30,Wine!AE30)))))</f>
        <v/>
      </c>
      <c r="E2520" s="450" t="str">
        <f>if(Wine!AH30=0,"",IF(isblank(Wine!AH30),"",Wine!AH30))</f>
        <v/>
      </c>
      <c r="G2520" s="450" t="str">
        <f>if(Wine!AH30=0,"",IF(isblank(Wine!AH30),"",if(MOC!$J$156=true,Wine!$AE$14,$B$2505)))</f>
        <v/>
      </c>
      <c r="H2520" s="780">
        <f t="shared" si="26"/>
        <v>15</v>
      </c>
    </row>
    <row r="2521">
      <c r="A2521" s="779"/>
      <c r="C2521" s="450" t="b">
        <f>IF(ISBLANK(Wine!AH31),FALSE,if(Wine!AH31=0,FALSE,TRUE))</f>
        <v>0</v>
      </c>
      <c r="D2521" s="450" t="str">
        <f>if(Wine!AH31=0,"",IF(isblank(Wine!AH31),"",if(MOC!$J$152=false,Wine!AE31,if(C2521=true,MOC!$H$152&amp;Wine!AE31,if(MOC!$J$153,MOC!$H$152&amp;Wine!AE31,Wine!AE31)))))</f>
        <v/>
      </c>
      <c r="E2521" s="450" t="str">
        <f>if(Wine!AH31=0,"",IF(isblank(Wine!AH31),"",Wine!AH31))</f>
        <v/>
      </c>
      <c r="G2521" s="450" t="str">
        <f>if(Wine!AH31=0,"",IF(isblank(Wine!AH31),"",if(MOC!$J$156=true,Wine!$AE$14,$B$2505)))</f>
        <v/>
      </c>
      <c r="H2521" s="780">
        <f t="shared" si="26"/>
        <v>16</v>
      </c>
    </row>
    <row r="2522">
      <c r="A2522" s="779"/>
      <c r="C2522" s="450" t="b">
        <f>IF(ISBLANK(Wine!AH32),FALSE,if(Wine!AH32=0,FALSE,TRUE))</f>
        <v>0</v>
      </c>
      <c r="D2522" s="450" t="str">
        <f>if(Wine!AH32=0,"",IF(isblank(Wine!AH32),"",if(MOC!$J$152=false,Wine!AE32,if(C2522=true,MOC!$H$152&amp;Wine!AE32,if(MOC!$J$153,MOC!$H$152&amp;Wine!AE32,Wine!AE32)))))</f>
        <v/>
      </c>
      <c r="E2522" s="450" t="str">
        <f>if(Wine!AH32=0,"",IF(isblank(Wine!AH32),"",Wine!AH32))</f>
        <v/>
      </c>
      <c r="G2522" s="450" t="str">
        <f>if(Wine!AH32=0,"",IF(isblank(Wine!AH32),"",if(MOC!$J$156=true,Wine!$AE$14,$B$2505)))</f>
        <v/>
      </c>
      <c r="H2522" s="780">
        <f t="shared" si="26"/>
        <v>17</v>
      </c>
    </row>
    <row r="2523">
      <c r="A2523" s="779"/>
      <c r="C2523" s="450" t="b">
        <f>IF(ISBLANK(Wine!AH33),FALSE,if(Wine!AH33=0,FALSE,TRUE))</f>
        <v>0</v>
      </c>
      <c r="D2523" s="450" t="str">
        <f>if(Wine!AH33=0,"",IF(isblank(Wine!AH33),"",if(MOC!$J$152=false,Wine!AE33,if(C2523=true,MOC!$H$152&amp;Wine!AE33,if(MOC!$J$153,MOC!$H$152&amp;Wine!AE33,Wine!AE33)))))</f>
        <v/>
      </c>
      <c r="E2523" s="450" t="str">
        <f>if(Wine!AH33=0,"",IF(isblank(Wine!AH33),"",Wine!AH33))</f>
        <v/>
      </c>
      <c r="G2523" s="450" t="str">
        <f>if(Wine!AH33=0,"",IF(isblank(Wine!AH33),"",if(MOC!$J$156=true,Wine!$AE$14,$B$2505)))</f>
        <v/>
      </c>
      <c r="H2523" s="780">
        <f t="shared" si="26"/>
        <v>18</v>
      </c>
    </row>
    <row r="2524">
      <c r="A2524" s="779"/>
      <c r="C2524" s="450" t="b">
        <f>IF(ISBLANK(Wine!AH34),FALSE,if(Wine!AH34=0,FALSE,TRUE))</f>
        <v>0</v>
      </c>
      <c r="D2524" s="450" t="str">
        <f>if(Wine!AH34=0,"",IF(isblank(Wine!AH34),"",if(MOC!$J$152=false,Wine!AE34,if(C2524=true,MOC!$H$152&amp;Wine!AE34,if(MOC!$J$153,MOC!$H$152&amp;Wine!AE34,Wine!AE34)))))</f>
        <v/>
      </c>
      <c r="E2524" s="450" t="str">
        <f>if(Wine!AH34=0,"",IF(isblank(Wine!AH34),"",Wine!AH34))</f>
        <v/>
      </c>
      <c r="G2524" s="450" t="str">
        <f>if(Wine!AH34=0,"",IF(isblank(Wine!AH34),"",if(MOC!$J$156=true,Wine!$AE$14,$B$2505)))</f>
        <v/>
      </c>
      <c r="H2524" s="780">
        <f t="shared" si="26"/>
        <v>19</v>
      </c>
    </row>
    <row r="2525">
      <c r="A2525" s="779"/>
      <c r="C2525" s="450" t="b">
        <f>IF(ISBLANK(Wine!AH35),FALSE,if(Wine!AH35=0,FALSE,TRUE))</f>
        <v>0</v>
      </c>
      <c r="D2525" s="450" t="str">
        <f>if(Wine!AH35=0,"",IF(isblank(Wine!AH35),"",if(MOC!$J$152=false,Wine!AE35,if(C2525=true,MOC!$H$152&amp;Wine!AE35,if(MOC!$J$153,MOC!$H$152&amp;Wine!AE35,Wine!AE35)))))</f>
        <v/>
      </c>
      <c r="E2525" s="450" t="str">
        <f>if(Wine!AH35=0,"",IF(isblank(Wine!AH35),"",Wine!AH35))</f>
        <v/>
      </c>
      <c r="G2525" s="450" t="str">
        <f>if(Wine!AH35=0,"",IF(isblank(Wine!AH35),"",if(MOC!$J$156=true,Wine!$AE$14,$B$2505)))</f>
        <v/>
      </c>
      <c r="H2525" s="780">
        <f t="shared" si="26"/>
        <v>20</v>
      </c>
    </row>
    <row r="2526">
      <c r="A2526" s="779"/>
      <c r="C2526" s="450" t="b">
        <f>IF(ISBLANK(Wine!AH36),FALSE,if(Wine!AH36=0,FALSE,TRUE))</f>
        <v>0</v>
      </c>
      <c r="D2526" s="450" t="str">
        <f>if(Wine!AH36=0,"",IF(isblank(Wine!AH36),"",if(MOC!$J$152=false,Wine!AE36,if(C2526=true,MOC!$H$152&amp;Wine!AE36,if(MOC!$J$153,MOC!$H$152&amp;Wine!AE36,Wine!AE36)))))</f>
        <v/>
      </c>
      <c r="E2526" s="450" t="str">
        <f>if(Wine!AH36=0,"",IF(isblank(Wine!AH36),"",Wine!AH36))</f>
        <v/>
      </c>
      <c r="G2526" s="450" t="str">
        <f>if(Wine!AH36=0,"",IF(isblank(Wine!AH36),"",if(MOC!$J$156=true,Wine!$AE$14,$B$2505)))</f>
        <v/>
      </c>
      <c r="H2526" s="780">
        <f t="shared" si="26"/>
        <v>21</v>
      </c>
    </row>
    <row r="2527">
      <c r="A2527" s="779"/>
      <c r="C2527" s="450" t="b">
        <f>IF(ISBLANK(Wine!AH37),FALSE,if(Wine!AH37=0,FALSE,TRUE))</f>
        <v>0</v>
      </c>
      <c r="D2527" s="450" t="str">
        <f>if(Wine!AH37=0,"",IF(isblank(Wine!AH37),"",if(MOC!$J$152=false,Wine!AE37,if(C2527=true,MOC!$H$152&amp;Wine!AE37,if(MOC!$J$153,MOC!$H$152&amp;Wine!AE37,Wine!AE37)))))</f>
        <v/>
      </c>
      <c r="E2527" s="450" t="str">
        <f>if(Wine!AH37=0,"",IF(isblank(Wine!AH37),"",Wine!AH37))</f>
        <v/>
      </c>
      <c r="G2527" s="450" t="str">
        <f>if(Wine!AH37=0,"",IF(isblank(Wine!AH37),"",if(MOC!$J$156=true,Wine!$AE$14,$B$2505)))</f>
        <v/>
      </c>
      <c r="H2527" s="780">
        <f t="shared" si="26"/>
        <v>22</v>
      </c>
    </row>
    <row r="2528">
      <c r="A2528" s="779"/>
      <c r="C2528" s="450" t="b">
        <f>IF(ISBLANK(Wine!AH38),FALSE,if(Wine!AH38=0,FALSE,TRUE))</f>
        <v>0</v>
      </c>
      <c r="D2528" s="450" t="str">
        <f>if(Wine!AH38=0,"",IF(isblank(Wine!AH38),"",if(MOC!$J$152=false,Wine!AE38,if(C2528=true,MOC!$H$152&amp;Wine!AE38,if(MOC!$J$153,MOC!$H$152&amp;Wine!AE38,Wine!AE38)))))</f>
        <v/>
      </c>
      <c r="E2528" s="450" t="str">
        <f>if(Wine!AH38=0,"",IF(isblank(Wine!AH38),"",Wine!AH38))</f>
        <v/>
      </c>
      <c r="G2528" s="450" t="str">
        <f>if(Wine!AH38=0,"",IF(isblank(Wine!AH38),"",if(MOC!$J$156=true,Wine!$AE$14,$B$2505)))</f>
        <v/>
      </c>
      <c r="H2528" s="780">
        <f t="shared" si="26"/>
        <v>23</v>
      </c>
    </row>
    <row r="2529">
      <c r="A2529" s="779"/>
      <c r="C2529" s="450" t="b">
        <f>IF(ISBLANK(Wine!AH39),FALSE,if(Wine!AH39=0,FALSE,TRUE))</f>
        <v>0</v>
      </c>
      <c r="D2529" s="450" t="str">
        <f>if(Wine!AH39=0,"",IF(isblank(Wine!AH39),"",if(MOC!$J$152=false,Wine!AE39,if(C2529=true,MOC!$H$152&amp;Wine!AE39,if(MOC!$J$153,MOC!$H$152&amp;Wine!AE39,Wine!AE39)))))</f>
        <v/>
      </c>
      <c r="E2529" s="450" t="str">
        <f>if(Wine!AH39=0,"",IF(isblank(Wine!AH39),"",Wine!AH39))</f>
        <v/>
      </c>
      <c r="G2529" s="450" t="str">
        <f>if(Wine!AH39=0,"",IF(isblank(Wine!AH39),"",if(MOC!$J$156=true,Wine!$AE$14,$B$2505)))</f>
        <v/>
      </c>
      <c r="H2529" s="780">
        <f t="shared" si="26"/>
        <v>24</v>
      </c>
    </row>
    <row r="2530">
      <c r="A2530" s="779"/>
      <c r="C2530" s="450" t="b">
        <f>IF(ISBLANK(Wine!AH40),FALSE,if(Wine!AH40=0,FALSE,TRUE))</f>
        <v>0</v>
      </c>
      <c r="D2530" s="450" t="str">
        <f>if(Wine!AH40=0,"",IF(isblank(Wine!AH40),"",if(MOC!$J$152=false,Wine!AE40,if(C2530=true,MOC!$H$152&amp;Wine!AE40,if(MOC!$J$153,MOC!$H$152&amp;Wine!AE40,Wine!AE40)))))</f>
        <v/>
      </c>
      <c r="E2530" s="450" t="str">
        <f>if(Wine!AH40=0,"",IF(isblank(Wine!AH40),"",Wine!AH40))</f>
        <v/>
      </c>
      <c r="G2530" s="450" t="str">
        <f>if(Wine!AH40=0,"",IF(isblank(Wine!AH40),"",if(MOC!$J$156=true,Wine!$AE$14,$B$2505)))</f>
        <v/>
      </c>
      <c r="H2530" s="780">
        <f t="shared" si="26"/>
        <v>25</v>
      </c>
    </row>
    <row r="2531">
      <c r="A2531" s="779"/>
      <c r="C2531" s="450" t="b">
        <f>IF(ISBLANK(Wine!AH41),FALSE,if(Wine!AH41=0,FALSE,TRUE))</f>
        <v>0</v>
      </c>
      <c r="D2531" s="450" t="str">
        <f>if(Wine!AH41=0,"",IF(isblank(Wine!AH41),"",if(MOC!$J$152=false,Wine!AE41,if(C2531=true,MOC!$H$152&amp;Wine!AE41,if(MOC!$J$153,MOC!$H$152&amp;Wine!AE41,Wine!AE41)))))</f>
        <v/>
      </c>
      <c r="E2531" s="450" t="str">
        <f>if(Wine!AH41=0,"",IF(isblank(Wine!AH41),"",Wine!AH41))</f>
        <v/>
      </c>
      <c r="G2531" s="450" t="str">
        <f>if(Wine!AH41=0,"",IF(isblank(Wine!AH41),"",if(MOC!$J$156=true,Wine!$AE$14,$B$2505)))</f>
        <v/>
      </c>
      <c r="H2531" s="780">
        <f t="shared" si="26"/>
        <v>26</v>
      </c>
    </row>
    <row r="2532">
      <c r="A2532" s="779"/>
      <c r="C2532" s="450" t="b">
        <f>IF(ISBLANK(Wine!AH42),FALSE,if(Wine!AH42=0,FALSE,TRUE))</f>
        <v>0</v>
      </c>
      <c r="D2532" s="450" t="str">
        <f>if(Wine!AH42=0,"",IF(isblank(Wine!AH42),"",if(MOC!$J$152=false,Wine!AE42,if(C2532=true,MOC!$H$152&amp;Wine!AE42,if(MOC!$J$153,MOC!$H$152&amp;Wine!AE42,Wine!AE42)))))</f>
        <v/>
      </c>
      <c r="E2532" s="450" t="str">
        <f>if(Wine!AH42=0,"",IF(isblank(Wine!AH42),"",Wine!AH42))</f>
        <v/>
      </c>
      <c r="G2532" s="450" t="str">
        <f>if(Wine!AH42=0,"",IF(isblank(Wine!AH42),"",if(MOC!$J$156=true,Wine!$AE$14,$B$2505)))</f>
        <v/>
      </c>
      <c r="H2532" s="780">
        <f t="shared" si="26"/>
        <v>27</v>
      </c>
    </row>
    <row r="2533">
      <c r="A2533" s="779"/>
      <c r="C2533" s="450" t="b">
        <f>IF(ISBLANK(Wine!AH43),FALSE,if(Wine!AH43=0,FALSE,TRUE))</f>
        <v>0</v>
      </c>
      <c r="D2533" s="450" t="str">
        <f>if(Wine!AH43=0,"",IF(isblank(Wine!AH43),"",if(MOC!$J$152=false,Wine!AE43,if(C2533=true,MOC!$H$152&amp;Wine!AE43,if(MOC!$J$153,MOC!$H$152&amp;Wine!AE43,Wine!AE43)))))</f>
        <v/>
      </c>
      <c r="E2533" s="450" t="str">
        <f>if(Wine!AH43=0,"",IF(isblank(Wine!AH43),"",Wine!AH43))</f>
        <v/>
      </c>
      <c r="G2533" s="450" t="str">
        <f>if(Wine!AH43=0,"",IF(isblank(Wine!AH43),"",if(MOC!$J$156=true,Wine!$AE$14,$B$2505)))</f>
        <v/>
      </c>
      <c r="H2533" s="780">
        <f t="shared" si="26"/>
        <v>28</v>
      </c>
    </row>
    <row r="2534">
      <c r="A2534" s="779"/>
      <c r="C2534" s="450" t="b">
        <f>IF(ISBLANK(Wine!AH44),FALSE,if(Wine!AH44=0,FALSE,TRUE))</f>
        <v>0</v>
      </c>
      <c r="D2534" s="450" t="str">
        <f>if(Wine!AH44=0,"",IF(isblank(Wine!AH44),"",if(MOC!$J$152=false,Wine!AE44,if(C2534=true,MOC!$H$152&amp;Wine!AE44,if(MOC!$J$153,MOC!$H$152&amp;Wine!AE44,Wine!AE44)))))</f>
        <v/>
      </c>
      <c r="E2534" s="450" t="str">
        <f>if(Wine!AH44=0,"",IF(isblank(Wine!AH44),"",Wine!AH44))</f>
        <v/>
      </c>
      <c r="G2534" s="450" t="str">
        <f>if(Wine!AH44=0,"",IF(isblank(Wine!AH44),"",if(MOC!$J$156=true,Wine!$AE$14,$B$2505)))</f>
        <v/>
      </c>
      <c r="H2534" s="780">
        <f t="shared" si="26"/>
        <v>29</v>
      </c>
    </row>
    <row r="2535">
      <c r="A2535" s="779"/>
      <c r="C2535" s="450" t="b">
        <f>IF(ISBLANK(Wine!AH45),FALSE,if(Wine!AH45=0,FALSE,TRUE))</f>
        <v>0</v>
      </c>
      <c r="D2535" s="450" t="str">
        <f>if(Wine!AH45=0,"",IF(isblank(Wine!AH45),"",if(MOC!$J$152=false,Wine!AE45,if(C2535=true,MOC!$H$152&amp;Wine!AE45,if(MOC!$J$153,MOC!$H$152&amp;Wine!AE45,Wine!AE45)))))</f>
        <v/>
      </c>
      <c r="E2535" s="450" t="str">
        <f>if(Wine!AH45=0,"",IF(isblank(Wine!AH45),"",Wine!AH45))</f>
        <v/>
      </c>
      <c r="G2535" s="450" t="str">
        <f>if(Wine!AH45=0,"",IF(isblank(Wine!AH45),"",if(MOC!$J$156=true,Wine!$AE$14,$B$2505)))</f>
        <v/>
      </c>
      <c r="H2535" s="780">
        <f t="shared" si="26"/>
        <v>30</v>
      </c>
    </row>
    <row r="2536">
      <c r="A2536" s="779"/>
      <c r="C2536" s="450" t="b">
        <f>IF(ISBLANK(Wine!AH46),FALSE,if(Wine!AH46=0,FALSE,TRUE))</f>
        <v>0</v>
      </c>
      <c r="D2536" s="450" t="str">
        <f>if(Wine!AH46=0,"",IF(isblank(Wine!AH46),"",if(MOC!$J$152=false,Wine!AE46,if(C2536=true,MOC!$H$152&amp;Wine!AE46,if(MOC!$J$153,MOC!$H$152&amp;Wine!AE46,Wine!AE46)))))</f>
        <v/>
      </c>
      <c r="E2536" s="450" t="str">
        <f>if(Wine!AH46=0,"",IF(isblank(Wine!AH46),"",Wine!AH46))</f>
        <v/>
      </c>
      <c r="G2536" s="450" t="str">
        <f>if(Wine!AH46=0,"",IF(isblank(Wine!AH46),"",if(MOC!$J$156=true,Wine!$AE$14,$B$2505)))</f>
        <v/>
      </c>
      <c r="H2536" s="780">
        <f t="shared" si="26"/>
        <v>31</v>
      </c>
    </row>
    <row r="2537">
      <c r="A2537" s="779"/>
      <c r="C2537" s="450" t="b">
        <f>IF(ISBLANK(Wine!AH47),FALSE,if(Wine!AH47=0,FALSE,TRUE))</f>
        <v>0</v>
      </c>
      <c r="D2537" s="450" t="str">
        <f>if(Wine!AH47=0,"",IF(isblank(Wine!AH47),"",if(MOC!$J$152=false,Wine!AE47,if(C2537=true,MOC!$H$152&amp;Wine!AE47,if(MOC!$J$153,MOC!$H$152&amp;Wine!AE47,Wine!AE47)))))</f>
        <v/>
      </c>
      <c r="E2537" s="450" t="str">
        <f>if(Wine!AH47=0,"",IF(isblank(Wine!AH47),"",Wine!AH47))</f>
        <v/>
      </c>
      <c r="G2537" s="450" t="str">
        <f>if(Wine!AH47=0,"",IF(isblank(Wine!AH47),"",if(MOC!$J$156=true,Wine!$AE$14,$B$2505)))</f>
        <v/>
      </c>
      <c r="H2537" s="780">
        <f t="shared" si="26"/>
        <v>32</v>
      </c>
    </row>
    <row r="2538">
      <c r="A2538" s="779"/>
      <c r="C2538" s="450" t="b">
        <f>IF(ISBLANK(Wine!AH48),FALSE,if(Wine!AH48=0,FALSE,TRUE))</f>
        <v>0</v>
      </c>
      <c r="D2538" s="450" t="str">
        <f>if(Wine!AH48=0,"",IF(isblank(Wine!AH48),"",if(MOC!$J$152=false,Wine!AE48,if(C2538=true,MOC!$H$152&amp;Wine!AE48,if(MOC!$J$153,MOC!$H$152&amp;Wine!AE48,Wine!AE48)))))</f>
        <v/>
      </c>
      <c r="E2538" s="450" t="str">
        <f>if(Wine!AH48=0,"",IF(isblank(Wine!AH48),"",Wine!AH48))</f>
        <v/>
      </c>
      <c r="G2538" s="450" t="str">
        <f>if(Wine!AH48=0,"",IF(isblank(Wine!AH48),"",if(MOC!$J$156=true,Wine!$AE$14,$B$2505)))</f>
        <v/>
      </c>
      <c r="H2538" s="780">
        <f t="shared" si="26"/>
        <v>33</v>
      </c>
    </row>
    <row r="2539">
      <c r="A2539" s="779"/>
      <c r="C2539" s="450" t="b">
        <f>IF(ISBLANK(Wine!AH49),FALSE,if(Wine!AH49=0,FALSE,TRUE))</f>
        <v>0</v>
      </c>
      <c r="D2539" s="450" t="str">
        <f>if(Wine!AH49=0,"",IF(isblank(Wine!AH49),"",if(MOC!$J$152=false,Wine!AE49,if(C2539=true,MOC!$H$152&amp;Wine!AE49,if(MOC!$J$153,MOC!$H$152&amp;Wine!AE49,Wine!AE49)))))</f>
        <v/>
      </c>
      <c r="E2539" s="450" t="str">
        <f>if(Wine!AH49=0,"",IF(isblank(Wine!AH49),"",Wine!AH49))</f>
        <v/>
      </c>
      <c r="G2539" s="450" t="str">
        <f>if(Wine!AH49=0,"",IF(isblank(Wine!AH49),"",if(MOC!$J$156=true,Wine!$AE$14,$B$2505)))</f>
        <v/>
      </c>
      <c r="H2539" s="780">
        <f t="shared" si="26"/>
        <v>34</v>
      </c>
    </row>
    <row r="2540">
      <c r="A2540" s="779"/>
      <c r="C2540" s="450" t="b">
        <f>IF(ISBLANK(Wine!AH50),FALSE,if(Wine!AH50=0,FALSE,TRUE))</f>
        <v>0</v>
      </c>
      <c r="D2540" s="450" t="str">
        <f>if(Wine!AH50=0,"",IF(isblank(Wine!AH50),"",if(MOC!$J$152=false,Wine!AE50,if(C2540=true,MOC!$H$152&amp;Wine!AE50,if(MOC!$J$153,MOC!$H$152&amp;Wine!AE50,Wine!AE50)))))</f>
        <v/>
      </c>
      <c r="E2540" s="450" t="str">
        <f>if(Wine!AH50=0,"",IF(isblank(Wine!AH50),"",Wine!AH50))</f>
        <v/>
      </c>
      <c r="G2540" s="450" t="str">
        <f>if(Wine!AH50=0,"",IF(isblank(Wine!AH50),"",if(MOC!$J$156=true,Wine!$AE$14,$B$2505)))</f>
        <v/>
      </c>
      <c r="H2540" s="780">
        <f t="shared" si="26"/>
        <v>35</v>
      </c>
    </row>
    <row r="2541">
      <c r="A2541" s="779"/>
      <c r="C2541" s="450" t="b">
        <f>IF(ISBLANK(Wine!AH51),FALSE,if(Wine!AH51=0,FALSE,TRUE))</f>
        <v>0</v>
      </c>
      <c r="D2541" s="450" t="str">
        <f>if(Wine!AH51=0,"",IF(isblank(Wine!AH51),"",if(MOC!$J$152=false,Wine!AE51,if(C2541=true,MOC!$H$152&amp;Wine!AE51,if(MOC!$J$153,MOC!$H$152&amp;Wine!AE51,Wine!AE51)))))</f>
        <v/>
      </c>
      <c r="E2541" s="450" t="str">
        <f>if(Wine!AH51=0,"",IF(isblank(Wine!AH51),"",Wine!AH51))</f>
        <v/>
      </c>
      <c r="G2541" s="450" t="str">
        <f>if(Wine!AH51=0,"",IF(isblank(Wine!AH51),"",if(MOC!$J$156=true,Wine!$AE$14,$B$2505)))</f>
        <v/>
      </c>
      <c r="H2541" s="780">
        <f t="shared" si="26"/>
        <v>36</v>
      </c>
    </row>
    <row r="2542">
      <c r="A2542" s="779"/>
      <c r="C2542" s="450" t="b">
        <f>IF(ISBLANK(Wine!AH52),FALSE,if(Wine!AH52=0,FALSE,TRUE))</f>
        <v>0</v>
      </c>
      <c r="D2542" s="450" t="str">
        <f>if(Wine!AH52=0,"",IF(isblank(Wine!AH52),"",if(MOC!$J$152=false,Wine!AE52,if(C2542=true,MOC!$H$152&amp;Wine!AE52,if(MOC!$J$153,MOC!$H$152&amp;Wine!AE52,Wine!AE52)))))</f>
        <v/>
      </c>
      <c r="E2542" s="450" t="str">
        <f>if(Wine!AH52=0,"",IF(isblank(Wine!AH52),"",Wine!AH52))</f>
        <v/>
      </c>
      <c r="G2542" s="450" t="str">
        <f>if(Wine!AH52=0,"",IF(isblank(Wine!AH52),"",if(MOC!$J$156=true,Wine!$AE$14,$B$2505)))</f>
        <v/>
      </c>
      <c r="H2542" s="780">
        <f t="shared" si="26"/>
        <v>37</v>
      </c>
    </row>
    <row r="2543">
      <c r="A2543" s="779"/>
      <c r="C2543" s="450" t="b">
        <f>IF(ISBLANK(Wine!AH53),FALSE,if(Wine!AH53=0,FALSE,TRUE))</f>
        <v>0</v>
      </c>
      <c r="D2543" s="450" t="str">
        <f>if(Wine!AH53=0,"",IF(isblank(Wine!AH53),"",if(MOC!$J$152=false,Wine!AE53,if(C2543=true,MOC!$H$152&amp;Wine!AE53,if(MOC!$J$153,MOC!$H$152&amp;Wine!AE53,Wine!AE53)))))</f>
        <v/>
      </c>
      <c r="E2543" s="450" t="str">
        <f>if(Wine!AH53=0,"",IF(isblank(Wine!AH53),"",Wine!AH53))</f>
        <v/>
      </c>
      <c r="G2543" s="450" t="str">
        <f>if(Wine!AH53=0,"",IF(isblank(Wine!AH53),"",if(MOC!$J$156=true,Wine!$AE$14,$B$2505)))</f>
        <v/>
      </c>
      <c r="H2543" s="780">
        <f t="shared" si="26"/>
        <v>38</v>
      </c>
    </row>
    <row r="2544">
      <c r="A2544" s="779"/>
      <c r="C2544" s="450" t="b">
        <f>IF(ISBLANK(Wine!AH54),FALSE,if(Wine!AH54=0,FALSE,TRUE))</f>
        <v>0</v>
      </c>
      <c r="D2544" s="450" t="str">
        <f>if(Wine!AH54=0,"",IF(isblank(Wine!AH54),"",if(MOC!$J$152=false,Wine!AE54,if(C2544=true,MOC!$H$152&amp;Wine!AE54,if(MOC!$J$153,MOC!$H$152&amp;Wine!AE54,Wine!AE54)))))</f>
        <v/>
      </c>
      <c r="E2544" s="450" t="str">
        <f>if(Wine!AH54=0,"",IF(isblank(Wine!AH54),"",Wine!AH54))</f>
        <v/>
      </c>
      <c r="G2544" s="450" t="str">
        <f>if(Wine!AH54=0,"",IF(isblank(Wine!AH54),"",if(MOC!$J$156=true,Wine!$AE$14,$B$2505)))</f>
        <v/>
      </c>
      <c r="H2544" s="780">
        <f t="shared" si="26"/>
        <v>39</v>
      </c>
    </row>
    <row r="2545">
      <c r="A2545" s="779"/>
      <c r="C2545" s="450" t="b">
        <f>IF(ISBLANK(Wine!AH55),FALSE,if(Wine!AH55=0,FALSE,TRUE))</f>
        <v>0</v>
      </c>
      <c r="D2545" s="450" t="str">
        <f>if(Wine!AH55=0,"",IF(isblank(Wine!AH55),"",if(MOC!$J$152=false,Wine!AE55,if(C2545=true,MOC!$H$152&amp;Wine!AE55,if(MOC!$J$153,MOC!$H$152&amp;Wine!AE55,Wine!AE55)))))</f>
        <v/>
      </c>
      <c r="E2545" s="450" t="str">
        <f>if(Wine!AH55=0,"",IF(isblank(Wine!AH55),"",Wine!AH55))</f>
        <v/>
      </c>
      <c r="G2545" s="450" t="str">
        <f>if(Wine!AH55=0,"",IF(isblank(Wine!AH55),"",if(MOC!$J$156=true,Wine!$AE$14,$B$2505)))</f>
        <v/>
      </c>
      <c r="H2545" s="780">
        <f t="shared" si="26"/>
        <v>40</v>
      </c>
    </row>
    <row r="2546">
      <c r="A2546" s="779"/>
      <c r="C2546" s="450" t="b">
        <f>IF(ISBLANK(Wine!AH56),FALSE,if(Wine!AH56=0,FALSE,TRUE))</f>
        <v>0</v>
      </c>
      <c r="D2546" s="450" t="str">
        <f>if(Wine!AH56=0,"",IF(isblank(Wine!AH56),"",if(MOC!$J$152=false,Wine!AE56,if(C2546=true,MOC!$H$152&amp;Wine!AE56,if(MOC!$J$153,MOC!$H$152&amp;Wine!AE56,Wine!AE56)))))</f>
        <v/>
      </c>
      <c r="E2546" s="450" t="str">
        <f>if(Wine!AH56=0,"",IF(isblank(Wine!AH56),"",Wine!AH56))</f>
        <v/>
      </c>
      <c r="G2546" s="450" t="str">
        <f>if(Wine!AH56=0,"",IF(isblank(Wine!AH56),"",if(MOC!$J$156=true,Wine!$AE$14,$B$2505)))</f>
        <v/>
      </c>
      <c r="H2546" s="780">
        <f t="shared" si="26"/>
        <v>41</v>
      </c>
    </row>
    <row r="2547">
      <c r="A2547" s="779"/>
      <c r="C2547" s="450" t="b">
        <f>IF(ISBLANK(Wine!AH57),FALSE,if(Wine!AH57=0,FALSE,TRUE))</f>
        <v>0</v>
      </c>
      <c r="D2547" s="450" t="str">
        <f>if(Wine!AH57=0,"",IF(isblank(Wine!AH57),"",if(MOC!$J$152=false,Wine!AE57,if(C2547=true,MOC!$H$152&amp;Wine!AE57,if(MOC!$J$153,MOC!$H$152&amp;Wine!AE57,Wine!AE57)))))</f>
        <v/>
      </c>
      <c r="E2547" s="450" t="str">
        <f>if(Wine!AH57=0,"",IF(isblank(Wine!AH57),"",Wine!AH57))</f>
        <v/>
      </c>
      <c r="G2547" s="450" t="str">
        <f>if(Wine!AH57=0,"",IF(isblank(Wine!AH57),"",if(MOC!$J$156=true,Wine!$AE$14,$B$2505)))</f>
        <v/>
      </c>
      <c r="H2547" s="780">
        <f t="shared" si="26"/>
        <v>42</v>
      </c>
    </row>
    <row r="2548">
      <c r="A2548" s="779"/>
      <c r="C2548" s="450" t="b">
        <f>IF(ISBLANK(Wine!AH58),FALSE,if(Wine!AH58=0,FALSE,TRUE))</f>
        <v>0</v>
      </c>
      <c r="D2548" s="450" t="str">
        <f>if(Wine!AH58=0,"",IF(isblank(Wine!AH58),"",if(MOC!$J$152=false,Wine!AE58,if(C2548=true,MOC!$H$152&amp;Wine!AE58,if(MOC!$J$153,MOC!$H$152&amp;Wine!AE58,Wine!AE58)))))</f>
        <v/>
      </c>
      <c r="E2548" s="450" t="str">
        <f>if(Wine!AH58=0,"",IF(isblank(Wine!AH58),"",Wine!AH58))</f>
        <v/>
      </c>
      <c r="G2548" s="450" t="str">
        <f>if(Wine!AH58=0,"",IF(isblank(Wine!AH58),"",if(MOC!$J$156=true,Wine!$AE$14,$B$2505)))</f>
        <v/>
      </c>
      <c r="H2548" s="780">
        <f t="shared" si="26"/>
        <v>43</v>
      </c>
    </row>
    <row r="2549">
      <c r="A2549" s="779"/>
      <c r="C2549" s="450" t="b">
        <f>IF(ISBLANK(Wine!AH59),FALSE,if(Wine!AH59=0,FALSE,TRUE))</f>
        <v>0</v>
      </c>
      <c r="D2549" s="450" t="str">
        <f>if(Wine!AH59=0,"",IF(isblank(Wine!AH59),"",if(MOC!$J$152=false,Wine!AE59,if(C2549=true,MOC!$H$152&amp;Wine!AE59,if(MOC!$J$153,MOC!$H$152&amp;Wine!AE59,Wine!AE59)))))</f>
        <v/>
      </c>
      <c r="E2549" s="450" t="str">
        <f>if(Wine!AH59=0,"",IF(isblank(Wine!AH59),"",Wine!AH59))</f>
        <v/>
      </c>
      <c r="G2549" s="450" t="str">
        <f>if(Wine!AH59=0,"",IF(isblank(Wine!AH59),"",if(MOC!$J$156=true,Wine!$AE$14,$B$2505)))</f>
        <v/>
      </c>
      <c r="H2549" s="780">
        <f t="shared" si="26"/>
        <v>44</v>
      </c>
    </row>
    <row r="2550">
      <c r="A2550" s="779"/>
      <c r="C2550" s="450" t="b">
        <f>IF(ISBLANK(Wine!AH60),FALSE,if(Wine!AH60=0,FALSE,TRUE))</f>
        <v>0</v>
      </c>
      <c r="D2550" s="450" t="str">
        <f>if(Wine!AH60=0,"",IF(isblank(Wine!AH60),"",if(MOC!$J$152=false,Wine!AE60,if(C2550=true,MOC!$H$152&amp;Wine!AE60,if(MOC!$J$153,MOC!$H$152&amp;Wine!AE60,Wine!AE60)))))</f>
        <v/>
      </c>
      <c r="E2550" s="450" t="str">
        <f>if(Wine!AH60=0,"",IF(isblank(Wine!AH60),"",Wine!AH60))</f>
        <v/>
      </c>
      <c r="G2550" s="450" t="str">
        <f>if(Wine!AH60=0,"",IF(isblank(Wine!AH60),"",if(MOC!$J$156=true,Wine!$AE$14,$B$2505)))</f>
        <v/>
      </c>
      <c r="H2550" s="780">
        <f t="shared" si="26"/>
        <v>45</v>
      </c>
    </row>
    <row r="2551">
      <c r="A2551" s="779"/>
      <c r="C2551" s="450" t="b">
        <f>IF(ISBLANK(Wine!AH61),FALSE,if(Wine!AH61=0,FALSE,TRUE))</f>
        <v>0</v>
      </c>
      <c r="D2551" s="450" t="str">
        <f>if(Wine!AH61=0,"",IF(isblank(Wine!AH61),"",if(MOC!$J$152=false,Wine!AE61,if(C2551=true,MOC!$H$152&amp;Wine!AE61,if(MOC!$J$153,MOC!$H$152&amp;Wine!AE61,Wine!AE61)))))</f>
        <v/>
      </c>
      <c r="E2551" s="450" t="str">
        <f>if(Wine!AH61=0,"",IF(isblank(Wine!AH61),"",Wine!AH61))</f>
        <v/>
      </c>
      <c r="G2551" s="450" t="str">
        <f>if(Wine!AH61=0,"",IF(isblank(Wine!AH61),"",if(MOC!$J$156=true,Wine!$AE$14,$B$2505)))</f>
        <v/>
      </c>
      <c r="H2551" s="780">
        <f t="shared" si="26"/>
        <v>46</v>
      </c>
    </row>
    <row r="2552">
      <c r="A2552" s="779"/>
      <c r="C2552" s="450" t="b">
        <f>IF(ISBLANK(Wine!AH62),FALSE,if(Wine!AH62=0,FALSE,TRUE))</f>
        <v>0</v>
      </c>
      <c r="D2552" s="450" t="str">
        <f>if(Wine!AH62=0,"",IF(isblank(Wine!AH62),"",if(MOC!$J$152=false,Wine!AE62,if(C2552=true,MOC!$H$152&amp;Wine!AE62,if(MOC!$J$153,MOC!$H$152&amp;Wine!AE62,Wine!AE62)))))</f>
        <v/>
      </c>
      <c r="E2552" s="450" t="str">
        <f>if(Wine!AH62=0,"",IF(isblank(Wine!AH62),"",Wine!AH62))</f>
        <v/>
      </c>
      <c r="G2552" s="450" t="str">
        <f>if(Wine!AH62=0,"",IF(isblank(Wine!AH62),"",if(MOC!$J$156=true,Wine!$AE$14,$B$2505)))</f>
        <v/>
      </c>
      <c r="H2552" s="780">
        <f t="shared" si="26"/>
        <v>47</v>
      </c>
    </row>
    <row r="2553">
      <c r="A2553" s="779"/>
      <c r="C2553" s="450" t="b">
        <f>IF(ISBLANK(Wine!AH63),FALSE,if(Wine!AH63=0,FALSE,TRUE))</f>
        <v>0</v>
      </c>
      <c r="D2553" s="450" t="str">
        <f>if(Wine!AH63=0,"",IF(isblank(Wine!AH63),"",if(MOC!$J$152=false,Wine!AE63,if(C2553=true,MOC!$H$152&amp;Wine!AE63,if(MOC!$J$153,MOC!$H$152&amp;Wine!AE63,Wine!AE63)))))</f>
        <v/>
      </c>
      <c r="E2553" s="450" t="str">
        <f>if(Wine!AH63=0,"",IF(isblank(Wine!AH63),"",Wine!AH63))</f>
        <v/>
      </c>
      <c r="G2553" s="450" t="str">
        <f>if(Wine!AH63=0,"",IF(isblank(Wine!AH63),"",if(MOC!$J$156=true,Wine!$AE$14,$B$2505)))</f>
        <v/>
      </c>
      <c r="H2553" s="780">
        <f t="shared" si="26"/>
        <v>48</v>
      </c>
    </row>
    <row r="2554">
      <c r="A2554" s="779"/>
      <c r="C2554" s="450" t="b">
        <f>IF(ISBLANK(Wine!AH64),FALSE,if(Wine!AH64=0,FALSE,TRUE))</f>
        <v>0</v>
      </c>
      <c r="D2554" s="450" t="str">
        <f>if(Wine!AH64=0,"",IF(isblank(Wine!AH64),"",if(MOC!$J$152=false,Wine!AE64,if(C2554=true,MOC!$H$152&amp;Wine!AE64,if(MOC!$J$153,MOC!$H$152&amp;Wine!AE64,Wine!AE64)))))</f>
        <v/>
      </c>
      <c r="E2554" s="450" t="str">
        <f>if(Wine!AH64=0,"",IF(isblank(Wine!AH64),"",Wine!AH64))</f>
        <v/>
      </c>
      <c r="G2554" s="450" t="str">
        <f>if(Wine!AH64=0,"",IF(isblank(Wine!AH64),"",if(MOC!$J$156=true,Wine!$AE$14,$B$2505)))</f>
        <v/>
      </c>
      <c r="H2554" s="780">
        <f t="shared" si="26"/>
        <v>49</v>
      </c>
    </row>
    <row r="2555">
      <c r="A2555" s="779"/>
      <c r="C2555" s="450" t="b">
        <f>IF(ISBLANK(Wine!AH65),FALSE,if(Wine!AH65=0,FALSE,TRUE))</f>
        <v>0</v>
      </c>
      <c r="D2555" s="450" t="str">
        <f>if(Wine!AH65=0,"",IF(isblank(Wine!AH65),"",if(MOC!$J$152=false,Wine!AE65,if(C2555=true,MOC!$H$152&amp;Wine!AE65,if(MOC!$J$153,MOC!$H$152&amp;Wine!AE65,Wine!AE65)))))</f>
        <v/>
      </c>
      <c r="E2555" s="450" t="str">
        <f>if(Wine!AH65=0,"",IF(isblank(Wine!AH65),"",Wine!AH65))</f>
        <v/>
      </c>
      <c r="G2555" s="450" t="str">
        <f>if(Wine!AH65=0,"",IF(isblank(Wine!AH65),"",if(MOC!$J$156=true,Wine!$AE$14,$B$2505)))</f>
        <v/>
      </c>
      <c r="H2555" s="780">
        <f t="shared" si="26"/>
        <v>50</v>
      </c>
    </row>
    <row r="2556">
      <c r="A2556" s="779"/>
      <c r="C2556" s="450" t="b">
        <f>IF(ISBLANK(Wine!AH66),FALSE,if(Wine!AH66=0,FALSE,TRUE))</f>
        <v>0</v>
      </c>
      <c r="D2556" s="450" t="str">
        <f>if(Wine!AH66=0,"",IF(isblank(Wine!AH66),"",if(MOC!$J$152=false,Wine!AE66,if(C2556=true,MOC!$H$152&amp;Wine!AE66,if(MOC!$J$153,MOC!$H$152&amp;Wine!AE66,Wine!AE66)))))</f>
        <v/>
      </c>
      <c r="E2556" s="450" t="str">
        <f>if(Wine!AH66=0,"",IF(isblank(Wine!AH66),"",Wine!AH66))</f>
        <v/>
      </c>
      <c r="G2556" s="450" t="str">
        <f>if(Wine!AH66=0,"",IF(isblank(Wine!AH66),"",if(MOC!$J$156=true,Wine!$AE$14,$B$2505)))</f>
        <v/>
      </c>
      <c r="H2556" s="780">
        <f t="shared" si="26"/>
        <v>51</v>
      </c>
    </row>
    <row r="2557">
      <c r="A2557" s="779"/>
      <c r="C2557" s="450" t="b">
        <f>IF(ISBLANK(Wine!AH67),FALSE,if(Wine!AH67=0,FALSE,TRUE))</f>
        <v>0</v>
      </c>
      <c r="D2557" s="450" t="str">
        <f>if(Wine!AH67=0,"",IF(isblank(Wine!AH67),"",if(MOC!$J$152=false,Wine!AE67,if(C2557=true,MOC!$H$152&amp;Wine!AE67,if(MOC!$J$153,MOC!$H$152&amp;Wine!AE67,Wine!AE67)))))</f>
        <v/>
      </c>
      <c r="E2557" s="450" t="str">
        <f>if(Wine!AH67=0,"",IF(isblank(Wine!AH67),"",Wine!AH67))</f>
        <v/>
      </c>
      <c r="G2557" s="450" t="str">
        <f>if(Wine!AH67=0,"",IF(isblank(Wine!AH67),"",if(MOC!$J$156=true,Wine!$AE$14,$B$2505)))</f>
        <v/>
      </c>
      <c r="H2557" s="780">
        <f t="shared" si="26"/>
        <v>52</v>
      </c>
    </row>
    <row r="2558">
      <c r="A2558" s="779"/>
      <c r="C2558" s="450" t="b">
        <f>IF(ISBLANK(Wine!AH68),FALSE,if(Wine!AH68=0,FALSE,TRUE))</f>
        <v>0</v>
      </c>
      <c r="D2558" s="450" t="str">
        <f>if(Wine!AH68=0,"",IF(isblank(Wine!AH68),"",if(MOC!$J$152=false,Wine!AE68,if(C2558=true,MOC!$H$152&amp;Wine!AE68,if(MOC!$J$153,MOC!$H$152&amp;Wine!AE68,Wine!AE68)))))</f>
        <v/>
      </c>
      <c r="E2558" s="450" t="str">
        <f>if(Wine!AH68=0,"",IF(isblank(Wine!AH68),"",Wine!AH68))</f>
        <v/>
      </c>
      <c r="G2558" s="450" t="str">
        <f>if(Wine!AH68=0,"",IF(isblank(Wine!AH68),"",if(MOC!$J$156=true,Wine!$AE$14,$B$2505)))</f>
        <v/>
      </c>
      <c r="H2558" s="780">
        <f t="shared" si="26"/>
        <v>53</v>
      </c>
    </row>
    <row r="2559">
      <c r="A2559" s="779"/>
      <c r="C2559" s="450" t="b">
        <f>IF(ISBLANK(Wine!AH69),FALSE,if(Wine!AH69=0,FALSE,TRUE))</f>
        <v>0</v>
      </c>
      <c r="D2559" s="450" t="str">
        <f>if(Wine!AH69=0,"",IF(isblank(Wine!AH69),"",if(MOC!$J$152=false,Wine!AE69,if(C2559=true,MOC!$H$152&amp;Wine!AE69,if(MOC!$J$153,MOC!$H$152&amp;Wine!AE69,Wine!AE69)))))</f>
        <v/>
      </c>
      <c r="E2559" s="450" t="str">
        <f>if(Wine!AH69=0,"",IF(isblank(Wine!AH69),"",Wine!AH69))</f>
        <v/>
      </c>
      <c r="G2559" s="450" t="str">
        <f>if(Wine!AH69=0,"",IF(isblank(Wine!AH69),"",if(MOC!$J$156=true,Wine!$AE$14,$B$2505)))</f>
        <v/>
      </c>
      <c r="H2559" s="780">
        <f t="shared" si="26"/>
        <v>54</v>
      </c>
    </row>
    <row r="2560">
      <c r="A2560" s="779"/>
      <c r="C2560" s="450" t="b">
        <f>IF(ISBLANK(Wine!AH70),FALSE,if(Wine!AH70=0,FALSE,TRUE))</f>
        <v>0</v>
      </c>
      <c r="D2560" s="450" t="str">
        <f>if(Wine!AH70=0,"",IF(isblank(Wine!AH70),"",if(MOC!$J$152=false,Wine!AE70,if(C2560=true,MOC!$H$152&amp;Wine!AE70,if(MOC!$J$153,MOC!$H$152&amp;Wine!AE70,Wine!AE70)))))</f>
        <v/>
      </c>
      <c r="E2560" s="450" t="str">
        <f>if(Wine!AH70=0,"",IF(isblank(Wine!AH70),"",Wine!AH70))</f>
        <v/>
      </c>
      <c r="G2560" s="450" t="str">
        <f>if(Wine!AH70=0,"",IF(isblank(Wine!AH70),"",if(MOC!$J$156=true,Wine!$AE$14,$B$2505)))</f>
        <v/>
      </c>
      <c r="H2560" s="780">
        <f t="shared" si="26"/>
        <v>55</v>
      </c>
    </row>
    <row r="2561">
      <c r="A2561" s="779"/>
      <c r="C2561" s="450" t="b">
        <f>IF(ISBLANK(Wine!AH71),FALSE,if(Wine!AH71=0,FALSE,TRUE))</f>
        <v>0</v>
      </c>
      <c r="D2561" s="450" t="str">
        <f>if(Wine!AH71=0,"",IF(isblank(Wine!AH71),"",if(MOC!$J$152=false,Wine!AE71,if(C2561=true,MOC!$H$152&amp;Wine!AE71,if(MOC!$J$153,MOC!$H$152&amp;Wine!AE71,Wine!AE71)))))</f>
        <v/>
      </c>
      <c r="E2561" s="450" t="str">
        <f>if(Wine!AH71=0,"",IF(isblank(Wine!AH71),"",Wine!AH71))</f>
        <v/>
      </c>
      <c r="G2561" s="450" t="str">
        <f>if(Wine!AH71=0,"",IF(isblank(Wine!AH71),"",if(MOC!$J$156=true,Wine!$AE$14,$B$2505)))</f>
        <v/>
      </c>
      <c r="H2561" s="780">
        <f t="shared" si="26"/>
        <v>56</v>
      </c>
    </row>
    <row r="2562">
      <c r="A2562" s="779"/>
      <c r="C2562" s="450" t="b">
        <f>IF(ISBLANK(Wine!AH72),FALSE,if(Wine!AH72=0,FALSE,TRUE))</f>
        <v>0</v>
      </c>
      <c r="D2562" s="450" t="str">
        <f>if(Wine!AH72=0,"",IF(isblank(Wine!AH72),"",if(MOC!$J$152=false,Wine!AE72,if(C2562=true,MOC!$H$152&amp;Wine!AE72,if(MOC!$J$153,MOC!$H$152&amp;Wine!AE72,Wine!AE72)))))</f>
        <v/>
      </c>
      <c r="E2562" s="450" t="str">
        <f>if(Wine!AH72=0,"",IF(isblank(Wine!AH72),"",Wine!AH72))</f>
        <v/>
      </c>
      <c r="G2562" s="450" t="str">
        <f>if(Wine!AH72=0,"",IF(isblank(Wine!AH72),"",if(MOC!$J$156=true,Wine!$AE$14,$B$2505)))</f>
        <v/>
      </c>
      <c r="H2562" s="780">
        <f t="shared" si="26"/>
        <v>57</v>
      </c>
    </row>
    <row r="2563">
      <c r="A2563" s="779"/>
      <c r="C2563" s="450" t="b">
        <f>IF(ISBLANK(Wine!AH73),FALSE,if(Wine!AH73=0,FALSE,TRUE))</f>
        <v>0</v>
      </c>
      <c r="D2563" s="450" t="str">
        <f>if(Wine!AH73=0,"",IF(isblank(Wine!AH73),"",if(MOC!$J$152=false,Wine!AE73,if(C2563=true,MOC!$H$152&amp;Wine!AE73,if(MOC!$J$153,MOC!$H$152&amp;Wine!AE73,Wine!AE73)))))</f>
        <v/>
      </c>
      <c r="E2563" s="450" t="str">
        <f>if(Wine!AH73=0,"",IF(isblank(Wine!AH73),"",Wine!AH73))</f>
        <v/>
      </c>
      <c r="G2563" s="450" t="str">
        <f>if(Wine!AH73=0,"",IF(isblank(Wine!AH73),"",if(MOC!$J$156=true,Wine!$AE$14,$B$2505)))</f>
        <v/>
      </c>
      <c r="H2563" s="780">
        <f t="shared" si="26"/>
        <v>58</v>
      </c>
    </row>
    <row r="2564">
      <c r="A2564" s="779"/>
      <c r="C2564" s="450" t="b">
        <f>IF(ISBLANK(Wine!AH74),FALSE,if(Wine!AH74=0,FALSE,TRUE))</f>
        <v>0</v>
      </c>
      <c r="D2564" s="450" t="str">
        <f>if(Wine!AH74=0,"",IF(isblank(Wine!AH74),"",if(MOC!$J$152=false,Wine!AE74,if(C2564=true,MOC!$H$152&amp;Wine!AE74,if(MOC!$J$153,MOC!$H$152&amp;Wine!AE74,Wine!AE74)))))</f>
        <v/>
      </c>
      <c r="E2564" s="450" t="str">
        <f>if(Wine!AH74=0,"",IF(isblank(Wine!AH74),"",Wine!AH74))</f>
        <v/>
      </c>
      <c r="G2564" s="450" t="str">
        <f>if(Wine!AH74=0,"",IF(isblank(Wine!AH74),"",if(MOC!$J$156=true,Wine!$AE$14,$B$2505)))</f>
        <v/>
      </c>
      <c r="H2564" s="780">
        <f t="shared" si="26"/>
        <v>59</v>
      </c>
    </row>
    <row r="2565">
      <c r="A2565" s="779"/>
      <c r="C2565" s="450" t="b">
        <f>IF(ISBLANK(Wine!AH75),FALSE,if(Wine!AH75=0,FALSE,TRUE))</f>
        <v>0</v>
      </c>
      <c r="D2565" s="450" t="str">
        <f>if(Wine!AH75=0,"",IF(isblank(Wine!AH75),"",if(MOC!$J$152=false,Wine!AE75,if(C2565=true,MOC!$H$152&amp;Wine!AE75,if(MOC!$J$153,MOC!$H$152&amp;Wine!AE75,Wine!AE75)))))</f>
        <v/>
      </c>
      <c r="E2565" s="450" t="str">
        <f>if(Wine!AH75=0,"",IF(isblank(Wine!AH75),"",Wine!AH75))</f>
        <v/>
      </c>
      <c r="G2565" s="450" t="str">
        <f>if(Wine!AH75=0,"",IF(isblank(Wine!AH75),"",if(MOC!$J$156=true,Wine!$AE$14,$B$2505)))</f>
        <v/>
      </c>
      <c r="H2565" s="780">
        <f t="shared" si="26"/>
        <v>60</v>
      </c>
    </row>
    <row r="2566">
      <c r="A2566" s="779"/>
      <c r="C2566" s="450" t="b">
        <f>IF(ISBLANK(Wine!AH76),FALSE,if(Wine!AH76=0,FALSE,TRUE))</f>
        <v>0</v>
      </c>
      <c r="D2566" s="450" t="str">
        <f>if(Wine!AH76=0,"",IF(isblank(Wine!AH76),"",if(MOC!$J$152=false,Wine!AE76,if(C2566=true,MOC!$H$152&amp;Wine!AE76,if(MOC!$J$153,MOC!$H$152&amp;Wine!AE76,Wine!AE76)))))</f>
        <v/>
      </c>
      <c r="E2566" s="450" t="str">
        <f>if(Wine!AH76=0,"",IF(isblank(Wine!AH76),"",Wine!AH76))</f>
        <v/>
      </c>
      <c r="G2566" s="450" t="str">
        <f>if(Wine!AH76=0,"",IF(isblank(Wine!AH76),"",if(MOC!$J$156=true,Wine!$AE$14,$B$2505)))</f>
        <v/>
      </c>
      <c r="H2566" s="780">
        <f t="shared" si="26"/>
        <v>61</v>
      </c>
    </row>
    <row r="2567">
      <c r="A2567" s="779"/>
      <c r="C2567" s="450" t="b">
        <f>IF(ISBLANK(Wine!AH77),FALSE,if(Wine!AH77=0,FALSE,TRUE))</f>
        <v>0</v>
      </c>
      <c r="D2567" s="450" t="str">
        <f>if(Wine!AH77=0,"",IF(isblank(Wine!AH77),"",if(MOC!$J$152=false,Wine!AE77,if(C2567=true,MOC!$H$152&amp;Wine!AE77,if(MOC!$J$153,MOC!$H$152&amp;Wine!AE77,Wine!AE77)))))</f>
        <v/>
      </c>
      <c r="E2567" s="450" t="str">
        <f>if(Wine!AH77=0,"",IF(isblank(Wine!AH77),"",Wine!AH77))</f>
        <v/>
      </c>
      <c r="G2567" s="450" t="str">
        <f>if(Wine!AH77=0,"",IF(isblank(Wine!AH77),"",if(MOC!$J$156=true,Wine!$AE$14,$B$2505)))</f>
        <v/>
      </c>
      <c r="H2567" s="780">
        <f t="shared" si="26"/>
        <v>62</v>
      </c>
    </row>
    <row r="2568">
      <c r="A2568" s="779"/>
      <c r="C2568" s="450" t="b">
        <f>IF(ISBLANK(Wine!AH78),FALSE,if(Wine!AH78=0,FALSE,TRUE))</f>
        <v>0</v>
      </c>
      <c r="D2568" s="450" t="str">
        <f>if(Wine!AH78=0,"",IF(isblank(Wine!AH78),"",if(MOC!$J$152=false,Wine!AE78,if(C2568=true,MOC!$H$152&amp;Wine!AE78,if(MOC!$J$153,MOC!$H$152&amp;Wine!AE78,Wine!AE78)))))</f>
        <v/>
      </c>
      <c r="E2568" s="450" t="str">
        <f>if(Wine!AH78=0,"",IF(isblank(Wine!AH78),"",Wine!AH78))</f>
        <v/>
      </c>
      <c r="G2568" s="450" t="str">
        <f>if(Wine!AH78=0,"",IF(isblank(Wine!AH78),"",if(MOC!$J$156=true,Wine!$AE$14,$B$2505)))</f>
        <v/>
      </c>
      <c r="H2568" s="780">
        <f t="shared" si="26"/>
        <v>63</v>
      </c>
    </row>
    <row r="2569">
      <c r="A2569" s="779"/>
      <c r="C2569" s="450" t="b">
        <f>IF(ISBLANK(Wine!AH79),FALSE,if(Wine!AH79=0,FALSE,TRUE))</f>
        <v>0</v>
      </c>
      <c r="D2569" s="450" t="str">
        <f>if(Wine!AH79=0,"",IF(isblank(Wine!AH79),"",if(MOC!$J$152=false,Wine!AE79,if(C2569=true,MOC!$H$152&amp;Wine!AE79,if(MOC!$J$153,MOC!$H$152&amp;Wine!AE79,Wine!AE79)))))</f>
        <v/>
      </c>
      <c r="E2569" s="450" t="str">
        <f>if(Wine!AH79=0,"",IF(isblank(Wine!AH79),"",Wine!AH79))</f>
        <v/>
      </c>
      <c r="G2569" s="450" t="str">
        <f>if(Wine!AH79=0,"",IF(isblank(Wine!AH79),"",if(MOC!$J$156=true,Wine!$AE$14,$B$2505)))</f>
        <v/>
      </c>
      <c r="H2569" s="780">
        <f t="shared" si="26"/>
        <v>64</v>
      </c>
    </row>
    <row r="2570">
      <c r="A2570" s="779"/>
      <c r="C2570" s="450" t="b">
        <f>IF(ISBLANK(Wine!AH80),FALSE,if(Wine!AH80=0,FALSE,TRUE))</f>
        <v>0</v>
      </c>
      <c r="D2570" s="450" t="str">
        <f>if(Wine!AH80=0,"",IF(isblank(Wine!AH80),"",if(MOC!$J$152=false,Wine!AE80,if(C2570=true,MOC!$H$152&amp;Wine!AE80,if(MOC!$J$153,MOC!$H$152&amp;Wine!AE80,Wine!AE80)))))</f>
        <v/>
      </c>
      <c r="E2570" s="450" t="str">
        <f>if(Wine!AH80=0,"",IF(isblank(Wine!AH80),"",Wine!AH80))</f>
        <v/>
      </c>
      <c r="G2570" s="450" t="str">
        <f>if(Wine!AH80=0,"",IF(isblank(Wine!AH80),"",if(MOC!$J$156=true,Wine!$AE$14,$B$2505)))</f>
        <v/>
      </c>
      <c r="H2570" s="780">
        <f t="shared" si="26"/>
        <v>65</v>
      </c>
    </row>
    <row r="2571">
      <c r="A2571" s="779"/>
      <c r="C2571" s="450" t="b">
        <f>IF(ISBLANK(Wine!AH81),FALSE,if(Wine!AH81=0,FALSE,TRUE))</f>
        <v>0</v>
      </c>
      <c r="D2571" s="450" t="str">
        <f>if(Wine!AH81=0,"",IF(isblank(Wine!AH81),"",if(MOC!$J$152=false,Wine!AE81,if(C2571=true,MOC!$H$152&amp;Wine!AE81,if(MOC!$J$153,MOC!$H$152&amp;Wine!AE81,Wine!AE81)))))</f>
        <v/>
      </c>
      <c r="E2571" s="450" t="str">
        <f>if(Wine!AH81=0,"",IF(isblank(Wine!AH81),"",Wine!AH81))</f>
        <v/>
      </c>
      <c r="G2571" s="450" t="str">
        <f>if(Wine!AH81=0,"",IF(isblank(Wine!AH81),"",if(MOC!$J$156=true,Wine!$AE$14,$B$2505)))</f>
        <v/>
      </c>
      <c r="H2571" s="780">
        <f t="shared" si="26"/>
        <v>66</v>
      </c>
    </row>
    <row r="2572">
      <c r="A2572" s="779"/>
      <c r="C2572" s="450" t="b">
        <f>IF(ISBLANK(Wine!AH82),FALSE,if(Wine!AH82=0,FALSE,TRUE))</f>
        <v>0</v>
      </c>
      <c r="D2572" s="450" t="str">
        <f>if(Wine!AH82=0,"",IF(isblank(Wine!AH82),"",if(MOC!$J$152=false,Wine!AE82,if(C2572=true,MOC!$H$152&amp;Wine!AE82,if(MOC!$J$153,MOC!$H$152&amp;Wine!AE82,Wine!AE82)))))</f>
        <v/>
      </c>
      <c r="E2572" s="450" t="str">
        <f>if(Wine!AH82=0,"",IF(isblank(Wine!AH82),"",Wine!AH82))</f>
        <v/>
      </c>
      <c r="G2572" s="450" t="str">
        <f>if(Wine!AH82=0,"",IF(isblank(Wine!AH82),"",if(MOC!$J$156=true,Wine!$AE$14,$B$2505)))</f>
        <v/>
      </c>
      <c r="H2572" s="780">
        <f t="shared" si="26"/>
        <v>67</v>
      </c>
    </row>
    <row r="2573">
      <c r="A2573" s="779"/>
      <c r="C2573" s="450" t="b">
        <f>IF(ISBLANK(Wine!AH83),FALSE,if(Wine!AH83=0,FALSE,TRUE))</f>
        <v>0</v>
      </c>
      <c r="D2573" s="450" t="str">
        <f>if(Wine!AH83=0,"",IF(isblank(Wine!AH83),"",if(MOC!$J$152=false,Wine!AE83,if(C2573=true,MOC!$H$152&amp;Wine!AE83,if(MOC!$J$153,MOC!$H$152&amp;Wine!AE83,Wine!AE83)))))</f>
        <v/>
      </c>
      <c r="E2573" s="450" t="str">
        <f>if(Wine!AH83=0,"",IF(isblank(Wine!AH83),"",Wine!AH83))</f>
        <v/>
      </c>
      <c r="G2573" s="450" t="str">
        <f>if(Wine!AH83=0,"",IF(isblank(Wine!AH83),"",if(MOC!$J$156=true,Wine!$AE$14,$B$2505)))</f>
        <v/>
      </c>
      <c r="H2573" s="780">
        <f t="shared" si="26"/>
        <v>68</v>
      </c>
    </row>
    <row r="2574">
      <c r="A2574" s="779"/>
      <c r="C2574" s="450" t="b">
        <f>IF(ISBLANK(Wine!AH84),FALSE,if(Wine!AH84=0,FALSE,TRUE))</f>
        <v>0</v>
      </c>
      <c r="D2574" s="450" t="str">
        <f>if(Wine!AH84=0,"",IF(isblank(Wine!AH84),"",if(MOC!$J$152=false,Wine!AE84,if(C2574=true,MOC!$H$152&amp;Wine!AE84,if(MOC!$J$153,MOC!$H$152&amp;Wine!AE84,Wine!AE84)))))</f>
        <v/>
      </c>
      <c r="E2574" s="450" t="str">
        <f>if(Wine!AH84=0,"",IF(isblank(Wine!AH84),"",Wine!AH84))</f>
        <v/>
      </c>
      <c r="G2574" s="450" t="str">
        <f>if(Wine!AH84=0,"",IF(isblank(Wine!AH84),"",if(MOC!$J$156=true,Wine!$AE$14,$B$2505)))</f>
        <v/>
      </c>
      <c r="H2574" s="780">
        <f t="shared" si="26"/>
        <v>69</v>
      </c>
    </row>
    <row r="2575">
      <c r="A2575" s="779"/>
      <c r="C2575" s="450" t="b">
        <f>IF(ISBLANK(Wine!AH85),FALSE,if(Wine!AH85=0,FALSE,TRUE))</f>
        <v>0</v>
      </c>
      <c r="D2575" s="450" t="str">
        <f>if(Wine!AH85=0,"",IF(isblank(Wine!AH85),"",if(MOC!$J$152=false,Wine!AE85,if(C2575=true,MOC!$H$152&amp;Wine!AE85,if(MOC!$J$153,MOC!$H$152&amp;Wine!AE85,Wine!AE85)))))</f>
        <v/>
      </c>
      <c r="E2575" s="450" t="str">
        <f>if(Wine!AH85=0,"",IF(isblank(Wine!AH85),"",Wine!AH85))</f>
        <v/>
      </c>
      <c r="G2575" s="450" t="str">
        <f>if(Wine!AH85=0,"",IF(isblank(Wine!AH85),"",if(MOC!$J$156=true,Wine!$AE$14,$B$2505)))</f>
        <v/>
      </c>
      <c r="H2575" s="780">
        <f t="shared" si="26"/>
        <v>70</v>
      </c>
    </row>
    <row r="2576">
      <c r="A2576" s="779"/>
      <c r="C2576" s="450" t="b">
        <f>IF(ISBLANK(Wine!AH86),FALSE,if(Wine!AH86=0,FALSE,TRUE))</f>
        <v>0</v>
      </c>
      <c r="D2576" s="450" t="str">
        <f>if(Wine!AH86=0,"",IF(isblank(Wine!AH86),"",if(MOC!$J$152=false,Wine!AE86,if(C2576=true,MOC!$H$152&amp;Wine!AE86,if(MOC!$J$153,MOC!$H$152&amp;Wine!AE86,Wine!AE86)))))</f>
        <v/>
      </c>
      <c r="E2576" s="450" t="str">
        <f>if(Wine!AH86=0,"",IF(isblank(Wine!AH86),"",Wine!AH86))</f>
        <v/>
      </c>
      <c r="G2576" s="450" t="str">
        <f>if(Wine!AH86=0,"",IF(isblank(Wine!AH86),"",if(MOC!$J$156=true,Wine!$AE$14,$B$2505)))</f>
        <v/>
      </c>
      <c r="H2576" s="780">
        <f t="shared" si="26"/>
        <v>71</v>
      </c>
    </row>
    <row r="2577">
      <c r="A2577" s="779"/>
      <c r="C2577" s="450" t="b">
        <f>IF(ISBLANK(Wine!AH87),FALSE,if(Wine!AH87=0,FALSE,TRUE))</f>
        <v>0</v>
      </c>
      <c r="D2577" s="450" t="str">
        <f>if(Wine!AH87=0,"",IF(isblank(Wine!AH87),"",if(MOC!$J$152=false,Wine!AE87,if(C2577=true,MOC!$H$152&amp;Wine!AE87,if(MOC!$J$153,MOC!$H$152&amp;Wine!AE87,Wine!AE87)))))</f>
        <v/>
      </c>
      <c r="E2577" s="450" t="str">
        <f>if(Wine!AH87=0,"",IF(isblank(Wine!AH87),"",Wine!AH87))</f>
        <v/>
      </c>
      <c r="G2577" s="450" t="str">
        <f>if(Wine!AH87=0,"",IF(isblank(Wine!AH87),"",if(MOC!$J$156=true,Wine!$AE$14,$B$2505)))</f>
        <v/>
      </c>
      <c r="H2577" s="780">
        <f t="shared" si="26"/>
        <v>72</v>
      </c>
    </row>
    <row r="2578">
      <c r="A2578" s="779"/>
      <c r="C2578" s="450" t="b">
        <f>IF(ISBLANK(Wine!AH88),FALSE,if(Wine!AH88=0,FALSE,TRUE))</f>
        <v>0</v>
      </c>
      <c r="D2578" s="450" t="str">
        <f>if(Wine!AH88=0,"",IF(isblank(Wine!AH88),"",if(MOC!$J$152=false,Wine!AE88,if(C2578=true,MOC!$H$152&amp;Wine!AE88,if(MOC!$J$153,MOC!$H$152&amp;Wine!AE88,Wine!AE88)))))</f>
        <v/>
      </c>
      <c r="E2578" s="450" t="str">
        <f>if(Wine!AH88=0,"",IF(isblank(Wine!AH88),"",Wine!AH88))</f>
        <v/>
      </c>
      <c r="G2578" s="450" t="str">
        <f>if(Wine!AH88=0,"",IF(isblank(Wine!AH88),"",if(MOC!$J$156=true,Wine!$AE$14,$B$2505)))</f>
        <v/>
      </c>
      <c r="H2578" s="780">
        <f t="shared" si="26"/>
        <v>73</v>
      </c>
    </row>
    <row r="2579">
      <c r="A2579" s="779"/>
      <c r="C2579" s="450" t="b">
        <f>IF(ISBLANK(Wine!AH89),FALSE,if(Wine!AH89=0,FALSE,TRUE))</f>
        <v>0</v>
      </c>
      <c r="D2579" s="450" t="str">
        <f>if(Wine!AH89=0,"",IF(isblank(Wine!AH89),"",if(MOC!$J$152=false,Wine!AE89,if(C2579=true,MOC!$H$152&amp;Wine!AE89,if(MOC!$J$153,MOC!$H$152&amp;Wine!AE89,Wine!AE89)))))</f>
        <v/>
      </c>
      <c r="E2579" s="450" t="str">
        <f>if(Wine!AH89=0,"",IF(isblank(Wine!AH89),"",Wine!AH89))</f>
        <v/>
      </c>
      <c r="G2579" s="450" t="str">
        <f>if(Wine!AH89=0,"",IF(isblank(Wine!AH89),"",if(MOC!$J$156=true,Wine!$AE$14,$B$2505)))</f>
        <v/>
      </c>
      <c r="H2579" s="780">
        <f t="shared" si="26"/>
        <v>74</v>
      </c>
    </row>
    <row r="2580">
      <c r="A2580" s="779"/>
      <c r="C2580" s="450" t="b">
        <f>IF(ISBLANK(Wine!AH90),FALSE,if(Wine!AH90=0,FALSE,TRUE))</f>
        <v>0</v>
      </c>
      <c r="D2580" s="450" t="str">
        <f>if(Wine!AH90=0,"",IF(isblank(Wine!AH90),"",if(MOC!$J$152=false,Wine!AE90,if(C2580=true,MOC!$H$152&amp;Wine!AE90,if(MOC!$J$153,MOC!$H$152&amp;Wine!AE90,Wine!AE90)))))</f>
        <v/>
      </c>
      <c r="E2580" s="450" t="str">
        <f>if(Wine!AH90=0,"",IF(isblank(Wine!AH90),"",Wine!AH90))</f>
        <v/>
      </c>
      <c r="G2580" s="450" t="str">
        <f>if(Wine!AH90=0,"",IF(isblank(Wine!AH90),"",if(MOC!$J$156=true,Wine!$AE$14,$B$2505)))</f>
        <v/>
      </c>
      <c r="H2580" s="780">
        <f t="shared" si="26"/>
        <v>75</v>
      </c>
    </row>
    <row r="2581">
      <c r="A2581" s="779"/>
      <c r="C2581" s="450" t="b">
        <f>IF(ISBLANK(Wine!AH91),FALSE,if(Wine!AH91=0,FALSE,TRUE))</f>
        <v>0</v>
      </c>
      <c r="D2581" s="450" t="str">
        <f>if(Wine!AH91=0,"",IF(isblank(Wine!AH91),"",if(MOC!$J$152=false,Wine!AE91,if(C2581=true,MOC!$H$152&amp;Wine!AE91,if(MOC!$J$153,MOC!$H$152&amp;Wine!AE91,Wine!AE91)))))</f>
        <v/>
      </c>
      <c r="E2581" s="450" t="str">
        <f>if(Wine!AH91=0,"",IF(isblank(Wine!AH91),"",Wine!AH91))</f>
        <v/>
      </c>
      <c r="G2581" s="450" t="str">
        <f>if(Wine!AH91=0,"",IF(isblank(Wine!AH91),"",if(MOC!$J$156=true,Wine!$AE$14,$B$2505)))</f>
        <v/>
      </c>
      <c r="H2581" s="780">
        <f t="shared" si="26"/>
        <v>76</v>
      </c>
    </row>
    <row r="2582">
      <c r="A2582" s="779"/>
      <c r="C2582" s="450" t="b">
        <f>IF(ISBLANK(Wine!AH92),FALSE,if(Wine!AH92=0,FALSE,TRUE))</f>
        <v>0</v>
      </c>
      <c r="D2582" s="450" t="str">
        <f>if(Wine!AH92=0,"",IF(isblank(Wine!AH92),"",if(MOC!$J$152=false,Wine!AE92,if(C2582=true,MOC!$H$152&amp;Wine!AE92,if(MOC!$J$153,MOC!$H$152&amp;Wine!AE92,Wine!AE92)))))</f>
        <v/>
      </c>
      <c r="E2582" s="450" t="str">
        <f>if(Wine!AH92=0,"",IF(isblank(Wine!AH92),"",Wine!AH92))</f>
        <v/>
      </c>
      <c r="G2582" s="450" t="str">
        <f>if(Wine!AH92=0,"",IF(isblank(Wine!AH92),"",if(MOC!$J$156=true,Wine!$AE$14,$B$2505)))</f>
        <v/>
      </c>
      <c r="H2582" s="780">
        <f t="shared" si="26"/>
        <v>77</v>
      </c>
    </row>
    <row r="2583">
      <c r="A2583" s="779"/>
      <c r="C2583" s="450" t="b">
        <f>IF(ISBLANK(Wine!AH93),FALSE,if(Wine!AH93=0,FALSE,TRUE))</f>
        <v>0</v>
      </c>
      <c r="D2583" s="450" t="str">
        <f>if(Wine!AH93=0,"",IF(isblank(Wine!AH93),"",if(MOC!$J$152=false,Wine!AE93,if(C2583=true,MOC!$H$152&amp;Wine!AE93,if(MOC!$J$153,MOC!$H$152&amp;Wine!AE93,Wine!AE93)))))</f>
        <v/>
      </c>
      <c r="E2583" s="450" t="str">
        <f>if(Wine!AH93=0,"",IF(isblank(Wine!AH93),"",Wine!AH93))</f>
        <v/>
      </c>
      <c r="G2583" s="450" t="str">
        <f>if(Wine!AH93=0,"",IF(isblank(Wine!AH93),"",if(MOC!$J$156=true,Wine!$AE$14,$B$2505)))</f>
        <v/>
      </c>
      <c r="H2583" s="780">
        <f t="shared" si="26"/>
        <v>78</v>
      </c>
    </row>
    <row r="2584">
      <c r="A2584" s="779"/>
      <c r="C2584" s="450" t="b">
        <f>IF(ISBLANK(Wine!AH94),FALSE,if(Wine!AH94=0,FALSE,TRUE))</f>
        <v>0</v>
      </c>
      <c r="D2584" s="450" t="str">
        <f>if(Wine!AH94=0,"",IF(isblank(Wine!AH94),"",if(MOC!$J$152=false,Wine!AE94,if(C2584=true,MOC!$H$152&amp;Wine!AE94,if(MOC!$J$153,MOC!$H$152&amp;Wine!AE94,Wine!AE94)))))</f>
        <v/>
      </c>
      <c r="E2584" s="450" t="str">
        <f>if(Wine!AH94=0,"",IF(isblank(Wine!AH94),"",Wine!AH94))</f>
        <v/>
      </c>
      <c r="G2584" s="450" t="str">
        <f>if(Wine!AH94=0,"",IF(isblank(Wine!AH94),"",if(MOC!$J$156=true,Wine!$AE$14,$B$2505)))</f>
        <v/>
      </c>
      <c r="H2584" s="780">
        <f t="shared" si="26"/>
        <v>79</v>
      </c>
    </row>
    <row r="2585">
      <c r="A2585" s="779"/>
      <c r="C2585" s="450" t="b">
        <f>IF(ISBLANK(Wine!AH95),FALSE,if(Wine!AH95=0,FALSE,TRUE))</f>
        <v>0</v>
      </c>
      <c r="D2585" s="450" t="str">
        <f>if(Wine!AH95=0,"",IF(isblank(Wine!AH95),"",if(MOC!$J$152=false,Wine!AE95,if(C2585=true,MOC!$H$152&amp;Wine!AE95,if(MOC!$J$153,MOC!$H$152&amp;Wine!AE95,Wine!AE95)))))</f>
        <v/>
      </c>
      <c r="E2585" s="450" t="str">
        <f>if(Wine!AH95=0,"",IF(isblank(Wine!AH95),"",Wine!AH95))</f>
        <v/>
      </c>
      <c r="G2585" s="450" t="str">
        <f>if(Wine!AH95=0,"",IF(isblank(Wine!AH95),"",if(MOC!$J$156=true,Wine!$AE$14,$B$2505)))</f>
        <v/>
      </c>
      <c r="H2585" s="780">
        <f t="shared" si="26"/>
        <v>80</v>
      </c>
    </row>
    <row r="2586">
      <c r="A2586" s="779"/>
      <c r="C2586" s="450" t="b">
        <f>IF(ISBLANK(Wine!AH96),FALSE,if(Wine!AH96=0,FALSE,TRUE))</f>
        <v>0</v>
      </c>
      <c r="D2586" s="450" t="str">
        <f>if(Wine!AH96=0,"",IF(isblank(Wine!AH96),"",if(MOC!$J$152=false,Wine!AE96,if(C2586=true,MOC!$H$152&amp;Wine!AE96,if(MOC!$J$153,MOC!$H$152&amp;Wine!AE96,Wine!AE96)))))</f>
        <v/>
      </c>
      <c r="E2586" s="450" t="str">
        <f>if(Wine!AH96=0,"",IF(isblank(Wine!AH96),"",Wine!AH96))</f>
        <v/>
      </c>
      <c r="G2586" s="450" t="str">
        <f>if(Wine!AH96=0,"",IF(isblank(Wine!AH96),"",if(MOC!$J$156=true,Wine!$AE$14,$B$2505)))</f>
        <v/>
      </c>
      <c r="H2586" s="780">
        <f t="shared" si="26"/>
        <v>81</v>
      </c>
    </row>
    <row r="2587">
      <c r="A2587" s="779"/>
      <c r="C2587" s="450" t="b">
        <f>IF(ISBLANK(Wine!AH97),FALSE,if(Wine!AH97=0,FALSE,TRUE))</f>
        <v>0</v>
      </c>
      <c r="D2587" s="450" t="str">
        <f>if(Wine!AH97=0,"",IF(isblank(Wine!AH97),"",if(MOC!$J$152=false,Wine!AE97,if(C2587=true,MOC!$H$152&amp;Wine!AE97,if(MOC!$J$153,MOC!$H$152&amp;Wine!AE97,Wine!AE97)))))</f>
        <v/>
      </c>
      <c r="E2587" s="450" t="str">
        <f>if(Wine!AH97=0,"",IF(isblank(Wine!AH97),"",Wine!AH97))</f>
        <v/>
      </c>
      <c r="G2587" s="450" t="str">
        <f>if(Wine!AH97=0,"",IF(isblank(Wine!AH97),"",if(MOC!$J$156=true,Wine!$AE$14,$B$2505)))</f>
        <v/>
      </c>
      <c r="H2587" s="780">
        <f t="shared" si="26"/>
        <v>82</v>
      </c>
    </row>
    <row r="2588">
      <c r="A2588" s="779"/>
      <c r="C2588" s="450" t="b">
        <f>IF(ISBLANK(Wine!AH98),FALSE,if(Wine!AH98=0,FALSE,TRUE))</f>
        <v>0</v>
      </c>
      <c r="D2588" s="450" t="str">
        <f>if(Wine!AH98=0,"",IF(isblank(Wine!AH98),"",if(MOC!$J$152=false,Wine!AE98,if(C2588=true,MOC!$H$152&amp;Wine!AE98,if(MOC!$J$153,MOC!$H$152&amp;Wine!AE98,Wine!AE98)))))</f>
        <v/>
      </c>
      <c r="E2588" s="450" t="str">
        <f>if(Wine!AH98=0,"",IF(isblank(Wine!AH98),"",Wine!AH98))</f>
        <v/>
      </c>
      <c r="G2588" s="450" t="str">
        <f>if(Wine!AH98=0,"",IF(isblank(Wine!AH98),"",if(MOC!$J$156=true,Wine!$AE$14,$B$2505)))</f>
        <v/>
      </c>
      <c r="H2588" s="780">
        <f t="shared" si="26"/>
        <v>83</v>
      </c>
    </row>
    <row r="2589">
      <c r="A2589" s="779"/>
      <c r="C2589" s="450" t="b">
        <f>IF(ISBLANK(Wine!AH99),FALSE,if(Wine!AH99=0,FALSE,TRUE))</f>
        <v>0</v>
      </c>
      <c r="D2589" s="450" t="str">
        <f>if(Wine!AH99=0,"",IF(isblank(Wine!AH99),"",if(MOC!$J$152=false,Wine!AE99,if(C2589=true,MOC!$H$152&amp;Wine!AE99,if(MOC!$J$153,MOC!$H$152&amp;Wine!AE99,Wine!AE99)))))</f>
        <v/>
      </c>
      <c r="E2589" s="450" t="str">
        <f>if(Wine!AH99=0,"",IF(isblank(Wine!AH99),"",Wine!AH99))</f>
        <v/>
      </c>
      <c r="G2589" s="450" t="str">
        <f>if(Wine!AH99=0,"",IF(isblank(Wine!AH99),"",if(MOC!$J$156=true,Wine!$AE$14,$B$2505)))</f>
        <v/>
      </c>
      <c r="H2589" s="780">
        <f t="shared" si="26"/>
        <v>84</v>
      </c>
    </row>
    <row r="2590">
      <c r="A2590" s="779"/>
      <c r="C2590" s="450" t="b">
        <f>IF(ISBLANK(Wine!AH100),FALSE,if(Wine!AH100=0,FALSE,TRUE))</f>
        <v>0</v>
      </c>
      <c r="D2590" s="450" t="str">
        <f>if(Wine!AH100=0,"",IF(isblank(Wine!AH100),"",if(MOC!$J$152=false,Wine!AE100,if(C2590=true,MOC!$H$152&amp;Wine!AE100,if(MOC!$J$153,MOC!$H$152&amp;Wine!AE100,Wine!AE100)))))</f>
        <v/>
      </c>
      <c r="E2590" s="450" t="str">
        <f>if(Wine!AH100=0,"",IF(isblank(Wine!AH100),"",Wine!AH100))</f>
        <v/>
      </c>
      <c r="G2590" s="450" t="str">
        <f>if(Wine!AH100=0,"",IF(isblank(Wine!AH100),"",if(MOC!$J$156=true,Wine!$AE$14,$B$2505)))</f>
        <v/>
      </c>
      <c r="H2590" s="780">
        <f t="shared" si="26"/>
        <v>85</v>
      </c>
    </row>
    <row r="2591">
      <c r="A2591" s="779"/>
      <c r="C2591" s="450" t="b">
        <f>IF(ISBLANK(Wine!AH101),FALSE,if(Wine!AH101=0,FALSE,TRUE))</f>
        <v>0</v>
      </c>
      <c r="D2591" s="450" t="str">
        <f>if(Wine!AH101=0,"",IF(isblank(Wine!AH101),"",if(MOC!$J$152=false,Wine!AE101,if(C2591=true,MOC!$H$152&amp;Wine!AE101,if(MOC!$J$153,MOC!$H$152&amp;Wine!AE101,Wine!AE101)))))</f>
        <v/>
      </c>
      <c r="E2591" s="450" t="str">
        <f>if(Wine!AH101=0,"",IF(isblank(Wine!AH101),"",Wine!AH101))</f>
        <v/>
      </c>
      <c r="G2591" s="450" t="str">
        <f>if(Wine!AH101=0,"",IF(isblank(Wine!AH101),"",if(MOC!$J$156=true,Wine!$AE$14,$B$2505)))</f>
        <v/>
      </c>
      <c r="H2591" s="780">
        <f t="shared" si="26"/>
        <v>86</v>
      </c>
    </row>
    <row r="2592">
      <c r="A2592" s="779"/>
      <c r="C2592" s="450" t="b">
        <f>IF(ISBLANK(Wine!AH102),FALSE,if(Wine!AH102=0,FALSE,TRUE))</f>
        <v>0</v>
      </c>
      <c r="D2592" s="450" t="str">
        <f>if(Wine!AH102=0,"",IF(isblank(Wine!AH102),"",if(MOC!$J$152=false,Wine!AE102,if(C2592=true,MOC!$H$152&amp;Wine!AE102,if(MOC!$J$153,MOC!$H$152&amp;Wine!AE102,Wine!AE102)))))</f>
        <v/>
      </c>
      <c r="E2592" s="450" t="str">
        <f>if(Wine!AH102=0,"",IF(isblank(Wine!AH102),"",Wine!AH102))</f>
        <v/>
      </c>
      <c r="G2592" s="450" t="str">
        <f>if(Wine!AH102=0,"",IF(isblank(Wine!AH102),"",if(MOC!$J$156=true,Wine!$AE$14,$B$2505)))</f>
        <v/>
      </c>
      <c r="H2592" s="780">
        <f t="shared" si="26"/>
        <v>87</v>
      </c>
    </row>
    <row r="2593">
      <c r="A2593" s="779"/>
      <c r="C2593" s="450" t="b">
        <f>IF(ISBLANK(Wine!AH103),FALSE,if(Wine!AH103=0,FALSE,TRUE))</f>
        <v>0</v>
      </c>
      <c r="D2593" s="450" t="str">
        <f>if(Wine!AH103=0,"",IF(isblank(Wine!AH103),"",if(MOC!$J$152=false,Wine!AE103,if(C2593=true,MOC!$H$152&amp;Wine!AE103,if(MOC!$J$153,MOC!$H$152&amp;Wine!AE103,Wine!AE103)))))</f>
        <v/>
      </c>
      <c r="E2593" s="450" t="str">
        <f>if(Wine!AH103=0,"",IF(isblank(Wine!AH103),"",Wine!AH103))</f>
        <v/>
      </c>
      <c r="G2593" s="450" t="str">
        <f>if(Wine!AH103=0,"",IF(isblank(Wine!AH103),"",if(MOC!$J$156=true,Wine!$AE$14,$B$2505)))</f>
        <v/>
      </c>
      <c r="H2593" s="780">
        <f t="shared" si="26"/>
        <v>88</v>
      </c>
    </row>
    <row r="2594">
      <c r="A2594" s="779"/>
      <c r="C2594" s="450" t="b">
        <f>IF(ISBLANK(Wine!AH104),FALSE,if(Wine!AH104=0,FALSE,TRUE))</f>
        <v>0</v>
      </c>
      <c r="D2594" s="450" t="str">
        <f>if(Wine!AH104=0,"",IF(isblank(Wine!AH104),"",if(MOC!$J$152=false,Wine!AE104,if(C2594=true,MOC!$H$152&amp;Wine!AE104,if(MOC!$J$153,MOC!$H$152&amp;Wine!AE104,Wine!AE104)))))</f>
        <v/>
      </c>
      <c r="E2594" s="450" t="str">
        <f>if(Wine!AH104=0,"",IF(isblank(Wine!AH104),"",Wine!AH104))</f>
        <v/>
      </c>
      <c r="G2594" s="450" t="str">
        <f>if(Wine!AH104=0,"",IF(isblank(Wine!AH104),"",if(MOC!$J$156=true,Wine!$AE$14,$B$2505)))</f>
        <v/>
      </c>
      <c r="H2594" s="780">
        <f t="shared" si="26"/>
        <v>89</v>
      </c>
    </row>
    <row r="2595">
      <c r="A2595" s="779"/>
      <c r="C2595" s="450" t="b">
        <f>IF(ISBLANK(Wine!AH105),FALSE,if(Wine!AH105=0,FALSE,TRUE))</f>
        <v>0</v>
      </c>
      <c r="D2595" s="450" t="str">
        <f>if(Wine!AH105=0,"",IF(isblank(Wine!AH105),"",if(MOC!$J$152=false,Wine!AE105,if(C2595=true,MOC!$H$152&amp;Wine!AE105,if(MOC!$J$153,MOC!$H$152&amp;Wine!AE105,Wine!AE105)))))</f>
        <v/>
      </c>
      <c r="E2595" s="450" t="str">
        <f>if(Wine!AH105=0,"",IF(isblank(Wine!AH105),"",Wine!AH105))</f>
        <v/>
      </c>
      <c r="G2595" s="450" t="str">
        <f>if(Wine!AH105=0,"",IF(isblank(Wine!AH105),"",if(MOC!$J$156=true,Wine!$AE$14,$B$2505)))</f>
        <v/>
      </c>
      <c r="H2595" s="780">
        <f t="shared" si="26"/>
        <v>90</v>
      </c>
    </row>
    <row r="2596">
      <c r="A2596" s="779"/>
      <c r="C2596" s="450" t="b">
        <f>IF(ISBLANK(Wine!AH106),FALSE,if(Wine!AH106=0,FALSE,TRUE))</f>
        <v>0</v>
      </c>
      <c r="D2596" s="450" t="str">
        <f>if(Wine!AH106=0,"",IF(isblank(Wine!AH106),"",if(MOC!$J$152=false,Wine!AE106,if(C2596=true,MOC!$H$152&amp;Wine!AE106,if(MOC!$J$153,MOC!$H$152&amp;Wine!AE106,Wine!AE106)))))</f>
        <v/>
      </c>
      <c r="E2596" s="450" t="str">
        <f>if(Wine!AH106=0,"",IF(isblank(Wine!AH106),"",Wine!AH106))</f>
        <v/>
      </c>
      <c r="G2596" s="450" t="str">
        <f>if(Wine!AH106=0,"",IF(isblank(Wine!AH106),"",if(MOC!$J$156=true,Wine!$AE$14,$B$2505)))</f>
        <v/>
      </c>
      <c r="H2596" s="780">
        <f t="shared" si="26"/>
        <v>91</v>
      </c>
    </row>
    <row r="2597">
      <c r="A2597" s="779"/>
      <c r="C2597" s="450" t="b">
        <f>IF(ISBLANK(Wine!AH107),FALSE,if(Wine!AH107=0,FALSE,TRUE))</f>
        <v>0</v>
      </c>
      <c r="D2597" s="450" t="str">
        <f>if(Wine!AH107=0,"",IF(isblank(Wine!AH107),"",if(MOC!$J$152=false,Wine!AE107,if(C2597=true,MOC!$H$152&amp;Wine!AE107,if(MOC!$J$153,MOC!$H$152&amp;Wine!AE107,Wine!AE107)))))</f>
        <v/>
      </c>
      <c r="E2597" s="450" t="str">
        <f>if(Wine!AH107=0,"",IF(isblank(Wine!AH107),"",Wine!AH107))</f>
        <v/>
      </c>
      <c r="G2597" s="450" t="str">
        <f>if(Wine!AH107=0,"",IF(isblank(Wine!AH107),"",if(MOC!$J$156=true,Wine!$AE$14,$B$2505)))</f>
        <v/>
      </c>
      <c r="H2597" s="780">
        <f t="shared" si="26"/>
        <v>92</v>
      </c>
    </row>
    <row r="2598">
      <c r="A2598" s="779"/>
      <c r="C2598" s="450" t="b">
        <f>IF(ISBLANK(Wine!AH108),FALSE,if(Wine!AH108=0,FALSE,TRUE))</f>
        <v>0</v>
      </c>
      <c r="D2598" s="450" t="str">
        <f>if(Wine!AH108=0,"",IF(isblank(Wine!AH108),"",if(MOC!$J$152=false,Wine!AE108,if(C2598=true,MOC!$H$152&amp;Wine!AE108,if(MOC!$J$153,MOC!$H$152&amp;Wine!AE108,Wine!AE108)))))</f>
        <v/>
      </c>
      <c r="E2598" s="450" t="str">
        <f>if(Wine!AH108=0,"",IF(isblank(Wine!AH108),"",Wine!AH108))</f>
        <v/>
      </c>
      <c r="G2598" s="450" t="str">
        <f>if(Wine!AH108=0,"",IF(isblank(Wine!AH108),"",if(MOC!$J$156=true,Wine!$AE$14,$B$2505)))</f>
        <v/>
      </c>
      <c r="H2598" s="780">
        <f t="shared" si="26"/>
        <v>93</v>
      </c>
    </row>
    <row r="2599">
      <c r="A2599" s="779"/>
      <c r="C2599" s="450" t="b">
        <f>IF(ISBLANK(Wine!AH109),FALSE,if(Wine!AH109=0,FALSE,TRUE))</f>
        <v>0</v>
      </c>
      <c r="D2599" s="450" t="str">
        <f>if(Wine!AH109=0,"",IF(isblank(Wine!AH109),"",if(MOC!$J$152=false,Wine!AE109,if(C2599=true,MOC!$H$152&amp;Wine!AE109,if(MOC!$J$153,MOC!$H$152&amp;Wine!AE109,Wine!AE109)))))</f>
        <v/>
      </c>
      <c r="E2599" s="450" t="str">
        <f>if(Wine!AH109=0,"",IF(isblank(Wine!AH109),"",Wine!AH109))</f>
        <v/>
      </c>
      <c r="G2599" s="450" t="str">
        <f>if(Wine!AH109=0,"",IF(isblank(Wine!AH109),"",if(MOC!$J$156=true,Wine!$AE$14,$B$2505)))</f>
        <v/>
      </c>
      <c r="H2599" s="780">
        <f t="shared" si="26"/>
        <v>94</v>
      </c>
    </row>
    <row r="2600">
      <c r="A2600" s="779"/>
      <c r="C2600" s="450" t="b">
        <f>IF(ISBLANK(Wine!AH110),FALSE,if(Wine!AH110=0,FALSE,TRUE))</f>
        <v>0</v>
      </c>
      <c r="D2600" s="450" t="str">
        <f>if(Wine!AH110=0,"",IF(isblank(Wine!AH110),"",if(MOC!$J$152=false,Wine!AE110,if(C2600=true,MOC!$H$152&amp;Wine!AE110,if(MOC!$J$153,MOC!$H$152&amp;Wine!AE110,Wine!AE110)))))</f>
        <v/>
      </c>
      <c r="E2600" s="450" t="str">
        <f>if(Wine!AH110=0,"",IF(isblank(Wine!AH110),"",Wine!AH110))</f>
        <v/>
      </c>
      <c r="G2600" s="450" t="str">
        <f>if(Wine!AH110=0,"",IF(isblank(Wine!AH110),"",if(MOC!$J$156=true,Wine!$AE$14,$B$2505)))</f>
        <v/>
      </c>
      <c r="H2600" s="780">
        <f t="shared" si="26"/>
        <v>95</v>
      </c>
    </row>
    <row r="2601">
      <c r="A2601" s="779"/>
      <c r="C2601" s="450" t="b">
        <f>IF(ISBLANK(Wine!AH111),FALSE,if(Wine!AH111=0,FALSE,TRUE))</f>
        <v>0</v>
      </c>
      <c r="D2601" s="450" t="str">
        <f>if(Wine!AH111=0,"",IF(isblank(Wine!AH111),"",if(MOC!$J$152=false,Wine!AE111,if(C2601=true,MOC!$H$152&amp;Wine!AE111,if(MOC!$J$153,MOC!$H$152&amp;Wine!AE111,Wine!AE111)))))</f>
        <v/>
      </c>
      <c r="E2601" s="450" t="str">
        <f>if(Wine!AH111=0,"",IF(isblank(Wine!AH111),"",Wine!AH111))</f>
        <v/>
      </c>
      <c r="G2601" s="450" t="str">
        <f>if(Wine!AH111=0,"",IF(isblank(Wine!AH111),"",if(MOC!$J$156=true,Wine!$AE$14,$B$2505)))</f>
        <v/>
      </c>
      <c r="H2601" s="780">
        <f t="shared" si="26"/>
        <v>96</v>
      </c>
    </row>
    <row r="2602">
      <c r="A2602" s="779"/>
      <c r="C2602" s="450" t="b">
        <f>IF(ISBLANK(Wine!AH112),FALSE,if(Wine!AH112=0,FALSE,TRUE))</f>
        <v>0</v>
      </c>
      <c r="D2602" s="450" t="str">
        <f>if(Wine!AH112=0,"",IF(isblank(Wine!AH112),"",if(MOC!$J$152=false,Wine!AE112,if(C2602=true,MOC!$H$152&amp;Wine!AE112,if(MOC!$J$153,MOC!$H$152&amp;Wine!AE112,Wine!AE112)))))</f>
        <v/>
      </c>
      <c r="E2602" s="450" t="str">
        <f>if(Wine!AH112=0,"",IF(isblank(Wine!AH112),"",Wine!AH112))</f>
        <v/>
      </c>
      <c r="G2602" s="450" t="str">
        <f>if(Wine!AH112=0,"",IF(isblank(Wine!AH112),"",if(MOC!$J$156=true,Wine!$AE$14,$B$2505)))</f>
        <v/>
      </c>
      <c r="H2602" s="780">
        <f t="shared" si="26"/>
        <v>97</v>
      </c>
    </row>
    <row r="2603">
      <c r="A2603" s="779"/>
      <c r="C2603" s="450" t="b">
        <f>IF(ISBLANK(Wine!AH113),FALSE,if(Wine!AH113=0,FALSE,TRUE))</f>
        <v>0</v>
      </c>
      <c r="D2603" s="450" t="str">
        <f>if(Wine!AH113=0,"",IF(isblank(Wine!AH113),"",if(MOC!$J$152=false,Wine!AE113,if(C2603=true,MOC!$H$152&amp;Wine!AE113,if(MOC!$J$153,MOC!$H$152&amp;Wine!AE113,Wine!AE113)))))</f>
        <v/>
      </c>
      <c r="E2603" s="450" t="str">
        <f>if(Wine!AH113=0,"",IF(isblank(Wine!AH113),"",Wine!AH113))</f>
        <v/>
      </c>
      <c r="G2603" s="450" t="str">
        <f>if(Wine!AH113=0,"",IF(isblank(Wine!AH113),"",if(MOC!$J$156=true,Wine!$AE$14,$B$2505)))</f>
        <v/>
      </c>
      <c r="H2603" s="780">
        <f t="shared" si="26"/>
        <v>98</v>
      </c>
    </row>
    <row r="2604">
      <c r="A2604" s="779"/>
      <c r="C2604" s="450" t="b">
        <f>IF(ISBLANK(Wine!AH114),FALSE,if(Wine!AH114=0,FALSE,TRUE))</f>
        <v>0</v>
      </c>
      <c r="D2604" s="450" t="str">
        <f>if(Wine!AH114=0,"",IF(isblank(Wine!AH114),"",if(MOC!$J$152=false,Wine!AE114,if(C2604=true,MOC!$H$152&amp;Wine!AE114,if(MOC!$J$153,MOC!$H$152&amp;Wine!AE114,Wine!AE114)))))</f>
        <v/>
      </c>
      <c r="E2604" s="450" t="str">
        <f>if(Wine!AH114=0,"",IF(isblank(Wine!AH114),"",Wine!AH114))</f>
        <v/>
      </c>
      <c r="G2604" s="450" t="str">
        <f>if(Wine!AH114=0,"",IF(isblank(Wine!AH114),"",if(MOC!$J$156=true,Wine!$AE$14,$B$2505)))</f>
        <v/>
      </c>
      <c r="H2604" s="780">
        <f t="shared" si="26"/>
        <v>99</v>
      </c>
    </row>
    <row r="2605">
      <c r="A2605" s="779"/>
      <c r="C2605" s="450" t="b">
        <f>IF(ISBLANK(Wine!AH115),FALSE,if(Wine!AH115=0,FALSE,TRUE))</f>
        <v>0</v>
      </c>
      <c r="D2605" s="450" t="str">
        <f>if(Wine!AH115=0,"",IF(isblank(Wine!AH115),"",if(MOC!$J$152=false,Wine!AE115,if(C2605=true,MOC!$H$152&amp;Wine!AE115,if(MOC!$J$153,MOC!$H$152&amp;Wine!AE115,Wine!AE115)))))</f>
        <v/>
      </c>
      <c r="E2605" s="450" t="str">
        <f>if(Wine!AH115=0,"",IF(isblank(Wine!AH115),"",Wine!AH115))</f>
        <v/>
      </c>
      <c r="G2605" s="450" t="str">
        <f>if(Wine!AH115=0,"",IF(isblank(Wine!AH115),"",if(MOC!$J$156=true,Wine!$AE$14,$B$2505)))</f>
        <v/>
      </c>
      <c r="H2605" s="780">
        <f t="shared" si="26"/>
        <v>100</v>
      </c>
    </row>
    <row r="2606">
      <c r="A2606" s="779"/>
      <c r="H2606" s="780"/>
    </row>
    <row r="2607">
      <c r="A2607" s="779"/>
      <c r="H2607" s="780"/>
    </row>
    <row r="2608">
      <c r="A2608" s="779"/>
      <c r="H2608" s="780"/>
    </row>
    <row r="2609">
      <c r="A2609" s="791" t="str">
        <f>Wine!AJ14&amp;" "&amp;Wine!AK15</f>
        <v>Optional Wine Category Glass $</v>
      </c>
      <c r="B2609" s="784" t="str">
        <f>SUBSTITUTE(A2609,"$","")</f>
        <v>Optional Wine Category Glass </v>
      </c>
      <c r="H2609" s="780"/>
    </row>
    <row r="2610">
      <c r="A2610" s="791" t="s">
        <v>506</v>
      </c>
      <c r="B2610" s="784" t="s">
        <v>506</v>
      </c>
      <c r="C2610" s="450" t="b">
        <f>IF(ISBLANK(Wine!AM16),FALSE,if(Wine!AM16=0,FALSE,TRUE))</f>
        <v>0</v>
      </c>
      <c r="D2610" s="450" t="str">
        <f>if(Wine!AK16=0,"",IF(isblank(Wine!AK16),"",if(MOC!$J$148=false,Wine!AJ16,if(C2610=true,MOC!$H$148&amp;Wine!AJ16,if(MOC!$J$149,MOC!$H$148&amp;Wine!AJ16,Wine!AJ16)))))</f>
        <v/>
      </c>
      <c r="E2610" s="450" t="str">
        <f>if(Wine!AK16=0,"",IF(isblank(Wine!AK16),"",Wine!AK16))</f>
        <v/>
      </c>
      <c r="G2610" s="450" t="str">
        <f>if(Wine!AK16=0,"",IF(isblank(Wine!AK16),"",if(MOC!$J$156=true,Wine!$AJ$14,$B$2609)))</f>
        <v/>
      </c>
      <c r="H2610" s="780">
        <f>1+H2608</f>
        <v>1</v>
      </c>
    </row>
    <row r="2611">
      <c r="A2611" s="779"/>
      <c r="C2611" s="450" t="b">
        <f>IF(ISBLANK(Wine!AM17),FALSE,if(Wine!AM17=0,FALSE,TRUE))</f>
        <v>0</v>
      </c>
      <c r="D2611" s="450" t="str">
        <f>if(Wine!AK17=0,"",IF(isblank(Wine!AK17),"",if(MOC!$J$148=false,Wine!AJ17,if(C2611=true,MOC!$H$148&amp;Wine!AJ17,if(MOC!$J$149,MOC!$H$148&amp;Wine!AJ17,Wine!AJ17)))))</f>
        <v/>
      </c>
      <c r="E2611" s="450" t="str">
        <f>if(Wine!AK17=0,"",IF(isblank(Wine!AK17),"",Wine!AK17))</f>
        <v/>
      </c>
      <c r="G2611" s="450" t="str">
        <f>if(Wine!AK17=0,"",IF(isblank(Wine!AK17),"",if(MOC!$J$156=true,Wine!$AJ$14,$B$2609)))</f>
        <v/>
      </c>
      <c r="H2611" s="780">
        <f t="shared" ref="H2611:H2709" si="27">1+H2610</f>
        <v>2</v>
      </c>
    </row>
    <row r="2612">
      <c r="A2612" s="779"/>
      <c r="C2612" s="450" t="b">
        <f>IF(ISBLANK(Wine!AM18),FALSE,if(Wine!AM18=0,FALSE,TRUE))</f>
        <v>0</v>
      </c>
      <c r="D2612" s="450" t="str">
        <f>if(Wine!AK18=0,"",IF(isblank(Wine!AK18),"",if(MOC!$J$148=false,Wine!AJ18,if(C2612=true,MOC!$H$148&amp;Wine!AJ18,if(MOC!$J$149,MOC!$H$148&amp;Wine!AJ18,Wine!AJ18)))))</f>
        <v/>
      </c>
      <c r="E2612" s="450" t="str">
        <f>if(Wine!AK18=0,"",IF(isblank(Wine!AK18),"",Wine!AK18))</f>
        <v/>
      </c>
      <c r="G2612" s="450" t="str">
        <f>if(Wine!AK18=0,"",IF(isblank(Wine!AK18),"",if(MOC!$J$156=true,Wine!$AJ$14,$B$2609)))</f>
        <v/>
      </c>
      <c r="H2612" s="780">
        <f t="shared" si="27"/>
        <v>3</v>
      </c>
    </row>
    <row r="2613">
      <c r="A2613" s="779"/>
      <c r="C2613" s="450" t="b">
        <f>IF(ISBLANK(Wine!AM19),FALSE,if(Wine!AM19=0,FALSE,TRUE))</f>
        <v>0</v>
      </c>
      <c r="D2613" s="450" t="str">
        <f>if(Wine!AK19=0,"",IF(isblank(Wine!AK19),"",if(MOC!$J$148=false,Wine!AJ19,if(C2613=true,MOC!$H$148&amp;Wine!AJ19,if(MOC!$J$149,MOC!$H$148&amp;Wine!AJ19,Wine!AJ19)))))</f>
        <v/>
      </c>
      <c r="E2613" s="450" t="str">
        <f>if(Wine!AK19=0,"",IF(isblank(Wine!AK19),"",Wine!AK19))</f>
        <v/>
      </c>
      <c r="G2613" s="450" t="str">
        <f>if(Wine!AK19=0,"",IF(isblank(Wine!AK19),"",if(MOC!$J$156=true,Wine!$AJ$14,$B$2609)))</f>
        <v/>
      </c>
      <c r="H2613" s="780">
        <f t="shared" si="27"/>
        <v>4</v>
      </c>
    </row>
    <row r="2614">
      <c r="A2614" s="779"/>
      <c r="C2614" s="450" t="b">
        <f>IF(ISBLANK(Wine!AM20),FALSE,if(Wine!AM20=0,FALSE,TRUE))</f>
        <v>0</v>
      </c>
      <c r="D2614" s="450" t="str">
        <f>if(Wine!AK20=0,"",IF(isblank(Wine!AK20),"",if(MOC!$J$148=false,Wine!AJ20,if(C2614=true,MOC!$H$148&amp;Wine!AJ20,if(MOC!$J$149,MOC!$H$148&amp;Wine!AJ20,Wine!AJ20)))))</f>
        <v/>
      </c>
      <c r="E2614" s="450" t="str">
        <f>if(Wine!AK20=0,"",IF(isblank(Wine!AK20),"",Wine!AK20))</f>
        <v/>
      </c>
      <c r="G2614" s="450" t="str">
        <f>if(Wine!AK20=0,"",IF(isblank(Wine!AK20),"",if(MOC!$J$156=true,Wine!$AJ$14,$B$2609)))</f>
        <v/>
      </c>
      <c r="H2614" s="780">
        <f t="shared" si="27"/>
        <v>5</v>
      </c>
    </row>
    <row r="2615">
      <c r="A2615" s="779"/>
      <c r="C2615" s="450" t="b">
        <f>IF(ISBLANK(Wine!AM21),FALSE,if(Wine!AM21=0,FALSE,TRUE))</f>
        <v>0</v>
      </c>
      <c r="D2615" s="450" t="str">
        <f>if(Wine!AK21=0,"",IF(isblank(Wine!AK21),"",if(MOC!$J$148=false,Wine!AJ21,if(C2615=true,MOC!$H$148&amp;Wine!AJ21,if(MOC!$J$149,MOC!$H$148&amp;Wine!AJ21,Wine!AJ21)))))</f>
        <v/>
      </c>
      <c r="E2615" s="450" t="str">
        <f>if(Wine!AK21=0,"",IF(isblank(Wine!AK21),"",Wine!AK21))</f>
        <v/>
      </c>
      <c r="G2615" s="450" t="str">
        <f>if(Wine!AK21=0,"",IF(isblank(Wine!AK21),"",if(MOC!$J$156=true,Wine!$AJ$14,$B$2609)))</f>
        <v/>
      </c>
      <c r="H2615" s="780">
        <f t="shared" si="27"/>
        <v>6</v>
      </c>
    </row>
    <row r="2616">
      <c r="A2616" s="779"/>
      <c r="C2616" s="450" t="b">
        <f>IF(ISBLANK(Wine!AM22),FALSE,if(Wine!AM22=0,FALSE,TRUE))</f>
        <v>0</v>
      </c>
      <c r="D2616" s="450" t="str">
        <f>if(Wine!AK22=0,"",IF(isblank(Wine!AK22),"",if(MOC!$J$148=false,Wine!AJ22,if(C2616=true,MOC!$H$148&amp;Wine!AJ22,if(MOC!$J$149,MOC!$H$148&amp;Wine!AJ22,Wine!AJ22)))))</f>
        <v/>
      </c>
      <c r="E2616" s="450" t="str">
        <f>if(Wine!AK22=0,"",IF(isblank(Wine!AK22),"",Wine!AK22))</f>
        <v/>
      </c>
      <c r="G2616" s="450" t="str">
        <f>if(Wine!AK22=0,"",IF(isblank(Wine!AK22),"",if(MOC!$J$156=true,Wine!$AJ$14,$B$2609)))</f>
        <v/>
      </c>
      <c r="H2616" s="780">
        <f t="shared" si="27"/>
        <v>7</v>
      </c>
    </row>
    <row r="2617">
      <c r="A2617" s="779"/>
      <c r="C2617" s="450" t="b">
        <f>IF(ISBLANK(Wine!AM23),FALSE,if(Wine!AM23=0,FALSE,TRUE))</f>
        <v>0</v>
      </c>
      <c r="D2617" s="450" t="str">
        <f>if(Wine!AK23=0,"",IF(isblank(Wine!AK23),"",if(MOC!$J$148=false,Wine!AJ23,if(C2617=true,MOC!$H$148&amp;Wine!AJ23,if(MOC!$J$149,MOC!$H$148&amp;Wine!AJ23,Wine!AJ23)))))</f>
        <v/>
      </c>
      <c r="E2617" s="450" t="str">
        <f>if(Wine!AK23=0,"",IF(isblank(Wine!AK23),"",Wine!AK23))</f>
        <v/>
      </c>
      <c r="G2617" s="450" t="str">
        <f>if(Wine!AK23=0,"",IF(isblank(Wine!AK23),"",if(MOC!$J$156=true,Wine!$AJ$14,$B$2609)))</f>
        <v/>
      </c>
      <c r="H2617" s="780">
        <f t="shared" si="27"/>
        <v>8</v>
      </c>
    </row>
    <row r="2618">
      <c r="A2618" s="779"/>
      <c r="C2618" s="450" t="b">
        <f>IF(ISBLANK(Wine!AM24),FALSE,if(Wine!AM24=0,FALSE,TRUE))</f>
        <v>0</v>
      </c>
      <c r="D2618" s="450" t="str">
        <f>if(Wine!AK24=0,"",IF(isblank(Wine!AK24),"",if(MOC!$J$148=false,Wine!AJ24,if(C2618=true,MOC!$H$148&amp;Wine!AJ24,if(MOC!$J$149,MOC!$H$148&amp;Wine!AJ24,Wine!AJ24)))))</f>
        <v/>
      </c>
      <c r="E2618" s="450" t="str">
        <f>if(Wine!AK24=0,"",IF(isblank(Wine!AK24),"",Wine!AK24))</f>
        <v/>
      </c>
      <c r="G2618" s="450" t="str">
        <f>if(Wine!AK24=0,"",IF(isblank(Wine!AK24),"",if(MOC!$J$156=true,Wine!$AJ$14,$B$2609)))</f>
        <v/>
      </c>
      <c r="H2618" s="780">
        <f t="shared" si="27"/>
        <v>9</v>
      </c>
    </row>
    <row r="2619">
      <c r="A2619" s="779"/>
      <c r="C2619" s="450" t="b">
        <f>IF(ISBLANK(Wine!AM25),FALSE,if(Wine!AM25=0,FALSE,TRUE))</f>
        <v>0</v>
      </c>
      <c r="D2619" s="450" t="str">
        <f>if(Wine!AK25=0,"",IF(isblank(Wine!AK25),"",if(MOC!$J$148=false,Wine!AJ25,if(C2619=true,MOC!$H$148&amp;Wine!AJ25,if(MOC!$J$149,MOC!$H$148&amp;Wine!AJ25,Wine!AJ25)))))</f>
        <v/>
      </c>
      <c r="E2619" s="450" t="str">
        <f>if(Wine!AK25=0,"",IF(isblank(Wine!AK25),"",Wine!AK25))</f>
        <v/>
      </c>
      <c r="G2619" s="450" t="str">
        <f>if(Wine!AK25=0,"",IF(isblank(Wine!AK25),"",if(MOC!$J$156=true,Wine!$AJ$14,$B$2609)))</f>
        <v/>
      </c>
      <c r="H2619" s="780">
        <f t="shared" si="27"/>
        <v>10</v>
      </c>
    </row>
    <row r="2620">
      <c r="A2620" s="779"/>
      <c r="C2620" s="450" t="b">
        <f>IF(ISBLANK(Wine!AM26),FALSE,if(Wine!AM26=0,FALSE,TRUE))</f>
        <v>0</v>
      </c>
      <c r="D2620" s="450" t="str">
        <f>if(Wine!AK26=0,"",IF(isblank(Wine!AK26),"",if(MOC!$J$148=false,Wine!AJ26,if(C2620=true,MOC!$H$148&amp;Wine!AJ26,if(MOC!$J$149,MOC!$H$148&amp;Wine!AJ26,Wine!AJ26)))))</f>
        <v/>
      </c>
      <c r="E2620" s="450" t="str">
        <f>if(Wine!AK26=0,"",IF(isblank(Wine!AK26),"",Wine!AK26))</f>
        <v/>
      </c>
      <c r="G2620" s="450" t="str">
        <f>if(Wine!AK26=0,"",IF(isblank(Wine!AK26),"",if(MOC!$J$156=true,Wine!$AJ$14,$B$2609)))</f>
        <v/>
      </c>
      <c r="H2620" s="780">
        <f t="shared" si="27"/>
        <v>11</v>
      </c>
    </row>
    <row r="2621">
      <c r="A2621" s="779"/>
      <c r="C2621" s="450" t="b">
        <f>IF(ISBLANK(Wine!AM27),FALSE,if(Wine!AM27=0,FALSE,TRUE))</f>
        <v>0</v>
      </c>
      <c r="D2621" s="450" t="str">
        <f>if(Wine!AK27=0,"",IF(isblank(Wine!AK27),"",if(MOC!$J$148=false,Wine!AJ27,if(C2621=true,MOC!$H$148&amp;Wine!AJ27,if(MOC!$J$149,MOC!$H$148&amp;Wine!AJ27,Wine!AJ27)))))</f>
        <v/>
      </c>
      <c r="E2621" s="450" t="str">
        <f>if(Wine!AK27=0,"",IF(isblank(Wine!AK27),"",Wine!AK27))</f>
        <v/>
      </c>
      <c r="G2621" s="450" t="str">
        <f>if(Wine!AK27=0,"",IF(isblank(Wine!AK27),"",if(MOC!$J$156=true,Wine!$AJ$14,$B$2609)))</f>
        <v/>
      </c>
      <c r="H2621" s="780">
        <f t="shared" si="27"/>
        <v>12</v>
      </c>
    </row>
    <row r="2622">
      <c r="A2622" s="779"/>
      <c r="C2622" s="450" t="b">
        <f>IF(ISBLANK(Wine!AM28),FALSE,if(Wine!AM28=0,FALSE,TRUE))</f>
        <v>0</v>
      </c>
      <c r="D2622" s="450" t="str">
        <f>if(Wine!AK28=0,"",IF(isblank(Wine!AK28),"",if(MOC!$J$148=false,Wine!AJ28,if(C2622=true,MOC!$H$148&amp;Wine!AJ28,if(MOC!$J$149,MOC!$H$148&amp;Wine!AJ28,Wine!AJ28)))))</f>
        <v/>
      </c>
      <c r="E2622" s="450" t="str">
        <f>if(Wine!AK28=0,"",IF(isblank(Wine!AK28),"",Wine!AK28))</f>
        <v/>
      </c>
      <c r="G2622" s="450" t="str">
        <f>if(Wine!AK28=0,"",IF(isblank(Wine!AK28),"",if(MOC!$J$156=true,Wine!$AJ$14,$B$2609)))</f>
        <v/>
      </c>
      <c r="H2622" s="780">
        <f t="shared" si="27"/>
        <v>13</v>
      </c>
    </row>
    <row r="2623">
      <c r="A2623" s="779"/>
      <c r="C2623" s="450" t="b">
        <f>IF(ISBLANK(Wine!AM29),FALSE,if(Wine!AM29=0,FALSE,TRUE))</f>
        <v>0</v>
      </c>
      <c r="D2623" s="450" t="str">
        <f>if(Wine!AK29=0,"",IF(isblank(Wine!AK29),"",if(MOC!$J$148=false,Wine!AJ29,if(C2623=true,MOC!$H$148&amp;Wine!AJ29,if(MOC!$J$149,MOC!$H$148&amp;Wine!AJ29,Wine!AJ29)))))</f>
        <v/>
      </c>
      <c r="E2623" s="450" t="str">
        <f>if(Wine!AK29=0,"",IF(isblank(Wine!AK29),"",Wine!AK29))</f>
        <v/>
      </c>
      <c r="G2623" s="450" t="str">
        <f>if(Wine!AK29=0,"",IF(isblank(Wine!AK29),"",if(MOC!$J$156=true,Wine!$AJ$14,$B$2609)))</f>
        <v/>
      </c>
      <c r="H2623" s="780">
        <f t="shared" si="27"/>
        <v>14</v>
      </c>
    </row>
    <row r="2624">
      <c r="A2624" s="779"/>
      <c r="C2624" s="450" t="b">
        <f>IF(ISBLANK(Wine!AM30),FALSE,if(Wine!AM30=0,FALSE,TRUE))</f>
        <v>0</v>
      </c>
      <c r="D2624" s="450" t="str">
        <f>if(Wine!AK30=0,"",IF(isblank(Wine!AK30),"",if(MOC!$J$148=false,Wine!AJ30,if(C2624=true,MOC!$H$148&amp;Wine!AJ30,if(MOC!$J$149,MOC!$H$148&amp;Wine!AJ30,Wine!AJ30)))))</f>
        <v/>
      </c>
      <c r="E2624" s="450" t="str">
        <f>if(Wine!AK30=0,"",IF(isblank(Wine!AK30),"",Wine!AK30))</f>
        <v/>
      </c>
      <c r="G2624" s="450" t="str">
        <f>if(Wine!AK30=0,"",IF(isblank(Wine!AK30),"",if(MOC!$J$156=true,Wine!$AJ$14,$B$2609)))</f>
        <v/>
      </c>
      <c r="H2624" s="780">
        <f t="shared" si="27"/>
        <v>15</v>
      </c>
    </row>
    <row r="2625">
      <c r="A2625" s="779"/>
      <c r="C2625" s="450" t="b">
        <f>IF(ISBLANK(Wine!AM31),FALSE,if(Wine!AM31=0,FALSE,TRUE))</f>
        <v>0</v>
      </c>
      <c r="D2625" s="450" t="str">
        <f>if(Wine!AK31=0,"",IF(isblank(Wine!AK31),"",if(MOC!$J$148=false,Wine!AJ31,if(C2625=true,MOC!$H$148&amp;Wine!AJ31,if(MOC!$J$149,MOC!$H$148&amp;Wine!AJ31,Wine!AJ31)))))</f>
        <v/>
      </c>
      <c r="E2625" s="450" t="str">
        <f>if(Wine!AK31=0,"",IF(isblank(Wine!AK31),"",Wine!AK31))</f>
        <v/>
      </c>
      <c r="G2625" s="450" t="str">
        <f>if(Wine!AK31=0,"",IF(isblank(Wine!AK31),"",if(MOC!$J$156=true,Wine!$AJ$14,$B$2609)))</f>
        <v/>
      </c>
      <c r="H2625" s="780">
        <f t="shared" si="27"/>
        <v>16</v>
      </c>
    </row>
    <row r="2626">
      <c r="A2626" s="779"/>
      <c r="C2626" s="450" t="b">
        <f>IF(ISBLANK(Wine!AM32),FALSE,if(Wine!AM32=0,FALSE,TRUE))</f>
        <v>0</v>
      </c>
      <c r="D2626" s="450" t="str">
        <f>if(Wine!AK32=0,"",IF(isblank(Wine!AK32),"",if(MOC!$J$148=false,Wine!AJ32,if(C2626=true,MOC!$H$148&amp;Wine!AJ32,if(MOC!$J$149,MOC!$H$148&amp;Wine!AJ32,Wine!AJ32)))))</f>
        <v/>
      </c>
      <c r="E2626" s="450" t="str">
        <f>if(Wine!AK32=0,"",IF(isblank(Wine!AK32),"",Wine!AK32))</f>
        <v/>
      </c>
      <c r="G2626" s="450" t="str">
        <f>if(Wine!AK32=0,"",IF(isblank(Wine!AK32),"",if(MOC!$J$156=true,Wine!$AJ$14,$B$2609)))</f>
        <v/>
      </c>
      <c r="H2626" s="780">
        <f t="shared" si="27"/>
        <v>17</v>
      </c>
    </row>
    <row r="2627">
      <c r="A2627" s="779"/>
      <c r="C2627" s="450" t="b">
        <f>IF(ISBLANK(Wine!AM33),FALSE,if(Wine!AM33=0,FALSE,TRUE))</f>
        <v>0</v>
      </c>
      <c r="D2627" s="450" t="str">
        <f>if(Wine!AK33=0,"",IF(isblank(Wine!AK33),"",if(MOC!$J$148=false,Wine!AJ33,if(C2627=true,MOC!$H$148&amp;Wine!AJ33,if(MOC!$J$149,MOC!$H$148&amp;Wine!AJ33,Wine!AJ33)))))</f>
        <v/>
      </c>
      <c r="E2627" s="450" t="str">
        <f>if(Wine!AK33=0,"",IF(isblank(Wine!AK33),"",Wine!AK33))</f>
        <v/>
      </c>
      <c r="G2627" s="450" t="str">
        <f>if(Wine!AK33=0,"",IF(isblank(Wine!AK33),"",if(MOC!$J$156=true,Wine!$AJ$14,$B$2609)))</f>
        <v/>
      </c>
      <c r="H2627" s="780">
        <f t="shared" si="27"/>
        <v>18</v>
      </c>
    </row>
    <row r="2628">
      <c r="A2628" s="779"/>
      <c r="C2628" s="450" t="b">
        <f>IF(ISBLANK(Wine!AM34),FALSE,if(Wine!AM34=0,FALSE,TRUE))</f>
        <v>0</v>
      </c>
      <c r="D2628" s="450" t="str">
        <f>if(Wine!AK34=0,"",IF(isblank(Wine!AK34),"",if(MOC!$J$148=false,Wine!AJ34,if(C2628=true,MOC!$H$148&amp;Wine!AJ34,if(MOC!$J$149,MOC!$H$148&amp;Wine!AJ34,Wine!AJ34)))))</f>
        <v/>
      </c>
      <c r="E2628" s="450" t="str">
        <f>if(Wine!AK34=0,"",IF(isblank(Wine!AK34),"",Wine!AK34))</f>
        <v/>
      </c>
      <c r="G2628" s="450" t="str">
        <f>if(Wine!AK34=0,"",IF(isblank(Wine!AK34),"",if(MOC!$J$156=true,Wine!$AJ$14,$B$2609)))</f>
        <v/>
      </c>
      <c r="H2628" s="780">
        <f t="shared" si="27"/>
        <v>19</v>
      </c>
    </row>
    <row r="2629">
      <c r="A2629" s="779"/>
      <c r="C2629" s="450" t="b">
        <f>IF(ISBLANK(Wine!AM35),FALSE,if(Wine!AM35=0,FALSE,TRUE))</f>
        <v>0</v>
      </c>
      <c r="D2629" s="450" t="str">
        <f>if(Wine!AK35=0,"",IF(isblank(Wine!AK35),"",if(MOC!$J$148=false,Wine!AJ35,if(C2629=true,MOC!$H$148&amp;Wine!AJ35,if(MOC!$J$149,MOC!$H$148&amp;Wine!AJ35,Wine!AJ35)))))</f>
        <v/>
      </c>
      <c r="E2629" s="450" t="str">
        <f>if(Wine!AK35=0,"",IF(isblank(Wine!AK35),"",Wine!AK35))</f>
        <v/>
      </c>
      <c r="G2629" s="450" t="str">
        <f>if(Wine!AK35=0,"",IF(isblank(Wine!AK35),"",if(MOC!$J$156=true,Wine!$AJ$14,$B$2609)))</f>
        <v/>
      </c>
      <c r="H2629" s="780">
        <f t="shared" si="27"/>
        <v>20</v>
      </c>
    </row>
    <row r="2630">
      <c r="A2630" s="779"/>
      <c r="C2630" s="450" t="b">
        <f>IF(ISBLANK(Wine!AM36),FALSE,if(Wine!AM36=0,FALSE,TRUE))</f>
        <v>0</v>
      </c>
      <c r="D2630" s="450" t="str">
        <f>if(Wine!AK36=0,"",IF(isblank(Wine!AK36),"",if(MOC!$J$148=false,Wine!AJ36,if(C2630=true,MOC!$H$148&amp;Wine!AJ36,if(MOC!$J$149,MOC!$H$148&amp;Wine!AJ36,Wine!AJ36)))))</f>
        <v/>
      </c>
      <c r="E2630" s="450" t="str">
        <f>if(Wine!AK36=0,"",IF(isblank(Wine!AK36),"",Wine!AK36))</f>
        <v/>
      </c>
      <c r="G2630" s="450" t="str">
        <f>if(Wine!AK36=0,"",IF(isblank(Wine!AK36),"",if(MOC!$J$156=true,Wine!$AJ$14,$B$2609)))</f>
        <v/>
      </c>
      <c r="H2630" s="780">
        <f t="shared" si="27"/>
        <v>21</v>
      </c>
    </row>
    <row r="2631">
      <c r="A2631" s="779"/>
      <c r="C2631" s="450" t="b">
        <f>IF(ISBLANK(Wine!AM37),FALSE,if(Wine!AM37=0,FALSE,TRUE))</f>
        <v>0</v>
      </c>
      <c r="D2631" s="450" t="str">
        <f>if(Wine!AK37=0,"",IF(isblank(Wine!AK37),"",if(MOC!$J$148=false,Wine!AJ37,if(C2631=true,MOC!$H$148&amp;Wine!AJ37,if(MOC!$J$149,MOC!$H$148&amp;Wine!AJ37,Wine!AJ37)))))</f>
        <v/>
      </c>
      <c r="E2631" s="450" t="str">
        <f>if(Wine!AK37=0,"",IF(isblank(Wine!AK37),"",Wine!AK37))</f>
        <v/>
      </c>
      <c r="G2631" s="450" t="str">
        <f>if(Wine!AK37=0,"",IF(isblank(Wine!AK37),"",if(MOC!$J$156=true,Wine!$AJ$14,$B$2609)))</f>
        <v/>
      </c>
      <c r="H2631" s="780">
        <f t="shared" si="27"/>
        <v>22</v>
      </c>
    </row>
    <row r="2632">
      <c r="A2632" s="779"/>
      <c r="C2632" s="450" t="b">
        <f>IF(ISBLANK(Wine!AM38),FALSE,if(Wine!AM38=0,FALSE,TRUE))</f>
        <v>0</v>
      </c>
      <c r="D2632" s="450" t="str">
        <f>if(Wine!AK38=0,"",IF(isblank(Wine!AK38),"",if(MOC!$J$148=false,Wine!AJ38,if(C2632=true,MOC!$H$148&amp;Wine!AJ38,if(MOC!$J$149,MOC!$H$148&amp;Wine!AJ38,Wine!AJ38)))))</f>
        <v/>
      </c>
      <c r="E2632" s="450" t="str">
        <f>if(Wine!AK38=0,"",IF(isblank(Wine!AK38),"",Wine!AK38))</f>
        <v/>
      </c>
      <c r="G2632" s="450" t="str">
        <f>if(Wine!AK38=0,"",IF(isblank(Wine!AK38),"",if(MOC!$J$156=true,Wine!$AJ$14,$B$2609)))</f>
        <v/>
      </c>
      <c r="H2632" s="780">
        <f t="shared" si="27"/>
        <v>23</v>
      </c>
    </row>
    <row r="2633">
      <c r="A2633" s="779"/>
      <c r="C2633" s="450" t="b">
        <f>IF(ISBLANK(Wine!AM39),FALSE,if(Wine!AM39=0,FALSE,TRUE))</f>
        <v>0</v>
      </c>
      <c r="D2633" s="450" t="str">
        <f>if(Wine!AK39=0,"",IF(isblank(Wine!AK39),"",if(MOC!$J$148=false,Wine!AJ39,if(C2633=true,MOC!$H$148&amp;Wine!AJ39,if(MOC!$J$149,MOC!$H$148&amp;Wine!AJ39,Wine!AJ39)))))</f>
        <v/>
      </c>
      <c r="E2633" s="450" t="str">
        <f>if(Wine!AK39=0,"",IF(isblank(Wine!AK39),"",Wine!AK39))</f>
        <v/>
      </c>
      <c r="G2633" s="450" t="str">
        <f>if(Wine!AK39=0,"",IF(isblank(Wine!AK39),"",if(MOC!$J$156=true,Wine!$AJ$14,$B$2609)))</f>
        <v/>
      </c>
      <c r="H2633" s="780">
        <f t="shared" si="27"/>
        <v>24</v>
      </c>
    </row>
    <row r="2634">
      <c r="A2634" s="779"/>
      <c r="C2634" s="450" t="b">
        <f>IF(ISBLANK(Wine!AM40),FALSE,if(Wine!AM40=0,FALSE,TRUE))</f>
        <v>0</v>
      </c>
      <c r="D2634" s="450" t="str">
        <f>if(Wine!AK40=0,"",IF(isblank(Wine!AK40),"",if(MOC!$J$148=false,Wine!AJ40,if(C2634=true,MOC!$H$148&amp;Wine!AJ40,if(MOC!$J$149,MOC!$H$148&amp;Wine!AJ40,Wine!AJ40)))))</f>
        <v/>
      </c>
      <c r="E2634" s="450" t="str">
        <f>if(Wine!AK40=0,"",IF(isblank(Wine!AK40),"",Wine!AK40))</f>
        <v/>
      </c>
      <c r="G2634" s="450" t="str">
        <f>if(Wine!AK40=0,"",IF(isblank(Wine!AK40),"",if(MOC!$J$156=true,Wine!$AJ$14,$B$2609)))</f>
        <v/>
      </c>
      <c r="H2634" s="780">
        <f t="shared" si="27"/>
        <v>25</v>
      </c>
    </row>
    <row r="2635">
      <c r="A2635" s="779"/>
      <c r="C2635" s="450" t="b">
        <f>IF(ISBLANK(Wine!AM41),FALSE,if(Wine!AM41=0,FALSE,TRUE))</f>
        <v>0</v>
      </c>
      <c r="D2635" s="450" t="str">
        <f>if(Wine!AK41=0,"",IF(isblank(Wine!AK41),"",if(MOC!$J$148=false,Wine!AJ41,if(C2635=true,MOC!$H$148&amp;Wine!AJ41,if(MOC!$J$149,MOC!$H$148&amp;Wine!AJ41,Wine!AJ41)))))</f>
        <v/>
      </c>
      <c r="E2635" s="450" t="str">
        <f>if(Wine!AK41=0,"",IF(isblank(Wine!AK41),"",Wine!AK41))</f>
        <v/>
      </c>
      <c r="G2635" s="450" t="str">
        <f>if(Wine!AK41=0,"",IF(isblank(Wine!AK41),"",if(MOC!$J$156=true,Wine!$AJ$14,$B$2609)))</f>
        <v/>
      </c>
      <c r="H2635" s="780">
        <f t="shared" si="27"/>
        <v>26</v>
      </c>
    </row>
    <row r="2636">
      <c r="A2636" s="779"/>
      <c r="C2636" s="450" t="b">
        <f>IF(ISBLANK(Wine!AM42),FALSE,if(Wine!AM42=0,FALSE,TRUE))</f>
        <v>0</v>
      </c>
      <c r="D2636" s="450" t="str">
        <f>if(Wine!AK42=0,"",IF(isblank(Wine!AK42),"",if(MOC!$J$148=false,Wine!AJ42,if(C2636=true,MOC!$H$148&amp;Wine!AJ42,if(MOC!$J$149,MOC!$H$148&amp;Wine!AJ42,Wine!AJ42)))))</f>
        <v/>
      </c>
      <c r="E2636" s="450" t="str">
        <f>if(Wine!AK42=0,"",IF(isblank(Wine!AK42),"",Wine!AK42))</f>
        <v/>
      </c>
      <c r="G2636" s="450" t="str">
        <f>if(Wine!AK42=0,"",IF(isblank(Wine!AK42),"",if(MOC!$J$156=true,Wine!$AJ$14,$B$2609)))</f>
        <v/>
      </c>
      <c r="H2636" s="780">
        <f t="shared" si="27"/>
        <v>27</v>
      </c>
    </row>
    <row r="2637">
      <c r="A2637" s="779"/>
      <c r="C2637" s="450" t="b">
        <f>IF(ISBLANK(Wine!AM43),FALSE,if(Wine!AM43=0,FALSE,TRUE))</f>
        <v>0</v>
      </c>
      <c r="D2637" s="450" t="str">
        <f>if(Wine!AK43=0,"",IF(isblank(Wine!AK43),"",if(MOC!$J$148=false,Wine!AJ43,if(C2637=true,MOC!$H$148&amp;Wine!AJ43,if(MOC!$J$149,MOC!$H$148&amp;Wine!AJ43,Wine!AJ43)))))</f>
        <v/>
      </c>
      <c r="E2637" s="450" t="str">
        <f>if(Wine!AK43=0,"",IF(isblank(Wine!AK43),"",Wine!AK43))</f>
        <v/>
      </c>
      <c r="G2637" s="450" t="str">
        <f>if(Wine!AK43=0,"",IF(isblank(Wine!AK43),"",if(MOC!$J$156=true,Wine!$AJ$14,$B$2609)))</f>
        <v/>
      </c>
      <c r="H2637" s="780">
        <f t="shared" si="27"/>
        <v>28</v>
      </c>
    </row>
    <row r="2638">
      <c r="A2638" s="779"/>
      <c r="C2638" s="450" t="b">
        <f>IF(ISBLANK(Wine!AM44),FALSE,if(Wine!AM44=0,FALSE,TRUE))</f>
        <v>0</v>
      </c>
      <c r="D2638" s="450" t="str">
        <f>if(Wine!AK44=0,"",IF(isblank(Wine!AK44),"",if(MOC!$J$148=false,Wine!AJ44,if(C2638=true,MOC!$H$148&amp;Wine!AJ44,if(MOC!$J$149,MOC!$H$148&amp;Wine!AJ44,Wine!AJ44)))))</f>
        <v/>
      </c>
      <c r="E2638" s="450" t="str">
        <f>if(Wine!AK44=0,"",IF(isblank(Wine!AK44),"",Wine!AK44))</f>
        <v/>
      </c>
      <c r="G2638" s="450" t="str">
        <f>if(Wine!AK44=0,"",IF(isblank(Wine!AK44),"",if(MOC!$J$156=true,Wine!$AJ$14,$B$2609)))</f>
        <v/>
      </c>
      <c r="H2638" s="780">
        <f t="shared" si="27"/>
        <v>29</v>
      </c>
    </row>
    <row r="2639">
      <c r="A2639" s="779"/>
      <c r="C2639" s="450" t="b">
        <f>IF(ISBLANK(Wine!AM45),FALSE,if(Wine!AM45=0,FALSE,TRUE))</f>
        <v>0</v>
      </c>
      <c r="D2639" s="450" t="str">
        <f>if(Wine!AK45=0,"",IF(isblank(Wine!AK45),"",if(MOC!$J$148=false,Wine!AJ45,if(C2639=true,MOC!$H$148&amp;Wine!AJ45,if(MOC!$J$149,MOC!$H$148&amp;Wine!AJ45,Wine!AJ45)))))</f>
        <v/>
      </c>
      <c r="E2639" s="450" t="str">
        <f>if(Wine!AK45=0,"",IF(isblank(Wine!AK45),"",Wine!AK45))</f>
        <v/>
      </c>
      <c r="G2639" s="450" t="str">
        <f>if(Wine!AK45=0,"",IF(isblank(Wine!AK45),"",if(MOC!$J$156=true,Wine!$AJ$14,$B$2609)))</f>
        <v/>
      </c>
      <c r="H2639" s="780">
        <f t="shared" si="27"/>
        <v>30</v>
      </c>
    </row>
    <row r="2640">
      <c r="A2640" s="779"/>
      <c r="C2640" s="450" t="b">
        <f>IF(ISBLANK(Wine!AM46),FALSE,if(Wine!AM46=0,FALSE,TRUE))</f>
        <v>0</v>
      </c>
      <c r="D2640" s="450" t="str">
        <f>if(Wine!AK46=0,"",IF(isblank(Wine!AK46),"",if(MOC!$J$148=false,Wine!AJ46,if(C2640=true,MOC!$H$148&amp;Wine!AJ46,if(MOC!$J$149,MOC!$H$148&amp;Wine!AJ46,Wine!AJ46)))))</f>
        <v/>
      </c>
      <c r="E2640" s="450" t="str">
        <f>if(Wine!AK46=0,"",IF(isblank(Wine!AK46),"",Wine!AK46))</f>
        <v/>
      </c>
      <c r="G2640" s="450" t="str">
        <f>if(Wine!AK46=0,"",IF(isblank(Wine!AK46),"",if(MOC!$J$156=true,Wine!$AJ$14,$B$2609)))</f>
        <v/>
      </c>
      <c r="H2640" s="780">
        <f t="shared" si="27"/>
        <v>31</v>
      </c>
    </row>
    <row r="2641">
      <c r="A2641" s="779"/>
      <c r="C2641" s="450" t="b">
        <f>IF(ISBLANK(Wine!AM47),FALSE,if(Wine!AM47=0,FALSE,TRUE))</f>
        <v>0</v>
      </c>
      <c r="D2641" s="450" t="str">
        <f>if(Wine!AK47=0,"",IF(isblank(Wine!AK47),"",if(MOC!$J$148=false,Wine!AJ47,if(C2641=true,MOC!$H$148&amp;Wine!AJ47,if(MOC!$J$149,MOC!$H$148&amp;Wine!AJ47,Wine!AJ47)))))</f>
        <v/>
      </c>
      <c r="E2641" s="450" t="str">
        <f>if(Wine!AK47=0,"",IF(isblank(Wine!AK47),"",Wine!AK47))</f>
        <v/>
      </c>
      <c r="G2641" s="450" t="str">
        <f>if(Wine!AK47=0,"",IF(isblank(Wine!AK47),"",if(MOC!$J$156=true,Wine!$AJ$14,$B$2609)))</f>
        <v/>
      </c>
      <c r="H2641" s="780">
        <f t="shared" si="27"/>
        <v>32</v>
      </c>
    </row>
    <row r="2642">
      <c r="A2642" s="779"/>
      <c r="C2642" s="450" t="b">
        <f>IF(ISBLANK(Wine!AM48),FALSE,if(Wine!AM48=0,FALSE,TRUE))</f>
        <v>0</v>
      </c>
      <c r="D2642" s="450" t="str">
        <f>if(Wine!AK48=0,"",IF(isblank(Wine!AK48),"",if(MOC!$J$148=false,Wine!AJ48,if(C2642=true,MOC!$H$148&amp;Wine!AJ48,if(MOC!$J$149,MOC!$H$148&amp;Wine!AJ48,Wine!AJ48)))))</f>
        <v/>
      </c>
      <c r="E2642" s="450" t="str">
        <f>if(Wine!AK48=0,"",IF(isblank(Wine!AK48),"",Wine!AK48))</f>
        <v/>
      </c>
      <c r="G2642" s="450" t="str">
        <f>if(Wine!AK48=0,"",IF(isblank(Wine!AK48),"",if(MOC!$J$156=true,Wine!$AJ$14,$B$2609)))</f>
        <v/>
      </c>
      <c r="H2642" s="780">
        <f t="shared" si="27"/>
        <v>33</v>
      </c>
    </row>
    <row r="2643">
      <c r="A2643" s="779"/>
      <c r="C2643" s="450" t="b">
        <f>IF(ISBLANK(Wine!AM49),FALSE,if(Wine!AM49=0,FALSE,TRUE))</f>
        <v>0</v>
      </c>
      <c r="D2643" s="450" t="str">
        <f>if(Wine!AK49=0,"",IF(isblank(Wine!AK49),"",if(MOC!$J$148=false,Wine!AJ49,if(C2643=true,MOC!$H$148&amp;Wine!AJ49,if(MOC!$J$149,MOC!$H$148&amp;Wine!AJ49,Wine!AJ49)))))</f>
        <v/>
      </c>
      <c r="E2643" s="450" t="str">
        <f>if(Wine!AK49=0,"",IF(isblank(Wine!AK49),"",Wine!AK49))</f>
        <v/>
      </c>
      <c r="G2643" s="450" t="str">
        <f>if(Wine!AK49=0,"",IF(isblank(Wine!AK49),"",if(MOC!$J$156=true,Wine!$AJ$14,$B$2609)))</f>
        <v/>
      </c>
      <c r="H2643" s="780">
        <f t="shared" si="27"/>
        <v>34</v>
      </c>
    </row>
    <row r="2644">
      <c r="A2644" s="779"/>
      <c r="C2644" s="450" t="b">
        <f>IF(ISBLANK(Wine!AM50),FALSE,if(Wine!AM50=0,FALSE,TRUE))</f>
        <v>0</v>
      </c>
      <c r="D2644" s="450" t="str">
        <f>if(Wine!AK50=0,"",IF(isblank(Wine!AK50),"",if(MOC!$J$148=false,Wine!AJ50,if(C2644=true,MOC!$H$148&amp;Wine!AJ50,if(MOC!$J$149,MOC!$H$148&amp;Wine!AJ50,Wine!AJ50)))))</f>
        <v/>
      </c>
      <c r="E2644" s="450" t="str">
        <f>if(Wine!AK50=0,"",IF(isblank(Wine!AK50),"",Wine!AK50))</f>
        <v/>
      </c>
      <c r="G2644" s="450" t="str">
        <f>if(Wine!AK50=0,"",IF(isblank(Wine!AK50),"",if(MOC!$J$156=true,Wine!$AJ$14,$B$2609)))</f>
        <v/>
      </c>
      <c r="H2644" s="780">
        <f t="shared" si="27"/>
        <v>35</v>
      </c>
    </row>
    <row r="2645">
      <c r="A2645" s="779"/>
      <c r="C2645" s="450" t="b">
        <f>IF(ISBLANK(Wine!AM51),FALSE,if(Wine!AM51=0,FALSE,TRUE))</f>
        <v>0</v>
      </c>
      <c r="D2645" s="450" t="str">
        <f>if(Wine!AK51=0,"",IF(isblank(Wine!AK51),"",if(MOC!$J$148=false,Wine!AJ51,if(C2645=true,MOC!$H$148&amp;Wine!AJ51,if(MOC!$J$149,MOC!$H$148&amp;Wine!AJ51,Wine!AJ51)))))</f>
        <v/>
      </c>
      <c r="E2645" s="450" t="str">
        <f>if(Wine!AK51=0,"",IF(isblank(Wine!AK51),"",Wine!AK51))</f>
        <v/>
      </c>
      <c r="G2645" s="450" t="str">
        <f>if(Wine!AK51=0,"",IF(isblank(Wine!AK51),"",if(MOC!$J$156=true,Wine!$AJ$14,$B$2609)))</f>
        <v/>
      </c>
      <c r="H2645" s="780">
        <f t="shared" si="27"/>
        <v>36</v>
      </c>
    </row>
    <row r="2646">
      <c r="A2646" s="779"/>
      <c r="C2646" s="450" t="b">
        <f>IF(ISBLANK(Wine!AM52),FALSE,if(Wine!AM52=0,FALSE,TRUE))</f>
        <v>0</v>
      </c>
      <c r="D2646" s="450" t="str">
        <f>if(Wine!AK52=0,"",IF(isblank(Wine!AK52),"",if(MOC!$J$148=false,Wine!AJ52,if(C2646=true,MOC!$H$148&amp;Wine!AJ52,if(MOC!$J$149,MOC!$H$148&amp;Wine!AJ52,Wine!AJ52)))))</f>
        <v/>
      </c>
      <c r="E2646" s="450" t="str">
        <f>if(Wine!AK52=0,"",IF(isblank(Wine!AK52),"",Wine!AK52))</f>
        <v/>
      </c>
      <c r="G2646" s="450" t="str">
        <f>if(Wine!AK52=0,"",IF(isblank(Wine!AK52),"",if(MOC!$J$156=true,Wine!$AJ$14,$B$2609)))</f>
        <v/>
      </c>
      <c r="H2646" s="780">
        <f t="shared" si="27"/>
        <v>37</v>
      </c>
    </row>
    <row r="2647">
      <c r="A2647" s="779"/>
      <c r="C2647" s="450" t="b">
        <f>IF(ISBLANK(Wine!AM53),FALSE,if(Wine!AM53=0,FALSE,TRUE))</f>
        <v>0</v>
      </c>
      <c r="D2647" s="450" t="str">
        <f>if(Wine!AK53=0,"",IF(isblank(Wine!AK53),"",if(MOC!$J$148=false,Wine!AJ53,if(C2647=true,MOC!$H$148&amp;Wine!AJ53,if(MOC!$J$149,MOC!$H$148&amp;Wine!AJ53,Wine!AJ53)))))</f>
        <v/>
      </c>
      <c r="E2647" s="450" t="str">
        <f>if(Wine!AK53=0,"",IF(isblank(Wine!AK53),"",Wine!AK53))</f>
        <v/>
      </c>
      <c r="G2647" s="450" t="str">
        <f>if(Wine!AK53=0,"",IF(isblank(Wine!AK53),"",if(MOC!$J$156=true,Wine!$AJ$14,$B$2609)))</f>
        <v/>
      </c>
      <c r="H2647" s="780">
        <f t="shared" si="27"/>
        <v>38</v>
      </c>
    </row>
    <row r="2648">
      <c r="A2648" s="779"/>
      <c r="C2648" s="450" t="b">
        <f>IF(ISBLANK(Wine!AM54),FALSE,if(Wine!AM54=0,FALSE,TRUE))</f>
        <v>0</v>
      </c>
      <c r="D2648" s="450" t="str">
        <f>if(Wine!AK54=0,"",IF(isblank(Wine!AK54),"",if(MOC!$J$148=false,Wine!AJ54,if(C2648=true,MOC!$H$148&amp;Wine!AJ54,if(MOC!$J$149,MOC!$H$148&amp;Wine!AJ54,Wine!AJ54)))))</f>
        <v/>
      </c>
      <c r="E2648" s="450" t="str">
        <f>if(Wine!AK54=0,"",IF(isblank(Wine!AK54),"",Wine!AK54))</f>
        <v/>
      </c>
      <c r="G2648" s="450" t="str">
        <f>if(Wine!AK54=0,"",IF(isblank(Wine!AK54),"",if(MOC!$J$156=true,Wine!$AJ$14,$B$2609)))</f>
        <v/>
      </c>
      <c r="H2648" s="780">
        <f t="shared" si="27"/>
        <v>39</v>
      </c>
    </row>
    <row r="2649">
      <c r="A2649" s="779"/>
      <c r="C2649" s="450" t="b">
        <f>IF(ISBLANK(Wine!AM55),FALSE,if(Wine!AM55=0,FALSE,TRUE))</f>
        <v>0</v>
      </c>
      <c r="D2649" s="450" t="str">
        <f>if(Wine!AK55=0,"",IF(isblank(Wine!AK55),"",if(MOC!$J$148=false,Wine!AJ55,if(C2649=true,MOC!$H$148&amp;Wine!AJ55,if(MOC!$J$149,MOC!$H$148&amp;Wine!AJ55,Wine!AJ55)))))</f>
        <v/>
      </c>
      <c r="E2649" s="450" t="str">
        <f>if(Wine!AK55=0,"",IF(isblank(Wine!AK55),"",Wine!AK55))</f>
        <v/>
      </c>
      <c r="G2649" s="450" t="str">
        <f>if(Wine!AK55=0,"",IF(isblank(Wine!AK55),"",if(MOC!$J$156=true,Wine!$AJ$14,$B$2609)))</f>
        <v/>
      </c>
      <c r="H2649" s="780">
        <f t="shared" si="27"/>
        <v>40</v>
      </c>
    </row>
    <row r="2650">
      <c r="A2650" s="779"/>
      <c r="C2650" s="450" t="b">
        <f>IF(ISBLANK(Wine!AM56),FALSE,if(Wine!AM56=0,FALSE,TRUE))</f>
        <v>0</v>
      </c>
      <c r="D2650" s="450" t="str">
        <f>if(Wine!AK56=0,"",IF(isblank(Wine!AK56),"",if(MOC!$J$148=false,Wine!AJ56,if(C2650=true,MOC!$H$148&amp;Wine!AJ56,if(MOC!$J$149,MOC!$H$148&amp;Wine!AJ56,Wine!AJ56)))))</f>
        <v/>
      </c>
      <c r="E2650" s="450" t="str">
        <f>if(Wine!AK56=0,"",IF(isblank(Wine!AK56),"",Wine!AK56))</f>
        <v/>
      </c>
      <c r="G2650" s="450" t="str">
        <f>if(Wine!AK56=0,"",IF(isblank(Wine!AK56),"",if(MOC!$J$156=true,Wine!$AJ$14,$B$2609)))</f>
        <v/>
      </c>
      <c r="H2650" s="780">
        <f t="shared" si="27"/>
        <v>41</v>
      </c>
    </row>
    <row r="2651">
      <c r="A2651" s="779"/>
      <c r="C2651" s="450" t="b">
        <f>IF(ISBLANK(Wine!AM57),FALSE,if(Wine!AM57=0,FALSE,TRUE))</f>
        <v>0</v>
      </c>
      <c r="D2651" s="450" t="str">
        <f>if(Wine!AK57=0,"",IF(isblank(Wine!AK57),"",if(MOC!$J$148=false,Wine!AJ57,if(C2651=true,MOC!$H$148&amp;Wine!AJ57,if(MOC!$J$149,MOC!$H$148&amp;Wine!AJ57,Wine!AJ57)))))</f>
        <v/>
      </c>
      <c r="E2651" s="450" t="str">
        <f>if(Wine!AK57=0,"",IF(isblank(Wine!AK57),"",Wine!AK57))</f>
        <v/>
      </c>
      <c r="G2651" s="450" t="str">
        <f>if(Wine!AK57=0,"",IF(isblank(Wine!AK57),"",if(MOC!$J$156=true,Wine!$AJ$14,$B$2609)))</f>
        <v/>
      </c>
      <c r="H2651" s="780">
        <f t="shared" si="27"/>
        <v>42</v>
      </c>
    </row>
    <row r="2652">
      <c r="A2652" s="779"/>
      <c r="C2652" s="450" t="b">
        <f>IF(ISBLANK(Wine!AM58),FALSE,if(Wine!AM58=0,FALSE,TRUE))</f>
        <v>0</v>
      </c>
      <c r="D2652" s="450" t="str">
        <f>if(Wine!AK58=0,"",IF(isblank(Wine!AK58),"",if(MOC!$J$148=false,Wine!AJ58,if(C2652=true,MOC!$H$148&amp;Wine!AJ58,if(MOC!$J$149,MOC!$H$148&amp;Wine!AJ58,Wine!AJ58)))))</f>
        <v/>
      </c>
      <c r="E2652" s="450" t="str">
        <f>if(Wine!AK58=0,"",IF(isblank(Wine!AK58),"",Wine!AK58))</f>
        <v/>
      </c>
      <c r="G2652" s="450" t="str">
        <f>if(Wine!AK58=0,"",IF(isblank(Wine!AK58),"",if(MOC!$J$156=true,Wine!$AJ$14,$B$2609)))</f>
        <v/>
      </c>
      <c r="H2652" s="780">
        <f t="shared" si="27"/>
        <v>43</v>
      </c>
    </row>
    <row r="2653">
      <c r="A2653" s="779"/>
      <c r="C2653" s="450" t="b">
        <f>IF(ISBLANK(Wine!AM59),FALSE,if(Wine!AM59=0,FALSE,TRUE))</f>
        <v>0</v>
      </c>
      <c r="D2653" s="450" t="str">
        <f>if(Wine!AK59=0,"",IF(isblank(Wine!AK59),"",if(MOC!$J$148=false,Wine!AJ59,if(C2653=true,MOC!$H$148&amp;Wine!AJ59,if(MOC!$J$149,MOC!$H$148&amp;Wine!AJ59,Wine!AJ59)))))</f>
        <v/>
      </c>
      <c r="E2653" s="450" t="str">
        <f>if(Wine!AK59=0,"",IF(isblank(Wine!AK59),"",Wine!AK59))</f>
        <v/>
      </c>
      <c r="G2653" s="450" t="str">
        <f>if(Wine!AK59=0,"",IF(isblank(Wine!AK59),"",if(MOC!$J$156=true,Wine!$AJ$14,$B$2609)))</f>
        <v/>
      </c>
      <c r="H2653" s="780">
        <f t="shared" si="27"/>
        <v>44</v>
      </c>
    </row>
    <row r="2654">
      <c r="A2654" s="779"/>
      <c r="C2654" s="450" t="b">
        <f>IF(ISBLANK(Wine!AM60),FALSE,if(Wine!AM60=0,FALSE,TRUE))</f>
        <v>0</v>
      </c>
      <c r="D2654" s="450" t="str">
        <f>if(Wine!AK60=0,"",IF(isblank(Wine!AK60),"",if(MOC!$J$148=false,Wine!AJ60,if(C2654=true,MOC!$H$148&amp;Wine!AJ60,if(MOC!$J$149,MOC!$H$148&amp;Wine!AJ60,Wine!AJ60)))))</f>
        <v/>
      </c>
      <c r="E2654" s="450" t="str">
        <f>if(Wine!AK60=0,"",IF(isblank(Wine!AK60),"",Wine!AK60))</f>
        <v/>
      </c>
      <c r="G2654" s="450" t="str">
        <f>if(Wine!AK60=0,"",IF(isblank(Wine!AK60),"",if(MOC!$J$156=true,Wine!$AJ$14,$B$2609)))</f>
        <v/>
      </c>
      <c r="H2654" s="780">
        <f t="shared" si="27"/>
        <v>45</v>
      </c>
    </row>
    <row r="2655">
      <c r="A2655" s="779"/>
      <c r="C2655" s="450" t="b">
        <f>IF(ISBLANK(Wine!AM61),FALSE,if(Wine!AM61=0,FALSE,TRUE))</f>
        <v>0</v>
      </c>
      <c r="D2655" s="450" t="str">
        <f>if(Wine!AK61=0,"",IF(isblank(Wine!AK61),"",if(MOC!$J$148=false,Wine!AJ61,if(C2655=true,MOC!$H$148&amp;Wine!AJ61,if(MOC!$J$149,MOC!$H$148&amp;Wine!AJ61,Wine!AJ61)))))</f>
        <v/>
      </c>
      <c r="E2655" s="450" t="str">
        <f>if(Wine!AK61=0,"",IF(isblank(Wine!AK61),"",Wine!AK61))</f>
        <v/>
      </c>
      <c r="G2655" s="450" t="str">
        <f>if(Wine!AK61=0,"",IF(isblank(Wine!AK61),"",if(MOC!$J$156=true,Wine!$AJ$14,$B$2609)))</f>
        <v/>
      </c>
      <c r="H2655" s="780">
        <f t="shared" si="27"/>
        <v>46</v>
      </c>
    </row>
    <row r="2656">
      <c r="A2656" s="779"/>
      <c r="C2656" s="450" t="b">
        <f>IF(ISBLANK(Wine!AM62),FALSE,if(Wine!AM62=0,FALSE,TRUE))</f>
        <v>0</v>
      </c>
      <c r="D2656" s="450" t="str">
        <f>if(Wine!AK62=0,"",IF(isblank(Wine!AK62),"",if(MOC!$J$148=false,Wine!AJ62,if(C2656=true,MOC!$H$148&amp;Wine!AJ62,if(MOC!$J$149,MOC!$H$148&amp;Wine!AJ62,Wine!AJ62)))))</f>
        <v/>
      </c>
      <c r="E2656" s="450" t="str">
        <f>if(Wine!AK62=0,"",IF(isblank(Wine!AK62),"",Wine!AK62))</f>
        <v/>
      </c>
      <c r="G2656" s="450" t="str">
        <f>if(Wine!AK62=0,"",IF(isblank(Wine!AK62),"",if(MOC!$J$156=true,Wine!$AJ$14,$B$2609)))</f>
        <v/>
      </c>
      <c r="H2656" s="780">
        <f t="shared" si="27"/>
        <v>47</v>
      </c>
    </row>
    <row r="2657">
      <c r="A2657" s="779"/>
      <c r="C2657" s="450" t="b">
        <f>IF(ISBLANK(Wine!AM63),FALSE,if(Wine!AM63=0,FALSE,TRUE))</f>
        <v>0</v>
      </c>
      <c r="D2657" s="450" t="str">
        <f>if(Wine!AK63=0,"",IF(isblank(Wine!AK63),"",if(MOC!$J$148=false,Wine!AJ63,if(C2657=true,MOC!$H$148&amp;Wine!AJ63,if(MOC!$J$149,MOC!$H$148&amp;Wine!AJ63,Wine!AJ63)))))</f>
        <v/>
      </c>
      <c r="E2657" s="450" t="str">
        <f>if(Wine!AK63=0,"",IF(isblank(Wine!AK63),"",Wine!AK63))</f>
        <v/>
      </c>
      <c r="G2657" s="450" t="str">
        <f>if(Wine!AK63=0,"",IF(isblank(Wine!AK63),"",if(MOC!$J$156=true,Wine!$AJ$14,$B$2609)))</f>
        <v/>
      </c>
      <c r="H2657" s="780">
        <f t="shared" si="27"/>
        <v>48</v>
      </c>
    </row>
    <row r="2658">
      <c r="A2658" s="779"/>
      <c r="C2658" s="450" t="b">
        <f>IF(ISBLANK(Wine!AM64),FALSE,if(Wine!AM64=0,FALSE,TRUE))</f>
        <v>0</v>
      </c>
      <c r="D2658" s="450" t="str">
        <f>if(Wine!AK64=0,"",IF(isblank(Wine!AK64),"",if(MOC!$J$148=false,Wine!AJ64,if(C2658=true,MOC!$H$148&amp;Wine!AJ64,if(MOC!$J$149,MOC!$H$148&amp;Wine!AJ64,Wine!AJ64)))))</f>
        <v/>
      </c>
      <c r="E2658" s="450" t="str">
        <f>if(Wine!AK64=0,"",IF(isblank(Wine!AK64),"",Wine!AK64))</f>
        <v/>
      </c>
      <c r="G2658" s="450" t="str">
        <f>if(Wine!AK64=0,"",IF(isblank(Wine!AK64),"",if(MOC!$J$156=true,Wine!$AJ$14,$B$2609)))</f>
        <v/>
      </c>
      <c r="H2658" s="780">
        <f t="shared" si="27"/>
        <v>49</v>
      </c>
    </row>
    <row r="2659">
      <c r="A2659" s="779"/>
      <c r="C2659" s="450" t="b">
        <f>IF(ISBLANK(Wine!AM65),FALSE,if(Wine!AM65=0,FALSE,TRUE))</f>
        <v>0</v>
      </c>
      <c r="D2659" s="450" t="str">
        <f>if(Wine!AK65=0,"",IF(isblank(Wine!AK65),"",if(MOC!$J$148=false,Wine!AJ65,if(C2659=true,MOC!$H$148&amp;Wine!AJ65,if(MOC!$J$149,MOC!$H$148&amp;Wine!AJ65,Wine!AJ65)))))</f>
        <v/>
      </c>
      <c r="E2659" s="450" t="str">
        <f>if(Wine!AK65=0,"",IF(isblank(Wine!AK65),"",Wine!AK65))</f>
        <v/>
      </c>
      <c r="G2659" s="450" t="str">
        <f>if(Wine!AK65=0,"",IF(isblank(Wine!AK65),"",if(MOC!$J$156=true,Wine!$AJ$14,$B$2609)))</f>
        <v/>
      </c>
      <c r="H2659" s="780">
        <f t="shared" si="27"/>
        <v>50</v>
      </c>
    </row>
    <row r="2660">
      <c r="A2660" s="779"/>
      <c r="C2660" s="450" t="b">
        <f>IF(ISBLANK(Wine!AM66),FALSE,if(Wine!AM66=0,FALSE,TRUE))</f>
        <v>0</v>
      </c>
      <c r="D2660" s="450" t="str">
        <f>if(Wine!AK66=0,"",IF(isblank(Wine!AK66),"",if(MOC!$J$148=false,Wine!AJ66,if(C2660=true,MOC!$H$148&amp;Wine!AJ66,if(MOC!$J$149,MOC!$H$148&amp;Wine!AJ66,Wine!AJ66)))))</f>
        <v/>
      </c>
      <c r="E2660" s="450" t="str">
        <f>if(Wine!AK66=0,"",IF(isblank(Wine!AK66),"",Wine!AK66))</f>
        <v/>
      </c>
      <c r="G2660" s="450" t="str">
        <f>if(Wine!AK66=0,"",IF(isblank(Wine!AK66),"",if(MOC!$J$156=true,Wine!$AJ$14,$B$2609)))</f>
        <v/>
      </c>
      <c r="H2660" s="780">
        <f t="shared" si="27"/>
        <v>51</v>
      </c>
    </row>
    <row r="2661">
      <c r="A2661" s="779"/>
      <c r="C2661" s="450" t="b">
        <f>IF(ISBLANK(Wine!AM67),FALSE,if(Wine!AM67=0,FALSE,TRUE))</f>
        <v>0</v>
      </c>
      <c r="D2661" s="450" t="str">
        <f>if(Wine!AK67=0,"",IF(isblank(Wine!AK67),"",if(MOC!$J$148=false,Wine!AJ67,if(C2661=true,MOC!$H$148&amp;Wine!AJ67,if(MOC!$J$149,MOC!$H$148&amp;Wine!AJ67,Wine!AJ67)))))</f>
        <v/>
      </c>
      <c r="E2661" s="450" t="str">
        <f>if(Wine!AK67=0,"",IF(isblank(Wine!AK67),"",Wine!AK67))</f>
        <v/>
      </c>
      <c r="G2661" s="450" t="str">
        <f>if(Wine!AK67=0,"",IF(isblank(Wine!AK67),"",if(MOC!$J$156=true,Wine!$AJ$14,$B$2609)))</f>
        <v/>
      </c>
      <c r="H2661" s="780">
        <f t="shared" si="27"/>
        <v>52</v>
      </c>
    </row>
    <row r="2662">
      <c r="A2662" s="779"/>
      <c r="C2662" s="450" t="b">
        <f>IF(ISBLANK(Wine!AM68),FALSE,if(Wine!AM68=0,FALSE,TRUE))</f>
        <v>0</v>
      </c>
      <c r="D2662" s="450" t="str">
        <f>if(Wine!AK68=0,"",IF(isblank(Wine!AK68),"",if(MOC!$J$148=false,Wine!AJ68,if(C2662=true,MOC!$H$148&amp;Wine!AJ68,if(MOC!$J$149,MOC!$H$148&amp;Wine!AJ68,Wine!AJ68)))))</f>
        <v/>
      </c>
      <c r="E2662" s="450" t="str">
        <f>if(Wine!AK68=0,"",IF(isblank(Wine!AK68),"",Wine!AK68))</f>
        <v/>
      </c>
      <c r="G2662" s="450" t="str">
        <f>if(Wine!AK68=0,"",IF(isblank(Wine!AK68),"",if(MOC!$J$156=true,Wine!$AJ$14,$B$2609)))</f>
        <v/>
      </c>
      <c r="H2662" s="780">
        <f t="shared" si="27"/>
        <v>53</v>
      </c>
    </row>
    <row r="2663">
      <c r="A2663" s="779"/>
      <c r="C2663" s="450" t="b">
        <f>IF(ISBLANK(Wine!AM69),FALSE,if(Wine!AM69=0,FALSE,TRUE))</f>
        <v>0</v>
      </c>
      <c r="D2663" s="450" t="str">
        <f>if(Wine!AK69=0,"",IF(isblank(Wine!AK69),"",if(MOC!$J$148=false,Wine!AJ69,if(C2663=true,MOC!$H$148&amp;Wine!AJ69,if(MOC!$J$149,MOC!$H$148&amp;Wine!AJ69,Wine!AJ69)))))</f>
        <v/>
      </c>
      <c r="E2663" s="450" t="str">
        <f>if(Wine!AK69=0,"",IF(isblank(Wine!AK69),"",Wine!AK69))</f>
        <v/>
      </c>
      <c r="G2663" s="450" t="str">
        <f>if(Wine!AK69=0,"",IF(isblank(Wine!AK69),"",if(MOC!$J$156=true,Wine!$AJ$14,$B$2609)))</f>
        <v/>
      </c>
      <c r="H2663" s="780">
        <f t="shared" si="27"/>
        <v>54</v>
      </c>
    </row>
    <row r="2664">
      <c r="A2664" s="779"/>
      <c r="C2664" s="450" t="b">
        <f>IF(ISBLANK(Wine!AM70),FALSE,if(Wine!AM70=0,FALSE,TRUE))</f>
        <v>0</v>
      </c>
      <c r="D2664" s="450" t="str">
        <f>if(Wine!AK70=0,"",IF(isblank(Wine!AK70),"",if(MOC!$J$148=false,Wine!AJ70,if(C2664=true,MOC!$H$148&amp;Wine!AJ70,if(MOC!$J$149,MOC!$H$148&amp;Wine!AJ70,Wine!AJ70)))))</f>
        <v/>
      </c>
      <c r="E2664" s="450" t="str">
        <f>if(Wine!AK70=0,"",IF(isblank(Wine!AK70),"",Wine!AK70))</f>
        <v/>
      </c>
      <c r="G2664" s="450" t="str">
        <f>if(Wine!AK70=0,"",IF(isblank(Wine!AK70),"",if(MOC!$J$156=true,Wine!$AJ$14,$B$2609)))</f>
        <v/>
      </c>
      <c r="H2664" s="780">
        <f t="shared" si="27"/>
        <v>55</v>
      </c>
    </row>
    <row r="2665">
      <c r="A2665" s="779"/>
      <c r="C2665" s="450" t="b">
        <f>IF(ISBLANK(Wine!AM71),FALSE,if(Wine!AM71=0,FALSE,TRUE))</f>
        <v>0</v>
      </c>
      <c r="D2665" s="450" t="str">
        <f>if(Wine!AK71=0,"",IF(isblank(Wine!AK71),"",if(MOC!$J$148=false,Wine!AJ71,if(C2665=true,MOC!$H$148&amp;Wine!AJ71,if(MOC!$J$149,MOC!$H$148&amp;Wine!AJ71,Wine!AJ71)))))</f>
        <v/>
      </c>
      <c r="E2665" s="450" t="str">
        <f>if(Wine!AK71=0,"",IF(isblank(Wine!AK71),"",Wine!AK71))</f>
        <v/>
      </c>
      <c r="G2665" s="450" t="str">
        <f>if(Wine!AK71=0,"",IF(isblank(Wine!AK71),"",if(MOC!$J$156=true,Wine!$AJ$14,$B$2609)))</f>
        <v/>
      </c>
      <c r="H2665" s="780">
        <f t="shared" si="27"/>
        <v>56</v>
      </c>
    </row>
    <row r="2666">
      <c r="A2666" s="779"/>
      <c r="C2666" s="450" t="b">
        <f>IF(ISBLANK(Wine!AM72),FALSE,if(Wine!AM72=0,FALSE,TRUE))</f>
        <v>0</v>
      </c>
      <c r="D2666" s="450" t="str">
        <f>if(Wine!AK72=0,"",IF(isblank(Wine!AK72),"",if(MOC!$J$148=false,Wine!AJ72,if(C2666=true,MOC!$H$148&amp;Wine!AJ72,if(MOC!$J$149,MOC!$H$148&amp;Wine!AJ72,Wine!AJ72)))))</f>
        <v/>
      </c>
      <c r="E2666" s="450" t="str">
        <f>if(Wine!AK72=0,"",IF(isblank(Wine!AK72),"",Wine!AK72))</f>
        <v/>
      </c>
      <c r="G2666" s="450" t="str">
        <f>if(Wine!AK72=0,"",IF(isblank(Wine!AK72),"",if(MOC!$J$156=true,Wine!$AJ$14,$B$2609)))</f>
        <v/>
      </c>
      <c r="H2666" s="780">
        <f t="shared" si="27"/>
        <v>57</v>
      </c>
    </row>
    <row r="2667">
      <c r="A2667" s="779"/>
      <c r="C2667" s="450" t="b">
        <f>IF(ISBLANK(Wine!AM73),FALSE,if(Wine!AM73=0,FALSE,TRUE))</f>
        <v>0</v>
      </c>
      <c r="D2667" s="450" t="str">
        <f>if(Wine!AK73=0,"",IF(isblank(Wine!AK73),"",if(MOC!$J$148=false,Wine!AJ73,if(C2667=true,MOC!$H$148&amp;Wine!AJ73,if(MOC!$J$149,MOC!$H$148&amp;Wine!AJ73,Wine!AJ73)))))</f>
        <v/>
      </c>
      <c r="E2667" s="450" t="str">
        <f>if(Wine!AK73=0,"",IF(isblank(Wine!AK73),"",Wine!AK73))</f>
        <v/>
      </c>
      <c r="G2667" s="450" t="str">
        <f>if(Wine!AK73=0,"",IF(isblank(Wine!AK73),"",if(MOC!$J$156=true,Wine!$AJ$14,$B$2609)))</f>
        <v/>
      </c>
      <c r="H2667" s="780">
        <f t="shared" si="27"/>
        <v>58</v>
      </c>
    </row>
    <row r="2668">
      <c r="A2668" s="779"/>
      <c r="C2668" s="450" t="b">
        <f>IF(ISBLANK(Wine!AM74),FALSE,if(Wine!AM74=0,FALSE,TRUE))</f>
        <v>0</v>
      </c>
      <c r="D2668" s="450" t="str">
        <f>if(Wine!AK74=0,"",IF(isblank(Wine!AK74),"",if(MOC!$J$148=false,Wine!AJ74,if(C2668=true,MOC!$H$148&amp;Wine!AJ74,if(MOC!$J$149,MOC!$H$148&amp;Wine!AJ74,Wine!AJ74)))))</f>
        <v/>
      </c>
      <c r="E2668" s="450" t="str">
        <f>if(Wine!AK74=0,"",IF(isblank(Wine!AK74),"",Wine!AK74))</f>
        <v/>
      </c>
      <c r="G2668" s="450" t="str">
        <f>if(Wine!AK74=0,"",IF(isblank(Wine!AK74),"",if(MOC!$J$156=true,Wine!$AJ$14,$B$2609)))</f>
        <v/>
      </c>
      <c r="H2668" s="780">
        <f t="shared" si="27"/>
        <v>59</v>
      </c>
    </row>
    <row r="2669">
      <c r="A2669" s="779"/>
      <c r="C2669" s="450" t="b">
        <f>IF(ISBLANK(Wine!AM75),FALSE,if(Wine!AM75=0,FALSE,TRUE))</f>
        <v>0</v>
      </c>
      <c r="D2669" s="450" t="str">
        <f>if(Wine!AK75=0,"",IF(isblank(Wine!AK75),"",if(MOC!$J$148=false,Wine!AJ75,if(C2669=true,MOC!$H$148&amp;Wine!AJ75,if(MOC!$J$149,MOC!$H$148&amp;Wine!AJ75,Wine!AJ75)))))</f>
        <v/>
      </c>
      <c r="E2669" s="450" t="str">
        <f>if(Wine!AK75=0,"",IF(isblank(Wine!AK75),"",Wine!AK75))</f>
        <v/>
      </c>
      <c r="G2669" s="450" t="str">
        <f>if(Wine!AK75=0,"",IF(isblank(Wine!AK75),"",if(MOC!$J$156=true,Wine!$AJ$14,$B$2609)))</f>
        <v/>
      </c>
      <c r="H2669" s="780">
        <f t="shared" si="27"/>
        <v>60</v>
      </c>
    </row>
    <row r="2670">
      <c r="A2670" s="779"/>
      <c r="C2670" s="450" t="b">
        <f>IF(ISBLANK(Wine!AM76),FALSE,if(Wine!AM76=0,FALSE,TRUE))</f>
        <v>0</v>
      </c>
      <c r="D2670" s="450" t="str">
        <f>if(Wine!AK76=0,"",IF(isblank(Wine!AK76),"",if(MOC!$J$148=false,Wine!AJ76,if(C2670=true,MOC!$H$148&amp;Wine!AJ76,if(MOC!$J$149,MOC!$H$148&amp;Wine!AJ76,Wine!AJ76)))))</f>
        <v/>
      </c>
      <c r="E2670" s="450" t="str">
        <f>if(Wine!AK76=0,"",IF(isblank(Wine!AK76),"",Wine!AK76))</f>
        <v/>
      </c>
      <c r="G2670" s="450" t="str">
        <f>if(Wine!AK76=0,"",IF(isblank(Wine!AK76),"",if(MOC!$J$156=true,Wine!$AJ$14,$B$2609)))</f>
        <v/>
      </c>
      <c r="H2670" s="780">
        <f t="shared" si="27"/>
        <v>61</v>
      </c>
    </row>
    <row r="2671">
      <c r="A2671" s="779"/>
      <c r="C2671" s="450" t="b">
        <f>IF(ISBLANK(Wine!AM77),FALSE,if(Wine!AM77=0,FALSE,TRUE))</f>
        <v>0</v>
      </c>
      <c r="D2671" s="450" t="str">
        <f>if(Wine!AK77=0,"",IF(isblank(Wine!AK77),"",if(MOC!$J$148=false,Wine!AJ77,if(C2671=true,MOC!$H$148&amp;Wine!AJ77,if(MOC!$J$149,MOC!$H$148&amp;Wine!AJ77,Wine!AJ77)))))</f>
        <v/>
      </c>
      <c r="E2671" s="450" t="str">
        <f>if(Wine!AK77=0,"",IF(isblank(Wine!AK77),"",Wine!AK77))</f>
        <v/>
      </c>
      <c r="G2671" s="450" t="str">
        <f>if(Wine!AK77=0,"",IF(isblank(Wine!AK77),"",if(MOC!$J$156=true,Wine!$AJ$14,$B$2609)))</f>
        <v/>
      </c>
      <c r="H2671" s="780">
        <f t="shared" si="27"/>
        <v>62</v>
      </c>
    </row>
    <row r="2672">
      <c r="A2672" s="779"/>
      <c r="C2672" s="450" t="b">
        <f>IF(ISBLANK(Wine!AM78),FALSE,if(Wine!AM78=0,FALSE,TRUE))</f>
        <v>0</v>
      </c>
      <c r="D2672" s="450" t="str">
        <f>if(Wine!AK78=0,"",IF(isblank(Wine!AK78),"",if(MOC!$J$148=false,Wine!AJ78,if(C2672=true,MOC!$H$148&amp;Wine!AJ78,if(MOC!$J$149,MOC!$H$148&amp;Wine!AJ78,Wine!AJ78)))))</f>
        <v/>
      </c>
      <c r="E2672" s="450" t="str">
        <f>if(Wine!AK78=0,"",IF(isblank(Wine!AK78),"",Wine!AK78))</f>
        <v/>
      </c>
      <c r="G2672" s="450" t="str">
        <f>if(Wine!AK78=0,"",IF(isblank(Wine!AK78),"",if(MOC!$J$156=true,Wine!$AJ$14,$B$2609)))</f>
        <v/>
      </c>
      <c r="H2672" s="780">
        <f t="shared" si="27"/>
        <v>63</v>
      </c>
    </row>
    <row r="2673">
      <c r="A2673" s="779"/>
      <c r="C2673" s="450" t="b">
        <f>IF(ISBLANK(Wine!AM79),FALSE,if(Wine!AM79=0,FALSE,TRUE))</f>
        <v>0</v>
      </c>
      <c r="D2673" s="450" t="str">
        <f>if(Wine!AK79=0,"",IF(isblank(Wine!AK79),"",if(MOC!$J$148=false,Wine!AJ79,if(C2673=true,MOC!$H$148&amp;Wine!AJ79,if(MOC!$J$149,MOC!$H$148&amp;Wine!AJ79,Wine!AJ79)))))</f>
        <v/>
      </c>
      <c r="E2673" s="450" t="str">
        <f>if(Wine!AK79=0,"",IF(isblank(Wine!AK79),"",Wine!AK79))</f>
        <v/>
      </c>
      <c r="G2673" s="450" t="str">
        <f>if(Wine!AK79=0,"",IF(isblank(Wine!AK79),"",if(MOC!$J$156=true,Wine!$AJ$14,$B$2609)))</f>
        <v/>
      </c>
      <c r="H2673" s="780">
        <f t="shared" si="27"/>
        <v>64</v>
      </c>
    </row>
    <row r="2674">
      <c r="A2674" s="779"/>
      <c r="C2674" s="450" t="b">
        <f>IF(ISBLANK(Wine!AM80),FALSE,if(Wine!AM80=0,FALSE,TRUE))</f>
        <v>0</v>
      </c>
      <c r="D2674" s="450" t="str">
        <f>if(Wine!AK80=0,"",IF(isblank(Wine!AK80),"",if(MOC!$J$148=false,Wine!AJ80,if(C2674=true,MOC!$H$148&amp;Wine!AJ80,if(MOC!$J$149,MOC!$H$148&amp;Wine!AJ80,Wine!AJ80)))))</f>
        <v/>
      </c>
      <c r="E2674" s="450" t="str">
        <f>if(Wine!AK80=0,"",IF(isblank(Wine!AK80),"",Wine!AK80))</f>
        <v/>
      </c>
      <c r="G2674" s="450" t="str">
        <f>if(Wine!AK80=0,"",IF(isblank(Wine!AK80),"",if(MOC!$J$156=true,Wine!$AJ$14,$B$2609)))</f>
        <v/>
      </c>
      <c r="H2674" s="780">
        <f t="shared" si="27"/>
        <v>65</v>
      </c>
    </row>
    <row r="2675">
      <c r="A2675" s="779"/>
      <c r="C2675" s="450" t="b">
        <f>IF(ISBLANK(Wine!AM81),FALSE,if(Wine!AM81=0,FALSE,TRUE))</f>
        <v>0</v>
      </c>
      <c r="D2675" s="450" t="str">
        <f>if(Wine!AK81=0,"",IF(isblank(Wine!AK81),"",if(MOC!$J$148=false,Wine!AJ81,if(C2675=true,MOC!$H$148&amp;Wine!AJ81,if(MOC!$J$149,MOC!$H$148&amp;Wine!AJ81,Wine!AJ81)))))</f>
        <v/>
      </c>
      <c r="E2675" s="450" t="str">
        <f>if(Wine!AK81=0,"",IF(isblank(Wine!AK81),"",Wine!AK81))</f>
        <v/>
      </c>
      <c r="G2675" s="450" t="str">
        <f>if(Wine!AK81=0,"",IF(isblank(Wine!AK81),"",if(MOC!$J$156=true,Wine!$AJ$14,$B$2609)))</f>
        <v/>
      </c>
      <c r="H2675" s="780">
        <f t="shared" si="27"/>
        <v>66</v>
      </c>
    </row>
    <row r="2676">
      <c r="A2676" s="779"/>
      <c r="C2676" s="450" t="b">
        <f>IF(ISBLANK(Wine!AM82),FALSE,if(Wine!AM82=0,FALSE,TRUE))</f>
        <v>0</v>
      </c>
      <c r="D2676" s="450" t="str">
        <f>if(Wine!AK82=0,"",IF(isblank(Wine!AK82),"",if(MOC!$J$148=false,Wine!AJ82,if(C2676=true,MOC!$H$148&amp;Wine!AJ82,if(MOC!$J$149,MOC!$H$148&amp;Wine!AJ82,Wine!AJ82)))))</f>
        <v/>
      </c>
      <c r="E2676" s="450" t="str">
        <f>if(Wine!AK82=0,"",IF(isblank(Wine!AK82),"",Wine!AK82))</f>
        <v/>
      </c>
      <c r="G2676" s="450" t="str">
        <f>if(Wine!AK82=0,"",IF(isblank(Wine!AK82),"",if(MOC!$J$156=true,Wine!$AJ$14,$B$2609)))</f>
        <v/>
      </c>
      <c r="H2676" s="780">
        <f t="shared" si="27"/>
        <v>67</v>
      </c>
    </row>
    <row r="2677">
      <c r="A2677" s="779"/>
      <c r="C2677" s="450" t="b">
        <f>IF(ISBLANK(Wine!AM83),FALSE,if(Wine!AM83=0,FALSE,TRUE))</f>
        <v>0</v>
      </c>
      <c r="D2677" s="450" t="str">
        <f>if(Wine!AK83=0,"",IF(isblank(Wine!AK83),"",if(MOC!$J$148=false,Wine!AJ83,if(C2677=true,MOC!$H$148&amp;Wine!AJ83,if(MOC!$J$149,MOC!$H$148&amp;Wine!AJ83,Wine!AJ83)))))</f>
        <v/>
      </c>
      <c r="E2677" s="450" t="str">
        <f>if(Wine!AK83=0,"",IF(isblank(Wine!AK83),"",Wine!AK83))</f>
        <v/>
      </c>
      <c r="G2677" s="450" t="str">
        <f>if(Wine!AK83=0,"",IF(isblank(Wine!AK83),"",if(MOC!$J$156=true,Wine!$AJ$14,$B$2609)))</f>
        <v/>
      </c>
      <c r="H2677" s="780">
        <f t="shared" si="27"/>
        <v>68</v>
      </c>
    </row>
    <row r="2678">
      <c r="A2678" s="779"/>
      <c r="C2678" s="450" t="b">
        <f>IF(ISBLANK(Wine!AM84),FALSE,if(Wine!AM84=0,FALSE,TRUE))</f>
        <v>0</v>
      </c>
      <c r="D2678" s="450" t="str">
        <f>if(Wine!AK84=0,"",IF(isblank(Wine!AK84),"",if(MOC!$J$148=false,Wine!AJ84,if(C2678=true,MOC!$H$148&amp;Wine!AJ84,if(MOC!$J$149,MOC!$H$148&amp;Wine!AJ84,Wine!AJ84)))))</f>
        <v/>
      </c>
      <c r="E2678" s="450" t="str">
        <f>if(Wine!AK84=0,"",IF(isblank(Wine!AK84),"",Wine!AK84))</f>
        <v/>
      </c>
      <c r="G2678" s="450" t="str">
        <f>if(Wine!AK84=0,"",IF(isblank(Wine!AK84),"",if(MOC!$J$156=true,Wine!$AJ$14,$B$2609)))</f>
        <v/>
      </c>
      <c r="H2678" s="780">
        <f t="shared" si="27"/>
        <v>69</v>
      </c>
    </row>
    <row r="2679">
      <c r="A2679" s="779"/>
      <c r="C2679" s="450" t="b">
        <f>IF(ISBLANK(Wine!AM85),FALSE,if(Wine!AM85=0,FALSE,TRUE))</f>
        <v>0</v>
      </c>
      <c r="D2679" s="450" t="str">
        <f>if(Wine!AK85=0,"",IF(isblank(Wine!AK85),"",if(MOC!$J$148=false,Wine!AJ85,if(C2679=true,MOC!$H$148&amp;Wine!AJ85,if(MOC!$J$149,MOC!$H$148&amp;Wine!AJ85,Wine!AJ85)))))</f>
        <v/>
      </c>
      <c r="E2679" s="450" t="str">
        <f>if(Wine!AK85=0,"",IF(isblank(Wine!AK85),"",Wine!AK85))</f>
        <v/>
      </c>
      <c r="G2679" s="450" t="str">
        <f>if(Wine!AK85=0,"",IF(isblank(Wine!AK85),"",if(MOC!$J$156=true,Wine!$AJ$14,$B$2609)))</f>
        <v/>
      </c>
      <c r="H2679" s="780">
        <f t="shared" si="27"/>
        <v>70</v>
      </c>
    </row>
    <row r="2680">
      <c r="A2680" s="779"/>
      <c r="C2680" s="450" t="b">
        <f>IF(ISBLANK(Wine!AM86),FALSE,if(Wine!AM86=0,FALSE,TRUE))</f>
        <v>0</v>
      </c>
      <c r="D2680" s="450" t="str">
        <f>if(Wine!AK86=0,"",IF(isblank(Wine!AK86),"",if(MOC!$J$148=false,Wine!AJ86,if(C2680=true,MOC!$H$148&amp;Wine!AJ86,if(MOC!$J$149,MOC!$H$148&amp;Wine!AJ86,Wine!AJ86)))))</f>
        <v/>
      </c>
      <c r="E2680" s="450" t="str">
        <f>if(Wine!AK86=0,"",IF(isblank(Wine!AK86),"",Wine!AK86))</f>
        <v/>
      </c>
      <c r="G2680" s="450" t="str">
        <f>if(Wine!AK86=0,"",IF(isblank(Wine!AK86),"",if(MOC!$J$156=true,Wine!$AJ$14,$B$2609)))</f>
        <v/>
      </c>
      <c r="H2680" s="780">
        <f t="shared" si="27"/>
        <v>71</v>
      </c>
    </row>
    <row r="2681">
      <c r="A2681" s="779"/>
      <c r="C2681" s="450" t="b">
        <f>IF(ISBLANK(Wine!AM87),FALSE,if(Wine!AM87=0,FALSE,TRUE))</f>
        <v>0</v>
      </c>
      <c r="D2681" s="450" t="str">
        <f>if(Wine!AK87=0,"",IF(isblank(Wine!AK87),"",if(MOC!$J$148=false,Wine!AJ87,if(C2681=true,MOC!$H$148&amp;Wine!AJ87,if(MOC!$J$149,MOC!$H$148&amp;Wine!AJ87,Wine!AJ87)))))</f>
        <v/>
      </c>
      <c r="E2681" s="450" t="str">
        <f>if(Wine!AK87=0,"",IF(isblank(Wine!AK87),"",Wine!AK87))</f>
        <v/>
      </c>
      <c r="G2681" s="450" t="str">
        <f>if(Wine!AK87=0,"",IF(isblank(Wine!AK87),"",if(MOC!$J$156=true,Wine!$AJ$14,$B$2609)))</f>
        <v/>
      </c>
      <c r="H2681" s="780">
        <f t="shared" si="27"/>
        <v>72</v>
      </c>
    </row>
    <row r="2682">
      <c r="A2682" s="779"/>
      <c r="C2682" s="450" t="b">
        <f>IF(ISBLANK(Wine!AM88),FALSE,if(Wine!AM88=0,FALSE,TRUE))</f>
        <v>0</v>
      </c>
      <c r="D2682" s="450" t="str">
        <f>if(Wine!AK88=0,"",IF(isblank(Wine!AK88),"",if(MOC!$J$148=false,Wine!AJ88,if(C2682=true,MOC!$H$148&amp;Wine!AJ88,if(MOC!$J$149,MOC!$H$148&amp;Wine!AJ88,Wine!AJ88)))))</f>
        <v/>
      </c>
      <c r="E2682" s="450" t="str">
        <f>if(Wine!AK88=0,"",IF(isblank(Wine!AK88),"",Wine!AK88))</f>
        <v/>
      </c>
      <c r="G2682" s="450" t="str">
        <f>if(Wine!AK88=0,"",IF(isblank(Wine!AK88),"",if(MOC!$J$156=true,Wine!$AJ$14,$B$2609)))</f>
        <v/>
      </c>
      <c r="H2682" s="780">
        <f t="shared" si="27"/>
        <v>73</v>
      </c>
    </row>
    <row r="2683">
      <c r="A2683" s="779"/>
      <c r="C2683" s="450" t="b">
        <f>IF(ISBLANK(Wine!AM89),FALSE,if(Wine!AM89=0,FALSE,TRUE))</f>
        <v>0</v>
      </c>
      <c r="D2683" s="450" t="str">
        <f>if(Wine!AK89=0,"",IF(isblank(Wine!AK89),"",if(MOC!$J$148=false,Wine!AJ89,if(C2683=true,MOC!$H$148&amp;Wine!AJ89,if(MOC!$J$149,MOC!$H$148&amp;Wine!AJ89,Wine!AJ89)))))</f>
        <v/>
      </c>
      <c r="E2683" s="450" t="str">
        <f>if(Wine!AK89=0,"",IF(isblank(Wine!AK89),"",Wine!AK89))</f>
        <v/>
      </c>
      <c r="G2683" s="450" t="str">
        <f>if(Wine!AK89=0,"",IF(isblank(Wine!AK89),"",if(MOC!$J$156=true,Wine!$AJ$14,$B$2609)))</f>
        <v/>
      </c>
      <c r="H2683" s="780">
        <f t="shared" si="27"/>
        <v>74</v>
      </c>
    </row>
    <row r="2684">
      <c r="A2684" s="779"/>
      <c r="C2684" s="450" t="b">
        <f>IF(ISBLANK(Wine!AM90),FALSE,if(Wine!AM90=0,FALSE,TRUE))</f>
        <v>0</v>
      </c>
      <c r="D2684" s="450" t="str">
        <f>if(Wine!AK90=0,"",IF(isblank(Wine!AK90),"",if(MOC!$J$148=false,Wine!AJ90,if(C2684=true,MOC!$H$148&amp;Wine!AJ90,if(MOC!$J$149,MOC!$H$148&amp;Wine!AJ90,Wine!AJ90)))))</f>
        <v/>
      </c>
      <c r="E2684" s="450" t="str">
        <f>if(Wine!AK90=0,"",IF(isblank(Wine!AK90),"",Wine!AK90))</f>
        <v/>
      </c>
      <c r="G2684" s="450" t="str">
        <f>if(Wine!AK90=0,"",IF(isblank(Wine!AK90),"",if(MOC!$J$156=true,Wine!$AJ$14,$B$2609)))</f>
        <v/>
      </c>
      <c r="H2684" s="780">
        <f t="shared" si="27"/>
        <v>75</v>
      </c>
    </row>
    <row r="2685">
      <c r="A2685" s="779"/>
      <c r="C2685" s="450" t="b">
        <f>IF(ISBLANK(Wine!AM91),FALSE,if(Wine!AM91=0,FALSE,TRUE))</f>
        <v>0</v>
      </c>
      <c r="D2685" s="450" t="str">
        <f>if(Wine!AK91=0,"",IF(isblank(Wine!AK91),"",if(MOC!$J$148=false,Wine!AJ91,if(C2685=true,MOC!$H$148&amp;Wine!AJ91,if(MOC!$J$149,MOC!$H$148&amp;Wine!AJ91,Wine!AJ91)))))</f>
        <v/>
      </c>
      <c r="E2685" s="450" t="str">
        <f>if(Wine!AK91=0,"",IF(isblank(Wine!AK91),"",Wine!AK91))</f>
        <v/>
      </c>
      <c r="G2685" s="450" t="str">
        <f>if(Wine!AK91=0,"",IF(isblank(Wine!AK91),"",if(MOC!$J$156=true,Wine!$AJ$14,$B$2609)))</f>
        <v/>
      </c>
      <c r="H2685" s="780">
        <f t="shared" si="27"/>
        <v>76</v>
      </c>
    </row>
    <row r="2686">
      <c r="A2686" s="779"/>
      <c r="C2686" s="450" t="b">
        <f>IF(ISBLANK(Wine!AM92),FALSE,if(Wine!AM92=0,FALSE,TRUE))</f>
        <v>0</v>
      </c>
      <c r="D2686" s="450" t="str">
        <f>if(Wine!AK92=0,"",IF(isblank(Wine!AK92),"",if(MOC!$J$148=false,Wine!AJ92,if(C2686=true,MOC!$H$148&amp;Wine!AJ92,if(MOC!$J$149,MOC!$H$148&amp;Wine!AJ92,Wine!AJ92)))))</f>
        <v/>
      </c>
      <c r="E2686" s="450" t="str">
        <f>if(Wine!AK92=0,"",IF(isblank(Wine!AK92),"",Wine!AK92))</f>
        <v/>
      </c>
      <c r="G2686" s="450" t="str">
        <f>if(Wine!AK92=0,"",IF(isblank(Wine!AK92),"",if(MOC!$J$156=true,Wine!$AJ$14,$B$2609)))</f>
        <v/>
      </c>
      <c r="H2686" s="780">
        <f t="shared" si="27"/>
        <v>77</v>
      </c>
    </row>
    <row r="2687">
      <c r="A2687" s="779"/>
      <c r="C2687" s="450" t="b">
        <f>IF(ISBLANK(Wine!AM93),FALSE,if(Wine!AM93=0,FALSE,TRUE))</f>
        <v>0</v>
      </c>
      <c r="D2687" s="450" t="str">
        <f>if(Wine!AK93=0,"",IF(isblank(Wine!AK93),"",if(MOC!$J$148=false,Wine!AJ93,if(C2687=true,MOC!$H$148&amp;Wine!AJ93,if(MOC!$J$149,MOC!$H$148&amp;Wine!AJ93,Wine!AJ93)))))</f>
        <v/>
      </c>
      <c r="E2687" s="450" t="str">
        <f>if(Wine!AK93=0,"",IF(isblank(Wine!AK93),"",Wine!AK93))</f>
        <v/>
      </c>
      <c r="G2687" s="450" t="str">
        <f>if(Wine!AK93=0,"",IF(isblank(Wine!AK93),"",if(MOC!$J$156=true,Wine!$AJ$14,$B$2609)))</f>
        <v/>
      </c>
      <c r="H2687" s="780">
        <f t="shared" si="27"/>
        <v>78</v>
      </c>
    </row>
    <row r="2688">
      <c r="A2688" s="779"/>
      <c r="C2688" s="450" t="b">
        <f>IF(ISBLANK(Wine!AM94),FALSE,if(Wine!AM94=0,FALSE,TRUE))</f>
        <v>0</v>
      </c>
      <c r="D2688" s="450" t="str">
        <f>if(Wine!AK94=0,"",IF(isblank(Wine!AK94),"",if(MOC!$J$148=false,Wine!AJ94,if(C2688=true,MOC!$H$148&amp;Wine!AJ94,if(MOC!$J$149,MOC!$H$148&amp;Wine!AJ94,Wine!AJ94)))))</f>
        <v/>
      </c>
      <c r="E2688" s="450" t="str">
        <f>if(Wine!AK94=0,"",IF(isblank(Wine!AK94),"",Wine!AK94))</f>
        <v/>
      </c>
      <c r="G2688" s="450" t="str">
        <f>if(Wine!AK94=0,"",IF(isblank(Wine!AK94),"",if(MOC!$J$156=true,Wine!$AJ$14,$B$2609)))</f>
        <v/>
      </c>
      <c r="H2688" s="780">
        <f t="shared" si="27"/>
        <v>79</v>
      </c>
    </row>
    <row r="2689">
      <c r="A2689" s="779"/>
      <c r="C2689" s="450" t="b">
        <f>IF(ISBLANK(Wine!AM95),FALSE,if(Wine!AM95=0,FALSE,TRUE))</f>
        <v>0</v>
      </c>
      <c r="D2689" s="450" t="str">
        <f>if(Wine!AK95=0,"",IF(isblank(Wine!AK95),"",if(MOC!$J$148=false,Wine!AJ95,if(C2689=true,MOC!$H$148&amp;Wine!AJ95,if(MOC!$J$149,MOC!$H$148&amp;Wine!AJ95,Wine!AJ95)))))</f>
        <v/>
      </c>
      <c r="E2689" s="450" t="str">
        <f>if(Wine!AK95=0,"",IF(isblank(Wine!AK95),"",Wine!AK95))</f>
        <v/>
      </c>
      <c r="G2689" s="450" t="str">
        <f>if(Wine!AK95=0,"",IF(isblank(Wine!AK95),"",if(MOC!$J$156=true,Wine!$AJ$14,$B$2609)))</f>
        <v/>
      </c>
      <c r="H2689" s="780">
        <f t="shared" si="27"/>
        <v>80</v>
      </c>
    </row>
    <row r="2690">
      <c r="A2690" s="779"/>
      <c r="C2690" s="450" t="b">
        <f>IF(ISBLANK(Wine!AM96),FALSE,if(Wine!AM96=0,FALSE,TRUE))</f>
        <v>0</v>
      </c>
      <c r="D2690" s="450" t="str">
        <f>if(Wine!AK96=0,"",IF(isblank(Wine!AK96),"",if(MOC!$J$148=false,Wine!AJ96,if(C2690=true,MOC!$H$148&amp;Wine!AJ96,if(MOC!$J$149,MOC!$H$148&amp;Wine!AJ96,Wine!AJ96)))))</f>
        <v/>
      </c>
      <c r="E2690" s="450" t="str">
        <f>if(Wine!AK96=0,"",IF(isblank(Wine!AK96),"",Wine!AK96))</f>
        <v/>
      </c>
      <c r="G2690" s="450" t="str">
        <f>if(Wine!AK96=0,"",IF(isblank(Wine!AK96),"",if(MOC!$J$156=true,Wine!$AJ$14,$B$2609)))</f>
        <v/>
      </c>
      <c r="H2690" s="780">
        <f t="shared" si="27"/>
        <v>81</v>
      </c>
    </row>
    <row r="2691">
      <c r="A2691" s="779"/>
      <c r="C2691" s="450" t="b">
        <f>IF(ISBLANK(Wine!AM97),FALSE,if(Wine!AM97=0,FALSE,TRUE))</f>
        <v>0</v>
      </c>
      <c r="D2691" s="450" t="str">
        <f>if(Wine!AK97=0,"",IF(isblank(Wine!AK97),"",if(MOC!$J$148=false,Wine!AJ97,if(C2691=true,MOC!$H$148&amp;Wine!AJ97,if(MOC!$J$149,MOC!$H$148&amp;Wine!AJ97,Wine!AJ97)))))</f>
        <v/>
      </c>
      <c r="E2691" s="450" t="str">
        <f>if(Wine!AK97=0,"",IF(isblank(Wine!AK97),"",Wine!AK97))</f>
        <v/>
      </c>
      <c r="G2691" s="450" t="str">
        <f>if(Wine!AK97=0,"",IF(isblank(Wine!AK97),"",if(MOC!$J$156=true,Wine!$AJ$14,$B$2609)))</f>
        <v/>
      </c>
      <c r="H2691" s="780">
        <f t="shared" si="27"/>
        <v>82</v>
      </c>
    </row>
    <row r="2692">
      <c r="A2692" s="779"/>
      <c r="C2692" s="450" t="b">
        <f>IF(ISBLANK(Wine!AM98),FALSE,if(Wine!AM98=0,FALSE,TRUE))</f>
        <v>0</v>
      </c>
      <c r="D2692" s="450" t="str">
        <f>if(Wine!AK98=0,"",IF(isblank(Wine!AK98),"",if(MOC!$J$148=false,Wine!AJ98,if(C2692=true,MOC!$H$148&amp;Wine!AJ98,if(MOC!$J$149,MOC!$H$148&amp;Wine!AJ98,Wine!AJ98)))))</f>
        <v/>
      </c>
      <c r="E2692" s="450" t="str">
        <f>if(Wine!AK98=0,"",IF(isblank(Wine!AK98),"",Wine!AK98))</f>
        <v/>
      </c>
      <c r="G2692" s="450" t="str">
        <f>if(Wine!AK98=0,"",IF(isblank(Wine!AK98),"",if(MOC!$J$156=true,Wine!$AJ$14,$B$2609)))</f>
        <v/>
      </c>
      <c r="H2692" s="780">
        <f t="shared" si="27"/>
        <v>83</v>
      </c>
    </row>
    <row r="2693">
      <c r="A2693" s="779"/>
      <c r="C2693" s="450" t="b">
        <f>IF(ISBLANK(Wine!AM99),FALSE,if(Wine!AM99=0,FALSE,TRUE))</f>
        <v>0</v>
      </c>
      <c r="D2693" s="450" t="str">
        <f>if(Wine!AK99=0,"",IF(isblank(Wine!AK99),"",if(MOC!$J$148=false,Wine!AJ99,if(C2693=true,MOC!$H$148&amp;Wine!AJ99,if(MOC!$J$149,MOC!$H$148&amp;Wine!AJ99,Wine!AJ99)))))</f>
        <v/>
      </c>
      <c r="E2693" s="450" t="str">
        <f>if(Wine!AK99=0,"",IF(isblank(Wine!AK99),"",Wine!AK99))</f>
        <v/>
      </c>
      <c r="G2693" s="450" t="str">
        <f>if(Wine!AK99=0,"",IF(isblank(Wine!AK99),"",if(MOC!$J$156=true,Wine!$AJ$14,$B$2609)))</f>
        <v/>
      </c>
      <c r="H2693" s="780">
        <f t="shared" si="27"/>
        <v>84</v>
      </c>
    </row>
    <row r="2694">
      <c r="A2694" s="779"/>
      <c r="C2694" s="450" t="b">
        <f>IF(ISBLANK(Wine!AM100),FALSE,if(Wine!AM100=0,FALSE,TRUE))</f>
        <v>0</v>
      </c>
      <c r="D2694" s="450" t="str">
        <f>if(Wine!AK100=0,"",IF(isblank(Wine!AK100),"",if(MOC!$J$148=false,Wine!AJ100,if(C2694=true,MOC!$H$148&amp;Wine!AJ100,if(MOC!$J$149,MOC!$H$148&amp;Wine!AJ100,Wine!AJ100)))))</f>
        <v/>
      </c>
      <c r="E2694" s="450" t="str">
        <f>if(Wine!AK100=0,"",IF(isblank(Wine!AK100),"",Wine!AK100))</f>
        <v/>
      </c>
      <c r="G2694" s="450" t="str">
        <f>if(Wine!AK100=0,"",IF(isblank(Wine!AK100),"",if(MOC!$J$156=true,Wine!$AJ$14,$B$2609)))</f>
        <v/>
      </c>
      <c r="H2694" s="780">
        <f t="shared" si="27"/>
        <v>85</v>
      </c>
    </row>
    <row r="2695">
      <c r="A2695" s="779"/>
      <c r="C2695" s="450" t="b">
        <f>IF(ISBLANK(Wine!AM101),FALSE,if(Wine!AM101=0,FALSE,TRUE))</f>
        <v>0</v>
      </c>
      <c r="D2695" s="450" t="str">
        <f>if(Wine!AK101=0,"",IF(isblank(Wine!AK101),"",if(MOC!$J$148=false,Wine!AJ101,if(C2695=true,MOC!$H$148&amp;Wine!AJ101,if(MOC!$J$149,MOC!$H$148&amp;Wine!AJ101,Wine!AJ101)))))</f>
        <v/>
      </c>
      <c r="E2695" s="450" t="str">
        <f>if(Wine!AK101=0,"",IF(isblank(Wine!AK101),"",Wine!AK101))</f>
        <v/>
      </c>
      <c r="G2695" s="450" t="str">
        <f>if(Wine!AK101=0,"",IF(isblank(Wine!AK101),"",if(MOC!$J$156=true,Wine!$AJ$14,$B$2609)))</f>
        <v/>
      </c>
      <c r="H2695" s="780">
        <f t="shared" si="27"/>
        <v>86</v>
      </c>
    </row>
    <row r="2696">
      <c r="A2696" s="779"/>
      <c r="C2696" s="450" t="b">
        <f>IF(ISBLANK(Wine!AM102),FALSE,if(Wine!AM102=0,FALSE,TRUE))</f>
        <v>0</v>
      </c>
      <c r="D2696" s="450" t="str">
        <f>if(Wine!AK102=0,"",IF(isblank(Wine!AK102),"",if(MOC!$J$148=false,Wine!AJ102,if(C2696=true,MOC!$H$148&amp;Wine!AJ102,if(MOC!$J$149,MOC!$H$148&amp;Wine!AJ102,Wine!AJ102)))))</f>
        <v/>
      </c>
      <c r="E2696" s="450" t="str">
        <f>if(Wine!AK102=0,"",IF(isblank(Wine!AK102),"",Wine!AK102))</f>
        <v/>
      </c>
      <c r="G2696" s="450" t="str">
        <f>if(Wine!AK102=0,"",IF(isblank(Wine!AK102),"",if(MOC!$J$156=true,Wine!$AJ$14,$B$2609)))</f>
        <v/>
      </c>
      <c r="H2696" s="780">
        <f t="shared" si="27"/>
        <v>87</v>
      </c>
    </row>
    <row r="2697">
      <c r="A2697" s="779"/>
      <c r="C2697" s="450" t="b">
        <f>IF(ISBLANK(Wine!AM103),FALSE,if(Wine!AM103=0,FALSE,TRUE))</f>
        <v>0</v>
      </c>
      <c r="D2697" s="450" t="str">
        <f>if(Wine!AK103=0,"",IF(isblank(Wine!AK103),"",if(MOC!$J$148=false,Wine!AJ103,if(C2697=true,MOC!$H$148&amp;Wine!AJ103,if(MOC!$J$149,MOC!$H$148&amp;Wine!AJ103,Wine!AJ103)))))</f>
        <v/>
      </c>
      <c r="E2697" s="450" t="str">
        <f>if(Wine!AK103=0,"",IF(isblank(Wine!AK103),"",Wine!AK103))</f>
        <v/>
      </c>
      <c r="G2697" s="450" t="str">
        <f>if(Wine!AK103=0,"",IF(isblank(Wine!AK103),"",if(MOC!$J$156=true,Wine!$AJ$14,$B$2609)))</f>
        <v/>
      </c>
      <c r="H2697" s="780">
        <f t="shared" si="27"/>
        <v>88</v>
      </c>
    </row>
    <row r="2698">
      <c r="A2698" s="779"/>
      <c r="C2698" s="450" t="b">
        <f>IF(ISBLANK(Wine!AM104),FALSE,if(Wine!AM104=0,FALSE,TRUE))</f>
        <v>0</v>
      </c>
      <c r="D2698" s="450" t="str">
        <f>if(Wine!AK104=0,"",IF(isblank(Wine!AK104),"",if(MOC!$J$148=false,Wine!AJ104,if(C2698=true,MOC!$H$148&amp;Wine!AJ104,if(MOC!$J$149,MOC!$H$148&amp;Wine!AJ104,Wine!AJ104)))))</f>
        <v/>
      </c>
      <c r="E2698" s="450" t="str">
        <f>if(Wine!AK104=0,"",IF(isblank(Wine!AK104),"",Wine!AK104))</f>
        <v/>
      </c>
      <c r="G2698" s="450" t="str">
        <f>if(Wine!AK104=0,"",IF(isblank(Wine!AK104),"",if(MOC!$J$156=true,Wine!$AJ$14,$B$2609)))</f>
        <v/>
      </c>
      <c r="H2698" s="780">
        <f t="shared" si="27"/>
        <v>89</v>
      </c>
    </row>
    <row r="2699">
      <c r="A2699" s="779"/>
      <c r="C2699" s="450" t="b">
        <f>IF(ISBLANK(Wine!AM105),FALSE,if(Wine!AM105=0,FALSE,TRUE))</f>
        <v>0</v>
      </c>
      <c r="D2699" s="450" t="str">
        <f>if(Wine!AK105=0,"",IF(isblank(Wine!AK105),"",if(MOC!$J$148=false,Wine!AJ105,if(C2699=true,MOC!$H$148&amp;Wine!AJ105,if(MOC!$J$149,MOC!$H$148&amp;Wine!AJ105,Wine!AJ105)))))</f>
        <v/>
      </c>
      <c r="E2699" s="450" t="str">
        <f>if(Wine!AK105=0,"",IF(isblank(Wine!AK105),"",Wine!AK105))</f>
        <v/>
      </c>
      <c r="G2699" s="450" t="str">
        <f>if(Wine!AK105=0,"",IF(isblank(Wine!AK105),"",if(MOC!$J$156=true,Wine!$AJ$14,$B$2609)))</f>
        <v/>
      </c>
      <c r="H2699" s="780">
        <f t="shared" si="27"/>
        <v>90</v>
      </c>
    </row>
    <row r="2700">
      <c r="A2700" s="779"/>
      <c r="C2700" s="450" t="b">
        <f>IF(ISBLANK(Wine!AM106),FALSE,if(Wine!AM106=0,FALSE,TRUE))</f>
        <v>0</v>
      </c>
      <c r="D2700" s="450" t="str">
        <f>if(Wine!AK106=0,"",IF(isblank(Wine!AK106),"",if(MOC!$J$148=false,Wine!AJ106,if(C2700=true,MOC!$H$148&amp;Wine!AJ106,if(MOC!$J$149,MOC!$H$148&amp;Wine!AJ106,Wine!AJ106)))))</f>
        <v/>
      </c>
      <c r="E2700" s="450" t="str">
        <f>if(Wine!AK106=0,"",IF(isblank(Wine!AK106),"",Wine!AK106))</f>
        <v/>
      </c>
      <c r="G2700" s="450" t="str">
        <f>if(Wine!AK106=0,"",IF(isblank(Wine!AK106),"",if(MOC!$J$156=true,Wine!$AJ$14,$B$2609)))</f>
        <v/>
      </c>
      <c r="H2700" s="780">
        <f t="shared" si="27"/>
        <v>91</v>
      </c>
    </row>
    <row r="2701">
      <c r="A2701" s="779"/>
      <c r="C2701" s="450" t="b">
        <f>IF(ISBLANK(Wine!AM107),FALSE,if(Wine!AM107=0,FALSE,TRUE))</f>
        <v>0</v>
      </c>
      <c r="D2701" s="450" t="str">
        <f>if(Wine!AK107=0,"",IF(isblank(Wine!AK107),"",if(MOC!$J$148=false,Wine!AJ107,if(C2701=true,MOC!$H$148&amp;Wine!AJ107,if(MOC!$J$149,MOC!$H$148&amp;Wine!AJ107,Wine!AJ107)))))</f>
        <v/>
      </c>
      <c r="E2701" s="450" t="str">
        <f>if(Wine!AK107=0,"",IF(isblank(Wine!AK107),"",Wine!AK107))</f>
        <v/>
      </c>
      <c r="G2701" s="450" t="str">
        <f>if(Wine!AK107=0,"",IF(isblank(Wine!AK107),"",if(MOC!$J$156=true,Wine!$AJ$14,$B$2609)))</f>
        <v/>
      </c>
      <c r="H2701" s="780">
        <f t="shared" si="27"/>
        <v>92</v>
      </c>
    </row>
    <row r="2702">
      <c r="A2702" s="779"/>
      <c r="C2702" s="450" t="b">
        <f>IF(ISBLANK(Wine!AM108),FALSE,if(Wine!AM108=0,FALSE,TRUE))</f>
        <v>0</v>
      </c>
      <c r="D2702" s="450" t="str">
        <f>if(Wine!AK108=0,"",IF(isblank(Wine!AK108),"",if(MOC!$J$148=false,Wine!AJ108,if(C2702=true,MOC!$H$148&amp;Wine!AJ108,if(MOC!$J$149,MOC!$H$148&amp;Wine!AJ108,Wine!AJ108)))))</f>
        <v/>
      </c>
      <c r="E2702" s="450" t="str">
        <f>if(Wine!AK108=0,"",IF(isblank(Wine!AK108),"",Wine!AK108))</f>
        <v/>
      </c>
      <c r="G2702" s="450" t="str">
        <f>if(Wine!AK108=0,"",IF(isblank(Wine!AK108),"",if(MOC!$J$156=true,Wine!$AJ$14,$B$2609)))</f>
        <v/>
      </c>
      <c r="H2702" s="780">
        <f t="shared" si="27"/>
        <v>93</v>
      </c>
    </row>
    <row r="2703">
      <c r="A2703" s="779"/>
      <c r="C2703" s="450" t="b">
        <f>IF(ISBLANK(Wine!AM109),FALSE,if(Wine!AM109=0,FALSE,TRUE))</f>
        <v>0</v>
      </c>
      <c r="D2703" s="450" t="str">
        <f>if(Wine!AK109=0,"",IF(isblank(Wine!AK109),"",if(MOC!$J$148=false,Wine!AJ109,if(C2703=true,MOC!$H$148&amp;Wine!AJ109,if(MOC!$J$149,MOC!$H$148&amp;Wine!AJ109,Wine!AJ109)))))</f>
        <v/>
      </c>
      <c r="E2703" s="450" t="str">
        <f>if(Wine!AK109=0,"",IF(isblank(Wine!AK109),"",Wine!AK109))</f>
        <v/>
      </c>
      <c r="G2703" s="450" t="str">
        <f>if(Wine!AK109=0,"",IF(isblank(Wine!AK109),"",if(MOC!$J$156=true,Wine!$AJ$14,$B$2609)))</f>
        <v/>
      </c>
      <c r="H2703" s="780">
        <f t="shared" si="27"/>
        <v>94</v>
      </c>
    </row>
    <row r="2704">
      <c r="A2704" s="779"/>
      <c r="C2704" s="450" t="b">
        <f>IF(ISBLANK(Wine!AM110),FALSE,if(Wine!AM110=0,FALSE,TRUE))</f>
        <v>0</v>
      </c>
      <c r="D2704" s="450" t="str">
        <f>if(Wine!AK110=0,"",IF(isblank(Wine!AK110),"",if(MOC!$J$148=false,Wine!AJ110,if(C2704=true,MOC!$H$148&amp;Wine!AJ110,if(MOC!$J$149,MOC!$H$148&amp;Wine!AJ110,Wine!AJ110)))))</f>
        <v/>
      </c>
      <c r="E2704" s="450" t="str">
        <f>if(Wine!AK110=0,"",IF(isblank(Wine!AK110),"",Wine!AK110))</f>
        <v/>
      </c>
      <c r="G2704" s="450" t="str">
        <f>if(Wine!AK110=0,"",IF(isblank(Wine!AK110),"",if(MOC!$J$156=true,Wine!$AJ$14,$B$2609)))</f>
        <v/>
      </c>
      <c r="H2704" s="780">
        <f t="shared" si="27"/>
        <v>95</v>
      </c>
    </row>
    <row r="2705">
      <c r="A2705" s="779"/>
      <c r="C2705" s="450" t="b">
        <f>IF(ISBLANK(Wine!AM111),FALSE,if(Wine!AM111=0,FALSE,TRUE))</f>
        <v>0</v>
      </c>
      <c r="D2705" s="450" t="str">
        <f>if(Wine!AK111=0,"",IF(isblank(Wine!AK111),"",if(MOC!$J$148=false,Wine!AJ111,if(C2705=true,MOC!$H$148&amp;Wine!AJ111,if(MOC!$J$149,MOC!$H$148&amp;Wine!AJ111,Wine!AJ111)))))</f>
        <v/>
      </c>
      <c r="E2705" s="450" t="str">
        <f>if(Wine!AK111=0,"",IF(isblank(Wine!AK111),"",Wine!AK111))</f>
        <v/>
      </c>
      <c r="G2705" s="450" t="str">
        <f>if(Wine!AK111=0,"",IF(isblank(Wine!AK111),"",if(MOC!$J$156=true,Wine!$AJ$14,$B$2609)))</f>
        <v/>
      </c>
      <c r="H2705" s="780">
        <f t="shared" si="27"/>
        <v>96</v>
      </c>
    </row>
    <row r="2706">
      <c r="A2706" s="779"/>
      <c r="C2706" s="450" t="b">
        <f>IF(ISBLANK(Wine!AM112),FALSE,if(Wine!AM112=0,FALSE,TRUE))</f>
        <v>0</v>
      </c>
      <c r="D2706" s="450" t="str">
        <f>if(Wine!AK112=0,"",IF(isblank(Wine!AK112),"",if(MOC!$J$148=false,Wine!AJ112,if(C2706=true,MOC!$H$148&amp;Wine!AJ112,if(MOC!$J$149,MOC!$H$148&amp;Wine!AJ112,Wine!AJ112)))))</f>
        <v/>
      </c>
      <c r="E2706" s="450" t="str">
        <f>if(Wine!AK112=0,"",IF(isblank(Wine!AK112),"",Wine!AK112))</f>
        <v/>
      </c>
      <c r="G2706" s="450" t="str">
        <f>if(Wine!AK112=0,"",IF(isblank(Wine!AK112),"",if(MOC!$J$156=true,Wine!$AJ$14,$B$2609)))</f>
        <v/>
      </c>
      <c r="H2706" s="780">
        <f t="shared" si="27"/>
        <v>97</v>
      </c>
    </row>
    <row r="2707">
      <c r="A2707" s="779"/>
      <c r="C2707" s="450" t="b">
        <f>IF(ISBLANK(Wine!AM113),FALSE,if(Wine!AM113=0,FALSE,TRUE))</f>
        <v>0</v>
      </c>
      <c r="D2707" s="450" t="str">
        <f>if(Wine!AK113=0,"",IF(isblank(Wine!AK113),"",if(MOC!$J$148=false,Wine!AJ113,if(C2707=true,MOC!$H$148&amp;Wine!AJ113,if(MOC!$J$149,MOC!$H$148&amp;Wine!AJ113,Wine!AJ113)))))</f>
        <v/>
      </c>
      <c r="E2707" s="450" t="str">
        <f>if(Wine!AK113=0,"",IF(isblank(Wine!AK113),"",Wine!AK113))</f>
        <v/>
      </c>
      <c r="G2707" s="450" t="str">
        <f>if(Wine!AK113=0,"",IF(isblank(Wine!AK113),"",if(MOC!$J$156=true,Wine!$AJ$14,$B$2609)))</f>
        <v/>
      </c>
      <c r="H2707" s="780">
        <f t="shared" si="27"/>
        <v>98</v>
      </c>
    </row>
    <row r="2708">
      <c r="A2708" s="779"/>
      <c r="C2708" s="450" t="b">
        <f>IF(ISBLANK(Wine!AM114),FALSE,if(Wine!AM114=0,FALSE,TRUE))</f>
        <v>0</v>
      </c>
      <c r="D2708" s="450" t="str">
        <f>if(Wine!AK114=0,"",IF(isblank(Wine!AK114),"",if(MOC!$J$148=false,Wine!AJ114,if(C2708=true,MOC!$H$148&amp;Wine!AJ114,if(MOC!$J$149,MOC!$H$148&amp;Wine!AJ114,Wine!AJ114)))))</f>
        <v/>
      </c>
      <c r="E2708" s="450" t="str">
        <f>if(Wine!AK114=0,"",IF(isblank(Wine!AK114),"",Wine!AK114))</f>
        <v/>
      </c>
      <c r="G2708" s="450" t="str">
        <f>if(Wine!AK114=0,"",IF(isblank(Wine!AK114),"",if(MOC!$J$156=true,Wine!$AJ$14,$B$2609)))</f>
        <v/>
      </c>
      <c r="H2708" s="780">
        <f t="shared" si="27"/>
        <v>99</v>
      </c>
    </row>
    <row r="2709">
      <c r="A2709" s="779"/>
      <c r="C2709" s="450" t="b">
        <f>IF(ISBLANK(Wine!AM115),FALSE,if(Wine!AM115=0,FALSE,TRUE))</f>
        <v>0</v>
      </c>
      <c r="D2709" s="450" t="str">
        <f>if(Wine!AK115=0,"",IF(isblank(Wine!AK115),"",if(MOC!$J$148=false,Wine!AJ115,if(C2709=true,MOC!$H$148&amp;Wine!AJ115,if(MOC!$J$149,MOC!$H$148&amp;Wine!AJ115,Wine!AJ115)))))</f>
        <v/>
      </c>
      <c r="E2709" s="450" t="str">
        <f>if(Wine!AK115=0,"",IF(isblank(Wine!AK115),"",Wine!AK115))</f>
        <v/>
      </c>
      <c r="G2709" s="450" t="str">
        <f>if(Wine!AK115=0,"",IF(isblank(Wine!AK115),"",if(MOC!$J$156=true,Wine!$AJ$14,$B$2609)))</f>
        <v/>
      </c>
      <c r="H2709" s="780">
        <f t="shared" si="27"/>
        <v>100</v>
      </c>
    </row>
    <row r="2710">
      <c r="A2710" s="779"/>
      <c r="H2710" s="780"/>
    </row>
    <row r="2711">
      <c r="A2711" s="779"/>
      <c r="H2711" s="780"/>
    </row>
    <row r="2712">
      <c r="A2712" s="779"/>
      <c r="H2712" s="780"/>
    </row>
    <row r="2713">
      <c r="A2713" s="791" t="str">
        <f>Wine!AJ14&amp;" "&amp;Wine!AM15</f>
        <v>Optional Wine Category Bottle $</v>
      </c>
      <c r="B2713" s="784" t="str">
        <f>SUBSTITUTE(A2713,"$","")</f>
        <v>Optional Wine Category Bottle </v>
      </c>
      <c r="H2713" s="780"/>
    </row>
    <row r="2714">
      <c r="A2714" s="791" t="s">
        <v>506</v>
      </c>
      <c r="B2714" s="784" t="s">
        <v>506</v>
      </c>
      <c r="C2714" s="450" t="b">
        <f>IF(ISBLANK(Wine!AK16),FALSE,if(Wine!AK16=0,FALSE,TRUE))</f>
        <v>0</v>
      </c>
      <c r="D2714" s="450" t="str">
        <f>if(Wine!AM16=0,"",IF(isblank(Wine!AM16),"",if(MOC!$J$152=false,Wine!AJ16,if(C2714=true,MOC!$H$152&amp;Wine!AJ16,if(MOC!$J$153,MOC!$H$152&amp;Wine!AJ16,Wine!AJ16)))))</f>
        <v/>
      </c>
      <c r="E2714" s="450" t="str">
        <f>if(Wine!AM16=0,"",IF(isblank(Wine!AM16),"",Wine!AM16))</f>
        <v/>
      </c>
      <c r="G2714" s="450" t="str">
        <f>if(Wine!AM16=0,"",IF(isblank(Wine!AM16),"",if(MOC!$J$156=true,Wine!$AJ$14,$B$2713)))</f>
        <v/>
      </c>
      <c r="H2714" s="780">
        <f>1+H2712</f>
        <v>1</v>
      </c>
    </row>
    <row r="2715">
      <c r="A2715" s="779"/>
      <c r="C2715" s="450" t="b">
        <f>IF(ISBLANK(Wine!AK17),FALSE,if(Wine!AK17=0,FALSE,TRUE))</f>
        <v>0</v>
      </c>
      <c r="D2715" s="450" t="str">
        <f>if(Wine!AM17=0,"",IF(isblank(Wine!AM17),"",if(MOC!$J$152=false,Wine!AJ17,if(C2715=true,MOC!$H$152&amp;Wine!AJ17,if(MOC!$J$153,MOC!$H$152&amp;Wine!AJ17,Wine!AJ17)))))</f>
        <v/>
      </c>
      <c r="E2715" s="450" t="str">
        <f>if(Wine!AM17=0,"",IF(isblank(Wine!AM17),"",Wine!AM17))</f>
        <v/>
      </c>
      <c r="G2715" s="450" t="str">
        <f>if(Wine!AM17=0,"",IF(isblank(Wine!AM17),"",if(MOC!$J$156=true,Wine!$AJ$14,$B$2713)))</f>
        <v/>
      </c>
      <c r="H2715" s="780">
        <f t="shared" ref="H2715:H2813" si="28">1+H2714</f>
        <v>2</v>
      </c>
    </row>
    <row r="2716">
      <c r="A2716" s="779"/>
      <c r="C2716" s="450" t="b">
        <f>IF(ISBLANK(Wine!AK18),FALSE,if(Wine!AK18=0,FALSE,TRUE))</f>
        <v>0</v>
      </c>
      <c r="D2716" s="450" t="str">
        <f>if(Wine!AM18=0,"",IF(isblank(Wine!AM18),"",if(MOC!$J$152=false,Wine!AJ18,if(C2716=true,MOC!$H$152&amp;Wine!AJ18,if(MOC!$J$153,MOC!$H$152&amp;Wine!AJ18,Wine!AJ18)))))</f>
        <v/>
      </c>
      <c r="E2716" s="450" t="str">
        <f>if(Wine!AM18=0,"",IF(isblank(Wine!AM18),"",Wine!AM18))</f>
        <v/>
      </c>
      <c r="G2716" s="450" t="str">
        <f>if(Wine!AM18=0,"",IF(isblank(Wine!AM18),"",if(MOC!$J$156=true,Wine!$AJ$14,$B$2713)))</f>
        <v/>
      </c>
      <c r="H2716" s="780">
        <f t="shared" si="28"/>
        <v>3</v>
      </c>
    </row>
    <row r="2717">
      <c r="A2717" s="779"/>
      <c r="C2717" s="450" t="b">
        <f>IF(ISBLANK(Wine!AK19),FALSE,if(Wine!AK19=0,FALSE,TRUE))</f>
        <v>0</v>
      </c>
      <c r="D2717" s="450" t="str">
        <f>if(Wine!AM19=0,"",IF(isblank(Wine!AM19),"",if(MOC!$J$152=false,Wine!AJ19,if(C2717=true,MOC!$H$152&amp;Wine!AJ19,if(MOC!$J$153,MOC!$H$152&amp;Wine!AJ19,Wine!AJ19)))))</f>
        <v/>
      </c>
      <c r="E2717" s="450" t="str">
        <f>if(Wine!AM19=0,"",IF(isblank(Wine!AM19),"",Wine!AM19))</f>
        <v/>
      </c>
      <c r="G2717" s="450" t="str">
        <f>if(Wine!AM19=0,"",IF(isblank(Wine!AM19),"",if(MOC!$J$156=true,Wine!$AJ$14,$B$2713)))</f>
        <v/>
      </c>
      <c r="H2717" s="780">
        <f t="shared" si="28"/>
        <v>4</v>
      </c>
    </row>
    <row r="2718">
      <c r="A2718" s="779"/>
      <c r="C2718" s="450" t="b">
        <f>IF(ISBLANK(Wine!AK20),FALSE,if(Wine!AK20=0,FALSE,TRUE))</f>
        <v>0</v>
      </c>
      <c r="D2718" s="450" t="str">
        <f>if(Wine!AM20=0,"",IF(isblank(Wine!AM20),"",if(MOC!$J$152=false,Wine!AJ20,if(C2718=true,MOC!$H$152&amp;Wine!AJ20,if(MOC!$J$153,MOC!$H$152&amp;Wine!AJ20,Wine!AJ20)))))</f>
        <v/>
      </c>
      <c r="E2718" s="450" t="str">
        <f>if(Wine!AM20=0,"",IF(isblank(Wine!AM20),"",Wine!AM20))</f>
        <v/>
      </c>
      <c r="G2718" s="450" t="str">
        <f>if(Wine!AM20=0,"",IF(isblank(Wine!AM20),"",if(MOC!$J$156=true,Wine!$AJ$14,$B$2713)))</f>
        <v/>
      </c>
      <c r="H2718" s="780">
        <f t="shared" si="28"/>
        <v>5</v>
      </c>
    </row>
    <row r="2719">
      <c r="A2719" s="779"/>
      <c r="C2719" s="450" t="b">
        <f>IF(ISBLANK(Wine!AK21),FALSE,if(Wine!AK21=0,FALSE,TRUE))</f>
        <v>0</v>
      </c>
      <c r="D2719" s="450" t="str">
        <f>if(Wine!AM21=0,"",IF(isblank(Wine!AM21),"",if(MOC!$J$152=false,Wine!AJ21,if(C2719=true,MOC!$H$152&amp;Wine!AJ21,if(MOC!$J$153,MOC!$H$152&amp;Wine!AJ21,Wine!AJ21)))))</f>
        <v/>
      </c>
      <c r="E2719" s="450" t="str">
        <f>if(Wine!AM21=0,"",IF(isblank(Wine!AM21),"",Wine!AM21))</f>
        <v/>
      </c>
      <c r="G2719" s="450" t="str">
        <f>if(Wine!AM21=0,"",IF(isblank(Wine!AM21),"",if(MOC!$J$156=true,Wine!$AJ$14,$B$2713)))</f>
        <v/>
      </c>
      <c r="H2719" s="780">
        <f t="shared" si="28"/>
        <v>6</v>
      </c>
    </row>
    <row r="2720">
      <c r="A2720" s="779"/>
      <c r="C2720" s="450" t="b">
        <f>IF(ISBLANK(Wine!AK22),FALSE,if(Wine!AK22=0,FALSE,TRUE))</f>
        <v>0</v>
      </c>
      <c r="D2720" s="450" t="str">
        <f>if(Wine!AM22=0,"",IF(isblank(Wine!AM22),"",if(MOC!$J$152=false,Wine!AJ22,if(C2720=true,MOC!$H$152&amp;Wine!AJ22,if(MOC!$J$153,MOC!$H$152&amp;Wine!AJ22,Wine!AJ22)))))</f>
        <v/>
      </c>
      <c r="E2720" s="450" t="str">
        <f>if(Wine!AM22=0,"",IF(isblank(Wine!AM22),"",Wine!AM22))</f>
        <v/>
      </c>
      <c r="G2720" s="450" t="str">
        <f>if(Wine!AM22=0,"",IF(isblank(Wine!AM22),"",if(MOC!$J$156=true,Wine!$AJ$14,$B$2713)))</f>
        <v/>
      </c>
      <c r="H2720" s="780">
        <f t="shared" si="28"/>
        <v>7</v>
      </c>
    </row>
    <row r="2721">
      <c r="A2721" s="779"/>
      <c r="C2721" s="450" t="b">
        <f>IF(ISBLANK(Wine!AK23),FALSE,if(Wine!AK23=0,FALSE,TRUE))</f>
        <v>0</v>
      </c>
      <c r="D2721" s="450" t="str">
        <f>if(Wine!AM23=0,"",IF(isblank(Wine!AM23),"",if(MOC!$J$152=false,Wine!AJ23,if(C2721=true,MOC!$H$152&amp;Wine!AJ23,if(MOC!$J$153,MOC!$H$152&amp;Wine!AJ23,Wine!AJ23)))))</f>
        <v/>
      </c>
      <c r="E2721" s="450" t="str">
        <f>if(Wine!AM23=0,"",IF(isblank(Wine!AM23),"",Wine!AM23))</f>
        <v/>
      </c>
      <c r="G2721" s="450" t="str">
        <f>if(Wine!AM23=0,"",IF(isblank(Wine!AM23),"",if(MOC!$J$156=true,Wine!$AJ$14,$B$2713)))</f>
        <v/>
      </c>
      <c r="H2721" s="780">
        <f t="shared" si="28"/>
        <v>8</v>
      </c>
    </row>
    <row r="2722">
      <c r="A2722" s="779"/>
      <c r="C2722" s="450" t="b">
        <f>IF(ISBLANK(Wine!AK24),FALSE,if(Wine!AK24=0,FALSE,TRUE))</f>
        <v>0</v>
      </c>
      <c r="D2722" s="450" t="str">
        <f>if(Wine!AM24=0,"",IF(isblank(Wine!AM24),"",if(MOC!$J$152=false,Wine!AJ24,if(C2722=true,MOC!$H$152&amp;Wine!AJ24,if(MOC!$J$153,MOC!$H$152&amp;Wine!AJ24,Wine!AJ24)))))</f>
        <v/>
      </c>
      <c r="E2722" s="450" t="str">
        <f>if(Wine!AM24=0,"",IF(isblank(Wine!AM24),"",Wine!AM24))</f>
        <v/>
      </c>
      <c r="G2722" s="450" t="str">
        <f>if(Wine!AM24=0,"",IF(isblank(Wine!AM24),"",if(MOC!$J$156=true,Wine!$AJ$14,$B$2713)))</f>
        <v/>
      </c>
      <c r="H2722" s="780">
        <f t="shared" si="28"/>
        <v>9</v>
      </c>
    </row>
    <row r="2723">
      <c r="A2723" s="779"/>
      <c r="C2723" s="450" t="b">
        <f>IF(ISBLANK(Wine!AK25),FALSE,if(Wine!AK25=0,FALSE,TRUE))</f>
        <v>0</v>
      </c>
      <c r="D2723" s="450" t="str">
        <f>if(Wine!AM25=0,"",IF(isblank(Wine!AM25),"",if(MOC!$J$152=false,Wine!AJ25,if(C2723=true,MOC!$H$152&amp;Wine!AJ25,if(MOC!$J$153,MOC!$H$152&amp;Wine!AJ25,Wine!AJ25)))))</f>
        <v/>
      </c>
      <c r="E2723" s="450" t="str">
        <f>if(Wine!AM25=0,"",IF(isblank(Wine!AM25),"",Wine!AM25))</f>
        <v/>
      </c>
      <c r="G2723" s="450" t="str">
        <f>if(Wine!AM25=0,"",IF(isblank(Wine!AM25),"",if(MOC!$J$156=true,Wine!$AJ$14,$B$2713)))</f>
        <v/>
      </c>
      <c r="H2723" s="780">
        <f t="shared" si="28"/>
        <v>10</v>
      </c>
    </row>
    <row r="2724">
      <c r="A2724" s="779"/>
      <c r="C2724" s="450" t="b">
        <f>IF(ISBLANK(Wine!AK26),FALSE,if(Wine!AK26=0,FALSE,TRUE))</f>
        <v>0</v>
      </c>
      <c r="D2724" s="450" t="str">
        <f>if(Wine!AM26=0,"",IF(isblank(Wine!AM26),"",if(MOC!$J$152=false,Wine!AJ26,if(C2724=true,MOC!$H$152&amp;Wine!AJ26,if(MOC!$J$153,MOC!$H$152&amp;Wine!AJ26,Wine!AJ26)))))</f>
        <v/>
      </c>
      <c r="E2724" s="450" t="str">
        <f>if(Wine!AM26=0,"",IF(isblank(Wine!AM26),"",Wine!AM26))</f>
        <v/>
      </c>
      <c r="G2724" s="450" t="str">
        <f>if(Wine!AM26=0,"",IF(isblank(Wine!AM26),"",if(MOC!$J$156=true,Wine!$AJ$14,$B$2713)))</f>
        <v/>
      </c>
      <c r="H2724" s="780">
        <f t="shared" si="28"/>
        <v>11</v>
      </c>
    </row>
    <row r="2725">
      <c r="A2725" s="779"/>
      <c r="C2725" s="450" t="b">
        <f>IF(ISBLANK(Wine!AK27),FALSE,if(Wine!AK27=0,FALSE,TRUE))</f>
        <v>0</v>
      </c>
      <c r="D2725" s="450" t="str">
        <f>if(Wine!AM27=0,"",IF(isblank(Wine!AM27),"",if(MOC!$J$152=false,Wine!AJ27,if(C2725=true,MOC!$H$152&amp;Wine!AJ27,if(MOC!$J$153,MOC!$H$152&amp;Wine!AJ27,Wine!AJ27)))))</f>
        <v/>
      </c>
      <c r="E2725" s="450" t="str">
        <f>if(Wine!AM27=0,"",IF(isblank(Wine!AM27),"",Wine!AM27))</f>
        <v/>
      </c>
      <c r="G2725" s="450" t="str">
        <f>if(Wine!AM27=0,"",IF(isblank(Wine!AM27),"",if(MOC!$J$156=true,Wine!$AJ$14,$B$2713)))</f>
        <v/>
      </c>
      <c r="H2725" s="780">
        <f t="shared" si="28"/>
        <v>12</v>
      </c>
    </row>
    <row r="2726">
      <c r="A2726" s="779"/>
      <c r="C2726" s="450" t="b">
        <f>IF(ISBLANK(Wine!AK28),FALSE,if(Wine!AK28=0,FALSE,TRUE))</f>
        <v>0</v>
      </c>
      <c r="D2726" s="450" t="str">
        <f>if(Wine!AM28=0,"",IF(isblank(Wine!AM28),"",if(MOC!$J$152=false,Wine!AJ28,if(C2726=true,MOC!$H$152&amp;Wine!AJ28,if(MOC!$J$153,MOC!$H$152&amp;Wine!AJ28,Wine!AJ28)))))</f>
        <v/>
      </c>
      <c r="E2726" s="450" t="str">
        <f>if(Wine!AM28=0,"",IF(isblank(Wine!AM28),"",Wine!AM28))</f>
        <v/>
      </c>
      <c r="G2726" s="450" t="str">
        <f>if(Wine!AM28=0,"",IF(isblank(Wine!AM28),"",if(MOC!$J$156=true,Wine!$AJ$14,$B$2713)))</f>
        <v/>
      </c>
      <c r="H2726" s="780">
        <f t="shared" si="28"/>
        <v>13</v>
      </c>
    </row>
    <row r="2727">
      <c r="A2727" s="779"/>
      <c r="C2727" s="450" t="b">
        <f>IF(ISBLANK(Wine!AK29),FALSE,if(Wine!AK29=0,FALSE,TRUE))</f>
        <v>0</v>
      </c>
      <c r="D2727" s="450" t="str">
        <f>if(Wine!AM29=0,"",IF(isblank(Wine!AM29),"",if(MOC!$J$152=false,Wine!AJ29,if(C2727=true,MOC!$H$152&amp;Wine!AJ29,if(MOC!$J$153,MOC!$H$152&amp;Wine!AJ29,Wine!AJ29)))))</f>
        <v/>
      </c>
      <c r="E2727" s="450" t="str">
        <f>if(Wine!AM29=0,"",IF(isblank(Wine!AM29),"",Wine!AM29))</f>
        <v/>
      </c>
      <c r="G2727" s="450" t="str">
        <f>if(Wine!AM29=0,"",IF(isblank(Wine!AM29),"",if(MOC!$J$156=true,Wine!$AJ$14,$B$2713)))</f>
        <v/>
      </c>
      <c r="H2727" s="780">
        <f t="shared" si="28"/>
        <v>14</v>
      </c>
    </row>
    <row r="2728">
      <c r="A2728" s="779"/>
      <c r="C2728" s="450" t="b">
        <f>IF(ISBLANK(Wine!AK30),FALSE,if(Wine!AK30=0,FALSE,TRUE))</f>
        <v>0</v>
      </c>
      <c r="D2728" s="450" t="str">
        <f>if(Wine!AM30=0,"",IF(isblank(Wine!AM30),"",if(MOC!$J$152=false,Wine!AJ30,if(C2728=true,MOC!$H$152&amp;Wine!AJ30,if(MOC!$J$153,MOC!$H$152&amp;Wine!AJ30,Wine!AJ30)))))</f>
        <v/>
      </c>
      <c r="E2728" s="450" t="str">
        <f>if(Wine!AM30=0,"",IF(isblank(Wine!AM30),"",Wine!AM30))</f>
        <v/>
      </c>
      <c r="G2728" s="450" t="str">
        <f>if(Wine!AM30=0,"",IF(isblank(Wine!AM30),"",if(MOC!$J$156=true,Wine!$AJ$14,$B$2713)))</f>
        <v/>
      </c>
      <c r="H2728" s="780">
        <f t="shared" si="28"/>
        <v>15</v>
      </c>
    </row>
    <row r="2729">
      <c r="A2729" s="779"/>
      <c r="C2729" s="450" t="b">
        <f>IF(ISBLANK(Wine!AK31),FALSE,if(Wine!AK31=0,FALSE,TRUE))</f>
        <v>0</v>
      </c>
      <c r="D2729" s="450" t="str">
        <f>if(Wine!AM31=0,"",IF(isblank(Wine!AM31),"",if(MOC!$J$152=false,Wine!AJ31,if(C2729=true,MOC!$H$152&amp;Wine!AJ31,if(MOC!$J$153,MOC!$H$152&amp;Wine!AJ31,Wine!AJ31)))))</f>
        <v/>
      </c>
      <c r="E2729" s="450" t="str">
        <f>if(Wine!AM31=0,"",IF(isblank(Wine!AM31),"",Wine!AM31))</f>
        <v/>
      </c>
      <c r="G2729" s="450" t="str">
        <f>if(Wine!AM31=0,"",IF(isblank(Wine!AM31),"",if(MOC!$J$156=true,Wine!$AJ$14,$B$2713)))</f>
        <v/>
      </c>
      <c r="H2729" s="780">
        <f t="shared" si="28"/>
        <v>16</v>
      </c>
    </row>
    <row r="2730">
      <c r="A2730" s="779"/>
      <c r="C2730" s="450" t="b">
        <f>IF(ISBLANK(Wine!AK32),FALSE,if(Wine!AK32=0,FALSE,TRUE))</f>
        <v>0</v>
      </c>
      <c r="D2730" s="450" t="str">
        <f>if(Wine!AM32=0,"",IF(isblank(Wine!AM32),"",if(MOC!$J$152=false,Wine!AJ32,if(C2730=true,MOC!$H$152&amp;Wine!AJ32,if(MOC!$J$153,MOC!$H$152&amp;Wine!AJ32,Wine!AJ32)))))</f>
        <v/>
      </c>
      <c r="E2730" s="450" t="str">
        <f>if(Wine!AM32=0,"",IF(isblank(Wine!AM32),"",Wine!AM32))</f>
        <v/>
      </c>
      <c r="G2730" s="450" t="str">
        <f>if(Wine!AM32=0,"",IF(isblank(Wine!AM32),"",if(MOC!$J$156=true,Wine!$AJ$14,$B$2713)))</f>
        <v/>
      </c>
      <c r="H2730" s="780">
        <f t="shared" si="28"/>
        <v>17</v>
      </c>
    </row>
    <row r="2731">
      <c r="A2731" s="779"/>
      <c r="C2731" s="450" t="b">
        <f>IF(ISBLANK(Wine!AK33),FALSE,if(Wine!AK33=0,FALSE,TRUE))</f>
        <v>0</v>
      </c>
      <c r="D2731" s="450" t="str">
        <f>if(Wine!AM33=0,"",IF(isblank(Wine!AM33),"",if(MOC!$J$152=false,Wine!AJ33,if(C2731=true,MOC!$H$152&amp;Wine!AJ33,if(MOC!$J$153,MOC!$H$152&amp;Wine!AJ33,Wine!AJ33)))))</f>
        <v/>
      </c>
      <c r="E2731" s="450" t="str">
        <f>if(Wine!AM33=0,"",IF(isblank(Wine!AM33),"",Wine!AM33))</f>
        <v/>
      </c>
      <c r="G2731" s="450" t="str">
        <f>if(Wine!AM33=0,"",IF(isblank(Wine!AM33),"",if(MOC!$J$156=true,Wine!$AJ$14,$B$2713)))</f>
        <v/>
      </c>
      <c r="H2731" s="780">
        <f t="shared" si="28"/>
        <v>18</v>
      </c>
    </row>
    <row r="2732">
      <c r="A2732" s="779"/>
      <c r="C2732" s="450" t="b">
        <f>IF(ISBLANK(Wine!AK34),FALSE,if(Wine!AK34=0,FALSE,TRUE))</f>
        <v>0</v>
      </c>
      <c r="D2732" s="450" t="str">
        <f>if(Wine!AM34=0,"",IF(isblank(Wine!AM34),"",if(MOC!$J$152=false,Wine!AJ34,if(C2732=true,MOC!$H$152&amp;Wine!AJ34,if(MOC!$J$153,MOC!$H$152&amp;Wine!AJ34,Wine!AJ34)))))</f>
        <v/>
      </c>
      <c r="E2732" s="450" t="str">
        <f>if(Wine!AM34=0,"",IF(isblank(Wine!AM34),"",Wine!AM34))</f>
        <v/>
      </c>
      <c r="G2732" s="450" t="str">
        <f>if(Wine!AM34=0,"",IF(isblank(Wine!AM34),"",if(MOC!$J$156=true,Wine!$AJ$14,$B$2713)))</f>
        <v/>
      </c>
      <c r="H2732" s="780">
        <f t="shared" si="28"/>
        <v>19</v>
      </c>
    </row>
    <row r="2733">
      <c r="A2733" s="779"/>
      <c r="C2733" s="450" t="b">
        <f>IF(ISBLANK(Wine!AK35),FALSE,if(Wine!AK35=0,FALSE,TRUE))</f>
        <v>0</v>
      </c>
      <c r="D2733" s="450" t="str">
        <f>if(Wine!AM35=0,"",IF(isblank(Wine!AM35),"",if(MOC!$J$152=false,Wine!AJ35,if(C2733=true,MOC!$H$152&amp;Wine!AJ35,if(MOC!$J$153,MOC!$H$152&amp;Wine!AJ35,Wine!AJ35)))))</f>
        <v/>
      </c>
      <c r="E2733" s="450" t="str">
        <f>if(Wine!AM35=0,"",IF(isblank(Wine!AM35),"",Wine!AM35))</f>
        <v/>
      </c>
      <c r="G2733" s="450" t="str">
        <f>if(Wine!AM35=0,"",IF(isblank(Wine!AM35),"",if(MOC!$J$156=true,Wine!$AJ$14,$B$2713)))</f>
        <v/>
      </c>
      <c r="H2733" s="780">
        <f t="shared" si="28"/>
        <v>20</v>
      </c>
    </row>
    <row r="2734">
      <c r="A2734" s="779"/>
      <c r="C2734" s="450" t="b">
        <f>IF(ISBLANK(Wine!AK36),FALSE,if(Wine!AK36=0,FALSE,TRUE))</f>
        <v>0</v>
      </c>
      <c r="D2734" s="450" t="str">
        <f>if(Wine!AM36=0,"",IF(isblank(Wine!AM36),"",if(MOC!$J$152=false,Wine!AJ36,if(C2734=true,MOC!$H$152&amp;Wine!AJ36,if(MOC!$J$153,MOC!$H$152&amp;Wine!AJ36,Wine!AJ36)))))</f>
        <v/>
      </c>
      <c r="E2734" s="450" t="str">
        <f>if(Wine!AM36=0,"",IF(isblank(Wine!AM36),"",Wine!AM36))</f>
        <v/>
      </c>
      <c r="G2734" s="450" t="str">
        <f>if(Wine!AM36=0,"",IF(isblank(Wine!AM36),"",if(MOC!$J$156=true,Wine!$AJ$14,$B$2713)))</f>
        <v/>
      </c>
      <c r="H2734" s="780">
        <f t="shared" si="28"/>
        <v>21</v>
      </c>
    </row>
    <row r="2735">
      <c r="A2735" s="779"/>
      <c r="C2735" s="450" t="b">
        <f>IF(ISBLANK(Wine!AK37),FALSE,if(Wine!AK37=0,FALSE,TRUE))</f>
        <v>0</v>
      </c>
      <c r="D2735" s="450" t="str">
        <f>if(Wine!AM37=0,"",IF(isblank(Wine!AM37),"",if(MOC!$J$152=false,Wine!AJ37,if(C2735=true,MOC!$H$152&amp;Wine!AJ37,if(MOC!$J$153,MOC!$H$152&amp;Wine!AJ37,Wine!AJ37)))))</f>
        <v/>
      </c>
      <c r="E2735" s="450" t="str">
        <f>if(Wine!AM37=0,"",IF(isblank(Wine!AM37),"",Wine!AM37))</f>
        <v/>
      </c>
      <c r="G2735" s="450" t="str">
        <f>if(Wine!AM37=0,"",IF(isblank(Wine!AM37),"",if(MOC!$J$156=true,Wine!$AJ$14,$B$2713)))</f>
        <v/>
      </c>
      <c r="H2735" s="780">
        <f t="shared" si="28"/>
        <v>22</v>
      </c>
    </row>
    <row r="2736">
      <c r="A2736" s="779"/>
      <c r="C2736" s="450" t="b">
        <f>IF(ISBLANK(Wine!AK38),FALSE,if(Wine!AK38=0,FALSE,TRUE))</f>
        <v>0</v>
      </c>
      <c r="D2736" s="450" t="str">
        <f>if(Wine!AM38=0,"",IF(isblank(Wine!AM38),"",if(MOC!$J$152=false,Wine!AJ38,if(C2736=true,MOC!$H$152&amp;Wine!AJ38,if(MOC!$J$153,MOC!$H$152&amp;Wine!AJ38,Wine!AJ38)))))</f>
        <v/>
      </c>
      <c r="E2736" s="450" t="str">
        <f>if(Wine!AM38=0,"",IF(isblank(Wine!AM38),"",Wine!AM38))</f>
        <v/>
      </c>
      <c r="G2736" s="450" t="str">
        <f>if(Wine!AM38=0,"",IF(isblank(Wine!AM38),"",if(MOC!$J$156=true,Wine!$AJ$14,$B$2713)))</f>
        <v/>
      </c>
      <c r="H2736" s="780">
        <f t="shared" si="28"/>
        <v>23</v>
      </c>
    </row>
    <row r="2737">
      <c r="A2737" s="779"/>
      <c r="C2737" s="450" t="b">
        <f>IF(ISBLANK(Wine!AK39),FALSE,if(Wine!AK39=0,FALSE,TRUE))</f>
        <v>0</v>
      </c>
      <c r="D2737" s="450" t="str">
        <f>if(Wine!AM39=0,"",IF(isblank(Wine!AM39),"",if(MOC!$J$152=false,Wine!AJ39,if(C2737=true,MOC!$H$152&amp;Wine!AJ39,if(MOC!$J$153,MOC!$H$152&amp;Wine!AJ39,Wine!AJ39)))))</f>
        <v/>
      </c>
      <c r="E2737" s="450" t="str">
        <f>if(Wine!AM39=0,"",IF(isblank(Wine!AM39),"",Wine!AM39))</f>
        <v/>
      </c>
      <c r="G2737" s="450" t="str">
        <f>if(Wine!AM39=0,"",IF(isblank(Wine!AM39),"",if(MOC!$J$156=true,Wine!$AJ$14,$B$2713)))</f>
        <v/>
      </c>
      <c r="H2737" s="780">
        <f t="shared" si="28"/>
        <v>24</v>
      </c>
    </row>
    <row r="2738">
      <c r="A2738" s="779"/>
      <c r="C2738" s="450" t="b">
        <f>IF(ISBLANK(Wine!AK40),FALSE,if(Wine!AK40=0,FALSE,TRUE))</f>
        <v>0</v>
      </c>
      <c r="D2738" s="450" t="str">
        <f>if(Wine!AM40=0,"",IF(isblank(Wine!AM40),"",if(MOC!$J$152=false,Wine!AJ40,if(C2738=true,MOC!$H$152&amp;Wine!AJ40,if(MOC!$J$153,MOC!$H$152&amp;Wine!AJ40,Wine!AJ40)))))</f>
        <v/>
      </c>
      <c r="E2738" s="450" t="str">
        <f>if(Wine!AM40=0,"",IF(isblank(Wine!AM40),"",Wine!AM40))</f>
        <v/>
      </c>
      <c r="G2738" s="450" t="str">
        <f>if(Wine!AM40=0,"",IF(isblank(Wine!AM40),"",if(MOC!$J$156=true,Wine!$AJ$14,$B$2713)))</f>
        <v/>
      </c>
      <c r="H2738" s="780">
        <f t="shared" si="28"/>
        <v>25</v>
      </c>
    </row>
    <row r="2739">
      <c r="A2739" s="779"/>
      <c r="C2739" s="450" t="b">
        <f>IF(ISBLANK(Wine!AK41),FALSE,if(Wine!AK41=0,FALSE,TRUE))</f>
        <v>0</v>
      </c>
      <c r="D2739" s="450" t="str">
        <f>if(Wine!AM41=0,"",IF(isblank(Wine!AM41),"",if(MOC!$J$152=false,Wine!AJ41,if(C2739=true,MOC!$H$152&amp;Wine!AJ41,if(MOC!$J$153,MOC!$H$152&amp;Wine!AJ41,Wine!AJ41)))))</f>
        <v/>
      </c>
      <c r="E2739" s="450" t="str">
        <f>if(Wine!AM41=0,"",IF(isblank(Wine!AM41),"",Wine!AM41))</f>
        <v/>
      </c>
      <c r="G2739" s="450" t="str">
        <f>if(Wine!AM41=0,"",IF(isblank(Wine!AM41),"",if(MOC!$J$156=true,Wine!$AJ$14,$B$2713)))</f>
        <v/>
      </c>
      <c r="H2739" s="780">
        <f t="shared" si="28"/>
        <v>26</v>
      </c>
    </row>
    <row r="2740">
      <c r="A2740" s="779"/>
      <c r="C2740" s="450" t="b">
        <f>IF(ISBLANK(Wine!AK42),FALSE,if(Wine!AK42=0,FALSE,TRUE))</f>
        <v>0</v>
      </c>
      <c r="D2740" s="450" t="str">
        <f>if(Wine!AM42=0,"",IF(isblank(Wine!AM42),"",if(MOC!$J$152=false,Wine!AJ42,if(C2740=true,MOC!$H$152&amp;Wine!AJ42,if(MOC!$J$153,MOC!$H$152&amp;Wine!AJ42,Wine!AJ42)))))</f>
        <v/>
      </c>
      <c r="E2740" s="450" t="str">
        <f>if(Wine!AM42=0,"",IF(isblank(Wine!AM42),"",Wine!AM42))</f>
        <v/>
      </c>
      <c r="G2740" s="450" t="str">
        <f>if(Wine!AM42=0,"",IF(isblank(Wine!AM42),"",if(MOC!$J$156=true,Wine!$AJ$14,$B$2713)))</f>
        <v/>
      </c>
      <c r="H2740" s="780">
        <f t="shared" si="28"/>
        <v>27</v>
      </c>
    </row>
    <row r="2741">
      <c r="A2741" s="779"/>
      <c r="C2741" s="450" t="b">
        <f>IF(ISBLANK(Wine!AK43),FALSE,if(Wine!AK43=0,FALSE,TRUE))</f>
        <v>0</v>
      </c>
      <c r="D2741" s="450" t="str">
        <f>if(Wine!AM43=0,"",IF(isblank(Wine!AM43),"",if(MOC!$J$152=false,Wine!AJ43,if(C2741=true,MOC!$H$152&amp;Wine!AJ43,if(MOC!$J$153,MOC!$H$152&amp;Wine!AJ43,Wine!AJ43)))))</f>
        <v/>
      </c>
      <c r="E2741" s="450" t="str">
        <f>if(Wine!AM43=0,"",IF(isblank(Wine!AM43),"",Wine!AM43))</f>
        <v/>
      </c>
      <c r="G2741" s="450" t="str">
        <f>if(Wine!AM43=0,"",IF(isblank(Wine!AM43),"",if(MOC!$J$156=true,Wine!$AJ$14,$B$2713)))</f>
        <v/>
      </c>
      <c r="H2741" s="780">
        <f t="shared" si="28"/>
        <v>28</v>
      </c>
    </row>
    <row r="2742">
      <c r="A2742" s="779"/>
      <c r="C2742" s="450" t="b">
        <f>IF(ISBLANK(Wine!AK44),FALSE,if(Wine!AK44=0,FALSE,TRUE))</f>
        <v>0</v>
      </c>
      <c r="D2742" s="450" t="str">
        <f>if(Wine!AM44=0,"",IF(isblank(Wine!AM44),"",if(MOC!$J$152=false,Wine!AJ44,if(C2742=true,MOC!$H$152&amp;Wine!AJ44,if(MOC!$J$153,MOC!$H$152&amp;Wine!AJ44,Wine!AJ44)))))</f>
        <v/>
      </c>
      <c r="E2742" s="450" t="str">
        <f>if(Wine!AM44=0,"",IF(isblank(Wine!AM44),"",Wine!AM44))</f>
        <v/>
      </c>
      <c r="G2742" s="450" t="str">
        <f>if(Wine!AM44=0,"",IF(isblank(Wine!AM44),"",if(MOC!$J$156=true,Wine!$AJ$14,$B$2713)))</f>
        <v/>
      </c>
      <c r="H2742" s="780">
        <f t="shared" si="28"/>
        <v>29</v>
      </c>
    </row>
    <row r="2743">
      <c r="A2743" s="779"/>
      <c r="C2743" s="450" t="b">
        <f>IF(ISBLANK(Wine!AK45),FALSE,if(Wine!AK45=0,FALSE,TRUE))</f>
        <v>0</v>
      </c>
      <c r="D2743" s="450" t="str">
        <f>if(Wine!AM45=0,"",IF(isblank(Wine!AM45),"",if(MOC!$J$152=false,Wine!AJ45,if(C2743=true,MOC!$H$152&amp;Wine!AJ45,if(MOC!$J$153,MOC!$H$152&amp;Wine!AJ45,Wine!AJ45)))))</f>
        <v/>
      </c>
      <c r="E2743" s="450" t="str">
        <f>if(Wine!AM45=0,"",IF(isblank(Wine!AM45),"",Wine!AM45))</f>
        <v/>
      </c>
      <c r="G2743" s="450" t="str">
        <f>if(Wine!AM45=0,"",IF(isblank(Wine!AM45),"",if(MOC!$J$156=true,Wine!$AJ$14,$B$2713)))</f>
        <v/>
      </c>
      <c r="H2743" s="780">
        <f t="shared" si="28"/>
        <v>30</v>
      </c>
    </row>
    <row r="2744">
      <c r="A2744" s="779"/>
      <c r="C2744" s="450" t="b">
        <f>IF(ISBLANK(Wine!AK46),FALSE,if(Wine!AK46=0,FALSE,TRUE))</f>
        <v>0</v>
      </c>
      <c r="D2744" s="450" t="str">
        <f>if(Wine!AM46=0,"",IF(isblank(Wine!AM46),"",if(MOC!$J$152=false,Wine!AJ46,if(C2744=true,MOC!$H$152&amp;Wine!AJ46,if(MOC!$J$153,MOC!$H$152&amp;Wine!AJ46,Wine!AJ46)))))</f>
        <v/>
      </c>
      <c r="E2744" s="450" t="str">
        <f>if(Wine!AM46=0,"",IF(isblank(Wine!AM46),"",Wine!AM46))</f>
        <v/>
      </c>
      <c r="G2744" s="450" t="str">
        <f>if(Wine!AM46=0,"",IF(isblank(Wine!AM46),"",if(MOC!$J$156=true,Wine!$AJ$14,$B$2713)))</f>
        <v/>
      </c>
      <c r="H2744" s="780">
        <f t="shared" si="28"/>
        <v>31</v>
      </c>
    </row>
    <row r="2745">
      <c r="A2745" s="779"/>
      <c r="C2745" s="450" t="b">
        <f>IF(ISBLANK(Wine!AK47),FALSE,if(Wine!AK47=0,FALSE,TRUE))</f>
        <v>0</v>
      </c>
      <c r="D2745" s="450" t="str">
        <f>if(Wine!AM47=0,"",IF(isblank(Wine!AM47),"",if(MOC!$J$152=false,Wine!AJ47,if(C2745=true,MOC!$H$152&amp;Wine!AJ47,if(MOC!$J$153,MOC!$H$152&amp;Wine!AJ47,Wine!AJ47)))))</f>
        <v/>
      </c>
      <c r="E2745" s="450" t="str">
        <f>if(Wine!AM47=0,"",IF(isblank(Wine!AM47),"",Wine!AM47))</f>
        <v/>
      </c>
      <c r="G2745" s="450" t="str">
        <f>if(Wine!AM47=0,"",IF(isblank(Wine!AM47),"",if(MOC!$J$156=true,Wine!$AJ$14,$B$2713)))</f>
        <v/>
      </c>
      <c r="H2745" s="780">
        <f t="shared" si="28"/>
        <v>32</v>
      </c>
    </row>
    <row r="2746">
      <c r="A2746" s="779"/>
      <c r="C2746" s="450" t="b">
        <f>IF(ISBLANK(Wine!AK48),FALSE,if(Wine!AK48=0,FALSE,TRUE))</f>
        <v>0</v>
      </c>
      <c r="D2746" s="450" t="str">
        <f>if(Wine!AM48=0,"",IF(isblank(Wine!AM48),"",if(MOC!$J$152=false,Wine!AJ48,if(C2746=true,MOC!$H$152&amp;Wine!AJ48,if(MOC!$J$153,MOC!$H$152&amp;Wine!AJ48,Wine!AJ48)))))</f>
        <v/>
      </c>
      <c r="E2746" s="450" t="str">
        <f>if(Wine!AM48=0,"",IF(isblank(Wine!AM48),"",Wine!AM48))</f>
        <v/>
      </c>
      <c r="G2746" s="450" t="str">
        <f>if(Wine!AM48=0,"",IF(isblank(Wine!AM48),"",if(MOC!$J$156=true,Wine!$AJ$14,$B$2713)))</f>
        <v/>
      </c>
      <c r="H2746" s="780">
        <f t="shared" si="28"/>
        <v>33</v>
      </c>
    </row>
    <row r="2747">
      <c r="A2747" s="779"/>
      <c r="C2747" s="450" t="b">
        <f>IF(ISBLANK(Wine!AK49),FALSE,if(Wine!AK49=0,FALSE,TRUE))</f>
        <v>0</v>
      </c>
      <c r="D2747" s="450" t="str">
        <f>if(Wine!AM49=0,"",IF(isblank(Wine!AM49),"",if(MOC!$J$152=false,Wine!AJ49,if(C2747=true,MOC!$H$152&amp;Wine!AJ49,if(MOC!$J$153,MOC!$H$152&amp;Wine!AJ49,Wine!AJ49)))))</f>
        <v/>
      </c>
      <c r="E2747" s="450" t="str">
        <f>if(Wine!AM49=0,"",IF(isblank(Wine!AM49),"",Wine!AM49))</f>
        <v/>
      </c>
      <c r="G2747" s="450" t="str">
        <f>if(Wine!AM49=0,"",IF(isblank(Wine!AM49),"",if(MOC!$J$156=true,Wine!$AJ$14,$B$2713)))</f>
        <v/>
      </c>
      <c r="H2747" s="780">
        <f t="shared" si="28"/>
        <v>34</v>
      </c>
    </row>
    <row r="2748">
      <c r="A2748" s="779"/>
      <c r="C2748" s="450" t="b">
        <f>IF(ISBLANK(Wine!AK50),FALSE,if(Wine!AK50=0,FALSE,TRUE))</f>
        <v>0</v>
      </c>
      <c r="D2748" s="450" t="str">
        <f>if(Wine!AM50=0,"",IF(isblank(Wine!AM50),"",if(MOC!$J$152=false,Wine!AJ50,if(C2748=true,MOC!$H$152&amp;Wine!AJ50,if(MOC!$J$153,MOC!$H$152&amp;Wine!AJ50,Wine!AJ50)))))</f>
        <v/>
      </c>
      <c r="E2748" s="450" t="str">
        <f>if(Wine!AM50=0,"",IF(isblank(Wine!AM50),"",Wine!AM50))</f>
        <v/>
      </c>
      <c r="G2748" s="450" t="str">
        <f>if(Wine!AM50=0,"",IF(isblank(Wine!AM50),"",if(MOC!$J$156=true,Wine!$AJ$14,$B$2713)))</f>
        <v/>
      </c>
      <c r="H2748" s="780">
        <f t="shared" si="28"/>
        <v>35</v>
      </c>
    </row>
    <row r="2749">
      <c r="A2749" s="779"/>
      <c r="C2749" s="450" t="b">
        <f>IF(ISBLANK(Wine!AK51),FALSE,if(Wine!AK51=0,FALSE,TRUE))</f>
        <v>0</v>
      </c>
      <c r="D2749" s="450" t="str">
        <f>if(Wine!AM51=0,"",IF(isblank(Wine!AM51),"",if(MOC!$J$152=false,Wine!AJ51,if(C2749=true,MOC!$H$152&amp;Wine!AJ51,if(MOC!$J$153,MOC!$H$152&amp;Wine!AJ51,Wine!AJ51)))))</f>
        <v/>
      </c>
      <c r="E2749" s="450" t="str">
        <f>if(Wine!AM51=0,"",IF(isblank(Wine!AM51),"",Wine!AM51))</f>
        <v/>
      </c>
      <c r="G2749" s="450" t="str">
        <f>if(Wine!AM51=0,"",IF(isblank(Wine!AM51),"",if(MOC!$J$156=true,Wine!$AJ$14,$B$2713)))</f>
        <v/>
      </c>
      <c r="H2749" s="780">
        <f t="shared" si="28"/>
        <v>36</v>
      </c>
    </row>
    <row r="2750">
      <c r="A2750" s="779"/>
      <c r="C2750" s="450" t="b">
        <f>IF(ISBLANK(Wine!AK52),FALSE,if(Wine!AK52=0,FALSE,TRUE))</f>
        <v>0</v>
      </c>
      <c r="D2750" s="450" t="str">
        <f>if(Wine!AM52=0,"",IF(isblank(Wine!AM52),"",if(MOC!$J$152=false,Wine!AJ52,if(C2750=true,MOC!$H$152&amp;Wine!AJ52,if(MOC!$J$153,MOC!$H$152&amp;Wine!AJ52,Wine!AJ52)))))</f>
        <v/>
      </c>
      <c r="E2750" s="450" t="str">
        <f>if(Wine!AM52=0,"",IF(isblank(Wine!AM52),"",Wine!AM52))</f>
        <v/>
      </c>
      <c r="G2750" s="450" t="str">
        <f>if(Wine!AM52=0,"",IF(isblank(Wine!AM52),"",if(MOC!$J$156=true,Wine!$AJ$14,$B$2713)))</f>
        <v/>
      </c>
      <c r="H2750" s="780">
        <f t="shared" si="28"/>
        <v>37</v>
      </c>
    </row>
    <row r="2751">
      <c r="A2751" s="779"/>
      <c r="C2751" s="450" t="b">
        <f>IF(ISBLANK(Wine!AK53),FALSE,if(Wine!AK53=0,FALSE,TRUE))</f>
        <v>0</v>
      </c>
      <c r="D2751" s="450" t="str">
        <f>if(Wine!AM53=0,"",IF(isblank(Wine!AM53),"",if(MOC!$J$152=false,Wine!AJ53,if(C2751=true,MOC!$H$152&amp;Wine!AJ53,if(MOC!$J$153,MOC!$H$152&amp;Wine!AJ53,Wine!AJ53)))))</f>
        <v/>
      </c>
      <c r="E2751" s="450" t="str">
        <f>if(Wine!AM53=0,"",IF(isblank(Wine!AM53),"",Wine!AM53))</f>
        <v/>
      </c>
      <c r="G2751" s="450" t="str">
        <f>if(Wine!AM53=0,"",IF(isblank(Wine!AM53),"",if(MOC!$J$156=true,Wine!$AJ$14,$B$2713)))</f>
        <v/>
      </c>
      <c r="H2751" s="780">
        <f t="shared" si="28"/>
        <v>38</v>
      </c>
    </row>
    <row r="2752">
      <c r="A2752" s="779"/>
      <c r="C2752" s="450" t="b">
        <f>IF(ISBLANK(Wine!AK54),FALSE,if(Wine!AK54=0,FALSE,TRUE))</f>
        <v>0</v>
      </c>
      <c r="D2752" s="450" t="str">
        <f>if(Wine!AM54=0,"",IF(isblank(Wine!AM54),"",if(MOC!$J$152=false,Wine!AJ54,if(C2752=true,MOC!$H$152&amp;Wine!AJ54,if(MOC!$J$153,MOC!$H$152&amp;Wine!AJ54,Wine!AJ54)))))</f>
        <v/>
      </c>
      <c r="E2752" s="450" t="str">
        <f>if(Wine!AM54=0,"",IF(isblank(Wine!AM54),"",Wine!AM54))</f>
        <v/>
      </c>
      <c r="G2752" s="450" t="str">
        <f>if(Wine!AM54=0,"",IF(isblank(Wine!AM54),"",if(MOC!$J$156=true,Wine!$AJ$14,$B$2713)))</f>
        <v/>
      </c>
      <c r="H2752" s="780">
        <f t="shared" si="28"/>
        <v>39</v>
      </c>
    </row>
    <row r="2753">
      <c r="A2753" s="779"/>
      <c r="C2753" s="450" t="b">
        <f>IF(ISBLANK(Wine!AK55),FALSE,if(Wine!AK55=0,FALSE,TRUE))</f>
        <v>0</v>
      </c>
      <c r="D2753" s="450" t="str">
        <f>if(Wine!AM55=0,"",IF(isblank(Wine!AM55),"",if(MOC!$J$152=false,Wine!AJ55,if(C2753=true,MOC!$H$152&amp;Wine!AJ55,if(MOC!$J$153,MOC!$H$152&amp;Wine!AJ55,Wine!AJ55)))))</f>
        <v/>
      </c>
      <c r="E2753" s="450" t="str">
        <f>if(Wine!AM55=0,"",IF(isblank(Wine!AM55),"",Wine!AM55))</f>
        <v/>
      </c>
      <c r="G2753" s="450" t="str">
        <f>if(Wine!AM55=0,"",IF(isblank(Wine!AM55),"",if(MOC!$J$156=true,Wine!$AJ$14,$B$2713)))</f>
        <v/>
      </c>
      <c r="H2753" s="780">
        <f t="shared" si="28"/>
        <v>40</v>
      </c>
    </row>
    <row r="2754">
      <c r="A2754" s="779"/>
      <c r="C2754" s="450" t="b">
        <f>IF(ISBLANK(Wine!AK56),FALSE,if(Wine!AK56=0,FALSE,TRUE))</f>
        <v>0</v>
      </c>
      <c r="D2754" s="450" t="str">
        <f>if(Wine!AM56=0,"",IF(isblank(Wine!AM56),"",if(MOC!$J$152=false,Wine!AJ56,if(C2754=true,MOC!$H$152&amp;Wine!AJ56,if(MOC!$J$153,MOC!$H$152&amp;Wine!AJ56,Wine!AJ56)))))</f>
        <v/>
      </c>
      <c r="E2754" s="450" t="str">
        <f>if(Wine!AM56=0,"",IF(isblank(Wine!AM56),"",Wine!AM56))</f>
        <v/>
      </c>
      <c r="G2754" s="450" t="str">
        <f>if(Wine!AM56=0,"",IF(isblank(Wine!AM56),"",if(MOC!$J$156=true,Wine!$AJ$14,$B$2713)))</f>
        <v/>
      </c>
      <c r="H2754" s="780">
        <f t="shared" si="28"/>
        <v>41</v>
      </c>
    </row>
    <row r="2755">
      <c r="A2755" s="779"/>
      <c r="C2755" s="450" t="b">
        <f>IF(ISBLANK(Wine!AK57),FALSE,if(Wine!AK57=0,FALSE,TRUE))</f>
        <v>0</v>
      </c>
      <c r="D2755" s="450" t="str">
        <f>if(Wine!AM57=0,"",IF(isblank(Wine!AM57),"",if(MOC!$J$152=false,Wine!AJ57,if(C2755=true,MOC!$H$152&amp;Wine!AJ57,if(MOC!$J$153,MOC!$H$152&amp;Wine!AJ57,Wine!AJ57)))))</f>
        <v/>
      </c>
      <c r="E2755" s="450" t="str">
        <f>if(Wine!AM57=0,"",IF(isblank(Wine!AM57),"",Wine!AM57))</f>
        <v/>
      </c>
      <c r="G2755" s="450" t="str">
        <f>if(Wine!AM57=0,"",IF(isblank(Wine!AM57),"",if(MOC!$J$156=true,Wine!$AJ$14,$B$2713)))</f>
        <v/>
      </c>
      <c r="H2755" s="780">
        <f t="shared" si="28"/>
        <v>42</v>
      </c>
    </row>
    <row r="2756">
      <c r="A2756" s="779"/>
      <c r="C2756" s="450" t="b">
        <f>IF(ISBLANK(Wine!AK58),FALSE,if(Wine!AK58=0,FALSE,TRUE))</f>
        <v>0</v>
      </c>
      <c r="D2756" s="450" t="str">
        <f>if(Wine!AM58=0,"",IF(isblank(Wine!AM58),"",if(MOC!$J$152=false,Wine!AJ58,if(C2756=true,MOC!$H$152&amp;Wine!AJ58,if(MOC!$J$153,MOC!$H$152&amp;Wine!AJ58,Wine!AJ58)))))</f>
        <v/>
      </c>
      <c r="E2756" s="450" t="str">
        <f>if(Wine!AM58=0,"",IF(isblank(Wine!AM58),"",Wine!AM58))</f>
        <v/>
      </c>
      <c r="G2756" s="450" t="str">
        <f>if(Wine!AM58=0,"",IF(isblank(Wine!AM58),"",if(MOC!$J$156=true,Wine!$AJ$14,$B$2713)))</f>
        <v/>
      </c>
      <c r="H2756" s="780">
        <f t="shared" si="28"/>
        <v>43</v>
      </c>
    </row>
    <row r="2757">
      <c r="A2757" s="779"/>
      <c r="C2757" s="450" t="b">
        <f>IF(ISBLANK(Wine!AK59),FALSE,if(Wine!AK59=0,FALSE,TRUE))</f>
        <v>0</v>
      </c>
      <c r="D2757" s="450" t="str">
        <f>if(Wine!AM59=0,"",IF(isblank(Wine!AM59),"",if(MOC!$J$152=false,Wine!AJ59,if(C2757=true,MOC!$H$152&amp;Wine!AJ59,if(MOC!$J$153,MOC!$H$152&amp;Wine!AJ59,Wine!AJ59)))))</f>
        <v/>
      </c>
      <c r="E2757" s="450" t="str">
        <f>if(Wine!AM59=0,"",IF(isblank(Wine!AM59),"",Wine!AM59))</f>
        <v/>
      </c>
      <c r="G2757" s="450" t="str">
        <f>if(Wine!AM59=0,"",IF(isblank(Wine!AM59),"",if(MOC!$J$156=true,Wine!$AJ$14,$B$2713)))</f>
        <v/>
      </c>
      <c r="H2757" s="780">
        <f t="shared" si="28"/>
        <v>44</v>
      </c>
    </row>
    <row r="2758">
      <c r="A2758" s="779"/>
      <c r="C2758" s="450" t="b">
        <f>IF(ISBLANK(Wine!AK60),FALSE,if(Wine!AK60=0,FALSE,TRUE))</f>
        <v>0</v>
      </c>
      <c r="D2758" s="450" t="str">
        <f>if(Wine!AM60=0,"",IF(isblank(Wine!AM60),"",if(MOC!$J$152=false,Wine!AJ60,if(C2758=true,MOC!$H$152&amp;Wine!AJ60,if(MOC!$J$153,MOC!$H$152&amp;Wine!AJ60,Wine!AJ60)))))</f>
        <v/>
      </c>
      <c r="E2758" s="450" t="str">
        <f>if(Wine!AM60=0,"",IF(isblank(Wine!AM60),"",Wine!AM60))</f>
        <v/>
      </c>
      <c r="G2758" s="450" t="str">
        <f>if(Wine!AM60=0,"",IF(isblank(Wine!AM60),"",if(MOC!$J$156=true,Wine!$AJ$14,$B$2713)))</f>
        <v/>
      </c>
      <c r="H2758" s="780">
        <f t="shared" si="28"/>
        <v>45</v>
      </c>
    </row>
    <row r="2759">
      <c r="A2759" s="779"/>
      <c r="C2759" s="450" t="b">
        <f>IF(ISBLANK(Wine!AK61),FALSE,if(Wine!AK61=0,FALSE,TRUE))</f>
        <v>0</v>
      </c>
      <c r="D2759" s="450" t="str">
        <f>if(Wine!AM61=0,"",IF(isblank(Wine!AM61),"",if(MOC!$J$152=false,Wine!AJ61,if(C2759=true,MOC!$H$152&amp;Wine!AJ61,if(MOC!$J$153,MOC!$H$152&amp;Wine!AJ61,Wine!AJ61)))))</f>
        <v/>
      </c>
      <c r="E2759" s="450" t="str">
        <f>if(Wine!AM61=0,"",IF(isblank(Wine!AM61),"",Wine!AM61))</f>
        <v/>
      </c>
      <c r="G2759" s="450" t="str">
        <f>if(Wine!AM61=0,"",IF(isblank(Wine!AM61),"",if(MOC!$J$156=true,Wine!$AJ$14,$B$2713)))</f>
        <v/>
      </c>
      <c r="H2759" s="780">
        <f t="shared" si="28"/>
        <v>46</v>
      </c>
    </row>
    <row r="2760">
      <c r="A2760" s="779"/>
      <c r="C2760" s="450" t="b">
        <f>IF(ISBLANK(Wine!AK62),FALSE,if(Wine!AK62=0,FALSE,TRUE))</f>
        <v>0</v>
      </c>
      <c r="D2760" s="450" t="str">
        <f>if(Wine!AM62=0,"",IF(isblank(Wine!AM62),"",if(MOC!$J$152=false,Wine!AJ62,if(C2760=true,MOC!$H$152&amp;Wine!AJ62,if(MOC!$J$153,MOC!$H$152&amp;Wine!AJ62,Wine!AJ62)))))</f>
        <v/>
      </c>
      <c r="E2760" s="450" t="str">
        <f>if(Wine!AM62=0,"",IF(isblank(Wine!AM62),"",Wine!AM62))</f>
        <v/>
      </c>
      <c r="G2760" s="450" t="str">
        <f>if(Wine!AM62=0,"",IF(isblank(Wine!AM62),"",if(MOC!$J$156=true,Wine!$AJ$14,$B$2713)))</f>
        <v/>
      </c>
      <c r="H2760" s="780">
        <f t="shared" si="28"/>
        <v>47</v>
      </c>
    </row>
    <row r="2761">
      <c r="A2761" s="779"/>
      <c r="C2761" s="450" t="b">
        <f>IF(ISBLANK(Wine!AK63),FALSE,if(Wine!AK63=0,FALSE,TRUE))</f>
        <v>0</v>
      </c>
      <c r="D2761" s="450" t="str">
        <f>if(Wine!AM63=0,"",IF(isblank(Wine!AM63),"",if(MOC!$J$152=false,Wine!AJ63,if(C2761=true,MOC!$H$152&amp;Wine!AJ63,if(MOC!$J$153,MOC!$H$152&amp;Wine!AJ63,Wine!AJ63)))))</f>
        <v/>
      </c>
      <c r="E2761" s="450" t="str">
        <f>if(Wine!AM63=0,"",IF(isblank(Wine!AM63),"",Wine!AM63))</f>
        <v/>
      </c>
      <c r="G2761" s="450" t="str">
        <f>if(Wine!AM63=0,"",IF(isblank(Wine!AM63),"",if(MOC!$J$156=true,Wine!$AJ$14,$B$2713)))</f>
        <v/>
      </c>
      <c r="H2761" s="780">
        <f t="shared" si="28"/>
        <v>48</v>
      </c>
    </row>
    <row r="2762">
      <c r="A2762" s="779"/>
      <c r="C2762" s="450" t="b">
        <f>IF(ISBLANK(Wine!AK64),FALSE,if(Wine!AK64=0,FALSE,TRUE))</f>
        <v>0</v>
      </c>
      <c r="D2762" s="450" t="str">
        <f>if(Wine!AM64=0,"",IF(isblank(Wine!AM64),"",if(MOC!$J$152=false,Wine!AJ64,if(C2762=true,MOC!$H$152&amp;Wine!AJ64,if(MOC!$J$153,MOC!$H$152&amp;Wine!AJ64,Wine!AJ64)))))</f>
        <v/>
      </c>
      <c r="E2762" s="450" t="str">
        <f>if(Wine!AM64=0,"",IF(isblank(Wine!AM64),"",Wine!AM64))</f>
        <v/>
      </c>
      <c r="G2762" s="450" t="str">
        <f>if(Wine!AM64=0,"",IF(isblank(Wine!AM64),"",if(MOC!$J$156=true,Wine!$AJ$14,$B$2713)))</f>
        <v/>
      </c>
      <c r="H2762" s="780">
        <f t="shared" si="28"/>
        <v>49</v>
      </c>
    </row>
    <row r="2763">
      <c r="A2763" s="779"/>
      <c r="C2763" s="450" t="b">
        <f>IF(ISBLANK(Wine!AK65),FALSE,if(Wine!AK65=0,FALSE,TRUE))</f>
        <v>0</v>
      </c>
      <c r="D2763" s="450" t="str">
        <f>if(Wine!AM65=0,"",IF(isblank(Wine!AM65),"",if(MOC!$J$152=false,Wine!AJ65,if(C2763=true,MOC!$H$152&amp;Wine!AJ65,if(MOC!$J$153,MOC!$H$152&amp;Wine!AJ65,Wine!AJ65)))))</f>
        <v/>
      </c>
      <c r="E2763" s="450" t="str">
        <f>if(Wine!AM65=0,"",IF(isblank(Wine!AM65),"",Wine!AM65))</f>
        <v/>
      </c>
      <c r="G2763" s="450" t="str">
        <f>if(Wine!AM65=0,"",IF(isblank(Wine!AM65),"",if(MOC!$J$156=true,Wine!$AJ$14,$B$2713)))</f>
        <v/>
      </c>
      <c r="H2763" s="780">
        <f t="shared" si="28"/>
        <v>50</v>
      </c>
    </row>
    <row r="2764">
      <c r="A2764" s="779"/>
      <c r="C2764" s="450" t="b">
        <f>IF(ISBLANK(Wine!AK66),FALSE,if(Wine!AK66=0,FALSE,TRUE))</f>
        <v>0</v>
      </c>
      <c r="D2764" s="450" t="str">
        <f>if(Wine!AM66=0,"",IF(isblank(Wine!AM66),"",if(MOC!$J$152=false,Wine!AJ66,if(C2764=true,MOC!$H$152&amp;Wine!AJ66,if(MOC!$J$153,MOC!$H$152&amp;Wine!AJ66,Wine!AJ66)))))</f>
        <v/>
      </c>
      <c r="E2764" s="450" t="str">
        <f>if(Wine!AM66=0,"",IF(isblank(Wine!AM66),"",Wine!AM66))</f>
        <v/>
      </c>
      <c r="G2764" s="450" t="str">
        <f>if(Wine!AM66=0,"",IF(isblank(Wine!AM66),"",if(MOC!$J$156=true,Wine!$AJ$14,$B$2713)))</f>
        <v/>
      </c>
      <c r="H2764" s="780">
        <f t="shared" si="28"/>
        <v>51</v>
      </c>
    </row>
    <row r="2765">
      <c r="A2765" s="779"/>
      <c r="C2765" s="450" t="b">
        <f>IF(ISBLANK(Wine!AK67),FALSE,if(Wine!AK67=0,FALSE,TRUE))</f>
        <v>0</v>
      </c>
      <c r="D2765" s="450" t="str">
        <f>if(Wine!AM67=0,"",IF(isblank(Wine!AM67),"",if(MOC!$J$152=false,Wine!AJ67,if(C2765=true,MOC!$H$152&amp;Wine!AJ67,if(MOC!$J$153,MOC!$H$152&amp;Wine!AJ67,Wine!AJ67)))))</f>
        <v/>
      </c>
      <c r="E2765" s="450" t="str">
        <f>if(Wine!AM67=0,"",IF(isblank(Wine!AM67),"",Wine!AM67))</f>
        <v/>
      </c>
      <c r="G2765" s="450" t="str">
        <f>if(Wine!AM67=0,"",IF(isblank(Wine!AM67),"",if(MOC!$J$156=true,Wine!$AJ$14,$B$2713)))</f>
        <v/>
      </c>
      <c r="H2765" s="780">
        <f t="shared" si="28"/>
        <v>52</v>
      </c>
    </row>
    <row r="2766">
      <c r="A2766" s="779"/>
      <c r="C2766" s="450" t="b">
        <f>IF(ISBLANK(Wine!AK68),FALSE,if(Wine!AK68=0,FALSE,TRUE))</f>
        <v>0</v>
      </c>
      <c r="D2766" s="450" t="str">
        <f>if(Wine!AM68=0,"",IF(isblank(Wine!AM68),"",if(MOC!$J$152=false,Wine!AJ68,if(C2766=true,MOC!$H$152&amp;Wine!AJ68,if(MOC!$J$153,MOC!$H$152&amp;Wine!AJ68,Wine!AJ68)))))</f>
        <v/>
      </c>
      <c r="E2766" s="450" t="str">
        <f>if(Wine!AM68=0,"",IF(isblank(Wine!AM68),"",Wine!AM68))</f>
        <v/>
      </c>
      <c r="G2766" s="450" t="str">
        <f>if(Wine!AM68=0,"",IF(isblank(Wine!AM68),"",if(MOC!$J$156=true,Wine!$AJ$14,$B$2713)))</f>
        <v/>
      </c>
      <c r="H2766" s="780">
        <f t="shared" si="28"/>
        <v>53</v>
      </c>
    </row>
    <row r="2767">
      <c r="A2767" s="779"/>
      <c r="C2767" s="450" t="b">
        <f>IF(ISBLANK(Wine!AK69),FALSE,if(Wine!AK69=0,FALSE,TRUE))</f>
        <v>0</v>
      </c>
      <c r="D2767" s="450" t="str">
        <f>if(Wine!AM69=0,"",IF(isblank(Wine!AM69),"",if(MOC!$J$152=false,Wine!AJ69,if(C2767=true,MOC!$H$152&amp;Wine!AJ69,if(MOC!$J$153,MOC!$H$152&amp;Wine!AJ69,Wine!AJ69)))))</f>
        <v/>
      </c>
      <c r="E2767" s="450" t="str">
        <f>if(Wine!AM69=0,"",IF(isblank(Wine!AM69),"",Wine!AM69))</f>
        <v/>
      </c>
      <c r="G2767" s="450" t="str">
        <f>if(Wine!AM69=0,"",IF(isblank(Wine!AM69),"",if(MOC!$J$156=true,Wine!$AJ$14,$B$2713)))</f>
        <v/>
      </c>
      <c r="H2767" s="780">
        <f t="shared" si="28"/>
        <v>54</v>
      </c>
    </row>
    <row r="2768">
      <c r="A2768" s="779"/>
      <c r="C2768" s="450" t="b">
        <f>IF(ISBLANK(Wine!AK70),FALSE,if(Wine!AK70=0,FALSE,TRUE))</f>
        <v>0</v>
      </c>
      <c r="D2768" s="450" t="str">
        <f>if(Wine!AM70=0,"",IF(isblank(Wine!AM70),"",if(MOC!$J$152=false,Wine!AJ70,if(C2768=true,MOC!$H$152&amp;Wine!AJ70,if(MOC!$J$153,MOC!$H$152&amp;Wine!AJ70,Wine!AJ70)))))</f>
        <v/>
      </c>
      <c r="E2768" s="450" t="str">
        <f>if(Wine!AM70=0,"",IF(isblank(Wine!AM70),"",Wine!AM70))</f>
        <v/>
      </c>
      <c r="G2768" s="450" t="str">
        <f>if(Wine!AM70=0,"",IF(isblank(Wine!AM70),"",if(MOC!$J$156=true,Wine!$AJ$14,$B$2713)))</f>
        <v/>
      </c>
      <c r="H2768" s="780">
        <f t="shared" si="28"/>
        <v>55</v>
      </c>
    </row>
    <row r="2769">
      <c r="A2769" s="779"/>
      <c r="C2769" s="450" t="b">
        <f>IF(ISBLANK(Wine!AK71),FALSE,if(Wine!AK71=0,FALSE,TRUE))</f>
        <v>0</v>
      </c>
      <c r="D2769" s="450" t="str">
        <f>if(Wine!AM71=0,"",IF(isblank(Wine!AM71),"",if(MOC!$J$152=false,Wine!AJ71,if(C2769=true,MOC!$H$152&amp;Wine!AJ71,if(MOC!$J$153,MOC!$H$152&amp;Wine!AJ71,Wine!AJ71)))))</f>
        <v/>
      </c>
      <c r="E2769" s="450" t="str">
        <f>if(Wine!AM71=0,"",IF(isblank(Wine!AM71),"",Wine!AM71))</f>
        <v/>
      </c>
      <c r="G2769" s="450" t="str">
        <f>if(Wine!AM71=0,"",IF(isblank(Wine!AM71),"",if(MOC!$J$156=true,Wine!$AJ$14,$B$2713)))</f>
        <v/>
      </c>
      <c r="H2769" s="780">
        <f t="shared" si="28"/>
        <v>56</v>
      </c>
    </row>
    <row r="2770">
      <c r="A2770" s="779"/>
      <c r="C2770" s="450" t="b">
        <f>IF(ISBLANK(Wine!AK72),FALSE,if(Wine!AK72=0,FALSE,TRUE))</f>
        <v>0</v>
      </c>
      <c r="D2770" s="450" t="str">
        <f>if(Wine!AM72=0,"",IF(isblank(Wine!AM72),"",if(MOC!$J$152=false,Wine!AJ72,if(C2770=true,MOC!$H$152&amp;Wine!AJ72,if(MOC!$J$153,MOC!$H$152&amp;Wine!AJ72,Wine!AJ72)))))</f>
        <v/>
      </c>
      <c r="E2770" s="450" t="str">
        <f>if(Wine!AM72=0,"",IF(isblank(Wine!AM72),"",Wine!AM72))</f>
        <v/>
      </c>
      <c r="G2770" s="450" t="str">
        <f>if(Wine!AM72=0,"",IF(isblank(Wine!AM72),"",if(MOC!$J$156=true,Wine!$AJ$14,$B$2713)))</f>
        <v/>
      </c>
      <c r="H2770" s="780">
        <f t="shared" si="28"/>
        <v>57</v>
      </c>
    </row>
    <row r="2771">
      <c r="A2771" s="779"/>
      <c r="C2771" s="450" t="b">
        <f>IF(ISBLANK(Wine!AK73),FALSE,if(Wine!AK73=0,FALSE,TRUE))</f>
        <v>0</v>
      </c>
      <c r="D2771" s="450" t="str">
        <f>if(Wine!AM73=0,"",IF(isblank(Wine!AM73),"",if(MOC!$J$152=false,Wine!AJ73,if(C2771=true,MOC!$H$152&amp;Wine!AJ73,if(MOC!$J$153,MOC!$H$152&amp;Wine!AJ73,Wine!AJ73)))))</f>
        <v/>
      </c>
      <c r="E2771" s="450" t="str">
        <f>if(Wine!AM73=0,"",IF(isblank(Wine!AM73),"",Wine!AM73))</f>
        <v/>
      </c>
      <c r="G2771" s="450" t="str">
        <f>if(Wine!AM73=0,"",IF(isblank(Wine!AM73),"",if(MOC!$J$156=true,Wine!$AJ$14,$B$2713)))</f>
        <v/>
      </c>
      <c r="H2771" s="780">
        <f t="shared" si="28"/>
        <v>58</v>
      </c>
    </row>
    <row r="2772">
      <c r="A2772" s="779"/>
      <c r="C2772" s="450" t="b">
        <f>IF(ISBLANK(Wine!AK74),FALSE,if(Wine!AK74=0,FALSE,TRUE))</f>
        <v>0</v>
      </c>
      <c r="D2772" s="450" t="str">
        <f>if(Wine!AM74=0,"",IF(isblank(Wine!AM74),"",if(MOC!$J$152=false,Wine!AJ74,if(C2772=true,MOC!$H$152&amp;Wine!AJ74,if(MOC!$J$153,MOC!$H$152&amp;Wine!AJ74,Wine!AJ74)))))</f>
        <v/>
      </c>
      <c r="E2772" s="450" t="str">
        <f>if(Wine!AM74=0,"",IF(isblank(Wine!AM74),"",Wine!AM74))</f>
        <v/>
      </c>
      <c r="G2772" s="450" t="str">
        <f>if(Wine!AM74=0,"",IF(isblank(Wine!AM74),"",if(MOC!$J$156=true,Wine!$AJ$14,$B$2713)))</f>
        <v/>
      </c>
      <c r="H2772" s="780">
        <f t="shared" si="28"/>
        <v>59</v>
      </c>
    </row>
    <row r="2773">
      <c r="A2773" s="779"/>
      <c r="C2773" s="450" t="b">
        <f>IF(ISBLANK(Wine!AK75),FALSE,if(Wine!AK75=0,FALSE,TRUE))</f>
        <v>0</v>
      </c>
      <c r="D2773" s="450" t="str">
        <f>if(Wine!AM75=0,"",IF(isblank(Wine!AM75),"",if(MOC!$J$152=false,Wine!AJ75,if(C2773=true,MOC!$H$152&amp;Wine!AJ75,if(MOC!$J$153,MOC!$H$152&amp;Wine!AJ75,Wine!AJ75)))))</f>
        <v/>
      </c>
      <c r="E2773" s="450" t="str">
        <f>if(Wine!AM75=0,"",IF(isblank(Wine!AM75),"",Wine!AM75))</f>
        <v/>
      </c>
      <c r="G2773" s="450" t="str">
        <f>if(Wine!AM75=0,"",IF(isblank(Wine!AM75),"",if(MOC!$J$156=true,Wine!$AJ$14,$B$2713)))</f>
        <v/>
      </c>
      <c r="H2773" s="780">
        <f t="shared" si="28"/>
        <v>60</v>
      </c>
    </row>
    <row r="2774">
      <c r="A2774" s="779"/>
      <c r="C2774" s="450" t="b">
        <f>IF(ISBLANK(Wine!AK76),FALSE,if(Wine!AK76=0,FALSE,TRUE))</f>
        <v>0</v>
      </c>
      <c r="D2774" s="450" t="str">
        <f>if(Wine!AM76=0,"",IF(isblank(Wine!AM76),"",if(MOC!$J$152=false,Wine!AJ76,if(C2774=true,MOC!$H$152&amp;Wine!AJ76,if(MOC!$J$153,MOC!$H$152&amp;Wine!AJ76,Wine!AJ76)))))</f>
        <v/>
      </c>
      <c r="E2774" s="450" t="str">
        <f>if(Wine!AM76=0,"",IF(isblank(Wine!AM76),"",Wine!AM76))</f>
        <v/>
      </c>
      <c r="G2774" s="450" t="str">
        <f>if(Wine!AM76=0,"",IF(isblank(Wine!AM76),"",if(MOC!$J$156=true,Wine!$AJ$14,$B$2713)))</f>
        <v/>
      </c>
      <c r="H2774" s="780">
        <f t="shared" si="28"/>
        <v>61</v>
      </c>
    </row>
    <row r="2775">
      <c r="A2775" s="779"/>
      <c r="C2775" s="450" t="b">
        <f>IF(ISBLANK(Wine!AK77),FALSE,if(Wine!AK77=0,FALSE,TRUE))</f>
        <v>0</v>
      </c>
      <c r="D2775" s="450" t="str">
        <f>if(Wine!AM77=0,"",IF(isblank(Wine!AM77),"",if(MOC!$J$152=false,Wine!AJ77,if(C2775=true,MOC!$H$152&amp;Wine!AJ77,if(MOC!$J$153,MOC!$H$152&amp;Wine!AJ77,Wine!AJ77)))))</f>
        <v/>
      </c>
      <c r="E2775" s="450" t="str">
        <f>if(Wine!AM77=0,"",IF(isblank(Wine!AM77),"",Wine!AM77))</f>
        <v/>
      </c>
      <c r="G2775" s="450" t="str">
        <f>if(Wine!AM77=0,"",IF(isblank(Wine!AM77),"",if(MOC!$J$156=true,Wine!$AJ$14,$B$2713)))</f>
        <v/>
      </c>
      <c r="H2775" s="780">
        <f t="shared" si="28"/>
        <v>62</v>
      </c>
    </row>
    <row r="2776">
      <c r="A2776" s="779"/>
      <c r="C2776" s="450" t="b">
        <f>IF(ISBLANK(Wine!AK78),FALSE,if(Wine!AK78=0,FALSE,TRUE))</f>
        <v>0</v>
      </c>
      <c r="D2776" s="450" t="str">
        <f>if(Wine!AM78=0,"",IF(isblank(Wine!AM78),"",if(MOC!$J$152=false,Wine!AJ78,if(C2776=true,MOC!$H$152&amp;Wine!AJ78,if(MOC!$J$153,MOC!$H$152&amp;Wine!AJ78,Wine!AJ78)))))</f>
        <v/>
      </c>
      <c r="E2776" s="450" t="str">
        <f>if(Wine!AM78=0,"",IF(isblank(Wine!AM78),"",Wine!AM78))</f>
        <v/>
      </c>
      <c r="G2776" s="450" t="str">
        <f>if(Wine!AM78=0,"",IF(isblank(Wine!AM78),"",if(MOC!$J$156=true,Wine!$AJ$14,$B$2713)))</f>
        <v/>
      </c>
      <c r="H2776" s="780">
        <f t="shared" si="28"/>
        <v>63</v>
      </c>
    </row>
    <row r="2777">
      <c r="A2777" s="779"/>
      <c r="C2777" s="450" t="b">
        <f>IF(ISBLANK(Wine!AK79),FALSE,if(Wine!AK79=0,FALSE,TRUE))</f>
        <v>0</v>
      </c>
      <c r="D2777" s="450" t="str">
        <f>if(Wine!AM79=0,"",IF(isblank(Wine!AM79),"",if(MOC!$J$152=false,Wine!AJ79,if(C2777=true,MOC!$H$152&amp;Wine!AJ79,if(MOC!$J$153,MOC!$H$152&amp;Wine!AJ79,Wine!AJ79)))))</f>
        <v/>
      </c>
      <c r="E2777" s="450" t="str">
        <f>if(Wine!AM79=0,"",IF(isblank(Wine!AM79),"",Wine!AM79))</f>
        <v/>
      </c>
      <c r="G2777" s="450" t="str">
        <f>if(Wine!AM79=0,"",IF(isblank(Wine!AM79),"",if(MOC!$J$156=true,Wine!$AJ$14,$B$2713)))</f>
        <v/>
      </c>
      <c r="H2777" s="780">
        <f t="shared" si="28"/>
        <v>64</v>
      </c>
    </row>
    <row r="2778">
      <c r="A2778" s="779"/>
      <c r="C2778" s="450" t="b">
        <f>IF(ISBLANK(Wine!AK80),FALSE,if(Wine!AK80=0,FALSE,TRUE))</f>
        <v>0</v>
      </c>
      <c r="D2778" s="450" t="str">
        <f>if(Wine!AM80=0,"",IF(isblank(Wine!AM80),"",if(MOC!$J$152=false,Wine!AJ80,if(C2778=true,MOC!$H$152&amp;Wine!AJ80,if(MOC!$J$153,MOC!$H$152&amp;Wine!AJ80,Wine!AJ80)))))</f>
        <v/>
      </c>
      <c r="E2778" s="450" t="str">
        <f>if(Wine!AM80=0,"",IF(isblank(Wine!AM80),"",Wine!AM80))</f>
        <v/>
      </c>
      <c r="G2778" s="450" t="str">
        <f>if(Wine!AM80=0,"",IF(isblank(Wine!AM80),"",if(MOC!$J$156=true,Wine!$AJ$14,$B$2713)))</f>
        <v/>
      </c>
      <c r="H2778" s="780">
        <f t="shared" si="28"/>
        <v>65</v>
      </c>
    </row>
    <row r="2779">
      <c r="A2779" s="779"/>
      <c r="C2779" s="450" t="b">
        <f>IF(ISBLANK(Wine!AK81),FALSE,if(Wine!AK81=0,FALSE,TRUE))</f>
        <v>0</v>
      </c>
      <c r="D2779" s="450" t="str">
        <f>if(Wine!AM81=0,"",IF(isblank(Wine!AM81),"",if(MOC!$J$152=false,Wine!AJ81,if(C2779=true,MOC!$H$152&amp;Wine!AJ81,if(MOC!$J$153,MOC!$H$152&amp;Wine!AJ81,Wine!AJ81)))))</f>
        <v/>
      </c>
      <c r="E2779" s="450" t="str">
        <f>if(Wine!AM81=0,"",IF(isblank(Wine!AM81),"",Wine!AM81))</f>
        <v/>
      </c>
      <c r="G2779" s="450" t="str">
        <f>if(Wine!AM81=0,"",IF(isblank(Wine!AM81),"",if(MOC!$J$156=true,Wine!$AJ$14,$B$2713)))</f>
        <v/>
      </c>
      <c r="H2779" s="780">
        <f t="shared" si="28"/>
        <v>66</v>
      </c>
    </row>
    <row r="2780">
      <c r="A2780" s="779"/>
      <c r="C2780" s="450" t="b">
        <f>IF(ISBLANK(Wine!AK82),FALSE,if(Wine!AK82=0,FALSE,TRUE))</f>
        <v>0</v>
      </c>
      <c r="D2780" s="450" t="str">
        <f>if(Wine!AM82=0,"",IF(isblank(Wine!AM82),"",if(MOC!$J$152=false,Wine!AJ82,if(C2780=true,MOC!$H$152&amp;Wine!AJ82,if(MOC!$J$153,MOC!$H$152&amp;Wine!AJ82,Wine!AJ82)))))</f>
        <v/>
      </c>
      <c r="E2780" s="450" t="str">
        <f>if(Wine!AM82=0,"",IF(isblank(Wine!AM82),"",Wine!AM82))</f>
        <v/>
      </c>
      <c r="G2780" s="450" t="str">
        <f>if(Wine!AM82=0,"",IF(isblank(Wine!AM82),"",if(MOC!$J$156=true,Wine!$AJ$14,$B$2713)))</f>
        <v/>
      </c>
      <c r="H2780" s="780">
        <f t="shared" si="28"/>
        <v>67</v>
      </c>
    </row>
    <row r="2781">
      <c r="A2781" s="779"/>
      <c r="C2781" s="450" t="b">
        <f>IF(ISBLANK(Wine!AK83),FALSE,if(Wine!AK83=0,FALSE,TRUE))</f>
        <v>0</v>
      </c>
      <c r="D2781" s="450" t="str">
        <f>if(Wine!AM83=0,"",IF(isblank(Wine!AM83),"",if(MOC!$J$152=false,Wine!AJ83,if(C2781=true,MOC!$H$152&amp;Wine!AJ83,if(MOC!$J$153,MOC!$H$152&amp;Wine!AJ83,Wine!AJ83)))))</f>
        <v/>
      </c>
      <c r="E2781" s="450" t="str">
        <f>if(Wine!AM83=0,"",IF(isblank(Wine!AM83),"",Wine!AM83))</f>
        <v/>
      </c>
      <c r="G2781" s="450" t="str">
        <f>if(Wine!AM83=0,"",IF(isblank(Wine!AM83),"",if(MOC!$J$156=true,Wine!$AJ$14,$B$2713)))</f>
        <v/>
      </c>
      <c r="H2781" s="780">
        <f t="shared" si="28"/>
        <v>68</v>
      </c>
    </row>
    <row r="2782">
      <c r="A2782" s="779"/>
      <c r="C2782" s="450" t="b">
        <f>IF(ISBLANK(Wine!AK84),FALSE,if(Wine!AK84=0,FALSE,TRUE))</f>
        <v>0</v>
      </c>
      <c r="D2782" s="450" t="str">
        <f>if(Wine!AM84=0,"",IF(isblank(Wine!AM84),"",if(MOC!$J$152=false,Wine!AJ84,if(C2782=true,MOC!$H$152&amp;Wine!AJ84,if(MOC!$J$153,MOC!$H$152&amp;Wine!AJ84,Wine!AJ84)))))</f>
        <v/>
      </c>
      <c r="E2782" s="450" t="str">
        <f>if(Wine!AM84=0,"",IF(isblank(Wine!AM84),"",Wine!AM84))</f>
        <v/>
      </c>
      <c r="G2782" s="450" t="str">
        <f>if(Wine!AM84=0,"",IF(isblank(Wine!AM84),"",if(MOC!$J$156=true,Wine!$AJ$14,$B$2713)))</f>
        <v/>
      </c>
      <c r="H2782" s="780">
        <f t="shared" si="28"/>
        <v>69</v>
      </c>
    </row>
    <row r="2783">
      <c r="A2783" s="779"/>
      <c r="C2783" s="450" t="b">
        <f>IF(ISBLANK(Wine!AK85),FALSE,if(Wine!AK85=0,FALSE,TRUE))</f>
        <v>0</v>
      </c>
      <c r="D2783" s="450" t="str">
        <f>if(Wine!AM85=0,"",IF(isblank(Wine!AM85),"",if(MOC!$J$152=false,Wine!AJ85,if(C2783=true,MOC!$H$152&amp;Wine!AJ85,if(MOC!$J$153,MOC!$H$152&amp;Wine!AJ85,Wine!AJ85)))))</f>
        <v/>
      </c>
      <c r="E2783" s="450" t="str">
        <f>if(Wine!AM85=0,"",IF(isblank(Wine!AM85),"",Wine!AM85))</f>
        <v/>
      </c>
      <c r="G2783" s="450" t="str">
        <f>if(Wine!AM85=0,"",IF(isblank(Wine!AM85),"",if(MOC!$J$156=true,Wine!$AJ$14,$B$2713)))</f>
        <v/>
      </c>
      <c r="H2783" s="780">
        <f t="shared" si="28"/>
        <v>70</v>
      </c>
    </row>
    <row r="2784">
      <c r="A2784" s="779"/>
      <c r="C2784" s="450" t="b">
        <f>IF(ISBLANK(Wine!AK86),FALSE,if(Wine!AK86=0,FALSE,TRUE))</f>
        <v>0</v>
      </c>
      <c r="D2784" s="450" t="str">
        <f>if(Wine!AM86=0,"",IF(isblank(Wine!AM86),"",if(MOC!$J$152=false,Wine!AJ86,if(C2784=true,MOC!$H$152&amp;Wine!AJ86,if(MOC!$J$153,MOC!$H$152&amp;Wine!AJ86,Wine!AJ86)))))</f>
        <v/>
      </c>
      <c r="E2784" s="450" t="str">
        <f>if(Wine!AM86=0,"",IF(isblank(Wine!AM86),"",Wine!AM86))</f>
        <v/>
      </c>
      <c r="G2784" s="450" t="str">
        <f>if(Wine!AM86=0,"",IF(isblank(Wine!AM86),"",if(MOC!$J$156=true,Wine!$AJ$14,$B$2713)))</f>
        <v/>
      </c>
      <c r="H2784" s="780">
        <f t="shared" si="28"/>
        <v>71</v>
      </c>
    </row>
    <row r="2785">
      <c r="A2785" s="779"/>
      <c r="C2785" s="450" t="b">
        <f>IF(ISBLANK(Wine!AK87),FALSE,if(Wine!AK87=0,FALSE,TRUE))</f>
        <v>0</v>
      </c>
      <c r="D2785" s="450" t="str">
        <f>if(Wine!AM87=0,"",IF(isblank(Wine!AM87),"",if(MOC!$J$152=false,Wine!AJ87,if(C2785=true,MOC!$H$152&amp;Wine!AJ87,if(MOC!$J$153,MOC!$H$152&amp;Wine!AJ87,Wine!AJ87)))))</f>
        <v/>
      </c>
      <c r="E2785" s="450" t="str">
        <f>if(Wine!AM87=0,"",IF(isblank(Wine!AM87),"",Wine!AM87))</f>
        <v/>
      </c>
      <c r="G2785" s="450" t="str">
        <f>if(Wine!AM87=0,"",IF(isblank(Wine!AM87),"",if(MOC!$J$156=true,Wine!$AJ$14,$B$2713)))</f>
        <v/>
      </c>
      <c r="H2785" s="780">
        <f t="shared" si="28"/>
        <v>72</v>
      </c>
    </row>
    <row r="2786">
      <c r="A2786" s="779"/>
      <c r="C2786" s="450" t="b">
        <f>IF(ISBLANK(Wine!AK88),FALSE,if(Wine!AK88=0,FALSE,TRUE))</f>
        <v>0</v>
      </c>
      <c r="D2786" s="450" t="str">
        <f>if(Wine!AM88=0,"",IF(isblank(Wine!AM88),"",if(MOC!$J$152=false,Wine!AJ88,if(C2786=true,MOC!$H$152&amp;Wine!AJ88,if(MOC!$J$153,MOC!$H$152&amp;Wine!AJ88,Wine!AJ88)))))</f>
        <v/>
      </c>
      <c r="E2786" s="450" t="str">
        <f>if(Wine!AM88=0,"",IF(isblank(Wine!AM88),"",Wine!AM88))</f>
        <v/>
      </c>
      <c r="G2786" s="450" t="str">
        <f>if(Wine!AM88=0,"",IF(isblank(Wine!AM88),"",if(MOC!$J$156=true,Wine!$AJ$14,$B$2713)))</f>
        <v/>
      </c>
      <c r="H2786" s="780">
        <f t="shared" si="28"/>
        <v>73</v>
      </c>
    </row>
    <row r="2787">
      <c r="A2787" s="779"/>
      <c r="C2787" s="450" t="b">
        <f>IF(ISBLANK(Wine!AK89),FALSE,if(Wine!AK89=0,FALSE,TRUE))</f>
        <v>0</v>
      </c>
      <c r="D2787" s="450" t="str">
        <f>if(Wine!AM89=0,"",IF(isblank(Wine!AM89),"",if(MOC!$J$152=false,Wine!AJ89,if(C2787=true,MOC!$H$152&amp;Wine!AJ89,if(MOC!$J$153,MOC!$H$152&amp;Wine!AJ89,Wine!AJ89)))))</f>
        <v/>
      </c>
      <c r="E2787" s="450" t="str">
        <f>if(Wine!AM89=0,"",IF(isblank(Wine!AM89),"",Wine!AM89))</f>
        <v/>
      </c>
      <c r="G2787" s="450" t="str">
        <f>if(Wine!AM89=0,"",IF(isblank(Wine!AM89),"",if(MOC!$J$156=true,Wine!$AJ$14,$B$2713)))</f>
        <v/>
      </c>
      <c r="H2787" s="780">
        <f t="shared" si="28"/>
        <v>74</v>
      </c>
    </row>
    <row r="2788">
      <c r="A2788" s="779"/>
      <c r="C2788" s="450" t="b">
        <f>IF(ISBLANK(Wine!AK90),FALSE,if(Wine!AK90=0,FALSE,TRUE))</f>
        <v>0</v>
      </c>
      <c r="D2788" s="450" t="str">
        <f>if(Wine!AM90=0,"",IF(isblank(Wine!AM90),"",if(MOC!$J$152=false,Wine!AJ90,if(C2788=true,MOC!$H$152&amp;Wine!AJ90,if(MOC!$J$153,MOC!$H$152&amp;Wine!AJ90,Wine!AJ90)))))</f>
        <v/>
      </c>
      <c r="E2788" s="450" t="str">
        <f>if(Wine!AM90=0,"",IF(isblank(Wine!AM90),"",Wine!AM90))</f>
        <v/>
      </c>
      <c r="G2788" s="450" t="str">
        <f>if(Wine!AM90=0,"",IF(isblank(Wine!AM90),"",if(MOC!$J$156=true,Wine!$AJ$14,$B$2713)))</f>
        <v/>
      </c>
      <c r="H2788" s="780">
        <f t="shared" si="28"/>
        <v>75</v>
      </c>
    </row>
    <row r="2789">
      <c r="A2789" s="779"/>
      <c r="C2789" s="450" t="b">
        <f>IF(ISBLANK(Wine!AK91),FALSE,if(Wine!AK91=0,FALSE,TRUE))</f>
        <v>0</v>
      </c>
      <c r="D2789" s="450" t="str">
        <f>if(Wine!AM91=0,"",IF(isblank(Wine!AM91),"",if(MOC!$J$152=false,Wine!AJ91,if(C2789=true,MOC!$H$152&amp;Wine!AJ91,if(MOC!$J$153,MOC!$H$152&amp;Wine!AJ91,Wine!AJ91)))))</f>
        <v/>
      </c>
      <c r="E2789" s="450" t="str">
        <f>if(Wine!AM91=0,"",IF(isblank(Wine!AM91),"",Wine!AM91))</f>
        <v/>
      </c>
      <c r="G2789" s="450" t="str">
        <f>if(Wine!AM91=0,"",IF(isblank(Wine!AM91),"",if(MOC!$J$156=true,Wine!$AJ$14,$B$2713)))</f>
        <v/>
      </c>
      <c r="H2789" s="780">
        <f t="shared" si="28"/>
        <v>76</v>
      </c>
    </row>
    <row r="2790">
      <c r="A2790" s="779"/>
      <c r="C2790" s="450" t="b">
        <f>IF(ISBLANK(Wine!AK92),FALSE,if(Wine!AK92=0,FALSE,TRUE))</f>
        <v>0</v>
      </c>
      <c r="D2790" s="450" t="str">
        <f>if(Wine!AM92=0,"",IF(isblank(Wine!AM92),"",if(MOC!$J$152=false,Wine!AJ92,if(C2790=true,MOC!$H$152&amp;Wine!AJ92,if(MOC!$J$153,MOC!$H$152&amp;Wine!AJ92,Wine!AJ92)))))</f>
        <v/>
      </c>
      <c r="E2790" s="450" t="str">
        <f>if(Wine!AM92=0,"",IF(isblank(Wine!AM92),"",Wine!AM92))</f>
        <v/>
      </c>
      <c r="G2790" s="450" t="str">
        <f>if(Wine!AM92=0,"",IF(isblank(Wine!AM92),"",if(MOC!$J$156=true,Wine!$AJ$14,$B$2713)))</f>
        <v/>
      </c>
      <c r="H2790" s="780">
        <f t="shared" si="28"/>
        <v>77</v>
      </c>
    </row>
    <row r="2791">
      <c r="A2791" s="779"/>
      <c r="C2791" s="450" t="b">
        <f>IF(ISBLANK(Wine!AK93),FALSE,if(Wine!AK93=0,FALSE,TRUE))</f>
        <v>0</v>
      </c>
      <c r="D2791" s="450" t="str">
        <f>if(Wine!AM93=0,"",IF(isblank(Wine!AM93),"",if(MOC!$J$152=false,Wine!AJ93,if(C2791=true,MOC!$H$152&amp;Wine!AJ93,if(MOC!$J$153,MOC!$H$152&amp;Wine!AJ93,Wine!AJ93)))))</f>
        <v/>
      </c>
      <c r="E2791" s="450" t="str">
        <f>if(Wine!AM93=0,"",IF(isblank(Wine!AM93),"",Wine!AM93))</f>
        <v/>
      </c>
      <c r="G2791" s="450" t="str">
        <f>if(Wine!AM93=0,"",IF(isblank(Wine!AM93),"",if(MOC!$J$156=true,Wine!$AJ$14,$B$2713)))</f>
        <v/>
      </c>
      <c r="H2791" s="780">
        <f t="shared" si="28"/>
        <v>78</v>
      </c>
    </row>
    <row r="2792">
      <c r="A2792" s="779"/>
      <c r="C2792" s="450" t="b">
        <f>IF(ISBLANK(Wine!AK94),FALSE,if(Wine!AK94=0,FALSE,TRUE))</f>
        <v>0</v>
      </c>
      <c r="D2792" s="450" t="str">
        <f>if(Wine!AM94=0,"",IF(isblank(Wine!AM94),"",if(MOC!$J$152=false,Wine!AJ94,if(C2792=true,MOC!$H$152&amp;Wine!AJ94,if(MOC!$J$153,MOC!$H$152&amp;Wine!AJ94,Wine!AJ94)))))</f>
        <v/>
      </c>
      <c r="E2792" s="450" t="str">
        <f>if(Wine!AM94=0,"",IF(isblank(Wine!AM94),"",Wine!AM94))</f>
        <v/>
      </c>
      <c r="G2792" s="450" t="str">
        <f>if(Wine!AM94=0,"",IF(isblank(Wine!AM94),"",if(MOC!$J$156=true,Wine!$AJ$14,$B$2713)))</f>
        <v/>
      </c>
      <c r="H2792" s="780">
        <f t="shared" si="28"/>
        <v>79</v>
      </c>
    </row>
    <row r="2793">
      <c r="A2793" s="779"/>
      <c r="C2793" s="450" t="b">
        <f>IF(ISBLANK(Wine!AK95),FALSE,if(Wine!AK95=0,FALSE,TRUE))</f>
        <v>0</v>
      </c>
      <c r="D2793" s="450" t="str">
        <f>if(Wine!AM95=0,"",IF(isblank(Wine!AM95),"",if(MOC!$J$152=false,Wine!AJ95,if(C2793=true,MOC!$H$152&amp;Wine!AJ95,if(MOC!$J$153,MOC!$H$152&amp;Wine!AJ95,Wine!AJ95)))))</f>
        <v/>
      </c>
      <c r="E2793" s="450" t="str">
        <f>if(Wine!AM95=0,"",IF(isblank(Wine!AM95),"",Wine!AM95))</f>
        <v/>
      </c>
      <c r="G2793" s="450" t="str">
        <f>if(Wine!AM95=0,"",IF(isblank(Wine!AM95),"",if(MOC!$J$156=true,Wine!$AJ$14,$B$2713)))</f>
        <v/>
      </c>
      <c r="H2793" s="780">
        <f t="shared" si="28"/>
        <v>80</v>
      </c>
    </row>
    <row r="2794">
      <c r="A2794" s="779"/>
      <c r="C2794" s="450" t="b">
        <f>IF(ISBLANK(Wine!AK96),FALSE,if(Wine!AK96=0,FALSE,TRUE))</f>
        <v>0</v>
      </c>
      <c r="D2794" s="450" t="str">
        <f>if(Wine!AM96=0,"",IF(isblank(Wine!AM96),"",if(MOC!$J$152=false,Wine!AJ96,if(C2794=true,MOC!$H$152&amp;Wine!AJ96,if(MOC!$J$153,MOC!$H$152&amp;Wine!AJ96,Wine!AJ96)))))</f>
        <v/>
      </c>
      <c r="E2794" s="450" t="str">
        <f>if(Wine!AM96=0,"",IF(isblank(Wine!AM96),"",Wine!AM96))</f>
        <v/>
      </c>
      <c r="G2794" s="450" t="str">
        <f>if(Wine!AM96=0,"",IF(isblank(Wine!AM96),"",if(MOC!$J$156=true,Wine!$AJ$14,$B$2713)))</f>
        <v/>
      </c>
      <c r="H2794" s="780">
        <f t="shared" si="28"/>
        <v>81</v>
      </c>
    </row>
    <row r="2795">
      <c r="A2795" s="779"/>
      <c r="C2795" s="450" t="b">
        <f>IF(ISBLANK(Wine!AK97),FALSE,if(Wine!AK97=0,FALSE,TRUE))</f>
        <v>0</v>
      </c>
      <c r="D2795" s="450" t="str">
        <f>if(Wine!AM97=0,"",IF(isblank(Wine!AM97),"",if(MOC!$J$152=false,Wine!AJ97,if(C2795=true,MOC!$H$152&amp;Wine!AJ97,if(MOC!$J$153,MOC!$H$152&amp;Wine!AJ97,Wine!AJ97)))))</f>
        <v/>
      </c>
      <c r="E2795" s="450" t="str">
        <f>if(Wine!AM97=0,"",IF(isblank(Wine!AM97),"",Wine!AM97))</f>
        <v/>
      </c>
      <c r="G2795" s="450" t="str">
        <f>if(Wine!AM97=0,"",IF(isblank(Wine!AM97),"",if(MOC!$J$156=true,Wine!$AJ$14,$B$2713)))</f>
        <v/>
      </c>
      <c r="H2795" s="780">
        <f t="shared" si="28"/>
        <v>82</v>
      </c>
    </row>
    <row r="2796">
      <c r="A2796" s="779"/>
      <c r="C2796" s="450" t="b">
        <f>IF(ISBLANK(Wine!AK98),FALSE,if(Wine!AK98=0,FALSE,TRUE))</f>
        <v>0</v>
      </c>
      <c r="D2796" s="450" t="str">
        <f>if(Wine!AM98=0,"",IF(isblank(Wine!AM98),"",if(MOC!$J$152=false,Wine!AJ98,if(C2796=true,MOC!$H$152&amp;Wine!AJ98,if(MOC!$J$153,MOC!$H$152&amp;Wine!AJ98,Wine!AJ98)))))</f>
        <v/>
      </c>
      <c r="E2796" s="450" t="str">
        <f>if(Wine!AM98=0,"",IF(isblank(Wine!AM98),"",Wine!AM98))</f>
        <v/>
      </c>
      <c r="G2796" s="450" t="str">
        <f>if(Wine!AM98=0,"",IF(isblank(Wine!AM98),"",if(MOC!$J$156=true,Wine!$AJ$14,$B$2713)))</f>
        <v/>
      </c>
      <c r="H2796" s="780">
        <f t="shared" si="28"/>
        <v>83</v>
      </c>
    </row>
    <row r="2797">
      <c r="A2797" s="779"/>
      <c r="C2797" s="450" t="b">
        <f>IF(ISBLANK(Wine!AK99),FALSE,if(Wine!AK99=0,FALSE,TRUE))</f>
        <v>0</v>
      </c>
      <c r="D2797" s="450" t="str">
        <f>if(Wine!AM99=0,"",IF(isblank(Wine!AM99),"",if(MOC!$J$152=false,Wine!AJ99,if(C2797=true,MOC!$H$152&amp;Wine!AJ99,if(MOC!$J$153,MOC!$H$152&amp;Wine!AJ99,Wine!AJ99)))))</f>
        <v/>
      </c>
      <c r="E2797" s="450" t="str">
        <f>if(Wine!AM99=0,"",IF(isblank(Wine!AM99),"",Wine!AM99))</f>
        <v/>
      </c>
      <c r="G2797" s="450" t="str">
        <f>if(Wine!AM99=0,"",IF(isblank(Wine!AM99),"",if(MOC!$J$156=true,Wine!$AJ$14,$B$2713)))</f>
        <v/>
      </c>
      <c r="H2797" s="780">
        <f t="shared" si="28"/>
        <v>84</v>
      </c>
    </row>
    <row r="2798">
      <c r="A2798" s="779"/>
      <c r="C2798" s="450" t="b">
        <f>IF(ISBLANK(Wine!AK100),FALSE,if(Wine!AK100=0,FALSE,TRUE))</f>
        <v>0</v>
      </c>
      <c r="D2798" s="450" t="str">
        <f>if(Wine!AM100=0,"",IF(isblank(Wine!AM100),"",if(MOC!$J$152=false,Wine!AJ100,if(C2798=true,MOC!$H$152&amp;Wine!AJ100,if(MOC!$J$153,MOC!$H$152&amp;Wine!AJ100,Wine!AJ100)))))</f>
        <v/>
      </c>
      <c r="E2798" s="450" t="str">
        <f>if(Wine!AM100=0,"",IF(isblank(Wine!AM100),"",Wine!AM100))</f>
        <v/>
      </c>
      <c r="G2798" s="450" t="str">
        <f>if(Wine!AM100=0,"",IF(isblank(Wine!AM100),"",if(MOC!$J$156=true,Wine!$AJ$14,$B$2713)))</f>
        <v/>
      </c>
      <c r="H2798" s="780">
        <f t="shared" si="28"/>
        <v>85</v>
      </c>
    </row>
    <row r="2799">
      <c r="A2799" s="779"/>
      <c r="C2799" s="450" t="b">
        <f>IF(ISBLANK(Wine!AK101),FALSE,if(Wine!AK101=0,FALSE,TRUE))</f>
        <v>0</v>
      </c>
      <c r="D2799" s="450" t="str">
        <f>if(Wine!AM101=0,"",IF(isblank(Wine!AM101),"",if(MOC!$J$152=false,Wine!AJ101,if(C2799=true,MOC!$H$152&amp;Wine!AJ101,if(MOC!$J$153,MOC!$H$152&amp;Wine!AJ101,Wine!AJ101)))))</f>
        <v/>
      </c>
      <c r="E2799" s="450" t="str">
        <f>if(Wine!AM101=0,"",IF(isblank(Wine!AM101),"",Wine!AM101))</f>
        <v/>
      </c>
      <c r="G2799" s="450" t="str">
        <f>if(Wine!AM101=0,"",IF(isblank(Wine!AM101),"",if(MOC!$J$156=true,Wine!$AJ$14,$B$2713)))</f>
        <v/>
      </c>
      <c r="H2799" s="780">
        <f t="shared" si="28"/>
        <v>86</v>
      </c>
    </row>
    <row r="2800">
      <c r="A2800" s="779"/>
      <c r="C2800" s="450" t="b">
        <f>IF(ISBLANK(Wine!AK102),FALSE,if(Wine!AK102=0,FALSE,TRUE))</f>
        <v>0</v>
      </c>
      <c r="D2800" s="450" t="str">
        <f>if(Wine!AM102=0,"",IF(isblank(Wine!AM102),"",if(MOC!$J$152=false,Wine!AJ102,if(C2800=true,MOC!$H$152&amp;Wine!AJ102,if(MOC!$J$153,MOC!$H$152&amp;Wine!AJ102,Wine!AJ102)))))</f>
        <v/>
      </c>
      <c r="E2800" s="450" t="str">
        <f>if(Wine!AM102=0,"",IF(isblank(Wine!AM102),"",Wine!AM102))</f>
        <v/>
      </c>
      <c r="G2800" s="450" t="str">
        <f>if(Wine!AM102=0,"",IF(isblank(Wine!AM102),"",if(MOC!$J$156=true,Wine!$AJ$14,$B$2713)))</f>
        <v/>
      </c>
      <c r="H2800" s="780">
        <f t="shared" si="28"/>
        <v>87</v>
      </c>
    </row>
    <row r="2801">
      <c r="A2801" s="779"/>
      <c r="C2801" s="450" t="b">
        <f>IF(ISBLANK(Wine!AK103),FALSE,if(Wine!AK103=0,FALSE,TRUE))</f>
        <v>0</v>
      </c>
      <c r="D2801" s="450" t="str">
        <f>if(Wine!AM103=0,"",IF(isblank(Wine!AM103),"",if(MOC!$J$152=false,Wine!AJ103,if(C2801=true,MOC!$H$152&amp;Wine!AJ103,if(MOC!$J$153,MOC!$H$152&amp;Wine!AJ103,Wine!AJ103)))))</f>
        <v/>
      </c>
      <c r="E2801" s="450" t="str">
        <f>if(Wine!AM103=0,"",IF(isblank(Wine!AM103),"",Wine!AM103))</f>
        <v/>
      </c>
      <c r="G2801" s="450" t="str">
        <f>if(Wine!AM103=0,"",IF(isblank(Wine!AM103),"",if(MOC!$J$156=true,Wine!$AJ$14,$B$2713)))</f>
        <v/>
      </c>
      <c r="H2801" s="780">
        <f t="shared" si="28"/>
        <v>88</v>
      </c>
    </row>
    <row r="2802">
      <c r="A2802" s="779"/>
      <c r="C2802" s="450" t="b">
        <f>IF(ISBLANK(Wine!AK104),FALSE,if(Wine!AK104=0,FALSE,TRUE))</f>
        <v>0</v>
      </c>
      <c r="D2802" s="450" t="str">
        <f>if(Wine!AM104=0,"",IF(isblank(Wine!AM104),"",if(MOC!$J$152=false,Wine!AJ104,if(C2802=true,MOC!$H$152&amp;Wine!AJ104,if(MOC!$J$153,MOC!$H$152&amp;Wine!AJ104,Wine!AJ104)))))</f>
        <v/>
      </c>
      <c r="E2802" s="450" t="str">
        <f>if(Wine!AM104=0,"",IF(isblank(Wine!AM104),"",Wine!AM104))</f>
        <v/>
      </c>
      <c r="G2802" s="450" t="str">
        <f>if(Wine!AM104=0,"",IF(isblank(Wine!AM104),"",if(MOC!$J$156=true,Wine!$AJ$14,$B$2713)))</f>
        <v/>
      </c>
      <c r="H2802" s="780">
        <f t="shared" si="28"/>
        <v>89</v>
      </c>
    </row>
    <row r="2803">
      <c r="A2803" s="779"/>
      <c r="C2803" s="450" t="b">
        <f>IF(ISBLANK(Wine!AK105),FALSE,if(Wine!AK105=0,FALSE,TRUE))</f>
        <v>0</v>
      </c>
      <c r="D2803" s="450" t="str">
        <f>if(Wine!AM105=0,"",IF(isblank(Wine!AM105),"",if(MOC!$J$152=false,Wine!AJ105,if(C2803=true,MOC!$H$152&amp;Wine!AJ105,if(MOC!$J$153,MOC!$H$152&amp;Wine!AJ105,Wine!AJ105)))))</f>
        <v/>
      </c>
      <c r="E2803" s="450" t="str">
        <f>if(Wine!AM105=0,"",IF(isblank(Wine!AM105),"",Wine!AM105))</f>
        <v/>
      </c>
      <c r="G2803" s="450" t="str">
        <f>if(Wine!AM105=0,"",IF(isblank(Wine!AM105),"",if(MOC!$J$156=true,Wine!$AJ$14,$B$2713)))</f>
        <v/>
      </c>
      <c r="H2803" s="780">
        <f t="shared" si="28"/>
        <v>90</v>
      </c>
    </row>
    <row r="2804">
      <c r="A2804" s="779"/>
      <c r="C2804" s="450" t="b">
        <f>IF(ISBLANK(Wine!AK106),FALSE,if(Wine!AK106=0,FALSE,TRUE))</f>
        <v>0</v>
      </c>
      <c r="D2804" s="450" t="str">
        <f>if(Wine!AM106=0,"",IF(isblank(Wine!AM106),"",if(MOC!$J$152=false,Wine!AJ106,if(C2804=true,MOC!$H$152&amp;Wine!AJ106,if(MOC!$J$153,MOC!$H$152&amp;Wine!AJ106,Wine!AJ106)))))</f>
        <v/>
      </c>
      <c r="E2804" s="450" t="str">
        <f>if(Wine!AM106=0,"",IF(isblank(Wine!AM106),"",Wine!AM106))</f>
        <v/>
      </c>
      <c r="G2804" s="450" t="str">
        <f>if(Wine!AM106=0,"",IF(isblank(Wine!AM106),"",if(MOC!$J$156=true,Wine!$AJ$14,$B$2713)))</f>
        <v/>
      </c>
      <c r="H2804" s="780">
        <f t="shared" si="28"/>
        <v>91</v>
      </c>
    </row>
    <row r="2805">
      <c r="A2805" s="779"/>
      <c r="C2805" s="450" t="b">
        <f>IF(ISBLANK(Wine!AK107),FALSE,if(Wine!AK107=0,FALSE,TRUE))</f>
        <v>0</v>
      </c>
      <c r="D2805" s="450" t="str">
        <f>if(Wine!AM107=0,"",IF(isblank(Wine!AM107),"",if(MOC!$J$152=false,Wine!AJ107,if(C2805=true,MOC!$H$152&amp;Wine!AJ107,if(MOC!$J$153,MOC!$H$152&amp;Wine!AJ107,Wine!AJ107)))))</f>
        <v/>
      </c>
      <c r="E2805" s="450" t="str">
        <f>if(Wine!AM107=0,"",IF(isblank(Wine!AM107),"",Wine!AM107))</f>
        <v/>
      </c>
      <c r="G2805" s="450" t="str">
        <f>if(Wine!AM107=0,"",IF(isblank(Wine!AM107),"",if(MOC!$J$156=true,Wine!$AJ$14,$B$2713)))</f>
        <v/>
      </c>
      <c r="H2805" s="780">
        <f t="shared" si="28"/>
        <v>92</v>
      </c>
    </row>
    <row r="2806">
      <c r="A2806" s="779"/>
      <c r="C2806" s="450" t="b">
        <f>IF(ISBLANK(Wine!AK108),FALSE,if(Wine!AK108=0,FALSE,TRUE))</f>
        <v>0</v>
      </c>
      <c r="D2806" s="450" t="str">
        <f>if(Wine!AM108=0,"",IF(isblank(Wine!AM108),"",if(MOC!$J$152=false,Wine!AJ108,if(C2806=true,MOC!$H$152&amp;Wine!AJ108,if(MOC!$J$153,MOC!$H$152&amp;Wine!AJ108,Wine!AJ108)))))</f>
        <v/>
      </c>
      <c r="E2806" s="450" t="str">
        <f>if(Wine!AM108=0,"",IF(isblank(Wine!AM108),"",Wine!AM108))</f>
        <v/>
      </c>
      <c r="G2806" s="450" t="str">
        <f>if(Wine!AM108=0,"",IF(isblank(Wine!AM108),"",if(MOC!$J$156=true,Wine!$AJ$14,$B$2713)))</f>
        <v/>
      </c>
      <c r="H2806" s="780">
        <f t="shared" si="28"/>
        <v>93</v>
      </c>
    </row>
    <row r="2807">
      <c r="A2807" s="779"/>
      <c r="C2807" s="450" t="b">
        <f>IF(ISBLANK(Wine!AK109),FALSE,if(Wine!AK109=0,FALSE,TRUE))</f>
        <v>0</v>
      </c>
      <c r="D2807" s="450" t="str">
        <f>if(Wine!AM109=0,"",IF(isblank(Wine!AM109),"",if(MOC!$J$152=false,Wine!AJ109,if(C2807=true,MOC!$H$152&amp;Wine!AJ109,if(MOC!$J$153,MOC!$H$152&amp;Wine!AJ109,Wine!AJ109)))))</f>
        <v/>
      </c>
      <c r="E2807" s="450" t="str">
        <f>if(Wine!AM109=0,"",IF(isblank(Wine!AM109),"",Wine!AM109))</f>
        <v/>
      </c>
      <c r="G2807" s="450" t="str">
        <f>if(Wine!AM109=0,"",IF(isblank(Wine!AM109),"",if(MOC!$J$156=true,Wine!$AJ$14,$B$2713)))</f>
        <v/>
      </c>
      <c r="H2807" s="780">
        <f t="shared" si="28"/>
        <v>94</v>
      </c>
    </row>
    <row r="2808">
      <c r="A2808" s="779"/>
      <c r="C2808" s="450" t="b">
        <f>IF(ISBLANK(Wine!AK110),FALSE,if(Wine!AK110=0,FALSE,TRUE))</f>
        <v>0</v>
      </c>
      <c r="D2808" s="450" t="str">
        <f>if(Wine!AM110=0,"",IF(isblank(Wine!AM110),"",if(MOC!$J$152=false,Wine!AJ110,if(C2808=true,MOC!$H$152&amp;Wine!AJ110,if(MOC!$J$153,MOC!$H$152&amp;Wine!AJ110,Wine!AJ110)))))</f>
        <v/>
      </c>
      <c r="E2808" s="450" t="str">
        <f>if(Wine!AM110=0,"",IF(isblank(Wine!AM110),"",Wine!AM110))</f>
        <v/>
      </c>
      <c r="G2808" s="450" t="str">
        <f>if(Wine!AM110=0,"",IF(isblank(Wine!AM110),"",if(MOC!$J$156=true,Wine!$AJ$14,$B$2713)))</f>
        <v/>
      </c>
      <c r="H2808" s="780">
        <f t="shared" si="28"/>
        <v>95</v>
      </c>
    </row>
    <row r="2809">
      <c r="A2809" s="779"/>
      <c r="C2809" s="450" t="b">
        <f>IF(ISBLANK(Wine!AK111),FALSE,if(Wine!AK111=0,FALSE,TRUE))</f>
        <v>0</v>
      </c>
      <c r="D2809" s="450" t="str">
        <f>if(Wine!AM111=0,"",IF(isblank(Wine!AM111),"",if(MOC!$J$152=false,Wine!AJ111,if(C2809=true,MOC!$H$152&amp;Wine!AJ111,if(MOC!$J$153,MOC!$H$152&amp;Wine!AJ111,Wine!AJ111)))))</f>
        <v/>
      </c>
      <c r="E2809" s="450" t="str">
        <f>if(Wine!AM111=0,"",IF(isblank(Wine!AM111),"",Wine!AM111))</f>
        <v/>
      </c>
      <c r="G2809" s="450" t="str">
        <f>if(Wine!AM111=0,"",IF(isblank(Wine!AM111),"",if(MOC!$J$156=true,Wine!$AJ$14,$B$2713)))</f>
        <v/>
      </c>
      <c r="H2809" s="780">
        <f t="shared" si="28"/>
        <v>96</v>
      </c>
    </row>
    <row r="2810">
      <c r="A2810" s="779"/>
      <c r="C2810" s="450" t="b">
        <f>IF(ISBLANK(Wine!AK112),FALSE,if(Wine!AK112=0,FALSE,TRUE))</f>
        <v>0</v>
      </c>
      <c r="D2810" s="450" t="str">
        <f>if(Wine!AM112=0,"",IF(isblank(Wine!AM112),"",if(MOC!$J$152=false,Wine!AJ112,if(C2810=true,MOC!$H$152&amp;Wine!AJ112,if(MOC!$J$153,MOC!$H$152&amp;Wine!AJ112,Wine!AJ112)))))</f>
        <v/>
      </c>
      <c r="E2810" s="450" t="str">
        <f>if(Wine!AM112=0,"",IF(isblank(Wine!AM112),"",Wine!AM112))</f>
        <v/>
      </c>
      <c r="G2810" s="450" t="str">
        <f>if(Wine!AM112=0,"",IF(isblank(Wine!AM112),"",if(MOC!$J$156=true,Wine!$AJ$14,$B$2713)))</f>
        <v/>
      </c>
      <c r="H2810" s="780">
        <f t="shared" si="28"/>
        <v>97</v>
      </c>
    </row>
    <row r="2811">
      <c r="A2811" s="779"/>
      <c r="C2811" s="450" t="b">
        <f>IF(ISBLANK(Wine!AK113),FALSE,if(Wine!AK113=0,FALSE,TRUE))</f>
        <v>0</v>
      </c>
      <c r="D2811" s="450" t="str">
        <f>if(Wine!AM113=0,"",IF(isblank(Wine!AM113),"",if(MOC!$J$152=false,Wine!AJ113,if(C2811=true,MOC!$H$152&amp;Wine!AJ113,if(MOC!$J$153,MOC!$H$152&amp;Wine!AJ113,Wine!AJ113)))))</f>
        <v/>
      </c>
      <c r="E2811" s="450" t="str">
        <f>if(Wine!AM113=0,"",IF(isblank(Wine!AM113),"",Wine!AM113))</f>
        <v/>
      </c>
      <c r="G2811" s="450" t="str">
        <f>if(Wine!AM113=0,"",IF(isblank(Wine!AM113),"",if(MOC!$J$156=true,Wine!$AJ$14,$B$2713)))</f>
        <v/>
      </c>
      <c r="H2811" s="780">
        <f t="shared" si="28"/>
        <v>98</v>
      </c>
    </row>
    <row r="2812">
      <c r="A2812" s="779"/>
      <c r="C2812" s="450" t="b">
        <f>IF(ISBLANK(Wine!AK114),FALSE,if(Wine!AK114=0,FALSE,TRUE))</f>
        <v>0</v>
      </c>
      <c r="D2812" s="450" t="str">
        <f>if(Wine!AM114=0,"",IF(isblank(Wine!AM114),"",if(MOC!$J$152=false,Wine!AJ114,if(C2812=true,MOC!$H$152&amp;Wine!AJ114,if(MOC!$J$153,MOC!$H$152&amp;Wine!AJ114,Wine!AJ114)))))</f>
        <v/>
      </c>
      <c r="E2812" s="450" t="str">
        <f>if(Wine!AM114=0,"",IF(isblank(Wine!AM114),"",Wine!AM114))</f>
        <v/>
      </c>
      <c r="G2812" s="450" t="str">
        <f>if(Wine!AM114=0,"",IF(isblank(Wine!AM114),"",if(MOC!$J$156=true,Wine!$AJ$14,$B$2713)))</f>
        <v/>
      </c>
      <c r="H2812" s="780">
        <f t="shared" si="28"/>
        <v>99</v>
      </c>
    </row>
    <row r="2813">
      <c r="A2813" s="779"/>
      <c r="C2813" s="450" t="b">
        <f>IF(ISBLANK(Wine!AK115),FALSE,if(Wine!AK115=0,FALSE,TRUE))</f>
        <v>0</v>
      </c>
      <c r="D2813" s="450" t="str">
        <f>if(Wine!AM115=0,"",IF(isblank(Wine!AM115),"",if(MOC!$J$152=false,Wine!AJ115,if(C2813=true,MOC!$H$152&amp;Wine!AJ115,if(MOC!$J$153,MOC!$H$152&amp;Wine!AJ115,Wine!AJ115)))))</f>
        <v/>
      </c>
      <c r="E2813" s="450" t="str">
        <f>if(Wine!AM115=0,"",IF(isblank(Wine!AM115),"",Wine!AM115))</f>
        <v/>
      </c>
      <c r="G2813" s="450" t="str">
        <f>if(Wine!AM115=0,"",IF(isblank(Wine!AM115),"",if(MOC!$J$156=true,Wine!$AJ$14,$B$2713)))</f>
        <v/>
      </c>
      <c r="H2813" s="780">
        <f t="shared" si="28"/>
        <v>100</v>
      </c>
    </row>
    <row r="2814">
      <c r="A2814" s="779"/>
      <c r="H2814" s="780"/>
    </row>
    <row r="2815">
      <c r="A2815" s="779"/>
      <c r="H2815" s="780"/>
    </row>
    <row r="2816">
      <c r="A2816" s="779"/>
      <c r="H2816" s="780"/>
    </row>
    <row r="2817">
      <c r="A2817" s="779"/>
      <c r="H2817" s="780"/>
    </row>
    <row r="2818">
      <c r="A2818" s="791" t="str">
        <f>Wine!AO14&amp;" "&amp;Wine!AP15</f>
        <v>Optional Wine Category Glass $</v>
      </c>
      <c r="B2818" s="784" t="str">
        <f>SUBSTITUTE(A2818,"$","")</f>
        <v>Optional Wine Category Glass </v>
      </c>
      <c r="H2818" s="785">
        <v>1.0</v>
      </c>
    </row>
    <row r="2819">
      <c r="A2819" s="791" t="s">
        <v>506</v>
      </c>
      <c r="B2819" s="784" t="s">
        <v>506</v>
      </c>
      <c r="C2819" s="450" t="b">
        <f>IF(ISBLANK(Wine!AR16),FALSE,if(Wine!AR16=0,FALSE,TRUE))</f>
        <v>0</v>
      </c>
      <c r="D2819" s="450" t="str">
        <f>if(Wine!AP16=0,"",IF(isblank(Wine!AP16),"",if(MOC!$J$148=false,Wine!AO16,if(C2819=true,MOC!$H$148&amp;Wine!AO16,if(MOC!$J$149,MOC!$H$148&amp;Wine!AO16,Wine!AO16)))))</f>
        <v/>
      </c>
      <c r="E2819" s="450" t="str">
        <f>if(Wine!AP16=0,"",IF(isblank(Wine!AP16),"",Wine!AP16))</f>
        <v/>
      </c>
      <c r="G2819" s="450" t="str">
        <f>if(Wine!AP16=0,"",IF(isblank(Wine!AP16),"",if(MOC!$J$156=true,Wine!$AO$14,$B$2818)))</f>
        <v/>
      </c>
      <c r="H2819" s="780">
        <f t="shared" ref="H2819:H2917" si="29">H2818+1</f>
        <v>2</v>
      </c>
    </row>
    <row r="2820">
      <c r="A2820" s="779"/>
      <c r="C2820" s="450" t="b">
        <f>IF(ISBLANK(Wine!AR17),FALSE,if(Wine!AR17=0,FALSE,TRUE))</f>
        <v>0</v>
      </c>
      <c r="D2820" s="450" t="str">
        <f>if(Wine!AP17=0,"",IF(isblank(Wine!AP17),"",if(MOC!$J$148=false,Wine!AO17,if(C2820=true,MOC!$H$148&amp;Wine!AO17,if(MOC!$J$149,MOC!$H$148&amp;Wine!AO17,Wine!AO17)))))</f>
        <v/>
      </c>
      <c r="E2820" s="450" t="str">
        <f>if(Wine!AP17=0,"",IF(isblank(Wine!AP17),"",Wine!AP17))</f>
        <v/>
      </c>
      <c r="G2820" s="450" t="str">
        <f>if(Wine!AP17=0,"",IF(isblank(Wine!AP17),"",if(MOC!$J$156=true,Wine!$AO$14,$B$2818)))</f>
        <v/>
      </c>
      <c r="H2820" s="780">
        <f t="shared" si="29"/>
        <v>3</v>
      </c>
    </row>
    <row r="2821">
      <c r="A2821" s="779"/>
      <c r="C2821" s="450" t="b">
        <f>IF(ISBLANK(Wine!AR18),FALSE,if(Wine!AR18=0,FALSE,TRUE))</f>
        <v>0</v>
      </c>
      <c r="D2821" s="450" t="str">
        <f>if(Wine!AP18=0,"",IF(isblank(Wine!AP18),"",if(MOC!$J$148=false,Wine!AO18,if(C2821=true,MOC!$H$148&amp;Wine!AO18,if(MOC!$J$149,MOC!$H$148&amp;Wine!AO18,Wine!AO18)))))</f>
        <v/>
      </c>
      <c r="E2821" s="450" t="str">
        <f>if(Wine!AP18=0,"",IF(isblank(Wine!AP18),"",Wine!AP18))</f>
        <v/>
      </c>
      <c r="G2821" s="450" t="str">
        <f>if(Wine!AP18=0,"",IF(isblank(Wine!AP18),"",if(MOC!$J$156=true,Wine!$AO$14,$B$2818)))</f>
        <v/>
      </c>
      <c r="H2821" s="780">
        <f t="shared" si="29"/>
        <v>4</v>
      </c>
    </row>
    <row r="2822">
      <c r="A2822" s="779"/>
      <c r="C2822" s="450" t="b">
        <f>IF(ISBLANK(Wine!AR19),FALSE,if(Wine!AR19=0,FALSE,TRUE))</f>
        <v>0</v>
      </c>
      <c r="D2822" s="450" t="str">
        <f>if(Wine!AP19=0,"",IF(isblank(Wine!AP19),"",if(MOC!$J$148=false,Wine!AO19,if(C2822=true,MOC!$H$148&amp;Wine!AO19,if(MOC!$J$149,MOC!$H$148&amp;Wine!AO19,Wine!AO19)))))</f>
        <v/>
      </c>
      <c r="E2822" s="450" t="str">
        <f>if(Wine!AP19=0,"",IF(isblank(Wine!AP19),"",Wine!AP19))</f>
        <v/>
      </c>
      <c r="G2822" s="450" t="str">
        <f>if(Wine!AP19=0,"",IF(isblank(Wine!AP19),"",if(MOC!$J$156=true,Wine!$AO$14,$B$2818)))</f>
        <v/>
      </c>
      <c r="H2822" s="780">
        <f t="shared" si="29"/>
        <v>5</v>
      </c>
    </row>
    <row r="2823">
      <c r="A2823" s="779"/>
      <c r="C2823" s="450" t="b">
        <f>IF(ISBLANK(Wine!AR20),FALSE,if(Wine!AR20=0,FALSE,TRUE))</f>
        <v>0</v>
      </c>
      <c r="D2823" s="450" t="str">
        <f>if(Wine!AP20=0,"",IF(isblank(Wine!AP20),"",if(MOC!$J$148=false,Wine!AO20,if(C2823=true,MOC!$H$148&amp;Wine!AO20,if(MOC!$J$149,MOC!$H$148&amp;Wine!AO20,Wine!AO20)))))</f>
        <v/>
      </c>
      <c r="E2823" s="450" t="str">
        <f>if(Wine!AP20=0,"",IF(isblank(Wine!AP20),"",Wine!AP20))</f>
        <v/>
      </c>
      <c r="G2823" s="450" t="str">
        <f>if(Wine!AP20=0,"",IF(isblank(Wine!AP20),"",if(MOC!$J$156=true,Wine!$AO$14,$B$2818)))</f>
        <v/>
      </c>
      <c r="H2823" s="780">
        <f t="shared" si="29"/>
        <v>6</v>
      </c>
    </row>
    <row r="2824">
      <c r="A2824" s="779"/>
      <c r="C2824" s="450" t="b">
        <f>IF(ISBLANK(Wine!AR21),FALSE,if(Wine!AR21=0,FALSE,TRUE))</f>
        <v>0</v>
      </c>
      <c r="D2824" s="450" t="str">
        <f>if(Wine!AP21=0,"",IF(isblank(Wine!AP21),"",if(MOC!$J$148=false,Wine!AO21,if(C2824=true,MOC!$H$148&amp;Wine!AO21,if(MOC!$J$149,MOC!$H$148&amp;Wine!AO21,Wine!AO21)))))</f>
        <v/>
      </c>
      <c r="E2824" s="450" t="str">
        <f>if(Wine!AP21=0,"",IF(isblank(Wine!AP21),"",Wine!AP21))</f>
        <v/>
      </c>
      <c r="G2824" s="450" t="str">
        <f>if(Wine!AP21=0,"",IF(isblank(Wine!AP21),"",if(MOC!$J$156=true,Wine!$AO$14,$B$2818)))</f>
        <v/>
      </c>
      <c r="H2824" s="780">
        <f t="shared" si="29"/>
        <v>7</v>
      </c>
    </row>
    <row r="2825">
      <c r="A2825" s="779"/>
      <c r="C2825" s="450" t="b">
        <f>IF(ISBLANK(Wine!AR22),FALSE,if(Wine!AR22=0,FALSE,TRUE))</f>
        <v>0</v>
      </c>
      <c r="D2825" s="450" t="str">
        <f>if(Wine!AP22=0,"",IF(isblank(Wine!AP22),"",if(MOC!$J$148=false,Wine!AO22,if(C2825=true,MOC!$H$148&amp;Wine!AO22,if(MOC!$J$149,MOC!$H$148&amp;Wine!AO22,Wine!AO22)))))</f>
        <v/>
      </c>
      <c r="E2825" s="450" t="str">
        <f>if(Wine!AP22=0,"",IF(isblank(Wine!AP22),"",Wine!AP22))</f>
        <v/>
      </c>
      <c r="G2825" s="450" t="str">
        <f>if(Wine!AP22=0,"",IF(isblank(Wine!AP22),"",if(MOC!$J$156=true,Wine!$AO$14,$B$2818)))</f>
        <v/>
      </c>
      <c r="H2825" s="780">
        <f t="shared" si="29"/>
        <v>8</v>
      </c>
    </row>
    <row r="2826">
      <c r="A2826" s="779"/>
      <c r="C2826" s="450" t="b">
        <f>IF(ISBLANK(Wine!AR23),FALSE,if(Wine!AR23=0,FALSE,TRUE))</f>
        <v>0</v>
      </c>
      <c r="D2826" s="450" t="str">
        <f>if(Wine!AP23=0,"",IF(isblank(Wine!AP23),"",if(MOC!$J$148=false,Wine!AO23,if(C2826=true,MOC!$H$148&amp;Wine!AO23,if(MOC!$J$149,MOC!$H$148&amp;Wine!AO23,Wine!AO23)))))</f>
        <v/>
      </c>
      <c r="E2826" s="450" t="str">
        <f>if(Wine!AP23=0,"",IF(isblank(Wine!AP23),"",Wine!AP23))</f>
        <v/>
      </c>
      <c r="G2826" s="450" t="str">
        <f>if(Wine!AP23=0,"",IF(isblank(Wine!AP23),"",if(MOC!$J$156=true,Wine!$AO$14,$B$2818)))</f>
        <v/>
      </c>
      <c r="H2826" s="780">
        <f t="shared" si="29"/>
        <v>9</v>
      </c>
    </row>
    <row r="2827">
      <c r="A2827" s="779"/>
      <c r="C2827" s="450" t="b">
        <f>IF(ISBLANK(Wine!AR24),FALSE,if(Wine!AR24=0,FALSE,TRUE))</f>
        <v>0</v>
      </c>
      <c r="D2827" s="450" t="str">
        <f>if(Wine!AP24=0,"",IF(isblank(Wine!AP24),"",if(MOC!$J$148=false,Wine!AO24,if(C2827=true,MOC!$H$148&amp;Wine!AO24,if(MOC!$J$149,MOC!$H$148&amp;Wine!AO24,Wine!AO24)))))</f>
        <v/>
      </c>
      <c r="E2827" s="450" t="str">
        <f>if(Wine!AP24=0,"",IF(isblank(Wine!AP24),"",Wine!AP24))</f>
        <v/>
      </c>
      <c r="G2827" s="450" t="str">
        <f>if(Wine!AP24=0,"",IF(isblank(Wine!AP24),"",if(MOC!$J$156=true,Wine!$AO$14,$B$2818)))</f>
        <v/>
      </c>
      <c r="H2827" s="780">
        <f t="shared" si="29"/>
        <v>10</v>
      </c>
    </row>
    <row r="2828">
      <c r="A2828" s="779"/>
      <c r="C2828" s="450" t="b">
        <f>IF(ISBLANK(Wine!AR25),FALSE,if(Wine!AR25=0,FALSE,TRUE))</f>
        <v>0</v>
      </c>
      <c r="D2828" s="450" t="str">
        <f>if(Wine!AP25=0,"",IF(isblank(Wine!AP25),"",if(MOC!$J$148=false,Wine!AO25,if(C2828=true,MOC!$H$148&amp;Wine!AO25,if(MOC!$J$149,MOC!$H$148&amp;Wine!AO25,Wine!AO25)))))</f>
        <v/>
      </c>
      <c r="E2828" s="450" t="str">
        <f>if(Wine!AP25=0,"",IF(isblank(Wine!AP25),"",Wine!AP25))</f>
        <v/>
      </c>
      <c r="G2828" s="450" t="str">
        <f>if(Wine!AP25=0,"",IF(isblank(Wine!AP25),"",if(MOC!$J$156=true,Wine!$AO$14,$B$2818)))</f>
        <v/>
      </c>
      <c r="H2828" s="780">
        <f t="shared" si="29"/>
        <v>11</v>
      </c>
    </row>
    <row r="2829">
      <c r="A2829" s="779"/>
      <c r="C2829" s="450" t="b">
        <f>IF(ISBLANK(Wine!AR26),FALSE,if(Wine!AR26=0,FALSE,TRUE))</f>
        <v>0</v>
      </c>
      <c r="D2829" s="450" t="str">
        <f>if(Wine!AP26=0,"",IF(isblank(Wine!AP26),"",if(MOC!$J$148=false,Wine!AO26,if(C2829=true,MOC!$H$148&amp;Wine!AO26,if(MOC!$J$149,MOC!$H$148&amp;Wine!AO26,Wine!AO26)))))</f>
        <v/>
      </c>
      <c r="E2829" s="450" t="str">
        <f>if(Wine!AP26=0,"",IF(isblank(Wine!AP26),"",Wine!AP26))</f>
        <v/>
      </c>
      <c r="G2829" s="450" t="str">
        <f>if(Wine!AP26=0,"",IF(isblank(Wine!AP26),"",if(MOC!$J$156=true,Wine!$AO$14,$B$2818)))</f>
        <v/>
      </c>
      <c r="H2829" s="780">
        <f t="shared" si="29"/>
        <v>12</v>
      </c>
    </row>
    <row r="2830">
      <c r="A2830" s="779"/>
      <c r="C2830" s="450" t="b">
        <f>IF(ISBLANK(Wine!AR27),FALSE,if(Wine!AR27=0,FALSE,TRUE))</f>
        <v>0</v>
      </c>
      <c r="D2830" s="450" t="str">
        <f>if(Wine!AP27=0,"",IF(isblank(Wine!AP27),"",if(MOC!$J$148=false,Wine!AO27,if(C2830=true,MOC!$H$148&amp;Wine!AO27,if(MOC!$J$149,MOC!$H$148&amp;Wine!AO27,Wine!AO27)))))</f>
        <v/>
      </c>
      <c r="E2830" s="450" t="str">
        <f>if(Wine!AP27=0,"",IF(isblank(Wine!AP27),"",Wine!AP27))</f>
        <v/>
      </c>
      <c r="G2830" s="450" t="str">
        <f>if(Wine!AP27=0,"",IF(isblank(Wine!AP27),"",if(MOC!$J$156=true,Wine!$AO$14,$B$2818)))</f>
        <v/>
      </c>
      <c r="H2830" s="780">
        <f t="shared" si="29"/>
        <v>13</v>
      </c>
    </row>
    <row r="2831">
      <c r="A2831" s="779"/>
      <c r="C2831" s="450" t="b">
        <f>IF(ISBLANK(Wine!AR28),FALSE,if(Wine!AR28=0,FALSE,TRUE))</f>
        <v>0</v>
      </c>
      <c r="D2831" s="450" t="str">
        <f>if(Wine!AP28=0,"",IF(isblank(Wine!AP28),"",if(MOC!$J$148=false,Wine!AO28,if(C2831=true,MOC!$H$148&amp;Wine!AO28,if(MOC!$J$149,MOC!$H$148&amp;Wine!AO28,Wine!AO28)))))</f>
        <v/>
      </c>
      <c r="E2831" s="450" t="str">
        <f>if(Wine!AP28=0,"",IF(isblank(Wine!AP28),"",Wine!AP28))</f>
        <v/>
      </c>
      <c r="G2831" s="450" t="str">
        <f>if(Wine!AP28=0,"",IF(isblank(Wine!AP28),"",if(MOC!$J$156=true,Wine!$AO$14,$B$2818)))</f>
        <v/>
      </c>
      <c r="H2831" s="780">
        <f t="shared" si="29"/>
        <v>14</v>
      </c>
    </row>
    <row r="2832">
      <c r="A2832" s="779"/>
      <c r="C2832" s="450" t="b">
        <f>IF(ISBLANK(Wine!AR29),FALSE,if(Wine!AR29=0,FALSE,TRUE))</f>
        <v>0</v>
      </c>
      <c r="D2832" s="450" t="str">
        <f>if(Wine!AP29=0,"",IF(isblank(Wine!AP29),"",if(MOC!$J$148=false,Wine!AO29,if(C2832=true,MOC!$H$148&amp;Wine!AO29,if(MOC!$J$149,MOC!$H$148&amp;Wine!AO29,Wine!AO29)))))</f>
        <v/>
      </c>
      <c r="E2832" s="450" t="str">
        <f>if(Wine!AP29=0,"",IF(isblank(Wine!AP29),"",Wine!AP29))</f>
        <v/>
      </c>
      <c r="G2832" s="450" t="str">
        <f>if(Wine!AP29=0,"",IF(isblank(Wine!AP29),"",if(MOC!$J$156=true,Wine!$AO$14,$B$2818)))</f>
        <v/>
      </c>
      <c r="H2832" s="780">
        <f t="shared" si="29"/>
        <v>15</v>
      </c>
    </row>
    <row r="2833">
      <c r="A2833" s="779"/>
      <c r="C2833" s="450" t="b">
        <f>IF(ISBLANK(Wine!AR30),FALSE,if(Wine!AR30=0,FALSE,TRUE))</f>
        <v>0</v>
      </c>
      <c r="D2833" s="450" t="str">
        <f>if(Wine!AP30=0,"",IF(isblank(Wine!AP30),"",if(MOC!$J$148=false,Wine!AO30,if(C2833=true,MOC!$H$148&amp;Wine!AO30,if(MOC!$J$149,MOC!$H$148&amp;Wine!AO30,Wine!AO30)))))</f>
        <v/>
      </c>
      <c r="E2833" s="450" t="str">
        <f>if(Wine!AP30=0,"",IF(isblank(Wine!AP30),"",Wine!AP30))</f>
        <v/>
      </c>
      <c r="G2833" s="450" t="str">
        <f>if(Wine!AP30=0,"",IF(isblank(Wine!AP30),"",if(MOC!$J$156=true,Wine!$AO$14,$B$2818)))</f>
        <v/>
      </c>
      <c r="H2833" s="780">
        <f t="shared" si="29"/>
        <v>16</v>
      </c>
    </row>
    <row r="2834">
      <c r="A2834" s="779"/>
      <c r="C2834" s="450" t="b">
        <f>IF(ISBLANK(Wine!AR31),FALSE,if(Wine!AR31=0,FALSE,TRUE))</f>
        <v>0</v>
      </c>
      <c r="D2834" s="450" t="str">
        <f>if(Wine!AP31=0,"",IF(isblank(Wine!AP31),"",if(MOC!$J$148=false,Wine!AO31,if(C2834=true,MOC!$H$148&amp;Wine!AO31,if(MOC!$J$149,MOC!$H$148&amp;Wine!AO31,Wine!AO31)))))</f>
        <v/>
      </c>
      <c r="E2834" s="450" t="str">
        <f>if(Wine!AP31=0,"",IF(isblank(Wine!AP31),"",Wine!AP31))</f>
        <v/>
      </c>
      <c r="G2834" s="450" t="str">
        <f>if(Wine!AP31=0,"",IF(isblank(Wine!AP31),"",if(MOC!$J$156=true,Wine!$AO$14,$B$2818)))</f>
        <v/>
      </c>
      <c r="H2834" s="780">
        <f t="shared" si="29"/>
        <v>17</v>
      </c>
    </row>
    <row r="2835">
      <c r="A2835" s="779"/>
      <c r="C2835" s="450" t="b">
        <f>IF(ISBLANK(Wine!AR32),FALSE,if(Wine!AR32=0,FALSE,TRUE))</f>
        <v>0</v>
      </c>
      <c r="D2835" s="450" t="str">
        <f>if(Wine!AP32=0,"",IF(isblank(Wine!AP32),"",if(MOC!$J$148=false,Wine!AO32,if(C2835=true,MOC!$H$148&amp;Wine!AO32,if(MOC!$J$149,MOC!$H$148&amp;Wine!AO32,Wine!AO32)))))</f>
        <v/>
      </c>
      <c r="E2835" s="450" t="str">
        <f>if(Wine!AP32=0,"",IF(isblank(Wine!AP32),"",Wine!AP32))</f>
        <v/>
      </c>
      <c r="G2835" s="450" t="str">
        <f>if(Wine!AP32=0,"",IF(isblank(Wine!AP32),"",if(MOC!$J$156=true,Wine!$AO$14,$B$2818)))</f>
        <v/>
      </c>
      <c r="H2835" s="780">
        <f t="shared" si="29"/>
        <v>18</v>
      </c>
    </row>
    <row r="2836">
      <c r="A2836" s="779"/>
      <c r="C2836" s="450" t="b">
        <f>IF(ISBLANK(Wine!AR33),FALSE,if(Wine!AR33=0,FALSE,TRUE))</f>
        <v>0</v>
      </c>
      <c r="D2836" s="450" t="str">
        <f>if(Wine!AP33=0,"",IF(isblank(Wine!AP33),"",if(MOC!$J$148=false,Wine!AO33,if(C2836=true,MOC!$H$148&amp;Wine!AO33,if(MOC!$J$149,MOC!$H$148&amp;Wine!AO33,Wine!AO33)))))</f>
        <v/>
      </c>
      <c r="E2836" s="450" t="str">
        <f>if(Wine!AP33=0,"",IF(isblank(Wine!AP33),"",Wine!AP33))</f>
        <v/>
      </c>
      <c r="G2836" s="450" t="str">
        <f>if(Wine!AP33=0,"",IF(isblank(Wine!AP33),"",if(MOC!$J$156=true,Wine!$AO$14,$B$2818)))</f>
        <v/>
      </c>
      <c r="H2836" s="780">
        <f t="shared" si="29"/>
        <v>19</v>
      </c>
    </row>
    <row r="2837">
      <c r="A2837" s="779"/>
      <c r="C2837" s="450" t="b">
        <f>IF(ISBLANK(Wine!AR34),FALSE,if(Wine!AR34=0,FALSE,TRUE))</f>
        <v>0</v>
      </c>
      <c r="D2837" s="450" t="str">
        <f>if(Wine!AP34=0,"",IF(isblank(Wine!AP34),"",if(MOC!$J$148=false,Wine!AO34,if(C2837=true,MOC!$H$148&amp;Wine!AO34,if(MOC!$J$149,MOC!$H$148&amp;Wine!AO34,Wine!AO34)))))</f>
        <v/>
      </c>
      <c r="E2837" s="450" t="str">
        <f>if(Wine!AP34=0,"",IF(isblank(Wine!AP34),"",Wine!AP34))</f>
        <v/>
      </c>
      <c r="G2837" s="450" t="str">
        <f>if(Wine!AP34=0,"",IF(isblank(Wine!AP34),"",if(MOC!$J$156=true,Wine!$AO$14,$B$2818)))</f>
        <v/>
      </c>
      <c r="H2837" s="780">
        <f t="shared" si="29"/>
        <v>20</v>
      </c>
    </row>
    <row r="2838">
      <c r="A2838" s="779"/>
      <c r="C2838" s="450" t="b">
        <f>IF(ISBLANK(Wine!AR35),FALSE,if(Wine!AR35=0,FALSE,TRUE))</f>
        <v>0</v>
      </c>
      <c r="D2838" s="450" t="str">
        <f>if(Wine!AP35=0,"",IF(isblank(Wine!AP35),"",if(MOC!$J$148=false,Wine!AO35,if(C2838=true,MOC!$H$148&amp;Wine!AO35,if(MOC!$J$149,MOC!$H$148&amp;Wine!AO35,Wine!AO35)))))</f>
        <v/>
      </c>
      <c r="E2838" s="450" t="str">
        <f>if(Wine!AP35=0,"",IF(isblank(Wine!AP35),"",Wine!AP35))</f>
        <v/>
      </c>
      <c r="G2838" s="450" t="str">
        <f>if(Wine!AP35=0,"",IF(isblank(Wine!AP35),"",if(MOC!$J$156=true,Wine!$AO$14,$B$2818)))</f>
        <v/>
      </c>
      <c r="H2838" s="780">
        <f t="shared" si="29"/>
        <v>21</v>
      </c>
    </row>
    <row r="2839">
      <c r="A2839" s="779"/>
      <c r="C2839" s="450" t="b">
        <f>IF(ISBLANK(Wine!AR36),FALSE,if(Wine!AR36=0,FALSE,TRUE))</f>
        <v>0</v>
      </c>
      <c r="D2839" s="450" t="str">
        <f>if(Wine!AP36=0,"",IF(isblank(Wine!AP36),"",if(MOC!$J$148=false,Wine!AO36,if(C2839=true,MOC!$H$148&amp;Wine!AO36,if(MOC!$J$149,MOC!$H$148&amp;Wine!AO36,Wine!AO36)))))</f>
        <v/>
      </c>
      <c r="E2839" s="450" t="str">
        <f>if(Wine!AP36=0,"",IF(isblank(Wine!AP36),"",Wine!AP36))</f>
        <v/>
      </c>
      <c r="G2839" s="450" t="str">
        <f>if(Wine!AP36=0,"",IF(isblank(Wine!AP36),"",if(MOC!$J$156=true,Wine!$AO$14,$B$2818)))</f>
        <v/>
      </c>
      <c r="H2839" s="780">
        <f t="shared" si="29"/>
        <v>22</v>
      </c>
    </row>
    <row r="2840">
      <c r="A2840" s="779"/>
      <c r="C2840" s="450" t="b">
        <f>IF(ISBLANK(Wine!AR37),FALSE,if(Wine!AR37=0,FALSE,TRUE))</f>
        <v>0</v>
      </c>
      <c r="D2840" s="450" t="str">
        <f>if(Wine!AP37=0,"",IF(isblank(Wine!AP37),"",if(MOC!$J$148=false,Wine!AO37,if(C2840=true,MOC!$H$148&amp;Wine!AO37,if(MOC!$J$149,MOC!$H$148&amp;Wine!AO37,Wine!AO37)))))</f>
        <v/>
      </c>
      <c r="E2840" s="450" t="str">
        <f>if(Wine!AP37=0,"",IF(isblank(Wine!AP37),"",Wine!AP37))</f>
        <v/>
      </c>
      <c r="G2840" s="450" t="str">
        <f>if(Wine!AP37=0,"",IF(isblank(Wine!AP37),"",if(MOC!$J$156=true,Wine!$AO$14,$B$2818)))</f>
        <v/>
      </c>
      <c r="H2840" s="780">
        <f t="shared" si="29"/>
        <v>23</v>
      </c>
    </row>
    <row r="2841">
      <c r="A2841" s="779"/>
      <c r="C2841" s="450" t="b">
        <f>IF(ISBLANK(Wine!AR38),FALSE,if(Wine!AR38=0,FALSE,TRUE))</f>
        <v>0</v>
      </c>
      <c r="D2841" s="450" t="str">
        <f>if(Wine!AP38=0,"",IF(isblank(Wine!AP38),"",if(MOC!$J$148=false,Wine!AO38,if(C2841=true,MOC!$H$148&amp;Wine!AO38,if(MOC!$J$149,MOC!$H$148&amp;Wine!AO38,Wine!AO38)))))</f>
        <v/>
      </c>
      <c r="E2841" s="450" t="str">
        <f>if(Wine!AP38=0,"",IF(isblank(Wine!AP38),"",Wine!AP38))</f>
        <v/>
      </c>
      <c r="G2841" s="450" t="str">
        <f>if(Wine!AP38=0,"",IF(isblank(Wine!AP38),"",if(MOC!$J$156=true,Wine!$AO$14,$B$2818)))</f>
        <v/>
      </c>
      <c r="H2841" s="780">
        <f t="shared" si="29"/>
        <v>24</v>
      </c>
    </row>
    <row r="2842">
      <c r="A2842" s="779"/>
      <c r="C2842" s="450" t="b">
        <f>IF(ISBLANK(Wine!AR39),FALSE,if(Wine!AR39=0,FALSE,TRUE))</f>
        <v>0</v>
      </c>
      <c r="D2842" s="450" t="str">
        <f>if(Wine!AP39=0,"",IF(isblank(Wine!AP39),"",if(MOC!$J$148=false,Wine!AO39,if(C2842=true,MOC!$H$148&amp;Wine!AO39,if(MOC!$J$149,MOC!$H$148&amp;Wine!AO39,Wine!AO39)))))</f>
        <v/>
      </c>
      <c r="E2842" s="450" t="str">
        <f>if(Wine!AP39=0,"",IF(isblank(Wine!AP39),"",Wine!AP39))</f>
        <v/>
      </c>
      <c r="G2842" s="450" t="str">
        <f>if(Wine!AP39=0,"",IF(isblank(Wine!AP39),"",if(MOC!$J$156=true,Wine!$AO$14,$B$2818)))</f>
        <v/>
      </c>
      <c r="H2842" s="780">
        <f t="shared" si="29"/>
        <v>25</v>
      </c>
    </row>
    <row r="2843">
      <c r="A2843" s="779"/>
      <c r="C2843" s="450" t="b">
        <f>IF(ISBLANK(Wine!AR40),FALSE,if(Wine!AR40=0,FALSE,TRUE))</f>
        <v>0</v>
      </c>
      <c r="D2843" s="450" t="str">
        <f>if(Wine!AP40=0,"",IF(isblank(Wine!AP40),"",if(MOC!$J$148=false,Wine!AO40,if(C2843=true,MOC!$H$148&amp;Wine!AO40,if(MOC!$J$149,MOC!$H$148&amp;Wine!AO40,Wine!AO40)))))</f>
        <v/>
      </c>
      <c r="E2843" s="450" t="str">
        <f>if(Wine!AP40=0,"",IF(isblank(Wine!AP40),"",Wine!AP40))</f>
        <v/>
      </c>
      <c r="G2843" s="450" t="str">
        <f>if(Wine!AP40=0,"",IF(isblank(Wine!AP40),"",if(MOC!$J$156=true,Wine!$AO$14,$B$2818)))</f>
        <v/>
      </c>
      <c r="H2843" s="780">
        <f t="shared" si="29"/>
        <v>26</v>
      </c>
    </row>
    <row r="2844">
      <c r="A2844" s="779"/>
      <c r="C2844" s="450" t="b">
        <f>IF(ISBLANK(Wine!AR41),FALSE,if(Wine!AR41=0,FALSE,TRUE))</f>
        <v>0</v>
      </c>
      <c r="D2844" s="450" t="str">
        <f>if(Wine!AP41=0,"",IF(isblank(Wine!AP41),"",if(MOC!$J$148=false,Wine!AO41,if(C2844=true,MOC!$H$148&amp;Wine!AO41,if(MOC!$J$149,MOC!$H$148&amp;Wine!AO41,Wine!AO41)))))</f>
        <v/>
      </c>
      <c r="E2844" s="450" t="str">
        <f>if(Wine!AP41=0,"",IF(isblank(Wine!AP41),"",Wine!AP41))</f>
        <v/>
      </c>
      <c r="G2844" s="450" t="str">
        <f>if(Wine!AP41=0,"",IF(isblank(Wine!AP41),"",if(MOC!$J$156=true,Wine!$AO$14,$B$2818)))</f>
        <v/>
      </c>
      <c r="H2844" s="780">
        <f t="shared" si="29"/>
        <v>27</v>
      </c>
    </row>
    <row r="2845">
      <c r="A2845" s="779"/>
      <c r="C2845" s="450" t="b">
        <f>IF(ISBLANK(Wine!AR42),FALSE,if(Wine!AR42=0,FALSE,TRUE))</f>
        <v>0</v>
      </c>
      <c r="D2845" s="450" t="str">
        <f>if(Wine!AP42=0,"",IF(isblank(Wine!AP42),"",if(MOC!$J$148=false,Wine!AO42,if(C2845=true,MOC!$H$148&amp;Wine!AO42,if(MOC!$J$149,MOC!$H$148&amp;Wine!AO42,Wine!AO42)))))</f>
        <v/>
      </c>
      <c r="E2845" s="450" t="str">
        <f>if(Wine!AP42=0,"",IF(isblank(Wine!AP42),"",Wine!AP42))</f>
        <v/>
      </c>
      <c r="G2845" s="450" t="str">
        <f>if(Wine!AP42=0,"",IF(isblank(Wine!AP42),"",if(MOC!$J$156=true,Wine!$AO$14,$B$2818)))</f>
        <v/>
      </c>
      <c r="H2845" s="780">
        <f t="shared" si="29"/>
        <v>28</v>
      </c>
    </row>
    <row r="2846">
      <c r="A2846" s="779"/>
      <c r="C2846" s="450" t="b">
        <f>IF(ISBLANK(Wine!AR43),FALSE,if(Wine!AR43=0,FALSE,TRUE))</f>
        <v>0</v>
      </c>
      <c r="D2846" s="450" t="str">
        <f>if(Wine!AP43=0,"",IF(isblank(Wine!AP43),"",if(MOC!$J$148=false,Wine!AO43,if(C2846=true,MOC!$H$148&amp;Wine!AO43,if(MOC!$J$149,MOC!$H$148&amp;Wine!AO43,Wine!AO43)))))</f>
        <v/>
      </c>
      <c r="E2846" s="450" t="str">
        <f>if(Wine!AP43=0,"",IF(isblank(Wine!AP43),"",Wine!AP43))</f>
        <v/>
      </c>
      <c r="G2846" s="450" t="str">
        <f>if(Wine!AP43=0,"",IF(isblank(Wine!AP43),"",if(MOC!$J$156=true,Wine!$AO$14,$B$2818)))</f>
        <v/>
      </c>
      <c r="H2846" s="780">
        <f t="shared" si="29"/>
        <v>29</v>
      </c>
    </row>
    <row r="2847">
      <c r="A2847" s="779"/>
      <c r="C2847" s="450" t="b">
        <f>IF(ISBLANK(Wine!AR44),FALSE,if(Wine!AR44=0,FALSE,TRUE))</f>
        <v>0</v>
      </c>
      <c r="D2847" s="450" t="str">
        <f>if(Wine!AP44=0,"",IF(isblank(Wine!AP44),"",if(MOC!$J$148=false,Wine!AO44,if(C2847=true,MOC!$H$148&amp;Wine!AO44,if(MOC!$J$149,MOC!$H$148&amp;Wine!AO44,Wine!AO44)))))</f>
        <v/>
      </c>
      <c r="E2847" s="450" t="str">
        <f>if(Wine!AP44=0,"",IF(isblank(Wine!AP44),"",Wine!AP44))</f>
        <v/>
      </c>
      <c r="G2847" s="450" t="str">
        <f>if(Wine!AP44=0,"",IF(isblank(Wine!AP44),"",if(MOC!$J$156=true,Wine!$AO$14,$B$2818)))</f>
        <v/>
      </c>
      <c r="H2847" s="780">
        <f t="shared" si="29"/>
        <v>30</v>
      </c>
    </row>
    <row r="2848">
      <c r="A2848" s="779"/>
      <c r="C2848" s="450" t="b">
        <f>IF(ISBLANK(Wine!AR45),FALSE,if(Wine!AR45=0,FALSE,TRUE))</f>
        <v>0</v>
      </c>
      <c r="D2848" s="450" t="str">
        <f>if(Wine!AP45=0,"",IF(isblank(Wine!AP45),"",if(MOC!$J$148=false,Wine!AO45,if(C2848=true,MOC!$H$148&amp;Wine!AO45,if(MOC!$J$149,MOC!$H$148&amp;Wine!AO45,Wine!AO45)))))</f>
        <v/>
      </c>
      <c r="E2848" s="450" t="str">
        <f>if(Wine!AP45=0,"",IF(isblank(Wine!AP45),"",Wine!AP45))</f>
        <v/>
      </c>
      <c r="G2848" s="450" t="str">
        <f>if(Wine!AP45=0,"",IF(isblank(Wine!AP45),"",if(MOC!$J$156=true,Wine!$AO$14,$B$2818)))</f>
        <v/>
      </c>
      <c r="H2848" s="780">
        <f t="shared" si="29"/>
        <v>31</v>
      </c>
    </row>
    <row r="2849">
      <c r="A2849" s="779"/>
      <c r="C2849" s="450" t="b">
        <f>IF(ISBLANK(Wine!AR46),FALSE,if(Wine!AR46=0,FALSE,TRUE))</f>
        <v>0</v>
      </c>
      <c r="D2849" s="450" t="str">
        <f>if(Wine!AP46=0,"",IF(isblank(Wine!AP46),"",if(MOC!$J$148=false,Wine!AO46,if(C2849=true,MOC!$H$148&amp;Wine!AO46,if(MOC!$J$149,MOC!$H$148&amp;Wine!AO46,Wine!AO46)))))</f>
        <v/>
      </c>
      <c r="E2849" s="450" t="str">
        <f>if(Wine!AP46=0,"",IF(isblank(Wine!AP46),"",Wine!AP46))</f>
        <v/>
      </c>
      <c r="G2849" s="450" t="str">
        <f>if(Wine!AP46=0,"",IF(isblank(Wine!AP46),"",if(MOC!$J$156=true,Wine!$AO$14,$B$2818)))</f>
        <v/>
      </c>
      <c r="H2849" s="780">
        <f t="shared" si="29"/>
        <v>32</v>
      </c>
    </row>
    <row r="2850">
      <c r="A2850" s="779"/>
      <c r="C2850" s="450" t="b">
        <f>IF(ISBLANK(Wine!AR47),FALSE,if(Wine!AR47=0,FALSE,TRUE))</f>
        <v>0</v>
      </c>
      <c r="D2850" s="450" t="str">
        <f>if(Wine!AP47=0,"",IF(isblank(Wine!AP47),"",if(MOC!$J$148=false,Wine!AO47,if(C2850=true,MOC!$H$148&amp;Wine!AO47,if(MOC!$J$149,MOC!$H$148&amp;Wine!AO47,Wine!AO47)))))</f>
        <v/>
      </c>
      <c r="E2850" s="450" t="str">
        <f>if(Wine!AP47=0,"",IF(isblank(Wine!AP47),"",Wine!AP47))</f>
        <v/>
      </c>
      <c r="G2850" s="450" t="str">
        <f>if(Wine!AP47=0,"",IF(isblank(Wine!AP47),"",if(MOC!$J$156=true,Wine!$AO$14,$B$2818)))</f>
        <v/>
      </c>
      <c r="H2850" s="780">
        <f t="shared" si="29"/>
        <v>33</v>
      </c>
    </row>
    <row r="2851">
      <c r="A2851" s="779"/>
      <c r="C2851" s="450" t="b">
        <f>IF(ISBLANK(Wine!AR48),FALSE,if(Wine!AR48=0,FALSE,TRUE))</f>
        <v>0</v>
      </c>
      <c r="D2851" s="450" t="str">
        <f>if(Wine!AP48=0,"",IF(isblank(Wine!AP48),"",if(MOC!$J$148=false,Wine!AO48,if(C2851=true,MOC!$H$148&amp;Wine!AO48,if(MOC!$J$149,MOC!$H$148&amp;Wine!AO48,Wine!AO48)))))</f>
        <v/>
      </c>
      <c r="E2851" s="450" t="str">
        <f>if(Wine!AP48=0,"",IF(isblank(Wine!AP48),"",Wine!AP48))</f>
        <v/>
      </c>
      <c r="G2851" s="450" t="str">
        <f>if(Wine!AP48=0,"",IF(isblank(Wine!AP48),"",if(MOC!$J$156=true,Wine!$AO$14,$B$2818)))</f>
        <v/>
      </c>
      <c r="H2851" s="780">
        <f t="shared" si="29"/>
        <v>34</v>
      </c>
    </row>
    <row r="2852">
      <c r="A2852" s="779"/>
      <c r="C2852" s="450" t="b">
        <f>IF(ISBLANK(Wine!AR49),FALSE,if(Wine!AR49=0,FALSE,TRUE))</f>
        <v>0</v>
      </c>
      <c r="D2852" s="450" t="str">
        <f>if(Wine!AP49=0,"",IF(isblank(Wine!AP49),"",if(MOC!$J$148=false,Wine!AO49,if(C2852=true,MOC!$H$148&amp;Wine!AO49,if(MOC!$J$149,MOC!$H$148&amp;Wine!AO49,Wine!AO49)))))</f>
        <v/>
      </c>
      <c r="E2852" s="450" t="str">
        <f>if(Wine!AP49=0,"",IF(isblank(Wine!AP49),"",Wine!AP49))</f>
        <v/>
      </c>
      <c r="G2852" s="450" t="str">
        <f>if(Wine!AP49=0,"",IF(isblank(Wine!AP49),"",if(MOC!$J$156=true,Wine!$AO$14,$B$2818)))</f>
        <v/>
      </c>
      <c r="H2852" s="780">
        <f t="shared" si="29"/>
        <v>35</v>
      </c>
    </row>
    <row r="2853">
      <c r="A2853" s="779"/>
      <c r="C2853" s="450" t="b">
        <f>IF(ISBLANK(Wine!AR50),FALSE,if(Wine!AR50=0,FALSE,TRUE))</f>
        <v>0</v>
      </c>
      <c r="D2853" s="450" t="str">
        <f>if(Wine!AP50=0,"",IF(isblank(Wine!AP50),"",if(MOC!$J$148=false,Wine!AO50,if(C2853=true,MOC!$H$148&amp;Wine!AO50,if(MOC!$J$149,MOC!$H$148&amp;Wine!AO50,Wine!AO50)))))</f>
        <v/>
      </c>
      <c r="E2853" s="450" t="str">
        <f>if(Wine!AP50=0,"",IF(isblank(Wine!AP50),"",Wine!AP50))</f>
        <v/>
      </c>
      <c r="G2853" s="450" t="str">
        <f>if(Wine!AP50=0,"",IF(isblank(Wine!AP50),"",if(MOC!$J$156=true,Wine!$AO$14,$B$2818)))</f>
        <v/>
      </c>
      <c r="H2853" s="780">
        <f t="shared" si="29"/>
        <v>36</v>
      </c>
    </row>
    <row r="2854">
      <c r="A2854" s="779"/>
      <c r="C2854" s="450" t="b">
        <f>IF(ISBLANK(Wine!AR51),FALSE,if(Wine!AR51=0,FALSE,TRUE))</f>
        <v>0</v>
      </c>
      <c r="D2854" s="450" t="str">
        <f>if(Wine!AP51=0,"",IF(isblank(Wine!AP51),"",if(MOC!$J$148=false,Wine!AO51,if(C2854=true,MOC!$H$148&amp;Wine!AO51,if(MOC!$J$149,MOC!$H$148&amp;Wine!AO51,Wine!AO51)))))</f>
        <v/>
      </c>
      <c r="E2854" s="450" t="str">
        <f>if(Wine!AP51=0,"",IF(isblank(Wine!AP51),"",Wine!AP51))</f>
        <v/>
      </c>
      <c r="G2854" s="450" t="str">
        <f>if(Wine!AP51=0,"",IF(isblank(Wine!AP51),"",if(MOC!$J$156=true,Wine!$AO$14,$B$2818)))</f>
        <v/>
      </c>
      <c r="H2854" s="780">
        <f t="shared" si="29"/>
        <v>37</v>
      </c>
    </row>
    <row r="2855">
      <c r="A2855" s="779"/>
      <c r="C2855" s="450" t="b">
        <f>IF(ISBLANK(Wine!AR52),FALSE,if(Wine!AR52=0,FALSE,TRUE))</f>
        <v>0</v>
      </c>
      <c r="D2855" s="450" t="str">
        <f>if(Wine!AP52=0,"",IF(isblank(Wine!AP52),"",if(MOC!$J$148=false,Wine!AO52,if(C2855=true,MOC!$H$148&amp;Wine!AO52,if(MOC!$J$149,MOC!$H$148&amp;Wine!AO52,Wine!AO52)))))</f>
        <v/>
      </c>
      <c r="E2855" s="450" t="str">
        <f>if(Wine!AP52=0,"",IF(isblank(Wine!AP52),"",Wine!AP52))</f>
        <v/>
      </c>
      <c r="G2855" s="450" t="str">
        <f>if(Wine!AP52=0,"",IF(isblank(Wine!AP52),"",if(MOC!$J$156=true,Wine!$AO$14,$B$2818)))</f>
        <v/>
      </c>
      <c r="H2855" s="780">
        <f t="shared" si="29"/>
        <v>38</v>
      </c>
    </row>
    <row r="2856">
      <c r="A2856" s="779"/>
      <c r="C2856" s="450" t="b">
        <f>IF(ISBLANK(Wine!AR53),FALSE,if(Wine!AR53=0,FALSE,TRUE))</f>
        <v>0</v>
      </c>
      <c r="D2856" s="450" t="str">
        <f>if(Wine!AP53=0,"",IF(isblank(Wine!AP53),"",if(MOC!$J$148=false,Wine!AO53,if(C2856=true,MOC!$H$148&amp;Wine!AO53,if(MOC!$J$149,MOC!$H$148&amp;Wine!AO53,Wine!AO53)))))</f>
        <v/>
      </c>
      <c r="E2856" s="450" t="str">
        <f>if(Wine!AP53=0,"",IF(isblank(Wine!AP53),"",Wine!AP53))</f>
        <v/>
      </c>
      <c r="G2856" s="450" t="str">
        <f>if(Wine!AP53=0,"",IF(isblank(Wine!AP53),"",if(MOC!$J$156=true,Wine!$AO$14,$B$2818)))</f>
        <v/>
      </c>
      <c r="H2856" s="780">
        <f t="shared" si="29"/>
        <v>39</v>
      </c>
    </row>
    <row r="2857">
      <c r="A2857" s="779"/>
      <c r="C2857" s="450" t="b">
        <f>IF(ISBLANK(Wine!AR54),FALSE,if(Wine!AR54=0,FALSE,TRUE))</f>
        <v>0</v>
      </c>
      <c r="D2857" s="450" t="str">
        <f>if(Wine!AP54=0,"",IF(isblank(Wine!AP54),"",if(MOC!$J$148=false,Wine!AO54,if(C2857=true,MOC!$H$148&amp;Wine!AO54,if(MOC!$J$149,MOC!$H$148&amp;Wine!AO54,Wine!AO54)))))</f>
        <v/>
      </c>
      <c r="E2857" s="450" t="str">
        <f>if(Wine!AP54=0,"",IF(isblank(Wine!AP54),"",Wine!AP54))</f>
        <v/>
      </c>
      <c r="G2857" s="450" t="str">
        <f>if(Wine!AP54=0,"",IF(isblank(Wine!AP54),"",if(MOC!$J$156=true,Wine!$AO$14,$B$2818)))</f>
        <v/>
      </c>
      <c r="H2857" s="780">
        <f t="shared" si="29"/>
        <v>40</v>
      </c>
    </row>
    <row r="2858">
      <c r="A2858" s="779"/>
      <c r="C2858" s="450" t="b">
        <f>IF(ISBLANK(Wine!AR55),FALSE,if(Wine!AR55=0,FALSE,TRUE))</f>
        <v>0</v>
      </c>
      <c r="D2858" s="450" t="str">
        <f>if(Wine!AP55=0,"",IF(isblank(Wine!AP55),"",if(MOC!$J$148=false,Wine!AO55,if(C2858=true,MOC!$H$148&amp;Wine!AO55,if(MOC!$J$149,MOC!$H$148&amp;Wine!AO55,Wine!AO55)))))</f>
        <v/>
      </c>
      <c r="E2858" s="450" t="str">
        <f>if(Wine!AP55=0,"",IF(isblank(Wine!AP55),"",Wine!AP55))</f>
        <v/>
      </c>
      <c r="G2858" s="450" t="str">
        <f>if(Wine!AP55=0,"",IF(isblank(Wine!AP55),"",if(MOC!$J$156=true,Wine!$AO$14,$B$2818)))</f>
        <v/>
      </c>
      <c r="H2858" s="780">
        <f t="shared" si="29"/>
        <v>41</v>
      </c>
    </row>
    <row r="2859">
      <c r="A2859" s="779"/>
      <c r="C2859" s="450" t="b">
        <f>IF(ISBLANK(Wine!AR56),FALSE,if(Wine!AR56=0,FALSE,TRUE))</f>
        <v>0</v>
      </c>
      <c r="D2859" s="450" t="str">
        <f>if(Wine!AP56=0,"",IF(isblank(Wine!AP56),"",if(MOC!$J$148=false,Wine!AO56,if(C2859=true,MOC!$H$148&amp;Wine!AO56,if(MOC!$J$149,MOC!$H$148&amp;Wine!AO56,Wine!AO56)))))</f>
        <v/>
      </c>
      <c r="E2859" s="450" t="str">
        <f>if(Wine!AP56=0,"",IF(isblank(Wine!AP56),"",Wine!AP56))</f>
        <v/>
      </c>
      <c r="G2859" s="450" t="str">
        <f>if(Wine!AP56=0,"",IF(isblank(Wine!AP56),"",if(MOC!$J$156=true,Wine!$AO$14,$B$2818)))</f>
        <v/>
      </c>
      <c r="H2859" s="780">
        <f t="shared" si="29"/>
        <v>42</v>
      </c>
    </row>
    <row r="2860">
      <c r="A2860" s="779"/>
      <c r="C2860" s="450" t="b">
        <f>IF(ISBLANK(Wine!AR57),FALSE,if(Wine!AR57=0,FALSE,TRUE))</f>
        <v>0</v>
      </c>
      <c r="D2860" s="450" t="str">
        <f>if(Wine!AP57=0,"",IF(isblank(Wine!AP57),"",if(MOC!$J$148=false,Wine!AO57,if(C2860=true,MOC!$H$148&amp;Wine!AO57,if(MOC!$J$149,MOC!$H$148&amp;Wine!AO57,Wine!AO57)))))</f>
        <v/>
      </c>
      <c r="E2860" s="450" t="str">
        <f>if(Wine!AP57=0,"",IF(isblank(Wine!AP57),"",Wine!AP57))</f>
        <v/>
      </c>
      <c r="G2860" s="450" t="str">
        <f>if(Wine!AP57=0,"",IF(isblank(Wine!AP57),"",if(MOC!$J$156=true,Wine!$AO$14,$B$2818)))</f>
        <v/>
      </c>
      <c r="H2860" s="780">
        <f t="shared" si="29"/>
        <v>43</v>
      </c>
    </row>
    <row r="2861">
      <c r="A2861" s="779"/>
      <c r="C2861" s="450" t="b">
        <f>IF(ISBLANK(Wine!AR58),FALSE,if(Wine!AR58=0,FALSE,TRUE))</f>
        <v>0</v>
      </c>
      <c r="D2861" s="450" t="str">
        <f>if(Wine!AP58=0,"",IF(isblank(Wine!AP58),"",if(MOC!$J$148=false,Wine!AO58,if(C2861=true,MOC!$H$148&amp;Wine!AO58,if(MOC!$J$149,MOC!$H$148&amp;Wine!AO58,Wine!AO58)))))</f>
        <v/>
      </c>
      <c r="E2861" s="450" t="str">
        <f>if(Wine!AP58=0,"",IF(isblank(Wine!AP58),"",Wine!AP58))</f>
        <v/>
      </c>
      <c r="G2861" s="450" t="str">
        <f>if(Wine!AP58=0,"",IF(isblank(Wine!AP58),"",if(MOC!$J$156=true,Wine!$AO$14,$B$2818)))</f>
        <v/>
      </c>
      <c r="H2861" s="780">
        <f t="shared" si="29"/>
        <v>44</v>
      </c>
    </row>
    <row r="2862">
      <c r="A2862" s="779"/>
      <c r="C2862" s="450" t="b">
        <f>IF(ISBLANK(Wine!AR59),FALSE,if(Wine!AR59=0,FALSE,TRUE))</f>
        <v>0</v>
      </c>
      <c r="D2862" s="450" t="str">
        <f>if(Wine!AP59=0,"",IF(isblank(Wine!AP59),"",if(MOC!$J$148=false,Wine!AO59,if(C2862=true,MOC!$H$148&amp;Wine!AO59,if(MOC!$J$149,MOC!$H$148&amp;Wine!AO59,Wine!AO59)))))</f>
        <v/>
      </c>
      <c r="E2862" s="450" t="str">
        <f>if(Wine!AP59=0,"",IF(isblank(Wine!AP59),"",Wine!AP59))</f>
        <v/>
      </c>
      <c r="G2862" s="450" t="str">
        <f>if(Wine!AP59=0,"",IF(isblank(Wine!AP59),"",if(MOC!$J$156=true,Wine!$AO$14,$B$2818)))</f>
        <v/>
      </c>
      <c r="H2862" s="780">
        <f t="shared" si="29"/>
        <v>45</v>
      </c>
    </row>
    <row r="2863">
      <c r="A2863" s="779"/>
      <c r="C2863" s="450" t="b">
        <f>IF(ISBLANK(Wine!AR60),FALSE,if(Wine!AR60=0,FALSE,TRUE))</f>
        <v>0</v>
      </c>
      <c r="D2863" s="450" t="str">
        <f>if(Wine!AP60=0,"",IF(isblank(Wine!AP60),"",if(MOC!$J$148=false,Wine!AO60,if(C2863=true,MOC!$H$148&amp;Wine!AO60,if(MOC!$J$149,MOC!$H$148&amp;Wine!AO60,Wine!AO60)))))</f>
        <v/>
      </c>
      <c r="E2863" s="450" t="str">
        <f>if(Wine!AP60=0,"",IF(isblank(Wine!AP60),"",Wine!AP60))</f>
        <v/>
      </c>
      <c r="G2863" s="450" t="str">
        <f>if(Wine!AP60=0,"",IF(isblank(Wine!AP60),"",if(MOC!$J$156=true,Wine!$AO$14,$B$2818)))</f>
        <v/>
      </c>
      <c r="H2863" s="780">
        <f t="shared" si="29"/>
        <v>46</v>
      </c>
    </row>
    <row r="2864">
      <c r="A2864" s="779"/>
      <c r="C2864" s="450" t="b">
        <f>IF(ISBLANK(Wine!AR61),FALSE,if(Wine!AR61=0,FALSE,TRUE))</f>
        <v>0</v>
      </c>
      <c r="D2864" s="450" t="str">
        <f>if(Wine!AP61=0,"",IF(isblank(Wine!AP61),"",if(MOC!$J$148=false,Wine!AO61,if(C2864=true,MOC!$H$148&amp;Wine!AO61,if(MOC!$J$149,MOC!$H$148&amp;Wine!AO61,Wine!AO61)))))</f>
        <v/>
      </c>
      <c r="E2864" s="450" t="str">
        <f>if(Wine!AP61=0,"",IF(isblank(Wine!AP61),"",Wine!AP61))</f>
        <v/>
      </c>
      <c r="G2864" s="450" t="str">
        <f>if(Wine!AP61=0,"",IF(isblank(Wine!AP61),"",if(MOC!$J$156=true,Wine!$AO$14,$B$2818)))</f>
        <v/>
      </c>
      <c r="H2864" s="780">
        <f t="shared" si="29"/>
        <v>47</v>
      </c>
    </row>
    <row r="2865">
      <c r="A2865" s="779"/>
      <c r="C2865" s="450" t="b">
        <f>IF(ISBLANK(Wine!AR62),FALSE,if(Wine!AR62=0,FALSE,TRUE))</f>
        <v>0</v>
      </c>
      <c r="D2865" s="450" t="str">
        <f>if(Wine!AP62=0,"",IF(isblank(Wine!AP62),"",if(MOC!$J$148=false,Wine!AO62,if(C2865=true,MOC!$H$148&amp;Wine!AO62,if(MOC!$J$149,MOC!$H$148&amp;Wine!AO62,Wine!AO62)))))</f>
        <v/>
      </c>
      <c r="E2865" s="450" t="str">
        <f>if(Wine!AP62=0,"",IF(isblank(Wine!AP62),"",Wine!AP62))</f>
        <v/>
      </c>
      <c r="G2865" s="450" t="str">
        <f>if(Wine!AP62=0,"",IF(isblank(Wine!AP62),"",if(MOC!$J$156=true,Wine!$AO$14,$B$2818)))</f>
        <v/>
      </c>
      <c r="H2865" s="780">
        <f t="shared" si="29"/>
        <v>48</v>
      </c>
    </row>
    <row r="2866">
      <c r="A2866" s="779"/>
      <c r="C2866" s="450" t="b">
        <f>IF(ISBLANK(Wine!AR63),FALSE,if(Wine!AR63=0,FALSE,TRUE))</f>
        <v>0</v>
      </c>
      <c r="D2866" s="450" t="str">
        <f>if(Wine!AP63=0,"",IF(isblank(Wine!AP63),"",if(MOC!$J$148=false,Wine!AO63,if(C2866=true,MOC!$H$148&amp;Wine!AO63,if(MOC!$J$149,MOC!$H$148&amp;Wine!AO63,Wine!AO63)))))</f>
        <v/>
      </c>
      <c r="E2866" s="450" t="str">
        <f>if(Wine!AP63=0,"",IF(isblank(Wine!AP63),"",Wine!AP63))</f>
        <v/>
      </c>
      <c r="G2866" s="450" t="str">
        <f>if(Wine!AP63=0,"",IF(isblank(Wine!AP63),"",if(MOC!$J$156=true,Wine!$AO$14,$B$2818)))</f>
        <v/>
      </c>
      <c r="H2866" s="780">
        <f t="shared" si="29"/>
        <v>49</v>
      </c>
    </row>
    <row r="2867">
      <c r="A2867" s="779"/>
      <c r="C2867" s="450" t="b">
        <f>IF(ISBLANK(Wine!AR64),FALSE,if(Wine!AR64=0,FALSE,TRUE))</f>
        <v>0</v>
      </c>
      <c r="D2867" s="450" t="str">
        <f>if(Wine!AP64=0,"",IF(isblank(Wine!AP64),"",if(MOC!$J$148=false,Wine!AO64,if(C2867=true,MOC!$H$148&amp;Wine!AO64,if(MOC!$J$149,MOC!$H$148&amp;Wine!AO64,Wine!AO64)))))</f>
        <v/>
      </c>
      <c r="E2867" s="450" t="str">
        <f>if(Wine!AP64=0,"",IF(isblank(Wine!AP64),"",Wine!AP64))</f>
        <v/>
      </c>
      <c r="G2867" s="450" t="str">
        <f>if(Wine!AP64=0,"",IF(isblank(Wine!AP64),"",if(MOC!$J$156=true,Wine!$AO$14,$B$2818)))</f>
        <v/>
      </c>
      <c r="H2867" s="780">
        <f t="shared" si="29"/>
        <v>50</v>
      </c>
    </row>
    <row r="2868">
      <c r="A2868" s="779"/>
      <c r="C2868" s="450" t="b">
        <f>IF(ISBLANK(Wine!AR65),FALSE,if(Wine!AR65=0,FALSE,TRUE))</f>
        <v>0</v>
      </c>
      <c r="D2868" s="450" t="str">
        <f>if(Wine!AP65=0,"",IF(isblank(Wine!AP65),"",if(MOC!$J$148=false,Wine!AO65,if(C2868=true,MOC!$H$148&amp;Wine!AO65,if(MOC!$J$149,MOC!$H$148&amp;Wine!AO65,Wine!AO65)))))</f>
        <v/>
      </c>
      <c r="E2868" s="450" t="str">
        <f>if(Wine!AP65=0,"",IF(isblank(Wine!AP65),"",Wine!AP65))</f>
        <v/>
      </c>
      <c r="G2868" s="450" t="str">
        <f>if(Wine!AP65=0,"",IF(isblank(Wine!AP65),"",if(MOC!$J$156=true,Wine!$AO$14,$B$2818)))</f>
        <v/>
      </c>
      <c r="H2868" s="780">
        <f t="shared" si="29"/>
        <v>51</v>
      </c>
    </row>
    <row r="2869">
      <c r="A2869" s="779"/>
      <c r="C2869" s="450" t="b">
        <f>IF(ISBLANK(Wine!AR66),FALSE,if(Wine!AR66=0,FALSE,TRUE))</f>
        <v>0</v>
      </c>
      <c r="D2869" s="450" t="str">
        <f>if(Wine!AP66=0,"",IF(isblank(Wine!AP66),"",if(MOC!$J$148=false,Wine!AO66,if(C2869=true,MOC!$H$148&amp;Wine!AO66,if(MOC!$J$149,MOC!$H$148&amp;Wine!AO66,Wine!AO66)))))</f>
        <v/>
      </c>
      <c r="E2869" s="450" t="str">
        <f>if(Wine!AP66=0,"",IF(isblank(Wine!AP66),"",Wine!AP66))</f>
        <v/>
      </c>
      <c r="G2869" s="450" t="str">
        <f>if(Wine!AP66=0,"",IF(isblank(Wine!AP66),"",if(MOC!$J$156=true,Wine!$AO$14,$B$2818)))</f>
        <v/>
      </c>
      <c r="H2869" s="780">
        <f t="shared" si="29"/>
        <v>52</v>
      </c>
    </row>
    <row r="2870">
      <c r="A2870" s="779"/>
      <c r="C2870" s="450" t="b">
        <f>IF(ISBLANK(Wine!AR67),FALSE,if(Wine!AR67=0,FALSE,TRUE))</f>
        <v>0</v>
      </c>
      <c r="D2870" s="450" t="str">
        <f>if(Wine!AP67=0,"",IF(isblank(Wine!AP67),"",if(MOC!$J$148=false,Wine!AO67,if(C2870=true,MOC!$H$148&amp;Wine!AO67,if(MOC!$J$149,MOC!$H$148&amp;Wine!AO67,Wine!AO67)))))</f>
        <v/>
      </c>
      <c r="E2870" s="450" t="str">
        <f>if(Wine!AP67=0,"",IF(isblank(Wine!AP67),"",Wine!AP67))</f>
        <v/>
      </c>
      <c r="G2870" s="450" t="str">
        <f>if(Wine!AP67=0,"",IF(isblank(Wine!AP67),"",if(MOC!$J$156=true,Wine!$AO$14,$B$2818)))</f>
        <v/>
      </c>
      <c r="H2870" s="780">
        <f t="shared" si="29"/>
        <v>53</v>
      </c>
    </row>
    <row r="2871">
      <c r="A2871" s="779"/>
      <c r="C2871" s="450" t="b">
        <f>IF(ISBLANK(Wine!AR68),FALSE,if(Wine!AR68=0,FALSE,TRUE))</f>
        <v>0</v>
      </c>
      <c r="D2871" s="450" t="str">
        <f>if(Wine!AP68=0,"",IF(isblank(Wine!AP68),"",if(MOC!$J$148=false,Wine!AO68,if(C2871=true,MOC!$H$148&amp;Wine!AO68,if(MOC!$J$149,MOC!$H$148&amp;Wine!AO68,Wine!AO68)))))</f>
        <v/>
      </c>
      <c r="E2871" s="450" t="str">
        <f>if(Wine!AP68=0,"",IF(isblank(Wine!AP68),"",Wine!AP68))</f>
        <v/>
      </c>
      <c r="G2871" s="450" t="str">
        <f>if(Wine!AP68=0,"",IF(isblank(Wine!AP68),"",if(MOC!$J$156=true,Wine!$AO$14,$B$2818)))</f>
        <v/>
      </c>
      <c r="H2871" s="780">
        <f t="shared" si="29"/>
        <v>54</v>
      </c>
    </row>
    <row r="2872">
      <c r="A2872" s="779"/>
      <c r="C2872" s="450" t="b">
        <f>IF(ISBLANK(Wine!AR69),FALSE,if(Wine!AR69=0,FALSE,TRUE))</f>
        <v>0</v>
      </c>
      <c r="D2872" s="450" t="str">
        <f>if(Wine!AP69=0,"",IF(isblank(Wine!AP69),"",if(MOC!$J$148=false,Wine!AO69,if(C2872=true,MOC!$H$148&amp;Wine!AO69,if(MOC!$J$149,MOC!$H$148&amp;Wine!AO69,Wine!AO69)))))</f>
        <v/>
      </c>
      <c r="E2872" s="450" t="str">
        <f>if(Wine!AP69=0,"",IF(isblank(Wine!AP69),"",Wine!AP69))</f>
        <v/>
      </c>
      <c r="G2872" s="450" t="str">
        <f>if(Wine!AP69=0,"",IF(isblank(Wine!AP69),"",if(MOC!$J$156=true,Wine!$AO$14,$B$2818)))</f>
        <v/>
      </c>
      <c r="H2872" s="780">
        <f t="shared" si="29"/>
        <v>55</v>
      </c>
    </row>
    <row r="2873">
      <c r="A2873" s="779"/>
      <c r="C2873" s="450" t="b">
        <f>IF(ISBLANK(Wine!AR70),FALSE,if(Wine!AR70=0,FALSE,TRUE))</f>
        <v>0</v>
      </c>
      <c r="D2873" s="450" t="str">
        <f>if(Wine!AP70=0,"",IF(isblank(Wine!AP70),"",if(MOC!$J$148=false,Wine!AO70,if(C2873=true,MOC!$H$148&amp;Wine!AO70,if(MOC!$J$149,MOC!$H$148&amp;Wine!AO70,Wine!AO70)))))</f>
        <v/>
      </c>
      <c r="E2873" s="450" t="str">
        <f>if(Wine!AP70=0,"",IF(isblank(Wine!AP70),"",Wine!AP70))</f>
        <v/>
      </c>
      <c r="G2873" s="450" t="str">
        <f>if(Wine!AP70=0,"",IF(isblank(Wine!AP70),"",if(MOC!$J$156=true,Wine!$AO$14,$B$2818)))</f>
        <v/>
      </c>
      <c r="H2873" s="780">
        <f t="shared" si="29"/>
        <v>56</v>
      </c>
    </row>
    <row r="2874">
      <c r="A2874" s="779"/>
      <c r="C2874" s="450" t="b">
        <f>IF(ISBLANK(Wine!AR71),FALSE,if(Wine!AR71=0,FALSE,TRUE))</f>
        <v>0</v>
      </c>
      <c r="D2874" s="450" t="str">
        <f>if(Wine!AP71=0,"",IF(isblank(Wine!AP71),"",if(MOC!$J$148=false,Wine!AO71,if(C2874=true,MOC!$H$148&amp;Wine!AO71,if(MOC!$J$149,MOC!$H$148&amp;Wine!AO71,Wine!AO71)))))</f>
        <v/>
      </c>
      <c r="E2874" s="450" t="str">
        <f>if(Wine!AP71=0,"",IF(isblank(Wine!AP71),"",Wine!AP71))</f>
        <v/>
      </c>
      <c r="G2874" s="450" t="str">
        <f>if(Wine!AP71=0,"",IF(isblank(Wine!AP71),"",if(MOC!$J$156=true,Wine!$AO$14,$B$2818)))</f>
        <v/>
      </c>
      <c r="H2874" s="780">
        <f t="shared" si="29"/>
        <v>57</v>
      </c>
    </row>
    <row r="2875">
      <c r="A2875" s="779"/>
      <c r="C2875" s="450" t="b">
        <f>IF(ISBLANK(Wine!AR72),FALSE,if(Wine!AR72=0,FALSE,TRUE))</f>
        <v>0</v>
      </c>
      <c r="D2875" s="450" t="str">
        <f>if(Wine!AP72=0,"",IF(isblank(Wine!AP72),"",if(MOC!$J$148=false,Wine!AO72,if(C2875=true,MOC!$H$148&amp;Wine!AO72,if(MOC!$J$149,MOC!$H$148&amp;Wine!AO72,Wine!AO72)))))</f>
        <v/>
      </c>
      <c r="E2875" s="450" t="str">
        <f>if(Wine!AP72=0,"",IF(isblank(Wine!AP72),"",Wine!AP72))</f>
        <v/>
      </c>
      <c r="G2875" s="450" t="str">
        <f>if(Wine!AP72=0,"",IF(isblank(Wine!AP72),"",if(MOC!$J$156=true,Wine!$AO$14,$B$2818)))</f>
        <v/>
      </c>
      <c r="H2875" s="780">
        <f t="shared" si="29"/>
        <v>58</v>
      </c>
    </row>
    <row r="2876">
      <c r="A2876" s="779"/>
      <c r="C2876" s="450" t="b">
        <f>IF(ISBLANK(Wine!AR73),FALSE,if(Wine!AR73=0,FALSE,TRUE))</f>
        <v>0</v>
      </c>
      <c r="D2876" s="450" t="str">
        <f>if(Wine!AP73=0,"",IF(isblank(Wine!AP73),"",if(MOC!$J$148=false,Wine!AO73,if(C2876=true,MOC!$H$148&amp;Wine!AO73,if(MOC!$J$149,MOC!$H$148&amp;Wine!AO73,Wine!AO73)))))</f>
        <v/>
      </c>
      <c r="E2876" s="450" t="str">
        <f>if(Wine!AP73=0,"",IF(isblank(Wine!AP73),"",Wine!AP73))</f>
        <v/>
      </c>
      <c r="G2876" s="450" t="str">
        <f>if(Wine!AP73=0,"",IF(isblank(Wine!AP73),"",if(MOC!$J$156=true,Wine!$AO$14,$B$2818)))</f>
        <v/>
      </c>
      <c r="H2876" s="780">
        <f t="shared" si="29"/>
        <v>59</v>
      </c>
    </row>
    <row r="2877">
      <c r="A2877" s="779"/>
      <c r="C2877" s="450" t="b">
        <f>IF(ISBLANK(Wine!AR74),FALSE,if(Wine!AR74=0,FALSE,TRUE))</f>
        <v>0</v>
      </c>
      <c r="D2877" s="450" t="str">
        <f>if(Wine!AP74=0,"",IF(isblank(Wine!AP74),"",if(MOC!$J$148=false,Wine!AO74,if(C2877=true,MOC!$H$148&amp;Wine!AO74,if(MOC!$J$149,MOC!$H$148&amp;Wine!AO74,Wine!AO74)))))</f>
        <v/>
      </c>
      <c r="E2877" s="450" t="str">
        <f>if(Wine!AP74=0,"",IF(isblank(Wine!AP74),"",Wine!AP74))</f>
        <v/>
      </c>
      <c r="G2877" s="450" t="str">
        <f>if(Wine!AP74=0,"",IF(isblank(Wine!AP74),"",if(MOC!$J$156=true,Wine!$AO$14,$B$2818)))</f>
        <v/>
      </c>
      <c r="H2877" s="780">
        <f t="shared" si="29"/>
        <v>60</v>
      </c>
    </row>
    <row r="2878">
      <c r="A2878" s="779"/>
      <c r="C2878" s="450" t="b">
        <f>IF(ISBLANK(Wine!AR75),FALSE,if(Wine!AR75=0,FALSE,TRUE))</f>
        <v>0</v>
      </c>
      <c r="D2878" s="450" t="str">
        <f>if(Wine!AP75=0,"",IF(isblank(Wine!AP75),"",if(MOC!$J$148=false,Wine!AO75,if(C2878=true,MOC!$H$148&amp;Wine!AO75,if(MOC!$J$149,MOC!$H$148&amp;Wine!AO75,Wine!AO75)))))</f>
        <v/>
      </c>
      <c r="E2878" s="450" t="str">
        <f>if(Wine!AP75=0,"",IF(isblank(Wine!AP75),"",Wine!AP75))</f>
        <v/>
      </c>
      <c r="G2878" s="450" t="str">
        <f>if(Wine!AP75=0,"",IF(isblank(Wine!AP75),"",if(MOC!$J$156=true,Wine!$AO$14,$B$2818)))</f>
        <v/>
      </c>
      <c r="H2878" s="780">
        <f t="shared" si="29"/>
        <v>61</v>
      </c>
    </row>
    <row r="2879">
      <c r="A2879" s="779"/>
      <c r="C2879" s="450" t="b">
        <f>IF(ISBLANK(Wine!AR76),FALSE,if(Wine!AR76=0,FALSE,TRUE))</f>
        <v>0</v>
      </c>
      <c r="D2879" s="450" t="str">
        <f>if(Wine!AP76=0,"",IF(isblank(Wine!AP76),"",if(MOC!$J$148=false,Wine!AO76,if(C2879=true,MOC!$H$148&amp;Wine!AO76,if(MOC!$J$149,MOC!$H$148&amp;Wine!AO76,Wine!AO76)))))</f>
        <v/>
      </c>
      <c r="E2879" s="450" t="str">
        <f>if(Wine!AP76=0,"",IF(isblank(Wine!AP76),"",Wine!AP76))</f>
        <v/>
      </c>
      <c r="G2879" s="450" t="str">
        <f>if(Wine!AP76=0,"",IF(isblank(Wine!AP76),"",if(MOC!$J$156=true,Wine!$AO$14,$B$2818)))</f>
        <v/>
      </c>
      <c r="H2879" s="780">
        <f t="shared" si="29"/>
        <v>62</v>
      </c>
    </row>
    <row r="2880">
      <c r="A2880" s="779"/>
      <c r="C2880" s="450" t="b">
        <f>IF(ISBLANK(Wine!AR77),FALSE,if(Wine!AR77=0,FALSE,TRUE))</f>
        <v>0</v>
      </c>
      <c r="D2880" s="450" t="str">
        <f>if(Wine!AP77=0,"",IF(isblank(Wine!AP77),"",if(MOC!$J$148=false,Wine!AO77,if(C2880=true,MOC!$H$148&amp;Wine!AO77,if(MOC!$J$149,MOC!$H$148&amp;Wine!AO77,Wine!AO77)))))</f>
        <v/>
      </c>
      <c r="E2880" s="450" t="str">
        <f>if(Wine!AP77=0,"",IF(isblank(Wine!AP77),"",Wine!AP77))</f>
        <v/>
      </c>
      <c r="G2880" s="450" t="str">
        <f>if(Wine!AP77=0,"",IF(isblank(Wine!AP77),"",if(MOC!$J$156=true,Wine!$AO$14,$B$2818)))</f>
        <v/>
      </c>
      <c r="H2880" s="780">
        <f t="shared" si="29"/>
        <v>63</v>
      </c>
    </row>
    <row r="2881">
      <c r="A2881" s="779"/>
      <c r="C2881" s="450" t="b">
        <f>IF(ISBLANK(Wine!AR78),FALSE,if(Wine!AR78=0,FALSE,TRUE))</f>
        <v>0</v>
      </c>
      <c r="D2881" s="450" t="str">
        <f>if(Wine!AP78=0,"",IF(isblank(Wine!AP78),"",if(MOC!$J$148=false,Wine!AO78,if(C2881=true,MOC!$H$148&amp;Wine!AO78,if(MOC!$J$149,MOC!$H$148&amp;Wine!AO78,Wine!AO78)))))</f>
        <v/>
      </c>
      <c r="E2881" s="450" t="str">
        <f>if(Wine!AP78=0,"",IF(isblank(Wine!AP78),"",Wine!AP78))</f>
        <v/>
      </c>
      <c r="G2881" s="450" t="str">
        <f>if(Wine!AP78=0,"",IF(isblank(Wine!AP78),"",if(MOC!$J$156=true,Wine!$AO$14,$B$2818)))</f>
        <v/>
      </c>
      <c r="H2881" s="780">
        <f t="shared" si="29"/>
        <v>64</v>
      </c>
    </row>
    <row r="2882">
      <c r="A2882" s="779"/>
      <c r="C2882" s="450" t="b">
        <f>IF(ISBLANK(Wine!AR79),FALSE,if(Wine!AR79=0,FALSE,TRUE))</f>
        <v>0</v>
      </c>
      <c r="D2882" s="450" t="str">
        <f>if(Wine!AP79=0,"",IF(isblank(Wine!AP79),"",if(MOC!$J$148=false,Wine!AO79,if(C2882=true,MOC!$H$148&amp;Wine!AO79,if(MOC!$J$149,MOC!$H$148&amp;Wine!AO79,Wine!AO79)))))</f>
        <v/>
      </c>
      <c r="E2882" s="450" t="str">
        <f>if(Wine!AP79=0,"",IF(isblank(Wine!AP79),"",Wine!AP79))</f>
        <v/>
      </c>
      <c r="G2882" s="450" t="str">
        <f>if(Wine!AP79=0,"",IF(isblank(Wine!AP79),"",if(MOC!$J$156=true,Wine!$AO$14,$B$2818)))</f>
        <v/>
      </c>
      <c r="H2882" s="780">
        <f t="shared" si="29"/>
        <v>65</v>
      </c>
    </row>
    <row r="2883">
      <c r="A2883" s="779"/>
      <c r="C2883" s="450" t="b">
        <f>IF(ISBLANK(Wine!AR80),FALSE,if(Wine!AR80=0,FALSE,TRUE))</f>
        <v>0</v>
      </c>
      <c r="D2883" s="450" t="str">
        <f>if(Wine!AP80=0,"",IF(isblank(Wine!AP80),"",if(MOC!$J$148=false,Wine!AO80,if(C2883=true,MOC!$H$148&amp;Wine!AO80,if(MOC!$J$149,MOC!$H$148&amp;Wine!AO80,Wine!AO80)))))</f>
        <v/>
      </c>
      <c r="E2883" s="450" t="str">
        <f>if(Wine!AP80=0,"",IF(isblank(Wine!AP80),"",Wine!AP80))</f>
        <v/>
      </c>
      <c r="G2883" s="450" t="str">
        <f>if(Wine!AP80=0,"",IF(isblank(Wine!AP80),"",if(MOC!$J$156=true,Wine!$AO$14,$B$2818)))</f>
        <v/>
      </c>
      <c r="H2883" s="780">
        <f t="shared" si="29"/>
        <v>66</v>
      </c>
    </row>
    <row r="2884">
      <c r="A2884" s="779"/>
      <c r="C2884" s="450" t="b">
        <f>IF(ISBLANK(Wine!AR81),FALSE,if(Wine!AR81=0,FALSE,TRUE))</f>
        <v>0</v>
      </c>
      <c r="D2884" s="450" t="str">
        <f>if(Wine!AP81=0,"",IF(isblank(Wine!AP81),"",if(MOC!$J$148=false,Wine!AO81,if(C2884=true,MOC!$H$148&amp;Wine!AO81,if(MOC!$J$149,MOC!$H$148&amp;Wine!AO81,Wine!AO81)))))</f>
        <v/>
      </c>
      <c r="E2884" s="450" t="str">
        <f>if(Wine!AP81=0,"",IF(isblank(Wine!AP81),"",Wine!AP81))</f>
        <v/>
      </c>
      <c r="G2884" s="450" t="str">
        <f>if(Wine!AP81=0,"",IF(isblank(Wine!AP81),"",if(MOC!$J$156=true,Wine!$AO$14,$B$2818)))</f>
        <v/>
      </c>
      <c r="H2884" s="780">
        <f t="shared" si="29"/>
        <v>67</v>
      </c>
    </row>
    <row r="2885">
      <c r="A2885" s="779"/>
      <c r="C2885" s="450" t="b">
        <f>IF(ISBLANK(Wine!AR82),FALSE,if(Wine!AR82=0,FALSE,TRUE))</f>
        <v>0</v>
      </c>
      <c r="D2885" s="450" t="str">
        <f>if(Wine!AP82=0,"",IF(isblank(Wine!AP82),"",if(MOC!$J$148=false,Wine!AO82,if(C2885=true,MOC!$H$148&amp;Wine!AO82,if(MOC!$J$149,MOC!$H$148&amp;Wine!AO82,Wine!AO82)))))</f>
        <v/>
      </c>
      <c r="E2885" s="450" t="str">
        <f>if(Wine!AP82=0,"",IF(isblank(Wine!AP82),"",Wine!AP82))</f>
        <v/>
      </c>
      <c r="G2885" s="450" t="str">
        <f>if(Wine!AP82=0,"",IF(isblank(Wine!AP82),"",if(MOC!$J$156=true,Wine!$AO$14,$B$2818)))</f>
        <v/>
      </c>
      <c r="H2885" s="780">
        <f t="shared" si="29"/>
        <v>68</v>
      </c>
    </row>
    <row r="2886">
      <c r="A2886" s="779"/>
      <c r="C2886" s="450" t="b">
        <f>IF(ISBLANK(Wine!AR83),FALSE,if(Wine!AR83=0,FALSE,TRUE))</f>
        <v>0</v>
      </c>
      <c r="D2886" s="450" t="str">
        <f>if(Wine!AP83=0,"",IF(isblank(Wine!AP83),"",if(MOC!$J$148=false,Wine!AO83,if(C2886=true,MOC!$H$148&amp;Wine!AO83,if(MOC!$J$149,MOC!$H$148&amp;Wine!AO83,Wine!AO83)))))</f>
        <v/>
      </c>
      <c r="E2886" s="450" t="str">
        <f>if(Wine!AP83=0,"",IF(isblank(Wine!AP83),"",Wine!AP83))</f>
        <v/>
      </c>
      <c r="G2886" s="450" t="str">
        <f>if(Wine!AP83=0,"",IF(isblank(Wine!AP83),"",if(MOC!$J$156=true,Wine!$AO$14,$B$2818)))</f>
        <v/>
      </c>
      <c r="H2886" s="780">
        <f t="shared" si="29"/>
        <v>69</v>
      </c>
    </row>
    <row r="2887">
      <c r="A2887" s="779"/>
      <c r="C2887" s="450" t="b">
        <f>IF(ISBLANK(Wine!AR84),FALSE,if(Wine!AR84=0,FALSE,TRUE))</f>
        <v>0</v>
      </c>
      <c r="D2887" s="450" t="str">
        <f>if(Wine!AP84=0,"",IF(isblank(Wine!AP84),"",if(MOC!$J$148=false,Wine!AO84,if(C2887=true,MOC!$H$148&amp;Wine!AO84,if(MOC!$J$149,MOC!$H$148&amp;Wine!AO84,Wine!AO84)))))</f>
        <v/>
      </c>
      <c r="E2887" s="450" t="str">
        <f>if(Wine!AP84=0,"",IF(isblank(Wine!AP84),"",Wine!AP84))</f>
        <v/>
      </c>
      <c r="G2887" s="450" t="str">
        <f>if(Wine!AP84=0,"",IF(isblank(Wine!AP84),"",if(MOC!$J$156=true,Wine!$AO$14,$B$2818)))</f>
        <v/>
      </c>
      <c r="H2887" s="780">
        <f t="shared" si="29"/>
        <v>70</v>
      </c>
    </row>
    <row r="2888">
      <c r="A2888" s="779"/>
      <c r="C2888" s="450" t="b">
        <f>IF(ISBLANK(Wine!AR85),FALSE,if(Wine!AR85=0,FALSE,TRUE))</f>
        <v>0</v>
      </c>
      <c r="D2888" s="450" t="str">
        <f>if(Wine!AP85=0,"",IF(isblank(Wine!AP85),"",if(MOC!$J$148=false,Wine!AO85,if(C2888=true,MOC!$H$148&amp;Wine!AO85,if(MOC!$J$149,MOC!$H$148&amp;Wine!AO85,Wine!AO85)))))</f>
        <v/>
      </c>
      <c r="E2888" s="450" t="str">
        <f>if(Wine!AP85=0,"",IF(isblank(Wine!AP85),"",Wine!AP85))</f>
        <v/>
      </c>
      <c r="G2888" s="450" t="str">
        <f>if(Wine!AP85=0,"",IF(isblank(Wine!AP85),"",if(MOC!$J$156=true,Wine!$AO$14,$B$2818)))</f>
        <v/>
      </c>
      <c r="H2888" s="780">
        <f t="shared" si="29"/>
        <v>71</v>
      </c>
    </row>
    <row r="2889">
      <c r="A2889" s="779"/>
      <c r="C2889" s="450" t="b">
        <f>IF(ISBLANK(Wine!AR86),FALSE,if(Wine!AR86=0,FALSE,TRUE))</f>
        <v>0</v>
      </c>
      <c r="D2889" s="450" t="str">
        <f>if(Wine!AP86=0,"",IF(isblank(Wine!AP86),"",if(MOC!$J$148=false,Wine!AO86,if(C2889=true,MOC!$H$148&amp;Wine!AO86,if(MOC!$J$149,MOC!$H$148&amp;Wine!AO86,Wine!AO86)))))</f>
        <v/>
      </c>
      <c r="E2889" s="450" t="str">
        <f>if(Wine!AP86=0,"",IF(isblank(Wine!AP86),"",Wine!AP86))</f>
        <v/>
      </c>
      <c r="G2889" s="450" t="str">
        <f>if(Wine!AP86=0,"",IF(isblank(Wine!AP86),"",if(MOC!$J$156=true,Wine!$AO$14,$B$2818)))</f>
        <v/>
      </c>
      <c r="H2889" s="780">
        <f t="shared" si="29"/>
        <v>72</v>
      </c>
    </row>
    <row r="2890">
      <c r="A2890" s="779"/>
      <c r="C2890" s="450" t="b">
        <f>IF(ISBLANK(Wine!AR87),FALSE,if(Wine!AR87=0,FALSE,TRUE))</f>
        <v>0</v>
      </c>
      <c r="D2890" s="450" t="str">
        <f>if(Wine!AP87=0,"",IF(isblank(Wine!AP87),"",if(MOC!$J$148=false,Wine!AO87,if(C2890=true,MOC!$H$148&amp;Wine!AO87,if(MOC!$J$149,MOC!$H$148&amp;Wine!AO87,Wine!AO87)))))</f>
        <v/>
      </c>
      <c r="E2890" s="450" t="str">
        <f>if(Wine!AP87=0,"",IF(isblank(Wine!AP87),"",Wine!AP87))</f>
        <v/>
      </c>
      <c r="G2890" s="450" t="str">
        <f>if(Wine!AP87=0,"",IF(isblank(Wine!AP87),"",if(MOC!$J$156=true,Wine!$AO$14,$B$2818)))</f>
        <v/>
      </c>
      <c r="H2890" s="780">
        <f t="shared" si="29"/>
        <v>73</v>
      </c>
    </row>
    <row r="2891">
      <c r="A2891" s="779"/>
      <c r="C2891" s="450" t="b">
        <f>IF(ISBLANK(Wine!AR88),FALSE,if(Wine!AR88=0,FALSE,TRUE))</f>
        <v>0</v>
      </c>
      <c r="D2891" s="450" t="str">
        <f>if(Wine!AP88=0,"",IF(isblank(Wine!AP88),"",if(MOC!$J$148=false,Wine!AO88,if(C2891=true,MOC!$H$148&amp;Wine!AO88,if(MOC!$J$149,MOC!$H$148&amp;Wine!AO88,Wine!AO88)))))</f>
        <v/>
      </c>
      <c r="E2891" s="450" t="str">
        <f>if(Wine!AP88=0,"",IF(isblank(Wine!AP88),"",Wine!AP88))</f>
        <v/>
      </c>
      <c r="G2891" s="450" t="str">
        <f>if(Wine!AP88=0,"",IF(isblank(Wine!AP88),"",if(MOC!$J$156=true,Wine!$AO$14,$B$2818)))</f>
        <v/>
      </c>
      <c r="H2891" s="780">
        <f t="shared" si="29"/>
        <v>74</v>
      </c>
    </row>
    <row r="2892">
      <c r="A2892" s="779"/>
      <c r="C2892" s="450" t="b">
        <f>IF(ISBLANK(Wine!AR89),FALSE,if(Wine!AR89=0,FALSE,TRUE))</f>
        <v>0</v>
      </c>
      <c r="D2892" s="450" t="str">
        <f>if(Wine!AP89=0,"",IF(isblank(Wine!AP89),"",if(MOC!$J$148=false,Wine!AO89,if(C2892=true,MOC!$H$148&amp;Wine!AO89,if(MOC!$J$149,MOC!$H$148&amp;Wine!AO89,Wine!AO89)))))</f>
        <v/>
      </c>
      <c r="E2892" s="450" t="str">
        <f>if(Wine!AP89=0,"",IF(isblank(Wine!AP89),"",Wine!AP89))</f>
        <v/>
      </c>
      <c r="G2892" s="450" t="str">
        <f>if(Wine!AP89=0,"",IF(isblank(Wine!AP89),"",if(MOC!$J$156=true,Wine!$AO$14,$B$2818)))</f>
        <v/>
      </c>
      <c r="H2892" s="780">
        <f t="shared" si="29"/>
        <v>75</v>
      </c>
    </row>
    <row r="2893">
      <c r="A2893" s="779"/>
      <c r="C2893" s="450" t="b">
        <f>IF(ISBLANK(Wine!AR90),FALSE,if(Wine!AR90=0,FALSE,TRUE))</f>
        <v>0</v>
      </c>
      <c r="D2893" s="450" t="str">
        <f>if(Wine!AP90=0,"",IF(isblank(Wine!AP90),"",if(MOC!$J$148=false,Wine!AO90,if(C2893=true,MOC!$H$148&amp;Wine!AO90,if(MOC!$J$149,MOC!$H$148&amp;Wine!AO90,Wine!AO90)))))</f>
        <v/>
      </c>
      <c r="E2893" s="450" t="str">
        <f>if(Wine!AP90=0,"",IF(isblank(Wine!AP90),"",Wine!AP90))</f>
        <v/>
      </c>
      <c r="G2893" s="450" t="str">
        <f>if(Wine!AP90=0,"",IF(isblank(Wine!AP90),"",if(MOC!$J$156=true,Wine!$AO$14,$B$2818)))</f>
        <v/>
      </c>
      <c r="H2893" s="780">
        <f t="shared" si="29"/>
        <v>76</v>
      </c>
    </row>
    <row r="2894">
      <c r="A2894" s="779"/>
      <c r="C2894" s="450" t="b">
        <f>IF(ISBLANK(Wine!AR91),FALSE,if(Wine!AR91=0,FALSE,TRUE))</f>
        <v>0</v>
      </c>
      <c r="D2894" s="450" t="str">
        <f>if(Wine!AP91=0,"",IF(isblank(Wine!AP91),"",if(MOC!$J$148=false,Wine!AO91,if(C2894=true,MOC!$H$148&amp;Wine!AO91,if(MOC!$J$149,MOC!$H$148&amp;Wine!AO91,Wine!AO91)))))</f>
        <v/>
      </c>
      <c r="E2894" s="450" t="str">
        <f>if(Wine!AP91=0,"",IF(isblank(Wine!AP91),"",Wine!AP91))</f>
        <v/>
      </c>
      <c r="G2894" s="450" t="str">
        <f>if(Wine!AP91=0,"",IF(isblank(Wine!AP91),"",if(MOC!$J$156=true,Wine!$AO$14,$B$2818)))</f>
        <v/>
      </c>
      <c r="H2894" s="780">
        <f t="shared" si="29"/>
        <v>77</v>
      </c>
    </row>
    <row r="2895">
      <c r="A2895" s="779"/>
      <c r="C2895" s="450" t="b">
        <f>IF(ISBLANK(Wine!AR92),FALSE,if(Wine!AR92=0,FALSE,TRUE))</f>
        <v>0</v>
      </c>
      <c r="D2895" s="450" t="str">
        <f>if(Wine!AP92=0,"",IF(isblank(Wine!AP92),"",if(MOC!$J$148=false,Wine!AO92,if(C2895=true,MOC!$H$148&amp;Wine!AO92,if(MOC!$J$149,MOC!$H$148&amp;Wine!AO92,Wine!AO92)))))</f>
        <v/>
      </c>
      <c r="E2895" s="450" t="str">
        <f>if(Wine!AP92=0,"",IF(isblank(Wine!AP92),"",Wine!AP92))</f>
        <v/>
      </c>
      <c r="G2895" s="450" t="str">
        <f>if(Wine!AP92=0,"",IF(isblank(Wine!AP92),"",if(MOC!$J$156=true,Wine!$AO$14,$B$2818)))</f>
        <v/>
      </c>
      <c r="H2895" s="780">
        <f t="shared" si="29"/>
        <v>78</v>
      </c>
    </row>
    <row r="2896">
      <c r="A2896" s="779"/>
      <c r="C2896" s="450" t="b">
        <f>IF(ISBLANK(Wine!AR93),FALSE,if(Wine!AR93=0,FALSE,TRUE))</f>
        <v>0</v>
      </c>
      <c r="D2896" s="450" t="str">
        <f>if(Wine!AP93=0,"",IF(isblank(Wine!AP93),"",if(MOC!$J$148=false,Wine!AO93,if(C2896=true,MOC!$H$148&amp;Wine!AO93,if(MOC!$J$149,MOC!$H$148&amp;Wine!AO93,Wine!AO93)))))</f>
        <v/>
      </c>
      <c r="E2896" s="450" t="str">
        <f>if(Wine!AP93=0,"",IF(isblank(Wine!AP93),"",Wine!AP93))</f>
        <v/>
      </c>
      <c r="G2896" s="450" t="str">
        <f>if(Wine!AP93=0,"",IF(isblank(Wine!AP93),"",if(MOC!$J$156=true,Wine!$AO$14,$B$2818)))</f>
        <v/>
      </c>
      <c r="H2896" s="780">
        <f t="shared" si="29"/>
        <v>79</v>
      </c>
    </row>
    <row r="2897">
      <c r="A2897" s="779"/>
      <c r="C2897" s="450" t="b">
        <f>IF(ISBLANK(Wine!AR94),FALSE,if(Wine!AR94=0,FALSE,TRUE))</f>
        <v>0</v>
      </c>
      <c r="D2897" s="450" t="str">
        <f>if(Wine!AP94=0,"",IF(isblank(Wine!AP94),"",if(MOC!$J$148=false,Wine!AO94,if(C2897=true,MOC!$H$148&amp;Wine!AO94,if(MOC!$J$149,MOC!$H$148&amp;Wine!AO94,Wine!AO94)))))</f>
        <v/>
      </c>
      <c r="E2897" s="450" t="str">
        <f>if(Wine!AP94=0,"",IF(isblank(Wine!AP94),"",Wine!AP94))</f>
        <v/>
      </c>
      <c r="G2897" s="450" t="str">
        <f>if(Wine!AP94=0,"",IF(isblank(Wine!AP94),"",if(MOC!$J$156=true,Wine!$AO$14,$B$2818)))</f>
        <v/>
      </c>
      <c r="H2897" s="780">
        <f t="shared" si="29"/>
        <v>80</v>
      </c>
    </row>
    <row r="2898">
      <c r="A2898" s="779"/>
      <c r="C2898" s="450" t="b">
        <f>IF(ISBLANK(Wine!AR95),FALSE,if(Wine!AR95=0,FALSE,TRUE))</f>
        <v>0</v>
      </c>
      <c r="D2898" s="450" t="str">
        <f>if(Wine!AP95=0,"",IF(isblank(Wine!AP95),"",if(MOC!$J$148=false,Wine!AO95,if(C2898=true,MOC!$H$148&amp;Wine!AO95,if(MOC!$J$149,MOC!$H$148&amp;Wine!AO95,Wine!AO95)))))</f>
        <v/>
      </c>
      <c r="E2898" s="450" t="str">
        <f>if(Wine!AP95=0,"",IF(isblank(Wine!AP95),"",Wine!AP95))</f>
        <v/>
      </c>
      <c r="G2898" s="450" t="str">
        <f>if(Wine!AP95=0,"",IF(isblank(Wine!AP95),"",if(MOC!$J$156=true,Wine!$AO$14,$B$2818)))</f>
        <v/>
      </c>
      <c r="H2898" s="780">
        <f t="shared" si="29"/>
        <v>81</v>
      </c>
    </row>
    <row r="2899">
      <c r="A2899" s="779"/>
      <c r="C2899" s="450" t="b">
        <f>IF(ISBLANK(Wine!AR96),FALSE,if(Wine!AR96=0,FALSE,TRUE))</f>
        <v>0</v>
      </c>
      <c r="D2899" s="450" t="str">
        <f>if(Wine!AP96=0,"",IF(isblank(Wine!AP96),"",if(MOC!$J$148=false,Wine!AO96,if(C2899=true,MOC!$H$148&amp;Wine!AO96,if(MOC!$J$149,MOC!$H$148&amp;Wine!AO96,Wine!AO96)))))</f>
        <v/>
      </c>
      <c r="E2899" s="450" t="str">
        <f>if(Wine!AP96=0,"",IF(isblank(Wine!AP96),"",Wine!AP96))</f>
        <v/>
      </c>
      <c r="G2899" s="450" t="str">
        <f>if(Wine!AP96=0,"",IF(isblank(Wine!AP96),"",if(MOC!$J$156=true,Wine!$AO$14,$B$2818)))</f>
        <v/>
      </c>
      <c r="H2899" s="780">
        <f t="shared" si="29"/>
        <v>82</v>
      </c>
    </row>
    <row r="2900">
      <c r="A2900" s="779"/>
      <c r="C2900" s="450" t="b">
        <f>IF(ISBLANK(Wine!AR97),FALSE,if(Wine!AR97=0,FALSE,TRUE))</f>
        <v>0</v>
      </c>
      <c r="D2900" s="450" t="str">
        <f>if(Wine!AP97=0,"",IF(isblank(Wine!AP97),"",if(MOC!$J$148=false,Wine!AO97,if(C2900=true,MOC!$H$148&amp;Wine!AO97,if(MOC!$J$149,MOC!$H$148&amp;Wine!AO97,Wine!AO97)))))</f>
        <v/>
      </c>
      <c r="E2900" s="450" t="str">
        <f>if(Wine!AP97=0,"",IF(isblank(Wine!AP97),"",Wine!AP97))</f>
        <v/>
      </c>
      <c r="G2900" s="450" t="str">
        <f>if(Wine!AP97=0,"",IF(isblank(Wine!AP97),"",if(MOC!$J$156=true,Wine!$AO$14,$B$2818)))</f>
        <v/>
      </c>
      <c r="H2900" s="780">
        <f t="shared" si="29"/>
        <v>83</v>
      </c>
    </row>
    <row r="2901">
      <c r="A2901" s="779"/>
      <c r="C2901" s="450" t="b">
        <f>IF(ISBLANK(Wine!AR98),FALSE,if(Wine!AR98=0,FALSE,TRUE))</f>
        <v>0</v>
      </c>
      <c r="D2901" s="450" t="str">
        <f>if(Wine!AP98=0,"",IF(isblank(Wine!AP98),"",if(MOC!$J$148=false,Wine!AO98,if(C2901=true,MOC!$H$148&amp;Wine!AO98,if(MOC!$J$149,MOC!$H$148&amp;Wine!AO98,Wine!AO98)))))</f>
        <v/>
      </c>
      <c r="E2901" s="450" t="str">
        <f>if(Wine!AP98=0,"",IF(isblank(Wine!AP98),"",Wine!AP98))</f>
        <v/>
      </c>
      <c r="G2901" s="450" t="str">
        <f>if(Wine!AP98=0,"",IF(isblank(Wine!AP98),"",if(MOC!$J$156=true,Wine!$AO$14,$B$2818)))</f>
        <v/>
      </c>
      <c r="H2901" s="780">
        <f t="shared" si="29"/>
        <v>84</v>
      </c>
    </row>
    <row r="2902">
      <c r="A2902" s="779"/>
      <c r="C2902" s="450" t="b">
        <f>IF(ISBLANK(Wine!AR99),FALSE,if(Wine!AR99=0,FALSE,TRUE))</f>
        <v>0</v>
      </c>
      <c r="D2902" s="450" t="str">
        <f>if(Wine!AP99=0,"",IF(isblank(Wine!AP99),"",if(MOC!$J$148=false,Wine!AO99,if(C2902=true,MOC!$H$148&amp;Wine!AO99,if(MOC!$J$149,MOC!$H$148&amp;Wine!AO99,Wine!AO99)))))</f>
        <v/>
      </c>
      <c r="E2902" s="450" t="str">
        <f>if(Wine!AP99=0,"",IF(isblank(Wine!AP99),"",Wine!AP99))</f>
        <v/>
      </c>
      <c r="G2902" s="450" t="str">
        <f>if(Wine!AP99=0,"",IF(isblank(Wine!AP99),"",if(MOC!$J$156=true,Wine!$AO$14,$B$2818)))</f>
        <v/>
      </c>
      <c r="H2902" s="780">
        <f t="shared" si="29"/>
        <v>85</v>
      </c>
    </row>
    <row r="2903">
      <c r="A2903" s="779"/>
      <c r="C2903" s="450" t="b">
        <f>IF(ISBLANK(Wine!AR100),FALSE,if(Wine!AR100=0,FALSE,TRUE))</f>
        <v>0</v>
      </c>
      <c r="D2903" s="450" t="str">
        <f>if(Wine!AP100=0,"",IF(isblank(Wine!AP100),"",if(MOC!$J$148=false,Wine!AO100,if(C2903=true,MOC!$H$148&amp;Wine!AO100,if(MOC!$J$149,MOC!$H$148&amp;Wine!AO100,Wine!AO100)))))</f>
        <v/>
      </c>
      <c r="E2903" s="450" t="str">
        <f>if(Wine!AP100=0,"",IF(isblank(Wine!AP100),"",Wine!AP100))</f>
        <v/>
      </c>
      <c r="G2903" s="450" t="str">
        <f>if(Wine!AP100=0,"",IF(isblank(Wine!AP100),"",if(MOC!$J$156=true,Wine!$AO$14,$B$2818)))</f>
        <v/>
      </c>
      <c r="H2903" s="780">
        <f t="shared" si="29"/>
        <v>86</v>
      </c>
    </row>
    <row r="2904">
      <c r="A2904" s="779"/>
      <c r="C2904" s="450" t="b">
        <f>IF(ISBLANK(Wine!AR101),FALSE,if(Wine!AR101=0,FALSE,TRUE))</f>
        <v>0</v>
      </c>
      <c r="D2904" s="450" t="str">
        <f>if(Wine!AP101=0,"",IF(isblank(Wine!AP101),"",if(MOC!$J$148=false,Wine!AO101,if(C2904=true,MOC!$H$148&amp;Wine!AO101,if(MOC!$J$149,MOC!$H$148&amp;Wine!AO101,Wine!AO101)))))</f>
        <v/>
      </c>
      <c r="E2904" s="450" t="str">
        <f>if(Wine!AP101=0,"",IF(isblank(Wine!AP101),"",Wine!AP101))</f>
        <v/>
      </c>
      <c r="G2904" s="450" t="str">
        <f>if(Wine!AP101=0,"",IF(isblank(Wine!AP101),"",if(MOC!$J$156=true,Wine!$AO$14,$B$2818)))</f>
        <v/>
      </c>
      <c r="H2904" s="780">
        <f t="shared" si="29"/>
        <v>87</v>
      </c>
    </row>
    <row r="2905">
      <c r="A2905" s="779"/>
      <c r="C2905" s="450" t="b">
        <f>IF(ISBLANK(Wine!AR102),FALSE,if(Wine!AR102=0,FALSE,TRUE))</f>
        <v>0</v>
      </c>
      <c r="D2905" s="450" t="str">
        <f>if(Wine!AP102=0,"",IF(isblank(Wine!AP102),"",if(MOC!$J$148=false,Wine!AO102,if(C2905=true,MOC!$H$148&amp;Wine!AO102,if(MOC!$J$149,MOC!$H$148&amp;Wine!AO102,Wine!AO102)))))</f>
        <v/>
      </c>
      <c r="E2905" s="450" t="str">
        <f>if(Wine!AP102=0,"",IF(isblank(Wine!AP102),"",Wine!AP102))</f>
        <v/>
      </c>
      <c r="G2905" s="450" t="str">
        <f>if(Wine!AP102=0,"",IF(isblank(Wine!AP102),"",if(MOC!$J$156=true,Wine!$AO$14,$B$2818)))</f>
        <v/>
      </c>
      <c r="H2905" s="780">
        <f t="shared" si="29"/>
        <v>88</v>
      </c>
    </row>
    <row r="2906">
      <c r="A2906" s="779"/>
      <c r="C2906" s="450" t="b">
        <f>IF(ISBLANK(Wine!AR103),FALSE,if(Wine!AR103=0,FALSE,TRUE))</f>
        <v>0</v>
      </c>
      <c r="D2906" s="450" t="str">
        <f>if(Wine!AP103=0,"",IF(isblank(Wine!AP103),"",if(MOC!$J$148=false,Wine!AO103,if(C2906=true,MOC!$H$148&amp;Wine!AO103,if(MOC!$J$149,MOC!$H$148&amp;Wine!AO103,Wine!AO103)))))</f>
        <v/>
      </c>
      <c r="E2906" s="450" t="str">
        <f>if(Wine!AP103=0,"",IF(isblank(Wine!AP103),"",Wine!AP103))</f>
        <v/>
      </c>
      <c r="G2906" s="450" t="str">
        <f>if(Wine!AP103=0,"",IF(isblank(Wine!AP103),"",if(MOC!$J$156=true,Wine!$AO$14,$B$2818)))</f>
        <v/>
      </c>
      <c r="H2906" s="780">
        <f t="shared" si="29"/>
        <v>89</v>
      </c>
    </row>
    <row r="2907">
      <c r="A2907" s="779"/>
      <c r="C2907" s="450" t="b">
        <f>IF(ISBLANK(Wine!AR104),FALSE,if(Wine!AR104=0,FALSE,TRUE))</f>
        <v>0</v>
      </c>
      <c r="D2907" s="450" t="str">
        <f>if(Wine!AP104=0,"",IF(isblank(Wine!AP104),"",if(MOC!$J$148=false,Wine!AO104,if(C2907=true,MOC!$H$148&amp;Wine!AO104,if(MOC!$J$149,MOC!$H$148&amp;Wine!AO104,Wine!AO104)))))</f>
        <v/>
      </c>
      <c r="E2907" s="450" t="str">
        <f>if(Wine!AP104=0,"",IF(isblank(Wine!AP104),"",Wine!AP104))</f>
        <v/>
      </c>
      <c r="G2907" s="450" t="str">
        <f>if(Wine!AP104=0,"",IF(isblank(Wine!AP104),"",if(MOC!$J$156=true,Wine!$AO$14,$B$2818)))</f>
        <v/>
      </c>
      <c r="H2907" s="780">
        <f t="shared" si="29"/>
        <v>90</v>
      </c>
    </row>
    <row r="2908">
      <c r="A2908" s="779"/>
      <c r="C2908" s="450" t="b">
        <f>IF(ISBLANK(Wine!AR105),FALSE,if(Wine!AR105=0,FALSE,TRUE))</f>
        <v>0</v>
      </c>
      <c r="D2908" s="450" t="str">
        <f>if(Wine!AP105=0,"",IF(isblank(Wine!AP105),"",if(MOC!$J$148=false,Wine!AO105,if(C2908=true,MOC!$H$148&amp;Wine!AO105,if(MOC!$J$149,MOC!$H$148&amp;Wine!AO105,Wine!AO105)))))</f>
        <v/>
      </c>
      <c r="E2908" s="450" t="str">
        <f>if(Wine!AP105=0,"",IF(isblank(Wine!AP105),"",Wine!AP105))</f>
        <v/>
      </c>
      <c r="G2908" s="450" t="str">
        <f>if(Wine!AP105=0,"",IF(isblank(Wine!AP105),"",if(MOC!$J$156=true,Wine!$AO$14,$B$2818)))</f>
        <v/>
      </c>
      <c r="H2908" s="780">
        <f t="shared" si="29"/>
        <v>91</v>
      </c>
    </row>
    <row r="2909">
      <c r="A2909" s="779"/>
      <c r="C2909" s="450" t="b">
        <f>IF(ISBLANK(Wine!AR106),FALSE,if(Wine!AR106=0,FALSE,TRUE))</f>
        <v>0</v>
      </c>
      <c r="D2909" s="450" t="str">
        <f>if(Wine!AP106=0,"",IF(isblank(Wine!AP106),"",if(MOC!$J$148=false,Wine!AO106,if(C2909=true,MOC!$H$148&amp;Wine!AO106,if(MOC!$J$149,MOC!$H$148&amp;Wine!AO106,Wine!AO106)))))</f>
        <v/>
      </c>
      <c r="E2909" s="450" t="str">
        <f>if(Wine!AP106=0,"",IF(isblank(Wine!AP106),"",Wine!AP106))</f>
        <v/>
      </c>
      <c r="G2909" s="450" t="str">
        <f>if(Wine!AP106=0,"",IF(isblank(Wine!AP106),"",if(MOC!$J$156=true,Wine!$AO$14,$B$2818)))</f>
        <v/>
      </c>
      <c r="H2909" s="780">
        <f t="shared" si="29"/>
        <v>92</v>
      </c>
    </row>
    <row r="2910">
      <c r="A2910" s="779"/>
      <c r="C2910" s="450" t="b">
        <f>IF(ISBLANK(Wine!AR107),FALSE,if(Wine!AR107=0,FALSE,TRUE))</f>
        <v>0</v>
      </c>
      <c r="D2910" s="450" t="str">
        <f>if(Wine!AP107=0,"",IF(isblank(Wine!AP107),"",if(MOC!$J$148=false,Wine!AO107,if(C2910=true,MOC!$H$148&amp;Wine!AO107,if(MOC!$J$149,MOC!$H$148&amp;Wine!AO107,Wine!AO107)))))</f>
        <v/>
      </c>
      <c r="E2910" s="450" t="str">
        <f>if(Wine!AP107=0,"",IF(isblank(Wine!AP107),"",Wine!AP107))</f>
        <v/>
      </c>
      <c r="G2910" s="450" t="str">
        <f>if(Wine!AP107=0,"",IF(isblank(Wine!AP107),"",if(MOC!$J$156=true,Wine!$AO$14,$B$2818)))</f>
        <v/>
      </c>
      <c r="H2910" s="780">
        <f t="shared" si="29"/>
        <v>93</v>
      </c>
    </row>
    <row r="2911">
      <c r="A2911" s="779"/>
      <c r="C2911" s="450" t="b">
        <f>IF(ISBLANK(Wine!AR108),FALSE,if(Wine!AR108=0,FALSE,TRUE))</f>
        <v>0</v>
      </c>
      <c r="D2911" s="450" t="str">
        <f>if(Wine!AP108=0,"",IF(isblank(Wine!AP108),"",if(MOC!$J$148=false,Wine!AO108,if(C2911=true,MOC!$H$148&amp;Wine!AO108,if(MOC!$J$149,MOC!$H$148&amp;Wine!AO108,Wine!AO108)))))</f>
        <v/>
      </c>
      <c r="E2911" s="450" t="str">
        <f>if(Wine!AP108=0,"",IF(isblank(Wine!AP108),"",Wine!AP108))</f>
        <v/>
      </c>
      <c r="G2911" s="450" t="str">
        <f>if(Wine!AP108=0,"",IF(isblank(Wine!AP108),"",if(MOC!$J$156=true,Wine!$AO$14,$B$2818)))</f>
        <v/>
      </c>
      <c r="H2911" s="780">
        <f t="shared" si="29"/>
        <v>94</v>
      </c>
    </row>
    <row r="2912">
      <c r="A2912" s="779"/>
      <c r="C2912" s="450" t="b">
        <f>IF(ISBLANK(Wine!AR109),FALSE,if(Wine!AR109=0,FALSE,TRUE))</f>
        <v>0</v>
      </c>
      <c r="D2912" s="450" t="str">
        <f>if(Wine!AP109=0,"",IF(isblank(Wine!AP109),"",if(MOC!$J$148=false,Wine!AO109,if(C2912=true,MOC!$H$148&amp;Wine!AO109,if(MOC!$J$149,MOC!$H$148&amp;Wine!AO109,Wine!AO109)))))</f>
        <v/>
      </c>
      <c r="E2912" s="450" t="str">
        <f>if(Wine!AP109=0,"",IF(isblank(Wine!AP109),"",Wine!AP109))</f>
        <v/>
      </c>
      <c r="G2912" s="450" t="str">
        <f>if(Wine!AP109=0,"",IF(isblank(Wine!AP109),"",if(MOC!$J$156=true,Wine!$AO$14,$B$2818)))</f>
        <v/>
      </c>
      <c r="H2912" s="780">
        <f t="shared" si="29"/>
        <v>95</v>
      </c>
    </row>
    <row r="2913">
      <c r="A2913" s="779"/>
      <c r="C2913" s="450" t="b">
        <f>IF(ISBLANK(Wine!AR110),FALSE,if(Wine!AR110=0,FALSE,TRUE))</f>
        <v>0</v>
      </c>
      <c r="D2913" s="450" t="str">
        <f>if(Wine!AP110=0,"",IF(isblank(Wine!AP110),"",if(MOC!$J$148=false,Wine!AO110,if(C2913=true,MOC!$H$148&amp;Wine!AO110,if(MOC!$J$149,MOC!$H$148&amp;Wine!AO110,Wine!AO110)))))</f>
        <v/>
      </c>
      <c r="E2913" s="450" t="str">
        <f>if(Wine!AP110=0,"",IF(isblank(Wine!AP110),"",Wine!AP110))</f>
        <v/>
      </c>
      <c r="G2913" s="450" t="str">
        <f>if(Wine!AP110=0,"",IF(isblank(Wine!AP110),"",if(MOC!$J$156=true,Wine!$AO$14,$B$2818)))</f>
        <v/>
      </c>
      <c r="H2913" s="780">
        <f t="shared" si="29"/>
        <v>96</v>
      </c>
    </row>
    <row r="2914">
      <c r="A2914" s="779"/>
      <c r="C2914" s="450" t="b">
        <f>IF(ISBLANK(Wine!AR111),FALSE,if(Wine!AR111=0,FALSE,TRUE))</f>
        <v>0</v>
      </c>
      <c r="D2914" s="450" t="str">
        <f>if(Wine!AP111=0,"",IF(isblank(Wine!AP111),"",if(MOC!$J$148=false,Wine!AO111,if(C2914=true,MOC!$H$148&amp;Wine!AO111,if(MOC!$J$149,MOC!$H$148&amp;Wine!AO111,Wine!AO111)))))</f>
        <v/>
      </c>
      <c r="E2914" s="450" t="str">
        <f>if(Wine!AP111=0,"",IF(isblank(Wine!AP111),"",Wine!AP111))</f>
        <v/>
      </c>
      <c r="G2914" s="450" t="str">
        <f>if(Wine!AP111=0,"",IF(isblank(Wine!AP111),"",if(MOC!$J$156=true,Wine!$AO$14,$B$2818)))</f>
        <v/>
      </c>
      <c r="H2914" s="780">
        <f t="shared" si="29"/>
        <v>97</v>
      </c>
    </row>
    <row r="2915">
      <c r="A2915" s="779"/>
      <c r="C2915" s="450" t="b">
        <f>IF(ISBLANK(Wine!AR112),FALSE,if(Wine!AR112=0,FALSE,TRUE))</f>
        <v>0</v>
      </c>
      <c r="D2915" s="450" t="str">
        <f>if(Wine!AP112=0,"",IF(isblank(Wine!AP112),"",if(MOC!$J$148=false,Wine!AO112,if(C2915=true,MOC!$H$148&amp;Wine!AO112,if(MOC!$J$149,MOC!$H$148&amp;Wine!AO112,Wine!AO112)))))</f>
        <v/>
      </c>
      <c r="E2915" s="450" t="str">
        <f>if(Wine!AP112=0,"",IF(isblank(Wine!AP112),"",Wine!AP112))</f>
        <v/>
      </c>
      <c r="G2915" s="450" t="str">
        <f>if(Wine!AP112=0,"",IF(isblank(Wine!AP112),"",if(MOC!$J$156=true,Wine!$AO$14,$B$2818)))</f>
        <v/>
      </c>
      <c r="H2915" s="780">
        <f t="shared" si="29"/>
        <v>98</v>
      </c>
    </row>
    <row r="2916">
      <c r="A2916" s="779"/>
      <c r="C2916" s="450" t="b">
        <f>IF(ISBLANK(Wine!AR113),FALSE,if(Wine!AR113=0,FALSE,TRUE))</f>
        <v>0</v>
      </c>
      <c r="D2916" s="450" t="str">
        <f>if(Wine!AP113=0,"",IF(isblank(Wine!AP113),"",if(MOC!$J$148=false,Wine!AO113,if(C2916=true,MOC!$H$148&amp;Wine!AO113,if(MOC!$J$149,MOC!$H$148&amp;Wine!AO113,Wine!AO113)))))</f>
        <v/>
      </c>
      <c r="E2916" s="450" t="str">
        <f>if(Wine!AP113=0,"",IF(isblank(Wine!AP113),"",Wine!AP113))</f>
        <v/>
      </c>
      <c r="G2916" s="450" t="str">
        <f>if(Wine!AP113=0,"",IF(isblank(Wine!AP113),"",if(MOC!$J$156=true,Wine!$AO$14,$B$2818)))</f>
        <v/>
      </c>
      <c r="H2916" s="780">
        <f t="shared" si="29"/>
        <v>99</v>
      </c>
    </row>
    <row r="2917">
      <c r="A2917" s="779"/>
      <c r="C2917" s="450" t="b">
        <f>IF(ISBLANK(Wine!AR114),FALSE,if(Wine!AR114=0,FALSE,TRUE))</f>
        <v>0</v>
      </c>
      <c r="D2917" s="450" t="str">
        <f>if(Wine!AP114=0,"",IF(isblank(Wine!AP114),"",if(MOC!$J$148=false,Wine!AO114,if(C2917=true,MOC!$H$148&amp;Wine!AO114,if(MOC!$J$149,MOC!$H$148&amp;Wine!AO114,Wine!AO114)))))</f>
        <v/>
      </c>
      <c r="E2917" s="450" t="str">
        <f>if(Wine!AP114=0,"",IF(isblank(Wine!AP114),"",Wine!AP114))</f>
        <v/>
      </c>
      <c r="G2917" s="450" t="str">
        <f>if(Wine!AP114=0,"",IF(isblank(Wine!AP114),"",if(MOC!$J$156=true,Wine!$AO$14,$B$2818)))</f>
        <v/>
      </c>
      <c r="H2917" s="780">
        <f t="shared" si="29"/>
        <v>100</v>
      </c>
    </row>
    <row r="2918">
      <c r="A2918" s="779"/>
      <c r="H2918" s="780"/>
    </row>
    <row r="2919">
      <c r="A2919" s="779"/>
      <c r="H2919" s="780"/>
    </row>
    <row r="2920">
      <c r="A2920" s="779"/>
      <c r="H2920" s="780"/>
    </row>
    <row r="2921">
      <c r="A2921" s="791" t="str">
        <f>Wine!AO14&amp;" "&amp;Wine!AR15</f>
        <v>Optional Wine Category Bottle $</v>
      </c>
      <c r="B2921" s="784" t="str">
        <f>SUBSTITUTE(A2921,"$","")</f>
        <v>Optional Wine Category Bottle </v>
      </c>
      <c r="H2921" s="780"/>
    </row>
    <row r="2922">
      <c r="A2922" s="791" t="s">
        <v>506</v>
      </c>
      <c r="B2922" s="784" t="s">
        <v>506</v>
      </c>
      <c r="C2922" s="450" t="b">
        <f>IF(ISBLANK(Wine!AP16),FALSE,if(Wine!AP16=0,FALSE,TRUE))</f>
        <v>0</v>
      </c>
      <c r="D2922" s="450" t="str">
        <f>if(Wine!AR16=0,"",IF(isblank(Wine!AR16),"",if(MOC!$J$152=false,Wine!AO16,if(C2922=true,MOC!$H$152&amp;Wine!AO16,if(MOC!$J$153,MOC!$H$152&amp;Wine!AO16,Wine!AO16)))))</f>
        <v/>
      </c>
      <c r="E2922" s="450" t="str">
        <f>if(Wine!AR16=0,"",IF(isblank(Wine!AR16),"",Wine!AR16))</f>
        <v/>
      </c>
      <c r="G2922" s="450" t="str">
        <f>if(Wine!AR16=0,"",IF(isblank(Wine!AR16),"",if(MOC!$J$156=true,Wine!$AO$14,$B$2921)))</f>
        <v/>
      </c>
      <c r="H2922" s="780"/>
    </row>
    <row r="2923">
      <c r="A2923" s="779"/>
      <c r="C2923" s="450" t="b">
        <f>IF(ISBLANK(Wine!AP17),FALSE,if(Wine!AP17=0,FALSE,TRUE))</f>
        <v>0</v>
      </c>
      <c r="D2923" s="450" t="str">
        <f>if(Wine!AR17=0,"",IF(isblank(Wine!AR17),"",if(MOC!$J$152=false,Wine!AO17,if(C2923=true,MOC!$H$152&amp;Wine!AO17,if(MOC!$J$153,MOC!$H$152&amp;Wine!AO17,Wine!AO17)))))</f>
        <v/>
      </c>
      <c r="E2923" s="450" t="str">
        <f>if(Wine!AR17=0,"",IF(isblank(Wine!AR17),"",Wine!AR17))</f>
        <v/>
      </c>
      <c r="G2923" s="450" t="str">
        <f>if(Wine!AR17=0,"",IF(isblank(Wine!AR17),"",if(MOC!$J$156=true,Wine!$AO$14,$B$2921)))</f>
        <v/>
      </c>
      <c r="H2923" s="780">
        <f>H2921+1</f>
        <v>1</v>
      </c>
    </row>
    <row r="2924">
      <c r="A2924" s="779"/>
      <c r="C2924" s="450" t="b">
        <f>IF(ISBLANK(Wine!AP18),FALSE,if(Wine!AP18=0,FALSE,TRUE))</f>
        <v>0</v>
      </c>
      <c r="D2924" s="450" t="str">
        <f>if(Wine!AR18=0,"",IF(isblank(Wine!AR18),"",if(MOC!$J$152=false,Wine!AO18,if(C2924=true,MOC!$H$152&amp;Wine!AO18,if(MOC!$J$153,MOC!$H$152&amp;Wine!AO18,Wine!AO18)))))</f>
        <v/>
      </c>
      <c r="E2924" s="450" t="str">
        <f>if(Wine!AR18=0,"",IF(isblank(Wine!AR18),"",Wine!AR18))</f>
        <v/>
      </c>
      <c r="G2924" s="450" t="str">
        <f>if(Wine!AR18=0,"",IF(isblank(Wine!AR18),"",if(MOC!$J$156=true,Wine!$AO$14,$B$2921)))</f>
        <v/>
      </c>
      <c r="H2924" s="780">
        <f t="shared" ref="H2924:H3022" si="30">H2923+1</f>
        <v>2</v>
      </c>
    </row>
    <row r="2925">
      <c r="A2925" s="779"/>
      <c r="C2925" s="450" t="b">
        <f>IF(ISBLANK(Wine!AP19),FALSE,if(Wine!AP19=0,FALSE,TRUE))</f>
        <v>0</v>
      </c>
      <c r="D2925" s="450" t="str">
        <f>if(Wine!AR19=0,"",IF(isblank(Wine!AR19),"",if(MOC!$J$152=false,Wine!AO19,if(C2925=true,MOC!$H$152&amp;Wine!AO19,if(MOC!$J$153,MOC!$H$152&amp;Wine!AO19,Wine!AO19)))))</f>
        <v/>
      </c>
      <c r="E2925" s="450" t="str">
        <f>if(Wine!AR19=0,"",IF(isblank(Wine!AR19),"",Wine!AR19))</f>
        <v/>
      </c>
      <c r="G2925" s="450" t="str">
        <f>if(Wine!AR19=0,"",IF(isblank(Wine!AR19),"",if(MOC!$J$156=true,Wine!$AO$14,$B$2921)))</f>
        <v/>
      </c>
      <c r="H2925" s="780">
        <f t="shared" si="30"/>
        <v>3</v>
      </c>
    </row>
    <row r="2926">
      <c r="A2926" s="779"/>
      <c r="C2926" s="450" t="b">
        <f>IF(ISBLANK(Wine!AP20),FALSE,if(Wine!AP20=0,FALSE,TRUE))</f>
        <v>0</v>
      </c>
      <c r="D2926" s="450" t="str">
        <f>if(Wine!AR20=0,"",IF(isblank(Wine!AR20),"",if(MOC!$J$152=false,Wine!AO20,if(C2926=true,MOC!$H$152&amp;Wine!AO20,if(MOC!$J$153,MOC!$H$152&amp;Wine!AO20,Wine!AO20)))))</f>
        <v/>
      </c>
      <c r="E2926" s="450" t="str">
        <f>if(Wine!AR20=0,"",IF(isblank(Wine!AR20),"",Wine!AR20))</f>
        <v/>
      </c>
      <c r="G2926" s="450" t="str">
        <f>if(Wine!AR20=0,"",IF(isblank(Wine!AR20),"",if(MOC!$J$156=true,Wine!$AO$14,$B$2921)))</f>
        <v/>
      </c>
      <c r="H2926" s="780">
        <f t="shared" si="30"/>
        <v>4</v>
      </c>
    </row>
    <row r="2927">
      <c r="A2927" s="779"/>
      <c r="C2927" s="450" t="b">
        <f>IF(ISBLANK(Wine!AP21),FALSE,if(Wine!AP21=0,FALSE,TRUE))</f>
        <v>0</v>
      </c>
      <c r="D2927" s="450" t="str">
        <f>if(Wine!AR21=0,"",IF(isblank(Wine!AR21),"",if(MOC!$J$152=false,Wine!AO21,if(C2927=true,MOC!$H$152&amp;Wine!AO21,if(MOC!$J$153,MOC!$H$152&amp;Wine!AO21,Wine!AO21)))))</f>
        <v/>
      </c>
      <c r="E2927" s="450" t="str">
        <f>if(Wine!AR21=0,"",IF(isblank(Wine!AR21),"",Wine!AR21))</f>
        <v/>
      </c>
      <c r="G2927" s="450" t="str">
        <f>if(Wine!AR21=0,"",IF(isblank(Wine!AR21),"",if(MOC!$J$156=true,Wine!$AO$14,$B$2921)))</f>
        <v/>
      </c>
      <c r="H2927" s="780">
        <f t="shared" si="30"/>
        <v>5</v>
      </c>
    </row>
    <row r="2928">
      <c r="A2928" s="779"/>
      <c r="C2928" s="450" t="b">
        <f>IF(ISBLANK(Wine!AP22),FALSE,if(Wine!AP22=0,FALSE,TRUE))</f>
        <v>0</v>
      </c>
      <c r="D2928" s="450" t="str">
        <f>if(Wine!AR22=0,"",IF(isblank(Wine!AR22),"",if(MOC!$J$152=false,Wine!AO22,if(C2928=true,MOC!$H$152&amp;Wine!AO22,if(MOC!$J$153,MOC!$H$152&amp;Wine!AO22,Wine!AO22)))))</f>
        <v/>
      </c>
      <c r="E2928" s="450" t="str">
        <f>if(Wine!AR22=0,"",IF(isblank(Wine!AR22),"",Wine!AR22))</f>
        <v/>
      </c>
      <c r="G2928" s="450" t="str">
        <f>if(Wine!AR22=0,"",IF(isblank(Wine!AR22),"",if(MOC!$J$156=true,Wine!$AO$14,$B$2921)))</f>
        <v/>
      </c>
      <c r="H2928" s="780">
        <f t="shared" si="30"/>
        <v>6</v>
      </c>
    </row>
    <row r="2929">
      <c r="A2929" s="779"/>
      <c r="C2929" s="450" t="b">
        <f>IF(ISBLANK(Wine!AP23),FALSE,if(Wine!AP23=0,FALSE,TRUE))</f>
        <v>0</v>
      </c>
      <c r="D2929" s="450" t="str">
        <f>if(Wine!AR23=0,"",IF(isblank(Wine!AR23),"",if(MOC!$J$152=false,Wine!AO23,if(C2929=true,MOC!$H$152&amp;Wine!AO23,if(MOC!$J$153,MOC!$H$152&amp;Wine!AO23,Wine!AO23)))))</f>
        <v/>
      </c>
      <c r="E2929" s="450" t="str">
        <f>if(Wine!AR23=0,"",IF(isblank(Wine!AR23),"",Wine!AR23))</f>
        <v/>
      </c>
      <c r="G2929" s="450" t="str">
        <f>if(Wine!AR23=0,"",IF(isblank(Wine!AR23),"",if(MOC!$J$156=true,Wine!$AO$14,$B$2921)))</f>
        <v/>
      </c>
      <c r="H2929" s="780">
        <f t="shared" si="30"/>
        <v>7</v>
      </c>
    </row>
    <row r="2930">
      <c r="A2930" s="779"/>
      <c r="C2930" s="450" t="b">
        <f>IF(ISBLANK(Wine!AP24),FALSE,if(Wine!AP24=0,FALSE,TRUE))</f>
        <v>0</v>
      </c>
      <c r="D2930" s="450" t="str">
        <f>if(Wine!AR24=0,"",IF(isblank(Wine!AR24),"",if(MOC!$J$152=false,Wine!AO24,if(C2930=true,MOC!$H$152&amp;Wine!AO24,if(MOC!$J$153,MOC!$H$152&amp;Wine!AO24,Wine!AO24)))))</f>
        <v/>
      </c>
      <c r="E2930" s="450" t="str">
        <f>if(Wine!AR24=0,"",IF(isblank(Wine!AR24),"",Wine!AR24))</f>
        <v/>
      </c>
      <c r="G2930" s="450" t="str">
        <f>if(Wine!AR24=0,"",IF(isblank(Wine!AR24),"",if(MOC!$J$156=true,Wine!$AO$14,$B$2921)))</f>
        <v/>
      </c>
      <c r="H2930" s="780">
        <f t="shared" si="30"/>
        <v>8</v>
      </c>
    </row>
    <row r="2931">
      <c r="A2931" s="779"/>
      <c r="C2931" s="450" t="b">
        <f>IF(ISBLANK(Wine!AP25),FALSE,if(Wine!AP25=0,FALSE,TRUE))</f>
        <v>0</v>
      </c>
      <c r="D2931" s="450" t="str">
        <f>if(Wine!AR25=0,"",IF(isblank(Wine!AR25),"",if(MOC!$J$152=false,Wine!AO25,if(C2931=true,MOC!$H$152&amp;Wine!AO25,if(MOC!$J$153,MOC!$H$152&amp;Wine!AO25,Wine!AO25)))))</f>
        <v/>
      </c>
      <c r="E2931" s="450" t="str">
        <f>if(Wine!AR25=0,"",IF(isblank(Wine!AR25),"",Wine!AR25))</f>
        <v/>
      </c>
      <c r="G2931" s="450" t="str">
        <f>if(Wine!AR25=0,"",IF(isblank(Wine!AR25),"",if(MOC!$J$156=true,Wine!$AO$14,$B$2921)))</f>
        <v/>
      </c>
      <c r="H2931" s="780">
        <f t="shared" si="30"/>
        <v>9</v>
      </c>
    </row>
    <row r="2932">
      <c r="A2932" s="779"/>
      <c r="C2932" s="450" t="b">
        <f>IF(ISBLANK(Wine!AP26),FALSE,if(Wine!AP26=0,FALSE,TRUE))</f>
        <v>0</v>
      </c>
      <c r="D2932" s="450" t="str">
        <f>if(Wine!AR26=0,"",IF(isblank(Wine!AR26),"",if(MOC!$J$152=false,Wine!AO26,if(C2932=true,MOC!$H$152&amp;Wine!AO26,if(MOC!$J$153,MOC!$H$152&amp;Wine!AO26,Wine!AO26)))))</f>
        <v/>
      </c>
      <c r="E2932" s="450" t="str">
        <f>if(Wine!AR26=0,"",IF(isblank(Wine!AR26),"",Wine!AR26))</f>
        <v/>
      </c>
      <c r="G2932" s="450" t="str">
        <f>if(Wine!AR26=0,"",IF(isblank(Wine!AR26),"",if(MOC!$J$156=true,Wine!$AO$14,$B$2921)))</f>
        <v/>
      </c>
      <c r="H2932" s="780">
        <f t="shared" si="30"/>
        <v>10</v>
      </c>
    </row>
    <row r="2933">
      <c r="A2933" s="779"/>
      <c r="C2933" s="450" t="b">
        <f>IF(ISBLANK(Wine!AP27),FALSE,if(Wine!AP27=0,FALSE,TRUE))</f>
        <v>0</v>
      </c>
      <c r="D2933" s="450" t="str">
        <f>if(Wine!AR27=0,"",IF(isblank(Wine!AR27),"",if(MOC!$J$152=false,Wine!AO27,if(C2933=true,MOC!$H$152&amp;Wine!AO27,if(MOC!$J$153,MOC!$H$152&amp;Wine!AO27,Wine!AO27)))))</f>
        <v/>
      </c>
      <c r="E2933" s="450" t="str">
        <f>if(Wine!AR27=0,"",IF(isblank(Wine!AR27),"",Wine!AR27))</f>
        <v/>
      </c>
      <c r="G2933" s="450" t="str">
        <f>if(Wine!AR27=0,"",IF(isblank(Wine!AR27),"",if(MOC!$J$156=true,Wine!$AO$14,$B$2921)))</f>
        <v/>
      </c>
      <c r="H2933" s="780">
        <f t="shared" si="30"/>
        <v>11</v>
      </c>
    </row>
    <row r="2934">
      <c r="A2934" s="779"/>
      <c r="C2934" s="450" t="b">
        <f>IF(ISBLANK(Wine!AP28),FALSE,if(Wine!AP28=0,FALSE,TRUE))</f>
        <v>0</v>
      </c>
      <c r="D2934" s="450" t="str">
        <f>if(Wine!AR28=0,"",IF(isblank(Wine!AR28),"",if(MOC!$J$152=false,Wine!AO28,if(C2934=true,MOC!$H$152&amp;Wine!AO28,if(MOC!$J$153,MOC!$H$152&amp;Wine!AO28,Wine!AO28)))))</f>
        <v/>
      </c>
      <c r="E2934" s="450" t="str">
        <f>if(Wine!AR28=0,"",IF(isblank(Wine!AR28),"",Wine!AR28))</f>
        <v/>
      </c>
      <c r="G2934" s="450" t="str">
        <f>if(Wine!AR28=0,"",IF(isblank(Wine!AR28),"",if(MOC!$J$156=true,Wine!$AO$14,$B$2921)))</f>
        <v/>
      </c>
      <c r="H2934" s="780">
        <f t="shared" si="30"/>
        <v>12</v>
      </c>
    </row>
    <row r="2935">
      <c r="A2935" s="779"/>
      <c r="C2935" s="450" t="b">
        <f>IF(ISBLANK(Wine!AP29),FALSE,if(Wine!AP29=0,FALSE,TRUE))</f>
        <v>0</v>
      </c>
      <c r="D2935" s="450" t="str">
        <f>if(Wine!AR29=0,"",IF(isblank(Wine!AR29),"",if(MOC!$J$152=false,Wine!AO29,if(C2935=true,MOC!$H$152&amp;Wine!AO29,if(MOC!$J$153,MOC!$H$152&amp;Wine!AO29,Wine!AO29)))))</f>
        <v/>
      </c>
      <c r="E2935" s="450" t="str">
        <f>if(Wine!AR29=0,"",IF(isblank(Wine!AR29),"",Wine!AR29))</f>
        <v/>
      </c>
      <c r="G2935" s="450" t="str">
        <f>if(Wine!AR29=0,"",IF(isblank(Wine!AR29),"",if(MOC!$J$156=true,Wine!$AO$14,$B$2921)))</f>
        <v/>
      </c>
      <c r="H2935" s="780">
        <f t="shared" si="30"/>
        <v>13</v>
      </c>
    </row>
    <row r="2936">
      <c r="A2936" s="779"/>
      <c r="C2936" s="450" t="b">
        <f>IF(ISBLANK(Wine!AP30),FALSE,if(Wine!AP30=0,FALSE,TRUE))</f>
        <v>0</v>
      </c>
      <c r="D2936" s="450" t="str">
        <f>if(Wine!AR30=0,"",IF(isblank(Wine!AR30),"",if(MOC!$J$152=false,Wine!AO30,if(C2936=true,MOC!$H$152&amp;Wine!AO30,if(MOC!$J$153,MOC!$H$152&amp;Wine!AO30,Wine!AO30)))))</f>
        <v/>
      </c>
      <c r="E2936" s="450" t="str">
        <f>if(Wine!AR30=0,"",IF(isblank(Wine!AR30),"",Wine!AR30))</f>
        <v/>
      </c>
      <c r="G2936" s="450" t="str">
        <f>if(Wine!AR30=0,"",IF(isblank(Wine!AR30),"",if(MOC!$J$156=true,Wine!$AO$14,$B$2921)))</f>
        <v/>
      </c>
      <c r="H2936" s="780">
        <f t="shared" si="30"/>
        <v>14</v>
      </c>
    </row>
    <row r="2937">
      <c r="A2937" s="779"/>
      <c r="C2937" s="450" t="b">
        <f>IF(ISBLANK(Wine!AP31),FALSE,if(Wine!AP31=0,FALSE,TRUE))</f>
        <v>0</v>
      </c>
      <c r="D2937" s="450" t="str">
        <f>if(Wine!AR31=0,"",IF(isblank(Wine!AR31),"",if(MOC!$J$152=false,Wine!AO31,if(C2937=true,MOC!$H$152&amp;Wine!AO31,if(MOC!$J$153,MOC!$H$152&amp;Wine!AO31,Wine!AO31)))))</f>
        <v/>
      </c>
      <c r="E2937" s="450" t="str">
        <f>if(Wine!AR31=0,"",IF(isblank(Wine!AR31),"",Wine!AR31))</f>
        <v/>
      </c>
      <c r="G2937" s="450" t="str">
        <f>if(Wine!AR31=0,"",IF(isblank(Wine!AR31),"",if(MOC!$J$156=true,Wine!$AO$14,$B$2921)))</f>
        <v/>
      </c>
      <c r="H2937" s="780">
        <f t="shared" si="30"/>
        <v>15</v>
      </c>
    </row>
    <row r="2938">
      <c r="A2938" s="779"/>
      <c r="C2938" s="450" t="b">
        <f>IF(ISBLANK(Wine!AP32),FALSE,if(Wine!AP32=0,FALSE,TRUE))</f>
        <v>0</v>
      </c>
      <c r="D2938" s="450" t="str">
        <f>if(Wine!AR32=0,"",IF(isblank(Wine!AR32),"",if(MOC!$J$152=false,Wine!AO32,if(C2938=true,MOC!$H$152&amp;Wine!AO32,if(MOC!$J$153,MOC!$H$152&amp;Wine!AO32,Wine!AO32)))))</f>
        <v/>
      </c>
      <c r="E2938" s="450" t="str">
        <f>if(Wine!AR32=0,"",IF(isblank(Wine!AR32),"",Wine!AR32))</f>
        <v/>
      </c>
      <c r="G2938" s="450" t="str">
        <f>if(Wine!AR32=0,"",IF(isblank(Wine!AR32),"",if(MOC!$J$156=true,Wine!$AO$14,$B$2921)))</f>
        <v/>
      </c>
      <c r="H2938" s="780">
        <f t="shared" si="30"/>
        <v>16</v>
      </c>
    </row>
    <row r="2939">
      <c r="A2939" s="779"/>
      <c r="C2939" s="450" t="b">
        <f>IF(ISBLANK(Wine!AP33),FALSE,if(Wine!AP33=0,FALSE,TRUE))</f>
        <v>0</v>
      </c>
      <c r="D2939" s="450" t="str">
        <f>if(Wine!AR33=0,"",IF(isblank(Wine!AR33),"",if(MOC!$J$152=false,Wine!AO33,if(C2939=true,MOC!$H$152&amp;Wine!AO33,if(MOC!$J$153,MOC!$H$152&amp;Wine!AO33,Wine!AO33)))))</f>
        <v/>
      </c>
      <c r="E2939" s="450" t="str">
        <f>if(Wine!AR33=0,"",IF(isblank(Wine!AR33),"",Wine!AR33))</f>
        <v/>
      </c>
      <c r="G2939" s="450" t="str">
        <f>if(Wine!AR33=0,"",IF(isblank(Wine!AR33),"",if(MOC!$J$156=true,Wine!$AO$14,$B$2921)))</f>
        <v/>
      </c>
      <c r="H2939" s="780">
        <f t="shared" si="30"/>
        <v>17</v>
      </c>
    </row>
    <row r="2940">
      <c r="A2940" s="779"/>
      <c r="C2940" s="450" t="b">
        <f>IF(ISBLANK(Wine!AP34),FALSE,if(Wine!AP34=0,FALSE,TRUE))</f>
        <v>0</v>
      </c>
      <c r="D2940" s="450" t="str">
        <f>if(Wine!AR34=0,"",IF(isblank(Wine!AR34),"",if(MOC!$J$152=false,Wine!AO34,if(C2940=true,MOC!$H$152&amp;Wine!AO34,if(MOC!$J$153,MOC!$H$152&amp;Wine!AO34,Wine!AO34)))))</f>
        <v/>
      </c>
      <c r="E2940" s="450" t="str">
        <f>if(Wine!AR34=0,"",IF(isblank(Wine!AR34),"",Wine!AR34))</f>
        <v/>
      </c>
      <c r="G2940" s="450" t="str">
        <f>if(Wine!AR34=0,"",IF(isblank(Wine!AR34),"",if(MOC!$J$156=true,Wine!$AO$14,$B$2921)))</f>
        <v/>
      </c>
      <c r="H2940" s="780">
        <f t="shared" si="30"/>
        <v>18</v>
      </c>
    </row>
    <row r="2941">
      <c r="A2941" s="779"/>
      <c r="C2941" s="450" t="b">
        <f>IF(ISBLANK(Wine!AP35),FALSE,if(Wine!AP35=0,FALSE,TRUE))</f>
        <v>0</v>
      </c>
      <c r="D2941" s="450" t="str">
        <f>if(Wine!AR35=0,"",IF(isblank(Wine!AR35),"",if(MOC!$J$152=false,Wine!AO35,if(C2941=true,MOC!$H$152&amp;Wine!AO35,if(MOC!$J$153,MOC!$H$152&amp;Wine!AO35,Wine!AO35)))))</f>
        <v/>
      </c>
      <c r="E2941" s="450" t="str">
        <f>if(Wine!AR35=0,"",IF(isblank(Wine!AR35),"",Wine!AR35))</f>
        <v/>
      </c>
      <c r="G2941" s="450" t="str">
        <f>if(Wine!AR35=0,"",IF(isblank(Wine!AR35),"",if(MOC!$J$156=true,Wine!$AO$14,$B$2921)))</f>
        <v/>
      </c>
      <c r="H2941" s="780">
        <f t="shared" si="30"/>
        <v>19</v>
      </c>
    </row>
    <row r="2942">
      <c r="A2942" s="779"/>
      <c r="C2942" s="450" t="b">
        <f>IF(ISBLANK(Wine!AP36),FALSE,if(Wine!AP36=0,FALSE,TRUE))</f>
        <v>0</v>
      </c>
      <c r="D2942" s="450" t="str">
        <f>if(Wine!AR36=0,"",IF(isblank(Wine!AR36),"",if(MOC!$J$152=false,Wine!AO36,if(C2942=true,MOC!$H$152&amp;Wine!AO36,if(MOC!$J$153,MOC!$H$152&amp;Wine!AO36,Wine!AO36)))))</f>
        <v/>
      </c>
      <c r="E2942" s="450" t="str">
        <f>if(Wine!AR36=0,"",IF(isblank(Wine!AR36),"",Wine!AR36))</f>
        <v/>
      </c>
      <c r="G2942" s="450" t="str">
        <f>if(Wine!AR36=0,"",IF(isblank(Wine!AR36),"",if(MOC!$J$156=true,Wine!$AO$14,$B$2921)))</f>
        <v/>
      </c>
      <c r="H2942" s="780">
        <f t="shared" si="30"/>
        <v>20</v>
      </c>
    </row>
    <row r="2943">
      <c r="A2943" s="779"/>
      <c r="C2943" s="450" t="b">
        <f>IF(ISBLANK(Wine!AP37),FALSE,if(Wine!AP37=0,FALSE,TRUE))</f>
        <v>0</v>
      </c>
      <c r="D2943" s="450" t="str">
        <f>if(Wine!AR37=0,"",IF(isblank(Wine!AR37),"",if(MOC!$J$152=false,Wine!AO37,if(C2943=true,MOC!$H$152&amp;Wine!AO37,if(MOC!$J$153,MOC!$H$152&amp;Wine!AO37,Wine!AO37)))))</f>
        <v/>
      </c>
      <c r="E2943" s="450" t="str">
        <f>if(Wine!AR37=0,"",IF(isblank(Wine!AR37),"",Wine!AR37))</f>
        <v/>
      </c>
      <c r="G2943" s="450" t="str">
        <f>if(Wine!AR37=0,"",IF(isblank(Wine!AR37),"",if(MOC!$J$156=true,Wine!$AO$14,$B$2921)))</f>
        <v/>
      </c>
      <c r="H2943" s="780">
        <f t="shared" si="30"/>
        <v>21</v>
      </c>
    </row>
    <row r="2944">
      <c r="A2944" s="779"/>
      <c r="C2944" s="450" t="b">
        <f>IF(ISBLANK(Wine!AP38),FALSE,if(Wine!AP38=0,FALSE,TRUE))</f>
        <v>0</v>
      </c>
      <c r="D2944" s="450" t="str">
        <f>if(Wine!AR38=0,"",IF(isblank(Wine!AR38),"",if(MOC!$J$152=false,Wine!AO38,if(C2944=true,MOC!$H$152&amp;Wine!AO38,if(MOC!$J$153,MOC!$H$152&amp;Wine!AO38,Wine!AO38)))))</f>
        <v/>
      </c>
      <c r="E2944" s="450" t="str">
        <f>if(Wine!AR38=0,"",IF(isblank(Wine!AR38),"",Wine!AR38))</f>
        <v/>
      </c>
      <c r="G2944" s="450" t="str">
        <f>if(Wine!AR38=0,"",IF(isblank(Wine!AR38),"",if(MOC!$J$156=true,Wine!$AO$14,$B$2921)))</f>
        <v/>
      </c>
      <c r="H2944" s="780">
        <f t="shared" si="30"/>
        <v>22</v>
      </c>
    </row>
    <row r="2945">
      <c r="A2945" s="779"/>
      <c r="C2945" s="450" t="b">
        <f>IF(ISBLANK(Wine!AP39),FALSE,if(Wine!AP39=0,FALSE,TRUE))</f>
        <v>0</v>
      </c>
      <c r="D2945" s="450" t="str">
        <f>if(Wine!AR39=0,"",IF(isblank(Wine!AR39),"",if(MOC!$J$152=false,Wine!AO39,if(C2945=true,MOC!$H$152&amp;Wine!AO39,if(MOC!$J$153,MOC!$H$152&amp;Wine!AO39,Wine!AO39)))))</f>
        <v/>
      </c>
      <c r="E2945" s="450" t="str">
        <f>if(Wine!AR39=0,"",IF(isblank(Wine!AR39),"",Wine!AR39))</f>
        <v/>
      </c>
      <c r="G2945" s="450" t="str">
        <f>if(Wine!AR39=0,"",IF(isblank(Wine!AR39),"",if(MOC!$J$156=true,Wine!$AO$14,$B$2921)))</f>
        <v/>
      </c>
      <c r="H2945" s="780">
        <f t="shared" si="30"/>
        <v>23</v>
      </c>
    </row>
    <row r="2946">
      <c r="A2946" s="779"/>
      <c r="C2946" s="450" t="b">
        <f>IF(ISBLANK(Wine!AP40),FALSE,if(Wine!AP40=0,FALSE,TRUE))</f>
        <v>0</v>
      </c>
      <c r="D2946" s="450" t="str">
        <f>if(Wine!AR40=0,"",IF(isblank(Wine!AR40),"",if(MOC!$J$152=false,Wine!AO40,if(C2946=true,MOC!$H$152&amp;Wine!AO40,if(MOC!$J$153,MOC!$H$152&amp;Wine!AO40,Wine!AO40)))))</f>
        <v/>
      </c>
      <c r="E2946" s="450" t="str">
        <f>if(Wine!AR40=0,"",IF(isblank(Wine!AR40),"",Wine!AR40))</f>
        <v/>
      </c>
      <c r="G2946" s="450" t="str">
        <f>if(Wine!AR40=0,"",IF(isblank(Wine!AR40),"",if(MOC!$J$156=true,Wine!$AO$14,$B$2921)))</f>
        <v/>
      </c>
      <c r="H2946" s="780">
        <f t="shared" si="30"/>
        <v>24</v>
      </c>
    </row>
    <row r="2947">
      <c r="A2947" s="779"/>
      <c r="C2947" s="450" t="b">
        <f>IF(ISBLANK(Wine!AP41),FALSE,if(Wine!AP41=0,FALSE,TRUE))</f>
        <v>0</v>
      </c>
      <c r="D2947" s="450" t="str">
        <f>if(Wine!AR41=0,"",IF(isblank(Wine!AR41),"",if(MOC!$J$152=false,Wine!AO41,if(C2947=true,MOC!$H$152&amp;Wine!AO41,if(MOC!$J$153,MOC!$H$152&amp;Wine!AO41,Wine!AO41)))))</f>
        <v/>
      </c>
      <c r="E2947" s="450" t="str">
        <f>if(Wine!AR41=0,"",IF(isblank(Wine!AR41),"",Wine!AR41))</f>
        <v/>
      </c>
      <c r="G2947" s="450" t="str">
        <f>if(Wine!AR41=0,"",IF(isblank(Wine!AR41),"",if(MOC!$J$156=true,Wine!$AO$14,$B$2921)))</f>
        <v/>
      </c>
      <c r="H2947" s="780">
        <f t="shared" si="30"/>
        <v>25</v>
      </c>
    </row>
    <row r="2948">
      <c r="A2948" s="779"/>
      <c r="C2948" s="450" t="b">
        <f>IF(ISBLANK(Wine!AP42),FALSE,if(Wine!AP42=0,FALSE,TRUE))</f>
        <v>0</v>
      </c>
      <c r="D2948" s="450" t="str">
        <f>if(Wine!AR42=0,"",IF(isblank(Wine!AR42),"",if(MOC!$J$152=false,Wine!AO42,if(C2948=true,MOC!$H$152&amp;Wine!AO42,if(MOC!$J$153,MOC!$H$152&amp;Wine!AO42,Wine!AO42)))))</f>
        <v/>
      </c>
      <c r="E2948" s="450" t="str">
        <f>if(Wine!AR42=0,"",IF(isblank(Wine!AR42),"",Wine!AR42))</f>
        <v/>
      </c>
      <c r="G2948" s="450" t="str">
        <f>if(Wine!AR42=0,"",IF(isblank(Wine!AR42),"",if(MOC!$J$156=true,Wine!$AO$14,$B$2921)))</f>
        <v/>
      </c>
      <c r="H2948" s="780">
        <f t="shared" si="30"/>
        <v>26</v>
      </c>
    </row>
    <row r="2949">
      <c r="A2949" s="779"/>
      <c r="C2949" s="450" t="b">
        <f>IF(ISBLANK(Wine!AP43),FALSE,if(Wine!AP43=0,FALSE,TRUE))</f>
        <v>0</v>
      </c>
      <c r="D2949" s="450" t="str">
        <f>if(Wine!AR43=0,"",IF(isblank(Wine!AR43),"",if(MOC!$J$152=false,Wine!AO43,if(C2949=true,MOC!$H$152&amp;Wine!AO43,if(MOC!$J$153,MOC!$H$152&amp;Wine!AO43,Wine!AO43)))))</f>
        <v/>
      </c>
      <c r="E2949" s="450" t="str">
        <f>if(Wine!AR43=0,"",IF(isblank(Wine!AR43),"",Wine!AR43))</f>
        <v/>
      </c>
      <c r="G2949" s="450" t="str">
        <f>if(Wine!AR43=0,"",IF(isblank(Wine!AR43),"",if(MOC!$J$156=true,Wine!$AO$14,$B$2921)))</f>
        <v/>
      </c>
      <c r="H2949" s="780">
        <f t="shared" si="30"/>
        <v>27</v>
      </c>
    </row>
    <row r="2950">
      <c r="A2950" s="779"/>
      <c r="C2950" s="450" t="b">
        <f>IF(ISBLANK(Wine!AP44),FALSE,if(Wine!AP44=0,FALSE,TRUE))</f>
        <v>0</v>
      </c>
      <c r="D2950" s="450" t="str">
        <f>if(Wine!AR44=0,"",IF(isblank(Wine!AR44),"",if(MOC!$J$152=false,Wine!AO44,if(C2950=true,MOC!$H$152&amp;Wine!AO44,if(MOC!$J$153,MOC!$H$152&amp;Wine!AO44,Wine!AO44)))))</f>
        <v/>
      </c>
      <c r="E2950" s="450" t="str">
        <f>if(Wine!AR44=0,"",IF(isblank(Wine!AR44),"",Wine!AR44))</f>
        <v/>
      </c>
      <c r="G2950" s="450" t="str">
        <f>if(Wine!AR44=0,"",IF(isblank(Wine!AR44),"",if(MOC!$J$156=true,Wine!$AO$14,$B$2921)))</f>
        <v/>
      </c>
      <c r="H2950" s="780">
        <f t="shared" si="30"/>
        <v>28</v>
      </c>
    </row>
    <row r="2951">
      <c r="A2951" s="779"/>
      <c r="C2951" s="450" t="b">
        <f>IF(ISBLANK(Wine!AP45),FALSE,if(Wine!AP45=0,FALSE,TRUE))</f>
        <v>0</v>
      </c>
      <c r="D2951" s="450" t="str">
        <f>if(Wine!AR45=0,"",IF(isblank(Wine!AR45),"",if(MOC!$J$152=false,Wine!AO45,if(C2951=true,MOC!$H$152&amp;Wine!AO45,if(MOC!$J$153,MOC!$H$152&amp;Wine!AO45,Wine!AO45)))))</f>
        <v/>
      </c>
      <c r="E2951" s="450" t="str">
        <f>if(Wine!AR45=0,"",IF(isblank(Wine!AR45),"",Wine!AR45))</f>
        <v/>
      </c>
      <c r="G2951" s="450" t="str">
        <f>if(Wine!AR45=0,"",IF(isblank(Wine!AR45),"",if(MOC!$J$156=true,Wine!$AO$14,$B$2921)))</f>
        <v/>
      </c>
      <c r="H2951" s="780">
        <f t="shared" si="30"/>
        <v>29</v>
      </c>
    </row>
    <row r="2952">
      <c r="A2952" s="779"/>
      <c r="C2952" s="450" t="b">
        <f>IF(ISBLANK(Wine!AP46),FALSE,if(Wine!AP46=0,FALSE,TRUE))</f>
        <v>0</v>
      </c>
      <c r="D2952" s="450" t="str">
        <f>if(Wine!AR46=0,"",IF(isblank(Wine!AR46),"",if(MOC!$J$152=false,Wine!AO46,if(C2952=true,MOC!$H$152&amp;Wine!AO46,if(MOC!$J$153,MOC!$H$152&amp;Wine!AO46,Wine!AO46)))))</f>
        <v/>
      </c>
      <c r="E2952" s="450" t="str">
        <f>if(Wine!AR46=0,"",IF(isblank(Wine!AR46),"",Wine!AR46))</f>
        <v/>
      </c>
      <c r="G2952" s="450" t="str">
        <f>if(Wine!AR46=0,"",IF(isblank(Wine!AR46),"",if(MOC!$J$156=true,Wine!$AO$14,$B$2921)))</f>
        <v/>
      </c>
      <c r="H2952" s="780">
        <f t="shared" si="30"/>
        <v>30</v>
      </c>
    </row>
    <row r="2953">
      <c r="A2953" s="779"/>
      <c r="C2953" s="450" t="b">
        <f>IF(ISBLANK(Wine!AP47),FALSE,if(Wine!AP47=0,FALSE,TRUE))</f>
        <v>0</v>
      </c>
      <c r="D2953" s="450" t="str">
        <f>if(Wine!AR47=0,"",IF(isblank(Wine!AR47),"",if(MOC!$J$152=false,Wine!AO47,if(C2953=true,MOC!$H$152&amp;Wine!AO47,if(MOC!$J$153,MOC!$H$152&amp;Wine!AO47,Wine!AO47)))))</f>
        <v/>
      </c>
      <c r="E2953" s="450" t="str">
        <f>if(Wine!AR47=0,"",IF(isblank(Wine!AR47),"",Wine!AR47))</f>
        <v/>
      </c>
      <c r="G2953" s="450" t="str">
        <f>if(Wine!AR47=0,"",IF(isblank(Wine!AR47),"",if(MOC!$J$156=true,Wine!$AO$14,$B$2921)))</f>
        <v/>
      </c>
      <c r="H2953" s="780">
        <f t="shared" si="30"/>
        <v>31</v>
      </c>
    </row>
    <row r="2954">
      <c r="A2954" s="779"/>
      <c r="C2954" s="450" t="b">
        <f>IF(ISBLANK(Wine!AP48),FALSE,if(Wine!AP48=0,FALSE,TRUE))</f>
        <v>0</v>
      </c>
      <c r="D2954" s="450" t="str">
        <f>if(Wine!AR48=0,"",IF(isblank(Wine!AR48),"",if(MOC!$J$152=false,Wine!AO48,if(C2954=true,MOC!$H$152&amp;Wine!AO48,if(MOC!$J$153,MOC!$H$152&amp;Wine!AO48,Wine!AO48)))))</f>
        <v/>
      </c>
      <c r="E2954" s="450" t="str">
        <f>if(Wine!AR48=0,"",IF(isblank(Wine!AR48),"",Wine!AR48))</f>
        <v/>
      </c>
      <c r="G2954" s="450" t="str">
        <f>if(Wine!AR48=0,"",IF(isblank(Wine!AR48),"",if(MOC!$J$156=true,Wine!$AO$14,$B$2921)))</f>
        <v/>
      </c>
      <c r="H2954" s="780">
        <f t="shared" si="30"/>
        <v>32</v>
      </c>
    </row>
    <row r="2955">
      <c r="A2955" s="779"/>
      <c r="C2955" s="450" t="b">
        <f>IF(ISBLANK(Wine!AP49),FALSE,if(Wine!AP49=0,FALSE,TRUE))</f>
        <v>0</v>
      </c>
      <c r="D2955" s="450" t="str">
        <f>if(Wine!AR49=0,"",IF(isblank(Wine!AR49),"",if(MOC!$J$152=false,Wine!AO49,if(C2955=true,MOC!$H$152&amp;Wine!AO49,if(MOC!$J$153,MOC!$H$152&amp;Wine!AO49,Wine!AO49)))))</f>
        <v/>
      </c>
      <c r="E2955" s="450" t="str">
        <f>if(Wine!AR49=0,"",IF(isblank(Wine!AR49),"",Wine!AR49))</f>
        <v/>
      </c>
      <c r="G2955" s="450" t="str">
        <f>if(Wine!AR49=0,"",IF(isblank(Wine!AR49),"",if(MOC!$J$156=true,Wine!$AO$14,$B$2921)))</f>
        <v/>
      </c>
      <c r="H2955" s="780">
        <f t="shared" si="30"/>
        <v>33</v>
      </c>
    </row>
    <row r="2956">
      <c r="A2956" s="779"/>
      <c r="C2956" s="450" t="b">
        <f>IF(ISBLANK(Wine!AP50),FALSE,if(Wine!AP50=0,FALSE,TRUE))</f>
        <v>0</v>
      </c>
      <c r="D2956" s="450" t="str">
        <f>if(Wine!AR50=0,"",IF(isblank(Wine!AR50),"",if(MOC!$J$152=false,Wine!AO50,if(C2956=true,MOC!$H$152&amp;Wine!AO50,if(MOC!$J$153,MOC!$H$152&amp;Wine!AO50,Wine!AO50)))))</f>
        <v/>
      </c>
      <c r="E2956" s="450" t="str">
        <f>if(Wine!AR50=0,"",IF(isblank(Wine!AR50),"",Wine!AR50))</f>
        <v/>
      </c>
      <c r="G2956" s="450" t="str">
        <f>if(Wine!AR50=0,"",IF(isblank(Wine!AR50),"",if(MOC!$J$156=true,Wine!$AO$14,$B$2921)))</f>
        <v/>
      </c>
      <c r="H2956" s="780">
        <f t="shared" si="30"/>
        <v>34</v>
      </c>
    </row>
    <row r="2957">
      <c r="A2957" s="779"/>
      <c r="C2957" s="450" t="b">
        <f>IF(ISBLANK(Wine!AP51),FALSE,if(Wine!AP51=0,FALSE,TRUE))</f>
        <v>0</v>
      </c>
      <c r="D2957" s="450" t="str">
        <f>if(Wine!AR51=0,"",IF(isblank(Wine!AR51),"",if(MOC!$J$152=false,Wine!AO51,if(C2957=true,MOC!$H$152&amp;Wine!AO51,if(MOC!$J$153,MOC!$H$152&amp;Wine!AO51,Wine!AO51)))))</f>
        <v/>
      </c>
      <c r="E2957" s="450" t="str">
        <f>if(Wine!AR51=0,"",IF(isblank(Wine!AR51),"",Wine!AR51))</f>
        <v/>
      </c>
      <c r="G2957" s="450" t="str">
        <f>if(Wine!AR51=0,"",IF(isblank(Wine!AR51),"",if(MOC!$J$156=true,Wine!$AO$14,$B$2921)))</f>
        <v/>
      </c>
      <c r="H2957" s="780">
        <f t="shared" si="30"/>
        <v>35</v>
      </c>
    </row>
    <row r="2958">
      <c r="A2958" s="779"/>
      <c r="C2958" s="450" t="b">
        <f>IF(ISBLANK(Wine!AP52),FALSE,if(Wine!AP52=0,FALSE,TRUE))</f>
        <v>0</v>
      </c>
      <c r="D2958" s="450" t="str">
        <f>if(Wine!AR52=0,"",IF(isblank(Wine!AR52),"",if(MOC!$J$152=false,Wine!AO52,if(C2958=true,MOC!$H$152&amp;Wine!AO52,if(MOC!$J$153,MOC!$H$152&amp;Wine!AO52,Wine!AO52)))))</f>
        <v/>
      </c>
      <c r="E2958" s="450" t="str">
        <f>if(Wine!AR52=0,"",IF(isblank(Wine!AR52),"",Wine!AR52))</f>
        <v/>
      </c>
      <c r="G2958" s="450" t="str">
        <f>if(Wine!AR52=0,"",IF(isblank(Wine!AR52),"",if(MOC!$J$156=true,Wine!$AO$14,$B$2921)))</f>
        <v/>
      </c>
      <c r="H2958" s="780">
        <f t="shared" si="30"/>
        <v>36</v>
      </c>
    </row>
    <row r="2959">
      <c r="A2959" s="779"/>
      <c r="C2959" s="450" t="b">
        <f>IF(ISBLANK(Wine!AP53),FALSE,if(Wine!AP53=0,FALSE,TRUE))</f>
        <v>0</v>
      </c>
      <c r="D2959" s="450" t="str">
        <f>if(Wine!AR53=0,"",IF(isblank(Wine!AR53),"",if(MOC!$J$152=false,Wine!AO53,if(C2959=true,MOC!$H$152&amp;Wine!AO53,if(MOC!$J$153,MOC!$H$152&amp;Wine!AO53,Wine!AO53)))))</f>
        <v/>
      </c>
      <c r="E2959" s="450" t="str">
        <f>if(Wine!AR53=0,"",IF(isblank(Wine!AR53),"",Wine!AR53))</f>
        <v/>
      </c>
      <c r="G2959" s="450" t="str">
        <f>if(Wine!AR53=0,"",IF(isblank(Wine!AR53),"",if(MOC!$J$156=true,Wine!$AO$14,$B$2921)))</f>
        <v/>
      </c>
      <c r="H2959" s="780">
        <f t="shared" si="30"/>
        <v>37</v>
      </c>
    </row>
    <row r="2960">
      <c r="A2960" s="779"/>
      <c r="C2960" s="450" t="b">
        <f>IF(ISBLANK(Wine!AP54),FALSE,if(Wine!AP54=0,FALSE,TRUE))</f>
        <v>0</v>
      </c>
      <c r="D2960" s="450" t="str">
        <f>if(Wine!AR54=0,"",IF(isblank(Wine!AR54),"",if(MOC!$J$152=false,Wine!AO54,if(C2960=true,MOC!$H$152&amp;Wine!AO54,if(MOC!$J$153,MOC!$H$152&amp;Wine!AO54,Wine!AO54)))))</f>
        <v/>
      </c>
      <c r="E2960" s="450" t="str">
        <f>if(Wine!AR54=0,"",IF(isblank(Wine!AR54),"",Wine!AR54))</f>
        <v/>
      </c>
      <c r="G2960" s="450" t="str">
        <f>if(Wine!AR54=0,"",IF(isblank(Wine!AR54),"",if(MOC!$J$156=true,Wine!$AO$14,$B$2921)))</f>
        <v/>
      </c>
      <c r="H2960" s="780">
        <f t="shared" si="30"/>
        <v>38</v>
      </c>
    </row>
    <row r="2961">
      <c r="A2961" s="779"/>
      <c r="C2961" s="450" t="b">
        <f>IF(ISBLANK(Wine!AP55),FALSE,if(Wine!AP55=0,FALSE,TRUE))</f>
        <v>0</v>
      </c>
      <c r="D2961" s="450" t="str">
        <f>if(Wine!AR55=0,"",IF(isblank(Wine!AR55),"",if(MOC!$J$152=false,Wine!AO55,if(C2961=true,MOC!$H$152&amp;Wine!AO55,if(MOC!$J$153,MOC!$H$152&amp;Wine!AO55,Wine!AO55)))))</f>
        <v/>
      </c>
      <c r="E2961" s="450" t="str">
        <f>if(Wine!AR55=0,"",IF(isblank(Wine!AR55),"",Wine!AR55))</f>
        <v/>
      </c>
      <c r="G2961" s="450" t="str">
        <f>if(Wine!AR55=0,"",IF(isblank(Wine!AR55),"",if(MOC!$J$156=true,Wine!$AO$14,$B$2921)))</f>
        <v/>
      </c>
      <c r="H2961" s="780">
        <f t="shared" si="30"/>
        <v>39</v>
      </c>
    </row>
    <row r="2962">
      <c r="A2962" s="779"/>
      <c r="C2962" s="450" t="b">
        <f>IF(ISBLANK(Wine!AP56),FALSE,if(Wine!AP56=0,FALSE,TRUE))</f>
        <v>0</v>
      </c>
      <c r="D2962" s="450" t="str">
        <f>if(Wine!AR56=0,"",IF(isblank(Wine!AR56),"",if(MOC!$J$152=false,Wine!AO56,if(C2962=true,MOC!$H$152&amp;Wine!AO56,if(MOC!$J$153,MOC!$H$152&amp;Wine!AO56,Wine!AO56)))))</f>
        <v/>
      </c>
      <c r="E2962" s="450" t="str">
        <f>if(Wine!AR56=0,"",IF(isblank(Wine!AR56),"",Wine!AR56))</f>
        <v/>
      </c>
      <c r="G2962" s="450" t="str">
        <f>if(Wine!AR56=0,"",IF(isblank(Wine!AR56),"",if(MOC!$J$156=true,Wine!$AO$14,$B$2921)))</f>
        <v/>
      </c>
      <c r="H2962" s="780">
        <f t="shared" si="30"/>
        <v>40</v>
      </c>
    </row>
    <row r="2963">
      <c r="A2963" s="779"/>
      <c r="C2963" s="450" t="b">
        <f>IF(ISBLANK(Wine!AP57),FALSE,if(Wine!AP57=0,FALSE,TRUE))</f>
        <v>0</v>
      </c>
      <c r="D2963" s="450" t="str">
        <f>if(Wine!AR57=0,"",IF(isblank(Wine!AR57),"",if(MOC!$J$152=false,Wine!AO57,if(C2963=true,MOC!$H$152&amp;Wine!AO57,if(MOC!$J$153,MOC!$H$152&amp;Wine!AO57,Wine!AO57)))))</f>
        <v/>
      </c>
      <c r="E2963" s="450" t="str">
        <f>if(Wine!AR57=0,"",IF(isblank(Wine!AR57),"",Wine!AR57))</f>
        <v/>
      </c>
      <c r="G2963" s="450" t="str">
        <f>if(Wine!AR57=0,"",IF(isblank(Wine!AR57),"",if(MOC!$J$156=true,Wine!$AO$14,$B$2921)))</f>
        <v/>
      </c>
      <c r="H2963" s="780">
        <f t="shared" si="30"/>
        <v>41</v>
      </c>
    </row>
    <row r="2964">
      <c r="A2964" s="779"/>
      <c r="C2964" s="450" t="b">
        <f>IF(ISBLANK(Wine!AP58),FALSE,if(Wine!AP58=0,FALSE,TRUE))</f>
        <v>0</v>
      </c>
      <c r="D2964" s="450" t="str">
        <f>if(Wine!AR58=0,"",IF(isblank(Wine!AR58),"",if(MOC!$J$152=false,Wine!AO58,if(C2964=true,MOC!$H$152&amp;Wine!AO58,if(MOC!$J$153,MOC!$H$152&amp;Wine!AO58,Wine!AO58)))))</f>
        <v/>
      </c>
      <c r="E2964" s="450" t="str">
        <f>if(Wine!AR58=0,"",IF(isblank(Wine!AR58),"",Wine!AR58))</f>
        <v/>
      </c>
      <c r="G2964" s="450" t="str">
        <f>if(Wine!AR58=0,"",IF(isblank(Wine!AR58),"",if(MOC!$J$156=true,Wine!$AO$14,$B$2921)))</f>
        <v/>
      </c>
      <c r="H2964" s="780">
        <f t="shared" si="30"/>
        <v>42</v>
      </c>
    </row>
    <row r="2965">
      <c r="A2965" s="779"/>
      <c r="C2965" s="450" t="b">
        <f>IF(ISBLANK(Wine!AP59),FALSE,if(Wine!AP59=0,FALSE,TRUE))</f>
        <v>0</v>
      </c>
      <c r="D2965" s="450" t="str">
        <f>if(Wine!AR59=0,"",IF(isblank(Wine!AR59),"",if(MOC!$J$152=false,Wine!AO59,if(C2965=true,MOC!$H$152&amp;Wine!AO59,if(MOC!$J$153,MOC!$H$152&amp;Wine!AO59,Wine!AO59)))))</f>
        <v/>
      </c>
      <c r="E2965" s="450" t="str">
        <f>if(Wine!AR59=0,"",IF(isblank(Wine!AR59),"",Wine!AR59))</f>
        <v/>
      </c>
      <c r="G2965" s="450" t="str">
        <f>if(Wine!AR59=0,"",IF(isblank(Wine!AR59),"",if(MOC!$J$156=true,Wine!$AO$14,$B$2921)))</f>
        <v/>
      </c>
      <c r="H2965" s="780">
        <f t="shared" si="30"/>
        <v>43</v>
      </c>
    </row>
    <row r="2966">
      <c r="A2966" s="779"/>
      <c r="C2966" s="450" t="b">
        <f>IF(ISBLANK(Wine!AP60),FALSE,if(Wine!AP60=0,FALSE,TRUE))</f>
        <v>0</v>
      </c>
      <c r="D2966" s="450" t="str">
        <f>if(Wine!AR60=0,"",IF(isblank(Wine!AR60),"",if(MOC!$J$152=false,Wine!AO60,if(C2966=true,MOC!$H$152&amp;Wine!AO60,if(MOC!$J$153,MOC!$H$152&amp;Wine!AO60,Wine!AO60)))))</f>
        <v/>
      </c>
      <c r="E2966" s="450" t="str">
        <f>if(Wine!AR60=0,"",IF(isblank(Wine!AR60),"",Wine!AR60))</f>
        <v/>
      </c>
      <c r="G2966" s="450" t="str">
        <f>if(Wine!AR60=0,"",IF(isblank(Wine!AR60),"",if(MOC!$J$156=true,Wine!$AO$14,$B$2921)))</f>
        <v/>
      </c>
      <c r="H2966" s="780">
        <f t="shared" si="30"/>
        <v>44</v>
      </c>
    </row>
    <row r="2967">
      <c r="A2967" s="779"/>
      <c r="C2967" s="450" t="b">
        <f>IF(ISBLANK(Wine!AP61),FALSE,if(Wine!AP61=0,FALSE,TRUE))</f>
        <v>0</v>
      </c>
      <c r="D2967" s="450" t="str">
        <f>if(Wine!AR61=0,"",IF(isblank(Wine!AR61),"",if(MOC!$J$152=false,Wine!AO61,if(C2967=true,MOC!$H$152&amp;Wine!AO61,if(MOC!$J$153,MOC!$H$152&amp;Wine!AO61,Wine!AO61)))))</f>
        <v/>
      </c>
      <c r="E2967" s="450" t="str">
        <f>if(Wine!AR61=0,"",IF(isblank(Wine!AR61),"",Wine!AR61))</f>
        <v/>
      </c>
      <c r="G2967" s="450" t="str">
        <f>if(Wine!AR61=0,"",IF(isblank(Wine!AR61),"",if(MOC!$J$156=true,Wine!$AO$14,$B$2921)))</f>
        <v/>
      </c>
      <c r="H2967" s="780">
        <f t="shared" si="30"/>
        <v>45</v>
      </c>
    </row>
    <row r="2968">
      <c r="A2968" s="779"/>
      <c r="C2968" s="450" t="b">
        <f>IF(ISBLANK(Wine!AP62),FALSE,if(Wine!AP62=0,FALSE,TRUE))</f>
        <v>0</v>
      </c>
      <c r="D2968" s="450" t="str">
        <f>if(Wine!AR62=0,"",IF(isblank(Wine!AR62),"",if(MOC!$J$152=false,Wine!AO62,if(C2968=true,MOC!$H$152&amp;Wine!AO62,if(MOC!$J$153,MOC!$H$152&amp;Wine!AO62,Wine!AO62)))))</f>
        <v/>
      </c>
      <c r="E2968" s="450" t="str">
        <f>if(Wine!AR62=0,"",IF(isblank(Wine!AR62),"",Wine!AR62))</f>
        <v/>
      </c>
      <c r="G2968" s="450" t="str">
        <f>if(Wine!AR62=0,"",IF(isblank(Wine!AR62),"",if(MOC!$J$156=true,Wine!$AO$14,$B$2921)))</f>
        <v/>
      </c>
      <c r="H2968" s="780">
        <f t="shared" si="30"/>
        <v>46</v>
      </c>
    </row>
    <row r="2969">
      <c r="A2969" s="779"/>
      <c r="C2969" s="450" t="b">
        <f>IF(ISBLANK(Wine!AP63),FALSE,if(Wine!AP63=0,FALSE,TRUE))</f>
        <v>0</v>
      </c>
      <c r="D2969" s="450" t="str">
        <f>if(Wine!AR63=0,"",IF(isblank(Wine!AR63),"",if(MOC!$J$152=false,Wine!AO63,if(C2969=true,MOC!$H$152&amp;Wine!AO63,if(MOC!$J$153,MOC!$H$152&amp;Wine!AO63,Wine!AO63)))))</f>
        <v/>
      </c>
      <c r="E2969" s="450" t="str">
        <f>if(Wine!AR63=0,"",IF(isblank(Wine!AR63),"",Wine!AR63))</f>
        <v/>
      </c>
      <c r="G2969" s="450" t="str">
        <f>if(Wine!AR63=0,"",IF(isblank(Wine!AR63),"",if(MOC!$J$156=true,Wine!$AO$14,$B$2921)))</f>
        <v/>
      </c>
      <c r="H2969" s="780">
        <f t="shared" si="30"/>
        <v>47</v>
      </c>
    </row>
    <row r="2970">
      <c r="A2970" s="779"/>
      <c r="C2970" s="450" t="b">
        <f>IF(ISBLANK(Wine!AP64),FALSE,if(Wine!AP64=0,FALSE,TRUE))</f>
        <v>0</v>
      </c>
      <c r="D2970" s="450" t="str">
        <f>if(Wine!AR64=0,"",IF(isblank(Wine!AR64),"",if(MOC!$J$152=false,Wine!AO64,if(C2970=true,MOC!$H$152&amp;Wine!AO64,if(MOC!$J$153,MOC!$H$152&amp;Wine!AO64,Wine!AO64)))))</f>
        <v/>
      </c>
      <c r="E2970" s="450" t="str">
        <f>if(Wine!AR64=0,"",IF(isblank(Wine!AR64),"",Wine!AR64))</f>
        <v/>
      </c>
      <c r="G2970" s="450" t="str">
        <f>if(Wine!AR64=0,"",IF(isblank(Wine!AR64),"",if(MOC!$J$156=true,Wine!$AO$14,$B$2921)))</f>
        <v/>
      </c>
      <c r="H2970" s="780">
        <f t="shared" si="30"/>
        <v>48</v>
      </c>
    </row>
    <row r="2971">
      <c r="A2971" s="779"/>
      <c r="C2971" s="450" t="b">
        <f>IF(ISBLANK(Wine!AP65),FALSE,if(Wine!AP65=0,FALSE,TRUE))</f>
        <v>0</v>
      </c>
      <c r="D2971" s="450" t="str">
        <f>if(Wine!AR65=0,"",IF(isblank(Wine!AR65),"",if(MOC!$J$152=false,Wine!AO65,if(C2971=true,MOC!$H$152&amp;Wine!AO65,if(MOC!$J$153,MOC!$H$152&amp;Wine!AO65,Wine!AO65)))))</f>
        <v/>
      </c>
      <c r="E2971" s="450" t="str">
        <f>if(Wine!AR65=0,"",IF(isblank(Wine!AR65),"",Wine!AR65))</f>
        <v/>
      </c>
      <c r="G2971" s="450" t="str">
        <f>if(Wine!AR65=0,"",IF(isblank(Wine!AR65),"",if(MOC!$J$156=true,Wine!$AO$14,$B$2921)))</f>
        <v/>
      </c>
      <c r="H2971" s="780">
        <f t="shared" si="30"/>
        <v>49</v>
      </c>
    </row>
    <row r="2972">
      <c r="A2972" s="779"/>
      <c r="C2972" s="450" t="b">
        <f>IF(ISBLANK(Wine!AP66),FALSE,if(Wine!AP66=0,FALSE,TRUE))</f>
        <v>0</v>
      </c>
      <c r="D2972" s="450" t="str">
        <f>if(Wine!AR66=0,"",IF(isblank(Wine!AR66),"",if(MOC!$J$152=false,Wine!AO66,if(C2972=true,MOC!$H$152&amp;Wine!AO66,if(MOC!$J$153,MOC!$H$152&amp;Wine!AO66,Wine!AO66)))))</f>
        <v/>
      </c>
      <c r="E2972" s="450" t="str">
        <f>if(Wine!AR66=0,"",IF(isblank(Wine!AR66),"",Wine!AR66))</f>
        <v/>
      </c>
      <c r="G2972" s="450" t="str">
        <f>if(Wine!AR66=0,"",IF(isblank(Wine!AR66),"",if(MOC!$J$156=true,Wine!$AO$14,$B$2921)))</f>
        <v/>
      </c>
      <c r="H2972" s="780">
        <f t="shared" si="30"/>
        <v>50</v>
      </c>
    </row>
    <row r="2973">
      <c r="A2973" s="779"/>
      <c r="C2973" s="450" t="b">
        <f>IF(ISBLANK(Wine!AP67),FALSE,if(Wine!AP67=0,FALSE,TRUE))</f>
        <v>0</v>
      </c>
      <c r="D2973" s="450" t="str">
        <f>if(Wine!AR67=0,"",IF(isblank(Wine!AR67),"",if(MOC!$J$152=false,Wine!AO67,if(C2973=true,MOC!$H$152&amp;Wine!AO67,if(MOC!$J$153,MOC!$H$152&amp;Wine!AO67,Wine!AO67)))))</f>
        <v/>
      </c>
      <c r="E2973" s="450" t="str">
        <f>if(Wine!AR67=0,"",IF(isblank(Wine!AR67),"",Wine!AR67))</f>
        <v/>
      </c>
      <c r="G2973" s="450" t="str">
        <f>if(Wine!AR67=0,"",IF(isblank(Wine!AR67),"",if(MOC!$J$156=true,Wine!$AO$14,$B$2921)))</f>
        <v/>
      </c>
      <c r="H2973" s="780">
        <f t="shared" si="30"/>
        <v>51</v>
      </c>
    </row>
    <row r="2974">
      <c r="A2974" s="779"/>
      <c r="C2974" s="450" t="b">
        <f>IF(ISBLANK(Wine!AP68),FALSE,if(Wine!AP68=0,FALSE,TRUE))</f>
        <v>0</v>
      </c>
      <c r="D2974" s="450" t="str">
        <f>if(Wine!AR68=0,"",IF(isblank(Wine!AR68),"",if(MOC!$J$152=false,Wine!AO68,if(C2974=true,MOC!$H$152&amp;Wine!AO68,if(MOC!$J$153,MOC!$H$152&amp;Wine!AO68,Wine!AO68)))))</f>
        <v/>
      </c>
      <c r="E2974" s="450" t="str">
        <f>if(Wine!AR68=0,"",IF(isblank(Wine!AR68),"",Wine!AR68))</f>
        <v/>
      </c>
      <c r="G2974" s="450" t="str">
        <f>if(Wine!AR68=0,"",IF(isblank(Wine!AR68),"",if(MOC!$J$156=true,Wine!$AO$14,$B$2921)))</f>
        <v/>
      </c>
      <c r="H2974" s="780">
        <f t="shared" si="30"/>
        <v>52</v>
      </c>
    </row>
    <row r="2975">
      <c r="A2975" s="779"/>
      <c r="C2975" s="450" t="b">
        <f>IF(ISBLANK(Wine!AP69),FALSE,if(Wine!AP69=0,FALSE,TRUE))</f>
        <v>0</v>
      </c>
      <c r="D2975" s="450" t="str">
        <f>if(Wine!AR69=0,"",IF(isblank(Wine!AR69),"",if(MOC!$J$152=false,Wine!AO69,if(C2975=true,MOC!$H$152&amp;Wine!AO69,if(MOC!$J$153,MOC!$H$152&amp;Wine!AO69,Wine!AO69)))))</f>
        <v/>
      </c>
      <c r="E2975" s="450" t="str">
        <f>if(Wine!AR69=0,"",IF(isblank(Wine!AR69),"",Wine!AR69))</f>
        <v/>
      </c>
      <c r="G2975" s="450" t="str">
        <f>if(Wine!AR69=0,"",IF(isblank(Wine!AR69),"",if(MOC!$J$156=true,Wine!$AO$14,$B$2921)))</f>
        <v/>
      </c>
      <c r="H2975" s="780">
        <f t="shared" si="30"/>
        <v>53</v>
      </c>
    </row>
    <row r="2976">
      <c r="A2976" s="779"/>
      <c r="C2976" s="450" t="b">
        <f>IF(ISBLANK(Wine!AP70),FALSE,if(Wine!AP70=0,FALSE,TRUE))</f>
        <v>0</v>
      </c>
      <c r="D2976" s="450" t="str">
        <f>if(Wine!AR70=0,"",IF(isblank(Wine!AR70),"",if(MOC!$J$152=false,Wine!AO70,if(C2976=true,MOC!$H$152&amp;Wine!AO70,if(MOC!$J$153,MOC!$H$152&amp;Wine!AO70,Wine!AO70)))))</f>
        <v/>
      </c>
      <c r="E2976" s="450" t="str">
        <f>if(Wine!AR70=0,"",IF(isblank(Wine!AR70),"",Wine!AR70))</f>
        <v/>
      </c>
      <c r="G2976" s="450" t="str">
        <f>if(Wine!AR70=0,"",IF(isblank(Wine!AR70),"",if(MOC!$J$156=true,Wine!$AO$14,$B$2921)))</f>
        <v/>
      </c>
      <c r="H2976" s="780">
        <f t="shared" si="30"/>
        <v>54</v>
      </c>
    </row>
    <row r="2977">
      <c r="A2977" s="779"/>
      <c r="C2977" s="450" t="b">
        <f>IF(ISBLANK(Wine!AP71),FALSE,if(Wine!AP71=0,FALSE,TRUE))</f>
        <v>0</v>
      </c>
      <c r="D2977" s="450" t="str">
        <f>if(Wine!AR71=0,"",IF(isblank(Wine!AR71),"",if(MOC!$J$152=false,Wine!AO71,if(C2977=true,MOC!$H$152&amp;Wine!AO71,if(MOC!$J$153,MOC!$H$152&amp;Wine!AO71,Wine!AO71)))))</f>
        <v/>
      </c>
      <c r="E2977" s="450" t="str">
        <f>if(Wine!AR71=0,"",IF(isblank(Wine!AR71),"",Wine!AR71))</f>
        <v/>
      </c>
      <c r="G2977" s="450" t="str">
        <f>if(Wine!AR71=0,"",IF(isblank(Wine!AR71),"",if(MOC!$J$156=true,Wine!$AO$14,$B$2921)))</f>
        <v/>
      </c>
      <c r="H2977" s="780">
        <f t="shared" si="30"/>
        <v>55</v>
      </c>
    </row>
    <row r="2978">
      <c r="A2978" s="779"/>
      <c r="C2978" s="450" t="b">
        <f>IF(ISBLANK(Wine!AP72),FALSE,if(Wine!AP72=0,FALSE,TRUE))</f>
        <v>0</v>
      </c>
      <c r="D2978" s="450" t="str">
        <f>if(Wine!AR72=0,"",IF(isblank(Wine!AR72),"",if(MOC!$J$152=false,Wine!AO72,if(C2978=true,MOC!$H$152&amp;Wine!AO72,if(MOC!$J$153,MOC!$H$152&amp;Wine!AO72,Wine!AO72)))))</f>
        <v/>
      </c>
      <c r="E2978" s="450" t="str">
        <f>if(Wine!AR72=0,"",IF(isblank(Wine!AR72),"",Wine!AR72))</f>
        <v/>
      </c>
      <c r="G2978" s="450" t="str">
        <f>if(Wine!AR72=0,"",IF(isblank(Wine!AR72),"",if(MOC!$J$156=true,Wine!$AO$14,$B$2921)))</f>
        <v/>
      </c>
      <c r="H2978" s="780">
        <f t="shared" si="30"/>
        <v>56</v>
      </c>
    </row>
    <row r="2979">
      <c r="A2979" s="779"/>
      <c r="C2979" s="450" t="b">
        <f>IF(ISBLANK(Wine!AP73),FALSE,if(Wine!AP73=0,FALSE,TRUE))</f>
        <v>0</v>
      </c>
      <c r="D2979" s="450" t="str">
        <f>if(Wine!AR73=0,"",IF(isblank(Wine!AR73),"",if(MOC!$J$152=false,Wine!AO73,if(C2979=true,MOC!$H$152&amp;Wine!AO73,if(MOC!$J$153,MOC!$H$152&amp;Wine!AO73,Wine!AO73)))))</f>
        <v/>
      </c>
      <c r="E2979" s="450" t="str">
        <f>if(Wine!AR73=0,"",IF(isblank(Wine!AR73),"",Wine!AR73))</f>
        <v/>
      </c>
      <c r="G2979" s="450" t="str">
        <f>if(Wine!AR73=0,"",IF(isblank(Wine!AR73),"",if(MOC!$J$156=true,Wine!$AO$14,$B$2921)))</f>
        <v/>
      </c>
      <c r="H2979" s="780">
        <f t="shared" si="30"/>
        <v>57</v>
      </c>
    </row>
    <row r="2980">
      <c r="A2980" s="779"/>
      <c r="C2980" s="450" t="b">
        <f>IF(ISBLANK(Wine!AP74),FALSE,if(Wine!AP74=0,FALSE,TRUE))</f>
        <v>0</v>
      </c>
      <c r="D2980" s="450" t="str">
        <f>if(Wine!AR74=0,"",IF(isblank(Wine!AR74),"",if(MOC!$J$152=false,Wine!AO74,if(C2980=true,MOC!$H$152&amp;Wine!AO74,if(MOC!$J$153,MOC!$H$152&amp;Wine!AO74,Wine!AO74)))))</f>
        <v/>
      </c>
      <c r="E2980" s="450" t="str">
        <f>if(Wine!AR74=0,"",IF(isblank(Wine!AR74),"",Wine!AR74))</f>
        <v/>
      </c>
      <c r="G2980" s="450" t="str">
        <f>if(Wine!AR74=0,"",IF(isblank(Wine!AR74),"",if(MOC!$J$156=true,Wine!$AO$14,$B$2921)))</f>
        <v/>
      </c>
      <c r="H2980" s="780">
        <f t="shared" si="30"/>
        <v>58</v>
      </c>
    </row>
    <row r="2981">
      <c r="A2981" s="779"/>
      <c r="C2981" s="450" t="b">
        <f>IF(ISBLANK(Wine!AP75),FALSE,if(Wine!AP75=0,FALSE,TRUE))</f>
        <v>0</v>
      </c>
      <c r="D2981" s="450" t="str">
        <f>if(Wine!AR75=0,"",IF(isblank(Wine!AR75),"",if(MOC!$J$152=false,Wine!AO75,if(C2981=true,MOC!$H$152&amp;Wine!AO75,if(MOC!$J$153,MOC!$H$152&amp;Wine!AO75,Wine!AO75)))))</f>
        <v/>
      </c>
      <c r="E2981" s="450" t="str">
        <f>if(Wine!AR75=0,"",IF(isblank(Wine!AR75),"",Wine!AR75))</f>
        <v/>
      </c>
      <c r="G2981" s="450" t="str">
        <f>if(Wine!AR75=0,"",IF(isblank(Wine!AR75),"",if(MOC!$J$156=true,Wine!$AO$14,$B$2921)))</f>
        <v/>
      </c>
      <c r="H2981" s="780">
        <f t="shared" si="30"/>
        <v>59</v>
      </c>
    </row>
    <row r="2982">
      <c r="A2982" s="779"/>
      <c r="C2982" s="450" t="b">
        <f>IF(ISBLANK(Wine!AP76),FALSE,if(Wine!AP76=0,FALSE,TRUE))</f>
        <v>0</v>
      </c>
      <c r="D2982" s="450" t="str">
        <f>if(Wine!AR76=0,"",IF(isblank(Wine!AR76),"",if(MOC!$J$152=false,Wine!AO76,if(C2982=true,MOC!$H$152&amp;Wine!AO76,if(MOC!$J$153,MOC!$H$152&amp;Wine!AO76,Wine!AO76)))))</f>
        <v/>
      </c>
      <c r="E2982" s="450" t="str">
        <f>if(Wine!AR76=0,"",IF(isblank(Wine!AR76),"",Wine!AR76))</f>
        <v/>
      </c>
      <c r="G2982" s="450" t="str">
        <f>if(Wine!AR76=0,"",IF(isblank(Wine!AR76),"",if(MOC!$J$156=true,Wine!$AO$14,$B$2921)))</f>
        <v/>
      </c>
      <c r="H2982" s="780">
        <f t="shared" si="30"/>
        <v>60</v>
      </c>
    </row>
    <row r="2983">
      <c r="A2983" s="779"/>
      <c r="C2983" s="450" t="b">
        <f>IF(ISBLANK(Wine!AP77),FALSE,if(Wine!AP77=0,FALSE,TRUE))</f>
        <v>0</v>
      </c>
      <c r="D2983" s="450" t="str">
        <f>if(Wine!AR77=0,"",IF(isblank(Wine!AR77),"",if(MOC!$J$152=false,Wine!AO77,if(C2983=true,MOC!$H$152&amp;Wine!AO77,if(MOC!$J$153,MOC!$H$152&amp;Wine!AO77,Wine!AO77)))))</f>
        <v/>
      </c>
      <c r="E2983" s="450" t="str">
        <f>if(Wine!AR77=0,"",IF(isblank(Wine!AR77),"",Wine!AR77))</f>
        <v/>
      </c>
      <c r="G2983" s="450" t="str">
        <f>if(Wine!AR77=0,"",IF(isblank(Wine!AR77),"",if(MOC!$J$156=true,Wine!$AO$14,$B$2921)))</f>
        <v/>
      </c>
      <c r="H2983" s="780">
        <f t="shared" si="30"/>
        <v>61</v>
      </c>
    </row>
    <row r="2984">
      <c r="A2984" s="779"/>
      <c r="C2984" s="450" t="b">
        <f>IF(ISBLANK(Wine!AP78),FALSE,if(Wine!AP78=0,FALSE,TRUE))</f>
        <v>0</v>
      </c>
      <c r="D2984" s="450" t="str">
        <f>if(Wine!AR78=0,"",IF(isblank(Wine!AR78),"",if(MOC!$J$152=false,Wine!AO78,if(C2984=true,MOC!$H$152&amp;Wine!AO78,if(MOC!$J$153,MOC!$H$152&amp;Wine!AO78,Wine!AO78)))))</f>
        <v/>
      </c>
      <c r="E2984" s="450" t="str">
        <f>if(Wine!AR78=0,"",IF(isblank(Wine!AR78),"",Wine!AR78))</f>
        <v/>
      </c>
      <c r="G2984" s="450" t="str">
        <f>if(Wine!AR78=0,"",IF(isblank(Wine!AR78),"",if(MOC!$J$156=true,Wine!$AO$14,$B$2921)))</f>
        <v/>
      </c>
      <c r="H2984" s="780">
        <f t="shared" si="30"/>
        <v>62</v>
      </c>
    </row>
    <row r="2985">
      <c r="A2985" s="779"/>
      <c r="C2985" s="450" t="b">
        <f>IF(ISBLANK(Wine!AP79),FALSE,if(Wine!AP79=0,FALSE,TRUE))</f>
        <v>0</v>
      </c>
      <c r="D2985" s="450" t="str">
        <f>if(Wine!AR79=0,"",IF(isblank(Wine!AR79),"",if(MOC!$J$152=false,Wine!AO79,if(C2985=true,MOC!$H$152&amp;Wine!AO79,if(MOC!$J$153,MOC!$H$152&amp;Wine!AO79,Wine!AO79)))))</f>
        <v/>
      </c>
      <c r="E2985" s="450" t="str">
        <f>if(Wine!AR79=0,"",IF(isblank(Wine!AR79),"",Wine!AR79))</f>
        <v/>
      </c>
      <c r="G2985" s="450" t="str">
        <f>if(Wine!AR79=0,"",IF(isblank(Wine!AR79),"",if(MOC!$J$156=true,Wine!$AO$14,$B$2921)))</f>
        <v/>
      </c>
      <c r="H2985" s="780">
        <f t="shared" si="30"/>
        <v>63</v>
      </c>
    </row>
    <row r="2986">
      <c r="A2986" s="779"/>
      <c r="C2986" s="450" t="b">
        <f>IF(ISBLANK(Wine!AP80),FALSE,if(Wine!AP80=0,FALSE,TRUE))</f>
        <v>0</v>
      </c>
      <c r="D2986" s="450" t="str">
        <f>if(Wine!AR80=0,"",IF(isblank(Wine!AR80),"",if(MOC!$J$152=false,Wine!AO80,if(C2986=true,MOC!$H$152&amp;Wine!AO80,if(MOC!$J$153,MOC!$H$152&amp;Wine!AO80,Wine!AO80)))))</f>
        <v/>
      </c>
      <c r="E2986" s="450" t="str">
        <f>if(Wine!AR80=0,"",IF(isblank(Wine!AR80),"",Wine!AR80))</f>
        <v/>
      </c>
      <c r="G2986" s="450" t="str">
        <f>if(Wine!AR80=0,"",IF(isblank(Wine!AR80),"",if(MOC!$J$156=true,Wine!$AO$14,$B$2921)))</f>
        <v/>
      </c>
      <c r="H2986" s="780">
        <f t="shared" si="30"/>
        <v>64</v>
      </c>
    </row>
    <row r="2987">
      <c r="A2987" s="779"/>
      <c r="C2987" s="450" t="b">
        <f>IF(ISBLANK(Wine!AP81),FALSE,if(Wine!AP81=0,FALSE,TRUE))</f>
        <v>0</v>
      </c>
      <c r="D2987" s="450" t="str">
        <f>if(Wine!AR81=0,"",IF(isblank(Wine!AR81),"",if(MOC!$J$152=false,Wine!AO81,if(C2987=true,MOC!$H$152&amp;Wine!AO81,if(MOC!$J$153,MOC!$H$152&amp;Wine!AO81,Wine!AO81)))))</f>
        <v/>
      </c>
      <c r="E2987" s="450" t="str">
        <f>if(Wine!AR81=0,"",IF(isblank(Wine!AR81),"",Wine!AR81))</f>
        <v/>
      </c>
      <c r="G2987" s="450" t="str">
        <f>if(Wine!AR81=0,"",IF(isblank(Wine!AR81),"",if(MOC!$J$156=true,Wine!$AO$14,$B$2921)))</f>
        <v/>
      </c>
      <c r="H2987" s="780">
        <f t="shared" si="30"/>
        <v>65</v>
      </c>
    </row>
    <row r="2988">
      <c r="A2988" s="779"/>
      <c r="C2988" s="450" t="b">
        <f>IF(ISBLANK(Wine!AP82),FALSE,if(Wine!AP82=0,FALSE,TRUE))</f>
        <v>0</v>
      </c>
      <c r="D2988" s="450" t="str">
        <f>if(Wine!AR82=0,"",IF(isblank(Wine!AR82),"",if(MOC!$J$152=false,Wine!AO82,if(C2988=true,MOC!$H$152&amp;Wine!AO82,if(MOC!$J$153,MOC!$H$152&amp;Wine!AO82,Wine!AO82)))))</f>
        <v/>
      </c>
      <c r="E2988" s="450" t="str">
        <f>if(Wine!AR82=0,"",IF(isblank(Wine!AR82),"",Wine!AR82))</f>
        <v/>
      </c>
      <c r="G2988" s="450" t="str">
        <f>if(Wine!AR82=0,"",IF(isblank(Wine!AR82),"",if(MOC!$J$156=true,Wine!$AO$14,$B$2921)))</f>
        <v/>
      </c>
      <c r="H2988" s="780">
        <f t="shared" si="30"/>
        <v>66</v>
      </c>
    </row>
    <row r="2989">
      <c r="A2989" s="779"/>
      <c r="C2989" s="450" t="b">
        <f>IF(ISBLANK(Wine!AP83),FALSE,if(Wine!AP83=0,FALSE,TRUE))</f>
        <v>0</v>
      </c>
      <c r="D2989" s="450" t="str">
        <f>if(Wine!AR83=0,"",IF(isblank(Wine!AR83),"",if(MOC!$J$152=false,Wine!AO83,if(C2989=true,MOC!$H$152&amp;Wine!AO83,if(MOC!$J$153,MOC!$H$152&amp;Wine!AO83,Wine!AO83)))))</f>
        <v/>
      </c>
      <c r="E2989" s="450" t="str">
        <f>if(Wine!AR83=0,"",IF(isblank(Wine!AR83),"",Wine!AR83))</f>
        <v/>
      </c>
      <c r="G2989" s="450" t="str">
        <f>if(Wine!AR83=0,"",IF(isblank(Wine!AR83),"",if(MOC!$J$156=true,Wine!$AO$14,$B$2921)))</f>
        <v/>
      </c>
      <c r="H2989" s="780">
        <f t="shared" si="30"/>
        <v>67</v>
      </c>
    </row>
    <row r="2990">
      <c r="A2990" s="779"/>
      <c r="C2990" s="450" t="b">
        <f>IF(ISBLANK(Wine!AP84),FALSE,if(Wine!AP84=0,FALSE,TRUE))</f>
        <v>0</v>
      </c>
      <c r="D2990" s="450" t="str">
        <f>if(Wine!AR84=0,"",IF(isblank(Wine!AR84),"",if(MOC!$J$152=false,Wine!AO84,if(C2990=true,MOC!$H$152&amp;Wine!AO84,if(MOC!$J$153,MOC!$H$152&amp;Wine!AO84,Wine!AO84)))))</f>
        <v/>
      </c>
      <c r="E2990" s="450" t="str">
        <f>if(Wine!AR84=0,"",IF(isblank(Wine!AR84),"",Wine!AR84))</f>
        <v/>
      </c>
      <c r="G2990" s="450" t="str">
        <f>if(Wine!AR84=0,"",IF(isblank(Wine!AR84),"",if(MOC!$J$156=true,Wine!$AO$14,$B$2921)))</f>
        <v/>
      </c>
      <c r="H2990" s="780">
        <f t="shared" si="30"/>
        <v>68</v>
      </c>
    </row>
    <row r="2991">
      <c r="A2991" s="779"/>
      <c r="C2991" s="450" t="b">
        <f>IF(ISBLANK(Wine!AP85),FALSE,if(Wine!AP85=0,FALSE,TRUE))</f>
        <v>0</v>
      </c>
      <c r="D2991" s="450" t="str">
        <f>if(Wine!AR85=0,"",IF(isblank(Wine!AR85),"",if(MOC!$J$152=false,Wine!AO85,if(C2991=true,MOC!$H$152&amp;Wine!AO85,if(MOC!$J$153,MOC!$H$152&amp;Wine!AO85,Wine!AO85)))))</f>
        <v/>
      </c>
      <c r="E2991" s="450" t="str">
        <f>if(Wine!AR85=0,"",IF(isblank(Wine!AR85),"",Wine!AR85))</f>
        <v/>
      </c>
      <c r="G2991" s="450" t="str">
        <f>if(Wine!AR85=0,"",IF(isblank(Wine!AR85),"",if(MOC!$J$156=true,Wine!$AO$14,$B$2921)))</f>
        <v/>
      </c>
      <c r="H2991" s="780">
        <f t="shared" si="30"/>
        <v>69</v>
      </c>
    </row>
    <row r="2992">
      <c r="A2992" s="779"/>
      <c r="C2992" s="450" t="b">
        <f>IF(ISBLANK(Wine!AP86),FALSE,if(Wine!AP86=0,FALSE,TRUE))</f>
        <v>0</v>
      </c>
      <c r="D2992" s="450" t="str">
        <f>if(Wine!AR86=0,"",IF(isblank(Wine!AR86),"",if(MOC!$J$152=false,Wine!AO86,if(C2992=true,MOC!$H$152&amp;Wine!AO86,if(MOC!$J$153,MOC!$H$152&amp;Wine!AO86,Wine!AO86)))))</f>
        <v/>
      </c>
      <c r="E2992" s="450" t="str">
        <f>if(Wine!AR86=0,"",IF(isblank(Wine!AR86),"",Wine!AR86))</f>
        <v/>
      </c>
      <c r="G2992" s="450" t="str">
        <f>if(Wine!AR86=0,"",IF(isblank(Wine!AR86),"",if(MOC!$J$156=true,Wine!$AO$14,$B$2921)))</f>
        <v/>
      </c>
      <c r="H2992" s="780">
        <f t="shared" si="30"/>
        <v>70</v>
      </c>
    </row>
    <row r="2993">
      <c r="A2993" s="779"/>
      <c r="C2993" s="450" t="b">
        <f>IF(ISBLANK(Wine!AP87),FALSE,if(Wine!AP87=0,FALSE,TRUE))</f>
        <v>0</v>
      </c>
      <c r="D2993" s="450" t="str">
        <f>if(Wine!AR87=0,"",IF(isblank(Wine!AR87),"",if(MOC!$J$152=false,Wine!AO87,if(C2993=true,MOC!$H$152&amp;Wine!AO87,if(MOC!$J$153,MOC!$H$152&amp;Wine!AO87,Wine!AO87)))))</f>
        <v/>
      </c>
      <c r="E2993" s="450" t="str">
        <f>if(Wine!AR87=0,"",IF(isblank(Wine!AR87),"",Wine!AR87))</f>
        <v/>
      </c>
      <c r="G2993" s="450" t="str">
        <f>if(Wine!AR87=0,"",IF(isblank(Wine!AR87),"",if(MOC!$J$156=true,Wine!$AO$14,$B$2921)))</f>
        <v/>
      </c>
      <c r="H2993" s="780">
        <f t="shared" si="30"/>
        <v>71</v>
      </c>
    </row>
    <row r="2994">
      <c r="A2994" s="779"/>
      <c r="C2994" s="450" t="b">
        <f>IF(ISBLANK(Wine!AP88),FALSE,if(Wine!AP88=0,FALSE,TRUE))</f>
        <v>0</v>
      </c>
      <c r="D2994" s="450" t="str">
        <f>if(Wine!AR88=0,"",IF(isblank(Wine!AR88),"",if(MOC!$J$152=false,Wine!AO88,if(C2994=true,MOC!$H$152&amp;Wine!AO88,if(MOC!$J$153,MOC!$H$152&amp;Wine!AO88,Wine!AO88)))))</f>
        <v/>
      </c>
      <c r="E2994" s="450" t="str">
        <f>if(Wine!AR88=0,"",IF(isblank(Wine!AR88),"",Wine!AR88))</f>
        <v/>
      </c>
      <c r="G2994" s="450" t="str">
        <f>if(Wine!AR88=0,"",IF(isblank(Wine!AR88),"",if(MOC!$J$156=true,Wine!$AO$14,$B$2921)))</f>
        <v/>
      </c>
      <c r="H2994" s="780">
        <f t="shared" si="30"/>
        <v>72</v>
      </c>
    </row>
    <row r="2995">
      <c r="A2995" s="779"/>
      <c r="C2995" s="450" t="b">
        <f>IF(ISBLANK(Wine!AP89),FALSE,if(Wine!AP89=0,FALSE,TRUE))</f>
        <v>0</v>
      </c>
      <c r="D2995" s="450" t="str">
        <f>if(Wine!AR89=0,"",IF(isblank(Wine!AR89),"",if(MOC!$J$152=false,Wine!AO89,if(C2995=true,MOC!$H$152&amp;Wine!AO89,if(MOC!$J$153,MOC!$H$152&amp;Wine!AO89,Wine!AO89)))))</f>
        <v/>
      </c>
      <c r="E2995" s="450" t="str">
        <f>if(Wine!AR89=0,"",IF(isblank(Wine!AR89),"",Wine!AR89))</f>
        <v/>
      </c>
      <c r="G2995" s="450" t="str">
        <f>if(Wine!AR89=0,"",IF(isblank(Wine!AR89),"",if(MOC!$J$156=true,Wine!$AO$14,$B$2921)))</f>
        <v/>
      </c>
      <c r="H2995" s="780">
        <f t="shared" si="30"/>
        <v>73</v>
      </c>
    </row>
    <row r="2996">
      <c r="A2996" s="779"/>
      <c r="C2996" s="450" t="b">
        <f>IF(ISBLANK(Wine!AP90),FALSE,if(Wine!AP90=0,FALSE,TRUE))</f>
        <v>0</v>
      </c>
      <c r="D2996" s="450" t="str">
        <f>if(Wine!AR90=0,"",IF(isblank(Wine!AR90),"",if(MOC!$J$152=false,Wine!AO90,if(C2996=true,MOC!$H$152&amp;Wine!AO90,if(MOC!$J$153,MOC!$H$152&amp;Wine!AO90,Wine!AO90)))))</f>
        <v/>
      </c>
      <c r="E2996" s="450" t="str">
        <f>if(Wine!AR90=0,"",IF(isblank(Wine!AR90),"",Wine!AR90))</f>
        <v/>
      </c>
      <c r="G2996" s="450" t="str">
        <f>if(Wine!AR90=0,"",IF(isblank(Wine!AR90),"",if(MOC!$J$156=true,Wine!$AO$14,$B$2921)))</f>
        <v/>
      </c>
      <c r="H2996" s="780">
        <f t="shared" si="30"/>
        <v>74</v>
      </c>
    </row>
    <row r="2997">
      <c r="A2997" s="779"/>
      <c r="C2997" s="450" t="b">
        <f>IF(ISBLANK(Wine!AP91),FALSE,if(Wine!AP91=0,FALSE,TRUE))</f>
        <v>0</v>
      </c>
      <c r="D2997" s="450" t="str">
        <f>if(Wine!AR91=0,"",IF(isblank(Wine!AR91),"",if(MOC!$J$152=false,Wine!AO91,if(C2997=true,MOC!$H$152&amp;Wine!AO91,if(MOC!$J$153,MOC!$H$152&amp;Wine!AO91,Wine!AO91)))))</f>
        <v/>
      </c>
      <c r="E2997" s="450" t="str">
        <f>if(Wine!AR91=0,"",IF(isblank(Wine!AR91),"",Wine!AR91))</f>
        <v/>
      </c>
      <c r="G2997" s="450" t="str">
        <f>if(Wine!AR91=0,"",IF(isblank(Wine!AR91),"",if(MOC!$J$156=true,Wine!$AO$14,$B$2921)))</f>
        <v/>
      </c>
      <c r="H2997" s="780">
        <f t="shared" si="30"/>
        <v>75</v>
      </c>
    </row>
    <row r="2998">
      <c r="A2998" s="779"/>
      <c r="C2998" s="450" t="b">
        <f>IF(ISBLANK(Wine!AP92),FALSE,if(Wine!AP92=0,FALSE,TRUE))</f>
        <v>0</v>
      </c>
      <c r="D2998" s="450" t="str">
        <f>if(Wine!AR92=0,"",IF(isblank(Wine!AR92),"",if(MOC!$J$152=false,Wine!AO92,if(C2998=true,MOC!$H$152&amp;Wine!AO92,if(MOC!$J$153,MOC!$H$152&amp;Wine!AO92,Wine!AO92)))))</f>
        <v/>
      </c>
      <c r="E2998" s="450" t="str">
        <f>if(Wine!AR92=0,"",IF(isblank(Wine!AR92),"",Wine!AR92))</f>
        <v/>
      </c>
      <c r="G2998" s="450" t="str">
        <f>if(Wine!AR92=0,"",IF(isblank(Wine!AR92),"",if(MOC!$J$156=true,Wine!$AO$14,$B$2921)))</f>
        <v/>
      </c>
      <c r="H2998" s="780">
        <f t="shared" si="30"/>
        <v>76</v>
      </c>
    </row>
    <row r="2999">
      <c r="A2999" s="779"/>
      <c r="C2999" s="450" t="b">
        <f>IF(ISBLANK(Wine!AP93),FALSE,if(Wine!AP93=0,FALSE,TRUE))</f>
        <v>0</v>
      </c>
      <c r="D2999" s="450" t="str">
        <f>if(Wine!AR93=0,"",IF(isblank(Wine!AR93),"",if(MOC!$J$152=false,Wine!AO93,if(C2999=true,MOC!$H$152&amp;Wine!AO93,if(MOC!$J$153,MOC!$H$152&amp;Wine!AO93,Wine!AO93)))))</f>
        <v/>
      </c>
      <c r="E2999" s="450" t="str">
        <f>if(Wine!AR93=0,"",IF(isblank(Wine!AR93),"",Wine!AR93))</f>
        <v/>
      </c>
      <c r="G2999" s="450" t="str">
        <f>if(Wine!AR93=0,"",IF(isblank(Wine!AR93),"",if(MOC!$J$156=true,Wine!$AO$14,$B$2921)))</f>
        <v/>
      </c>
      <c r="H2999" s="780">
        <f t="shared" si="30"/>
        <v>77</v>
      </c>
    </row>
    <row r="3000">
      <c r="A3000" s="779"/>
      <c r="C3000" s="450" t="b">
        <f>IF(ISBLANK(Wine!AP94),FALSE,if(Wine!AP94=0,FALSE,TRUE))</f>
        <v>0</v>
      </c>
      <c r="D3000" s="450" t="str">
        <f>if(Wine!AR94=0,"",IF(isblank(Wine!AR94),"",if(MOC!$J$152=false,Wine!AO94,if(C3000=true,MOC!$H$152&amp;Wine!AO94,if(MOC!$J$153,MOC!$H$152&amp;Wine!AO94,Wine!AO94)))))</f>
        <v/>
      </c>
      <c r="E3000" s="450" t="str">
        <f>if(Wine!AR94=0,"",IF(isblank(Wine!AR94),"",Wine!AR94))</f>
        <v/>
      </c>
      <c r="G3000" s="450" t="str">
        <f>if(Wine!AR94=0,"",IF(isblank(Wine!AR94),"",if(MOC!$J$156=true,Wine!$AO$14,$B$2921)))</f>
        <v/>
      </c>
      <c r="H3000" s="780">
        <f t="shared" si="30"/>
        <v>78</v>
      </c>
    </row>
    <row r="3001">
      <c r="A3001" s="779"/>
      <c r="C3001" s="450" t="b">
        <f>IF(ISBLANK(Wine!AP95),FALSE,if(Wine!AP95=0,FALSE,TRUE))</f>
        <v>0</v>
      </c>
      <c r="D3001" s="450" t="str">
        <f>if(Wine!AR95=0,"",IF(isblank(Wine!AR95),"",if(MOC!$J$152=false,Wine!AO95,if(C3001=true,MOC!$H$152&amp;Wine!AO95,if(MOC!$J$153,MOC!$H$152&amp;Wine!AO95,Wine!AO95)))))</f>
        <v/>
      </c>
      <c r="E3001" s="450" t="str">
        <f>if(Wine!AR95=0,"",IF(isblank(Wine!AR95),"",Wine!AR95))</f>
        <v/>
      </c>
      <c r="G3001" s="450" t="str">
        <f>if(Wine!AR95=0,"",IF(isblank(Wine!AR95),"",if(MOC!$J$156=true,Wine!$AO$14,$B$2921)))</f>
        <v/>
      </c>
      <c r="H3001" s="780">
        <f t="shared" si="30"/>
        <v>79</v>
      </c>
    </row>
    <row r="3002">
      <c r="A3002" s="779"/>
      <c r="C3002" s="450" t="b">
        <f>IF(ISBLANK(Wine!AP96),FALSE,if(Wine!AP96=0,FALSE,TRUE))</f>
        <v>0</v>
      </c>
      <c r="D3002" s="450" t="str">
        <f>if(Wine!AR96=0,"",IF(isblank(Wine!AR96),"",if(MOC!$J$152=false,Wine!AO96,if(C3002=true,MOC!$H$152&amp;Wine!AO96,if(MOC!$J$153,MOC!$H$152&amp;Wine!AO96,Wine!AO96)))))</f>
        <v/>
      </c>
      <c r="E3002" s="450" t="str">
        <f>if(Wine!AR96=0,"",IF(isblank(Wine!AR96),"",Wine!AR96))</f>
        <v/>
      </c>
      <c r="G3002" s="450" t="str">
        <f>if(Wine!AR96=0,"",IF(isblank(Wine!AR96),"",if(MOC!$J$156=true,Wine!$AO$14,$B$2921)))</f>
        <v/>
      </c>
      <c r="H3002" s="780">
        <f t="shared" si="30"/>
        <v>80</v>
      </c>
    </row>
    <row r="3003">
      <c r="A3003" s="779"/>
      <c r="C3003" s="450" t="b">
        <f>IF(ISBLANK(Wine!AP97),FALSE,if(Wine!AP97=0,FALSE,TRUE))</f>
        <v>0</v>
      </c>
      <c r="D3003" s="450" t="str">
        <f>if(Wine!AR97=0,"",IF(isblank(Wine!AR97),"",if(MOC!$J$152=false,Wine!AO97,if(C3003=true,MOC!$H$152&amp;Wine!AO97,if(MOC!$J$153,MOC!$H$152&amp;Wine!AO97,Wine!AO97)))))</f>
        <v/>
      </c>
      <c r="E3003" s="450" t="str">
        <f>if(Wine!AR97=0,"",IF(isblank(Wine!AR97),"",Wine!AR97))</f>
        <v/>
      </c>
      <c r="G3003" s="450" t="str">
        <f>if(Wine!AR97=0,"",IF(isblank(Wine!AR97),"",if(MOC!$J$156=true,Wine!$AO$14,$B$2921)))</f>
        <v/>
      </c>
      <c r="H3003" s="780">
        <f t="shared" si="30"/>
        <v>81</v>
      </c>
    </row>
    <row r="3004">
      <c r="A3004" s="779"/>
      <c r="C3004" s="450" t="b">
        <f>IF(ISBLANK(Wine!AP98),FALSE,if(Wine!AP98=0,FALSE,TRUE))</f>
        <v>0</v>
      </c>
      <c r="D3004" s="450" t="str">
        <f>if(Wine!AR98=0,"",IF(isblank(Wine!AR98),"",if(MOC!$J$152=false,Wine!AO98,if(C3004=true,MOC!$H$152&amp;Wine!AO98,if(MOC!$J$153,MOC!$H$152&amp;Wine!AO98,Wine!AO98)))))</f>
        <v/>
      </c>
      <c r="E3004" s="450" t="str">
        <f>if(Wine!AR98=0,"",IF(isblank(Wine!AR98),"",Wine!AR98))</f>
        <v/>
      </c>
      <c r="G3004" s="450" t="str">
        <f>if(Wine!AR98=0,"",IF(isblank(Wine!AR98),"",if(MOC!$J$156=true,Wine!$AO$14,$B$2921)))</f>
        <v/>
      </c>
      <c r="H3004" s="780">
        <f t="shared" si="30"/>
        <v>82</v>
      </c>
    </row>
    <row r="3005">
      <c r="A3005" s="779"/>
      <c r="C3005" s="450" t="b">
        <f>IF(ISBLANK(Wine!AP99),FALSE,if(Wine!AP99=0,FALSE,TRUE))</f>
        <v>0</v>
      </c>
      <c r="D3005" s="450" t="str">
        <f>if(Wine!AR99=0,"",IF(isblank(Wine!AR99),"",if(MOC!$J$152=false,Wine!AO99,if(C3005=true,MOC!$H$152&amp;Wine!AO99,if(MOC!$J$153,MOC!$H$152&amp;Wine!AO99,Wine!AO99)))))</f>
        <v/>
      </c>
      <c r="E3005" s="450" t="str">
        <f>if(Wine!AR99=0,"",IF(isblank(Wine!AR99),"",Wine!AR99))</f>
        <v/>
      </c>
      <c r="G3005" s="450" t="str">
        <f>if(Wine!AR99=0,"",IF(isblank(Wine!AR99),"",if(MOC!$J$156=true,Wine!$AO$14,$B$2921)))</f>
        <v/>
      </c>
      <c r="H3005" s="780">
        <f t="shared" si="30"/>
        <v>83</v>
      </c>
    </row>
    <row r="3006">
      <c r="A3006" s="779"/>
      <c r="C3006" s="450" t="b">
        <f>IF(ISBLANK(Wine!AP100),FALSE,if(Wine!AP100=0,FALSE,TRUE))</f>
        <v>0</v>
      </c>
      <c r="D3006" s="450" t="str">
        <f>if(Wine!AR100=0,"",IF(isblank(Wine!AR100),"",if(MOC!$J$152=false,Wine!AO100,if(C3006=true,MOC!$H$152&amp;Wine!AO100,if(MOC!$J$153,MOC!$H$152&amp;Wine!AO100,Wine!AO100)))))</f>
        <v/>
      </c>
      <c r="E3006" s="450" t="str">
        <f>if(Wine!AR100=0,"",IF(isblank(Wine!AR100),"",Wine!AR100))</f>
        <v/>
      </c>
      <c r="G3006" s="450" t="str">
        <f>if(Wine!AR100=0,"",IF(isblank(Wine!AR100),"",if(MOC!$J$156=true,Wine!$AO$14,$B$2921)))</f>
        <v/>
      </c>
      <c r="H3006" s="780">
        <f t="shared" si="30"/>
        <v>84</v>
      </c>
    </row>
    <row r="3007">
      <c r="A3007" s="779"/>
      <c r="C3007" s="450" t="b">
        <f>IF(ISBLANK(Wine!AP101),FALSE,if(Wine!AP101=0,FALSE,TRUE))</f>
        <v>0</v>
      </c>
      <c r="D3007" s="450" t="str">
        <f>if(Wine!AR101=0,"",IF(isblank(Wine!AR101),"",if(MOC!$J$152=false,Wine!AO101,if(C3007=true,MOC!$H$152&amp;Wine!AO101,if(MOC!$J$153,MOC!$H$152&amp;Wine!AO101,Wine!AO101)))))</f>
        <v/>
      </c>
      <c r="E3007" s="450" t="str">
        <f>if(Wine!AR101=0,"",IF(isblank(Wine!AR101),"",Wine!AR101))</f>
        <v/>
      </c>
      <c r="G3007" s="450" t="str">
        <f>if(Wine!AR101=0,"",IF(isblank(Wine!AR101),"",if(MOC!$J$156=true,Wine!$AO$14,$B$2921)))</f>
        <v/>
      </c>
      <c r="H3007" s="780">
        <f t="shared" si="30"/>
        <v>85</v>
      </c>
    </row>
    <row r="3008">
      <c r="A3008" s="779"/>
      <c r="C3008" s="450" t="b">
        <f>IF(ISBLANK(Wine!AP102),FALSE,if(Wine!AP102=0,FALSE,TRUE))</f>
        <v>0</v>
      </c>
      <c r="D3008" s="450" t="str">
        <f>if(Wine!AR102=0,"",IF(isblank(Wine!AR102),"",if(MOC!$J$152=false,Wine!AO102,if(C3008=true,MOC!$H$152&amp;Wine!AO102,if(MOC!$J$153,MOC!$H$152&amp;Wine!AO102,Wine!AO102)))))</f>
        <v/>
      </c>
      <c r="E3008" s="450" t="str">
        <f>if(Wine!AR102=0,"",IF(isblank(Wine!AR102),"",Wine!AR102))</f>
        <v/>
      </c>
      <c r="G3008" s="450" t="str">
        <f>if(Wine!AR102=0,"",IF(isblank(Wine!AR102),"",if(MOC!$J$156=true,Wine!$AO$14,$B$2921)))</f>
        <v/>
      </c>
      <c r="H3008" s="780">
        <f t="shared" si="30"/>
        <v>86</v>
      </c>
    </row>
    <row r="3009">
      <c r="A3009" s="779"/>
      <c r="C3009" s="450" t="b">
        <f>IF(ISBLANK(Wine!AP103),FALSE,if(Wine!AP103=0,FALSE,TRUE))</f>
        <v>0</v>
      </c>
      <c r="D3009" s="450" t="str">
        <f>if(Wine!AR103=0,"",IF(isblank(Wine!AR103),"",if(MOC!$J$152=false,Wine!AO103,if(C3009=true,MOC!$H$152&amp;Wine!AO103,if(MOC!$J$153,MOC!$H$152&amp;Wine!AO103,Wine!AO103)))))</f>
        <v/>
      </c>
      <c r="E3009" s="450" t="str">
        <f>if(Wine!AR103=0,"",IF(isblank(Wine!AR103),"",Wine!AR103))</f>
        <v/>
      </c>
      <c r="G3009" s="450" t="str">
        <f>if(Wine!AR103=0,"",IF(isblank(Wine!AR103),"",if(MOC!$J$156=true,Wine!$AO$14,$B$2921)))</f>
        <v/>
      </c>
      <c r="H3009" s="780">
        <f t="shared" si="30"/>
        <v>87</v>
      </c>
    </row>
    <row r="3010">
      <c r="A3010" s="779"/>
      <c r="C3010" s="450" t="b">
        <f>IF(ISBLANK(Wine!AP104),FALSE,if(Wine!AP104=0,FALSE,TRUE))</f>
        <v>0</v>
      </c>
      <c r="D3010" s="450" t="str">
        <f>if(Wine!AR104=0,"",IF(isblank(Wine!AR104),"",if(MOC!$J$152=false,Wine!AO104,if(C3010=true,MOC!$H$152&amp;Wine!AO104,if(MOC!$J$153,MOC!$H$152&amp;Wine!AO104,Wine!AO104)))))</f>
        <v/>
      </c>
      <c r="E3010" s="450" t="str">
        <f>if(Wine!AR104=0,"",IF(isblank(Wine!AR104),"",Wine!AR104))</f>
        <v/>
      </c>
      <c r="G3010" s="450" t="str">
        <f>if(Wine!AR104=0,"",IF(isblank(Wine!AR104),"",if(MOC!$J$156=true,Wine!$AO$14,$B$2921)))</f>
        <v/>
      </c>
      <c r="H3010" s="780">
        <f t="shared" si="30"/>
        <v>88</v>
      </c>
    </row>
    <row r="3011">
      <c r="A3011" s="779"/>
      <c r="C3011" s="450" t="b">
        <f>IF(ISBLANK(Wine!AP105),FALSE,if(Wine!AP105=0,FALSE,TRUE))</f>
        <v>0</v>
      </c>
      <c r="D3011" s="450" t="str">
        <f>if(Wine!AR105=0,"",IF(isblank(Wine!AR105),"",if(MOC!$J$152=false,Wine!AO105,if(C3011=true,MOC!$H$152&amp;Wine!AO105,if(MOC!$J$153,MOC!$H$152&amp;Wine!AO105,Wine!AO105)))))</f>
        <v/>
      </c>
      <c r="E3011" s="450" t="str">
        <f>if(Wine!AR105=0,"",IF(isblank(Wine!AR105),"",Wine!AR105))</f>
        <v/>
      </c>
      <c r="G3011" s="450" t="str">
        <f>if(Wine!AR105=0,"",IF(isblank(Wine!AR105),"",if(MOC!$J$156=true,Wine!$AO$14,$B$2921)))</f>
        <v/>
      </c>
      <c r="H3011" s="780">
        <f t="shared" si="30"/>
        <v>89</v>
      </c>
    </row>
    <row r="3012">
      <c r="A3012" s="779"/>
      <c r="C3012" s="450" t="b">
        <f>IF(ISBLANK(Wine!AP106),FALSE,if(Wine!AP106=0,FALSE,TRUE))</f>
        <v>0</v>
      </c>
      <c r="D3012" s="450" t="str">
        <f>if(Wine!AR106=0,"",IF(isblank(Wine!AR106),"",if(MOC!$J$152=false,Wine!AO106,if(C3012=true,MOC!$H$152&amp;Wine!AO106,if(MOC!$J$153,MOC!$H$152&amp;Wine!AO106,Wine!AO106)))))</f>
        <v/>
      </c>
      <c r="E3012" s="450" t="str">
        <f>if(Wine!AR106=0,"",IF(isblank(Wine!AR106),"",Wine!AR106))</f>
        <v/>
      </c>
      <c r="G3012" s="450" t="str">
        <f>if(Wine!AR106=0,"",IF(isblank(Wine!AR106),"",if(MOC!$J$156=true,Wine!$AO$14,$B$2921)))</f>
        <v/>
      </c>
      <c r="H3012" s="780">
        <f t="shared" si="30"/>
        <v>90</v>
      </c>
    </row>
    <row r="3013">
      <c r="A3013" s="779"/>
      <c r="C3013" s="450" t="b">
        <f>IF(ISBLANK(Wine!AP107),FALSE,if(Wine!AP107=0,FALSE,TRUE))</f>
        <v>0</v>
      </c>
      <c r="D3013" s="450" t="str">
        <f>if(Wine!AR107=0,"",IF(isblank(Wine!AR107),"",if(MOC!$J$152=false,Wine!AO107,if(C3013=true,MOC!$H$152&amp;Wine!AO107,if(MOC!$J$153,MOC!$H$152&amp;Wine!AO107,Wine!AO107)))))</f>
        <v/>
      </c>
      <c r="E3013" s="450" t="str">
        <f>if(Wine!AR107=0,"",IF(isblank(Wine!AR107),"",Wine!AR107))</f>
        <v/>
      </c>
      <c r="G3013" s="450" t="str">
        <f>if(Wine!AR107=0,"",IF(isblank(Wine!AR107),"",if(MOC!$J$156=true,Wine!$AO$14,$B$2921)))</f>
        <v/>
      </c>
      <c r="H3013" s="780">
        <f t="shared" si="30"/>
        <v>91</v>
      </c>
    </row>
    <row r="3014">
      <c r="A3014" s="779"/>
      <c r="C3014" s="450" t="b">
        <f>IF(ISBLANK(Wine!AP108),FALSE,if(Wine!AP108=0,FALSE,TRUE))</f>
        <v>0</v>
      </c>
      <c r="D3014" s="450" t="str">
        <f>if(Wine!AR108=0,"",IF(isblank(Wine!AR108),"",if(MOC!$J$152=false,Wine!AO108,if(C3014=true,MOC!$H$152&amp;Wine!AO108,if(MOC!$J$153,MOC!$H$152&amp;Wine!AO108,Wine!AO108)))))</f>
        <v/>
      </c>
      <c r="E3014" s="450" t="str">
        <f>if(Wine!AR108=0,"",IF(isblank(Wine!AR108),"",Wine!AR108))</f>
        <v/>
      </c>
      <c r="G3014" s="450" t="str">
        <f>if(Wine!AR108=0,"",IF(isblank(Wine!AR108),"",if(MOC!$J$156=true,Wine!$AO$14,$B$2921)))</f>
        <v/>
      </c>
      <c r="H3014" s="780">
        <f t="shared" si="30"/>
        <v>92</v>
      </c>
    </row>
    <row r="3015">
      <c r="A3015" s="779"/>
      <c r="C3015" s="450" t="b">
        <f>IF(ISBLANK(Wine!AP109),FALSE,if(Wine!AP109=0,FALSE,TRUE))</f>
        <v>0</v>
      </c>
      <c r="D3015" s="450" t="str">
        <f>if(Wine!AR109=0,"",IF(isblank(Wine!AR109),"",if(MOC!$J$152=false,Wine!AO109,if(C3015=true,MOC!$H$152&amp;Wine!AO109,if(MOC!$J$153,MOC!$H$152&amp;Wine!AO109,Wine!AO109)))))</f>
        <v/>
      </c>
      <c r="E3015" s="450" t="str">
        <f>if(Wine!AR109=0,"",IF(isblank(Wine!AR109),"",Wine!AR109))</f>
        <v/>
      </c>
      <c r="G3015" s="450" t="str">
        <f>if(Wine!AR109=0,"",IF(isblank(Wine!AR109),"",if(MOC!$J$156=true,Wine!$AO$14,$B$2921)))</f>
        <v/>
      </c>
      <c r="H3015" s="780">
        <f t="shared" si="30"/>
        <v>93</v>
      </c>
    </row>
    <row r="3016">
      <c r="A3016" s="779"/>
      <c r="C3016" s="450" t="b">
        <f>IF(ISBLANK(Wine!AP110),FALSE,if(Wine!AP110=0,FALSE,TRUE))</f>
        <v>0</v>
      </c>
      <c r="D3016" s="450" t="str">
        <f>if(Wine!AR110=0,"",IF(isblank(Wine!AR110),"",if(MOC!$J$152=false,Wine!AO110,if(C3016=true,MOC!$H$152&amp;Wine!AO110,if(MOC!$J$153,MOC!$H$152&amp;Wine!AO110,Wine!AO110)))))</f>
        <v/>
      </c>
      <c r="E3016" s="450" t="str">
        <f>if(Wine!AR110=0,"",IF(isblank(Wine!AR110),"",Wine!AR110))</f>
        <v/>
      </c>
      <c r="G3016" s="450" t="str">
        <f>if(Wine!AR110=0,"",IF(isblank(Wine!AR110),"",if(MOC!$J$156=true,Wine!$AO$14,$B$2921)))</f>
        <v/>
      </c>
      <c r="H3016" s="780">
        <f t="shared" si="30"/>
        <v>94</v>
      </c>
    </row>
    <row r="3017">
      <c r="A3017" s="779"/>
      <c r="C3017" s="450" t="b">
        <f>IF(ISBLANK(Wine!AP111),FALSE,if(Wine!AP111=0,FALSE,TRUE))</f>
        <v>0</v>
      </c>
      <c r="D3017" s="450" t="str">
        <f>if(Wine!AR111=0,"",IF(isblank(Wine!AR111),"",if(MOC!$J$152=false,Wine!AO111,if(C3017=true,MOC!$H$152&amp;Wine!AO111,if(MOC!$J$153,MOC!$H$152&amp;Wine!AO111,Wine!AO111)))))</f>
        <v/>
      </c>
      <c r="E3017" s="450" t="str">
        <f>if(Wine!AR111=0,"",IF(isblank(Wine!AR111),"",Wine!AR111))</f>
        <v/>
      </c>
      <c r="G3017" s="450" t="str">
        <f>if(Wine!AR111=0,"",IF(isblank(Wine!AR111),"",if(MOC!$J$156=true,Wine!$AO$14,$B$2921)))</f>
        <v/>
      </c>
      <c r="H3017" s="780">
        <f t="shared" si="30"/>
        <v>95</v>
      </c>
    </row>
    <row r="3018">
      <c r="A3018" s="779"/>
      <c r="C3018" s="450" t="b">
        <f>IF(ISBLANK(Wine!AP112),FALSE,if(Wine!AP112=0,FALSE,TRUE))</f>
        <v>0</v>
      </c>
      <c r="D3018" s="450" t="str">
        <f>if(Wine!AR112=0,"",IF(isblank(Wine!AR112),"",if(MOC!$J$152=false,Wine!AO112,if(C3018=true,MOC!$H$152&amp;Wine!AO112,if(MOC!$J$153,MOC!$H$152&amp;Wine!AO112,Wine!AO112)))))</f>
        <v/>
      </c>
      <c r="E3018" s="450" t="str">
        <f>if(Wine!AR112=0,"",IF(isblank(Wine!AR112),"",Wine!AR112))</f>
        <v/>
      </c>
      <c r="G3018" s="450" t="str">
        <f>if(Wine!AR112=0,"",IF(isblank(Wine!AR112),"",if(MOC!$J$156=true,Wine!$AO$14,$B$2921)))</f>
        <v/>
      </c>
      <c r="H3018" s="780">
        <f t="shared" si="30"/>
        <v>96</v>
      </c>
    </row>
    <row r="3019">
      <c r="A3019" s="779"/>
      <c r="C3019" s="450" t="b">
        <f>IF(ISBLANK(Wine!AP113),FALSE,if(Wine!AP113=0,FALSE,TRUE))</f>
        <v>0</v>
      </c>
      <c r="D3019" s="450" t="str">
        <f>if(Wine!AR113=0,"",IF(isblank(Wine!AR113),"",if(MOC!$J$152=false,Wine!AO113,if(C3019=true,MOC!$H$152&amp;Wine!AO113,if(MOC!$J$153,MOC!$H$152&amp;Wine!AO113,Wine!AO113)))))</f>
        <v/>
      </c>
      <c r="E3019" s="450" t="str">
        <f>if(Wine!AR113=0,"",IF(isblank(Wine!AR113),"",Wine!AR113))</f>
        <v/>
      </c>
      <c r="G3019" s="450" t="str">
        <f>if(Wine!AR113=0,"",IF(isblank(Wine!AR113),"",if(MOC!$J$156=true,Wine!$AO$14,$B$2921)))</f>
        <v/>
      </c>
      <c r="H3019" s="780">
        <f t="shared" si="30"/>
        <v>97</v>
      </c>
    </row>
    <row r="3020">
      <c r="A3020" s="779"/>
      <c r="C3020" s="450" t="b">
        <f>IF(ISBLANK(Wine!AP114),FALSE,if(Wine!AP114=0,FALSE,TRUE))</f>
        <v>0</v>
      </c>
      <c r="D3020" s="450" t="str">
        <f>if(Wine!AR114=0,"",IF(isblank(Wine!AR114),"",if(MOC!$J$152=false,Wine!AO114,if(C3020=true,MOC!$H$152&amp;Wine!AO114,if(MOC!$J$153,MOC!$H$152&amp;Wine!AO114,Wine!AO114)))))</f>
        <v/>
      </c>
      <c r="E3020" s="450" t="str">
        <f>if(Wine!AR114=0,"",IF(isblank(Wine!AR114),"",Wine!AR114))</f>
        <v/>
      </c>
      <c r="G3020" s="450" t="str">
        <f>if(Wine!AR114=0,"",IF(isblank(Wine!AR114),"",if(MOC!$J$156=true,Wine!$AO$14,$B$2921)))</f>
        <v/>
      </c>
      <c r="H3020" s="780">
        <f t="shared" si="30"/>
        <v>98</v>
      </c>
    </row>
    <row r="3021">
      <c r="A3021" s="779"/>
      <c r="C3021" s="450" t="b">
        <f>IF(ISBLANK(Wine!AP115),FALSE,if(Wine!AP115=0,FALSE,TRUE))</f>
        <v>0</v>
      </c>
      <c r="D3021" s="450" t="str">
        <f>if(Wine!AR115=0,"",IF(isblank(Wine!AR115),"",if(MOC!$J$152=false,Wine!AO115,if(C3021=true,MOC!$H$152&amp;Wine!AO115,if(MOC!$J$153,MOC!$H$152&amp;Wine!AO115,Wine!AO115)))))</f>
        <v/>
      </c>
      <c r="E3021" s="450" t="str">
        <f>if(Wine!AR115=0,"",IF(isblank(Wine!AR115),"",Wine!AR115))</f>
        <v/>
      </c>
      <c r="G3021" s="450" t="str">
        <f>if(Wine!AR115=0,"",IF(isblank(Wine!AR115),"",if(MOC!$J$156=true,Wine!$AO$14,$B$2921)))</f>
        <v/>
      </c>
      <c r="H3021" s="780">
        <f t="shared" si="30"/>
        <v>99</v>
      </c>
    </row>
    <row r="3022">
      <c r="A3022" s="779"/>
      <c r="C3022" s="450" t="b">
        <f>IF(ISBLANK(Wine!AP117),FALSE,if(Wine!AP117=0,FALSE,TRUE))</f>
        <v>0</v>
      </c>
      <c r="D3022" s="450" t="str">
        <f>if(Wine!AR117=0,"",IF(isblank(Wine!AR117),"",if(MOC!$J$152=false,Wine!AO117,if(C3022=true,MOC!$H$152&amp;Wine!AO117,if(MOC!$J$153,MOC!$H$152&amp;Wine!AO117,Wine!AO117)))))</f>
        <v/>
      </c>
      <c r="E3022" s="450" t="str">
        <f>if(Wine!AR117=0,"",IF(isblank(Wine!AR117),"",Wine!AR117))</f>
        <v/>
      </c>
      <c r="G3022" s="450" t="str">
        <f>if(Wine!AR117=0,"",IF(isblank(Wine!AR117),"",if(MOC!$J$156=true,Wine!$AO$14,$B$2921)))</f>
        <v/>
      </c>
      <c r="H3022" s="780">
        <f t="shared" si="30"/>
        <v>100</v>
      </c>
    </row>
    <row r="3023">
      <c r="A3023" s="779"/>
      <c r="H3023" s="780"/>
    </row>
    <row r="3024">
      <c r="A3024" s="779"/>
      <c r="H3024" s="780"/>
    </row>
    <row r="3025">
      <c r="A3025" s="779"/>
      <c r="H3025" s="780"/>
    </row>
    <row r="3026">
      <c r="A3026" s="791" t="str">
        <f>Wine!AT14&amp;" "&amp;Wine!AU15</f>
        <v>Optional Wine Category Glass $</v>
      </c>
      <c r="B3026" s="784" t="str">
        <f>SUBSTITUTE(A3026,"$","")</f>
        <v>Optional Wine Category Glass </v>
      </c>
      <c r="H3026" s="780"/>
    </row>
    <row r="3027">
      <c r="A3027" s="791" t="s">
        <v>506</v>
      </c>
      <c r="B3027" s="784" t="s">
        <v>506</v>
      </c>
      <c r="C3027" s="450" t="b">
        <f>IF(ISBLANK(Wine!AW16),FALSE,if(Wine!AW16=0,FALSE,TRUE))</f>
        <v>0</v>
      </c>
      <c r="D3027" s="450" t="str">
        <f>if(Wine!AU16=0,"",IF(isblank(Wine!AU16),"",if(MOC!$J$148=false,Wine!AT16,if(C3027=true,MOC!$H$148&amp;Wine!AT16,if(MOC!$J$149,MOC!$H$148&amp;Wine!AT16,Wine!AT16)))))</f>
        <v/>
      </c>
      <c r="E3027" s="450" t="str">
        <f>if(Wine!AU16=0,"",IF(isblank(Wine!AU16),"",Wine!AU16))</f>
        <v/>
      </c>
      <c r="G3027" s="450" t="str">
        <f>if(Wine!AU16=0,"",IF(isblank(Wine!AU16),"",if(MOC!$J$156=true,Wine!$AT$14,$B$3026)))</f>
        <v/>
      </c>
      <c r="H3027" s="780"/>
    </row>
    <row r="3028">
      <c r="A3028" s="779"/>
      <c r="C3028" s="450" t="b">
        <f>IF(ISBLANK(Wine!AW17),FALSE,if(Wine!AW17=0,FALSE,TRUE))</f>
        <v>0</v>
      </c>
      <c r="D3028" s="450" t="str">
        <f>if(Wine!AU17=0,"",IF(isblank(Wine!AU17),"",if(MOC!$J$148=false,Wine!AT17,if(C3028=true,MOC!$H$148&amp;Wine!AT17,if(MOC!$J$149,MOC!$H$148&amp;Wine!AT17,Wine!AT17)))))</f>
        <v/>
      </c>
      <c r="E3028" s="450" t="str">
        <f>if(Wine!AU17=0,"",IF(isblank(Wine!AU17),"",Wine!AU17))</f>
        <v/>
      </c>
      <c r="G3028" s="450" t="str">
        <f>if(Wine!AU17=0,"",IF(isblank(Wine!AU17),"",if(MOC!$J$156=true,Wine!$AT$14,$B$3026)))</f>
        <v/>
      </c>
      <c r="H3028" s="780">
        <f>H3026+1</f>
        <v>1</v>
      </c>
    </row>
    <row r="3029">
      <c r="A3029" s="779"/>
      <c r="C3029" s="450" t="b">
        <f>IF(ISBLANK(Wine!AW18),FALSE,if(Wine!AW18=0,FALSE,TRUE))</f>
        <v>0</v>
      </c>
      <c r="D3029" s="450" t="str">
        <f>if(Wine!AU18=0,"",IF(isblank(Wine!AU18),"",if(MOC!$J$148=false,Wine!AT18,if(C3029=true,MOC!$H$148&amp;Wine!AT18,if(MOC!$J$149,MOC!$H$148&amp;Wine!AT18,Wine!AT18)))))</f>
        <v/>
      </c>
      <c r="E3029" s="450" t="str">
        <f>if(Wine!AU18=0,"",IF(isblank(Wine!AU18),"",Wine!AU18))</f>
        <v/>
      </c>
      <c r="G3029" s="450" t="str">
        <f>if(Wine!AU18=0,"",IF(isblank(Wine!AU18),"",if(MOC!$J$156=true,Wine!$AT$14,$B$3026)))</f>
        <v/>
      </c>
      <c r="H3029" s="780">
        <f t="shared" ref="H3029:H3125" si="31">H3028+1</f>
        <v>2</v>
      </c>
    </row>
    <row r="3030">
      <c r="A3030" s="779"/>
      <c r="C3030" s="450" t="b">
        <f>IF(ISBLANK(Wine!AW19),FALSE,if(Wine!AW19=0,FALSE,TRUE))</f>
        <v>0</v>
      </c>
      <c r="D3030" s="450" t="str">
        <f>if(Wine!AU19=0,"",IF(isblank(Wine!AU19),"",if(MOC!$J$148=false,Wine!AT19,if(C3030=true,MOC!$H$148&amp;Wine!AT19,if(MOC!$J$149,MOC!$H$148&amp;Wine!AT19,Wine!AT19)))))</f>
        <v/>
      </c>
      <c r="E3030" s="450" t="str">
        <f>if(Wine!AU19=0,"",IF(isblank(Wine!AU19),"",Wine!AU19))</f>
        <v/>
      </c>
      <c r="G3030" s="450" t="str">
        <f>if(Wine!AU19=0,"",IF(isblank(Wine!AU19),"",if(MOC!$J$156=true,Wine!$AT$14,$B$3026)))</f>
        <v/>
      </c>
      <c r="H3030" s="780">
        <f t="shared" si="31"/>
        <v>3</v>
      </c>
    </row>
    <row r="3031">
      <c r="A3031" s="779"/>
      <c r="C3031" s="450" t="b">
        <f>IF(ISBLANK(Wine!AW20),FALSE,if(Wine!AW20=0,FALSE,TRUE))</f>
        <v>0</v>
      </c>
      <c r="D3031" s="450" t="str">
        <f>if(Wine!AU20=0,"",IF(isblank(Wine!AU20),"",if(MOC!$J$148=false,Wine!AT20,if(C3031=true,MOC!$H$148&amp;Wine!AT20,if(MOC!$J$149,MOC!$H$148&amp;Wine!AT20,Wine!AT20)))))</f>
        <v/>
      </c>
      <c r="E3031" s="450" t="str">
        <f>if(Wine!AU20=0,"",IF(isblank(Wine!AU20),"",Wine!AU20))</f>
        <v/>
      </c>
      <c r="G3031" s="450" t="str">
        <f>if(Wine!AU20=0,"",IF(isblank(Wine!AU20),"",if(MOC!$J$156=true,Wine!$AT$14,$B$3026)))</f>
        <v/>
      </c>
      <c r="H3031" s="780">
        <f t="shared" si="31"/>
        <v>4</v>
      </c>
    </row>
    <row r="3032">
      <c r="A3032" s="779"/>
      <c r="C3032" s="450" t="b">
        <f>IF(ISBLANK(Wine!AW21),FALSE,if(Wine!AW21=0,FALSE,TRUE))</f>
        <v>0</v>
      </c>
      <c r="D3032" s="450" t="str">
        <f>if(Wine!AU21=0,"",IF(isblank(Wine!AU21),"",if(MOC!$J$148=false,Wine!AT21,if(C3032=true,MOC!$H$148&amp;Wine!AT21,if(MOC!$J$149,MOC!$H$148&amp;Wine!AT21,Wine!AT21)))))</f>
        <v/>
      </c>
      <c r="E3032" s="450" t="str">
        <f>if(Wine!AU21=0,"",IF(isblank(Wine!AU21),"",Wine!AU21))</f>
        <v/>
      </c>
      <c r="G3032" s="450" t="str">
        <f>if(Wine!AU21=0,"",IF(isblank(Wine!AU21),"",if(MOC!$J$156=true,Wine!$AT$14,$B$3026)))</f>
        <v/>
      </c>
      <c r="H3032" s="780">
        <f t="shared" si="31"/>
        <v>5</v>
      </c>
    </row>
    <row r="3033">
      <c r="A3033" s="779"/>
      <c r="C3033" s="450" t="b">
        <f>IF(ISBLANK(Wine!AW22),FALSE,if(Wine!AW22=0,FALSE,TRUE))</f>
        <v>0</v>
      </c>
      <c r="D3033" s="450" t="str">
        <f>if(Wine!AU22=0,"",IF(isblank(Wine!AU22),"",if(MOC!$J$148=false,Wine!AT22,if(C3033=true,MOC!$H$148&amp;Wine!AT22,if(MOC!$J$149,MOC!$H$148&amp;Wine!AT22,Wine!AT22)))))</f>
        <v/>
      </c>
      <c r="E3033" s="450" t="str">
        <f>if(Wine!AU22=0,"",IF(isblank(Wine!AU22),"",Wine!AU22))</f>
        <v/>
      </c>
      <c r="G3033" s="450" t="str">
        <f>if(Wine!AU22=0,"",IF(isblank(Wine!AU22),"",if(MOC!$J$156=true,Wine!$AT$14,$B$3026)))</f>
        <v/>
      </c>
      <c r="H3033" s="780">
        <f t="shared" si="31"/>
        <v>6</v>
      </c>
    </row>
    <row r="3034">
      <c r="A3034" s="779"/>
      <c r="C3034" s="450" t="b">
        <f>IF(ISBLANK(Wine!AW23),FALSE,if(Wine!AW23=0,FALSE,TRUE))</f>
        <v>0</v>
      </c>
      <c r="D3034" s="450" t="str">
        <f>if(Wine!AU23=0,"",IF(isblank(Wine!AU23),"",if(MOC!$J$148=false,Wine!AT23,if(C3034=true,MOC!$H$148&amp;Wine!AT23,if(MOC!$J$149,MOC!$H$148&amp;Wine!AT23,Wine!AT23)))))</f>
        <v/>
      </c>
      <c r="E3034" s="450" t="str">
        <f>if(Wine!AU23=0,"",IF(isblank(Wine!AU23),"",Wine!AU23))</f>
        <v/>
      </c>
      <c r="G3034" s="450" t="str">
        <f>if(Wine!AU23=0,"",IF(isblank(Wine!AU23),"",if(MOC!$J$156=true,Wine!$AT$14,$B$3026)))</f>
        <v/>
      </c>
      <c r="H3034" s="780">
        <f t="shared" si="31"/>
        <v>7</v>
      </c>
    </row>
    <row r="3035">
      <c r="A3035" s="779"/>
      <c r="C3035" s="450" t="b">
        <f>IF(ISBLANK(Wine!AW24),FALSE,if(Wine!AW24=0,FALSE,TRUE))</f>
        <v>0</v>
      </c>
      <c r="D3035" s="450" t="str">
        <f>if(Wine!AU24=0,"",IF(isblank(Wine!AU24),"",if(MOC!$J$148=false,Wine!AT24,if(C3035=true,MOC!$H$148&amp;Wine!AT24,if(MOC!$J$149,MOC!$H$148&amp;Wine!AT24,Wine!AT24)))))</f>
        <v/>
      </c>
      <c r="E3035" s="450" t="str">
        <f>if(Wine!AU24=0,"",IF(isblank(Wine!AU24),"",Wine!AU24))</f>
        <v/>
      </c>
      <c r="G3035" s="450" t="str">
        <f>if(Wine!AU24=0,"",IF(isblank(Wine!AU24),"",if(MOC!$J$156=true,Wine!$AT$14,$B$3026)))</f>
        <v/>
      </c>
      <c r="H3035" s="780">
        <f t="shared" si="31"/>
        <v>8</v>
      </c>
    </row>
    <row r="3036">
      <c r="A3036" s="779"/>
      <c r="C3036" s="450" t="b">
        <f>IF(ISBLANK(Wine!AW25),FALSE,if(Wine!AW25=0,FALSE,TRUE))</f>
        <v>0</v>
      </c>
      <c r="D3036" s="450" t="str">
        <f>if(Wine!AU25=0,"",IF(isblank(Wine!AU25),"",if(MOC!$J$148=false,Wine!AT25,if(C3036=true,MOC!$H$148&amp;Wine!AT25,if(MOC!$J$149,MOC!$H$148&amp;Wine!AT25,Wine!AT25)))))</f>
        <v/>
      </c>
      <c r="E3036" s="450" t="str">
        <f>if(Wine!AU25=0,"",IF(isblank(Wine!AU25),"",Wine!AU25))</f>
        <v/>
      </c>
      <c r="G3036" s="450" t="str">
        <f>if(Wine!AU25=0,"",IF(isblank(Wine!AU25),"",if(MOC!$J$156=true,Wine!$AT$14,$B$3026)))</f>
        <v/>
      </c>
      <c r="H3036" s="780">
        <f t="shared" si="31"/>
        <v>9</v>
      </c>
    </row>
    <row r="3037">
      <c r="A3037" s="779"/>
      <c r="C3037" s="450" t="b">
        <f>IF(ISBLANK(Wine!AW26),FALSE,if(Wine!AW26=0,FALSE,TRUE))</f>
        <v>0</v>
      </c>
      <c r="D3037" s="450" t="str">
        <f>if(Wine!AU26=0,"",IF(isblank(Wine!AU26),"",if(MOC!$J$148=false,Wine!AT26,if(C3037=true,MOC!$H$148&amp;Wine!AT26,if(MOC!$J$149,MOC!$H$148&amp;Wine!AT26,Wine!AT26)))))</f>
        <v/>
      </c>
      <c r="E3037" s="450" t="str">
        <f>if(Wine!AU26=0,"",IF(isblank(Wine!AU26),"",Wine!AU26))</f>
        <v/>
      </c>
      <c r="G3037" s="450" t="str">
        <f>if(Wine!AU26=0,"",IF(isblank(Wine!AU26),"",if(MOC!$J$156=true,Wine!$AT$14,$B$3026)))</f>
        <v/>
      </c>
      <c r="H3037" s="780">
        <f t="shared" si="31"/>
        <v>10</v>
      </c>
    </row>
    <row r="3038">
      <c r="A3038" s="779"/>
      <c r="C3038" s="450" t="b">
        <f>IF(ISBLANK(Wine!AW27),FALSE,if(Wine!AW27=0,FALSE,TRUE))</f>
        <v>0</v>
      </c>
      <c r="D3038" s="450" t="str">
        <f>if(Wine!AU27=0,"",IF(isblank(Wine!AU27),"",if(MOC!$J$148=false,Wine!AT27,if(C3038=true,MOC!$H$148&amp;Wine!AT27,if(MOC!$J$149,MOC!$H$148&amp;Wine!AT27,Wine!AT27)))))</f>
        <v/>
      </c>
      <c r="E3038" s="450" t="str">
        <f>if(Wine!AU27=0,"",IF(isblank(Wine!AU27),"",Wine!AU27))</f>
        <v/>
      </c>
      <c r="G3038" s="450" t="str">
        <f>if(Wine!AU27=0,"",IF(isblank(Wine!AU27),"",if(MOC!$J$156=true,Wine!$AT$14,$B$3026)))</f>
        <v/>
      </c>
      <c r="H3038" s="780">
        <f t="shared" si="31"/>
        <v>11</v>
      </c>
    </row>
    <row r="3039">
      <c r="A3039" s="779"/>
      <c r="C3039" s="450" t="b">
        <f>IF(ISBLANK(Wine!AW28),FALSE,if(Wine!AW28=0,FALSE,TRUE))</f>
        <v>0</v>
      </c>
      <c r="D3039" s="450" t="str">
        <f>if(Wine!AU28=0,"",IF(isblank(Wine!AU28),"",if(MOC!$J$148=false,Wine!AT28,if(C3039=true,MOC!$H$148&amp;Wine!AT28,if(MOC!$J$149,MOC!$H$148&amp;Wine!AT28,Wine!AT28)))))</f>
        <v/>
      </c>
      <c r="E3039" s="450" t="str">
        <f>if(Wine!AU28=0,"",IF(isblank(Wine!AU28),"",Wine!AU28))</f>
        <v/>
      </c>
      <c r="G3039" s="450" t="str">
        <f>if(Wine!AU28=0,"",IF(isblank(Wine!AU28),"",if(MOC!$J$156=true,Wine!$AT$14,$B$3026)))</f>
        <v/>
      </c>
      <c r="H3039" s="780">
        <f t="shared" si="31"/>
        <v>12</v>
      </c>
    </row>
    <row r="3040">
      <c r="A3040" s="779"/>
      <c r="C3040" s="450" t="b">
        <f>IF(ISBLANK(Wine!AW29),FALSE,if(Wine!AW29=0,FALSE,TRUE))</f>
        <v>0</v>
      </c>
      <c r="D3040" s="450" t="str">
        <f>if(Wine!AU29=0,"",IF(isblank(Wine!AU29),"",if(MOC!$J$148=false,Wine!AT29,if(C3040=true,MOC!$H$148&amp;Wine!AT29,if(MOC!$J$149,MOC!$H$148&amp;Wine!AT29,Wine!AT29)))))</f>
        <v/>
      </c>
      <c r="E3040" s="450" t="str">
        <f>if(Wine!AU29=0,"",IF(isblank(Wine!AU29),"",Wine!AU29))</f>
        <v/>
      </c>
      <c r="G3040" s="450" t="str">
        <f>if(Wine!AU29=0,"",IF(isblank(Wine!AU29),"",if(MOC!$J$156=true,Wine!$AT$14,$B$3026)))</f>
        <v/>
      </c>
      <c r="H3040" s="780">
        <f t="shared" si="31"/>
        <v>13</v>
      </c>
    </row>
    <row r="3041">
      <c r="A3041" s="779"/>
      <c r="C3041" s="450" t="b">
        <f>IF(ISBLANK(Wine!AW30),FALSE,if(Wine!AW30=0,FALSE,TRUE))</f>
        <v>0</v>
      </c>
      <c r="D3041" s="450" t="str">
        <f>if(Wine!AU30=0,"",IF(isblank(Wine!AU30),"",if(MOC!$J$148=false,Wine!AT30,if(C3041=true,MOC!$H$148&amp;Wine!AT30,if(MOC!$J$149,MOC!$H$148&amp;Wine!AT30,Wine!AT30)))))</f>
        <v/>
      </c>
      <c r="E3041" s="450" t="str">
        <f>if(Wine!AU30=0,"",IF(isblank(Wine!AU30),"",Wine!AU30))</f>
        <v/>
      </c>
      <c r="G3041" s="450" t="str">
        <f>if(Wine!AU30=0,"",IF(isblank(Wine!AU30),"",if(MOC!$J$156=true,Wine!$AT$14,$B$3026)))</f>
        <v/>
      </c>
      <c r="H3041" s="780">
        <f t="shared" si="31"/>
        <v>14</v>
      </c>
    </row>
    <row r="3042">
      <c r="A3042" s="779"/>
      <c r="C3042" s="450" t="b">
        <f>IF(ISBLANK(Wine!AW31),FALSE,if(Wine!AW31=0,FALSE,TRUE))</f>
        <v>0</v>
      </c>
      <c r="D3042" s="450" t="str">
        <f>if(Wine!AU31=0,"",IF(isblank(Wine!AU31),"",if(MOC!$J$148=false,Wine!AT31,if(C3042=true,MOC!$H$148&amp;Wine!AT31,if(MOC!$J$149,MOC!$H$148&amp;Wine!AT31,Wine!AT31)))))</f>
        <v/>
      </c>
      <c r="E3042" s="450" t="str">
        <f>if(Wine!AU31=0,"",IF(isblank(Wine!AU31),"",Wine!AU31))</f>
        <v/>
      </c>
      <c r="G3042" s="450" t="str">
        <f>if(Wine!AU31=0,"",IF(isblank(Wine!AU31),"",if(MOC!$J$156=true,Wine!$AT$14,$B$3026)))</f>
        <v/>
      </c>
      <c r="H3042" s="780">
        <f t="shared" si="31"/>
        <v>15</v>
      </c>
    </row>
    <row r="3043">
      <c r="A3043" s="779"/>
      <c r="C3043" s="450" t="b">
        <f>IF(ISBLANK(Wine!AW32),FALSE,if(Wine!AW32=0,FALSE,TRUE))</f>
        <v>0</v>
      </c>
      <c r="D3043" s="450" t="str">
        <f>if(Wine!AU32=0,"",IF(isblank(Wine!AU32),"",if(MOC!$J$148=false,Wine!AT32,if(C3043=true,MOC!$H$148&amp;Wine!AT32,if(MOC!$J$149,MOC!$H$148&amp;Wine!AT32,Wine!AT32)))))</f>
        <v/>
      </c>
      <c r="E3043" s="450" t="str">
        <f>if(Wine!AU32=0,"",IF(isblank(Wine!AU32),"",Wine!AU32))</f>
        <v/>
      </c>
      <c r="G3043" s="450" t="str">
        <f>if(Wine!AU32=0,"",IF(isblank(Wine!AU32),"",if(MOC!$J$156=true,Wine!$AT$14,$B$3026)))</f>
        <v/>
      </c>
      <c r="H3043" s="780">
        <f t="shared" si="31"/>
        <v>16</v>
      </c>
    </row>
    <row r="3044">
      <c r="A3044" s="779"/>
      <c r="C3044" s="450" t="b">
        <f>IF(ISBLANK(Wine!AW33),FALSE,if(Wine!AW33=0,FALSE,TRUE))</f>
        <v>0</v>
      </c>
      <c r="D3044" s="450" t="str">
        <f>if(Wine!AU33=0,"",IF(isblank(Wine!AU33),"",if(MOC!$J$148=false,Wine!AT33,if(C3044=true,MOC!$H$148&amp;Wine!AT33,if(MOC!$J$149,MOC!$H$148&amp;Wine!AT33,Wine!AT33)))))</f>
        <v/>
      </c>
      <c r="E3044" s="450" t="str">
        <f>if(Wine!AU33=0,"",IF(isblank(Wine!AU33),"",Wine!AU33))</f>
        <v/>
      </c>
      <c r="G3044" s="450" t="str">
        <f>if(Wine!AU33=0,"",IF(isblank(Wine!AU33),"",if(MOC!$J$156=true,Wine!$AT$14,$B$3026)))</f>
        <v/>
      </c>
      <c r="H3044" s="780">
        <f t="shared" si="31"/>
        <v>17</v>
      </c>
    </row>
    <row r="3045">
      <c r="A3045" s="779"/>
      <c r="C3045" s="450" t="b">
        <f>IF(ISBLANK(Wine!AW34),FALSE,if(Wine!AW34=0,FALSE,TRUE))</f>
        <v>0</v>
      </c>
      <c r="D3045" s="450" t="str">
        <f>if(Wine!AU34=0,"",IF(isblank(Wine!AU34),"",if(MOC!$J$148=false,Wine!AT34,if(C3045=true,MOC!$H$148&amp;Wine!AT34,if(MOC!$J$149,MOC!$H$148&amp;Wine!AT34,Wine!AT34)))))</f>
        <v/>
      </c>
      <c r="E3045" s="450" t="str">
        <f>if(Wine!AU34=0,"",IF(isblank(Wine!AU34),"",Wine!AU34))</f>
        <v/>
      </c>
      <c r="G3045" s="450" t="str">
        <f>if(Wine!AU34=0,"",IF(isblank(Wine!AU34),"",if(MOC!$J$156=true,Wine!$AT$14,$B$3026)))</f>
        <v/>
      </c>
      <c r="H3045" s="780">
        <f t="shared" si="31"/>
        <v>18</v>
      </c>
    </row>
    <row r="3046">
      <c r="A3046" s="779"/>
      <c r="C3046" s="450" t="b">
        <f>IF(ISBLANK(Wine!AW35),FALSE,if(Wine!AW35=0,FALSE,TRUE))</f>
        <v>0</v>
      </c>
      <c r="D3046" s="450" t="str">
        <f>if(Wine!AU35=0,"",IF(isblank(Wine!AU35),"",if(MOC!$J$148=false,Wine!AT35,if(C3046=true,MOC!$H$148&amp;Wine!AT35,if(MOC!$J$149,MOC!$H$148&amp;Wine!AT35,Wine!AT35)))))</f>
        <v/>
      </c>
      <c r="E3046" s="450" t="str">
        <f>if(Wine!AU35=0,"",IF(isblank(Wine!AU35),"",Wine!AU35))</f>
        <v/>
      </c>
      <c r="G3046" s="450" t="str">
        <f>if(Wine!AU35=0,"",IF(isblank(Wine!AU35),"",if(MOC!$J$156=true,Wine!$AT$14,$B$3026)))</f>
        <v/>
      </c>
      <c r="H3046" s="780">
        <f t="shared" si="31"/>
        <v>19</v>
      </c>
    </row>
    <row r="3047">
      <c r="A3047" s="779"/>
      <c r="C3047" s="450" t="b">
        <f>IF(ISBLANK(Wine!AW36),FALSE,if(Wine!AW36=0,FALSE,TRUE))</f>
        <v>0</v>
      </c>
      <c r="D3047" s="450" t="str">
        <f>if(Wine!AU36=0,"",IF(isblank(Wine!AU36),"",if(MOC!$J$148=false,Wine!AT36,if(C3047=true,MOC!$H$148&amp;Wine!AT36,if(MOC!$J$149,MOC!$H$148&amp;Wine!AT36,Wine!AT36)))))</f>
        <v/>
      </c>
      <c r="E3047" s="450" t="str">
        <f>if(Wine!AU36=0,"",IF(isblank(Wine!AU36),"",Wine!AU36))</f>
        <v/>
      </c>
      <c r="G3047" s="450" t="str">
        <f>if(Wine!AU36=0,"",IF(isblank(Wine!AU36),"",if(MOC!$J$156=true,Wine!$AT$14,$B$3026)))</f>
        <v/>
      </c>
      <c r="H3047" s="780">
        <f t="shared" si="31"/>
        <v>20</v>
      </c>
    </row>
    <row r="3048">
      <c r="A3048" s="779"/>
      <c r="C3048" s="450" t="b">
        <f>IF(ISBLANK(Wine!AW37),FALSE,if(Wine!AW37=0,FALSE,TRUE))</f>
        <v>0</v>
      </c>
      <c r="D3048" s="450" t="str">
        <f>if(Wine!AU37=0,"",IF(isblank(Wine!AU37),"",if(MOC!$J$148=false,Wine!AT37,if(C3048=true,MOC!$H$148&amp;Wine!AT37,if(MOC!$J$149,MOC!$H$148&amp;Wine!AT37,Wine!AT37)))))</f>
        <v/>
      </c>
      <c r="E3048" s="450" t="str">
        <f>if(Wine!AU37=0,"",IF(isblank(Wine!AU37),"",Wine!AU37))</f>
        <v/>
      </c>
      <c r="G3048" s="450" t="str">
        <f>if(Wine!AU37=0,"",IF(isblank(Wine!AU37),"",if(MOC!$J$156=true,Wine!$AT$14,$B$3026)))</f>
        <v/>
      </c>
      <c r="H3048" s="780">
        <f t="shared" si="31"/>
        <v>21</v>
      </c>
    </row>
    <row r="3049">
      <c r="A3049" s="779"/>
      <c r="C3049" s="450" t="b">
        <f>IF(ISBLANK(Wine!AW38),FALSE,if(Wine!AW38=0,FALSE,TRUE))</f>
        <v>0</v>
      </c>
      <c r="D3049" s="450" t="str">
        <f>if(Wine!AU38=0,"",IF(isblank(Wine!AU38),"",if(MOC!$J$148=false,Wine!AT38,if(C3049=true,MOC!$H$148&amp;Wine!AT38,if(MOC!$J$149,MOC!$H$148&amp;Wine!AT38,Wine!AT38)))))</f>
        <v/>
      </c>
      <c r="E3049" s="450" t="str">
        <f>if(Wine!AU38=0,"",IF(isblank(Wine!AU38),"",Wine!AU38))</f>
        <v/>
      </c>
      <c r="G3049" s="450" t="str">
        <f>if(Wine!AU38=0,"",IF(isblank(Wine!AU38),"",if(MOC!$J$156=true,Wine!$AT$14,$B$3026)))</f>
        <v/>
      </c>
      <c r="H3049" s="780">
        <f t="shared" si="31"/>
        <v>22</v>
      </c>
    </row>
    <row r="3050">
      <c r="A3050" s="779"/>
      <c r="C3050" s="450" t="b">
        <f>IF(ISBLANK(Wine!AW39),FALSE,if(Wine!AW39=0,FALSE,TRUE))</f>
        <v>0</v>
      </c>
      <c r="D3050" s="450" t="str">
        <f>if(Wine!AU39=0,"",IF(isblank(Wine!AU39),"",if(MOC!$J$148=false,Wine!AT39,if(C3050=true,MOC!$H$148&amp;Wine!AT39,if(MOC!$J$149,MOC!$H$148&amp;Wine!AT39,Wine!AT39)))))</f>
        <v/>
      </c>
      <c r="E3050" s="450" t="str">
        <f>if(Wine!AU39=0,"",IF(isblank(Wine!AU39),"",Wine!AU39))</f>
        <v/>
      </c>
      <c r="G3050" s="450" t="str">
        <f>if(Wine!AU39=0,"",IF(isblank(Wine!AU39),"",if(MOC!$J$156=true,Wine!$AT$14,$B$3026)))</f>
        <v/>
      </c>
      <c r="H3050" s="780">
        <f t="shared" si="31"/>
        <v>23</v>
      </c>
    </row>
    <row r="3051">
      <c r="A3051" s="779"/>
      <c r="C3051" s="450" t="b">
        <f>IF(ISBLANK(Wine!AW40),FALSE,if(Wine!AW40=0,FALSE,TRUE))</f>
        <v>0</v>
      </c>
      <c r="D3051" s="450" t="str">
        <f>if(Wine!AU40=0,"",IF(isblank(Wine!AU40),"",if(MOC!$J$148=false,Wine!AT40,if(C3051=true,MOC!$H$148&amp;Wine!AT40,if(MOC!$J$149,MOC!$H$148&amp;Wine!AT40,Wine!AT40)))))</f>
        <v/>
      </c>
      <c r="E3051" s="450" t="str">
        <f>if(Wine!AU40=0,"",IF(isblank(Wine!AU40),"",Wine!AU40))</f>
        <v/>
      </c>
      <c r="G3051" s="450" t="str">
        <f>if(Wine!AU40=0,"",IF(isblank(Wine!AU40),"",if(MOC!$J$156=true,Wine!$AT$14,$B$3026)))</f>
        <v/>
      </c>
      <c r="H3051" s="780">
        <f t="shared" si="31"/>
        <v>24</v>
      </c>
    </row>
    <row r="3052">
      <c r="A3052" s="779"/>
      <c r="C3052" s="450" t="b">
        <f>IF(ISBLANK(Wine!AW41),FALSE,if(Wine!AW41=0,FALSE,TRUE))</f>
        <v>0</v>
      </c>
      <c r="D3052" s="450" t="str">
        <f>if(Wine!AU41=0,"",IF(isblank(Wine!AU41),"",if(MOC!$J$148=false,Wine!AT41,if(C3052=true,MOC!$H$148&amp;Wine!AT41,if(MOC!$J$149,MOC!$H$148&amp;Wine!AT41,Wine!AT41)))))</f>
        <v/>
      </c>
      <c r="E3052" s="450" t="str">
        <f>if(Wine!AU41=0,"",IF(isblank(Wine!AU41),"",Wine!AU41))</f>
        <v/>
      </c>
      <c r="G3052" s="450" t="str">
        <f>if(Wine!AU41=0,"",IF(isblank(Wine!AU41),"",if(MOC!$J$156=true,Wine!$AT$14,$B$3026)))</f>
        <v/>
      </c>
      <c r="H3052" s="780">
        <f t="shared" si="31"/>
        <v>25</v>
      </c>
    </row>
    <row r="3053">
      <c r="A3053" s="779"/>
      <c r="C3053" s="450" t="b">
        <f>IF(ISBLANK(Wine!AW42),FALSE,if(Wine!AW42=0,FALSE,TRUE))</f>
        <v>0</v>
      </c>
      <c r="D3053" s="450" t="str">
        <f>if(Wine!AU42=0,"",IF(isblank(Wine!AU42),"",if(MOC!$J$148=false,Wine!AT42,if(C3053=true,MOC!$H$148&amp;Wine!AT42,if(MOC!$J$149,MOC!$H$148&amp;Wine!AT42,Wine!AT42)))))</f>
        <v/>
      </c>
      <c r="E3053" s="450" t="str">
        <f>if(Wine!AU42=0,"",IF(isblank(Wine!AU42),"",Wine!AU42))</f>
        <v/>
      </c>
      <c r="G3053" s="450" t="str">
        <f>if(Wine!AU42=0,"",IF(isblank(Wine!AU42),"",if(MOC!$J$156=true,Wine!$AT$14,$B$3026)))</f>
        <v/>
      </c>
      <c r="H3053" s="780">
        <f t="shared" si="31"/>
        <v>26</v>
      </c>
    </row>
    <row r="3054">
      <c r="A3054" s="779"/>
      <c r="C3054" s="450" t="b">
        <f>IF(ISBLANK(Wine!AW43),FALSE,if(Wine!AW43=0,FALSE,TRUE))</f>
        <v>0</v>
      </c>
      <c r="D3054" s="450" t="str">
        <f>if(Wine!AU43=0,"",IF(isblank(Wine!AU43),"",if(MOC!$J$148=false,Wine!AT43,if(C3054=true,MOC!$H$148&amp;Wine!AT43,if(MOC!$J$149,MOC!$H$148&amp;Wine!AT43,Wine!AT43)))))</f>
        <v/>
      </c>
      <c r="E3054" s="450" t="str">
        <f>if(Wine!AU43=0,"",IF(isblank(Wine!AU43),"",Wine!AU43))</f>
        <v/>
      </c>
      <c r="G3054" s="450" t="str">
        <f>if(Wine!AU43=0,"",IF(isblank(Wine!AU43),"",if(MOC!$J$156=true,Wine!$AT$14,$B$3026)))</f>
        <v/>
      </c>
      <c r="H3054" s="780">
        <f t="shared" si="31"/>
        <v>27</v>
      </c>
    </row>
    <row r="3055">
      <c r="A3055" s="779"/>
      <c r="C3055" s="450" t="b">
        <f>IF(ISBLANK(Wine!AW44),FALSE,if(Wine!AW44=0,FALSE,TRUE))</f>
        <v>0</v>
      </c>
      <c r="D3055" s="450" t="str">
        <f>if(Wine!AU44=0,"",IF(isblank(Wine!AU44),"",if(MOC!$J$148=false,Wine!AT44,if(C3055=true,MOC!$H$148&amp;Wine!AT44,if(MOC!$J$149,MOC!$H$148&amp;Wine!AT44,Wine!AT44)))))</f>
        <v/>
      </c>
      <c r="E3055" s="450" t="str">
        <f>if(Wine!AU44=0,"",IF(isblank(Wine!AU44),"",Wine!AU44))</f>
        <v/>
      </c>
      <c r="G3055" s="450" t="str">
        <f>if(Wine!AU44=0,"",IF(isblank(Wine!AU44),"",if(MOC!$J$156=true,Wine!$AT$14,$B$3026)))</f>
        <v/>
      </c>
      <c r="H3055" s="780">
        <f t="shared" si="31"/>
        <v>28</v>
      </c>
    </row>
    <row r="3056">
      <c r="A3056" s="779"/>
      <c r="C3056" s="450" t="b">
        <f>IF(ISBLANK(Wine!AW45),FALSE,if(Wine!AW45=0,FALSE,TRUE))</f>
        <v>0</v>
      </c>
      <c r="D3056" s="450" t="str">
        <f>if(Wine!AU45=0,"",IF(isblank(Wine!AU45),"",if(MOC!$J$148=false,Wine!AT45,if(C3056=true,MOC!$H$148&amp;Wine!AT45,if(MOC!$J$149,MOC!$H$148&amp;Wine!AT45,Wine!AT45)))))</f>
        <v/>
      </c>
      <c r="E3056" s="450" t="str">
        <f>if(Wine!AU45=0,"",IF(isblank(Wine!AU45),"",Wine!AU45))</f>
        <v/>
      </c>
      <c r="G3056" s="450" t="str">
        <f>if(Wine!AU45=0,"",IF(isblank(Wine!AU45),"",if(MOC!$J$156=true,Wine!$AT$14,$B$3026)))</f>
        <v/>
      </c>
      <c r="H3056" s="780">
        <f t="shared" si="31"/>
        <v>29</v>
      </c>
    </row>
    <row r="3057">
      <c r="A3057" s="779"/>
      <c r="C3057" s="450" t="b">
        <f>IF(ISBLANK(Wine!AW46),FALSE,if(Wine!AW46=0,FALSE,TRUE))</f>
        <v>0</v>
      </c>
      <c r="D3057" s="450" t="str">
        <f>if(Wine!AU46=0,"",IF(isblank(Wine!AU46),"",if(MOC!$J$148=false,Wine!AT46,if(C3057=true,MOC!$H$148&amp;Wine!AT46,if(MOC!$J$149,MOC!$H$148&amp;Wine!AT46,Wine!AT46)))))</f>
        <v/>
      </c>
      <c r="E3057" s="450" t="str">
        <f>if(Wine!AU46=0,"",IF(isblank(Wine!AU46),"",Wine!AU46))</f>
        <v/>
      </c>
      <c r="G3057" s="450" t="str">
        <f>if(Wine!AU46=0,"",IF(isblank(Wine!AU46),"",if(MOC!$J$156=true,Wine!$AT$14,$B$3026)))</f>
        <v/>
      </c>
      <c r="H3057" s="780">
        <f t="shared" si="31"/>
        <v>30</v>
      </c>
    </row>
    <row r="3058">
      <c r="A3058" s="779"/>
      <c r="C3058" s="450" t="b">
        <f>IF(ISBLANK(Wine!AW47),FALSE,if(Wine!AW47=0,FALSE,TRUE))</f>
        <v>0</v>
      </c>
      <c r="D3058" s="450" t="str">
        <f>if(Wine!AU47=0,"",IF(isblank(Wine!AU47),"",if(MOC!$J$148=false,Wine!AT47,if(C3058=true,MOC!$H$148&amp;Wine!AT47,if(MOC!$J$149,MOC!$H$148&amp;Wine!AT47,Wine!AT47)))))</f>
        <v/>
      </c>
      <c r="E3058" s="450" t="str">
        <f>if(Wine!AU47=0,"",IF(isblank(Wine!AU47),"",Wine!AU47))</f>
        <v/>
      </c>
      <c r="G3058" s="450" t="str">
        <f>if(Wine!AU47=0,"",IF(isblank(Wine!AU47),"",if(MOC!$J$156=true,Wine!$AT$14,$B$3026)))</f>
        <v/>
      </c>
      <c r="H3058" s="780">
        <f t="shared" si="31"/>
        <v>31</v>
      </c>
    </row>
    <row r="3059">
      <c r="A3059" s="779"/>
      <c r="C3059" s="450" t="b">
        <f>IF(ISBLANK(Wine!AW48),FALSE,if(Wine!AW48=0,FALSE,TRUE))</f>
        <v>0</v>
      </c>
      <c r="D3059" s="450" t="str">
        <f>if(Wine!AU48=0,"",IF(isblank(Wine!AU48),"",if(MOC!$J$148=false,Wine!AT48,if(C3059=true,MOC!$H$148&amp;Wine!AT48,if(MOC!$J$149,MOC!$H$148&amp;Wine!AT48,Wine!AT48)))))</f>
        <v/>
      </c>
      <c r="E3059" s="450" t="str">
        <f>if(Wine!AU48=0,"",IF(isblank(Wine!AU48),"",Wine!AU48))</f>
        <v/>
      </c>
      <c r="G3059" s="450" t="str">
        <f>if(Wine!AU48=0,"",IF(isblank(Wine!AU48),"",if(MOC!$J$156=true,Wine!$AT$14,$B$3026)))</f>
        <v/>
      </c>
      <c r="H3059" s="780">
        <f t="shared" si="31"/>
        <v>32</v>
      </c>
    </row>
    <row r="3060">
      <c r="A3060" s="779"/>
      <c r="C3060" s="450" t="b">
        <f>IF(ISBLANK(Wine!AW49),FALSE,if(Wine!AW49=0,FALSE,TRUE))</f>
        <v>0</v>
      </c>
      <c r="D3060" s="450" t="str">
        <f>if(Wine!AU49=0,"",IF(isblank(Wine!AU49),"",if(MOC!$J$148=false,Wine!AT49,if(C3060=true,MOC!$H$148&amp;Wine!AT49,if(MOC!$J$149,MOC!$H$148&amp;Wine!AT49,Wine!AT49)))))</f>
        <v/>
      </c>
      <c r="E3060" s="450" t="str">
        <f>if(Wine!AU49=0,"",IF(isblank(Wine!AU49),"",Wine!AU49))</f>
        <v/>
      </c>
      <c r="G3060" s="450" t="str">
        <f>if(Wine!AU49=0,"",IF(isblank(Wine!AU49),"",if(MOC!$J$156=true,Wine!$AT$14,$B$3026)))</f>
        <v/>
      </c>
      <c r="H3060" s="780">
        <f t="shared" si="31"/>
        <v>33</v>
      </c>
    </row>
    <row r="3061">
      <c r="A3061" s="779"/>
      <c r="C3061" s="450" t="b">
        <f>IF(ISBLANK(Wine!AW50),FALSE,if(Wine!AW50=0,FALSE,TRUE))</f>
        <v>0</v>
      </c>
      <c r="D3061" s="450" t="str">
        <f>if(Wine!AU50=0,"",IF(isblank(Wine!AU50),"",if(MOC!$J$148=false,Wine!AT50,if(C3061=true,MOC!$H$148&amp;Wine!AT50,if(MOC!$J$149,MOC!$H$148&amp;Wine!AT50,Wine!AT50)))))</f>
        <v/>
      </c>
      <c r="E3061" s="450" t="str">
        <f>if(Wine!AU50=0,"",IF(isblank(Wine!AU50),"",Wine!AU50))</f>
        <v/>
      </c>
      <c r="G3061" s="450" t="str">
        <f>if(Wine!AU50=0,"",IF(isblank(Wine!AU50),"",if(MOC!$J$156=true,Wine!$AT$14,$B$3026)))</f>
        <v/>
      </c>
      <c r="H3061" s="780">
        <f t="shared" si="31"/>
        <v>34</v>
      </c>
    </row>
    <row r="3062">
      <c r="A3062" s="779"/>
      <c r="C3062" s="450" t="b">
        <f>IF(ISBLANK(Wine!AW51),FALSE,if(Wine!AW51=0,FALSE,TRUE))</f>
        <v>0</v>
      </c>
      <c r="D3062" s="450" t="str">
        <f>if(Wine!AU51=0,"",IF(isblank(Wine!AU51),"",if(MOC!$J$148=false,Wine!AT51,if(C3062=true,MOC!$H$148&amp;Wine!AT51,if(MOC!$J$149,MOC!$H$148&amp;Wine!AT51,Wine!AT51)))))</f>
        <v/>
      </c>
      <c r="E3062" s="450" t="str">
        <f>if(Wine!AU51=0,"",IF(isblank(Wine!AU51),"",Wine!AU51))</f>
        <v/>
      </c>
      <c r="G3062" s="450" t="str">
        <f>if(Wine!AU51=0,"",IF(isblank(Wine!AU51),"",if(MOC!$J$156=true,Wine!$AT$14,$B$3026)))</f>
        <v/>
      </c>
      <c r="H3062" s="780">
        <f t="shared" si="31"/>
        <v>35</v>
      </c>
    </row>
    <row r="3063">
      <c r="A3063" s="779"/>
      <c r="C3063" s="450" t="b">
        <f>IF(ISBLANK(Wine!AW52),FALSE,if(Wine!AW52=0,FALSE,TRUE))</f>
        <v>0</v>
      </c>
      <c r="D3063" s="450" t="str">
        <f>if(Wine!AU52=0,"",IF(isblank(Wine!AU52),"",if(MOC!$J$148=false,Wine!AT52,if(C3063=true,MOC!$H$148&amp;Wine!AT52,if(MOC!$J$149,MOC!$H$148&amp;Wine!AT52,Wine!AT52)))))</f>
        <v/>
      </c>
      <c r="E3063" s="450" t="str">
        <f>if(Wine!AU52=0,"",IF(isblank(Wine!AU52),"",Wine!AU52))</f>
        <v/>
      </c>
      <c r="G3063" s="450" t="str">
        <f>if(Wine!AU52=0,"",IF(isblank(Wine!AU52),"",if(MOC!$J$156=true,Wine!$AT$14,$B$3026)))</f>
        <v/>
      </c>
      <c r="H3063" s="780">
        <f t="shared" si="31"/>
        <v>36</v>
      </c>
    </row>
    <row r="3064">
      <c r="A3064" s="779"/>
      <c r="C3064" s="450" t="b">
        <f>IF(ISBLANK(Wine!AW53),FALSE,if(Wine!AW53=0,FALSE,TRUE))</f>
        <v>0</v>
      </c>
      <c r="D3064" s="450" t="str">
        <f>if(Wine!AU53=0,"",IF(isblank(Wine!AU53),"",if(MOC!$J$148=false,Wine!AT53,if(C3064=true,MOC!$H$148&amp;Wine!AT53,if(MOC!$J$149,MOC!$H$148&amp;Wine!AT53,Wine!AT53)))))</f>
        <v/>
      </c>
      <c r="E3064" s="450" t="str">
        <f>if(Wine!AU53=0,"",IF(isblank(Wine!AU53),"",Wine!AU53))</f>
        <v/>
      </c>
      <c r="G3064" s="450" t="str">
        <f>if(Wine!AU53=0,"",IF(isblank(Wine!AU53),"",if(MOC!$J$156=true,Wine!$AT$14,$B$3026)))</f>
        <v/>
      </c>
      <c r="H3064" s="780">
        <f t="shared" si="31"/>
        <v>37</v>
      </c>
    </row>
    <row r="3065">
      <c r="A3065" s="779"/>
      <c r="C3065" s="450" t="b">
        <f>IF(ISBLANK(Wine!AW54),FALSE,if(Wine!AW54=0,FALSE,TRUE))</f>
        <v>0</v>
      </c>
      <c r="D3065" s="450" t="str">
        <f>if(Wine!AU54=0,"",IF(isblank(Wine!AU54),"",if(MOC!$J$148=false,Wine!AT54,if(C3065=true,MOC!$H$148&amp;Wine!AT54,if(MOC!$J$149,MOC!$H$148&amp;Wine!AT54,Wine!AT54)))))</f>
        <v/>
      </c>
      <c r="E3065" s="450" t="str">
        <f>if(Wine!AU54=0,"",IF(isblank(Wine!AU54),"",Wine!AU54))</f>
        <v/>
      </c>
      <c r="G3065" s="450" t="str">
        <f>if(Wine!AU54=0,"",IF(isblank(Wine!AU54),"",if(MOC!$J$156=true,Wine!$AT$14,$B$3026)))</f>
        <v/>
      </c>
      <c r="H3065" s="780">
        <f t="shared" si="31"/>
        <v>38</v>
      </c>
    </row>
    <row r="3066">
      <c r="A3066" s="779"/>
      <c r="C3066" s="450" t="b">
        <f>IF(ISBLANK(Wine!AW55),FALSE,if(Wine!AW55=0,FALSE,TRUE))</f>
        <v>0</v>
      </c>
      <c r="D3066" s="450" t="str">
        <f>if(Wine!AU55=0,"",IF(isblank(Wine!AU55),"",if(MOC!$J$148=false,Wine!AT55,if(C3066=true,MOC!$H$148&amp;Wine!AT55,if(MOC!$J$149,MOC!$H$148&amp;Wine!AT55,Wine!AT55)))))</f>
        <v/>
      </c>
      <c r="E3066" s="450" t="str">
        <f>if(Wine!AU55=0,"",IF(isblank(Wine!AU55),"",Wine!AU55))</f>
        <v/>
      </c>
      <c r="G3066" s="450" t="str">
        <f>if(Wine!AU55=0,"",IF(isblank(Wine!AU55),"",if(MOC!$J$156=true,Wine!$AT$14,$B$3026)))</f>
        <v/>
      </c>
      <c r="H3066" s="780">
        <f t="shared" si="31"/>
        <v>39</v>
      </c>
    </row>
    <row r="3067">
      <c r="A3067" s="779"/>
      <c r="C3067" s="450" t="b">
        <f>IF(ISBLANK(Wine!AW56),FALSE,if(Wine!AW56=0,FALSE,TRUE))</f>
        <v>0</v>
      </c>
      <c r="D3067" s="450" t="str">
        <f>if(Wine!AU56=0,"",IF(isblank(Wine!AU56),"",if(MOC!$J$148=false,Wine!AT56,if(C3067=true,MOC!$H$148&amp;Wine!AT56,if(MOC!$J$149,MOC!$H$148&amp;Wine!AT56,Wine!AT56)))))</f>
        <v/>
      </c>
      <c r="E3067" s="450" t="str">
        <f>if(Wine!AU56=0,"",IF(isblank(Wine!AU56),"",Wine!AU56))</f>
        <v/>
      </c>
      <c r="G3067" s="450" t="str">
        <f>if(Wine!AU56=0,"",IF(isblank(Wine!AU56),"",if(MOC!$J$156=true,Wine!$AT$14,$B$3026)))</f>
        <v/>
      </c>
      <c r="H3067" s="780">
        <f t="shared" si="31"/>
        <v>40</v>
      </c>
    </row>
    <row r="3068">
      <c r="A3068" s="779"/>
      <c r="C3068" s="450" t="b">
        <f>IF(ISBLANK(Wine!AW57),FALSE,if(Wine!AW57=0,FALSE,TRUE))</f>
        <v>0</v>
      </c>
      <c r="D3068" s="450" t="str">
        <f>if(Wine!AU57=0,"",IF(isblank(Wine!AU57),"",if(MOC!$J$148=false,Wine!AT57,if(C3068=true,MOC!$H$148&amp;Wine!AT57,if(MOC!$J$149,MOC!$H$148&amp;Wine!AT57,Wine!AT57)))))</f>
        <v/>
      </c>
      <c r="E3068" s="450" t="str">
        <f>if(Wine!AU57=0,"",IF(isblank(Wine!AU57),"",Wine!AU57))</f>
        <v/>
      </c>
      <c r="G3068" s="450" t="str">
        <f>if(Wine!AU57=0,"",IF(isblank(Wine!AU57),"",if(MOC!$J$156=true,Wine!$AT$14,$B$3026)))</f>
        <v/>
      </c>
      <c r="H3068" s="780">
        <f t="shared" si="31"/>
        <v>41</v>
      </c>
    </row>
    <row r="3069">
      <c r="A3069" s="779"/>
      <c r="C3069" s="450" t="b">
        <f>IF(ISBLANK(Wine!AW58),FALSE,if(Wine!AW58=0,FALSE,TRUE))</f>
        <v>0</v>
      </c>
      <c r="D3069" s="450" t="str">
        <f>if(Wine!AU58=0,"",IF(isblank(Wine!AU58),"",if(MOC!$J$148=false,Wine!AT58,if(C3069=true,MOC!$H$148&amp;Wine!AT58,if(MOC!$J$149,MOC!$H$148&amp;Wine!AT58,Wine!AT58)))))</f>
        <v/>
      </c>
      <c r="E3069" s="450" t="str">
        <f>if(Wine!AU58=0,"",IF(isblank(Wine!AU58),"",Wine!AU58))</f>
        <v/>
      </c>
      <c r="G3069" s="450" t="str">
        <f>if(Wine!AU58=0,"",IF(isblank(Wine!AU58),"",if(MOC!$J$156=true,Wine!$AT$14,$B$3026)))</f>
        <v/>
      </c>
      <c r="H3069" s="780">
        <f t="shared" si="31"/>
        <v>42</v>
      </c>
    </row>
    <row r="3070">
      <c r="A3070" s="779"/>
      <c r="C3070" s="450" t="b">
        <f>IF(ISBLANK(Wine!AW59),FALSE,if(Wine!AW59=0,FALSE,TRUE))</f>
        <v>0</v>
      </c>
      <c r="D3070" s="450" t="str">
        <f>if(Wine!AU59=0,"",IF(isblank(Wine!AU59),"",if(MOC!$J$148=false,Wine!AT59,if(C3070=true,MOC!$H$148&amp;Wine!AT59,if(MOC!$J$149,MOC!$H$148&amp;Wine!AT59,Wine!AT59)))))</f>
        <v/>
      </c>
      <c r="E3070" s="450" t="str">
        <f>if(Wine!AU59=0,"",IF(isblank(Wine!AU59),"",Wine!AU59))</f>
        <v/>
      </c>
      <c r="G3070" s="450" t="str">
        <f>if(Wine!AU59=0,"",IF(isblank(Wine!AU59),"",if(MOC!$J$156=true,Wine!$AT$14,$B$3026)))</f>
        <v/>
      </c>
      <c r="H3070" s="780">
        <f t="shared" si="31"/>
        <v>43</v>
      </c>
    </row>
    <row r="3071">
      <c r="A3071" s="779"/>
      <c r="C3071" s="450" t="b">
        <f>IF(ISBLANK(Wine!AW60),FALSE,if(Wine!AW60=0,FALSE,TRUE))</f>
        <v>0</v>
      </c>
      <c r="D3071" s="450" t="str">
        <f>if(Wine!AU60=0,"",IF(isblank(Wine!AU60),"",if(MOC!$J$148=false,Wine!AT60,if(C3071=true,MOC!$H$148&amp;Wine!AT60,if(MOC!$J$149,MOC!$H$148&amp;Wine!AT60,Wine!AT60)))))</f>
        <v/>
      </c>
      <c r="E3071" s="450" t="str">
        <f>if(Wine!AU60=0,"",IF(isblank(Wine!AU60),"",Wine!AU60))</f>
        <v/>
      </c>
      <c r="G3071" s="450" t="str">
        <f>if(Wine!AU60=0,"",IF(isblank(Wine!AU60),"",if(MOC!$J$156=true,Wine!$AT$14,$B$3026)))</f>
        <v/>
      </c>
      <c r="H3071" s="780">
        <f t="shared" si="31"/>
        <v>44</v>
      </c>
    </row>
    <row r="3072">
      <c r="A3072" s="779"/>
      <c r="C3072" s="450" t="b">
        <f>IF(ISBLANK(Wine!AW61),FALSE,if(Wine!AW61=0,FALSE,TRUE))</f>
        <v>0</v>
      </c>
      <c r="D3072" s="450" t="str">
        <f>if(Wine!AU61=0,"",IF(isblank(Wine!AU61),"",if(MOC!$J$148=false,Wine!AT61,if(C3072=true,MOC!$H$148&amp;Wine!AT61,if(MOC!$J$149,MOC!$H$148&amp;Wine!AT61,Wine!AT61)))))</f>
        <v/>
      </c>
      <c r="E3072" s="450" t="str">
        <f>if(Wine!AU61=0,"",IF(isblank(Wine!AU61),"",Wine!AU61))</f>
        <v/>
      </c>
      <c r="G3072" s="450" t="str">
        <f>if(Wine!AU61=0,"",IF(isblank(Wine!AU61),"",if(MOC!$J$156=true,Wine!$AT$14,$B$3026)))</f>
        <v/>
      </c>
      <c r="H3072" s="780">
        <f t="shared" si="31"/>
        <v>45</v>
      </c>
    </row>
    <row r="3073">
      <c r="A3073" s="779"/>
      <c r="C3073" s="450" t="b">
        <f>IF(ISBLANK(Wine!AW62),FALSE,if(Wine!AW62=0,FALSE,TRUE))</f>
        <v>0</v>
      </c>
      <c r="D3073" s="450" t="str">
        <f>if(Wine!AU62=0,"",IF(isblank(Wine!AU62),"",if(MOC!$J$148=false,Wine!AT62,if(C3073=true,MOC!$H$148&amp;Wine!AT62,if(MOC!$J$149,MOC!$H$148&amp;Wine!AT62,Wine!AT62)))))</f>
        <v/>
      </c>
      <c r="E3073" s="450" t="str">
        <f>if(Wine!AU62=0,"",IF(isblank(Wine!AU62),"",Wine!AU62))</f>
        <v/>
      </c>
      <c r="G3073" s="450" t="str">
        <f>if(Wine!AU62=0,"",IF(isblank(Wine!AU62),"",if(MOC!$J$156=true,Wine!$AT$14,$B$3026)))</f>
        <v/>
      </c>
      <c r="H3073" s="780">
        <f t="shared" si="31"/>
        <v>46</v>
      </c>
    </row>
    <row r="3074">
      <c r="A3074" s="779"/>
      <c r="C3074" s="450" t="b">
        <f>IF(ISBLANK(Wine!AW63),FALSE,if(Wine!AW63=0,FALSE,TRUE))</f>
        <v>0</v>
      </c>
      <c r="D3074" s="450" t="str">
        <f>if(Wine!AU63=0,"",IF(isblank(Wine!AU63),"",if(MOC!$J$148=false,Wine!AT63,if(C3074=true,MOC!$H$148&amp;Wine!AT63,if(MOC!$J$149,MOC!$H$148&amp;Wine!AT63,Wine!AT63)))))</f>
        <v/>
      </c>
      <c r="E3074" s="450" t="str">
        <f>if(Wine!AU63=0,"",IF(isblank(Wine!AU63),"",Wine!AU63))</f>
        <v/>
      </c>
      <c r="G3074" s="450" t="str">
        <f>if(Wine!AU63=0,"",IF(isblank(Wine!AU63),"",if(MOC!$J$156=true,Wine!$AT$14,$B$3026)))</f>
        <v/>
      </c>
      <c r="H3074" s="780">
        <f t="shared" si="31"/>
        <v>47</v>
      </c>
    </row>
    <row r="3075">
      <c r="A3075" s="779"/>
      <c r="C3075" s="450" t="b">
        <f>IF(ISBLANK(Wine!AW64),FALSE,if(Wine!AW64=0,FALSE,TRUE))</f>
        <v>0</v>
      </c>
      <c r="D3075" s="450" t="str">
        <f>if(Wine!AU64=0,"",IF(isblank(Wine!AU64),"",if(MOC!$J$148=false,Wine!AT64,if(C3075=true,MOC!$H$148&amp;Wine!AT64,if(MOC!$J$149,MOC!$H$148&amp;Wine!AT64,Wine!AT64)))))</f>
        <v/>
      </c>
      <c r="E3075" s="450" t="str">
        <f>if(Wine!AU64=0,"",IF(isblank(Wine!AU64),"",Wine!AU64))</f>
        <v/>
      </c>
      <c r="G3075" s="450" t="str">
        <f>if(Wine!AU64=0,"",IF(isblank(Wine!AU64),"",if(MOC!$J$156=true,Wine!$AT$14,$B$3026)))</f>
        <v/>
      </c>
      <c r="H3075" s="780">
        <f t="shared" si="31"/>
        <v>48</v>
      </c>
    </row>
    <row r="3076">
      <c r="A3076" s="779"/>
      <c r="C3076" s="450" t="b">
        <f>IF(ISBLANK(Wine!AW65),FALSE,if(Wine!AW65=0,FALSE,TRUE))</f>
        <v>0</v>
      </c>
      <c r="D3076" s="450" t="str">
        <f>if(Wine!AU65=0,"",IF(isblank(Wine!AU65),"",if(MOC!$J$148=false,Wine!AT65,if(C3076=true,MOC!$H$148&amp;Wine!AT65,if(MOC!$J$149,MOC!$H$148&amp;Wine!AT65,Wine!AT65)))))</f>
        <v/>
      </c>
      <c r="E3076" s="450" t="str">
        <f>if(Wine!AU65=0,"",IF(isblank(Wine!AU65),"",Wine!AU65))</f>
        <v/>
      </c>
      <c r="G3076" s="450" t="str">
        <f>if(Wine!AU65=0,"",IF(isblank(Wine!AU65),"",if(MOC!$J$156=true,Wine!$AT$14,$B$3026)))</f>
        <v/>
      </c>
      <c r="H3076" s="780">
        <f t="shared" si="31"/>
        <v>49</v>
      </c>
    </row>
    <row r="3077">
      <c r="A3077" s="779"/>
      <c r="C3077" s="450" t="b">
        <f>IF(ISBLANK(Wine!AW66),FALSE,if(Wine!AW66=0,FALSE,TRUE))</f>
        <v>0</v>
      </c>
      <c r="D3077" s="450" t="str">
        <f>if(Wine!AU66=0,"",IF(isblank(Wine!AU66),"",if(MOC!$J$148=false,Wine!AT66,if(C3077=true,MOC!$H$148&amp;Wine!AT66,if(MOC!$J$149,MOC!$H$148&amp;Wine!AT66,Wine!AT66)))))</f>
        <v/>
      </c>
      <c r="E3077" s="450" t="str">
        <f>if(Wine!AU66=0,"",IF(isblank(Wine!AU66),"",Wine!AU66))</f>
        <v/>
      </c>
      <c r="G3077" s="450" t="str">
        <f>if(Wine!AU66=0,"",IF(isblank(Wine!AU66),"",if(MOC!$J$156=true,Wine!$AT$14,$B$3026)))</f>
        <v/>
      </c>
      <c r="H3077" s="780">
        <f t="shared" si="31"/>
        <v>50</v>
      </c>
    </row>
    <row r="3078">
      <c r="A3078" s="779"/>
      <c r="C3078" s="450" t="b">
        <f>IF(ISBLANK(Wine!AW67),FALSE,if(Wine!AW67=0,FALSE,TRUE))</f>
        <v>0</v>
      </c>
      <c r="D3078" s="450" t="str">
        <f>if(Wine!AU67=0,"",IF(isblank(Wine!AU67),"",if(MOC!$J$148=false,Wine!AT67,if(C3078=true,MOC!$H$148&amp;Wine!AT67,if(MOC!$J$149,MOC!$H$148&amp;Wine!AT67,Wine!AT67)))))</f>
        <v/>
      </c>
      <c r="E3078" s="450" t="str">
        <f>if(Wine!AU67=0,"",IF(isblank(Wine!AU67),"",Wine!AU67))</f>
        <v/>
      </c>
      <c r="G3078" s="450" t="str">
        <f>if(Wine!AU67=0,"",IF(isblank(Wine!AU67),"",if(MOC!$J$156=true,Wine!$AT$14,$B$3026)))</f>
        <v/>
      </c>
      <c r="H3078" s="780">
        <f t="shared" si="31"/>
        <v>51</v>
      </c>
    </row>
    <row r="3079">
      <c r="A3079" s="779"/>
      <c r="C3079" s="450" t="b">
        <f>IF(ISBLANK(Wine!AW68),FALSE,if(Wine!AW68=0,FALSE,TRUE))</f>
        <v>0</v>
      </c>
      <c r="D3079" s="450" t="str">
        <f>if(Wine!AU68=0,"",IF(isblank(Wine!AU68),"",if(MOC!$J$148=false,Wine!AT68,if(C3079=true,MOC!$H$148&amp;Wine!AT68,if(MOC!$J$149,MOC!$H$148&amp;Wine!AT68,Wine!AT68)))))</f>
        <v/>
      </c>
      <c r="E3079" s="450" t="str">
        <f>if(Wine!AU68=0,"",IF(isblank(Wine!AU68),"",Wine!AU68))</f>
        <v/>
      </c>
      <c r="G3079" s="450" t="str">
        <f>if(Wine!AU68=0,"",IF(isblank(Wine!AU68),"",if(MOC!$J$156=true,Wine!$AT$14,$B$3026)))</f>
        <v/>
      </c>
      <c r="H3079" s="780">
        <f t="shared" si="31"/>
        <v>52</v>
      </c>
    </row>
    <row r="3080">
      <c r="A3080" s="779"/>
      <c r="C3080" s="450" t="b">
        <f>IF(ISBLANK(Wine!AW69),FALSE,if(Wine!AW69=0,FALSE,TRUE))</f>
        <v>0</v>
      </c>
      <c r="D3080" s="450" t="str">
        <f>if(Wine!AU69=0,"",IF(isblank(Wine!AU69),"",if(MOC!$J$148=false,Wine!AT69,if(C3080=true,MOC!$H$148&amp;Wine!AT69,if(MOC!$J$149,MOC!$H$148&amp;Wine!AT69,Wine!AT69)))))</f>
        <v/>
      </c>
      <c r="E3080" s="450" t="str">
        <f>if(Wine!AU69=0,"",IF(isblank(Wine!AU69),"",Wine!AU69))</f>
        <v/>
      </c>
      <c r="G3080" s="450" t="str">
        <f>if(Wine!AU69=0,"",IF(isblank(Wine!AU69),"",if(MOC!$J$156=true,Wine!$AT$14,$B$3026)))</f>
        <v/>
      </c>
      <c r="H3080" s="780">
        <f t="shared" si="31"/>
        <v>53</v>
      </c>
    </row>
    <row r="3081">
      <c r="A3081" s="779"/>
      <c r="C3081" s="450" t="b">
        <f>IF(ISBLANK(Wine!AW70),FALSE,if(Wine!AW70=0,FALSE,TRUE))</f>
        <v>0</v>
      </c>
      <c r="D3081" s="450" t="str">
        <f>if(Wine!AU70=0,"",IF(isblank(Wine!AU70),"",if(MOC!$J$148=false,Wine!AT70,if(C3081=true,MOC!$H$148&amp;Wine!AT70,if(MOC!$J$149,MOC!$H$148&amp;Wine!AT70,Wine!AT70)))))</f>
        <v/>
      </c>
      <c r="E3081" s="450" t="str">
        <f>if(Wine!AU70=0,"",IF(isblank(Wine!AU70),"",Wine!AU70))</f>
        <v/>
      </c>
      <c r="G3081" s="450" t="str">
        <f>if(Wine!AU70=0,"",IF(isblank(Wine!AU70),"",if(MOC!$J$156=true,Wine!$AT$14,$B$3026)))</f>
        <v/>
      </c>
      <c r="H3081" s="780">
        <f t="shared" si="31"/>
        <v>54</v>
      </c>
    </row>
    <row r="3082">
      <c r="A3082" s="779"/>
      <c r="C3082" s="450" t="b">
        <f>IF(ISBLANK(Wine!AW71),FALSE,if(Wine!AW71=0,FALSE,TRUE))</f>
        <v>0</v>
      </c>
      <c r="D3082" s="450" t="str">
        <f>if(Wine!AU71=0,"",IF(isblank(Wine!AU71),"",if(MOC!$J$148=false,Wine!AT71,if(C3082=true,MOC!$H$148&amp;Wine!AT71,if(MOC!$J$149,MOC!$H$148&amp;Wine!AT71,Wine!AT71)))))</f>
        <v/>
      </c>
      <c r="E3082" s="450" t="str">
        <f>if(Wine!AU71=0,"",IF(isblank(Wine!AU71),"",Wine!AU71))</f>
        <v/>
      </c>
      <c r="G3082" s="450" t="str">
        <f>if(Wine!AU71=0,"",IF(isblank(Wine!AU71),"",if(MOC!$J$156=true,Wine!$AT$14,$B$3026)))</f>
        <v/>
      </c>
      <c r="H3082" s="780">
        <f t="shared" si="31"/>
        <v>55</v>
      </c>
    </row>
    <row r="3083">
      <c r="A3083" s="779"/>
      <c r="C3083" s="450" t="b">
        <f>IF(ISBLANK(Wine!AW72),FALSE,if(Wine!AW72=0,FALSE,TRUE))</f>
        <v>0</v>
      </c>
      <c r="D3083" s="450" t="str">
        <f>if(Wine!AU72=0,"",IF(isblank(Wine!AU72),"",if(MOC!$J$148=false,Wine!AT72,if(C3083=true,MOC!$H$148&amp;Wine!AT72,if(MOC!$J$149,MOC!$H$148&amp;Wine!AT72,Wine!AT72)))))</f>
        <v/>
      </c>
      <c r="E3083" s="450" t="str">
        <f>if(Wine!AU72=0,"",IF(isblank(Wine!AU72),"",Wine!AU72))</f>
        <v/>
      </c>
      <c r="G3083" s="450" t="str">
        <f>if(Wine!AU72=0,"",IF(isblank(Wine!AU72),"",if(MOC!$J$156=true,Wine!$AT$14,$B$3026)))</f>
        <v/>
      </c>
      <c r="H3083" s="780">
        <f t="shared" si="31"/>
        <v>56</v>
      </c>
    </row>
    <row r="3084">
      <c r="A3084" s="779"/>
      <c r="C3084" s="450" t="b">
        <f>IF(ISBLANK(Wine!AW73),FALSE,if(Wine!AW73=0,FALSE,TRUE))</f>
        <v>0</v>
      </c>
      <c r="D3084" s="450" t="str">
        <f>if(Wine!AU73=0,"",IF(isblank(Wine!AU73),"",if(MOC!$J$148=false,Wine!AT73,if(C3084=true,MOC!$H$148&amp;Wine!AT73,if(MOC!$J$149,MOC!$H$148&amp;Wine!AT73,Wine!AT73)))))</f>
        <v/>
      </c>
      <c r="E3084" s="450" t="str">
        <f>if(Wine!AU73=0,"",IF(isblank(Wine!AU73),"",Wine!AU73))</f>
        <v/>
      </c>
      <c r="G3084" s="450" t="str">
        <f>if(Wine!AU73=0,"",IF(isblank(Wine!AU73),"",if(MOC!$J$156=true,Wine!$AT$14,$B$3026)))</f>
        <v/>
      </c>
      <c r="H3084" s="780">
        <f t="shared" si="31"/>
        <v>57</v>
      </c>
    </row>
    <row r="3085">
      <c r="A3085" s="779"/>
      <c r="C3085" s="450" t="b">
        <f>IF(ISBLANK(Wine!AW74),FALSE,if(Wine!AW74=0,FALSE,TRUE))</f>
        <v>0</v>
      </c>
      <c r="D3085" s="450" t="str">
        <f>if(Wine!AU74=0,"",IF(isblank(Wine!AU74),"",if(MOC!$J$148=false,Wine!AT74,if(C3085=true,MOC!$H$148&amp;Wine!AT74,if(MOC!$J$149,MOC!$H$148&amp;Wine!AT74,Wine!AT74)))))</f>
        <v/>
      </c>
      <c r="E3085" s="450" t="str">
        <f>if(Wine!AU74=0,"",IF(isblank(Wine!AU74),"",Wine!AU74))</f>
        <v/>
      </c>
      <c r="G3085" s="450" t="str">
        <f>if(Wine!AU74=0,"",IF(isblank(Wine!AU74),"",if(MOC!$J$156=true,Wine!$AT$14,$B$3026)))</f>
        <v/>
      </c>
      <c r="H3085" s="780">
        <f t="shared" si="31"/>
        <v>58</v>
      </c>
    </row>
    <row r="3086">
      <c r="A3086" s="779"/>
      <c r="C3086" s="450" t="b">
        <f>IF(ISBLANK(Wine!AW75),FALSE,if(Wine!AW75=0,FALSE,TRUE))</f>
        <v>0</v>
      </c>
      <c r="D3086" s="450" t="str">
        <f>if(Wine!AU75=0,"",IF(isblank(Wine!AU75),"",if(MOC!$J$148=false,Wine!AT75,if(C3086=true,MOC!$H$148&amp;Wine!AT75,if(MOC!$J$149,MOC!$H$148&amp;Wine!AT75,Wine!AT75)))))</f>
        <v/>
      </c>
      <c r="E3086" s="450" t="str">
        <f>if(Wine!AU75=0,"",IF(isblank(Wine!AU75),"",Wine!AU75))</f>
        <v/>
      </c>
      <c r="G3086" s="450" t="str">
        <f>if(Wine!AU75=0,"",IF(isblank(Wine!AU75),"",if(MOC!$J$156=true,Wine!$AT$14,$B$3026)))</f>
        <v/>
      </c>
      <c r="H3086" s="780">
        <f t="shared" si="31"/>
        <v>59</v>
      </c>
    </row>
    <row r="3087">
      <c r="A3087" s="779"/>
      <c r="C3087" s="450" t="b">
        <f>IF(ISBLANK(Wine!AW76),FALSE,if(Wine!AW76=0,FALSE,TRUE))</f>
        <v>0</v>
      </c>
      <c r="D3087" s="450" t="str">
        <f>if(Wine!AU76=0,"",IF(isblank(Wine!AU76),"",if(MOC!$J$148=false,Wine!AT76,if(C3087=true,MOC!$H$148&amp;Wine!AT76,if(MOC!$J$149,MOC!$H$148&amp;Wine!AT76,Wine!AT76)))))</f>
        <v/>
      </c>
      <c r="E3087" s="450" t="str">
        <f>if(Wine!AU76=0,"",IF(isblank(Wine!AU76),"",Wine!AU76))</f>
        <v/>
      </c>
      <c r="G3087" s="450" t="str">
        <f>if(Wine!AU76=0,"",IF(isblank(Wine!AU76),"",if(MOC!$J$156=true,Wine!$AT$14,$B$3026)))</f>
        <v/>
      </c>
      <c r="H3087" s="780">
        <f t="shared" si="31"/>
        <v>60</v>
      </c>
    </row>
    <row r="3088">
      <c r="A3088" s="779"/>
      <c r="C3088" s="450" t="b">
        <f>IF(ISBLANK(Wine!AW77),FALSE,if(Wine!AW77=0,FALSE,TRUE))</f>
        <v>0</v>
      </c>
      <c r="D3088" s="450" t="str">
        <f>if(Wine!AU77=0,"",IF(isblank(Wine!AU77),"",if(MOC!$J$148=false,Wine!AT77,if(C3088=true,MOC!$H$148&amp;Wine!AT77,if(MOC!$J$149,MOC!$H$148&amp;Wine!AT77,Wine!AT77)))))</f>
        <v/>
      </c>
      <c r="E3088" s="450" t="str">
        <f>if(Wine!AU77=0,"",IF(isblank(Wine!AU77),"",Wine!AU77))</f>
        <v/>
      </c>
      <c r="G3088" s="450" t="str">
        <f>if(Wine!AU77=0,"",IF(isblank(Wine!AU77),"",if(MOC!$J$156=true,Wine!$AT$14,$B$3026)))</f>
        <v/>
      </c>
      <c r="H3088" s="780">
        <f t="shared" si="31"/>
        <v>61</v>
      </c>
    </row>
    <row r="3089">
      <c r="A3089" s="779"/>
      <c r="C3089" s="450" t="b">
        <f>IF(ISBLANK(Wine!AW78),FALSE,if(Wine!AW78=0,FALSE,TRUE))</f>
        <v>0</v>
      </c>
      <c r="D3089" s="450" t="str">
        <f>if(Wine!AU78=0,"",IF(isblank(Wine!AU78),"",if(MOC!$J$148=false,Wine!AT78,if(C3089=true,MOC!$H$148&amp;Wine!AT78,if(MOC!$J$149,MOC!$H$148&amp;Wine!AT78,Wine!AT78)))))</f>
        <v/>
      </c>
      <c r="E3089" s="450" t="str">
        <f>if(Wine!AU78=0,"",IF(isblank(Wine!AU78),"",Wine!AU78))</f>
        <v/>
      </c>
      <c r="G3089" s="450" t="str">
        <f>if(Wine!AU78=0,"",IF(isblank(Wine!AU78),"",if(MOC!$J$156=true,Wine!$AT$14,$B$3026)))</f>
        <v/>
      </c>
      <c r="H3089" s="780">
        <f t="shared" si="31"/>
        <v>62</v>
      </c>
    </row>
    <row r="3090">
      <c r="A3090" s="779"/>
      <c r="C3090" s="450" t="b">
        <f>IF(ISBLANK(Wine!AW79),FALSE,if(Wine!AW79=0,FALSE,TRUE))</f>
        <v>0</v>
      </c>
      <c r="D3090" s="450" t="str">
        <f>if(Wine!AU79=0,"",IF(isblank(Wine!AU79),"",if(MOC!$J$148=false,Wine!AT79,if(C3090=true,MOC!$H$148&amp;Wine!AT79,if(MOC!$J$149,MOC!$H$148&amp;Wine!AT79,Wine!AT79)))))</f>
        <v/>
      </c>
      <c r="E3090" s="450" t="str">
        <f>if(Wine!AU79=0,"",IF(isblank(Wine!AU79),"",Wine!AU79))</f>
        <v/>
      </c>
      <c r="G3090" s="450" t="str">
        <f>if(Wine!AU79=0,"",IF(isblank(Wine!AU79),"",if(MOC!$J$156=true,Wine!$AT$14,$B$3026)))</f>
        <v/>
      </c>
      <c r="H3090" s="780">
        <f t="shared" si="31"/>
        <v>63</v>
      </c>
    </row>
    <row r="3091">
      <c r="A3091" s="779"/>
      <c r="C3091" s="450" t="b">
        <f>IF(ISBLANK(Wine!AW80),FALSE,if(Wine!AW80=0,FALSE,TRUE))</f>
        <v>0</v>
      </c>
      <c r="D3091" s="450" t="str">
        <f>if(Wine!AU80=0,"",IF(isblank(Wine!AU80),"",if(MOC!$J$148=false,Wine!AT80,if(C3091=true,MOC!$H$148&amp;Wine!AT80,if(MOC!$J$149,MOC!$H$148&amp;Wine!AT80,Wine!AT80)))))</f>
        <v/>
      </c>
      <c r="E3091" s="450" t="str">
        <f>if(Wine!AU80=0,"",IF(isblank(Wine!AU80),"",Wine!AU80))</f>
        <v/>
      </c>
      <c r="G3091" s="450" t="str">
        <f>if(Wine!AU80=0,"",IF(isblank(Wine!AU80),"",if(MOC!$J$156=true,Wine!$AT$14,$B$3026)))</f>
        <v/>
      </c>
      <c r="H3091" s="780">
        <f t="shared" si="31"/>
        <v>64</v>
      </c>
    </row>
    <row r="3092">
      <c r="A3092" s="779"/>
      <c r="C3092" s="450" t="b">
        <f>IF(ISBLANK(Wine!AW81),FALSE,if(Wine!AW81=0,FALSE,TRUE))</f>
        <v>0</v>
      </c>
      <c r="D3092" s="450" t="str">
        <f>if(Wine!AU81=0,"",IF(isblank(Wine!AU81),"",if(MOC!$J$148=false,Wine!AT81,if(C3092=true,MOC!$H$148&amp;Wine!AT81,if(MOC!$J$149,MOC!$H$148&amp;Wine!AT81,Wine!AT81)))))</f>
        <v/>
      </c>
      <c r="E3092" s="450" t="str">
        <f>if(Wine!AU81=0,"",IF(isblank(Wine!AU81),"",Wine!AU81))</f>
        <v/>
      </c>
      <c r="G3092" s="450" t="str">
        <f>if(Wine!AU81=0,"",IF(isblank(Wine!AU81),"",if(MOC!$J$156=true,Wine!$AT$14,$B$3026)))</f>
        <v/>
      </c>
      <c r="H3092" s="780">
        <f t="shared" si="31"/>
        <v>65</v>
      </c>
    </row>
    <row r="3093">
      <c r="A3093" s="779"/>
      <c r="C3093" s="450" t="b">
        <f>IF(ISBLANK(Wine!AW82),FALSE,if(Wine!AW82=0,FALSE,TRUE))</f>
        <v>0</v>
      </c>
      <c r="D3093" s="450" t="str">
        <f>if(Wine!AU82=0,"",IF(isblank(Wine!AU82),"",if(MOC!$J$148=false,Wine!AT82,if(C3093=true,MOC!$H$148&amp;Wine!AT82,if(MOC!$J$149,MOC!$H$148&amp;Wine!AT82,Wine!AT82)))))</f>
        <v/>
      </c>
      <c r="E3093" s="450" t="str">
        <f>if(Wine!AU82=0,"",IF(isblank(Wine!AU82),"",Wine!AU82))</f>
        <v/>
      </c>
      <c r="G3093" s="450" t="str">
        <f>if(Wine!AU82=0,"",IF(isblank(Wine!AU82),"",if(MOC!$J$156=true,Wine!$AT$14,$B$3026)))</f>
        <v/>
      </c>
      <c r="H3093" s="780">
        <f t="shared" si="31"/>
        <v>66</v>
      </c>
    </row>
    <row r="3094">
      <c r="A3094" s="779"/>
      <c r="C3094" s="450" t="b">
        <f>IF(ISBLANK(Wine!AW83),FALSE,if(Wine!AW83=0,FALSE,TRUE))</f>
        <v>0</v>
      </c>
      <c r="D3094" s="450" t="str">
        <f>if(Wine!AU83=0,"",IF(isblank(Wine!AU83),"",if(MOC!$J$148=false,Wine!AT83,if(C3094=true,MOC!$H$148&amp;Wine!AT83,if(MOC!$J$149,MOC!$H$148&amp;Wine!AT83,Wine!AT83)))))</f>
        <v/>
      </c>
      <c r="E3094" s="450" t="str">
        <f>if(Wine!AU83=0,"",IF(isblank(Wine!AU83),"",Wine!AU83))</f>
        <v/>
      </c>
      <c r="G3094" s="450" t="str">
        <f>if(Wine!AU83=0,"",IF(isblank(Wine!AU83),"",if(MOC!$J$156=true,Wine!$AT$14,$B$3026)))</f>
        <v/>
      </c>
      <c r="H3094" s="780">
        <f t="shared" si="31"/>
        <v>67</v>
      </c>
    </row>
    <row r="3095">
      <c r="A3095" s="779"/>
      <c r="C3095" s="450" t="b">
        <f>IF(ISBLANK(Wine!AW84),FALSE,if(Wine!AW84=0,FALSE,TRUE))</f>
        <v>0</v>
      </c>
      <c r="D3095" s="450" t="str">
        <f>if(Wine!AU84=0,"",IF(isblank(Wine!AU84),"",if(MOC!$J$148=false,Wine!AT84,if(C3095=true,MOC!$H$148&amp;Wine!AT84,if(MOC!$J$149,MOC!$H$148&amp;Wine!AT84,Wine!AT84)))))</f>
        <v/>
      </c>
      <c r="E3095" s="450" t="str">
        <f>if(Wine!AU84=0,"",IF(isblank(Wine!AU84),"",Wine!AU84))</f>
        <v/>
      </c>
      <c r="G3095" s="450" t="str">
        <f>if(Wine!AU84=0,"",IF(isblank(Wine!AU84),"",if(MOC!$J$156=true,Wine!$AT$14,$B$3026)))</f>
        <v/>
      </c>
      <c r="H3095" s="780">
        <f t="shared" si="31"/>
        <v>68</v>
      </c>
    </row>
    <row r="3096">
      <c r="A3096" s="779"/>
      <c r="C3096" s="450" t="b">
        <f>IF(ISBLANK(Wine!AW85),FALSE,if(Wine!AW85=0,FALSE,TRUE))</f>
        <v>0</v>
      </c>
      <c r="D3096" s="450" t="str">
        <f>if(Wine!AU85=0,"",IF(isblank(Wine!AU85),"",if(MOC!$J$148=false,Wine!AT85,if(C3096=true,MOC!$H$148&amp;Wine!AT85,if(MOC!$J$149,MOC!$H$148&amp;Wine!AT85,Wine!AT85)))))</f>
        <v/>
      </c>
      <c r="E3096" s="450" t="str">
        <f>if(Wine!AU85=0,"",IF(isblank(Wine!AU85),"",Wine!AU85))</f>
        <v/>
      </c>
      <c r="G3096" s="450" t="str">
        <f>if(Wine!AU85=0,"",IF(isblank(Wine!AU85),"",if(MOC!$J$156=true,Wine!$AT$14,$B$3026)))</f>
        <v/>
      </c>
      <c r="H3096" s="780">
        <f t="shared" si="31"/>
        <v>69</v>
      </c>
    </row>
    <row r="3097">
      <c r="A3097" s="779"/>
      <c r="C3097" s="450" t="b">
        <f>IF(ISBLANK(Wine!AW86),FALSE,if(Wine!AW86=0,FALSE,TRUE))</f>
        <v>0</v>
      </c>
      <c r="D3097" s="450" t="str">
        <f>if(Wine!AU86=0,"",IF(isblank(Wine!AU86),"",if(MOC!$J$148=false,Wine!AT86,if(C3097=true,MOC!$H$148&amp;Wine!AT86,if(MOC!$J$149,MOC!$H$148&amp;Wine!AT86,Wine!AT86)))))</f>
        <v/>
      </c>
      <c r="E3097" s="450" t="str">
        <f>if(Wine!AU86=0,"",IF(isblank(Wine!AU86),"",Wine!AU86))</f>
        <v/>
      </c>
      <c r="G3097" s="450" t="str">
        <f>if(Wine!AU86=0,"",IF(isblank(Wine!AU86),"",if(MOC!$J$156=true,Wine!$AT$14,$B$3026)))</f>
        <v/>
      </c>
      <c r="H3097" s="780">
        <f t="shared" si="31"/>
        <v>70</v>
      </c>
    </row>
    <row r="3098">
      <c r="A3098" s="779"/>
      <c r="C3098" s="450" t="b">
        <f>IF(ISBLANK(Wine!AW87),FALSE,if(Wine!AW87=0,FALSE,TRUE))</f>
        <v>0</v>
      </c>
      <c r="D3098" s="450" t="str">
        <f>if(Wine!AU87=0,"",IF(isblank(Wine!AU87),"",if(MOC!$J$148=false,Wine!AT87,if(C3098=true,MOC!$H$148&amp;Wine!AT87,if(MOC!$J$149,MOC!$H$148&amp;Wine!AT87,Wine!AT87)))))</f>
        <v/>
      </c>
      <c r="E3098" s="450" t="str">
        <f>if(Wine!AU87=0,"",IF(isblank(Wine!AU87),"",Wine!AU87))</f>
        <v/>
      </c>
      <c r="G3098" s="450" t="str">
        <f>if(Wine!AU87=0,"",IF(isblank(Wine!AU87),"",if(MOC!$J$156=true,Wine!$AT$14,$B$3026)))</f>
        <v/>
      </c>
      <c r="H3098" s="780">
        <f t="shared" si="31"/>
        <v>71</v>
      </c>
    </row>
    <row r="3099">
      <c r="A3099" s="779"/>
      <c r="C3099" s="450" t="b">
        <f>IF(ISBLANK(Wine!AW88),FALSE,if(Wine!AW88=0,FALSE,TRUE))</f>
        <v>0</v>
      </c>
      <c r="D3099" s="450" t="str">
        <f>if(Wine!AU88=0,"",IF(isblank(Wine!AU88),"",if(MOC!$J$148=false,Wine!AT88,if(C3099=true,MOC!$H$148&amp;Wine!AT88,if(MOC!$J$149,MOC!$H$148&amp;Wine!AT88,Wine!AT88)))))</f>
        <v/>
      </c>
      <c r="E3099" s="450" t="str">
        <f>if(Wine!AU88=0,"",IF(isblank(Wine!AU88),"",Wine!AU88))</f>
        <v/>
      </c>
      <c r="G3099" s="450" t="str">
        <f>if(Wine!AU88=0,"",IF(isblank(Wine!AU88),"",if(MOC!$J$156=true,Wine!$AT$14,$B$3026)))</f>
        <v/>
      </c>
      <c r="H3099" s="780">
        <f t="shared" si="31"/>
        <v>72</v>
      </c>
    </row>
    <row r="3100">
      <c r="A3100" s="779"/>
      <c r="C3100" s="450" t="b">
        <f>IF(ISBLANK(Wine!AW89),FALSE,if(Wine!AW89=0,FALSE,TRUE))</f>
        <v>0</v>
      </c>
      <c r="D3100" s="450" t="str">
        <f>if(Wine!AU89=0,"",IF(isblank(Wine!AU89),"",if(MOC!$J$148=false,Wine!AT89,if(C3100=true,MOC!$H$148&amp;Wine!AT89,if(MOC!$J$149,MOC!$H$148&amp;Wine!AT89,Wine!AT89)))))</f>
        <v/>
      </c>
      <c r="E3100" s="450" t="str">
        <f>if(Wine!AU89=0,"",IF(isblank(Wine!AU89),"",Wine!AU89))</f>
        <v/>
      </c>
      <c r="G3100" s="450" t="str">
        <f>if(Wine!AU89=0,"",IF(isblank(Wine!AU89),"",if(MOC!$J$156=true,Wine!$AT$14,$B$3026)))</f>
        <v/>
      </c>
      <c r="H3100" s="780">
        <f t="shared" si="31"/>
        <v>73</v>
      </c>
    </row>
    <row r="3101">
      <c r="A3101" s="779"/>
      <c r="C3101" s="450" t="b">
        <f>IF(ISBLANK(Wine!AW90),FALSE,if(Wine!AW90=0,FALSE,TRUE))</f>
        <v>0</v>
      </c>
      <c r="D3101" s="450" t="str">
        <f>if(Wine!AU90=0,"",IF(isblank(Wine!AU90),"",if(MOC!$J$148=false,Wine!AT90,if(C3101=true,MOC!$H$148&amp;Wine!AT90,if(MOC!$J$149,MOC!$H$148&amp;Wine!AT90,Wine!AT90)))))</f>
        <v/>
      </c>
      <c r="E3101" s="450" t="str">
        <f>if(Wine!AU90=0,"",IF(isblank(Wine!AU90),"",Wine!AU90))</f>
        <v/>
      </c>
      <c r="G3101" s="450" t="str">
        <f>if(Wine!AU90=0,"",IF(isblank(Wine!AU90),"",if(MOC!$J$156=true,Wine!$AT$14,$B$3026)))</f>
        <v/>
      </c>
      <c r="H3101" s="780">
        <f t="shared" si="31"/>
        <v>74</v>
      </c>
    </row>
    <row r="3102">
      <c r="A3102" s="779"/>
      <c r="C3102" s="450" t="b">
        <f>IF(ISBLANK(Wine!AW91),FALSE,if(Wine!AW91=0,FALSE,TRUE))</f>
        <v>0</v>
      </c>
      <c r="D3102" s="450" t="str">
        <f>if(Wine!AU91=0,"",IF(isblank(Wine!AU91),"",if(MOC!$J$148=false,Wine!AT91,if(C3102=true,MOC!$H$148&amp;Wine!AT91,if(MOC!$J$149,MOC!$H$148&amp;Wine!AT91,Wine!AT91)))))</f>
        <v/>
      </c>
      <c r="E3102" s="450" t="str">
        <f>if(Wine!AU91=0,"",IF(isblank(Wine!AU91),"",Wine!AU91))</f>
        <v/>
      </c>
      <c r="G3102" s="450" t="str">
        <f>if(Wine!AU91=0,"",IF(isblank(Wine!AU91),"",if(MOC!$J$156=true,Wine!$AT$14,$B$3026)))</f>
        <v/>
      </c>
      <c r="H3102" s="780">
        <f t="shared" si="31"/>
        <v>75</v>
      </c>
    </row>
    <row r="3103">
      <c r="A3103" s="779"/>
      <c r="C3103" s="450" t="b">
        <f>IF(ISBLANK(Wine!AW92),FALSE,if(Wine!AW92=0,FALSE,TRUE))</f>
        <v>0</v>
      </c>
      <c r="D3103" s="450" t="str">
        <f>if(Wine!AU92=0,"",IF(isblank(Wine!AU92),"",if(MOC!$J$148=false,Wine!AT92,if(C3103=true,MOC!$H$148&amp;Wine!AT92,if(MOC!$J$149,MOC!$H$148&amp;Wine!AT92,Wine!AT92)))))</f>
        <v/>
      </c>
      <c r="E3103" s="450" t="str">
        <f>if(Wine!AU92=0,"",IF(isblank(Wine!AU92),"",Wine!AU92))</f>
        <v/>
      </c>
      <c r="G3103" s="450" t="str">
        <f>if(Wine!AU92=0,"",IF(isblank(Wine!AU92),"",if(MOC!$J$156=true,Wine!$AT$14,$B$3026)))</f>
        <v/>
      </c>
      <c r="H3103" s="780">
        <f t="shared" si="31"/>
        <v>76</v>
      </c>
    </row>
    <row r="3104">
      <c r="A3104" s="779"/>
      <c r="C3104" s="450" t="b">
        <f>IF(ISBLANK(Wine!AW93),FALSE,if(Wine!AW93=0,FALSE,TRUE))</f>
        <v>0</v>
      </c>
      <c r="D3104" s="450" t="str">
        <f>if(Wine!AU93=0,"",IF(isblank(Wine!AU93),"",if(MOC!$J$148=false,Wine!AT93,if(C3104=true,MOC!$H$148&amp;Wine!AT93,if(MOC!$J$149,MOC!$H$148&amp;Wine!AT93,Wine!AT93)))))</f>
        <v/>
      </c>
      <c r="E3104" s="450" t="str">
        <f>if(Wine!AU93=0,"",IF(isblank(Wine!AU93),"",Wine!AU93))</f>
        <v/>
      </c>
      <c r="G3104" s="450" t="str">
        <f>if(Wine!AU93=0,"",IF(isblank(Wine!AU93),"",if(MOC!$J$156=true,Wine!$AT$14,$B$3026)))</f>
        <v/>
      </c>
      <c r="H3104" s="780">
        <f t="shared" si="31"/>
        <v>77</v>
      </c>
    </row>
    <row r="3105">
      <c r="A3105" s="779"/>
      <c r="C3105" s="450" t="b">
        <f>IF(ISBLANK(Wine!AW94),FALSE,if(Wine!AW94=0,FALSE,TRUE))</f>
        <v>0</v>
      </c>
      <c r="D3105" s="450" t="str">
        <f>if(Wine!AU94=0,"",IF(isblank(Wine!AU94),"",if(MOC!$J$148=false,Wine!AT94,if(C3105=true,MOC!$H$148&amp;Wine!AT94,if(MOC!$J$149,MOC!$H$148&amp;Wine!AT94,Wine!AT94)))))</f>
        <v/>
      </c>
      <c r="E3105" s="450" t="str">
        <f>if(Wine!AU94=0,"",IF(isblank(Wine!AU94),"",Wine!AU94))</f>
        <v/>
      </c>
      <c r="G3105" s="450" t="str">
        <f>if(Wine!AU94=0,"",IF(isblank(Wine!AU94),"",if(MOC!$J$156=true,Wine!$AT$14,$B$3026)))</f>
        <v/>
      </c>
      <c r="H3105" s="780">
        <f t="shared" si="31"/>
        <v>78</v>
      </c>
    </row>
    <row r="3106">
      <c r="A3106" s="779"/>
      <c r="C3106" s="450" t="b">
        <f>IF(ISBLANK(Wine!AW95),FALSE,if(Wine!AW95=0,FALSE,TRUE))</f>
        <v>0</v>
      </c>
      <c r="D3106" s="450" t="str">
        <f>if(Wine!AU95=0,"",IF(isblank(Wine!AU95),"",if(MOC!$J$148=false,Wine!AT95,if(C3106=true,MOC!$H$148&amp;Wine!AT95,if(MOC!$J$149,MOC!$H$148&amp;Wine!AT95,Wine!AT95)))))</f>
        <v/>
      </c>
      <c r="E3106" s="450" t="str">
        <f>if(Wine!AU95=0,"",IF(isblank(Wine!AU95),"",Wine!AU95))</f>
        <v/>
      </c>
      <c r="G3106" s="450" t="str">
        <f>if(Wine!AU95=0,"",IF(isblank(Wine!AU95),"",if(MOC!$J$156=true,Wine!$AT$14,$B$3026)))</f>
        <v/>
      </c>
      <c r="H3106" s="780">
        <f t="shared" si="31"/>
        <v>79</v>
      </c>
    </row>
    <row r="3107">
      <c r="A3107" s="779"/>
      <c r="C3107" s="450" t="b">
        <f>IF(ISBLANK(Wine!AW96),FALSE,if(Wine!AW96=0,FALSE,TRUE))</f>
        <v>0</v>
      </c>
      <c r="D3107" s="450" t="str">
        <f>if(Wine!AU96=0,"",IF(isblank(Wine!AU96),"",if(MOC!$J$148=false,Wine!AT96,if(C3107=true,MOC!$H$148&amp;Wine!AT96,if(MOC!$J$149,MOC!$H$148&amp;Wine!AT96,Wine!AT96)))))</f>
        <v/>
      </c>
      <c r="E3107" s="450" t="str">
        <f>if(Wine!AU96=0,"",IF(isblank(Wine!AU96),"",Wine!AU96))</f>
        <v/>
      </c>
      <c r="G3107" s="450" t="str">
        <f>if(Wine!AU96=0,"",IF(isblank(Wine!AU96),"",if(MOC!$J$156=true,Wine!$AT$14,$B$3026)))</f>
        <v/>
      </c>
      <c r="H3107" s="780">
        <f t="shared" si="31"/>
        <v>80</v>
      </c>
    </row>
    <row r="3108">
      <c r="A3108" s="779"/>
      <c r="C3108" s="450" t="b">
        <f>IF(ISBLANK(Wine!AW97),FALSE,if(Wine!AW97=0,FALSE,TRUE))</f>
        <v>0</v>
      </c>
      <c r="D3108" s="450" t="str">
        <f>if(Wine!AU97=0,"",IF(isblank(Wine!AU97),"",if(MOC!$J$148=false,Wine!AT97,if(C3108=true,MOC!$H$148&amp;Wine!AT97,if(MOC!$J$149,MOC!$H$148&amp;Wine!AT97,Wine!AT97)))))</f>
        <v/>
      </c>
      <c r="E3108" s="450" t="str">
        <f>if(Wine!AU97=0,"",IF(isblank(Wine!AU97),"",Wine!AU97))</f>
        <v/>
      </c>
      <c r="G3108" s="450" t="str">
        <f>if(Wine!AU97=0,"",IF(isblank(Wine!AU97),"",if(MOC!$J$156=true,Wine!$AT$14,$B$3026)))</f>
        <v/>
      </c>
      <c r="H3108" s="780">
        <f t="shared" si="31"/>
        <v>81</v>
      </c>
    </row>
    <row r="3109">
      <c r="A3109" s="779"/>
      <c r="C3109" s="450" t="b">
        <f>IF(ISBLANK(Wine!AW98),FALSE,if(Wine!AW98=0,FALSE,TRUE))</f>
        <v>0</v>
      </c>
      <c r="D3109" s="450" t="str">
        <f>if(Wine!AU98=0,"",IF(isblank(Wine!AU98),"",if(MOC!$J$148=false,Wine!AT98,if(C3109=true,MOC!$H$148&amp;Wine!AT98,if(MOC!$J$149,MOC!$H$148&amp;Wine!AT98,Wine!AT98)))))</f>
        <v/>
      </c>
      <c r="E3109" s="450" t="str">
        <f>if(Wine!AU98=0,"",IF(isblank(Wine!AU98),"",Wine!AU98))</f>
        <v/>
      </c>
      <c r="G3109" s="450" t="str">
        <f>if(Wine!AU98=0,"",IF(isblank(Wine!AU98),"",if(MOC!$J$156=true,Wine!$AT$14,$B$3026)))</f>
        <v/>
      </c>
      <c r="H3109" s="780">
        <f t="shared" si="31"/>
        <v>82</v>
      </c>
    </row>
    <row r="3110">
      <c r="A3110" s="779"/>
      <c r="C3110" s="450" t="b">
        <f>IF(ISBLANK(Wine!AW99),FALSE,if(Wine!AW99=0,FALSE,TRUE))</f>
        <v>0</v>
      </c>
      <c r="D3110" s="450" t="str">
        <f>if(Wine!AU99=0,"",IF(isblank(Wine!AU99),"",if(MOC!$J$148=false,Wine!AT99,if(C3110=true,MOC!$H$148&amp;Wine!AT99,if(MOC!$J$149,MOC!$H$148&amp;Wine!AT99,Wine!AT99)))))</f>
        <v/>
      </c>
      <c r="E3110" s="450" t="str">
        <f>if(Wine!AU99=0,"",IF(isblank(Wine!AU99),"",Wine!AU99))</f>
        <v/>
      </c>
      <c r="G3110" s="450" t="str">
        <f>if(Wine!AU99=0,"",IF(isblank(Wine!AU99),"",if(MOC!$J$156=true,Wine!$AT$14,$B$3026)))</f>
        <v/>
      </c>
      <c r="H3110" s="780">
        <f t="shared" si="31"/>
        <v>83</v>
      </c>
    </row>
    <row r="3111">
      <c r="A3111" s="779"/>
      <c r="C3111" s="450" t="b">
        <f>IF(ISBLANK(Wine!AW100),FALSE,if(Wine!AW100=0,FALSE,TRUE))</f>
        <v>0</v>
      </c>
      <c r="D3111" s="450" t="str">
        <f>if(Wine!AU100=0,"",IF(isblank(Wine!AU100),"",if(MOC!$J$148=false,Wine!AT100,if(C3111=true,MOC!$H$148&amp;Wine!AT100,if(MOC!$J$149,MOC!$H$148&amp;Wine!AT100,Wine!AT100)))))</f>
        <v/>
      </c>
      <c r="E3111" s="450" t="str">
        <f>if(Wine!AU100=0,"",IF(isblank(Wine!AU100),"",Wine!AU100))</f>
        <v/>
      </c>
      <c r="G3111" s="450" t="str">
        <f>if(Wine!AU100=0,"",IF(isblank(Wine!AU100),"",if(MOC!$J$156=true,Wine!$AT$14,$B$3026)))</f>
        <v/>
      </c>
      <c r="H3111" s="780">
        <f t="shared" si="31"/>
        <v>84</v>
      </c>
    </row>
    <row r="3112">
      <c r="A3112" s="779"/>
      <c r="C3112" s="450" t="b">
        <f>IF(ISBLANK(Wine!AW101),FALSE,if(Wine!AW101=0,FALSE,TRUE))</f>
        <v>0</v>
      </c>
      <c r="D3112" s="450" t="str">
        <f>if(Wine!AU101=0,"",IF(isblank(Wine!AU101),"",if(MOC!$J$148=false,Wine!AT101,if(C3112=true,MOC!$H$148&amp;Wine!AT101,if(MOC!$J$149,MOC!$H$148&amp;Wine!AT101,Wine!AT101)))))</f>
        <v/>
      </c>
      <c r="E3112" s="450" t="str">
        <f>if(Wine!AU101=0,"",IF(isblank(Wine!AU101),"",Wine!AU101))</f>
        <v/>
      </c>
      <c r="G3112" s="450" t="str">
        <f>if(Wine!AU101=0,"",IF(isblank(Wine!AU101),"",if(MOC!$J$156=true,Wine!$AT$14,$B$3026)))</f>
        <v/>
      </c>
      <c r="H3112" s="780">
        <f t="shared" si="31"/>
        <v>85</v>
      </c>
    </row>
    <row r="3113">
      <c r="A3113" s="779"/>
      <c r="C3113" s="450" t="b">
        <f>IF(ISBLANK(Wine!AW102),FALSE,if(Wine!AW102=0,FALSE,TRUE))</f>
        <v>0</v>
      </c>
      <c r="D3113" s="450" t="str">
        <f>if(Wine!AU102=0,"",IF(isblank(Wine!AU102),"",if(MOC!$J$148=false,Wine!AT102,if(C3113=true,MOC!$H$148&amp;Wine!AT102,if(MOC!$J$149,MOC!$H$148&amp;Wine!AT102,Wine!AT102)))))</f>
        <v/>
      </c>
      <c r="E3113" s="450" t="str">
        <f>if(Wine!AU102=0,"",IF(isblank(Wine!AU102),"",Wine!AU102))</f>
        <v/>
      </c>
      <c r="G3113" s="450" t="str">
        <f>if(Wine!AU102=0,"",IF(isblank(Wine!AU102),"",if(MOC!$J$156=true,Wine!$AT$14,$B$3026)))</f>
        <v/>
      </c>
      <c r="H3113" s="780">
        <f t="shared" si="31"/>
        <v>86</v>
      </c>
    </row>
    <row r="3114">
      <c r="A3114" s="779"/>
      <c r="C3114" s="450" t="b">
        <f>IF(ISBLANK(Wine!AW103),FALSE,if(Wine!AW103=0,FALSE,TRUE))</f>
        <v>0</v>
      </c>
      <c r="D3114" s="450" t="str">
        <f>if(Wine!AU103=0,"",IF(isblank(Wine!AU103),"",if(MOC!$J$148=false,Wine!AT103,if(C3114=true,MOC!$H$148&amp;Wine!AT103,if(MOC!$J$149,MOC!$H$148&amp;Wine!AT103,Wine!AT103)))))</f>
        <v/>
      </c>
      <c r="E3114" s="450" t="str">
        <f>if(Wine!AU103=0,"",IF(isblank(Wine!AU103),"",Wine!AU103))</f>
        <v/>
      </c>
      <c r="G3114" s="450" t="str">
        <f>if(Wine!AU103=0,"",IF(isblank(Wine!AU103),"",if(MOC!$J$156=true,Wine!$AT$14,$B$3026)))</f>
        <v/>
      </c>
      <c r="H3114" s="780">
        <f t="shared" si="31"/>
        <v>87</v>
      </c>
    </row>
    <row r="3115">
      <c r="A3115" s="779"/>
      <c r="C3115" s="450" t="b">
        <f>IF(ISBLANK(Wine!AW104),FALSE,if(Wine!AW104=0,FALSE,TRUE))</f>
        <v>0</v>
      </c>
      <c r="D3115" s="450" t="str">
        <f>if(Wine!AU104=0,"",IF(isblank(Wine!AU104),"",if(MOC!$J$148=false,Wine!AT104,if(C3115=true,MOC!$H$148&amp;Wine!AT104,if(MOC!$J$149,MOC!$H$148&amp;Wine!AT104,Wine!AT104)))))</f>
        <v/>
      </c>
      <c r="E3115" s="450" t="str">
        <f>if(Wine!AU104=0,"",IF(isblank(Wine!AU104),"",Wine!AU104))</f>
        <v/>
      </c>
      <c r="G3115" s="450" t="str">
        <f>if(Wine!AU104=0,"",IF(isblank(Wine!AU104),"",if(MOC!$J$156=true,Wine!$AT$14,$B$3026)))</f>
        <v/>
      </c>
      <c r="H3115" s="780">
        <f t="shared" si="31"/>
        <v>88</v>
      </c>
    </row>
    <row r="3116">
      <c r="A3116" s="779"/>
      <c r="C3116" s="450" t="b">
        <f>IF(ISBLANK(Wine!AW105),FALSE,if(Wine!AW105=0,FALSE,TRUE))</f>
        <v>0</v>
      </c>
      <c r="D3116" s="450" t="str">
        <f>if(Wine!AU105=0,"",IF(isblank(Wine!AU105),"",if(MOC!$J$148=false,Wine!AT105,if(C3116=true,MOC!$H$148&amp;Wine!AT105,if(MOC!$J$149,MOC!$H$148&amp;Wine!AT105,Wine!AT105)))))</f>
        <v/>
      </c>
      <c r="E3116" s="450" t="str">
        <f>if(Wine!AU105=0,"",IF(isblank(Wine!AU105),"",Wine!AU105))</f>
        <v/>
      </c>
      <c r="G3116" s="450" t="str">
        <f>if(Wine!AU105=0,"",IF(isblank(Wine!AU105),"",if(MOC!$J$156=true,Wine!$AT$14,$B$3026)))</f>
        <v/>
      </c>
      <c r="H3116" s="780">
        <f t="shared" si="31"/>
        <v>89</v>
      </c>
    </row>
    <row r="3117">
      <c r="A3117" s="779"/>
      <c r="C3117" s="450" t="b">
        <f>IF(ISBLANK(Wine!AW106),FALSE,if(Wine!AW106=0,FALSE,TRUE))</f>
        <v>0</v>
      </c>
      <c r="D3117" s="450" t="str">
        <f>if(Wine!AU106=0,"",IF(isblank(Wine!AU106),"",if(MOC!$J$148=false,Wine!AT106,if(C3117=true,MOC!$H$148&amp;Wine!AT106,if(MOC!$J$149,MOC!$H$148&amp;Wine!AT106,Wine!AT106)))))</f>
        <v/>
      </c>
      <c r="E3117" s="450" t="str">
        <f>if(Wine!AU106=0,"",IF(isblank(Wine!AU106),"",Wine!AU106))</f>
        <v/>
      </c>
      <c r="G3117" s="450" t="str">
        <f>if(Wine!AU106=0,"",IF(isblank(Wine!AU106),"",if(MOC!$J$156=true,Wine!$AT$14,$B$3026)))</f>
        <v/>
      </c>
      <c r="H3117" s="780">
        <f t="shared" si="31"/>
        <v>90</v>
      </c>
    </row>
    <row r="3118">
      <c r="A3118" s="779"/>
      <c r="C3118" s="450" t="b">
        <f>IF(ISBLANK(Wine!AW107),FALSE,if(Wine!AW107=0,FALSE,TRUE))</f>
        <v>0</v>
      </c>
      <c r="D3118" s="450" t="str">
        <f>if(Wine!AU107=0,"",IF(isblank(Wine!AU107),"",if(MOC!$J$148=false,Wine!AT107,if(C3118=true,MOC!$H$148&amp;Wine!AT107,if(MOC!$J$149,MOC!$H$148&amp;Wine!AT107,Wine!AT107)))))</f>
        <v/>
      </c>
      <c r="E3118" s="450" t="str">
        <f>if(Wine!AU107=0,"",IF(isblank(Wine!AU107),"",Wine!AU107))</f>
        <v/>
      </c>
      <c r="G3118" s="450" t="str">
        <f>if(Wine!AU107=0,"",IF(isblank(Wine!AU107),"",if(MOC!$J$156=true,Wine!$AT$14,$B$3026)))</f>
        <v/>
      </c>
      <c r="H3118" s="780">
        <f t="shared" si="31"/>
        <v>91</v>
      </c>
    </row>
    <row r="3119">
      <c r="A3119" s="779"/>
      <c r="C3119" s="450" t="b">
        <f>IF(ISBLANK(Wine!AW108),FALSE,if(Wine!AW108=0,FALSE,TRUE))</f>
        <v>0</v>
      </c>
      <c r="D3119" s="450" t="str">
        <f>if(Wine!AU108=0,"",IF(isblank(Wine!AU108),"",if(MOC!$J$148=false,Wine!AT108,if(C3119=true,MOC!$H$148&amp;Wine!AT108,if(MOC!$J$149,MOC!$H$148&amp;Wine!AT108,Wine!AT108)))))</f>
        <v/>
      </c>
      <c r="E3119" s="450" t="str">
        <f>if(Wine!AU108=0,"",IF(isblank(Wine!AU108),"",Wine!AU108))</f>
        <v/>
      </c>
      <c r="G3119" s="450" t="str">
        <f>if(Wine!AU108=0,"",IF(isblank(Wine!AU108),"",if(MOC!$J$156=true,Wine!$AT$14,$B$3026)))</f>
        <v/>
      </c>
      <c r="H3119" s="780">
        <f t="shared" si="31"/>
        <v>92</v>
      </c>
    </row>
    <row r="3120">
      <c r="A3120" s="779"/>
      <c r="C3120" s="450" t="b">
        <f>IF(ISBLANK(Wine!AW109),FALSE,if(Wine!AW109=0,FALSE,TRUE))</f>
        <v>0</v>
      </c>
      <c r="D3120" s="450" t="str">
        <f>if(Wine!AU109=0,"",IF(isblank(Wine!AU109),"",if(MOC!$J$148=false,Wine!AT109,if(C3120=true,MOC!$H$148&amp;Wine!AT109,if(MOC!$J$149,MOC!$H$148&amp;Wine!AT109,Wine!AT109)))))</f>
        <v/>
      </c>
      <c r="E3120" s="450" t="str">
        <f>if(Wine!AU109=0,"",IF(isblank(Wine!AU109),"",Wine!AU109))</f>
        <v/>
      </c>
      <c r="G3120" s="450" t="str">
        <f>if(Wine!AU109=0,"",IF(isblank(Wine!AU109),"",if(MOC!$J$156=true,Wine!$AT$14,$B$3026)))</f>
        <v/>
      </c>
      <c r="H3120" s="780">
        <f t="shared" si="31"/>
        <v>93</v>
      </c>
    </row>
    <row r="3121">
      <c r="A3121" s="779"/>
      <c r="C3121" s="450" t="b">
        <f>IF(ISBLANK(Wine!AW110),FALSE,if(Wine!AW110=0,FALSE,TRUE))</f>
        <v>0</v>
      </c>
      <c r="D3121" s="450" t="str">
        <f>if(Wine!AU110=0,"",IF(isblank(Wine!AU110),"",if(MOC!$J$148=false,Wine!AT110,if(C3121=true,MOC!$H$148&amp;Wine!AT110,if(MOC!$J$149,MOC!$H$148&amp;Wine!AT110,Wine!AT110)))))</f>
        <v/>
      </c>
      <c r="E3121" s="450" t="str">
        <f>if(Wine!AU110=0,"",IF(isblank(Wine!AU110),"",Wine!AU110))</f>
        <v/>
      </c>
      <c r="G3121" s="450" t="str">
        <f>if(Wine!AU110=0,"",IF(isblank(Wine!AU110),"",if(MOC!$J$156=true,Wine!$AT$14,$B$3026)))</f>
        <v/>
      </c>
      <c r="H3121" s="780">
        <f t="shared" si="31"/>
        <v>94</v>
      </c>
    </row>
    <row r="3122">
      <c r="A3122" s="779"/>
      <c r="C3122" s="450" t="b">
        <f>IF(ISBLANK(Wine!AW111),FALSE,if(Wine!AW111=0,FALSE,TRUE))</f>
        <v>0</v>
      </c>
      <c r="D3122" s="450" t="str">
        <f>if(Wine!AU111=0,"",IF(isblank(Wine!AU111),"",if(MOC!$J$148=false,Wine!AT111,if(C3122=true,MOC!$H$148&amp;Wine!AT111,if(MOC!$J$149,MOC!$H$148&amp;Wine!AT111,Wine!AT111)))))</f>
        <v/>
      </c>
      <c r="E3122" s="450" t="str">
        <f>if(Wine!AU111=0,"",IF(isblank(Wine!AU111),"",Wine!AU111))</f>
        <v/>
      </c>
      <c r="G3122" s="450" t="str">
        <f>if(Wine!AU111=0,"",IF(isblank(Wine!AU111),"",if(MOC!$J$156=true,Wine!$AT$14,$B$3026)))</f>
        <v/>
      </c>
      <c r="H3122" s="780">
        <f t="shared" si="31"/>
        <v>95</v>
      </c>
    </row>
    <row r="3123">
      <c r="A3123" s="779"/>
      <c r="C3123" s="450" t="b">
        <f>IF(ISBLANK(Wine!AW112),FALSE,if(Wine!AW112=0,FALSE,TRUE))</f>
        <v>0</v>
      </c>
      <c r="D3123" s="450" t="str">
        <f>if(Wine!AU112=0,"",IF(isblank(Wine!AU112),"",if(MOC!$J$148=false,Wine!AT112,if(C3123=true,MOC!$H$148&amp;Wine!AT112,if(MOC!$J$149,MOC!$H$148&amp;Wine!AT112,Wine!AT112)))))</f>
        <v/>
      </c>
      <c r="E3123" s="450" t="str">
        <f>if(Wine!AU112=0,"",IF(isblank(Wine!AU112),"",Wine!AU112))</f>
        <v/>
      </c>
      <c r="G3123" s="450" t="str">
        <f>if(Wine!AU112=0,"",IF(isblank(Wine!AU112),"",if(MOC!$J$156=true,Wine!$AT$14,$B$3026)))</f>
        <v/>
      </c>
      <c r="H3123" s="780">
        <f t="shared" si="31"/>
        <v>96</v>
      </c>
    </row>
    <row r="3124">
      <c r="A3124" s="779"/>
      <c r="C3124" s="450" t="b">
        <f>IF(ISBLANK(Wine!AW113),FALSE,if(Wine!AW113=0,FALSE,TRUE))</f>
        <v>0</v>
      </c>
      <c r="D3124" s="450" t="str">
        <f>if(Wine!AU113=0,"",IF(isblank(Wine!AU113),"",if(MOC!$J$148=false,Wine!AT113,if(C3124=true,MOC!$H$148&amp;Wine!AT113,if(MOC!$J$149,MOC!$H$148&amp;Wine!AT113,Wine!AT113)))))</f>
        <v/>
      </c>
      <c r="E3124" s="450" t="str">
        <f>if(Wine!AU113=0,"",IF(isblank(Wine!AU113),"",Wine!AU113))</f>
        <v/>
      </c>
      <c r="G3124" s="450" t="str">
        <f>if(Wine!AU113=0,"",IF(isblank(Wine!AU113),"",if(MOC!$J$156=true,Wine!$AT$14,$B$3026)))</f>
        <v/>
      </c>
      <c r="H3124" s="780">
        <f t="shared" si="31"/>
        <v>97</v>
      </c>
    </row>
    <row r="3125">
      <c r="A3125" s="779"/>
      <c r="C3125" s="450" t="b">
        <f>IF(ISBLANK(Wine!AW114),FALSE,if(Wine!AW114=0,FALSE,TRUE))</f>
        <v>0</v>
      </c>
      <c r="D3125" s="450" t="str">
        <f>if(Wine!AU114=0,"",IF(isblank(Wine!AU114),"",if(MOC!$J$148=false,Wine!AT114,if(C3125=true,MOC!$H$148&amp;Wine!AT114,if(MOC!$J$149,MOC!$H$148&amp;Wine!AT114,Wine!AT114)))))</f>
        <v/>
      </c>
      <c r="E3125" s="450" t="str">
        <f>if(Wine!AU114=0,"",IF(isblank(Wine!AU114),"",Wine!AU114))</f>
        <v/>
      </c>
      <c r="G3125" s="450" t="str">
        <f>if(Wine!AU114=0,"",IF(isblank(Wine!AU114),"",if(MOC!$J$156=true,Wine!$AT$14,$B$3026)))</f>
        <v/>
      </c>
      <c r="H3125" s="780">
        <f t="shared" si="31"/>
        <v>98</v>
      </c>
    </row>
    <row r="3126">
      <c r="A3126" s="779"/>
      <c r="H3126" s="780"/>
    </row>
    <row r="3127">
      <c r="A3127" s="779"/>
      <c r="H3127" s="780"/>
    </row>
    <row r="3128">
      <c r="A3128" s="779"/>
      <c r="H3128" s="780"/>
    </row>
    <row r="3129">
      <c r="A3129" s="791" t="str">
        <f>Wine!AT14&amp;" "&amp;Wine!AW15</f>
        <v>Optional Wine Category Bottle $</v>
      </c>
      <c r="B3129" s="784" t="str">
        <f>SUBSTITUTE(A3129,"$","")</f>
        <v>Optional Wine Category Bottle </v>
      </c>
      <c r="H3129" s="780">
        <f t="shared" ref="H3129:H3229" si="32">H3128+1</f>
        <v>1</v>
      </c>
    </row>
    <row r="3130">
      <c r="A3130" s="791" t="s">
        <v>506</v>
      </c>
      <c r="B3130" s="784" t="s">
        <v>506</v>
      </c>
      <c r="C3130" s="450" t="b">
        <f>IF(ISBLANK(Wine!AU16),FALSE,if(Wine!AU16=0,FALSE,TRUE))</f>
        <v>0</v>
      </c>
      <c r="D3130" s="450" t="str">
        <f>if(Wine!AW16=0,"",IF(isblank(Wine!AW16),"",if(MOC!$J$152=false,Wine!AT16,if(C3130=true,MOC!$H$152&amp;Wine!AT16,if(MOC!$J$153,MOC!$H$152&amp;Wine!AT16,Wine!AT16)))))</f>
        <v/>
      </c>
      <c r="E3130" s="450" t="str">
        <f>if(Wine!AW16=0,"",IF(isblank(Wine!AW16),"",Wine!AW16))</f>
        <v/>
      </c>
      <c r="G3130" s="450" t="str">
        <f>if(Wine!AW16=0,"",IF(isblank(Wine!AW16),"",if(MOC!$J$156=true,Wine!$AT$14,$B$3129)))</f>
        <v/>
      </c>
      <c r="H3130" s="780">
        <f t="shared" si="32"/>
        <v>2</v>
      </c>
    </row>
    <row r="3131">
      <c r="A3131" s="779"/>
      <c r="C3131" s="450" t="b">
        <f>IF(ISBLANK(Wine!AU17),FALSE,if(Wine!AU17=0,FALSE,TRUE))</f>
        <v>0</v>
      </c>
      <c r="D3131" s="450" t="str">
        <f>if(Wine!AW17=0,"",IF(isblank(Wine!AW17),"",if(MOC!$J$152=false,Wine!AT17,if(C3131=true,MOC!$H$152&amp;Wine!AT17,if(MOC!$J$153,MOC!$H$152&amp;Wine!AT17,Wine!AT17)))))</f>
        <v/>
      </c>
      <c r="E3131" s="450" t="str">
        <f>if(Wine!AW17=0,"",IF(isblank(Wine!AW17),"",Wine!AW17))</f>
        <v/>
      </c>
      <c r="G3131" s="450" t="str">
        <f>if(Wine!AW17=0,"",IF(isblank(Wine!AW17),"",if(MOC!$J$156=true,Wine!$AT$14,$B$3129)))</f>
        <v/>
      </c>
      <c r="H3131" s="780">
        <f t="shared" si="32"/>
        <v>3</v>
      </c>
    </row>
    <row r="3132">
      <c r="A3132" s="779"/>
      <c r="C3132" s="450" t="b">
        <f>IF(ISBLANK(Wine!AU18),FALSE,if(Wine!AU18=0,FALSE,TRUE))</f>
        <v>0</v>
      </c>
      <c r="D3132" s="450" t="str">
        <f>if(Wine!AW18=0,"",IF(isblank(Wine!AW18),"",if(MOC!$J$152=false,Wine!AT18,if(C3132=true,MOC!$H$152&amp;Wine!AT18,if(MOC!$J$153,MOC!$H$152&amp;Wine!AT18,Wine!AT18)))))</f>
        <v/>
      </c>
      <c r="E3132" s="450" t="str">
        <f>if(Wine!AW18=0,"",IF(isblank(Wine!AW18),"",Wine!AW18))</f>
        <v/>
      </c>
      <c r="G3132" s="450" t="str">
        <f>if(Wine!AW18=0,"",IF(isblank(Wine!AW18),"",if(MOC!$J$156=true,Wine!$AT$14,$B$3129)))</f>
        <v/>
      </c>
      <c r="H3132" s="780">
        <f t="shared" si="32"/>
        <v>4</v>
      </c>
    </row>
    <row r="3133">
      <c r="A3133" s="779"/>
      <c r="C3133" s="450" t="b">
        <f>IF(ISBLANK(Wine!AU19),FALSE,if(Wine!AU19=0,FALSE,TRUE))</f>
        <v>0</v>
      </c>
      <c r="D3133" s="450" t="str">
        <f>if(Wine!AW19=0,"",IF(isblank(Wine!AW19),"",if(MOC!$J$152=false,Wine!AT19,if(C3133=true,MOC!$H$152&amp;Wine!AT19,if(MOC!$J$153,MOC!$H$152&amp;Wine!AT19,Wine!AT19)))))</f>
        <v/>
      </c>
      <c r="E3133" s="450" t="str">
        <f>if(Wine!AW19=0,"",IF(isblank(Wine!AW19),"",Wine!AW19))</f>
        <v/>
      </c>
      <c r="G3133" s="450" t="str">
        <f>if(Wine!AW19=0,"",IF(isblank(Wine!AW19),"",if(MOC!$J$156=true,Wine!$AT$14,$B$3129)))</f>
        <v/>
      </c>
      <c r="H3133" s="780">
        <f t="shared" si="32"/>
        <v>5</v>
      </c>
    </row>
    <row r="3134">
      <c r="A3134" s="779"/>
      <c r="C3134" s="450" t="b">
        <f>IF(ISBLANK(Wine!AU20),FALSE,if(Wine!AU20=0,FALSE,TRUE))</f>
        <v>0</v>
      </c>
      <c r="D3134" s="450" t="str">
        <f>if(Wine!AW20=0,"",IF(isblank(Wine!AW20),"",if(MOC!$J$152=false,Wine!AT20,if(C3134=true,MOC!$H$152&amp;Wine!AT20,if(MOC!$J$153,MOC!$H$152&amp;Wine!AT20,Wine!AT20)))))</f>
        <v/>
      </c>
      <c r="E3134" s="450" t="str">
        <f>if(Wine!AW20=0,"",IF(isblank(Wine!AW20),"",Wine!AW20))</f>
        <v/>
      </c>
      <c r="G3134" s="450" t="str">
        <f>if(Wine!AW20=0,"",IF(isblank(Wine!AW20),"",if(MOC!$J$156=true,Wine!$AT$14,$B$3129)))</f>
        <v/>
      </c>
      <c r="H3134" s="780">
        <f t="shared" si="32"/>
        <v>6</v>
      </c>
    </row>
    <row r="3135">
      <c r="A3135" s="779"/>
      <c r="C3135" s="450" t="b">
        <f>IF(ISBLANK(Wine!AU21),FALSE,if(Wine!AU21=0,FALSE,TRUE))</f>
        <v>0</v>
      </c>
      <c r="D3135" s="450" t="str">
        <f>if(Wine!AW21=0,"",IF(isblank(Wine!AW21),"",if(MOC!$J$152=false,Wine!AT21,if(C3135=true,MOC!$H$152&amp;Wine!AT21,if(MOC!$J$153,MOC!$H$152&amp;Wine!AT21,Wine!AT21)))))</f>
        <v/>
      </c>
      <c r="E3135" s="450" t="str">
        <f>if(Wine!AW21=0,"",IF(isblank(Wine!AW21),"",Wine!AW21))</f>
        <v/>
      </c>
      <c r="G3135" s="450" t="str">
        <f>if(Wine!AW21=0,"",IF(isblank(Wine!AW21),"",if(MOC!$J$156=true,Wine!$AT$14,$B$3129)))</f>
        <v/>
      </c>
      <c r="H3135" s="780">
        <f t="shared" si="32"/>
        <v>7</v>
      </c>
    </row>
    <row r="3136">
      <c r="A3136" s="779"/>
      <c r="C3136" s="450" t="b">
        <f>IF(ISBLANK(Wine!AU22),FALSE,if(Wine!AU22=0,FALSE,TRUE))</f>
        <v>0</v>
      </c>
      <c r="D3136" s="450" t="str">
        <f>if(Wine!AW22=0,"",IF(isblank(Wine!AW22),"",if(MOC!$J$152=false,Wine!AT22,if(C3136=true,MOC!$H$152&amp;Wine!AT22,if(MOC!$J$153,MOC!$H$152&amp;Wine!AT22,Wine!AT22)))))</f>
        <v/>
      </c>
      <c r="E3136" s="450" t="str">
        <f>if(Wine!AW22=0,"",IF(isblank(Wine!AW22),"",Wine!AW22))</f>
        <v/>
      </c>
      <c r="G3136" s="450" t="str">
        <f>if(Wine!AW22=0,"",IF(isblank(Wine!AW22),"",if(MOC!$J$156=true,Wine!$AT$14,$B$3129)))</f>
        <v/>
      </c>
      <c r="H3136" s="780">
        <f t="shared" si="32"/>
        <v>8</v>
      </c>
    </row>
    <row r="3137">
      <c r="A3137" s="779"/>
      <c r="C3137" s="450" t="b">
        <f>IF(ISBLANK(Wine!AU23),FALSE,if(Wine!AU23=0,FALSE,TRUE))</f>
        <v>0</v>
      </c>
      <c r="D3137" s="450" t="str">
        <f>if(Wine!AW23=0,"",IF(isblank(Wine!AW23),"",if(MOC!$J$152=false,Wine!AT23,if(C3137=true,MOC!$H$152&amp;Wine!AT23,if(MOC!$J$153,MOC!$H$152&amp;Wine!AT23,Wine!AT23)))))</f>
        <v/>
      </c>
      <c r="E3137" s="450" t="str">
        <f>if(Wine!AW23=0,"",IF(isblank(Wine!AW23),"",Wine!AW23))</f>
        <v/>
      </c>
      <c r="G3137" s="450" t="str">
        <f>if(Wine!AW23=0,"",IF(isblank(Wine!AW23),"",if(MOC!$J$156=true,Wine!$AT$14,$B$3129)))</f>
        <v/>
      </c>
      <c r="H3137" s="780">
        <f t="shared" si="32"/>
        <v>9</v>
      </c>
    </row>
    <row r="3138">
      <c r="A3138" s="779"/>
      <c r="C3138" s="450" t="b">
        <f>IF(ISBLANK(Wine!AU24),FALSE,if(Wine!AU24=0,FALSE,TRUE))</f>
        <v>0</v>
      </c>
      <c r="D3138" s="450" t="str">
        <f>if(Wine!AW24=0,"",IF(isblank(Wine!AW24),"",if(MOC!$J$152=false,Wine!AT24,if(C3138=true,MOC!$H$152&amp;Wine!AT24,if(MOC!$J$153,MOC!$H$152&amp;Wine!AT24,Wine!AT24)))))</f>
        <v/>
      </c>
      <c r="E3138" s="450" t="str">
        <f>if(Wine!AW24=0,"",IF(isblank(Wine!AW24),"",Wine!AW24))</f>
        <v/>
      </c>
      <c r="G3138" s="450" t="str">
        <f>if(Wine!AW24=0,"",IF(isblank(Wine!AW24),"",if(MOC!$J$156=true,Wine!$AT$14,$B$3129)))</f>
        <v/>
      </c>
      <c r="H3138" s="780">
        <f t="shared" si="32"/>
        <v>10</v>
      </c>
    </row>
    <row r="3139">
      <c r="A3139" s="779"/>
      <c r="C3139" s="450" t="b">
        <f>IF(ISBLANK(Wine!AU25),FALSE,if(Wine!AU25=0,FALSE,TRUE))</f>
        <v>0</v>
      </c>
      <c r="D3139" s="450" t="str">
        <f>if(Wine!AW25=0,"",IF(isblank(Wine!AW25),"",if(MOC!$J$152=false,Wine!AT25,if(C3139=true,MOC!$H$152&amp;Wine!AT25,if(MOC!$J$153,MOC!$H$152&amp;Wine!AT25,Wine!AT25)))))</f>
        <v/>
      </c>
      <c r="E3139" s="450" t="str">
        <f>if(Wine!AW25=0,"",IF(isblank(Wine!AW25),"",Wine!AW25))</f>
        <v/>
      </c>
      <c r="G3139" s="450" t="str">
        <f>if(Wine!AW25=0,"",IF(isblank(Wine!AW25),"",if(MOC!$J$156=true,Wine!$AT$14,$B$3129)))</f>
        <v/>
      </c>
      <c r="H3139" s="780">
        <f t="shared" si="32"/>
        <v>11</v>
      </c>
    </row>
    <row r="3140">
      <c r="A3140" s="779"/>
      <c r="C3140" s="450" t="b">
        <f>IF(ISBLANK(Wine!AU26),FALSE,if(Wine!AU26=0,FALSE,TRUE))</f>
        <v>0</v>
      </c>
      <c r="D3140" s="450" t="str">
        <f>if(Wine!AW26=0,"",IF(isblank(Wine!AW26),"",if(MOC!$J$152=false,Wine!AT26,if(C3140=true,MOC!$H$152&amp;Wine!AT26,if(MOC!$J$153,MOC!$H$152&amp;Wine!AT26,Wine!AT26)))))</f>
        <v/>
      </c>
      <c r="E3140" s="450" t="str">
        <f>if(Wine!AW26=0,"",IF(isblank(Wine!AW26),"",Wine!AW26))</f>
        <v/>
      </c>
      <c r="G3140" s="450" t="str">
        <f>if(Wine!AW26=0,"",IF(isblank(Wine!AW26),"",if(MOC!$J$156=true,Wine!$AT$14,$B$3129)))</f>
        <v/>
      </c>
      <c r="H3140" s="780">
        <f t="shared" si="32"/>
        <v>12</v>
      </c>
    </row>
    <row r="3141">
      <c r="A3141" s="779"/>
      <c r="C3141" s="450" t="b">
        <f>IF(ISBLANK(Wine!AU27),FALSE,if(Wine!AU27=0,FALSE,TRUE))</f>
        <v>0</v>
      </c>
      <c r="D3141" s="450" t="str">
        <f>if(Wine!AW27=0,"",IF(isblank(Wine!AW27),"",if(MOC!$J$152=false,Wine!AT27,if(C3141=true,MOC!$H$152&amp;Wine!AT27,if(MOC!$J$153,MOC!$H$152&amp;Wine!AT27,Wine!AT27)))))</f>
        <v/>
      </c>
      <c r="E3141" s="450" t="str">
        <f>if(Wine!AW27=0,"",IF(isblank(Wine!AW27),"",Wine!AW27))</f>
        <v/>
      </c>
      <c r="G3141" s="450" t="str">
        <f>if(Wine!AW27=0,"",IF(isblank(Wine!AW27),"",if(MOC!$J$156=true,Wine!$AT$14,$B$3129)))</f>
        <v/>
      </c>
      <c r="H3141" s="780">
        <f t="shared" si="32"/>
        <v>13</v>
      </c>
    </row>
    <row r="3142">
      <c r="A3142" s="779"/>
      <c r="C3142" s="450" t="b">
        <f>IF(ISBLANK(Wine!AU28),FALSE,if(Wine!AU28=0,FALSE,TRUE))</f>
        <v>0</v>
      </c>
      <c r="D3142" s="450" t="str">
        <f>if(Wine!AW28=0,"",IF(isblank(Wine!AW28),"",if(MOC!$J$152=false,Wine!AT28,if(C3142=true,MOC!$H$152&amp;Wine!AT28,if(MOC!$J$153,MOC!$H$152&amp;Wine!AT28,Wine!AT28)))))</f>
        <v/>
      </c>
      <c r="E3142" s="450" t="str">
        <f>if(Wine!AW28=0,"",IF(isblank(Wine!AW28),"",Wine!AW28))</f>
        <v/>
      </c>
      <c r="G3142" s="450" t="str">
        <f>if(Wine!AW28=0,"",IF(isblank(Wine!AW28),"",if(MOC!$J$156=true,Wine!$AT$14,$B$3129)))</f>
        <v/>
      </c>
      <c r="H3142" s="780">
        <f t="shared" si="32"/>
        <v>14</v>
      </c>
    </row>
    <row r="3143">
      <c r="A3143" s="779"/>
      <c r="C3143" s="450" t="b">
        <f>IF(ISBLANK(Wine!AU29),FALSE,if(Wine!AU29=0,FALSE,TRUE))</f>
        <v>0</v>
      </c>
      <c r="D3143" s="450" t="str">
        <f>if(Wine!AW29=0,"",IF(isblank(Wine!AW29),"",if(MOC!$J$152=false,Wine!AT29,if(C3143=true,MOC!$H$152&amp;Wine!AT29,if(MOC!$J$153,MOC!$H$152&amp;Wine!AT29,Wine!AT29)))))</f>
        <v/>
      </c>
      <c r="E3143" s="450" t="str">
        <f>if(Wine!AW29=0,"",IF(isblank(Wine!AW29),"",Wine!AW29))</f>
        <v/>
      </c>
      <c r="G3143" s="450" t="str">
        <f>if(Wine!AW29=0,"",IF(isblank(Wine!AW29),"",if(MOC!$J$156=true,Wine!$AT$14,$B$3129)))</f>
        <v/>
      </c>
      <c r="H3143" s="780">
        <f t="shared" si="32"/>
        <v>15</v>
      </c>
    </row>
    <row r="3144">
      <c r="A3144" s="779"/>
      <c r="C3144" s="450" t="b">
        <f>IF(ISBLANK(Wine!AU30),FALSE,if(Wine!AU30=0,FALSE,TRUE))</f>
        <v>0</v>
      </c>
      <c r="D3144" s="450" t="str">
        <f>if(Wine!AW30=0,"",IF(isblank(Wine!AW30),"",if(MOC!$J$152=false,Wine!AT30,if(C3144=true,MOC!$H$152&amp;Wine!AT30,if(MOC!$J$153,MOC!$H$152&amp;Wine!AT30,Wine!AT30)))))</f>
        <v/>
      </c>
      <c r="E3144" s="450" t="str">
        <f>if(Wine!AW30=0,"",IF(isblank(Wine!AW30),"",Wine!AW30))</f>
        <v/>
      </c>
      <c r="G3144" s="450" t="str">
        <f>if(Wine!AW30=0,"",IF(isblank(Wine!AW30),"",if(MOC!$J$156=true,Wine!$AT$14,$B$3129)))</f>
        <v/>
      </c>
      <c r="H3144" s="780">
        <f t="shared" si="32"/>
        <v>16</v>
      </c>
    </row>
    <row r="3145">
      <c r="A3145" s="779"/>
      <c r="C3145" s="450" t="b">
        <f>IF(ISBLANK(Wine!AU31),FALSE,if(Wine!AU31=0,FALSE,TRUE))</f>
        <v>0</v>
      </c>
      <c r="D3145" s="450" t="str">
        <f>if(Wine!AW31=0,"",IF(isblank(Wine!AW31),"",if(MOC!$J$152=false,Wine!AT31,if(C3145=true,MOC!$H$152&amp;Wine!AT31,if(MOC!$J$153,MOC!$H$152&amp;Wine!AT31,Wine!AT31)))))</f>
        <v/>
      </c>
      <c r="E3145" s="450" t="str">
        <f>if(Wine!AW31=0,"",IF(isblank(Wine!AW31),"",Wine!AW31))</f>
        <v/>
      </c>
      <c r="G3145" s="450" t="str">
        <f>if(Wine!AW31=0,"",IF(isblank(Wine!AW31),"",if(MOC!$J$156=true,Wine!$AT$14,$B$3129)))</f>
        <v/>
      </c>
      <c r="H3145" s="780">
        <f t="shared" si="32"/>
        <v>17</v>
      </c>
    </row>
    <row r="3146">
      <c r="A3146" s="779"/>
      <c r="C3146" s="450" t="b">
        <f>IF(ISBLANK(Wine!AU32),FALSE,if(Wine!AU32=0,FALSE,TRUE))</f>
        <v>0</v>
      </c>
      <c r="D3146" s="450" t="str">
        <f>if(Wine!AW32=0,"",IF(isblank(Wine!AW32),"",if(MOC!$J$152=false,Wine!AT32,if(C3146=true,MOC!$H$152&amp;Wine!AT32,if(MOC!$J$153,MOC!$H$152&amp;Wine!AT32,Wine!AT32)))))</f>
        <v/>
      </c>
      <c r="E3146" s="450" t="str">
        <f>if(Wine!AW32=0,"",IF(isblank(Wine!AW32),"",Wine!AW32))</f>
        <v/>
      </c>
      <c r="G3146" s="450" t="str">
        <f>if(Wine!AW32=0,"",IF(isblank(Wine!AW32),"",if(MOC!$J$156=true,Wine!$AT$14,$B$3129)))</f>
        <v/>
      </c>
      <c r="H3146" s="780">
        <f t="shared" si="32"/>
        <v>18</v>
      </c>
    </row>
    <row r="3147">
      <c r="A3147" s="779"/>
      <c r="C3147" s="450" t="b">
        <f>IF(ISBLANK(Wine!AU33),FALSE,if(Wine!AU33=0,FALSE,TRUE))</f>
        <v>0</v>
      </c>
      <c r="D3147" s="450" t="str">
        <f>if(Wine!AW33=0,"",IF(isblank(Wine!AW33),"",if(MOC!$J$152=false,Wine!AT33,if(C3147=true,MOC!$H$152&amp;Wine!AT33,if(MOC!$J$153,MOC!$H$152&amp;Wine!AT33,Wine!AT33)))))</f>
        <v/>
      </c>
      <c r="E3147" s="450" t="str">
        <f>if(Wine!AW33=0,"",IF(isblank(Wine!AW33),"",Wine!AW33))</f>
        <v/>
      </c>
      <c r="G3147" s="450" t="str">
        <f>if(Wine!AW33=0,"",IF(isblank(Wine!AW33),"",if(MOC!$J$156=true,Wine!$AT$14,$B$3129)))</f>
        <v/>
      </c>
      <c r="H3147" s="780">
        <f t="shared" si="32"/>
        <v>19</v>
      </c>
    </row>
    <row r="3148">
      <c r="A3148" s="779"/>
      <c r="C3148" s="450" t="b">
        <f>IF(ISBLANK(Wine!AU34),FALSE,if(Wine!AU34=0,FALSE,TRUE))</f>
        <v>0</v>
      </c>
      <c r="D3148" s="450" t="str">
        <f>if(Wine!AW34=0,"",IF(isblank(Wine!AW34),"",if(MOC!$J$152=false,Wine!AT34,if(C3148=true,MOC!$H$152&amp;Wine!AT34,if(MOC!$J$153,MOC!$H$152&amp;Wine!AT34,Wine!AT34)))))</f>
        <v/>
      </c>
      <c r="E3148" s="450" t="str">
        <f>if(Wine!AW34=0,"",IF(isblank(Wine!AW34),"",Wine!AW34))</f>
        <v/>
      </c>
      <c r="G3148" s="450" t="str">
        <f>if(Wine!AW34=0,"",IF(isblank(Wine!AW34),"",if(MOC!$J$156=true,Wine!$AT$14,$B$3129)))</f>
        <v/>
      </c>
      <c r="H3148" s="780">
        <f t="shared" si="32"/>
        <v>20</v>
      </c>
    </row>
    <row r="3149">
      <c r="A3149" s="779"/>
      <c r="C3149" s="450" t="b">
        <f>IF(ISBLANK(Wine!AU35),FALSE,if(Wine!AU35=0,FALSE,TRUE))</f>
        <v>0</v>
      </c>
      <c r="D3149" s="450" t="str">
        <f>if(Wine!AW35=0,"",IF(isblank(Wine!AW35),"",if(MOC!$J$152=false,Wine!AT35,if(C3149=true,MOC!$H$152&amp;Wine!AT35,if(MOC!$J$153,MOC!$H$152&amp;Wine!AT35,Wine!AT35)))))</f>
        <v/>
      </c>
      <c r="E3149" s="450" t="str">
        <f>if(Wine!AW35=0,"",IF(isblank(Wine!AW35),"",Wine!AW35))</f>
        <v/>
      </c>
      <c r="G3149" s="450" t="str">
        <f>if(Wine!AW35=0,"",IF(isblank(Wine!AW35),"",if(MOC!$J$156=true,Wine!$AT$14,$B$3129)))</f>
        <v/>
      </c>
      <c r="H3149" s="780">
        <f t="shared" si="32"/>
        <v>21</v>
      </c>
    </row>
    <row r="3150">
      <c r="A3150" s="779"/>
      <c r="C3150" s="450" t="b">
        <f>IF(ISBLANK(Wine!AU36),FALSE,if(Wine!AU36=0,FALSE,TRUE))</f>
        <v>0</v>
      </c>
      <c r="D3150" s="450" t="str">
        <f>if(Wine!AW36=0,"",IF(isblank(Wine!AW36),"",if(MOC!$J$152=false,Wine!AT36,if(C3150=true,MOC!$H$152&amp;Wine!AT36,if(MOC!$J$153,MOC!$H$152&amp;Wine!AT36,Wine!AT36)))))</f>
        <v/>
      </c>
      <c r="E3150" s="450" t="str">
        <f>if(Wine!AW36=0,"",IF(isblank(Wine!AW36),"",Wine!AW36))</f>
        <v/>
      </c>
      <c r="G3150" s="450" t="str">
        <f>if(Wine!AW36=0,"",IF(isblank(Wine!AW36),"",if(MOC!$J$156=true,Wine!$AT$14,$B$3129)))</f>
        <v/>
      </c>
      <c r="H3150" s="780">
        <f t="shared" si="32"/>
        <v>22</v>
      </c>
    </row>
    <row r="3151">
      <c r="A3151" s="779"/>
      <c r="C3151" s="450" t="b">
        <f>IF(ISBLANK(Wine!AU37),FALSE,if(Wine!AU37=0,FALSE,TRUE))</f>
        <v>0</v>
      </c>
      <c r="D3151" s="450" t="str">
        <f>if(Wine!AW37=0,"",IF(isblank(Wine!AW37),"",if(MOC!$J$152=false,Wine!AT37,if(C3151=true,MOC!$H$152&amp;Wine!AT37,if(MOC!$J$153,MOC!$H$152&amp;Wine!AT37,Wine!AT37)))))</f>
        <v/>
      </c>
      <c r="E3151" s="450" t="str">
        <f>if(Wine!AW37=0,"",IF(isblank(Wine!AW37),"",Wine!AW37))</f>
        <v/>
      </c>
      <c r="G3151" s="450" t="str">
        <f>if(Wine!AW37=0,"",IF(isblank(Wine!AW37),"",if(MOC!$J$156=true,Wine!$AT$14,$B$3129)))</f>
        <v/>
      </c>
      <c r="H3151" s="780">
        <f t="shared" si="32"/>
        <v>23</v>
      </c>
    </row>
    <row r="3152">
      <c r="A3152" s="779"/>
      <c r="C3152" s="450" t="b">
        <f>IF(ISBLANK(Wine!AU38),FALSE,if(Wine!AU38=0,FALSE,TRUE))</f>
        <v>0</v>
      </c>
      <c r="D3152" s="450" t="str">
        <f>if(Wine!AW38=0,"",IF(isblank(Wine!AW38),"",if(MOC!$J$152=false,Wine!AT38,if(C3152=true,MOC!$H$152&amp;Wine!AT38,if(MOC!$J$153,MOC!$H$152&amp;Wine!AT38,Wine!AT38)))))</f>
        <v/>
      </c>
      <c r="E3152" s="450" t="str">
        <f>if(Wine!AW38=0,"",IF(isblank(Wine!AW38),"",Wine!AW38))</f>
        <v/>
      </c>
      <c r="G3152" s="450" t="str">
        <f>if(Wine!AW38=0,"",IF(isblank(Wine!AW38),"",if(MOC!$J$156=true,Wine!$AT$14,$B$3129)))</f>
        <v/>
      </c>
      <c r="H3152" s="780">
        <f t="shared" si="32"/>
        <v>24</v>
      </c>
    </row>
    <row r="3153">
      <c r="A3153" s="779"/>
      <c r="C3153" s="450" t="b">
        <f>IF(ISBLANK(Wine!AU39),FALSE,if(Wine!AU39=0,FALSE,TRUE))</f>
        <v>0</v>
      </c>
      <c r="D3153" s="450" t="str">
        <f>if(Wine!AW39=0,"",IF(isblank(Wine!AW39),"",if(MOC!$J$152=false,Wine!AT39,if(C3153=true,MOC!$H$152&amp;Wine!AT39,if(MOC!$J$153,MOC!$H$152&amp;Wine!AT39,Wine!AT39)))))</f>
        <v/>
      </c>
      <c r="E3153" s="450" t="str">
        <f>if(Wine!AW39=0,"",IF(isblank(Wine!AW39),"",Wine!AW39))</f>
        <v/>
      </c>
      <c r="G3153" s="450" t="str">
        <f>if(Wine!AW39=0,"",IF(isblank(Wine!AW39),"",if(MOC!$J$156=true,Wine!$AT$14,$B$3129)))</f>
        <v/>
      </c>
      <c r="H3153" s="780">
        <f t="shared" si="32"/>
        <v>25</v>
      </c>
    </row>
    <row r="3154">
      <c r="A3154" s="779"/>
      <c r="C3154" s="450" t="b">
        <f>IF(ISBLANK(Wine!AU40),FALSE,if(Wine!AU40=0,FALSE,TRUE))</f>
        <v>0</v>
      </c>
      <c r="D3154" s="450" t="str">
        <f>if(Wine!AW40=0,"",IF(isblank(Wine!AW40),"",if(MOC!$J$152=false,Wine!AT40,if(C3154=true,MOC!$H$152&amp;Wine!AT40,if(MOC!$J$153,MOC!$H$152&amp;Wine!AT40,Wine!AT40)))))</f>
        <v/>
      </c>
      <c r="E3154" s="450" t="str">
        <f>if(Wine!AW40=0,"",IF(isblank(Wine!AW40),"",Wine!AW40))</f>
        <v/>
      </c>
      <c r="G3154" s="450" t="str">
        <f>if(Wine!AW40=0,"",IF(isblank(Wine!AW40),"",if(MOC!$J$156=true,Wine!$AT$14,$B$3129)))</f>
        <v/>
      </c>
      <c r="H3154" s="780">
        <f t="shared" si="32"/>
        <v>26</v>
      </c>
    </row>
    <row r="3155">
      <c r="A3155" s="779"/>
      <c r="C3155" s="450" t="b">
        <f>IF(ISBLANK(Wine!AU41),FALSE,if(Wine!AU41=0,FALSE,TRUE))</f>
        <v>0</v>
      </c>
      <c r="D3155" s="450" t="str">
        <f>if(Wine!AW41=0,"",IF(isblank(Wine!AW41),"",if(MOC!$J$152=false,Wine!AT41,if(C3155=true,MOC!$H$152&amp;Wine!AT41,if(MOC!$J$153,MOC!$H$152&amp;Wine!AT41,Wine!AT41)))))</f>
        <v/>
      </c>
      <c r="E3155" s="450" t="str">
        <f>if(Wine!AW41=0,"",IF(isblank(Wine!AW41),"",Wine!AW41))</f>
        <v/>
      </c>
      <c r="G3155" s="450" t="str">
        <f>if(Wine!AW41=0,"",IF(isblank(Wine!AW41),"",if(MOC!$J$156=true,Wine!$AT$14,$B$3129)))</f>
        <v/>
      </c>
      <c r="H3155" s="780">
        <f t="shared" si="32"/>
        <v>27</v>
      </c>
    </row>
    <row r="3156">
      <c r="A3156" s="779"/>
      <c r="C3156" s="450" t="b">
        <f>IF(ISBLANK(Wine!AU42),FALSE,if(Wine!AU42=0,FALSE,TRUE))</f>
        <v>0</v>
      </c>
      <c r="D3156" s="450" t="str">
        <f>if(Wine!AW42=0,"",IF(isblank(Wine!AW42),"",if(MOC!$J$152=false,Wine!AT42,if(C3156=true,MOC!$H$152&amp;Wine!AT42,if(MOC!$J$153,MOC!$H$152&amp;Wine!AT42,Wine!AT42)))))</f>
        <v/>
      </c>
      <c r="E3156" s="450" t="str">
        <f>if(Wine!AW42=0,"",IF(isblank(Wine!AW42),"",Wine!AW42))</f>
        <v/>
      </c>
      <c r="G3156" s="450" t="str">
        <f>if(Wine!AW42=0,"",IF(isblank(Wine!AW42),"",if(MOC!$J$156=true,Wine!$AT$14,$B$3129)))</f>
        <v/>
      </c>
      <c r="H3156" s="780">
        <f t="shared" si="32"/>
        <v>28</v>
      </c>
    </row>
    <row r="3157">
      <c r="A3157" s="779"/>
      <c r="C3157" s="450" t="b">
        <f>IF(ISBLANK(Wine!AU43),FALSE,if(Wine!AU43=0,FALSE,TRUE))</f>
        <v>0</v>
      </c>
      <c r="D3157" s="450" t="str">
        <f>if(Wine!AW43=0,"",IF(isblank(Wine!AW43),"",if(MOC!$J$152=false,Wine!AT43,if(C3157=true,MOC!$H$152&amp;Wine!AT43,if(MOC!$J$153,MOC!$H$152&amp;Wine!AT43,Wine!AT43)))))</f>
        <v/>
      </c>
      <c r="E3157" s="450" t="str">
        <f>if(Wine!AW43=0,"",IF(isblank(Wine!AW43),"",Wine!AW43))</f>
        <v/>
      </c>
      <c r="G3157" s="450" t="str">
        <f>if(Wine!AW43=0,"",IF(isblank(Wine!AW43),"",if(MOC!$J$156=true,Wine!$AT$14,$B$3129)))</f>
        <v/>
      </c>
      <c r="H3157" s="780">
        <f t="shared" si="32"/>
        <v>29</v>
      </c>
    </row>
    <row r="3158">
      <c r="A3158" s="779"/>
      <c r="C3158" s="450" t="b">
        <f>IF(ISBLANK(Wine!AU44),FALSE,if(Wine!AU44=0,FALSE,TRUE))</f>
        <v>0</v>
      </c>
      <c r="D3158" s="450" t="str">
        <f>if(Wine!AW44=0,"",IF(isblank(Wine!AW44),"",if(MOC!$J$152=false,Wine!AT44,if(C3158=true,MOC!$H$152&amp;Wine!AT44,if(MOC!$J$153,MOC!$H$152&amp;Wine!AT44,Wine!AT44)))))</f>
        <v/>
      </c>
      <c r="E3158" s="450" t="str">
        <f>if(Wine!AW44=0,"",IF(isblank(Wine!AW44),"",Wine!AW44))</f>
        <v/>
      </c>
      <c r="G3158" s="450" t="str">
        <f>if(Wine!AW44=0,"",IF(isblank(Wine!AW44),"",if(MOC!$J$156=true,Wine!$AT$14,$B$3129)))</f>
        <v/>
      </c>
      <c r="H3158" s="780">
        <f t="shared" si="32"/>
        <v>30</v>
      </c>
    </row>
    <row r="3159">
      <c r="A3159" s="779"/>
      <c r="C3159" s="450" t="b">
        <f>IF(ISBLANK(Wine!AU45),FALSE,if(Wine!AU45=0,FALSE,TRUE))</f>
        <v>0</v>
      </c>
      <c r="D3159" s="450" t="str">
        <f>if(Wine!AW45=0,"",IF(isblank(Wine!AW45),"",if(MOC!$J$152=false,Wine!AT45,if(C3159=true,MOC!$H$152&amp;Wine!AT45,if(MOC!$J$153,MOC!$H$152&amp;Wine!AT45,Wine!AT45)))))</f>
        <v/>
      </c>
      <c r="E3159" s="450" t="str">
        <f>if(Wine!AW45=0,"",IF(isblank(Wine!AW45),"",Wine!AW45))</f>
        <v/>
      </c>
      <c r="G3159" s="450" t="str">
        <f>if(Wine!AW45=0,"",IF(isblank(Wine!AW45),"",if(MOC!$J$156=true,Wine!$AT$14,$B$3129)))</f>
        <v/>
      </c>
      <c r="H3159" s="780">
        <f t="shared" si="32"/>
        <v>31</v>
      </c>
    </row>
    <row r="3160">
      <c r="A3160" s="779"/>
      <c r="C3160" s="450" t="b">
        <f>IF(ISBLANK(Wine!AU46),FALSE,if(Wine!AU46=0,FALSE,TRUE))</f>
        <v>0</v>
      </c>
      <c r="D3160" s="450" t="str">
        <f>if(Wine!AW46=0,"",IF(isblank(Wine!AW46),"",if(MOC!$J$152=false,Wine!AT46,if(C3160=true,MOC!$H$152&amp;Wine!AT46,if(MOC!$J$153,MOC!$H$152&amp;Wine!AT46,Wine!AT46)))))</f>
        <v/>
      </c>
      <c r="E3160" s="450" t="str">
        <f>if(Wine!AW46=0,"",IF(isblank(Wine!AW46),"",Wine!AW46))</f>
        <v/>
      </c>
      <c r="G3160" s="450" t="str">
        <f>if(Wine!AW46=0,"",IF(isblank(Wine!AW46),"",if(MOC!$J$156=true,Wine!$AT$14,$B$3129)))</f>
        <v/>
      </c>
      <c r="H3160" s="780">
        <f t="shared" si="32"/>
        <v>32</v>
      </c>
    </row>
    <row r="3161">
      <c r="A3161" s="779"/>
      <c r="C3161" s="450" t="b">
        <f>IF(ISBLANK(Wine!AU47),FALSE,if(Wine!AU47=0,FALSE,TRUE))</f>
        <v>0</v>
      </c>
      <c r="D3161" s="450" t="str">
        <f>if(Wine!AW47=0,"",IF(isblank(Wine!AW47),"",if(MOC!$J$152=false,Wine!AT47,if(C3161=true,MOC!$H$152&amp;Wine!AT47,if(MOC!$J$153,MOC!$H$152&amp;Wine!AT47,Wine!AT47)))))</f>
        <v/>
      </c>
      <c r="E3161" s="450" t="str">
        <f>if(Wine!AW47=0,"",IF(isblank(Wine!AW47),"",Wine!AW47))</f>
        <v/>
      </c>
      <c r="G3161" s="450" t="str">
        <f>if(Wine!AW47=0,"",IF(isblank(Wine!AW47),"",if(MOC!$J$156=true,Wine!$AT$14,$B$3129)))</f>
        <v/>
      </c>
      <c r="H3161" s="780">
        <f t="shared" si="32"/>
        <v>33</v>
      </c>
    </row>
    <row r="3162">
      <c r="A3162" s="779"/>
      <c r="C3162" s="450" t="b">
        <f>IF(ISBLANK(Wine!AU48),FALSE,if(Wine!AU48=0,FALSE,TRUE))</f>
        <v>0</v>
      </c>
      <c r="D3162" s="450" t="str">
        <f>if(Wine!AW48=0,"",IF(isblank(Wine!AW48),"",if(MOC!$J$152=false,Wine!AT48,if(C3162=true,MOC!$H$152&amp;Wine!AT48,if(MOC!$J$153,MOC!$H$152&amp;Wine!AT48,Wine!AT48)))))</f>
        <v/>
      </c>
      <c r="E3162" s="450" t="str">
        <f>if(Wine!AW48=0,"",IF(isblank(Wine!AW48),"",Wine!AW48))</f>
        <v/>
      </c>
      <c r="G3162" s="450" t="str">
        <f>if(Wine!AW48=0,"",IF(isblank(Wine!AW48),"",if(MOC!$J$156=true,Wine!$AT$14,$B$3129)))</f>
        <v/>
      </c>
      <c r="H3162" s="780">
        <f t="shared" si="32"/>
        <v>34</v>
      </c>
    </row>
    <row r="3163">
      <c r="A3163" s="779"/>
      <c r="C3163" s="450" t="b">
        <f>IF(ISBLANK(Wine!AU49),FALSE,if(Wine!AU49=0,FALSE,TRUE))</f>
        <v>0</v>
      </c>
      <c r="D3163" s="450" t="str">
        <f>if(Wine!AW49=0,"",IF(isblank(Wine!AW49),"",if(MOC!$J$152=false,Wine!AT49,if(C3163=true,MOC!$H$152&amp;Wine!AT49,if(MOC!$J$153,MOC!$H$152&amp;Wine!AT49,Wine!AT49)))))</f>
        <v/>
      </c>
      <c r="E3163" s="450" t="str">
        <f>if(Wine!AW49=0,"",IF(isblank(Wine!AW49),"",Wine!AW49))</f>
        <v/>
      </c>
      <c r="G3163" s="450" t="str">
        <f>if(Wine!AW49=0,"",IF(isblank(Wine!AW49),"",if(MOC!$J$156=true,Wine!$AT$14,$B$3129)))</f>
        <v/>
      </c>
      <c r="H3163" s="780">
        <f t="shared" si="32"/>
        <v>35</v>
      </c>
    </row>
    <row r="3164">
      <c r="A3164" s="779"/>
      <c r="C3164" s="450" t="b">
        <f>IF(ISBLANK(Wine!AU50),FALSE,if(Wine!AU50=0,FALSE,TRUE))</f>
        <v>0</v>
      </c>
      <c r="D3164" s="450" t="str">
        <f>if(Wine!AW50=0,"",IF(isblank(Wine!AW50),"",if(MOC!$J$152=false,Wine!AT50,if(C3164=true,MOC!$H$152&amp;Wine!AT50,if(MOC!$J$153,MOC!$H$152&amp;Wine!AT50,Wine!AT50)))))</f>
        <v/>
      </c>
      <c r="E3164" s="450" t="str">
        <f>if(Wine!AW50=0,"",IF(isblank(Wine!AW50),"",Wine!AW50))</f>
        <v/>
      </c>
      <c r="G3164" s="450" t="str">
        <f>if(Wine!AW50=0,"",IF(isblank(Wine!AW50),"",if(MOC!$J$156=true,Wine!$AT$14,$B$3129)))</f>
        <v/>
      </c>
      <c r="H3164" s="780">
        <f t="shared" si="32"/>
        <v>36</v>
      </c>
    </row>
    <row r="3165">
      <c r="A3165" s="779"/>
      <c r="C3165" s="450" t="b">
        <f>IF(ISBLANK(Wine!AU51),FALSE,if(Wine!AU51=0,FALSE,TRUE))</f>
        <v>0</v>
      </c>
      <c r="D3165" s="450" t="str">
        <f>if(Wine!AW51=0,"",IF(isblank(Wine!AW51),"",if(MOC!$J$152=false,Wine!AT51,if(C3165=true,MOC!$H$152&amp;Wine!AT51,if(MOC!$J$153,MOC!$H$152&amp;Wine!AT51,Wine!AT51)))))</f>
        <v/>
      </c>
      <c r="E3165" s="450" t="str">
        <f>if(Wine!AW51=0,"",IF(isblank(Wine!AW51),"",Wine!AW51))</f>
        <v/>
      </c>
      <c r="G3165" s="450" t="str">
        <f>if(Wine!AW51=0,"",IF(isblank(Wine!AW51),"",if(MOC!$J$156=true,Wine!$AT$14,$B$3129)))</f>
        <v/>
      </c>
      <c r="H3165" s="780">
        <f t="shared" si="32"/>
        <v>37</v>
      </c>
    </row>
    <row r="3166">
      <c r="A3166" s="779"/>
      <c r="C3166" s="450" t="b">
        <f>IF(ISBLANK(Wine!AU52),FALSE,if(Wine!AU52=0,FALSE,TRUE))</f>
        <v>0</v>
      </c>
      <c r="D3166" s="450" t="str">
        <f>if(Wine!AW52=0,"",IF(isblank(Wine!AW52),"",if(MOC!$J$152=false,Wine!AT52,if(C3166=true,MOC!$H$152&amp;Wine!AT52,if(MOC!$J$153,MOC!$H$152&amp;Wine!AT52,Wine!AT52)))))</f>
        <v/>
      </c>
      <c r="E3166" s="450" t="str">
        <f>if(Wine!AW52=0,"",IF(isblank(Wine!AW52),"",Wine!AW52))</f>
        <v/>
      </c>
      <c r="G3166" s="450" t="str">
        <f>if(Wine!AW52=0,"",IF(isblank(Wine!AW52),"",if(MOC!$J$156=true,Wine!$AT$14,$B$3129)))</f>
        <v/>
      </c>
      <c r="H3166" s="780">
        <f t="shared" si="32"/>
        <v>38</v>
      </c>
    </row>
    <row r="3167">
      <c r="A3167" s="779"/>
      <c r="C3167" s="450" t="b">
        <f>IF(ISBLANK(Wine!AU53),FALSE,if(Wine!AU53=0,FALSE,TRUE))</f>
        <v>0</v>
      </c>
      <c r="D3167" s="450" t="str">
        <f>if(Wine!AW53=0,"",IF(isblank(Wine!AW53),"",if(MOC!$J$152=false,Wine!AT53,if(C3167=true,MOC!$H$152&amp;Wine!AT53,if(MOC!$J$153,MOC!$H$152&amp;Wine!AT53,Wine!AT53)))))</f>
        <v/>
      </c>
      <c r="E3167" s="450" t="str">
        <f>if(Wine!AW53=0,"",IF(isblank(Wine!AW53),"",Wine!AW53))</f>
        <v/>
      </c>
      <c r="G3167" s="450" t="str">
        <f>if(Wine!AW53=0,"",IF(isblank(Wine!AW53),"",if(MOC!$J$156=true,Wine!$AT$14,$B$3129)))</f>
        <v/>
      </c>
      <c r="H3167" s="780">
        <f t="shared" si="32"/>
        <v>39</v>
      </c>
    </row>
    <row r="3168">
      <c r="A3168" s="779"/>
      <c r="C3168" s="450" t="b">
        <f>IF(ISBLANK(Wine!AU54),FALSE,if(Wine!AU54=0,FALSE,TRUE))</f>
        <v>0</v>
      </c>
      <c r="D3168" s="450" t="str">
        <f>if(Wine!AW54=0,"",IF(isblank(Wine!AW54),"",if(MOC!$J$152=false,Wine!AT54,if(C3168=true,MOC!$H$152&amp;Wine!AT54,if(MOC!$J$153,MOC!$H$152&amp;Wine!AT54,Wine!AT54)))))</f>
        <v/>
      </c>
      <c r="E3168" s="450" t="str">
        <f>if(Wine!AW54=0,"",IF(isblank(Wine!AW54),"",Wine!AW54))</f>
        <v/>
      </c>
      <c r="G3168" s="450" t="str">
        <f>if(Wine!AW54=0,"",IF(isblank(Wine!AW54),"",if(MOC!$J$156=true,Wine!$AT$14,$B$3129)))</f>
        <v/>
      </c>
      <c r="H3168" s="780">
        <f t="shared" si="32"/>
        <v>40</v>
      </c>
    </row>
    <row r="3169">
      <c r="A3169" s="779"/>
      <c r="C3169" s="450" t="b">
        <f>IF(ISBLANK(Wine!AU55),FALSE,if(Wine!AU55=0,FALSE,TRUE))</f>
        <v>0</v>
      </c>
      <c r="D3169" s="450" t="str">
        <f>if(Wine!AW55=0,"",IF(isblank(Wine!AW55),"",if(MOC!$J$152=false,Wine!AT55,if(C3169=true,MOC!$H$152&amp;Wine!AT55,if(MOC!$J$153,MOC!$H$152&amp;Wine!AT55,Wine!AT55)))))</f>
        <v/>
      </c>
      <c r="E3169" s="450" t="str">
        <f>if(Wine!AW55=0,"",IF(isblank(Wine!AW55),"",Wine!AW55))</f>
        <v/>
      </c>
      <c r="G3169" s="450" t="str">
        <f>if(Wine!AW55=0,"",IF(isblank(Wine!AW55),"",if(MOC!$J$156=true,Wine!$AT$14,$B$3129)))</f>
        <v/>
      </c>
      <c r="H3169" s="780">
        <f t="shared" si="32"/>
        <v>41</v>
      </c>
    </row>
    <row r="3170">
      <c r="A3170" s="779"/>
      <c r="C3170" s="450" t="b">
        <f>IF(ISBLANK(Wine!AU56),FALSE,if(Wine!AU56=0,FALSE,TRUE))</f>
        <v>0</v>
      </c>
      <c r="D3170" s="450" t="str">
        <f>if(Wine!AW56=0,"",IF(isblank(Wine!AW56),"",if(MOC!$J$152=false,Wine!AT56,if(C3170=true,MOC!$H$152&amp;Wine!AT56,if(MOC!$J$153,MOC!$H$152&amp;Wine!AT56,Wine!AT56)))))</f>
        <v/>
      </c>
      <c r="E3170" s="450" t="str">
        <f>if(Wine!AW56=0,"",IF(isblank(Wine!AW56),"",Wine!AW56))</f>
        <v/>
      </c>
      <c r="G3170" s="450" t="str">
        <f>if(Wine!AW56=0,"",IF(isblank(Wine!AW56),"",if(MOC!$J$156=true,Wine!$AT$14,$B$3129)))</f>
        <v/>
      </c>
      <c r="H3170" s="780">
        <f t="shared" si="32"/>
        <v>42</v>
      </c>
    </row>
    <row r="3171">
      <c r="A3171" s="779"/>
      <c r="C3171" s="450" t="b">
        <f>IF(ISBLANK(Wine!AU57),FALSE,if(Wine!AU57=0,FALSE,TRUE))</f>
        <v>0</v>
      </c>
      <c r="D3171" s="450" t="str">
        <f>if(Wine!AW57=0,"",IF(isblank(Wine!AW57),"",if(MOC!$J$152=false,Wine!AT57,if(C3171=true,MOC!$H$152&amp;Wine!AT57,if(MOC!$J$153,MOC!$H$152&amp;Wine!AT57,Wine!AT57)))))</f>
        <v/>
      </c>
      <c r="E3171" s="450" t="str">
        <f>if(Wine!AW57=0,"",IF(isblank(Wine!AW57),"",Wine!AW57))</f>
        <v/>
      </c>
      <c r="G3171" s="450" t="str">
        <f>if(Wine!AW57=0,"",IF(isblank(Wine!AW57),"",if(MOC!$J$156=true,Wine!$AT$14,$B$3129)))</f>
        <v/>
      </c>
      <c r="H3171" s="780">
        <f t="shared" si="32"/>
        <v>43</v>
      </c>
    </row>
    <row r="3172">
      <c r="A3172" s="779"/>
      <c r="C3172" s="450" t="b">
        <f>IF(ISBLANK(Wine!AU58),FALSE,if(Wine!AU58=0,FALSE,TRUE))</f>
        <v>0</v>
      </c>
      <c r="D3172" s="450" t="str">
        <f>if(Wine!AW58=0,"",IF(isblank(Wine!AW58),"",if(MOC!$J$152=false,Wine!AT58,if(C3172=true,MOC!$H$152&amp;Wine!AT58,if(MOC!$J$153,MOC!$H$152&amp;Wine!AT58,Wine!AT58)))))</f>
        <v/>
      </c>
      <c r="E3172" s="450" t="str">
        <f>if(Wine!AW58=0,"",IF(isblank(Wine!AW58),"",Wine!AW58))</f>
        <v/>
      </c>
      <c r="G3172" s="450" t="str">
        <f>if(Wine!AW58=0,"",IF(isblank(Wine!AW58),"",if(MOC!$J$156=true,Wine!$AT$14,$B$3129)))</f>
        <v/>
      </c>
      <c r="H3172" s="780">
        <f t="shared" si="32"/>
        <v>44</v>
      </c>
    </row>
    <row r="3173">
      <c r="A3173" s="779"/>
      <c r="C3173" s="450" t="b">
        <f>IF(ISBLANK(Wine!AU59),FALSE,if(Wine!AU59=0,FALSE,TRUE))</f>
        <v>0</v>
      </c>
      <c r="D3173" s="450" t="str">
        <f>if(Wine!AW59=0,"",IF(isblank(Wine!AW59),"",if(MOC!$J$152=false,Wine!AT59,if(C3173=true,MOC!$H$152&amp;Wine!AT59,if(MOC!$J$153,MOC!$H$152&amp;Wine!AT59,Wine!AT59)))))</f>
        <v/>
      </c>
      <c r="E3173" s="450" t="str">
        <f>if(Wine!AW59=0,"",IF(isblank(Wine!AW59),"",Wine!AW59))</f>
        <v/>
      </c>
      <c r="G3173" s="450" t="str">
        <f>if(Wine!AW59=0,"",IF(isblank(Wine!AW59),"",if(MOC!$J$156=true,Wine!$AT$14,$B$3129)))</f>
        <v/>
      </c>
      <c r="H3173" s="780">
        <f t="shared" si="32"/>
        <v>45</v>
      </c>
    </row>
    <row r="3174">
      <c r="A3174" s="779"/>
      <c r="C3174" s="450" t="b">
        <f>IF(ISBLANK(Wine!AU60),FALSE,if(Wine!AU60=0,FALSE,TRUE))</f>
        <v>0</v>
      </c>
      <c r="D3174" s="450" t="str">
        <f>if(Wine!AW60=0,"",IF(isblank(Wine!AW60),"",if(MOC!$J$152=false,Wine!AT60,if(C3174=true,MOC!$H$152&amp;Wine!AT60,if(MOC!$J$153,MOC!$H$152&amp;Wine!AT60,Wine!AT60)))))</f>
        <v/>
      </c>
      <c r="E3174" s="450" t="str">
        <f>if(Wine!AW60=0,"",IF(isblank(Wine!AW60),"",Wine!AW60))</f>
        <v/>
      </c>
      <c r="G3174" s="450" t="str">
        <f>if(Wine!AW60=0,"",IF(isblank(Wine!AW60),"",if(MOC!$J$156=true,Wine!$AT$14,$B$3129)))</f>
        <v/>
      </c>
      <c r="H3174" s="780">
        <f t="shared" si="32"/>
        <v>46</v>
      </c>
    </row>
    <row r="3175">
      <c r="A3175" s="779"/>
      <c r="C3175" s="450" t="b">
        <f>IF(ISBLANK(Wine!AU61),FALSE,if(Wine!AU61=0,FALSE,TRUE))</f>
        <v>0</v>
      </c>
      <c r="D3175" s="450" t="str">
        <f>if(Wine!AW61=0,"",IF(isblank(Wine!AW61),"",if(MOC!$J$152=false,Wine!AT61,if(C3175=true,MOC!$H$152&amp;Wine!AT61,if(MOC!$J$153,MOC!$H$152&amp;Wine!AT61,Wine!AT61)))))</f>
        <v/>
      </c>
      <c r="E3175" s="450" t="str">
        <f>if(Wine!AW61=0,"",IF(isblank(Wine!AW61),"",Wine!AW61))</f>
        <v/>
      </c>
      <c r="G3175" s="450" t="str">
        <f>if(Wine!AW61=0,"",IF(isblank(Wine!AW61),"",if(MOC!$J$156=true,Wine!$AT$14,$B$3129)))</f>
        <v/>
      </c>
      <c r="H3175" s="780">
        <f t="shared" si="32"/>
        <v>47</v>
      </c>
    </row>
    <row r="3176">
      <c r="A3176" s="779"/>
      <c r="C3176" s="450" t="b">
        <f>IF(ISBLANK(Wine!AU62),FALSE,if(Wine!AU62=0,FALSE,TRUE))</f>
        <v>0</v>
      </c>
      <c r="D3176" s="450" t="str">
        <f>if(Wine!AW62=0,"",IF(isblank(Wine!AW62),"",if(MOC!$J$152=false,Wine!AT62,if(C3176=true,MOC!$H$152&amp;Wine!AT62,if(MOC!$J$153,MOC!$H$152&amp;Wine!AT62,Wine!AT62)))))</f>
        <v/>
      </c>
      <c r="E3176" s="450" t="str">
        <f>if(Wine!AW62=0,"",IF(isblank(Wine!AW62),"",Wine!AW62))</f>
        <v/>
      </c>
      <c r="G3176" s="450" t="str">
        <f>if(Wine!AW62=0,"",IF(isblank(Wine!AW62),"",if(MOC!$J$156=true,Wine!$AT$14,$B$3129)))</f>
        <v/>
      </c>
      <c r="H3176" s="780">
        <f t="shared" si="32"/>
        <v>48</v>
      </c>
    </row>
    <row r="3177">
      <c r="A3177" s="779"/>
      <c r="C3177" s="450" t="b">
        <f>IF(ISBLANK(Wine!AU63),FALSE,if(Wine!AU63=0,FALSE,TRUE))</f>
        <v>0</v>
      </c>
      <c r="D3177" s="450" t="str">
        <f>if(Wine!AW63=0,"",IF(isblank(Wine!AW63),"",if(MOC!$J$152=false,Wine!AT63,if(C3177=true,MOC!$H$152&amp;Wine!AT63,if(MOC!$J$153,MOC!$H$152&amp;Wine!AT63,Wine!AT63)))))</f>
        <v/>
      </c>
      <c r="E3177" s="450" t="str">
        <f>if(Wine!AW63=0,"",IF(isblank(Wine!AW63),"",Wine!AW63))</f>
        <v/>
      </c>
      <c r="G3177" s="450" t="str">
        <f>if(Wine!AW63=0,"",IF(isblank(Wine!AW63),"",if(MOC!$J$156=true,Wine!$AT$14,$B$3129)))</f>
        <v/>
      </c>
      <c r="H3177" s="780">
        <f t="shared" si="32"/>
        <v>49</v>
      </c>
    </row>
    <row r="3178">
      <c r="A3178" s="779"/>
      <c r="C3178" s="450" t="b">
        <f>IF(ISBLANK(Wine!AU64),FALSE,if(Wine!AU64=0,FALSE,TRUE))</f>
        <v>0</v>
      </c>
      <c r="D3178" s="450" t="str">
        <f>if(Wine!AW64=0,"",IF(isblank(Wine!AW64),"",if(MOC!$J$152=false,Wine!AT64,if(C3178=true,MOC!$H$152&amp;Wine!AT64,if(MOC!$J$153,MOC!$H$152&amp;Wine!AT64,Wine!AT64)))))</f>
        <v/>
      </c>
      <c r="E3178" s="450" t="str">
        <f>if(Wine!AW64=0,"",IF(isblank(Wine!AW64),"",Wine!AW64))</f>
        <v/>
      </c>
      <c r="G3178" s="450" t="str">
        <f>if(Wine!AW64=0,"",IF(isblank(Wine!AW64),"",if(MOC!$J$156=true,Wine!$AT$14,$B$3129)))</f>
        <v/>
      </c>
      <c r="H3178" s="780">
        <f t="shared" si="32"/>
        <v>50</v>
      </c>
    </row>
    <row r="3179">
      <c r="A3179" s="779"/>
      <c r="C3179" s="450" t="b">
        <f>IF(ISBLANK(Wine!AU65),FALSE,if(Wine!AU65=0,FALSE,TRUE))</f>
        <v>0</v>
      </c>
      <c r="D3179" s="450" t="str">
        <f>if(Wine!AW65=0,"",IF(isblank(Wine!AW65),"",if(MOC!$J$152=false,Wine!AT65,if(C3179=true,MOC!$H$152&amp;Wine!AT65,if(MOC!$J$153,MOC!$H$152&amp;Wine!AT65,Wine!AT65)))))</f>
        <v/>
      </c>
      <c r="E3179" s="450" t="str">
        <f>if(Wine!AW65=0,"",IF(isblank(Wine!AW65),"",Wine!AW65))</f>
        <v/>
      </c>
      <c r="G3179" s="450" t="str">
        <f>if(Wine!AW65=0,"",IF(isblank(Wine!AW65),"",if(MOC!$J$156=true,Wine!$AT$14,$B$3129)))</f>
        <v/>
      </c>
      <c r="H3179" s="780">
        <f t="shared" si="32"/>
        <v>51</v>
      </c>
    </row>
    <row r="3180">
      <c r="A3180" s="779"/>
      <c r="C3180" s="450" t="b">
        <f>IF(ISBLANK(Wine!AU66),FALSE,if(Wine!AU66=0,FALSE,TRUE))</f>
        <v>0</v>
      </c>
      <c r="D3180" s="450" t="str">
        <f>if(Wine!AW66=0,"",IF(isblank(Wine!AW66),"",if(MOC!$J$152=false,Wine!AT66,if(C3180=true,MOC!$H$152&amp;Wine!AT66,if(MOC!$J$153,MOC!$H$152&amp;Wine!AT66,Wine!AT66)))))</f>
        <v/>
      </c>
      <c r="E3180" s="450" t="str">
        <f>if(Wine!AW66=0,"",IF(isblank(Wine!AW66),"",Wine!AW66))</f>
        <v/>
      </c>
      <c r="G3180" s="450" t="str">
        <f>if(Wine!AW66=0,"",IF(isblank(Wine!AW66),"",if(MOC!$J$156=true,Wine!$AT$14,$B$3129)))</f>
        <v/>
      </c>
      <c r="H3180" s="780">
        <f t="shared" si="32"/>
        <v>52</v>
      </c>
    </row>
    <row r="3181">
      <c r="A3181" s="779"/>
      <c r="C3181" s="450" t="b">
        <f>IF(ISBLANK(Wine!AU67),FALSE,if(Wine!AU67=0,FALSE,TRUE))</f>
        <v>0</v>
      </c>
      <c r="D3181" s="450" t="str">
        <f>if(Wine!AW67=0,"",IF(isblank(Wine!AW67),"",if(MOC!$J$152=false,Wine!AT67,if(C3181=true,MOC!$H$152&amp;Wine!AT67,if(MOC!$J$153,MOC!$H$152&amp;Wine!AT67,Wine!AT67)))))</f>
        <v/>
      </c>
      <c r="E3181" s="450" t="str">
        <f>if(Wine!AW67=0,"",IF(isblank(Wine!AW67),"",Wine!AW67))</f>
        <v/>
      </c>
      <c r="G3181" s="450" t="str">
        <f>if(Wine!AW67=0,"",IF(isblank(Wine!AW67),"",if(MOC!$J$156=true,Wine!$AT$14,$B$3129)))</f>
        <v/>
      </c>
      <c r="H3181" s="780">
        <f t="shared" si="32"/>
        <v>53</v>
      </c>
    </row>
    <row r="3182">
      <c r="A3182" s="779"/>
      <c r="C3182" s="450" t="b">
        <f>IF(ISBLANK(Wine!AU68),FALSE,if(Wine!AU68=0,FALSE,TRUE))</f>
        <v>0</v>
      </c>
      <c r="D3182" s="450" t="str">
        <f>if(Wine!AW68=0,"",IF(isblank(Wine!AW68),"",if(MOC!$J$152=false,Wine!AT68,if(C3182=true,MOC!$H$152&amp;Wine!AT68,if(MOC!$J$153,MOC!$H$152&amp;Wine!AT68,Wine!AT68)))))</f>
        <v/>
      </c>
      <c r="E3182" s="450" t="str">
        <f>if(Wine!AW68=0,"",IF(isblank(Wine!AW68),"",Wine!AW68))</f>
        <v/>
      </c>
      <c r="G3182" s="450" t="str">
        <f>if(Wine!AW68=0,"",IF(isblank(Wine!AW68),"",if(MOC!$J$156=true,Wine!$AT$14,$B$3129)))</f>
        <v/>
      </c>
      <c r="H3182" s="780">
        <f t="shared" si="32"/>
        <v>54</v>
      </c>
    </row>
    <row r="3183">
      <c r="A3183" s="779"/>
      <c r="C3183" s="450" t="b">
        <f>IF(ISBLANK(Wine!AU69),FALSE,if(Wine!AU69=0,FALSE,TRUE))</f>
        <v>0</v>
      </c>
      <c r="D3183" s="450" t="str">
        <f>if(Wine!AW69=0,"",IF(isblank(Wine!AW69),"",if(MOC!$J$152=false,Wine!AT69,if(C3183=true,MOC!$H$152&amp;Wine!AT69,if(MOC!$J$153,MOC!$H$152&amp;Wine!AT69,Wine!AT69)))))</f>
        <v/>
      </c>
      <c r="E3183" s="450" t="str">
        <f>if(Wine!AW69=0,"",IF(isblank(Wine!AW69),"",Wine!AW69))</f>
        <v/>
      </c>
      <c r="G3183" s="450" t="str">
        <f>if(Wine!AW69=0,"",IF(isblank(Wine!AW69),"",if(MOC!$J$156=true,Wine!$AT$14,$B$3129)))</f>
        <v/>
      </c>
      <c r="H3183" s="780">
        <f t="shared" si="32"/>
        <v>55</v>
      </c>
    </row>
    <row r="3184">
      <c r="A3184" s="779"/>
      <c r="C3184" s="450" t="b">
        <f>IF(ISBLANK(Wine!AU70),FALSE,if(Wine!AU70=0,FALSE,TRUE))</f>
        <v>0</v>
      </c>
      <c r="D3184" s="450" t="str">
        <f>if(Wine!AW70=0,"",IF(isblank(Wine!AW70),"",if(MOC!$J$152=false,Wine!AT70,if(C3184=true,MOC!$H$152&amp;Wine!AT70,if(MOC!$J$153,MOC!$H$152&amp;Wine!AT70,Wine!AT70)))))</f>
        <v/>
      </c>
      <c r="E3184" s="450" t="str">
        <f>if(Wine!AW70=0,"",IF(isblank(Wine!AW70),"",Wine!AW70))</f>
        <v/>
      </c>
      <c r="G3184" s="450" t="str">
        <f>if(Wine!AW70=0,"",IF(isblank(Wine!AW70),"",if(MOC!$J$156=true,Wine!$AT$14,$B$3129)))</f>
        <v/>
      </c>
      <c r="H3184" s="780">
        <f t="shared" si="32"/>
        <v>56</v>
      </c>
    </row>
    <row r="3185">
      <c r="A3185" s="779"/>
      <c r="C3185" s="450" t="b">
        <f>IF(ISBLANK(Wine!AU71),FALSE,if(Wine!AU71=0,FALSE,TRUE))</f>
        <v>0</v>
      </c>
      <c r="D3185" s="450" t="str">
        <f>if(Wine!AW71=0,"",IF(isblank(Wine!AW71),"",if(MOC!$J$152=false,Wine!AT71,if(C3185=true,MOC!$H$152&amp;Wine!AT71,if(MOC!$J$153,MOC!$H$152&amp;Wine!AT71,Wine!AT71)))))</f>
        <v/>
      </c>
      <c r="E3185" s="450" t="str">
        <f>if(Wine!AW71=0,"",IF(isblank(Wine!AW71),"",Wine!AW71))</f>
        <v/>
      </c>
      <c r="G3185" s="450" t="str">
        <f>if(Wine!AW71=0,"",IF(isblank(Wine!AW71),"",if(MOC!$J$156=true,Wine!$AT$14,$B$3129)))</f>
        <v/>
      </c>
      <c r="H3185" s="780">
        <f t="shared" si="32"/>
        <v>57</v>
      </c>
    </row>
    <row r="3186">
      <c r="A3186" s="779"/>
      <c r="C3186" s="450" t="b">
        <f>IF(ISBLANK(Wine!AU72),FALSE,if(Wine!AU72=0,FALSE,TRUE))</f>
        <v>0</v>
      </c>
      <c r="D3186" s="450" t="str">
        <f>if(Wine!AW72=0,"",IF(isblank(Wine!AW72),"",if(MOC!$J$152=false,Wine!AT72,if(C3186=true,MOC!$H$152&amp;Wine!AT72,if(MOC!$J$153,MOC!$H$152&amp;Wine!AT72,Wine!AT72)))))</f>
        <v/>
      </c>
      <c r="E3186" s="450" t="str">
        <f>if(Wine!AW72=0,"",IF(isblank(Wine!AW72),"",Wine!AW72))</f>
        <v/>
      </c>
      <c r="G3186" s="450" t="str">
        <f>if(Wine!AW72=0,"",IF(isblank(Wine!AW72),"",if(MOC!$J$156=true,Wine!$AT$14,$B$3129)))</f>
        <v/>
      </c>
      <c r="H3186" s="780">
        <f t="shared" si="32"/>
        <v>58</v>
      </c>
    </row>
    <row r="3187">
      <c r="A3187" s="779"/>
      <c r="C3187" s="450" t="b">
        <f>IF(ISBLANK(Wine!AU73),FALSE,if(Wine!AU73=0,FALSE,TRUE))</f>
        <v>0</v>
      </c>
      <c r="D3187" s="450" t="str">
        <f>if(Wine!AW73=0,"",IF(isblank(Wine!AW73),"",if(MOC!$J$152=false,Wine!AT73,if(C3187=true,MOC!$H$152&amp;Wine!AT73,if(MOC!$J$153,MOC!$H$152&amp;Wine!AT73,Wine!AT73)))))</f>
        <v/>
      </c>
      <c r="E3187" s="450" t="str">
        <f>if(Wine!AW73=0,"",IF(isblank(Wine!AW73),"",Wine!AW73))</f>
        <v/>
      </c>
      <c r="G3187" s="450" t="str">
        <f>if(Wine!AW73=0,"",IF(isblank(Wine!AW73),"",if(MOC!$J$156=true,Wine!$AT$14,$B$3129)))</f>
        <v/>
      </c>
      <c r="H3187" s="780">
        <f t="shared" si="32"/>
        <v>59</v>
      </c>
    </row>
    <row r="3188">
      <c r="A3188" s="779"/>
      <c r="C3188" s="450" t="b">
        <f>IF(ISBLANK(Wine!AU74),FALSE,if(Wine!AU74=0,FALSE,TRUE))</f>
        <v>0</v>
      </c>
      <c r="D3188" s="450" t="str">
        <f>if(Wine!AW74=0,"",IF(isblank(Wine!AW74),"",if(MOC!$J$152=false,Wine!AT74,if(C3188=true,MOC!$H$152&amp;Wine!AT74,if(MOC!$J$153,MOC!$H$152&amp;Wine!AT74,Wine!AT74)))))</f>
        <v/>
      </c>
      <c r="E3188" s="450" t="str">
        <f>if(Wine!AW74=0,"",IF(isblank(Wine!AW74),"",Wine!AW74))</f>
        <v/>
      </c>
      <c r="G3188" s="450" t="str">
        <f>if(Wine!AW74=0,"",IF(isblank(Wine!AW74),"",if(MOC!$J$156=true,Wine!$AT$14,$B$3129)))</f>
        <v/>
      </c>
      <c r="H3188" s="780">
        <f t="shared" si="32"/>
        <v>60</v>
      </c>
    </row>
    <row r="3189">
      <c r="A3189" s="779"/>
      <c r="C3189" s="450" t="b">
        <f>IF(ISBLANK(Wine!AU75),FALSE,if(Wine!AU75=0,FALSE,TRUE))</f>
        <v>0</v>
      </c>
      <c r="D3189" s="450" t="str">
        <f>if(Wine!AW75=0,"",IF(isblank(Wine!AW75),"",if(MOC!$J$152=false,Wine!AT75,if(C3189=true,MOC!$H$152&amp;Wine!AT75,if(MOC!$J$153,MOC!$H$152&amp;Wine!AT75,Wine!AT75)))))</f>
        <v/>
      </c>
      <c r="E3189" s="450" t="str">
        <f>if(Wine!AW75=0,"",IF(isblank(Wine!AW75),"",Wine!AW75))</f>
        <v/>
      </c>
      <c r="G3189" s="450" t="str">
        <f>if(Wine!AW75=0,"",IF(isblank(Wine!AW75),"",if(MOC!$J$156=true,Wine!$AT$14,$B$3129)))</f>
        <v/>
      </c>
      <c r="H3189" s="780">
        <f t="shared" si="32"/>
        <v>61</v>
      </c>
    </row>
    <row r="3190">
      <c r="A3190" s="779"/>
      <c r="C3190" s="450" t="b">
        <f>IF(ISBLANK(Wine!AU76),FALSE,if(Wine!AU76=0,FALSE,TRUE))</f>
        <v>0</v>
      </c>
      <c r="D3190" s="450" t="str">
        <f>if(Wine!AW76=0,"",IF(isblank(Wine!AW76),"",if(MOC!$J$152=false,Wine!AT76,if(C3190=true,MOC!$H$152&amp;Wine!AT76,if(MOC!$J$153,MOC!$H$152&amp;Wine!AT76,Wine!AT76)))))</f>
        <v/>
      </c>
      <c r="E3190" s="450" t="str">
        <f>if(Wine!AW76=0,"",IF(isblank(Wine!AW76),"",Wine!AW76))</f>
        <v/>
      </c>
      <c r="G3190" s="450" t="str">
        <f>if(Wine!AW76=0,"",IF(isblank(Wine!AW76),"",if(MOC!$J$156=true,Wine!$AT$14,$B$3129)))</f>
        <v/>
      </c>
      <c r="H3190" s="780">
        <f t="shared" si="32"/>
        <v>62</v>
      </c>
    </row>
    <row r="3191">
      <c r="A3191" s="779"/>
      <c r="C3191" s="450" t="b">
        <f>IF(ISBLANK(Wine!AU77),FALSE,if(Wine!AU77=0,FALSE,TRUE))</f>
        <v>0</v>
      </c>
      <c r="D3191" s="450" t="str">
        <f>if(Wine!AW77=0,"",IF(isblank(Wine!AW77),"",if(MOC!$J$152=false,Wine!AT77,if(C3191=true,MOC!$H$152&amp;Wine!AT77,if(MOC!$J$153,MOC!$H$152&amp;Wine!AT77,Wine!AT77)))))</f>
        <v/>
      </c>
      <c r="E3191" s="450" t="str">
        <f>if(Wine!AW77=0,"",IF(isblank(Wine!AW77),"",Wine!AW77))</f>
        <v/>
      </c>
      <c r="G3191" s="450" t="str">
        <f>if(Wine!AW77=0,"",IF(isblank(Wine!AW77),"",if(MOC!$J$156=true,Wine!$AT$14,$B$3129)))</f>
        <v/>
      </c>
      <c r="H3191" s="780">
        <f t="shared" si="32"/>
        <v>63</v>
      </c>
    </row>
    <row r="3192">
      <c r="A3192" s="779"/>
      <c r="C3192" s="450" t="b">
        <f>IF(ISBLANK(Wine!AU78),FALSE,if(Wine!AU78=0,FALSE,TRUE))</f>
        <v>0</v>
      </c>
      <c r="D3192" s="450" t="str">
        <f>if(Wine!AW78=0,"",IF(isblank(Wine!AW78),"",if(MOC!$J$152=false,Wine!AT78,if(C3192=true,MOC!$H$152&amp;Wine!AT78,if(MOC!$J$153,MOC!$H$152&amp;Wine!AT78,Wine!AT78)))))</f>
        <v/>
      </c>
      <c r="E3192" s="450" t="str">
        <f>if(Wine!AW78=0,"",IF(isblank(Wine!AW78),"",Wine!AW78))</f>
        <v/>
      </c>
      <c r="G3192" s="450" t="str">
        <f>if(Wine!AW78=0,"",IF(isblank(Wine!AW78),"",if(MOC!$J$156=true,Wine!$AT$14,$B$3129)))</f>
        <v/>
      </c>
      <c r="H3192" s="780">
        <f t="shared" si="32"/>
        <v>64</v>
      </c>
    </row>
    <row r="3193">
      <c r="A3193" s="779"/>
      <c r="C3193" s="450" t="b">
        <f>IF(ISBLANK(Wine!AU79),FALSE,if(Wine!AU79=0,FALSE,TRUE))</f>
        <v>0</v>
      </c>
      <c r="D3193" s="450" t="str">
        <f>if(Wine!AW79=0,"",IF(isblank(Wine!AW79),"",if(MOC!$J$152=false,Wine!AT79,if(C3193=true,MOC!$H$152&amp;Wine!AT79,if(MOC!$J$153,MOC!$H$152&amp;Wine!AT79,Wine!AT79)))))</f>
        <v/>
      </c>
      <c r="E3193" s="450" t="str">
        <f>if(Wine!AW79=0,"",IF(isblank(Wine!AW79),"",Wine!AW79))</f>
        <v/>
      </c>
      <c r="G3193" s="450" t="str">
        <f>if(Wine!AW79=0,"",IF(isblank(Wine!AW79),"",if(MOC!$J$156=true,Wine!$AT$14,$B$3129)))</f>
        <v/>
      </c>
      <c r="H3193" s="780">
        <f t="shared" si="32"/>
        <v>65</v>
      </c>
    </row>
    <row r="3194">
      <c r="A3194" s="779"/>
      <c r="C3194" s="450" t="b">
        <f>IF(ISBLANK(Wine!AU80),FALSE,if(Wine!AU80=0,FALSE,TRUE))</f>
        <v>0</v>
      </c>
      <c r="D3194" s="450" t="str">
        <f>if(Wine!AW80=0,"",IF(isblank(Wine!AW80),"",if(MOC!$J$152=false,Wine!AT80,if(C3194=true,MOC!$H$152&amp;Wine!AT80,if(MOC!$J$153,MOC!$H$152&amp;Wine!AT80,Wine!AT80)))))</f>
        <v/>
      </c>
      <c r="E3194" s="450" t="str">
        <f>if(Wine!AW80=0,"",IF(isblank(Wine!AW80),"",Wine!AW80))</f>
        <v/>
      </c>
      <c r="G3194" s="450" t="str">
        <f>if(Wine!AW80=0,"",IF(isblank(Wine!AW80),"",if(MOC!$J$156=true,Wine!$AT$14,$B$3129)))</f>
        <v/>
      </c>
      <c r="H3194" s="780">
        <f t="shared" si="32"/>
        <v>66</v>
      </c>
    </row>
    <row r="3195">
      <c r="A3195" s="779"/>
      <c r="C3195" s="450" t="b">
        <f>IF(ISBLANK(Wine!AU81),FALSE,if(Wine!AU81=0,FALSE,TRUE))</f>
        <v>0</v>
      </c>
      <c r="D3195" s="450" t="str">
        <f>if(Wine!AW81=0,"",IF(isblank(Wine!AW81),"",if(MOC!$J$152=false,Wine!AT81,if(C3195=true,MOC!$H$152&amp;Wine!AT81,if(MOC!$J$153,MOC!$H$152&amp;Wine!AT81,Wine!AT81)))))</f>
        <v/>
      </c>
      <c r="E3195" s="450" t="str">
        <f>if(Wine!AW81=0,"",IF(isblank(Wine!AW81),"",Wine!AW81))</f>
        <v/>
      </c>
      <c r="G3195" s="450" t="str">
        <f>if(Wine!AW81=0,"",IF(isblank(Wine!AW81),"",if(MOC!$J$156=true,Wine!$AT$14,$B$3129)))</f>
        <v/>
      </c>
      <c r="H3195" s="780">
        <f t="shared" si="32"/>
        <v>67</v>
      </c>
    </row>
    <row r="3196">
      <c r="A3196" s="779"/>
      <c r="C3196" s="450" t="b">
        <f>IF(ISBLANK(Wine!AU82),FALSE,if(Wine!AU82=0,FALSE,TRUE))</f>
        <v>0</v>
      </c>
      <c r="D3196" s="450" t="str">
        <f>if(Wine!AW82=0,"",IF(isblank(Wine!AW82),"",if(MOC!$J$152=false,Wine!AT82,if(C3196=true,MOC!$H$152&amp;Wine!AT82,if(MOC!$J$153,MOC!$H$152&amp;Wine!AT82,Wine!AT82)))))</f>
        <v/>
      </c>
      <c r="E3196" s="450" t="str">
        <f>if(Wine!AW82=0,"",IF(isblank(Wine!AW82),"",Wine!AW82))</f>
        <v/>
      </c>
      <c r="G3196" s="450" t="str">
        <f>if(Wine!AW82=0,"",IF(isblank(Wine!AW82),"",if(MOC!$J$156=true,Wine!$AT$14,$B$3129)))</f>
        <v/>
      </c>
      <c r="H3196" s="780">
        <f t="shared" si="32"/>
        <v>68</v>
      </c>
    </row>
    <row r="3197">
      <c r="A3197" s="779"/>
      <c r="C3197" s="450" t="b">
        <f>IF(ISBLANK(Wine!AU83),FALSE,if(Wine!AU83=0,FALSE,TRUE))</f>
        <v>0</v>
      </c>
      <c r="D3197" s="450" t="str">
        <f>if(Wine!AW83=0,"",IF(isblank(Wine!AW83),"",if(MOC!$J$152=false,Wine!AT83,if(C3197=true,MOC!$H$152&amp;Wine!AT83,if(MOC!$J$153,MOC!$H$152&amp;Wine!AT83,Wine!AT83)))))</f>
        <v/>
      </c>
      <c r="E3197" s="450" t="str">
        <f>if(Wine!AW83=0,"",IF(isblank(Wine!AW83),"",Wine!AW83))</f>
        <v/>
      </c>
      <c r="G3197" s="450" t="str">
        <f>if(Wine!AW83=0,"",IF(isblank(Wine!AW83),"",if(MOC!$J$156=true,Wine!$AT$14,$B$3129)))</f>
        <v/>
      </c>
      <c r="H3197" s="780">
        <f t="shared" si="32"/>
        <v>69</v>
      </c>
    </row>
    <row r="3198">
      <c r="A3198" s="779"/>
      <c r="C3198" s="450" t="b">
        <f>IF(ISBLANK(Wine!AU84),FALSE,if(Wine!AU84=0,FALSE,TRUE))</f>
        <v>0</v>
      </c>
      <c r="D3198" s="450" t="str">
        <f>if(Wine!AW84=0,"",IF(isblank(Wine!AW84),"",if(MOC!$J$152=false,Wine!AT84,if(C3198=true,MOC!$H$152&amp;Wine!AT84,if(MOC!$J$153,MOC!$H$152&amp;Wine!AT84,Wine!AT84)))))</f>
        <v/>
      </c>
      <c r="E3198" s="450" t="str">
        <f>if(Wine!AW84=0,"",IF(isblank(Wine!AW84),"",Wine!AW84))</f>
        <v/>
      </c>
      <c r="G3198" s="450" t="str">
        <f>if(Wine!AW84=0,"",IF(isblank(Wine!AW84),"",if(MOC!$J$156=true,Wine!$AT$14,$B$3129)))</f>
        <v/>
      </c>
      <c r="H3198" s="780">
        <f t="shared" si="32"/>
        <v>70</v>
      </c>
    </row>
    <row r="3199">
      <c r="A3199" s="779"/>
      <c r="C3199" s="450" t="b">
        <f>IF(ISBLANK(Wine!AU85),FALSE,if(Wine!AU85=0,FALSE,TRUE))</f>
        <v>0</v>
      </c>
      <c r="D3199" s="450" t="str">
        <f>if(Wine!AW85=0,"",IF(isblank(Wine!AW85),"",if(MOC!$J$152=false,Wine!AT85,if(C3199=true,MOC!$H$152&amp;Wine!AT85,if(MOC!$J$153,MOC!$H$152&amp;Wine!AT85,Wine!AT85)))))</f>
        <v/>
      </c>
      <c r="E3199" s="450" t="str">
        <f>if(Wine!AW85=0,"",IF(isblank(Wine!AW85),"",Wine!AW85))</f>
        <v/>
      </c>
      <c r="G3199" s="450" t="str">
        <f>if(Wine!AW85=0,"",IF(isblank(Wine!AW85),"",if(MOC!$J$156=true,Wine!$AT$14,$B$3129)))</f>
        <v/>
      </c>
      <c r="H3199" s="780">
        <f t="shared" si="32"/>
        <v>71</v>
      </c>
    </row>
    <row r="3200">
      <c r="A3200" s="779"/>
      <c r="C3200" s="450" t="b">
        <f>IF(ISBLANK(Wine!AU86),FALSE,if(Wine!AU86=0,FALSE,TRUE))</f>
        <v>0</v>
      </c>
      <c r="D3200" s="450" t="str">
        <f>if(Wine!AW86=0,"",IF(isblank(Wine!AW86),"",if(MOC!$J$152=false,Wine!AT86,if(C3200=true,MOC!$H$152&amp;Wine!AT86,if(MOC!$J$153,MOC!$H$152&amp;Wine!AT86,Wine!AT86)))))</f>
        <v/>
      </c>
      <c r="E3200" s="450" t="str">
        <f>if(Wine!AW86=0,"",IF(isblank(Wine!AW86),"",Wine!AW86))</f>
        <v/>
      </c>
      <c r="G3200" s="450" t="str">
        <f>if(Wine!AW86=0,"",IF(isblank(Wine!AW86),"",if(MOC!$J$156=true,Wine!$AT$14,$B$3129)))</f>
        <v/>
      </c>
      <c r="H3200" s="780">
        <f t="shared" si="32"/>
        <v>72</v>
      </c>
    </row>
    <row r="3201">
      <c r="A3201" s="779"/>
      <c r="C3201" s="450" t="b">
        <f>IF(ISBLANK(Wine!AU87),FALSE,if(Wine!AU87=0,FALSE,TRUE))</f>
        <v>0</v>
      </c>
      <c r="D3201" s="450" t="str">
        <f>if(Wine!AW87=0,"",IF(isblank(Wine!AW87),"",if(MOC!$J$152=false,Wine!AT87,if(C3201=true,MOC!$H$152&amp;Wine!AT87,if(MOC!$J$153,MOC!$H$152&amp;Wine!AT87,Wine!AT87)))))</f>
        <v/>
      </c>
      <c r="E3201" s="450" t="str">
        <f>if(Wine!AW87=0,"",IF(isblank(Wine!AW87),"",Wine!AW87))</f>
        <v/>
      </c>
      <c r="G3201" s="450" t="str">
        <f>if(Wine!AW87=0,"",IF(isblank(Wine!AW87),"",if(MOC!$J$156=true,Wine!$AT$14,$B$3129)))</f>
        <v/>
      </c>
      <c r="H3201" s="780">
        <f t="shared" si="32"/>
        <v>73</v>
      </c>
    </row>
    <row r="3202">
      <c r="A3202" s="779"/>
      <c r="C3202" s="450" t="b">
        <f>IF(ISBLANK(Wine!AU88),FALSE,if(Wine!AU88=0,FALSE,TRUE))</f>
        <v>0</v>
      </c>
      <c r="D3202" s="450" t="str">
        <f>if(Wine!AW88=0,"",IF(isblank(Wine!AW88),"",if(MOC!$J$152=false,Wine!AT88,if(C3202=true,MOC!$H$152&amp;Wine!AT88,if(MOC!$J$153,MOC!$H$152&amp;Wine!AT88,Wine!AT88)))))</f>
        <v/>
      </c>
      <c r="E3202" s="450" t="str">
        <f>if(Wine!AW88=0,"",IF(isblank(Wine!AW88),"",Wine!AW88))</f>
        <v/>
      </c>
      <c r="G3202" s="450" t="str">
        <f>if(Wine!AW88=0,"",IF(isblank(Wine!AW88),"",if(MOC!$J$156=true,Wine!$AT$14,$B$3129)))</f>
        <v/>
      </c>
      <c r="H3202" s="780">
        <f t="shared" si="32"/>
        <v>74</v>
      </c>
    </row>
    <row r="3203">
      <c r="A3203" s="779"/>
      <c r="C3203" s="450" t="b">
        <f>IF(ISBLANK(Wine!AU89),FALSE,if(Wine!AU89=0,FALSE,TRUE))</f>
        <v>0</v>
      </c>
      <c r="D3203" s="450" t="str">
        <f>if(Wine!AW89=0,"",IF(isblank(Wine!AW89),"",if(MOC!$J$152=false,Wine!AT89,if(C3203=true,MOC!$H$152&amp;Wine!AT89,if(MOC!$J$153,MOC!$H$152&amp;Wine!AT89,Wine!AT89)))))</f>
        <v/>
      </c>
      <c r="E3203" s="450" t="str">
        <f>if(Wine!AW89=0,"",IF(isblank(Wine!AW89),"",Wine!AW89))</f>
        <v/>
      </c>
      <c r="G3203" s="450" t="str">
        <f>if(Wine!AW89=0,"",IF(isblank(Wine!AW89),"",if(MOC!$J$156=true,Wine!$AT$14,$B$3129)))</f>
        <v/>
      </c>
      <c r="H3203" s="780">
        <f t="shared" si="32"/>
        <v>75</v>
      </c>
    </row>
    <row r="3204">
      <c r="A3204" s="779"/>
      <c r="C3204" s="450" t="b">
        <f>IF(ISBLANK(Wine!AU90),FALSE,if(Wine!AU90=0,FALSE,TRUE))</f>
        <v>0</v>
      </c>
      <c r="D3204" s="450" t="str">
        <f>if(Wine!AW90=0,"",IF(isblank(Wine!AW90),"",if(MOC!$J$152=false,Wine!AT90,if(C3204=true,MOC!$H$152&amp;Wine!AT90,if(MOC!$J$153,MOC!$H$152&amp;Wine!AT90,Wine!AT90)))))</f>
        <v/>
      </c>
      <c r="E3204" s="450" t="str">
        <f>if(Wine!AW90=0,"",IF(isblank(Wine!AW90),"",Wine!AW90))</f>
        <v/>
      </c>
      <c r="G3204" s="450" t="str">
        <f>if(Wine!AW90=0,"",IF(isblank(Wine!AW90),"",if(MOC!$J$156=true,Wine!$AT$14,$B$3129)))</f>
        <v/>
      </c>
      <c r="H3204" s="780">
        <f t="shared" si="32"/>
        <v>76</v>
      </c>
    </row>
    <row r="3205">
      <c r="A3205" s="779"/>
      <c r="C3205" s="450" t="b">
        <f>IF(ISBLANK(Wine!AU91),FALSE,if(Wine!AU91=0,FALSE,TRUE))</f>
        <v>0</v>
      </c>
      <c r="D3205" s="450" t="str">
        <f>if(Wine!AW91=0,"",IF(isblank(Wine!AW91),"",if(MOC!$J$152=false,Wine!AT91,if(C3205=true,MOC!$H$152&amp;Wine!AT91,if(MOC!$J$153,MOC!$H$152&amp;Wine!AT91,Wine!AT91)))))</f>
        <v/>
      </c>
      <c r="E3205" s="450" t="str">
        <f>if(Wine!AW91=0,"",IF(isblank(Wine!AW91),"",Wine!AW91))</f>
        <v/>
      </c>
      <c r="G3205" s="450" t="str">
        <f>if(Wine!AW91=0,"",IF(isblank(Wine!AW91),"",if(MOC!$J$156=true,Wine!$AT$14,$B$3129)))</f>
        <v/>
      </c>
      <c r="H3205" s="780">
        <f t="shared" si="32"/>
        <v>77</v>
      </c>
    </row>
    <row r="3206">
      <c r="A3206" s="779"/>
      <c r="C3206" s="450" t="b">
        <f>IF(ISBLANK(Wine!AU92),FALSE,if(Wine!AU92=0,FALSE,TRUE))</f>
        <v>0</v>
      </c>
      <c r="D3206" s="450" t="str">
        <f>if(Wine!AW92=0,"",IF(isblank(Wine!AW92),"",if(MOC!$J$152=false,Wine!AT92,if(C3206=true,MOC!$H$152&amp;Wine!AT92,if(MOC!$J$153,MOC!$H$152&amp;Wine!AT92,Wine!AT92)))))</f>
        <v/>
      </c>
      <c r="E3206" s="450" t="str">
        <f>if(Wine!AW92=0,"",IF(isblank(Wine!AW92),"",Wine!AW92))</f>
        <v/>
      </c>
      <c r="G3206" s="450" t="str">
        <f>if(Wine!AW92=0,"",IF(isblank(Wine!AW92),"",if(MOC!$J$156=true,Wine!$AT$14,$B$3129)))</f>
        <v/>
      </c>
      <c r="H3206" s="780">
        <f t="shared" si="32"/>
        <v>78</v>
      </c>
    </row>
    <row r="3207">
      <c r="A3207" s="779"/>
      <c r="C3207" s="450" t="b">
        <f>IF(ISBLANK(Wine!AU93),FALSE,if(Wine!AU93=0,FALSE,TRUE))</f>
        <v>0</v>
      </c>
      <c r="D3207" s="450" t="str">
        <f>if(Wine!AW93=0,"",IF(isblank(Wine!AW93),"",if(MOC!$J$152=false,Wine!AT93,if(C3207=true,MOC!$H$152&amp;Wine!AT93,if(MOC!$J$153,MOC!$H$152&amp;Wine!AT93,Wine!AT93)))))</f>
        <v/>
      </c>
      <c r="E3207" s="450" t="str">
        <f>if(Wine!AW93=0,"",IF(isblank(Wine!AW93),"",Wine!AW93))</f>
        <v/>
      </c>
      <c r="G3207" s="450" t="str">
        <f>if(Wine!AW93=0,"",IF(isblank(Wine!AW93),"",if(MOC!$J$156=true,Wine!$AT$14,$B$3129)))</f>
        <v/>
      </c>
      <c r="H3207" s="780">
        <f t="shared" si="32"/>
        <v>79</v>
      </c>
    </row>
    <row r="3208">
      <c r="A3208" s="779"/>
      <c r="C3208" s="450" t="b">
        <f>IF(ISBLANK(Wine!AU94),FALSE,if(Wine!AU94=0,FALSE,TRUE))</f>
        <v>0</v>
      </c>
      <c r="D3208" s="450" t="str">
        <f>if(Wine!AW94=0,"",IF(isblank(Wine!AW94),"",if(MOC!$J$152=false,Wine!AT94,if(C3208=true,MOC!$H$152&amp;Wine!AT94,if(MOC!$J$153,MOC!$H$152&amp;Wine!AT94,Wine!AT94)))))</f>
        <v/>
      </c>
      <c r="E3208" s="450" t="str">
        <f>if(Wine!AW94=0,"",IF(isblank(Wine!AW94),"",Wine!AW94))</f>
        <v/>
      </c>
      <c r="G3208" s="450" t="str">
        <f>if(Wine!AW94=0,"",IF(isblank(Wine!AW94),"",if(MOC!$J$156=true,Wine!$AT$14,$B$3129)))</f>
        <v/>
      </c>
      <c r="H3208" s="780">
        <f t="shared" si="32"/>
        <v>80</v>
      </c>
    </row>
    <row r="3209">
      <c r="A3209" s="779"/>
      <c r="C3209" s="450" t="b">
        <f>IF(ISBLANK(Wine!AU95),FALSE,if(Wine!AU95=0,FALSE,TRUE))</f>
        <v>0</v>
      </c>
      <c r="D3209" s="450" t="str">
        <f>if(Wine!AW95=0,"",IF(isblank(Wine!AW95),"",if(MOC!$J$152=false,Wine!AT95,if(C3209=true,MOC!$H$152&amp;Wine!AT95,if(MOC!$J$153,MOC!$H$152&amp;Wine!AT95,Wine!AT95)))))</f>
        <v/>
      </c>
      <c r="E3209" s="450" t="str">
        <f>if(Wine!AW95=0,"",IF(isblank(Wine!AW95),"",Wine!AW95))</f>
        <v/>
      </c>
      <c r="G3209" s="450" t="str">
        <f>if(Wine!AW95=0,"",IF(isblank(Wine!AW95),"",if(MOC!$J$156=true,Wine!$AT$14,$B$3129)))</f>
        <v/>
      </c>
      <c r="H3209" s="780">
        <f t="shared" si="32"/>
        <v>81</v>
      </c>
    </row>
    <row r="3210">
      <c r="A3210" s="779"/>
      <c r="C3210" s="450" t="b">
        <f>IF(ISBLANK(Wine!AU96),FALSE,if(Wine!AU96=0,FALSE,TRUE))</f>
        <v>0</v>
      </c>
      <c r="D3210" s="450" t="str">
        <f>if(Wine!AW96=0,"",IF(isblank(Wine!AW96),"",if(MOC!$J$152=false,Wine!AT96,if(C3210=true,MOC!$H$152&amp;Wine!AT96,if(MOC!$J$153,MOC!$H$152&amp;Wine!AT96,Wine!AT96)))))</f>
        <v/>
      </c>
      <c r="E3210" s="450" t="str">
        <f>if(Wine!AW96=0,"",IF(isblank(Wine!AW96),"",Wine!AW96))</f>
        <v/>
      </c>
      <c r="G3210" s="450" t="str">
        <f>if(Wine!AW96=0,"",IF(isblank(Wine!AW96),"",if(MOC!$J$156=true,Wine!$AT$14,$B$3129)))</f>
        <v/>
      </c>
      <c r="H3210" s="780">
        <f t="shared" si="32"/>
        <v>82</v>
      </c>
    </row>
    <row r="3211">
      <c r="A3211" s="779"/>
      <c r="C3211" s="450" t="b">
        <f>IF(ISBLANK(Wine!AU97),FALSE,if(Wine!AU97=0,FALSE,TRUE))</f>
        <v>0</v>
      </c>
      <c r="D3211" s="450" t="str">
        <f>if(Wine!AW97=0,"",IF(isblank(Wine!AW97),"",if(MOC!$J$152=false,Wine!AT97,if(C3211=true,MOC!$H$152&amp;Wine!AT97,if(MOC!$J$153,MOC!$H$152&amp;Wine!AT97,Wine!AT97)))))</f>
        <v/>
      </c>
      <c r="E3211" s="450" t="str">
        <f>if(Wine!AW97=0,"",IF(isblank(Wine!AW97),"",Wine!AW97))</f>
        <v/>
      </c>
      <c r="G3211" s="450" t="str">
        <f>if(Wine!AW97=0,"",IF(isblank(Wine!AW97),"",if(MOC!$J$156=true,Wine!$AT$14,$B$3129)))</f>
        <v/>
      </c>
      <c r="H3211" s="780">
        <f t="shared" si="32"/>
        <v>83</v>
      </c>
    </row>
    <row r="3212">
      <c r="A3212" s="779"/>
      <c r="C3212" s="450" t="b">
        <f>IF(ISBLANK(Wine!AU98),FALSE,if(Wine!AU98=0,FALSE,TRUE))</f>
        <v>0</v>
      </c>
      <c r="D3212" s="450" t="str">
        <f>if(Wine!AW98=0,"",IF(isblank(Wine!AW98),"",if(MOC!$J$152=false,Wine!AT98,if(C3212=true,MOC!$H$152&amp;Wine!AT98,if(MOC!$J$153,MOC!$H$152&amp;Wine!AT98,Wine!AT98)))))</f>
        <v/>
      </c>
      <c r="E3212" s="450" t="str">
        <f>if(Wine!AW98=0,"",IF(isblank(Wine!AW98),"",Wine!AW98))</f>
        <v/>
      </c>
      <c r="G3212" s="450" t="str">
        <f>if(Wine!AW98=0,"",IF(isblank(Wine!AW98),"",if(MOC!$J$156=true,Wine!$AT$14,$B$3129)))</f>
        <v/>
      </c>
      <c r="H3212" s="780">
        <f t="shared" si="32"/>
        <v>84</v>
      </c>
    </row>
    <row r="3213">
      <c r="A3213" s="779"/>
      <c r="C3213" s="450" t="b">
        <f>IF(ISBLANK(Wine!AU99),FALSE,if(Wine!AU99=0,FALSE,TRUE))</f>
        <v>0</v>
      </c>
      <c r="D3213" s="450" t="str">
        <f>if(Wine!AW99=0,"",IF(isblank(Wine!AW99),"",if(MOC!$J$152=false,Wine!AT99,if(C3213=true,MOC!$H$152&amp;Wine!AT99,if(MOC!$J$153,MOC!$H$152&amp;Wine!AT99,Wine!AT99)))))</f>
        <v/>
      </c>
      <c r="E3213" s="450" t="str">
        <f>if(Wine!AW99=0,"",IF(isblank(Wine!AW99),"",Wine!AW99))</f>
        <v/>
      </c>
      <c r="G3213" s="450" t="str">
        <f>if(Wine!AW99=0,"",IF(isblank(Wine!AW99),"",if(MOC!$J$156=true,Wine!$AT$14,$B$3129)))</f>
        <v/>
      </c>
      <c r="H3213" s="780">
        <f t="shared" si="32"/>
        <v>85</v>
      </c>
    </row>
    <row r="3214">
      <c r="A3214" s="779"/>
      <c r="C3214" s="450" t="b">
        <f>IF(ISBLANK(Wine!AU100),FALSE,if(Wine!AU100=0,FALSE,TRUE))</f>
        <v>0</v>
      </c>
      <c r="D3214" s="450" t="str">
        <f>if(Wine!AW100=0,"",IF(isblank(Wine!AW100),"",if(MOC!$J$152=false,Wine!AT100,if(C3214=true,MOC!$H$152&amp;Wine!AT100,if(MOC!$J$153,MOC!$H$152&amp;Wine!AT100,Wine!AT100)))))</f>
        <v/>
      </c>
      <c r="E3214" s="450" t="str">
        <f>if(Wine!AW100=0,"",IF(isblank(Wine!AW100),"",Wine!AW100))</f>
        <v/>
      </c>
      <c r="G3214" s="450" t="str">
        <f>if(Wine!AW100=0,"",IF(isblank(Wine!AW100),"",if(MOC!$J$156=true,Wine!$AT$14,$B$3129)))</f>
        <v/>
      </c>
      <c r="H3214" s="780">
        <f t="shared" si="32"/>
        <v>86</v>
      </c>
    </row>
    <row r="3215">
      <c r="A3215" s="779"/>
      <c r="C3215" s="450" t="b">
        <f>IF(ISBLANK(Wine!AU101),FALSE,if(Wine!AU101=0,FALSE,TRUE))</f>
        <v>0</v>
      </c>
      <c r="D3215" s="450" t="str">
        <f>if(Wine!AW101=0,"",IF(isblank(Wine!AW101),"",if(MOC!$J$152=false,Wine!AT101,if(C3215=true,MOC!$H$152&amp;Wine!AT101,if(MOC!$J$153,MOC!$H$152&amp;Wine!AT101,Wine!AT101)))))</f>
        <v/>
      </c>
      <c r="E3215" s="450" t="str">
        <f>if(Wine!AW101=0,"",IF(isblank(Wine!AW101),"",Wine!AW101))</f>
        <v/>
      </c>
      <c r="G3215" s="450" t="str">
        <f>if(Wine!AW101=0,"",IF(isblank(Wine!AW101),"",if(MOC!$J$156=true,Wine!$AT$14,$B$3129)))</f>
        <v/>
      </c>
      <c r="H3215" s="780">
        <f t="shared" si="32"/>
        <v>87</v>
      </c>
    </row>
    <row r="3216">
      <c r="A3216" s="779"/>
      <c r="C3216" s="450" t="b">
        <f>IF(ISBLANK(Wine!AU102),FALSE,if(Wine!AU102=0,FALSE,TRUE))</f>
        <v>0</v>
      </c>
      <c r="D3216" s="450" t="str">
        <f>if(Wine!AW102=0,"",IF(isblank(Wine!AW102),"",if(MOC!$J$152=false,Wine!AT102,if(C3216=true,MOC!$H$152&amp;Wine!AT102,if(MOC!$J$153,MOC!$H$152&amp;Wine!AT102,Wine!AT102)))))</f>
        <v/>
      </c>
      <c r="E3216" s="450" t="str">
        <f>if(Wine!AW102=0,"",IF(isblank(Wine!AW102),"",Wine!AW102))</f>
        <v/>
      </c>
      <c r="G3216" s="450" t="str">
        <f>if(Wine!AW102=0,"",IF(isblank(Wine!AW102),"",if(MOC!$J$156=true,Wine!$AT$14,$B$3129)))</f>
        <v/>
      </c>
      <c r="H3216" s="780">
        <f t="shared" si="32"/>
        <v>88</v>
      </c>
    </row>
    <row r="3217">
      <c r="A3217" s="779"/>
      <c r="C3217" s="450" t="b">
        <f>IF(ISBLANK(Wine!AU103),FALSE,if(Wine!AU103=0,FALSE,TRUE))</f>
        <v>0</v>
      </c>
      <c r="D3217" s="450" t="str">
        <f>if(Wine!AW103=0,"",IF(isblank(Wine!AW103),"",if(MOC!$J$152=false,Wine!AT103,if(C3217=true,MOC!$H$152&amp;Wine!AT103,if(MOC!$J$153,MOC!$H$152&amp;Wine!AT103,Wine!AT103)))))</f>
        <v/>
      </c>
      <c r="E3217" s="450" t="str">
        <f>if(Wine!AW103=0,"",IF(isblank(Wine!AW103),"",Wine!AW103))</f>
        <v/>
      </c>
      <c r="G3217" s="450" t="str">
        <f>if(Wine!AW103=0,"",IF(isblank(Wine!AW103),"",if(MOC!$J$156=true,Wine!$AT$14,$B$3129)))</f>
        <v/>
      </c>
      <c r="H3217" s="780">
        <f t="shared" si="32"/>
        <v>89</v>
      </c>
    </row>
    <row r="3218">
      <c r="A3218" s="779"/>
      <c r="C3218" s="450" t="b">
        <f>IF(ISBLANK(Wine!AU104),FALSE,if(Wine!AU104=0,FALSE,TRUE))</f>
        <v>0</v>
      </c>
      <c r="D3218" s="450" t="str">
        <f>if(Wine!AW104=0,"",IF(isblank(Wine!AW104),"",if(MOC!$J$152=false,Wine!AT104,if(C3218=true,MOC!$H$152&amp;Wine!AT104,if(MOC!$J$153,MOC!$H$152&amp;Wine!AT104,Wine!AT104)))))</f>
        <v/>
      </c>
      <c r="E3218" s="450" t="str">
        <f>if(Wine!AW104=0,"",IF(isblank(Wine!AW104),"",Wine!AW104))</f>
        <v/>
      </c>
      <c r="G3218" s="450" t="str">
        <f>if(Wine!AW104=0,"",IF(isblank(Wine!AW104),"",if(MOC!$J$156=true,Wine!$AT$14,$B$3129)))</f>
        <v/>
      </c>
      <c r="H3218" s="780">
        <f t="shared" si="32"/>
        <v>90</v>
      </c>
    </row>
    <row r="3219">
      <c r="A3219" s="779"/>
      <c r="C3219" s="450" t="b">
        <f>IF(ISBLANK(Wine!AU105),FALSE,if(Wine!AU105=0,FALSE,TRUE))</f>
        <v>0</v>
      </c>
      <c r="D3219" s="450" t="str">
        <f>if(Wine!AW105=0,"",IF(isblank(Wine!AW105),"",if(MOC!$J$152=false,Wine!AT105,if(C3219=true,MOC!$H$152&amp;Wine!AT105,if(MOC!$J$153,MOC!$H$152&amp;Wine!AT105,Wine!AT105)))))</f>
        <v/>
      </c>
      <c r="E3219" s="450" t="str">
        <f>if(Wine!AW105=0,"",IF(isblank(Wine!AW105),"",Wine!AW105))</f>
        <v/>
      </c>
      <c r="G3219" s="450" t="str">
        <f>if(Wine!AW105=0,"",IF(isblank(Wine!AW105),"",if(MOC!$J$156=true,Wine!$AT$14,$B$3129)))</f>
        <v/>
      </c>
      <c r="H3219" s="780">
        <f t="shared" si="32"/>
        <v>91</v>
      </c>
    </row>
    <row r="3220">
      <c r="A3220" s="779"/>
      <c r="C3220" s="450" t="b">
        <f>IF(ISBLANK(Wine!AU106),FALSE,if(Wine!AU106=0,FALSE,TRUE))</f>
        <v>0</v>
      </c>
      <c r="D3220" s="450" t="str">
        <f>if(Wine!AW106=0,"",IF(isblank(Wine!AW106),"",if(MOC!$J$152=false,Wine!AT106,if(C3220=true,MOC!$H$152&amp;Wine!AT106,if(MOC!$J$153,MOC!$H$152&amp;Wine!AT106,Wine!AT106)))))</f>
        <v/>
      </c>
      <c r="E3220" s="450" t="str">
        <f>if(Wine!AW106=0,"",IF(isblank(Wine!AW106),"",Wine!AW106))</f>
        <v/>
      </c>
      <c r="G3220" s="450" t="str">
        <f>if(Wine!AW106=0,"",IF(isblank(Wine!AW106),"",if(MOC!$J$156=true,Wine!$AT$14,$B$3129)))</f>
        <v/>
      </c>
      <c r="H3220" s="780">
        <f t="shared" si="32"/>
        <v>92</v>
      </c>
    </row>
    <row r="3221">
      <c r="A3221" s="779"/>
      <c r="C3221" s="450" t="b">
        <f>IF(ISBLANK(Wine!AU107),FALSE,if(Wine!AU107=0,FALSE,TRUE))</f>
        <v>0</v>
      </c>
      <c r="D3221" s="450" t="str">
        <f>if(Wine!AW107=0,"",IF(isblank(Wine!AW107),"",if(MOC!$J$152=false,Wine!AT107,if(C3221=true,MOC!$H$152&amp;Wine!AT107,if(MOC!$J$153,MOC!$H$152&amp;Wine!AT107,Wine!AT107)))))</f>
        <v/>
      </c>
      <c r="E3221" s="450" t="str">
        <f>if(Wine!AW107=0,"",IF(isblank(Wine!AW107),"",Wine!AW107))</f>
        <v/>
      </c>
      <c r="G3221" s="450" t="str">
        <f>if(Wine!AW107=0,"",IF(isblank(Wine!AW107),"",if(MOC!$J$156=true,Wine!$AT$14,$B$3129)))</f>
        <v/>
      </c>
      <c r="H3221" s="780">
        <f t="shared" si="32"/>
        <v>93</v>
      </c>
    </row>
    <row r="3222">
      <c r="A3222" s="779"/>
      <c r="C3222" s="450" t="b">
        <f>IF(ISBLANK(Wine!AU108),FALSE,if(Wine!AU108=0,FALSE,TRUE))</f>
        <v>0</v>
      </c>
      <c r="D3222" s="450" t="str">
        <f>if(Wine!AW108=0,"",IF(isblank(Wine!AW108),"",if(MOC!$J$152=false,Wine!AT108,if(C3222=true,MOC!$H$152&amp;Wine!AT108,if(MOC!$J$153,MOC!$H$152&amp;Wine!AT108,Wine!AT108)))))</f>
        <v/>
      </c>
      <c r="E3222" s="450" t="str">
        <f>if(Wine!AW108=0,"",IF(isblank(Wine!AW108),"",Wine!AW108))</f>
        <v/>
      </c>
      <c r="G3222" s="450" t="str">
        <f>if(Wine!AW108=0,"",IF(isblank(Wine!AW108),"",if(MOC!$J$156=true,Wine!$AT$14,$B$3129)))</f>
        <v/>
      </c>
      <c r="H3222" s="780">
        <f t="shared" si="32"/>
        <v>94</v>
      </c>
    </row>
    <row r="3223">
      <c r="A3223" s="779"/>
      <c r="C3223" s="450" t="b">
        <f>IF(ISBLANK(Wine!AU109),FALSE,if(Wine!AU109=0,FALSE,TRUE))</f>
        <v>0</v>
      </c>
      <c r="D3223" s="450" t="str">
        <f>if(Wine!AW109=0,"",IF(isblank(Wine!AW109),"",if(MOC!$J$152=false,Wine!AT109,if(C3223=true,MOC!$H$152&amp;Wine!AT109,if(MOC!$J$153,MOC!$H$152&amp;Wine!AT109,Wine!AT109)))))</f>
        <v/>
      </c>
      <c r="E3223" s="450" t="str">
        <f>if(Wine!AW109=0,"",IF(isblank(Wine!AW109),"",Wine!AW109))</f>
        <v/>
      </c>
      <c r="G3223" s="450" t="str">
        <f>if(Wine!AW109=0,"",IF(isblank(Wine!AW109),"",if(MOC!$J$156=true,Wine!$AT$14,$B$3129)))</f>
        <v/>
      </c>
      <c r="H3223" s="780">
        <f t="shared" si="32"/>
        <v>95</v>
      </c>
    </row>
    <row r="3224">
      <c r="A3224" s="779"/>
      <c r="C3224" s="450" t="b">
        <f>IF(ISBLANK(Wine!AU110),FALSE,if(Wine!AU110=0,FALSE,TRUE))</f>
        <v>0</v>
      </c>
      <c r="D3224" s="450" t="str">
        <f>if(Wine!AW110=0,"",IF(isblank(Wine!AW110),"",if(MOC!$J$152=false,Wine!AT110,if(C3224=true,MOC!$H$152&amp;Wine!AT110,if(MOC!$J$153,MOC!$H$152&amp;Wine!AT110,Wine!AT110)))))</f>
        <v/>
      </c>
      <c r="E3224" s="450" t="str">
        <f>if(Wine!AW110=0,"",IF(isblank(Wine!AW110),"",Wine!AW110))</f>
        <v/>
      </c>
      <c r="G3224" s="450" t="str">
        <f>if(Wine!AW110=0,"",IF(isblank(Wine!AW110),"",if(MOC!$J$156=true,Wine!$AT$14,$B$3129)))</f>
        <v/>
      </c>
      <c r="H3224" s="780">
        <f t="shared" si="32"/>
        <v>96</v>
      </c>
    </row>
    <row r="3225">
      <c r="A3225" s="779"/>
      <c r="C3225" s="450" t="b">
        <f>IF(ISBLANK(Wine!AU111),FALSE,if(Wine!AU111=0,FALSE,TRUE))</f>
        <v>0</v>
      </c>
      <c r="D3225" s="450" t="str">
        <f>if(Wine!AW111=0,"",IF(isblank(Wine!AW111),"",if(MOC!$J$152=false,Wine!AT111,if(C3225=true,MOC!$H$152&amp;Wine!AT111,if(MOC!$J$153,MOC!$H$152&amp;Wine!AT111,Wine!AT111)))))</f>
        <v/>
      </c>
      <c r="E3225" s="450" t="str">
        <f>if(Wine!AW111=0,"",IF(isblank(Wine!AW111),"",Wine!AW111))</f>
        <v/>
      </c>
      <c r="G3225" s="450" t="str">
        <f>if(Wine!AW111=0,"",IF(isblank(Wine!AW111),"",if(MOC!$J$156=true,Wine!$AT$14,$B$3129)))</f>
        <v/>
      </c>
      <c r="H3225" s="780">
        <f t="shared" si="32"/>
        <v>97</v>
      </c>
    </row>
    <row r="3226">
      <c r="A3226" s="779"/>
      <c r="C3226" s="450" t="b">
        <f>IF(ISBLANK(Wine!AU112),FALSE,if(Wine!AU112=0,FALSE,TRUE))</f>
        <v>0</v>
      </c>
      <c r="D3226" s="450" t="str">
        <f>if(Wine!AW112=0,"",IF(isblank(Wine!AW112),"",if(MOC!$J$152=false,Wine!AT112,if(C3226=true,MOC!$H$152&amp;Wine!AT112,if(MOC!$J$153,MOC!$H$152&amp;Wine!AT112,Wine!AT112)))))</f>
        <v/>
      </c>
      <c r="E3226" s="450" t="str">
        <f>if(Wine!AW112=0,"",IF(isblank(Wine!AW112),"",Wine!AW112))</f>
        <v/>
      </c>
      <c r="G3226" s="450" t="str">
        <f>if(Wine!AW112=0,"",IF(isblank(Wine!AW112),"",if(MOC!$J$156=true,Wine!$AT$14,$B$3129)))</f>
        <v/>
      </c>
      <c r="H3226" s="780">
        <f t="shared" si="32"/>
        <v>98</v>
      </c>
    </row>
    <row r="3227">
      <c r="A3227" s="779"/>
      <c r="C3227" s="450" t="b">
        <f>IF(ISBLANK(Wine!AU113),FALSE,if(Wine!AU113=0,FALSE,TRUE))</f>
        <v>0</v>
      </c>
      <c r="D3227" s="450" t="str">
        <f>if(Wine!AW113=0,"",IF(isblank(Wine!AW113),"",if(MOC!$J$152=false,Wine!AT113,if(C3227=true,MOC!$H$152&amp;Wine!AT113,if(MOC!$J$153,MOC!$H$152&amp;Wine!AT113,Wine!AT113)))))</f>
        <v/>
      </c>
      <c r="E3227" s="450" t="str">
        <f>if(Wine!AW113=0,"",IF(isblank(Wine!AW113),"",Wine!AW113))</f>
        <v/>
      </c>
      <c r="G3227" s="450" t="str">
        <f>if(Wine!AW113=0,"",IF(isblank(Wine!AW113),"",if(MOC!$J$156=true,Wine!$AT$14,$B$3129)))</f>
        <v/>
      </c>
      <c r="H3227" s="780">
        <f t="shared" si="32"/>
        <v>99</v>
      </c>
    </row>
    <row r="3228">
      <c r="A3228" s="779"/>
      <c r="C3228" s="450" t="b">
        <f>IF(ISBLANK(Wine!AU114),FALSE,if(Wine!AU114=0,FALSE,TRUE))</f>
        <v>0</v>
      </c>
      <c r="D3228" s="450" t="str">
        <f>if(Wine!AW114=0,"",IF(isblank(Wine!AW114),"",if(MOC!$J$152=false,Wine!AT114,if(C3228=true,MOC!$H$152&amp;Wine!AT114,if(MOC!$J$153,MOC!$H$152&amp;Wine!AT114,Wine!AT114)))))</f>
        <v/>
      </c>
      <c r="E3228" s="450" t="str">
        <f>if(Wine!AW114=0,"",IF(isblank(Wine!AW114),"",Wine!AW114))</f>
        <v/>
      </c>
      <c r="G3228" s="450" t="str">
        <f>if(Wine!AW114=0,"",IF(isblank(Wine!AW114),"",if(MOC!$J$156=true,Wine!$AT$14,$B$3129)))</f>
        <v/>
      </c>
      <c r="H3228" s="780">
        <f t="shared" si="32"/>
        <v>100</v>
      </c>
    </row>
    <row r="3229">
      <c r="A3229" s="779"/>
      <c r="C3229" s="450" t="b">
        <f>IF(ISBLANK(Wine!AU115),FALSE,if(Wine!AU115=0,FALSE,TRUE))</f>
        <v>0</v>
      </c>
      <c r="D3229" s="450" t="str">
        <f>if(Wine!AW115=0,"",IF(isblank(Wine!AW115),"",if(MOC!$J$152=false,Wine!AT115,if(C3229=true,MOC!$H$152&amp;Wine!AT115,if(MOC!$J$153,MOC!$H$152&amp;Wine!AT115,Wine!AT115)))))</f>
        <v/>
      </c>
      <c r="E3229" s="450" t="str">
        <f>if(Wine!AW115=0,"",IF(isblank(Wine!AW115),"",Wine!AW115))</f>
        <v/>
      </c>
      <c r="G3229" s="450" t="str">
        <f>if(Wine!AW115=0,"",IF(isblank(Wine!AW115),"",if(MOC!$J$156=true,Wine!$AT$14,$B$3129)))</f>
        <v/>
      </c>
      <c r="H3229" s="780">
        <f t="shared" si="32"/>
        <v>101</v>
      </c>
    </row>
    <row r="3230">
      <c r="A3230" s="779"/>
      <c r="H3230" s="780"/>
    </row>
    <row r="3231">
      <c r="A3231" s="779"/>
      <c r="H3231" s="780"/>
    </row>
    <row r="3232">
      <c r="A3232" s="779"/>
      <c r="H3232" s="780"/>
    </row>
    <row r="3233">
      <c r="A3233" s="791" t="str">
        <f>Wine!AY14&amp;" "&amp;Wine!AZ15</f>
        <v>Optional Wine Category Glass $</v>
      </c>
      <c r="B3233" s="784" t="str">
        <f>SUBSTITUTE(A3233,"$","")</f>
        <v>Optional Wine Category Glass </v>
      </c>
      <c r="H3233" s="780">
        <f t="shared" ref="H3233:H3237" si="33">H3232+1</f>
        <v>1</v>
      </c>
    </row>
    <row r="3234">
      <c r="A3234" s="791" t="s">
        <v>506</v>
      </c>
      <c r="B3234" s="784" t="s">
        <v>506</v>
      </c>
      <c r="C3234" s="450" t="b">
        <f>IF(ISBLANK(Wine!BB16),FALSE,if(Wine!BB16=0,FALSE,TRUE))</f>
        <v>0</v>
      </c>
      <c r="D3234" s="450" t="str">
        <f>if(Wine!AZ16=0,"",IF(isblank(Wine!AZ16),"",if(MOC!$J$148=false,Wine!AY16,if(C3234=true,MOC!$H$148&amp;Wine!AY16,if(MOC!$J$149,MOC!$H$148&amp;Wine!AY16,Wine!AY16)))))</f>
        <v/>
      </c>
      <c r="E3234" s="450" t="str">
        <f>if(Wine!AZ16=0,"",IF(isblank(Wine!AZ16),"",Wine!AZ16))</f>
        <v/>
      </c>
      <c r="G3234" s="450" t="str">
        <f>if(Wine!AZ16=0,"",IF(isblank(Wine!AZ16),"",if(MOC!$J$156=true,Wine!$AY$14,$B$3233)))</f>
        <v/>
      </c>
      <c r="H3234" s="780">
        <f t="shared" si="33"/>
        <v>2</v>
      </c>
    </row>
    <row r="3235">
      <c r="A3235" s="779"/>
      <c r="C3235" s="450" t="b">
        <f>IF(ISBLANK(Wine!BB17),FALSE,if(Wine!BB17=0,FALSE,TRUE))</f>
        <v>0</v>
      </c>
      <c r="D3235" s="450" t="str">
        <f>if(Wine!AZ17=0,"",IF(isblank(Wine!AZ17),"",if(MOC!$J$148=false,Wine!AY17,if(C3235=true,MOC!$H$148&amp;Wine!AY17,if(MOC!$J$149,MOC!$H$148&amp;Wine!AY17,Wine!AY17)))))</f>
        <v/>
      </c>
      <c r="E3235" s="450" t="str">
        <f>if(Wine!AZ17=0,"",IF(isblank(Wine!AZ17),"",Wine!AZ17))</f>
        <v/>
      </c>
      <c r="G3235" s="450" t="str">
        <f>if(Wine!AZ17=0,"",IF(isblank(Wine!AZ17),"",if(MOC!$J$156=true,Wine!$AY$14,$B$3233)))</f>
        <v/>
      </c>
      <c r="H3235" s="780">
        <f t="shared" si="33"/>
        <v>3</v>
      </c>
    </row>
    <row r="3236">
      <c r="A3236" s="779"/>
      <c r="C3236" s="450" t="b">
        <f>IF(ISBLANK(Wine!BB18),FALSE,if(Wine!BB18=0,FALSE,TRUE))</f>
        <v>0</v>
      </c>
      <c r="D3236" s="450" t="str">
        <f>if(Wine!AZ18=0,"",IF(isblank(Wine!AZ18),"",if(MOC!$J$148=false,Wine!AY18,if(C3236=true,MOC!$H$148&amp;Wine!AY18,if(MOC!$J$149,MOC!$H$148&amp;Wine!AY18,Wine!AY18)))))</f>
        <v/>
      </c>
      <c r="E3236" s="450" t="str">
        <f>if(Wine!AZ18=0,"",IF(isblank(Wine!AZ18),"",Wine!AZ18))</f>
        <v/>
      </c>
      <c r="G3236" s="450" t="str">
        <f>if(Wine!AZ18=0,"",IF(isblank(Wine!AZ18),"",if(MOC!$J$156=true,Wine!$AY$14,$B$3233)))</f>
        <v/>
      </c>
      <c r="H3236" s="780">
        <f t="shared" si="33"/>
        <v>4</v>
      </c>
    </row>
    <row r="3237">
      <c r="A3237" s="779"/>
      <c r="C3237" s="450" t="b">
        <f>IF(ISBLANK(Wine!BB19),FALSE,if(Wine!BB19=0,FALSE,TRUE))</f>
        <v>0</v>
      </c>
      <c r="D3237" s="450" t="str">
        <f>if(Wine!AZ19=0,"",IF(isblank(Wine!AZ19),"",if(MOC!$J$148=false,Wine!AY19,if(C3237=true,MOC!$H$148&amp;Wine!AY19,if(MOC!$J$149,MOC!$H$148&amp;Wine!AY19,Wine!AY19)))))</f>
        <v/>
      </c>
      <c r="E3237" s="450" t="str">
        <f>if(Wine!AZ19=0,"",IF(isblank(Wine!AZ19),"",Wine!AZ19))</f>
        <v/>
      </c>
      <c r="G3237" s="450" t="str">
        <f>if(Wine!AZ19=0,"",IF(isblank(Wine!AZ19),"",if(MOC!$J$156=true,Wine!$AY$14,$B$3233)))</f>
        <v/>
      </c>
      <c r="H3237" s="780">
        <f t="shared" si="33"/>
        <v>5</v>
      </c>
    </row>
    <row r="3238">
      <c r="A3238" s="779"/>
      <c r="C3238" s="450" t="b">
        <f>IF(ISBLANK(Wine!BB20),FALSE,if(Wine!BB20=0,FALSE,TRUE))</f>
        <v>0</v>
      </c>
      <c r="D3238" s="450" t="str">
        <f>if(Wine!AZ20=0,"",IF(isblank(Wine!AZ20),"",if(MOC!$J$148=false,Wine!AY20,if(C3238=true,MOC!$H$148&amp;Wine!AY20,if(MOC!$J$149,MOC!$H$148&amp;Wine!AY20,Wine!AY20)))))</f>
        <v/>
      </c>
      <c r="E3238" s="450" t="str">
        <f>if(Wine!AZ20=0,"",IF(isblank(Wine!AZ20),"",Wine!AZ20))</f>
        <v/>
      </c>
      <c r="G3238" s="450" t="str">
        <f>if(Wine!AZ20=0,"",IF(isblank(Wine!AZ20),"",if(MOC!$J$156=true,Wine!$AY$14,$B$3233)))</f>
        <v/>
      </c>
      <c r="H3238" s="780">
        <f t="shared" ref="H3238:H3333" si="34">1+H3237</f>
        <v>6</v>
      </c>
    </row>
    <row r="3239">
      <c r="A3239" s="779"/>
      <c r="C3239" s="450" t="b">
        <f>IF(ISBLANK(Wine!BB21),FALSE,if(Wine!BB21=0,FALSE,TRUE))</f>
        <v>0</v>
      </c>
      <c r="D3239" s="450" t="str">
        <f>if(Wine!AZ21=0,"",IF(isblank(Wine!AZ21),"",if(MOC!$J$148=false,Wine!AY21,if(C3239=true,MOC!$H$148&amp;Wine!AY21,if(MOC!$J$149,MOC!$H$148&amp;Wine!AY21,Wine!AY21)))))</f>
        <v/>
      </c>
      <c r="E3239" s="450" t="str">
        <f>if(Wine!AZ21=0,"",IF(isblank(Wine!AZ21),"",Wine!AZ21))</f>
        <v/>
      </c>
      <c r="G3239" s="450" t="str">
        <f>if(Wine!AZ21=0,"",IF(isblank(Wine!AZ21),"",if(MOC!$J$156=true,Wine!$AY$14,$B$3233)))</f>
        <v/>
      </c>
      <c r="H3239" s="780">
        <f t="shared" si="34"/>
        <v>7</v>
      </c>
    </row>
    <row r="3240">
      <c r="A3240" s="779"/>
      <c r="C3240" s="450" t="b">
        <f>IF(ISBLANK(Wine!BB22),FALSE,if(Wine!BB22=0,FALSE,TRUE))</f>
        <v>0</v>
      </c>
      <c r="D3240" s="450" t="str">
        <f>if(Wine!AZ22=0,"",IF(isblank(Wine!AZ22),"",if(MOC!$J$148=false,Wine!AY22,if(C3240=true,MOC!$H$148&amp;Wine!AY22,if(MOC!$J$149,MOC!$H$148&amp;Wine!AY22,Wine!AY22)))))</f>
        <v/>
      </c>
      <c r="E3240" s="450" t="str">
        <f>if(Wine!AZ22=0,"",IF(isblank(Wine!AZ22),"",Wine!AZ22))</f>
        <v/>
      </c>
      <c r="G3240" s="450" t="str">
        <f>if(Wine!AZ22=0,"",IF(isblank(Wine!AZ22),"",if(MOC!$J$156=true,Wine!$AY$14,$B$3233)))</f>
        <v/>
      </c>
      <c r="H3240" s="780">
        <f t="shared" si="34"/>
        <v>8</v>
      </c>
    </row>
    <row r="3241">
      <c r="A3241" s="779"/>
      <c r="C3241" s="450" t="b">
        <f>IF(ISBLANK(Wine!BB23),FALSE,if(Wine!BB23=0,FALSE,TRUE))</f>
        <v>0</v>
      </c>
      <c r="D3241" s="450" t="str">
        <f>if(Wine!AZ23=0,"",IF(isblank(Wine!AZ23),"",if(MOC!$J$148=false,Wine!AY23,if(C3241=true,MOC!$H$148&amp;Wine!AY23,if(MOC!$J$149,MOC!$H$148&amp;Wine!AY23,Wine!AY23)))))</f>
        <v/>
      </c>
      <c r="E3241" s="450" t="str">
        <f>if(Wine!AZ23=0,"",IF(isblank(Wine!AZ23),"",Wine!AZ23))</f>
        <v/>
      </c>
      <c r="G3241" s="450" t="str">
        <f>if(Wine!AZ23=0,"",IF(isblank(Wine!AZ23),"",if(MOC!$J$156=true,Wine!$AY$14,$B$3233)))</f>
        <v/>
      </c>
      <c r="H3241" s="780">
        <f t="shared" si="34"/>
        <v>9</v>
      </c>
    </row>
    <row r="3242">
      <c r="A3242" s="779"/>
      <c r="C3242" s="450" t="b">
        <f>IF(ISBLANK(Wine!BB24),FALSE,if(Wine!BB24=0,FALSE,TRUE))</f>
        <v>0</v>
      </c>
      <c r="D3242" s="450" t="str">
        <f>if(Wine!AZ24=0,"",IF(isblank(Wine!AZ24),"",if(MOC!$J$148=false,Wine!AY24,if(C3242=true,MOC!$H$148&amp;Wine!AY24,if(MOC!$J$149,MOC!$H$148&amp;Wine!AY24,Wine!AY24)))))</f>
        <v/>
      </c>
      <c r="E3242" s="450" t="str">
        <f>if(Wine!AZ24=0,"",IF(isblank(Wine!AZ24),"",Wine!AZ24))</f>
        <v/>
      </c>
      <c r="G3242" s="450" t="str">
        <f>if(Wine!AZ24=0,"",IF(isblank(Wine!AZ24),"",if(MOC!$J$156=true,Wine!$AY$14,$B$3233)))</f>
        <v/>
      </c>
      <c r="H3242" s="780">
        <f t="shared" si="34"/>
        <v>10</v>
      </c>
    </row>
    <row r="3243">
      <c r="A3243" s="779"/>
      <c r="C3243" s="450" t="b">
        <f>IF(ISBLANK(Wine!BB25),FALSE,if(Wine!BB25=0,FALSE,TRUE))</f>
        <v>0</v>
      </c>
      <c r="D3243" s="450" t="str">
        <f>if(Wine!AZ25=0,"",IF(isblank(Wine!AZ25),"",if(MOC!$J$148=false,Wine!AY25,if(C3243=true,MOC!$H$148&amp;Wine!AY25,if(MOC!$J$149,MOC!$H$148&amp;Wine!AY25,Wine!AY25)))))</f>
        <v/>
      </c>
      <c r="E3243" s="450" t="str">
        <f>if(Wine!AZ25=0,"",IF(isblank(Wine!AZ25),"",Wine!AZ25))</f>
        <v/>
      </c>
      <c r="G3243" s="450" t="str">
        <f>if(Wine!AZ25=0,"",IF(isblank(Wine!AZ25),"",if(MOC!$J$156=true,Wine!$AY$14,$B$3233)))</f>
        <v/>
      </c>
      <c r="H3243" s="780">
        <f t="shared" si="34"/>
        <v>11</v>
      </c>
    </row>
    <row r="3244">
      <c r="A3244" s="779"/>
      <c r="C3244" s="450" t="b">
        <f>IF(ISBLANK(Wine!BB26),FALSE,if(Wine!BB26=0,FALSE,TRUE))</f>
        <v>0</v>
      </c>
      <c r="D3244" s="450" t="str">
        <f>if(Wine!AZ26=0,"",IF(isblank(Wine!AZ26),"",if(MOC!$J$148=false,Wine!AY26,if(C3244=true,MOC!$H$148&amp;Wine!AY26,if(MOC!$J$149,MOC!$H$148&amp;Wine!AY26,Wine!AY26)))))</f>
        <v/>
      </c>
      <c r="E3244" s="450" t="str">
        <f>if(Wine!AZ26=0,"",IF(isblank(Wine!AZ26),"",Wine!AZ26))</f>
        <v/>
      </c>
      <c r="G3244" s="450" t="str">
        <f>if(Wine!AZ26=0,"",IF(isblank(Wine!AZ26),"",if(MOC!$J$156=true,Wine!$AY$14,$B$3233)))</f>
        <v/>
      </c>
      <c r="H3244" s="780">
        <f t="shared" si="34"/>
        <v>12</v>
      </c>
    </row>
    <row r="3245">
      <c r="A3245" s="779"/>
      <c r="C3245" s="450" t="b">
        <f>IF(ISBLANK(Wine!BB27),FALSE,if(Wine!BB27=0,FALSE,TRUE))</f>
        <v>0</v>
      </c>
      <c r="D3245" s="450" t="str">
        <f>if(Wine!AZ27=0,"",IF(isblank(Wine!AZ27),"",if(MOC!$J$148=false,Wine!AY27,if(C3245=true,MOC!$H$148&amp;Wine!AY27,if(MOC!$J$149,MOC!$H$148&amp;Wine!AY27,Wine!AY27)))))</f>
        <v/>
      </c>
      <c r="E3245" s="450" t="str">
        <f>if(Wine!AZ27=0,"",IF(isblank(Wine!AZ27),"",Wine!AZ27))</f>
        <v/>
      </c>
      <c r="G3245" s="450" t="str">
        <f>if(Wine!AZ27=0,"",IF(isblank(Wine!AZ27),"",if(MOC!$J$156=true,Wine!$AY$14,$B$3233)))</f>
        <v/>
      </c>
      <c r="H3245" s="780">
        <f t="shared" si="34"/>
        <v>13</v>
      </c>
    </row>
    <row r="3246">
      <c r="A3246" s="779"/>
      <c r="C3246" s="450" t="b">
        <f>IF(ISBLANK(Wine!BB28),FALSE,if(Wine!BB28=0,FALSE,TRUE))</f>
        <v>0</v>
      </c>
      <c r="D3246" s="450" t="str">
        <f>if(Wine!AZ28=0,"",IF(isblank(Wine!AZ28),"",if(MOC!$J$148=false,Wine!AY28,if(C3246=true,MOC!$H$148&amp;Wine!AY28,if(MOC!$J$149,MOC!$H$148&amp;Wine!AY28,Wine!AY28)))))</f>
        <v/>
      </c>
      <c r="E3246" s="450" t="str">
        <f>if(Wine!AZ28=0,"",IF(isblank(Wine!AZ28),"",Wine!AZ28))</f>
        <v/>
      </c>
      <c r="G3246" s="450" t="str">
        <f>if(Wine!AZ28=0,"",IF(isblank(Wine!AZ28),"",if(MOC!$J$156=true,Wine!$AY$14,$B$3233)))</f>
        <v/>
      </c>
      <c r="H3246" s="780">
        <f t="shared" si="34"/>
        <v>14</v>
      </c>
    </row>
    <row r="3247">
      <c r="A3247" s="779"/>
      <c r="C3247" s="450" t="b">
        <f>IF(ISBLANK(Wine!BB29),FALSE,if(Wine!BB29=0,FALSE,TRUE))</f>
        <v>0</v>
      </c>
      <c r="D3247" s="450" t="str">
        <f>if(Wine!AZ29=0,"",IF(isblank(Wine!AZ29),"",if(MOC!$J$148=false,Wine!AY29,if(C3247=true,MOC!$H$148&amp;Wine!AY29,if(MOC!$J$149,MOC!$H$148&amp;Wine!AY29,Wine!AY29)))))</f>
        <v/>
      </c>
      <c r="E3247" s="450" t="str">
        <f>if(Wine!AZ29=0,"",IF(isblank(Wine!AZ29),"",Wine!AZ29))</f>
        <v/>
      </c>
      <c r="G3247" s="450" t="str">
        <f>if(Wine!AZ29=0,"",IF(isblank(Wine!AZ29),"",if(MOC!$J$156=true,Wine!$AY$14,$B$3233)))</f>
        <v/>
      </c>
      <c r="H3247" s="780">
        <f t="shared" si="34"/>
        <v>15</v>
      </c>
    </row>
    <row r="3248">
      <c r="A3248" s="779"/>
      <c r="C3248" s="450" t="b">
        <f>IF(ISBLANK(Wine!BB30),FALSE,if(Wine!BB30=0,FALSE,TRUE))</f>
        <v>0</v>
      </c>
      <c r="D3248" s="450" t="str">
        <f>if(Wine!AZ30=0,"",IF(isblank(Wine!AZ30),"",if(MOC!$J$148=false,Wine!AY30,if(C3248=true,MOC!$H$148&amp;Wine!AY30,if(MOC!$J$149,MOC!$H$148&amp;Wine!AY30,Wine!AY30)))))</f>
        <v/>
      </c>
      <c r="E3248" s="450" t="str">
        <f>if(Wine!AZ30=0,"",IF(isblank(Wine!AZ30),"",Wine!AZ30))</f>
        <v/>
      </c>
      <c r="G3248" s="450" t="str">
        <f>if(Wine!AZ30=0,"",IF(isblank(Wine!AZ30),"",if(MOC!$J$156=true,Wine!$AY$14,$B$3233)))</f>
        <v/>
      </c>
      <c r="H3248" s="780">
        <f t="shared" si="34"/>
        <v>16</v>
      </c>
    </row>
    <row r="3249">
      <c r="A3249" s="779"/>
      <c r="C3249" s="450" t="b">
        <f>IF(ISBLANK(Wine!BB31),FALSE,if(Wine!BB31=0,FALSE,TRUE))</f>
        <v>0</v>
      </c>
      <c r="D3249" s="450" t="str">
        <f>if(Wine!AZ31=0,"",IF(isblank(Wine!AZ31),"",if(MOC!$J$148=false,Wine!AY31,if(C3249=true,MOC!$H$148&amp;Wine!AY31,if(MOC!$J$149,MOC!$H$148&amp;Wine!AY31,Wine!AY31)))))</f>
        <v/>
      </c>
      <c r="E3249" s="450" t="str">
        <f>if(Wine!AZ31=0,"",IF(isblank(Wine!AZ31),"",Wine!AZ31))</f>
        <v/>
      </c>
      <c r="G3249" s="450" t="str">
        <f>if(Wine!AZ31=0,"",IF(isblank(Wine!AZ31),"",if(MOC!$J$156=true,Wine!$AY$14,$B$3233)))</f>
        <v/>
      </c>
      <c r="H3249" s="780">
        <f t="shared" si="34"/>
        <v>17</v>
      </c>
    </row>
    <row r="3250">
      <c r="A3250" s="779"/>
      <c r="C3250" s="450" t="b">
        <f>IF(ISBLANK(Wine!BB32),FALSE,if(Wine!BB32=0,FALSE,TRUE))</f>
        <v>0</v>
      </c>
      <c r="D3250" s="450" t="str">
        <f>if(Wine!AZ32=0,"",IF(isblank(Wine!AZ32),"",if(MOC!$J$148=false,Wine!AY32,if(C3250=true,MOC!$H$148&amp;Wine!AY32,if(MOC!$J$149,MOC!$H$148&amp;Wine!AY32,Wine!AY32)))))</f>
        <v/>
      </c>
      <c r="E3250" s="450" t="str">
        <f>if(Wine!AZ32=0,"",IF(isblank(Wine!AZ32),"",Wine!AZ32))</f>
        <v/>
      </c>
      <c r="G3250" s="450" t="str">
        <f>if(Wine!AZ32=0,"",IF(isblank(Wine!AZ32),"",if(MOC!$J$156=true,Wine!$AY$14,$B$3233)))</f>
        <v/>
      </c>
      <c r="H3250" s="780">
        <f t="shared" si="34"/>
        <v>18</v>
      </c>
    </row>
    <row r="3251">
      <c r="A3251" s="779"/>
      <c r="C3251" s="450" t="b">
        <f>IF(ISBLANK(Wine!BB33),FALSE,if(Wine!BB33=0,FALSE,TRUE))</f>
        <v>0</v>
      </c>
      <c r="D3251" s="450" t="str">
        <f>if(Wine!AZ33=0,"",IF(isblank(Wine!AZ33),"",if(MOC!$J$148=false,Wine!AY33,if(C3251=true,MOC!$H$148&amp;Wine!AY33,if(MOC!$J$149,MOC!$H$148&amp;Wine!AY33,Wine!AY33)))))</f>
        <v/>
      </c>
      <c r="E3251" s="450" t="str">
        <f>if(Wine!AZ33=0,"",IF(isblank(Wine!AZ33),"",Wine!AZ33))</f>
        <v/>
      </c>
      <c r="G3251" s="450" t="str">
        <f>if(Wine!AZ33=0,"",IF(isblank(Wine!AZ33),"",if(MOC!$J$156=true,Wine!$AY$14,$B$3233)))</f>
        <v/>
      </c>
      <c r="H3251" s="780">
        <f t="shared" si="34"/>
        <v>19</v>
      </c>
    </row>
    <row r="3252">
      <c r="A3252" s="779"/>
      <c r="C3252" s="450" t="b">
        <f>IF(ISBLANK(Wine!BB34),FALSE,if(Wine!BB34=0,FALSE,TRUE))</f>
        <v>0</v>
      </c>
      <c r="D3252" s="450" t="str">
        <f>if(Wine!AZ34=0,"",IF(isblank(Wine!AZ34),"",if(MOC!$J$148=false,Wine!AY34,if(C3252=true,MOC!$H$148&amp;Wine!AY34,if(MOC!$J$149,MOC!$H$148&amp;Wine!AY34,Wine!AY34)))))</f>
        <v/>
      </c>
      <c r="E3252" s="450" t="str">
        <f>if(Wine!AZ34=0,"",IF(isblank(Wine!AZ34),"",Wine!AZ34))</f>
        <v/>
      </c>
      <c r="G3252" s="450" t="str">
        <f>if(Wine!AZ34=0,"",IF(isblank(Wine!AZ34),"",if(MOC!$J$156=true,Wine!$AY$14,$B$3233)))</f>
        <v/>
      </c>
      <c r="H3252" s="780">
        <f t="shared" si="34"/>
        <v>20</v>
      </c>
    </row>
    <row r="3253">
      <c r="A3253" s="779"/>
      <c r="C3253" s="450" t="b">
        <f>IF(ISBLANK(Wine!BB35),FALSE,if(Wine!BB35=0,FALSE,TRUE))</f>
        <v>0</v>
      </c>
      <c r="D3253" s="450" t="str">
        <f>if(Wine!AZ35=0,"",IF(isblank(Wine!AZ35),"",if(MOC!$J$148=false,Wine!AY35,if(C3253=true,MOC!$H$148&amp;Wine!AY35,if(MOC!$J$149,MOC!$H$148&amp;Wine!AY35,Wine!AY35)))))</f>
        <v/>
      </c>
      <c r="E3253" s="450" t="str">
        <f>if(Wine!AZ35=0,"",IF(isblank(Wine!AZ35),"",Wine!AZ35))</f>
        <v/>
      </c>
      <c r="G3253" s="450" t="str">
        <f>if(Wine!AZ35=0,"",IF(isblank(Wine!AZ35),"",if(MOC!$J$156=true,Wine!$AY$14,$B$3233)))</f>
        <v/>
      </c>
      <c r="H3253" s="780">
        <f t="shared" si="34"/>
        <v>21</v>
      </c>
    </row>
    <row r="3254">
      <c r="A3254" s="779"/>
      <c r="C3254" s="450" t="b">
        <f>IF(ISBLANK(Wine!BB36),FALSE,if(Wine!BB36=0,FALSE,TRUE))</f>
        <v>0</v>
      </c>
      <c r="D3254" s="450" t="str">
        <f>if(Wine!AZ36=0,"",IF(isblank(Wine!AZ36),"",if(MOC!$J$148=false,Wine!AY36,if(C3254=true,MOC!$H$148&amp;Wine!AY36,if(MOC!$J$149,MOC!$H$148&amp;Wine!AY36,Wine!AY36)))))</f>
        <v/>
      </c>
      <c r="E3254" s="450" t="str">
        <f>if(Wine!AZ36=0,"",IF(isblank(Wine!AZ36),"",Wine!AZ36))</f>
        <v/>
      </c>
      <c r="G3254" s="450" t="str">
        <f>if(Wine!AZ36=0,"",IF(isblank(Wine!AZ36),"",if(MOC!$J$156=true,Wine!$AY$14,$B$3233)))</f>
        <v/>
      </c>
      <c r="H3254" s="780">
        <f t="shared" si="34"/>
        <v>22</v>
      </c>
    </row>
    <row r="3255">
      <c r="A3255" s="779"/>
      <c r="C3255" s="450" t="b">
        <f>IF(ISBLANK(Wine!BB37),FALSE,if(Wine!BB37=0,FALSE,TRUE))</f>
        <v>0</v>
      </c>
      <c r="D3255" s="450" t="str">
        <f>if(Wine!AZ37=0,"",IF(isblank(Wine!AZ37),"",if(MOC!$J$148=false,Wine!AY37,if(C3255=true,MOC!$H$148&amp;Wine!AY37,if(MOC!$J$149,MOC!$H$148&amp;Wine!AY37,Wine!AY37)))))</f>
        <v/>
      </c>
      <c r="E3255" s="450" t="str">
        <f>if(Wine!AZ37=0,"",IF(isblank(Wine!AZ37),"",Wine!AZ37))</f>
        <v/>
      </c>
      <c r="G3255" s="450" t="str">
        <f>if(Wine!AZ37=0,"",IF(isblank(Wine!AZ37),"",if(MOC!$J$156=true,Wine!$AY$14,$B$3233)))</f>
        <v/>
      </c>
      <c r="H3255" s="780">
        <f t="shared" si="34"/>
        <v>23</v>
      </c>
    </row>
    <row r="3256">
      <c r="A3256" s="779"/>
      <c r="C3256" s="450" t="b">
        <f>IF(ISBLANK(Wine!BB38),FALSE,if(Wine!BB38=0,FALSE,TRUE))</f>
        <v>0</v>
      </c>
      <c r="D3256" s="450" t="str">
        <f>if(Wine!AZ38=0,"",IF(isblank(Wine!AZ38),"",if(MOC!$J$148=false,Wine!AY38,if(C3256=true,MOC!$H$148&amp;Wine!AY38,if(MOC!$J$149,MOC!$H$148&amp;Wine!AY38,Wine!AY38)))))</f>
        <v/>
      </c>
      <c r="E3256" s="450" t="str">
        <f>if(Wine!AZ38=0,"",IF(isblank(Wine!AZ38),"",Wine!AZ38))</f>
        <v/>
      </c>
      <c r="G3256" s="450" t="str">
        <f>if(Wine!AZ38=0,"",IF(isblank(Wine!AZ38),"",if(MOC!$J$156=true,Wine!$AY$14,$B$3233)))</f>
        <v/>
      </c>
      <c r="H3256" s="780">
        <f t="shared" si="34"/>
        <v>24</v>
      </c>
    </row>
    <row r="3257">
      <c r="A3257" s="779"/>
      <c r="C3257" s="450" t="b">
        <f>IF(ISBLANK(Wine!BB39),FALSE,if(Wine!BB39=0,FALSE,TRUE))</f>
        <v>0</v>
      </c>
      <c r="D3257" s="450" t="str">
        <f>if(Wine!AZ39=0,"",IF(isblank(Wine!AZ39),"",if(MOC!$J$148=false,Wine!AY39,if(C3257=true,MOC!$H$148&amp;Wine!AY39,if(MOC!$J$149,MOC!$H$148&amp;Wine!AY39,Wine!AY39)))))</f>
        <v/>
      </c>
      <c r="E3257" s="450" t="str">
        <f>if(Wine!AZ39=0,"",IF(isblank(Wine!AZ39),"",Wine!AZ39))</f>
        <v/>
      </c>
      <c r="G3257" s="450" t="str">
        <f>if(Wine!AZ39=0,"",IF(isblank(Wine!AZ39),"",if(MOC!$J$156=true,Wine!$AY$14,$B$3233)))</f>
        <v/>
      </c>
      <c r="H3257" s="780">
        <f t="shared" si="34"/>
        <v>25</v>
      </c>
    </row>
    <row r="3258">
      <c r="A3258" s="779"/>
      <c r="C3258" s="450" t="b">
        <f>IF(ISBLANK(Wine!BB40),FALSE,if(Wine!BB40=0,FALSE,TRUE))</f>
        <v>0</v>
      </c>
      <c r="D3258" s="450" t="str">
        <f>if(Wine!AZ40=0,"",IF(isblank(Wine!AZ40),"",if(MOC!$J$148=false,Wine!AY40,if(C3258=true,MOC!$H$148&amp;Wine!AY40,if(MOC!$J$149,MOC!$H$148&amp;Wine!AY40,Wine!AY40)))))</f>
        <v/>
      </c>
      <c r="E3258" s="450" t="str">
        <f>if(Wine!AZ40=0,"",IF(isblank(Wine!AZ40),"",Wine!AZ40))</f>
        <v/>
      </c>
      <c r="G3258" s="450" t="str">
        <f>if(Wine!AZ40=0,"",IF(isblank(Wine!AZ40),"",if(MOC!$J$156=true,Wine!$AY$14,$B$3233)))</f>
        <v/>
      </c>
      <c r="H3258" s="780">
        <f t="shared" si="34"/>
        <v>26</v>
      </c>
    </row>
    <row r="3259">
      <c r="A3259" s="779"/>
      <c r="C3259" s="450" t="b">
        <f>IF(ISBLANK(Wine!BB41),FALSE,if(Wine!BB41=0,FALSE,TRUE))</f>
        <v>0</v>
      </c>
      <c r="D3259" s="450" t="str">
        <f>if(Wine!AZ41=0,"",IF(isblank(Wine!AZ41),"",if(MOC!$J$148=false,Wine!AY41,if(C3259=true,MOC!$H$148&amp;Wine!AY41,if(MOC!$J$149,MOC!$H$148&amp;Wine!AY41,Wine!AY41)))))</f>
        <v/>
      </c>
      <c r="E3259" s="450" t="str">
        <f>if(Wine!AZ41=0,"",IF(isblank(Wine!AZ41),"",Wine!AZ41))</f>
        <v/>
      </c>
      <c r="G3259" s="450" t="str">
        <f>if(Wine!AZ41=0,"",IF(isblank(Wine!AZ41),"",if(MOC!$J$156=true,Wine!$AY$14,$B$3233)))</f>
        <v/>
      </c>
      <c r="H3259" s="780">
        <f t="shared" si="34"/>
        <v>27</v>
      </c>
    </row>
    <row r="3260">
      <c r="A3260" s="779"/>
      <c r="C3260" s="450" t="b">
        <f>IF(ISBLANK(Wine!BB42),FALSE,if(Wine!BB42=0,FALSE,TRUE))</f>
        <v>0</v>
      </c>
      <c r="D3260" s="450" t="str">
        <f>if(Wine!AZ42=0,"",IF(isblank(Wine!AZ42),"",if(MOC!$J$148=false,Wine!AY42,if(C3260=true,MOC!$H$148&amp;Wine!AY42,if(MOC!$J$149,MOC!$H$148&amp;Wine!AY42,Wine!AY42)))))</f>
        <v/>
      </c>
      <c r="E3260" s="450" t="str">
        <f>if(Wine!AZ42=0,"",IF(isblank(Wine!AZ42),"",Wine!AZ42))</f>
        <v/>
      </c>
      <c r="G3260" s="450" t="str">
        <f>if(Wine!AZ42=0,"",IF(isblank(Wine!AZ42),"",if(MOC!$J$156=true,Wine!$AY$14,$B$3233)))</f>
        <v/>
      </c>
      <c r="H3260" s="780">
        <f t="shared" si="34"/>
        <v>28</v>
      </c>
    </row>
    <row r="3261">
      <c r="A3261" s="779"/>
      <c r="C3261" s="450" t="b">
        <f>IF(ISBLANK(Wine!BB43),FALSE,if(Wine!BB43=0,FALSE,TRUE))</f>
        <v>0</v>
      </c>
      <c r="D3261" s="450" t="str">
        <f>if(Wine!AZ43=0,"",IF(isblank(Wine!AZ43),"",if(MOC!$J$148=false,Wine!AY43,if(C3261=true,MOC!$H$148&amp;Wine!AY43,if(MOC!$J$149,MOC!$H$148&amp;Wine!AY43,Wine!AY43)))))</f>
        <v/>
      </c>
      <c r="E3261" s="450" t="str">
        <f>if(Wine!AZ43=0,"",IF(isblank(Wine!AZ43),"",Wine!AZ43))</f>
        <v/>
      </c>
      <c r="G3261" s="450" t="str">
        <f>if(Wine!AZ43=0,"",IF(isblank(Wine!AZ43),"",if(MOC!$J$156=true,Wine!$AY$14,$B$3233)))</f>
        <v/>
      </c>
      <c r="H3261" s="780">
        <f t="shared" si="34"/>
        <v>29</v>
      </c>
    </row>
    <row r="3262">
      <c r="A3262" s="779"/>
      <c r="C3262" s="450" t="b">
        <f>IF(ISBLANK(Wine!BB44),FALSE,if(Wine!BB44=0,FALSE,TRUE))</f>
        <v>0</v>
      </c>
      <c r="D3262" s="450" t="str">
        <f>if(Wine!AZ44=0,"",IF(isblank(Wine!AZ44),"",if(MOC!$J$148=false,Wine!AY44,if(C3262=true,MOC!$H$148&amp;Wine!AY44,if(MOC!$J$149,MOC!$H$148&amp;Wine!AY44,Wine!AY44)))))</f>
        <v/>
      </c>
      <c r="E3262" s="450" t="str">
        <f>if(Wine!AZ44=0,"",IF(isblank(Wine!AZ44),"",Wine!AZ44))</f>
        <v/>
      </c>
      <c r="G3262" s="450" t="str">
        <f>if(Wine!AZ44=0,"",IF(isblank(Wine!AZ44),"",if(MOC!$J$156=true,Wine!$AY$14,$B$3233)))</f>
        <v/>
      </c>
      <c r="H3262" s="780">
        <f t="shared" si="34"/>
        <v>30</v>
      </c>
    </row>
    <row r="3263">
      <c r="A3263" s="779"/>
      <c r="C3263" s="450" t="b">
        <f>IF(ISBLANK(Wine!BB45),FALSE,if(Wine!BB45=0,FALSE,TRUE))</f>
        <v>0</v>
      </c>
      <c r="D3263" s="450" t="str">
        <f>if(Wine!AZ45=0,"",IF(isblank(Wine!AZ45),"",if(MOC!$J$148=false,Wine!AY45,if(C3263=true,MOC!$H$148&amp;Wine!AY45,if(MOC!$J$149,MOC!$H$148&amp;Wine!AY45,Wine!AY45)))))</f>
        <v/>
      </c>
      <c r="E3263" s="450" t="str">
        <f>if(Wine!AZ45=0,"",IF(isblank(Wine!AZ45),"",Wine!AZ45))</f>
        <v/>
      </c>
      <c r="G3263" s="450" t="str">
        <f>if(Wine!AZ45=0,"",IF(isblank(Wine!AZ45),"",if(MOC!$J$156=true,Wine!$AY$14,$B$3233)))</f>
        <v/>
      </c>
      <c r="H3263" s="780">
        <f t="shared" si="34"/>
        <v>31</v>
      </c>
    </row>
    <row r="3264">
      <c r="A3264" s="779"/>
      <c r="C3264" s="450" t="b">
        <f>IF(ISBLANK(Wine!BB46),FALSE,if(Wine!BB46=0,FALSE,TRUE))</f>
        <v>0</v>
      </c>
      <c r="D3264" s="450" t="str">
        <f>if(Wine!AZ46=0,"",IF(isblank(Wine!AZ46),"",if(MOC!$J$148=false,Wine!AY46,if(C3264=true,MOC!$H$148&amp;Wine!AY46,if(MOC!$J$149,MOC!$H$148&amp;Wine!AY46,Wine!AY46)))))</f>
        <v/>
      </c>
      <c r="E3264" s="450" t="str">
        <f>if(Wine!AZ46=0,"",IF(isblank(Wine!AZ46),"",Wine!AZ46))</f>
        <v/>
      </c>
      <c r="G3264" s="450" t="str">
        <f>if(Wine!AZ46=0,"",IF(isblank(Wine!AZ46),"",if(MOC!$J$156=true,Wine!$AY$14,$B$3233)))</f>
        <v/>
      </c>
      <c r="H3264" s="780">
        <f t="shared" si="34"/>
        <v>32</v>
      </c>
    </row>
    <row r="3265">
      <c r="A3265" s="779"/>
      <c r="C3265" s="450" t="b">
        <f>IF(ISBLANK(Wine!BB47),FALSE,if(Wine!BB47=0,FALSE,TRUE))</f>
        <v>0</v>
      </c>
      <c r="D3265" s="450" t="str">
        <f>if(Wine!AZ47=0,"",IF(isblank(Wine!AZ47),"",if(MOC!$J$148=false,Wine!AY47,if(C3265=true,MOC!$H$148&amp;Wine!AY47,if(MOC!$J$149,MOC!$H$148&amp;Wine!AY47,Wine!AY47)))))</f>
        <v/>
      </c>
      <c r="E3265" s="450" t="str">
        <f>if(Wine!AZ47=0,"",IF(isblank(Wine!AZ47),"",Wine!AZ47))</f>
        <v/>
      </c>
      <c r="G3265" s="450" t="str">
        <f>if(Wine!AZ47=0,"",IF(isblank(Wine!AZ47),"",if(MOC!$J$156=true,Wine!$AY$14,$B$3233)))</f>
        <v/>
      </c>
      <c r="H3265" s="780">
        <f t="shared" si="34"/>
        <v>33</v>
      </c>
    </row>
    <row r="3266">
      <c r="A3266" s="779"/>
      <c r="C3266" s="450" t="b">
        <f>IF(ISBLANK(Wine!BB48),FALSE,if(Wine!BB48=0,FALSE,TRUE))</f>
        <v>0</v>
      </c>
      <c r="D3266" s="450" t="str">
        <f>if(Wine!AZ48=0,"",IF(isblank(Wine!AZ48),"",if(MOC!$J$148=false,Wine!AY48,if(C3266=true,MOC!$H$148&amp;Wine!AY48,if(MOC!$J$149,MOC!$H$148&amp;Wine!AY48,Wine!AY48)))))</f>
        <v/>
      </c>
      <c r="E3266" s="450" t="str">
        <f>if(Wine!AZ48=0,"",IF(isblank(Wine!AZ48),"",Wine!AZ48))</f>
        <v/>
      </c>
      <c r="G3266" s="450" t="str">
        <f>if(Wine!AZ48=0,"",IF(isblank(Wine!AZ48),"",if(MOC!$J$156=true,Wine!$AY$14,$B$3233)))</f>
        <v/>
      </c>
      <c r="H3266" s="780">
        <f t="shared" si="34"/>
        <v>34</v>
      </c>
    </row>
    <row r="3267">
      <c r="A3267" s="779"/>
      <c r="C3267" s="450" t="b">
        <f>IF(ISBLANK(Wine!BB49),FALSE,if(Wine!BB49=0,FALSE,TRUE))</f>
        <v>0</v>
      </c>
      <c r="D3267" s="450" t="str">
        <f>if(Wine!AZ49=0,"",IF(isblank(Wine!AZ49),"",if(MOC!$J$148=false,Wine!AY49,if(C3267=true,MOC!$H$148&amp;Wine!AY49,if(MOC!$J$149,MOC!$H$148&amp;Wine!AY49,Wine!AY49)))))</f>
        <v/>
      </c>
      <c r="E3267" s="450" t="str">
        <f>if(Wine!AZ49=0,"",IF(isblank(Wine!AZ49),"",Wine!AZ49))</f>
        <v/>
      </c>
      <c r="G3267" s="450" t="str">
        <f>if(Wine!AZ49=0,"",IF(isblank(Wine!AZ49),"",if(MOC!$J$156=true,Wine!$AY$14,$B$3233)))</f>
        <v/>
      </c>
      <c r="H3267" s="780">
        <f t="shared" si="34"/>
        <v>35</v>
      </c>
    </row>
    <row r="3268">
      <c r="A3268" s="779"/>
      <c r="C3268" s="450" t="b">
        <f>IF(ISBLANK(Wine!BB50),FALSE,if(Wine!BB50=0,FALSE,TRUE))</f>
        <v>0</v>
      </c>
      <c r="D3268" s="450" t="str">
        <f>if(Wine!AZ50=0,"",IF(isblank(Wine!AZ50),"",if(MOC!$J$148=false,Wine!AY50,if(C3268=true,MOC!$H$148&amp;Wine!AY50,if(MOC!$J$149,MOC!$H$148&amp;Wine!AY50,Wine!AY50)))))</f>
        <v/>
      </c>
      <c r="E3268" s="450" t="str">
        <f>if(Wine!AZ50=0,"",IF(isblank(Wine!AZ50),"",Wine!AZ50))</f>
        <v/>
      </c>
      <c r="G3268" s="450" t="str">
        <f>if(Wine!AZ50=0,"",IF(isblank(Wine!AZ50),"",if(MOC!$J$156=true,Wine!$AY$14,$B$3233)))</f>
        <v/>
      </c>
      <c r="H3268" s="780">
        <f t="shared" si="34"/>
        <v>36</v>
      </c>
    </row>
    <row r="3269">
      <c r="A3269" s="779"/>
      <c r="C3269" s="450" t="b">
        <f>IF(ISBLANK(Wine!BB51),FALSE,if(Wine!BB51=0,FALSE,TRUE))</f>
        <v>0</v>
      </c>
      <c r="D3269" s="450" t="str">
        <f>if(Wine!AZ51=0,"",IF(isblank(Wine!AZ51),"",if(MOC!$J$148=false,Wine!AY51,if(C3269=true,MOC!$H$148&amp;Wine!AY51,if(MOC!$J$149,MOC!$H$148&amp;Wine!AY51,Wine!AY51)))))</f>
        <v/>
      </c>
      <c r="E3269" s="450" t="str">
        <f>if(Wine!AZ51=0,"",IF(isblank(Wine!AZ51),"",Wine!AZ51))</f>
        <v/>
      </c>
      <c r="G3269" s="450" t="str">
        <f>if(Wine!AZ51=0,"",IF(isblank(Wine!AZ51),"",if(MOC!$J$156=true,Wine!$AY$14,$B$3233)))</f>
        <v/>
      </c>
      <c r="H3269" s="780">
        <f t="shared" si="34"/>
        <v>37</v>
      </c>
    </row>
    <row r="3270">
      <c r="A3270" s="779"/>
      <c r="C3270" s="450" t="b">
        <f>IF(ISBLANK(Wine!BB52),FALSE,if(Wine!BB52=0,FALSE,TRUE))</f>
        <v>0</v>
      </c>
      <c r="D3270" s="450" t="str">
        <f>if(Wine!AZ52=0,"",IF(isblank(Wine!AZ52),"",if(MOC!$J$148=false,Wine!AY52,if(C3270=true,MOC!$H$148&amp;Wine!AY52,if(MOC!$J$149,MOC!$H$148&amp;Wine!AY52,Wine!AY52)))))</f>
        <v/>
      </c>
      <c r="E3270" s="450" t="str">
        <f>if(Wine!AZ52=0,"",IF(isblank(Wine!AZ52),"",Wine!AZ52))</f>
        <v/>
      </c>
      <c r="G3270" s="450" t="str">
        <f>if(Wine!AZ52=0,"",IF(isblank(Wine!AZ52),"",if(MOC!$J$156=true,Wine!$AY$14,$B$3233)))</f>
        <v/>
      </c>
      <c r="H3270" s="780">
        <f t="shared" si="34"/>
        <v>38</v>
      </c>
    </row>
    <row r="3271">
      <c r="A3271" s="779"/>
      <c r="C3271" s="450" t="b">
        <f>IF(ISBLANK(Wine!BB53),FALSE,if(Wine!BB53=0,FALSE,TRUE))</f>
        <v>0</v>
      </c>
      <c r="D3271" s="450" t="str">
        <f>if(Wine!AZ53=0,"",IF(isblank(Wine!AZ53),"",if(MOC!$J$148=false,Wine!AY53,if(C3271=true,MOC!$H$148&amp;Wine!AY53,if(MOC!$J$149,MOC!$H$148&amp;Wine!AY53,Wine!AY53)))))</f>
        <v/>
      </c>
      <c r="E3271" s="450" t="str">
        <f>if(Wine!AZ53=0,"",IF(isblank(Wine!AZ53),"",Wine!AZ53))</f>
        <v/>
      </c>
      <c r="G3271" s="450" t="str">
        <f>if(Wine!AZ53=0,"",IF(isblank(Wine!AZ53),"",if(MOC!$J$156=true,Wine!$AY$14,$B$3233)))</f>
        <v/>
      </c>
      <c r="H3271" s="780">
        <f t="shared" si="34"/>
        <v>39</v>
      </c>
    </row>
    <row r="3272">
      <c r="A3272" s="779"/>
      <c r="C3272" s="450" t="b">
        <f>IF(ISBLANK(Wine!BB54),FALSE,if(Wine!BB54=0,FALSE,TRUE))</f>
        <v>0</v>
      </c>
      <c r="D3272" s="450" t="str">
        <f>if(Wine!AZ54=0,"",IF(isblank(Wine!AZ54),"",if(MOC!$J$148=false,Wine!AY54,if(C3272=true,MOC!$H$148&amp;Wine!AY54,if(MOC!$J$149,MOC!$H$148&amp;Wine!AY54,Wine!AY54)))))</f>
        <v/>
      </c>
      <c r="E3272" s="450" t="str">
        <f>if(Wine!AZ54=0,"",IF(isblank(Wine!AZ54),"",Wine!AZ54))</f>
        <v/>
      </c>
      <c r="G3272" s="450" t="str">
        <f>if(Wine!AZ54=0,"",IF(isblank(Wine!AZ54),"",if(MOC!$J$156=true,Wine!$AY$14,$B$3233)))</f>
        <v/>
      </c>
      <c r="H3272" s="780">
        <f t="shared" si="34"/>
        <v>40</v>
      </c>
    </row>
    <row r="3273">
      <c r="A3273" s="779"/>
      <c r="C3273" s="450" t="b">
        <f>IF(ISBLANK(Wine!BB55),FALSE,if(Wine!BB55=0,FALSE,TRUE))</f>
        <v>0</v>
      </c>
      <c r="D3273" s="450" t="str">
        <f>if(Wine!AZ55=0,"",IF(isblank(Wine!AZ55),"",if(MOC!$J$148=false,Wine!AY55,if(C3273=true,MOC!$H$148&amp;Wine!AY55,if(MOC!$J$149,MOC!$H$148&amp;Wine!AY55,Wine!AY55)))))</f>
        <v/>
      </c>
      <c r="E3273" s="450" t="str">
        <f>if(Wine!AZ55=0,"",IF(isblank(Wine!AZ55),"",Wine!AZ55))</f>
        <v/>
      </c>
      <c r="G3273" s="450" t="str">
        <f>if(Wine!AZ55=0,"",IF(isblank(Wine!AZ55),"",if(MOC!$J$156=true,Wine!$AY$14,$B$3233)))</f>
        <v/>
      </c>
      <c r="H3273" s="780">
        <f t="shared" si="34"/>
        <v>41</v>
      </c>
    </row>
    <row r="3274">
      <c r="A3274" s="779"/>
      <c r="C3274" s="450" t="b">
        <f>IF(ISBLANK(Wine!BB56),FALSE,if(Wine!BB56=0,FALSE,TRUE))</f>
        <v>0</v>
      </c>
      <c r="D3274" s="450" t="str">
        <f>if(Wine!AZ56=0,"",IF(isblank(Wine!AZ56),"",if(MOC!$J$148=false,Wine!AY56,if(C3274=true,MOC!$H$148&amp;Wine!AY56,if(MOC!$J$149,MOC!$H$148&amp;Wine!AY56,Wine!AY56)))))</f>
        <v/>
      </c>
      <c r="E3274" s="450" t="str">
        <f>if(Wine!AZ56=0,"",IF(isblank(Wine!AZ56),"",Wine!AZ56))</f>
        <v/>
      </c>
      <c r="G3274" s="450" t="str">
        <f>if(Wine!AZ56=0,"",IF(isblank(Wine!AZ56),"",if(MOC!$J$156=true,Wine!$AY$14,$B$3233)))</f>
        <v/>
      </c>
      <c r="H3274" s="780">
        <f t="shared" si="34"/>
        <v>42</v>
      </c>
    </row>
    <row r="3275">
      <c r="A3275" s="779"/>
      <c r="C3275" s="450" t="b">
        <f>IF(ISBLANK(Wine!BB57),FALSE,if(Wine!BB57=0,FALSE,TRUE))</f>
        <v>0</v>
      </c>
      <c r="D3275" s="450" t="str">
        <f>if(Wine!AZ57=0,"",IF(isblank(Wine!AZ57),"",if(MOC!$J$148=false,Wine!AY57,if(C3275=true,MOC!$H$148&amp;Wine!AY57,if(MOC!$J$149,MOC!$H$148&amp;Wine!AY57,Wine!AY57)))))</f>
        <v/>
      </c>
      <c r="E3275" s="450" t="str">
        <f>if(Wine!AZ57=0,"",IF(isblank(Wine!AZ57),"",Wine!AZ57))</f>
        <v/>
      </c>
      <c r="G3275" s="450" t="str">
        <f>if(Wine!AZ57=0,"",IF(isblank(Wine!AZ57),"",if(MOC!$J$156=true,Wine!$AY$14,$B$3233)))</f>
        <v/>
      </c>
      <c r="H3275" s="780">
        <f t="shared" si="34"/>
        <v>43</v>
      </c>
    </row>
    <row r="3276">
      <c r="A3276" s="779"/>
      <c r="C3276" s="450" t="b">
        <f>IF(ISBLANK(Wine!BB58),FALSE,if(Wine!BB58=0,FALSE,TRUE))</f>
        <v>0</v>
      </c>
      <c r="D3276" s="450" t="str">
        <f>if(Wine!AZ58=0,"",IF(isblank(Wine!AZ58),"",if(MOC!$J$148=false,Wine!AY58,if(C3276=true,MOC!$H$148&amp;Wine!AY58,if(MOC!$J$149,MOC!$H$148&amp;Wine!AY58,Wine!AY58)))))</f>
        <v/>
      </c>
      <c r="E3276" s="450" t="str">
        <f>if(Wine!AZ58=0,"",IF(isblank(Wine!AZ58),"",Wine!AZ58))</f>
        <v/>
      </c>
      <c r="G3276" s="450" t="str">
        <f>if(Wine!AZ58=0,"",IF(isblank(Wine!AZ58),"",if(MOC!$J$156=true,Wine!$AY$14,$B$3233)))</f>
        <v/>
      </c>
      <c r="H3276" s="780">
        <f t="shared" si="34"/>
        <v>44</v>
      </c>
    </row>
    <row r="3277">
      <c r="A3277" s="779"/>
      <c r="C3277" s="450" t="b">
        <f>IF(ISBLANK(Wine!BB59),FALSE,if(Wine!BB59=0,FALSE,TRUE))</f>
        <v>0</v>
      </c>
      <c r="D3277" s="450" t="str">
        <f>if(Wine!AZ59=0,"",IF(isblank(Wine!AZ59),"",if(MOC!$J$148=false,Wine!AY59,if(C3277=true,MOC!$H$148&amp;Wine!AY59,if(MOC!$J$149,MOC!$H$148&amp;Wine!AY59,Wine!AY59)))))</f>
        <v/>
      </c>
      <c r="E3277" s="450" t="str">
        <f>if(Wine!AZ59=0,"",IF(isblank(Wine!AZ59),"",Wine!AZ59))</f>
        <v/>
      </c>
      <c r="G3277" s="450" t="str">
        <f>if(Wine!AZ59=0,"",IF(isblank(Wine!AZ59),"",if(MOC!$J$156=true,Wine!$AY$14,$B$3233)))</f>
        <v/>
      </c>
      <c r="H3277" s="780">
        <f t="shared" si="34"/>
        <v>45</v>
      </c>
    </row>
    <row r="3278">
      <c r="A3278" s="779"/>
      <c r="C3278" s="450" t="b">
        <f>IF(ISBLANK(Wine!BB60),FALSE,if(Wine!BB60=0,FALSE,TRUE))</f>
        <v>0</v>
      </c>
      <c r="D3278" s="450" t="str">
        <f>if(Wine!AZ60=0,"",IF(isblank(Wine!AZ60),"",if(MOC!$J$148=false,Wine!AY60,if(C3278=true,MOC!$H$148&amp;Wine!AY60,if(MOC!$J$149,MOC!$H$148&amp;Wine!AY60,Wine!AY60)))))</f>
        <v/>
      </c>
      <c r="E3278" s="450" t="str">
        <f>if(Wine!AZ60=0,"",IF(isblank(Wine!AZ60),"",Wine!AZ60))</f>
        <v/>
      </c>
      <c r="G3278" s="450" t="str">
        <f>if(Wine!AZ60=0,"",IF(isblank(Wine!AZ60),"",if(MOC!$J$156=true,Wine!$AY$14,$B$3233)))</f>
        <v/>
      </c>
      <c r="H3278" s="780">
        <f t="shared" si="34"/>
        <v>46</v>
      </c>
    </row>
    <row r="3279">
      <c r="A3279" s="779"/>
      <c r="C3279" s="450" t="b">
        <f>IF(ISBLANK(Wine!BB61),FALSE,if(Wine!BB61=0,FALSE,TRUE))</f>
        <v>0</v>
      </c>
      <c r="D3279" s="450" t="str">
        <f>if(Wine!AZ61=0,"",IF(isblank(Wine!AZ61),"",if(MOC!$J$148=false,Wine!AY61,if(C3279=true,MOC!$H$148&amp;Wine!AY61,if(MOC!$J$149,MOC!$H$148&amp;Wine!AY61,Wine!AY61)))))</f>
        <v/>
      </c>
      <c r="E3279" s="450" t="str">
        <f>if(Wine!AZ61=0,"",IF(isblank(Wine!AZ61),"",Wine!AZ61))</f>
        <v/>
      </c>
      <c r="G3279" s="450" t="str">
        <f>if(Wine!AZ61=0,"",IF(isblank(Wine!AZ61),"",if(MOC!$J$156=true,Wine!$AY$14,$B$3233)))</f>
        <v/>
      </c>
      <c r="H3279" s="780">
        <f t="shared" si="34"/>
        <v>47</v>
      </c>
    </row>
    <row r="3280">
      <c r="A3280" s="779"/>
      <c r="C3280" s="450" t="b">
        <f>IF(ISBLANK(Wine!BB62),FALSE,if(Wine!BB62=0,FALSE,TRUE))</f>
        <v>0</v>
      </c>
      <c r="D3280" s="450" t="str">
        <f>if(Wine!AZ62=0,"",IF(isblank(Wine!AZ62),"",if(MOC!$J$148=false,Wine!AY62,if(C3280=true,MOC!$H$148&amp;Wine!AY62,if(MOC!$J$149,MOC!$H$148&amp;Wine!AY62,Wine!AY62)))))</f>
        <v/>
      </c>
      <c r="E3280" s="450" t="str">
        <f>if(Wine!AZ62=0,"",IF(isblank(Wine!AZ62),"",Wine!AZ62))</f>
        <v/>
      </c>
      <c r="G3280" s="450" t="str">
        <f>if(Wine!AZ62=0,"",IF(isblank(Wine!AZ62),"",if(MOC!$J$156=true,Wine!$AY$14,$B$3233)))</f>
        <v/>
      </c>
      <c r="H3280" s="780">
        <f t="shared" si="34"/>
        <v>48</v>
      </c>
    </row>
    <row r="3281">
      <c r="A3281" s="779"/>
      <c r="C3281" s="450" t="b">
        <f>IF(ISBLANK(Wine!BB63),FALSE,if(Wine!BB63=0,FALSE,TRUE))</f>
        <v>0</v>
      </c>
      <c r="D3281" s="450" t="str">
        <f>if(Wine!AZ63=0,"",IF(isblank(Wine!AZ63),"",if(MOC!$J$148=false,Wine!AY63,if(C3281=true,MOC!$H$148&amp;Wine!AY63,if(MOC!$J$149,MOC!$H$148&amp;Wine!AY63,Wine!AY63)))))</f>
        <v/>
      </c>
      <c r="E3281" s="450" t="str">
        <f>if(Wine!AZ63=0,"",IF(isblank(Wine!AZ63),"",Wine!AZ63))</f>
        <v/>
      </c>
      <c r="G3281" s="450" t="str">
        <f>if(Wine!AZ63=0,"",IF(isblank(Wine!AZ63),"",if(MOC!$J$156=true,Wine!$AY$14,$B$3233)))</f>
        <v/>
      </c>
      <c r="H3281" s="780">
        <f t="shared" si="34"/>
        <v>49</v>
      </c>
    </row>
    <row r="3282">
      <c r="A3282" s="779"/>
      <c r="C3282" s="450" t="b">
        <f>IF(ISBLANK(Wine!BB64),FALSE,if(Wine!BB64=0,FALSE,TRUE))</f>
        <v>0</v>
      </c>
      <c r="D3282" s="450" t="str">
        <f>if(Wine!AZ64=0,"",IF(isblank(Wine!AZ64),"",if(MOC!$J$148=false,Wine!AY64,if(C3282=true,MOC!$H$148&amp;Wine!AY64,if(MOC!$J$149,MOC!$H$148&amp;Wine!AY64,Wine!AY64)))))</f>
        <v/>
      </c>
      <c r="E3282" s="450" t="str">
        <f>if(Wine!AZ64=0,"",IF(isblank(Wine!AZ64),"",Wine!AZ64))</f>
        <v/>
      </c>
      <c r="G3282" s="450" t="str">
        <f>if(Wine!AZ64=0,"",IF(isblank(Wine!AZ64),"",if(MOC!$J$156=true,Wine!$AY$14,$B$3233)))</f>
        <v/>
      </c>
      <c r="H3282" s="780">
        <f t="shared" si="34"/>
        <v>50</v>
      </c>
    </row>
    <row r="3283">
      <c r="A3283" s="779"/>
      <c r="C3283" s="450" t="b">
        <f>IF(ISBLANK(Wine!BB65),FALSE,if(Wine!BB65=0,FALSE,TRUE))</f>
        <v>0</v>
      </c>
      <c r="D3283" s="450" t="str">
        <f>if(Wine!AZ65=0,"",IF(isblank(Wine!AZ65),"",if(MOC!$J$148=false,Wine!AY65,if(C3283=true,MOC!$H$148&amp;Wine!AY65,if(MOC!$J$149,MOC!$H$148&amp;Wine!AY65,Wine!AY65)))))</f>
        <v/>
      </c>
      <c r="E3283" s="450" t="str">
        <f>if(Wine!AZ65=0,"",IF(isblank(Wine!AZ65),"",Wine!AZ65))</f>
        <v/>
      </c>
      <c r="G3283" s="450" t="str">
        <f>if(Wine!AZ65=0,"",IF(isblank(Wine!AZ65),"",if(MOC!$J$156=true,Wine!$AY$14,$B$3233)))</f>
        <v/>
      </c>
      <c r="H3283" s="780">
        <f t="shared" si="34"/>
        <v>51</v>
      </c>
    </row>
    <row r="3284">
      <c r="A3284" s="779"/>
      <c r="C3284" s="450" t="b">
        <f>IF(ISBLANK(Wine!BB66),FALSE,if(Wine!BB66=0,FALSE,TRUE))</f>
        <v>0</v>
      </c>
      <c r="D3284" s="450" t="str">
        <f>if(Wine!AZ66=0,"",IF(isblank(Wine!AZ66),"",if(MOC!$J$148=false,Wine!AY66,if(C3284=true,MOC!$H$148&amp;Wine!AY66,if(MOC!$J$149,MOC!$H$148&amp;Wine!AY66,Wine!AY66)))))</f>
        <v/>
      </c>
      <c r="E3284" s="450" t="str">
        <f>if(Wine!AZ66=0,"",IF(isblank(Wine!AZ66),"",Wine!AZ66))</f>
        <v/>
      </c>
      <c r="G3284" s="450" t="str">
        <f>if(Wine!AZ66=0,"",IF(isblank(Wine!AZ66),"",if(MOC!$J$156=true,Wine!$AY$14,$B$3233)))</f>
        <v/>
      </c>
      <c r="H3284" s="780">
        <f t="shared" si="34"/>
        <v>52</v>
      </c>
    </row>
    <row r="3285">
      <c r="A3285" s="779"/>
      <c r="C3285" s="450" t="b">
        <f>IF(ISBLANK(Wine!BB67),FALSE,if(Wine!BB67=0,FALSE,TRUE))</f>
        <v>0</v>
      </c>
      <c r="D3285" s="450" t="str">
        <f>if(Wine!AZ67=0,"",IF(isblank(Wine!AZ67),"",if(MOC!$J$148=false,Wine!AY67,if(C3285=true,MOC!$H$148&amp;Wine!AY67,if(MOC!$J$149,MOC!$H$148&amp;Wine!AY67,Wine!AY67)))))</f>
        <v/>
      </c>
      <c r="E3285" s="450" t="str">
        <f>if(Wine!AZ67=0,"",IF(isblank(Wine!AZ67),"",Wine!AZ67))</f>
        <v/>
      </c>
      <c r="G3285" s="450" t="str">
        <f>if(Wine!AZ67=0,"",IF(isblank(Wine!AZ67),"",if(MOC!$J$156=true,Wine!$AY$14,$B$3233)))</f>
        <v/>
      </c>
      <c r="H3285" s="780">
        <f t="shared" si="34"/>
        <v>53</v>
      </c>
    </row>
    <row r="3286">
      <c r="A3286" s="779"/>
      <c r="C3286" s="450" t="b">
        <f>IF(ISBLANK(Wine!BB68),FALSE,if(Wine!BB68=0,FALSE,TRUE))</f>
        <v>0</v>
      </c>
      <c r="D3286" s="450" t="str">
        <f>if(Wine!AZ68=0,"",IF(isblank(Wine!AZ68),"",if(MOC!$J$148=false,Wine!AY68,if(C3286=true,MOC!$H$148&amp;Wine!AY68,if(MOC!$J$149,MOC!$H$148&amp;Wine!AY68,Wine!AY68)))))</f>
        <v/>
      </c>
      <c r="E3286" s="450" t="str">
        <f>if(Wine!AZ68=0,"",IF(isblank(Wine!AZ68),"",Wine!AZ68))</f>
        <v/>
      </c>
      <c r="G3286" s="450" t="str">
        <f>if(Wine!AZ68=0,"",IF(isblank(Wine!AZ68),"",if(MOC!$J$156=true,Wine!$AY$14,$B$3233)))</f>
        <v/>
      </c>
      <c r="H3286" s="780">
        <f t="shared" si="34"/>
        <v>54</v>
      </c>
    </row>
    <row r="3287">
      <c r="A3287" s="779"/>
      <c r="C3287" s="450" t="b">
        <f>IF(ISBLANK(Wine!BB69),FALSE,if(Wine!BB69=0,FALSE,TRUE))</f>
        <v>0</v>
      </c>
      <c r="D3287" s="450" t="str">
        <f>if(Wine!AZ69=0,"",IF(isblank(Wine!AZ69),"",if(MOC!$J$148=false,Wine!AY69,if(C3287=true,MOC!$H$148&amp;Wine!AY69,if(MOC!$J$149,MOC!$H$148&amp;Wine!AY69,Wine!AY69)))))</f>
        <v/>
      </c>
      <c r="E3287" s="450" t="str">
        <f>if(Wine!AZ69=0,"",IF(isblank(Wine!AZ69),"",Wine!AZ69))</f>
        <v/>
      </c>
      <c r="G3287" s="450" t="str">
        <f>if(Wine!AZ69=0,"",IF(isblank(Wine!AZ69),"",if(MOC!$J$156=true,Wine!$AY$14,$B$3233)))</f>
        <v/>
      </c>
      <c r="H3287" s="780">
        <f t="shared" si="34"/>
        <v>55</v>
      </c>
    </row>
    <row r="3288">
      <c r="A3288" s="779"/>
      <c r="C3288" s="450" t="b">
        <f>IF(ISBLANK(Wine!BB70),FALSE,if(Wine!BB70=0,FALSE,TRUE))</f>
        <v>0</v>
      </c>
      <c r="D3288" s="450" t="str">
        <f>if(Wine!AZ70=0,"",IF(isblank(Wine!AZ70),"",if(MOC!$J$148=false,Wine!AY70,if(C3288=true,MOC!$H$148&amp;Wine!AY70,if(MOC!$J$149,MOC!$H$148&amp;Wine!AY70,Wine!AY70)))))</f>
        <v/>
      </c>
      <c r="E3288" s="450" t="str">
        <f>if(Wine!AZ70=0,"",IF(isblank(Wine!AZ70),"",Wine!AZ70))</f>
        <v/>
      </c>
      <c r="G3288" s="450" t="str">
        <f>if(Wine!AZ70=0,"",IF(isblank(Wine!AZ70),"",if(MOC!$J$156=true,Wine!$AY$14,$B$3233)))</f>
        <v/>
      </c>
      <c r="H3288" s="780">
        <f t="shared" si="34"/>
        <v>56</v>
      </c>
    </row>
    <row r="3289">
      <c r="A3289" s="779"/>
      <c r="C3289" s="450" t="b">
        <f>IF(ISBLANK(Wine!BB71),FALSE,if(Wine!BB71=0,FALSE,TRUE))</f>
        <v>0</v>
      </c>
      <c r="D3289" s="450" t="str">
        <f>if(Wine!AZ71=0,"",IF(isblank(Wine!AZ71),"",if(MOC!$J$148=false,Wine!AY71,if(C3289=true,MOC!$H$148&amp;Wine!AY71,if(MOC!$J$149,MOC!$H$148&amp;Wine!AY71,Wine!AY71)))))</f>
        <v/>
      </c>
      <c r="E3289" s="450" t="str">
        <f>if(Wine!AZ71=0,"",IF(isblank(Wine!AZ71),"",Wine!AZ71))</f>
        <v/>
      </c>
      <c r="G3289" s="450" t="str">
        <f>if(Wine!AZ71=0,"",IF(isblank(Wine!AZ71),"",if(MOC!$J$156=true,Wine!$AY$14,$B$3233)))</f>
        <v/>
      </c>
      <c r="H3289" s="780">
        <f t="shared" si="34"/>
        <v>57</v>
      </c>
    </row>
    <row r="3290">
      <c r="A3290" s="779"/>
      <c r="C3290" s="450" t="b">
        <f>IF(ISBLANK(Wine!BB72),FALSE,if(Wine!BB72=0,FALSE,TRUE))</f>
        <v>0</v>
      </c>
      <c r="D3290" s="450" t="str">
        <f>if(Wine!AZ72=0,"",IF(isblank(Wine!AZ72),"",if(MOC!$J$148=false,Wine!AY72,if(C3290=true,MOC!$H$148&amp;Wine!AY72,if(MOC!$J$149,MOC!$H$148&amp;Wine!AY72,Wine!AY72)))))</f>
        <v/>
      </c>
      <c r="E3290" s="450" t="str">
        <f>if(Wine!AZ72=0,"",IF(isblank(Wine!AZ72),"",Wine!AZ72))</f>
        <v/>
      </c>
      <c r="G3290" s="450" t="str">
        <f>if(Wine!AZ72=0,"",IF(isblank(Wine!AZ72),"",if(MOC!$J$156=true,Wine!$AY$14,$B$3233)))</f>
        <v/>
      </c>
      <c r="H3290" s="780">
        <f t="shared" si="34"/>
        <v>58</v>
      </c>
    </row>
    <row r="3291">
      <c r="A3291" s="779"/>
      <c r="C3291" s="450" t="b">
        <f>IF(ISBLANK(Wine!BB73),FALSE,if(Wine!BB73=0,FALSE,TRUE))</f>
        <v>0</v>
      </c>
      <c r="D3291" s="450" t="str">
        <f>if(Wine!AZ73=0,"",IF(isblank(Wine!AZ73),"",if(MOC!$J$148=false,Wine!AY73,if(C3291=true,MOC!$H$148&amp;Wine!AY73,if(MOC!$J$149,MOC!$H$148&amp;Wine!AY73,Wine!AY73)))))</f>
        <v/>
      </c>
      <c r="E3291" s="450" t="str">
        <f>if(Wine!AZ73=0,"",IF(isblank(Wine!AZ73),"",Wine!AZ73))</f>
        <v/>
      </c>
      <c r="G3291" s="450" t="str">
        <f>if(Wine!AZ73=0,"",IF(isblank(Wine!AZ73),"",if(MOC!$J$156=true,Wine!$AY$14,$B$3233)))</f>
        <v/>
      </c>
      <c r="H3291" s="780">
        <f t="shared" si="34"/>
        <v>59</v>
      </c>
    </row>
    <row r="3292">
      <c r="A3292" s="779"/>
      <c r="C3292" s="450" t="b">
        <f>IF(ISBLANK(Wine!BB74),FALSE,if(Wine!BB74=0,FALSE,TRUE))</f>
        <v>0</v>
      </c>
      <c r="D3292" s="450" t="str">
        <f>if(Wine!AZ74=0,"",IF(isblank(Wine!AZ74),"",if(MOC!$J$148=false,Wine!AY74,if(C3292=true,MOC!$H$148&amp;Wine!AY74,if(MOC!$J$149,MOC!$H$148&amp;Wine!AY74,Wine!AY74)))))</f>
        <v/>
      </c>
      <c r="E3292" s="450" t="str">
        <f>if(Wine!AZ74=0,"",IF(isblank(Wine!AZ74),"",Wine!AZ74))</f>
        <v/>
      </c>
      <c r="G3292" s="450" t="str">
        <f>if(Wine!AZ74=0,"",IF(isblank(Wine!AZ74),"",if(MOC!$J$156=true,Wine!$AY$14,$B$3233)))</f>
        <v/>
      </c>
      <c r="H3292" s="780">
        <f t="shared" si="34"/>
        <v>60</v>
      </c>
    </row>
    <row r="3293">
      <c r="A3293" s="779"/>
      <c r="C3293" s="450" t="b">
        <f>IF(ISBLANK(Wine!BB75),FALSE,if(Wine!BB75=0,FALSE,TRUE))</f>
        <v>0</v>
      </c>
      <c r="D3293" s="450" t="str">
        <f>if(Wine!AZ75=0,"",IF(isblank(Wine!AZ75),"",if(MOC!$J$148=false,Wine!AY75,if(C3293=true,MOC!$H$148&amp;Wine!AY75,if(MOC!$J$149,MOC!$H$148&amp;Wine!AY75,Wine!AY75)))))</f>
        <v/>
      </c>
      <c r="E3293" s="450" t="str">
        <f>if(Wine!AZ75=0,"",IF(isblank(Wine!AZ75),"",Wine!AZ75))</f>
        <v/>
      </c>
      <c r="G3293" s="450" t="str">
        <f>if(Wine!AZ75=0,"",IF(isblank(Wine!AZ75),"",if(MOC!$J$156=true,Wine!$AY$14,$B$3233)))</f>
        <v/>
      </c>
      <c r="H3293" s="780">
        <f t="shared" si="34"/>
        <v>61</v>
      </c>
    </row>
    <row r="3294">
      <c r="A3294" s="779"/>
      <c r="C3294" s="450" t="b">
        <f>IF(ISBLANK(Wine!BB76),FALSE,if(Wine!BB76=0,FALSE,TRUE))</f>
        <v>0</v>
      </c>
      <c r="D3294" s="450" t="str">
        <f>if(Wine!AZ76=0,"",IF(isblank(Wine!AZ76),"",if(MOC!$J$148=false,Wine!AY76,if(C3294=true,MOC!$H$148&amp;Wine!AY76,if(MOC!$J$149,MOC!$H$148&amp;Wine!AY76,Wine!AY76)))))</f>
        <v/>
      </c>
      <c r="E3294" s="450" t="str">
        <f>if(Wine!AZ76=0,"",IF(isblank(Wine!AZ76),"",Wine!AZ76))</f>
        <v/>
      </c>
      <c r="G3294" s="450" t="str">
        <f>if(Wine!AZ76=0,"",IF(isblank(Wine!AZ76),"",if(MOC!$J$156=true,Wine!$AY$14,$B$3233)))</f>
        <v/>
      </c>
      <c r="H3294" s="780">
        <f t="shared" si="34"/>
        <v>62</v>
      </c>
    </row>
    <row r="3295">
      <c r="A3295" s="779"/>
      <c r="C3295" s="450" t="b">
        <f>IF(ISBLANK(Wine!BB77),FALSE,if(Wine!BB77=0,FALSE,TRUE))</f>
        <v>0</v>
      </c>
      <c r="D3295" s="450" t="str">
        <f>if(Wine!AZ77=0,"",IF(isblank(Wine!AZ77),"",if(MOC!$J$148=false,Wine!AY77,if(C3295=true,MOC!$H$148&amp;Wine!AY77,if(MOC!$J$149,MOC!$H$148&amp;Wine!AY77,Wine!AY77)))))</f>
        <v/>
      </c>
      <c r="E3295" s="450" t="str">
        <f>if(Wine!AZ77=0,"",IF(isblank(Wine!AZ77),"",Wine!AZ77))</f>
        <v/>
      </c>
      <c r="G3295" s="450" t="str">
        <f>if(Wine!AZ77=0,"",IF(isblank(Wine!AZ77),"",if(MOC!$J$156=true,Wine!$AY$14,$B$3233)))</f>
        <v/>
      </c>
      <c r="H3295" s="780">
        <f t="shared" si="34"/>
        <v>63</v>
      </c>
    </row>
    <row r="3296">
      <c r="A3296" s="779"/>
      <c r="C3296" s="450" t="b">
        <f>IF(ISBLANK(Wine!BB78),FALSE,if(Wine!BB78=0,FALSE,TRUE))</f>
        <v>0</v>
      </c>
      <c r="D3296" s="450" t="str">
        <f>if(Wine!AZ78=0,"",IF(isblank(Wine!AZ78),"",if(MOC!$J$148=false,Wine!AY78,if(C3296=true,MOC!$H$148&amp;Wine!AY78,if(MOC!$J$149,MOC!$H$148&amp;Wine!AY78,Wine!AY78)))))</f>
        <v/>
      </c>
      <c r="E3296" s="450" t="str">
        <f>if(Wine!AZ78=0,"",IF(isblank(Wine!AZ78),"",Wine!AZ78))</f>
        <v/>
      </c>
      <c r="G3296" s="450" t="str">
        <f>if(Wine!AZ78=0,"",IF(isblank(Wine!AZ78),"",if(MOC!$J$156=true,Wine!$AY$14,$B$3233)))</f>
        <v/>
      </c>
      <c r="H3296" s="780">
        <f t="shared" si="34"/>
        <v>64</v>
      </c>
    </row>
    <row r="3297">
      <c r="A3297" s="779"/>
      <c r="C3297" s="450" t="b">
        <f>IF(ISBLANK(Wine!BB79),FALSE,if(Wine!BB79=0,FALSE,TRUE))</f>
        <v>0</v>
      </c>
      <c r="D3297" s="450" t="str">
        <f>if(Wine!AZ79=0,"",IF(isblank(Wine!AZ79),"",if(MOC!$J$148=false,Wine!AY79,if(C3297=true,MOC!$H$148&amp;Wine!AY79,if(MOC!$J$149,MOC!$H$148&amp;Wine!AY79,Wine!AY79)))))</f>
        <v/>
      </c>
      <c r="E3297" s="450" t="str">
        <f>if(Wine!AZ79=0,"",IF(isblank(Wine!AZ79),"",Wine!AZ79))</f>
        <v/>
      </c>
      <c r="G3297" s="450" t="str">
        <f>if(Wine!AZ79=0,"",IF(isblank(Wine!AZ79),"",if(MOC!$J$156=true,Wine!$AY$14,$B$3233)))</f>
        <v/>
      </c>
      <c r="H3297" s="780">
        <f t="shared" si="34"/>
        <v>65</v>
      </c>
    </row>
    <row r="3298">
      <c r="A3298" s="779"/>
      <c r="C3298" s="450" t="b">
        <f>IF(ISBLANK(Wine!BB80),FALSE,if(Wine!BB80=0,FALSE,TRUE))</f>
        <v>0</v>
      </c>
      <c r="D3298" s="450" t="str">
        <f>if(Wine!AZ80=0,"",IF(isblank(Wine!AZ80),"",if(MOC!$J$148=false,Wine!AY80,if(C3298=true,MOC!$H$148&amp;Wine!AY80,if(MOC!$J$149,MOC!$H$148&amp;Wine!AY80,Wine!AY80)))))</f>
        <v/>
      </c>
      <c r="E3298" s="450" t="str">
        <f>if(Wine!AZ80=0,"",IF(isblank(Wine!AZ80),"",Wine!AZ80))</f>
        <v/>
      </c>
      <c r="G3298" s="450" t="str">
        <f>if(Wine!AZ80=0,"",IF(isblank(Wine!AZ80),"",if(MOC!$J$156=true,Wine!$AY$14,$B$3233)))</f>
        <v/>
      </c>
      <c r="H3298" s="780">
        <f t="shared" si="34"/>
        <v>66</v>
      </c>
    </row>
    <row r="3299">
      <c r="A3299" s="779"/>
      <c r="C3299" s="450" t="b">
        <f>IF(ISBLANK(Wine!BB81),FALSE,if(Wine!BB81=0,FALSE,TRUE))</f>
        <v>0</v>
      </c>
      <c r="D3299" s="450" t="str">
        <f>if(Wine!AZ81=0,"",IF(isblank(Wine!AZ81),"",if(MOC!$J$148=false,Wine!AY81,if(C3299=true,MOC!$H$148&amp;Wine!AY81,if(MOC!$J$149,MOC!$H$148&amp;Wine!AY81,Wine!AY81)))))</f>
        <v/>
      </c>
      <c r="E3299" s="450" t="str">
        <f>if(Wine!AZ81=0,"",IF(isblank(Wine!AZ81),"",Wine!AZ81))</f>
        <v/>
      </c>
      <c r="G3299" s="450" t="str">
        <f>if(Wine!AZ81=0,"",IF(isblank(Wine!AZ81),"",if(MOC!$J$156=true,Wine!$AY$14,$B$3233)))</f>
        <v/>
      </c>
      <c r="H3299" s="780">
        <f t="shared" si="34"/>
        <v>67</v>
      </c>
    </row>
    <row r="3300">
      <c r="A3300" s="779"/>
      <c r="C3300" s="450" t="b">
        <f>IF(ISBLANK(Wine!BB82),FALSE,if(Wine!BB82=0,FALSE,TRUE))</f>
        <v>0</v>
      </c>
      <c r="D3300" s="450" t="str">
        <f>if(Wine!AZ82=0,"",IF(isblank(Wine!AZ82),"",if(MOC!$J$148=false,Wine!AY82,if(C3300=true,MOC!$H$148&amp;Wine!AY82,if(MOC!$J$149,MOC!$H$148&amp;Wine!AY82,Wine!AY82)))))</f>
        <v/>
      </c>
      <c r="E3300" s="450" t="str">
        <f>if(Wine!AZ82=0,"",IF(isblank(Wine!AZ82),"",Wine!AZ82))</f>
        <v/>
      </c>
      <c r="G3300" s="450" t="str">
        <f>if(Wine!AZ82=0,"",IF(isblank(Wine!AZ82),"",if(MOC!$J$156=true,Wine!$AY$14,$B$3233)))</f>
        <v/>
      </c>
      <c r="H3300" s="780">
        <f t="shared" si="34"/>
        <v>68</v>
      </c>
    </row>
    <row r="3301">
      <c r="A3301" s="779"/>
      <c r="C3301" s="450" t="b">
        <f>IF(ISBLANK(Wine!BB83),FALSE,if(Wine!BB83=0,FALSE,TRUE))</f>
        <v>0</v>
      </c>
      <c r="D3301" s="450" t="str">
        <f>if(Wine!AZ83=0,"",IF(isblank(Wine!AZ83),"",if(MOC!$J$148=false,Wine!AY83,if(C3301=true,MOC!$H$148&amp;Wine!AY83,if(MOC!$J$149,MOC!$H$148&amp;Wine!AY83,Wine!AY83)))))</f>
        <v/>
      </c>
      <c r="E3301" s="450" t="str">
        <f>if(Wine!AZ83=0,"",IF(isblank(Wine!AZ83),"",Wine!AZ83))</f>
        <v/>
      </c>
      <c r="G3301" s="450" t="str">
        <f>if(Wine!AZ83=0,"",IF(isblank(Wine!AZ83),"",if(MOC!$J$156=true,Wine!$AY$14,$B$3233)))</f>
        <v/>
      </c>
      <c r="H3301" s="780">
        <f t="shared" si="34"/>
        <v>69</v>
      </c>
    </row>
    <row r="3302">
      <c r="A3302" s="779"/>
      <c r="C3302" s="450" t="b">
        <f>IF(ISBLANK(Wine!BB84),FALSE,if(Wine!BB84=0,FALSE,TRUE))</f>
        <v>0</v>
      </c>
      <c r="D3302" s="450" t="str">
        <f>if(Wine!AZ84=0,"",IF(isblank(Wine!AZ84),"",if(MOC!$J$148=false,Wine!AY84,if(C3302=true,MOC!$H$148&amp;Wine!AY84,if(MOC!$J$149,MOC!$H$148&amp;Wine!AY84,Wine!AY84)))))</f>
        <v/>
      </c>
      <c r="E3302" s="450" t="str">
        <f>if(Wine!AZ84=0,"",IF(isblank(Wine!AZ84),"",Wine!AZ84))</f>
        <v/>
      </c>
      <c r="G3302" s="450" t="str">
        <f>if(Wine!AZ84=0,"",IF(isblank(Wine!AZ84),"",if(MOC!$J$156=true,Wine!$AY$14,$B$3233)))</f>
        <v/>
      </c>
      <c r="H3302" s="780">
        <f t="shared" si="34"/>
        <v>70</v>
      </c>
    </row>
    <row r="3303">
      <c r="A3303" s="779"/>
      <c r="C3303" s="450" t="b">
        <f>IF(ISBLANK(Wine!BB85),FALSE,if(Wine!BB85=0,FALSE,TRUE))</f>
        <v>0</v>
      </c>
      <c r="D3303" s="450" t="str">
        <f>if(Wine!AZ85=0,"",IF(isblank(Wine!AZ85),"",if(MOC!$J$148=false,Wine!AY85,if(C3303=true,MOC!$H$148&amp;Wine!AY85,if(MOC!$J$149,MOC!$H$148&amp;Wine!AY85,Wine!AY85)))))</f>
        <v/>
      </c>
      <c r="E3303" s="450" t="str">
        <f>if(Wine!AZ85=0,"",IF(isblank(Wine!AZ85),"",Wine!AZ85))</f>
        <v/>
      </c>
      <c r="G3303" s="450" t="str">
        <f>if(Wine!AZ85=0,"",IF(isblank(Wine!AZ85),"",if(MOC!$J$156=true,Wine!$AY$14,$B$3233)))</f>
        <v/>
      </c>
      <c r="H3303" s="780">
        <f t="shared" si="34"/>
        <v>71</v>
      </c>
    </row>
    <row r="3304">
      <c r="A3304" s="779"/>
      <c r="C3304" s="450" t="b">
        <f>IF(ISBLANK(Wine!BB86),FALSE,if(Wine!BB86=0,FALSE,TRUE))</f>
        <v>0</v>
      </c>
      <c r="D3304" s="450" t="str">
        <f>if(Wine!AZ86=0,"",IF(isblank(Wine!AZ86),"",if(MOC!$J$148=false,Wine!AY86,if(C3304=true,MOC!$H$148&amp;Wine!AY86,if(MOC!$J$149,MOC!$H$148&amp;Wine!AY86,Wine!AY86)))))</f>
        <v/>
      </c>
      <c r="E3304" s="450" t="str">
        <f>if(Wine!AZ86=0,"",IF(isblank(Wine!AZ86),"",Wine!AZ86))</f>
        <v/>
      </c>
      <c r="G3304" s="450" t="str">
        <f>if(Wine!AZ86=0,"",IF(isblank(Wine!AZ86),"",if(MOC!$J$156=true,Wine!$AY$14,$B$3233)))</f>
        <v/>
      </c>
      <c r="H3304" s="780">
        <f t="shared" si="34"/>
        <v>72</v>
      </c>
    </row>
    <row r="3305">
      <c r="A3305" s="779"/>
      <c r="C3305" s="450" t="b">
        <f>IF(ISBLANK(Wine!BB87),FALSE,if(Wine!BB87=0,FALSE,TRUE))</f>
        <v>0</v>
      </c>
      <c r="D3305" s="450" t="str">
        <f>if(Wine!AZ87=0,"",IF(isblank(Wine!AZ87),"",if(MOC!$J$148=false,Wine!AY87,if(C3305=true,MOC!$H$148&amp;Wine!AY87,if(MOC!$J$149,MOC!$H$148&amp;Wine!AY87,Wine!AY87)))))</f>
        <v/>
      </c>
      <c r="E3305" s="450" t="str">
        <f>if(Wine!AZ87=0,"",IF(isblank(Wine!AZ87),"",Wine!AZ87))</f>
        <v/>
      </c>
      <c r="G3305" s="450" t="str">
        <f>if(Wine!AZ87=0,"",IF(isblank(Wine!AZ87),"",if(MOC!$J$156=true,Wine!$AY$14,$B$3233)))</f>
        <v/>
      </c>
      <c r="H3305" s="780">
        <f t="shared" si="34"/>
        <v>73</v>
      </c>
    </row>
    <row r="3306">
      <c r="A3306" s="779"/>
      <c r="C3306" s="450" t="b">
        <f>IF(ISBLANK(Wine!BB88),FALSE,if(Wine!BB88=0,FALSE,TRUE))</f>
        <v>0</v>
      </c>
      <c r="D3306" s="450" t="str">
        <f>if(Wine!AZ88=0,"",IF(isblank(Wine!AZ88),"",if(MOC!$J$148=false,Wine!AY88,if(C3306=true,MOC!$H$148&amp;Wine!AY88,if(MOC!$J$149,MOC!$H$148&amp;Wine!AY88,Wine!AY88)))))</f>
        <v/>
      </c>
      <c r="E3306" s="450" t="str">
        <f>if(Wine!AZ88=0,"",IF(isblank(Wine!AZ88),"",Wine!AZ88))</f>
        <v/>
      </c>
      <c r="G3306" s="450" t="str">
        <f>if(Wine!AZ88=0,"",IF(isblank(Wine!AZ88),"",if(MOC!$J$156=true,Wine!$AY$14,$B$3233)))</f>
        <v/>
      </c>
      <c r="H3306" s="780">
        <f t="shared" si="34"/>
        <v>74</v>
      </c>
    </row>
    <row r="3307">
      <c r="A3307" s="779"/>
      <c r="C3307" s="450" t="b">
        <f>IF(ISBLANK(Wine!BB89),FALSE,if(Wine!BB89=0,FALSE,TRUE))</f>
        <v>0</v>
      </c>
      <c r="D3307" s="450" t="str">
        <f>if(Wine!AZ89=0,"",IF(isblank(Wine!AZ89),"",if(MOC!$J$148=false,Wine!AY89,if(C3307=true,MOC!$H$148&amp;Wine!AY89,if(MOC!$J$149,MOC!$H$148&amp;Wine!AY89,Wine!AY89)))))</f>
        <v/>
      </c>
      <c r="E3307" s="450" t="str">
        <f>if(Wine!AZ89=0,"",IF(isblank(Wine!AZ89),"",Wine!AZ89))</f>
        <v/>
      </c>
      <c r="G3307" s="450" t="str">
        <f>if(Wine!AZ89=0,"",IF(isblank(Wine!AZ89),"",if(MOC!$J$156=true,Wine!$AY$14,$B$3233)))</f>
        <v/>
      </c>
      <c r="H3307" s="780">
        <f t="shared" si="34"/>
        <v>75</v>
      </c>
    </row>
    <row r="3308">
      <c r="A3308" s="779"/>
      <c r="C3308" s="450" t="b">
        <f>IF(ISBLANK(Wine!BB90),FALSE,if(Wine!BB90=0,FALSE,TRUE))</f>
        <v>0</v>
      </c>
      <c r="D3308" s="450" t="str">
        <f>if(Wine!AZ90=0,"",IF(isblank(Wine!AZ90),"",if(MOC!$J$148=false,Wine!AY90,if(C3308=true,MOC!$H$148&amp;Wine!AY90,if(MOC!$J$149,MOC!$H$148&amp;Wine!AY90,Wine!AY90)))))</f>
        <v/>
      </c>
      <c r="E3308" s="450" t="str">
        <f>if(Wine!AZ90=0,"",IF(isblank(Wine!AZ90),"",Wine!AZ90))</f>
        <v/>
      </c>
      <c r="G3308" s="450" t="str">
        <f>if(Wine!AZ90=0,"",IF(isblank(Wine!AZ90),"",if(MOC!$J$156=true,Wine!$AY$14,$B$3233)))</f>
        <v/>
      </c>
      <c r="H3308" s="780">
        <f t="shared" si="34"/>
        <v>76</v>
      </c>
    </row>
    <row r="3309">
      <c r="A3309" s="779"/>
      <c r="C3309" s="450" t="b">
        <f>IF(ISBLANK(Wine!BB91),FALSE,if(Wine!BB91=0,FALSE,TRUE))</f>
        <v>0</v>
      </c>
      <c r="D3309" s="450" t="str">
        <f>if(Wine!AZ91=0,"",IF(isblank(Wine!AZ91),"",if(MOC!$J$148=false,Wine!AY91,if(C3309=true,MOC!$H$148&amp;Wine!AY91,if(MOC!$J$149,MOC!$H$148&amp;Wine!AY91,Wine!AY91)))))</f>
        <v/>
      </c>
      <c r="E3309" s="450" t="str">
        <f>if(Wine!AZ91=0,"",IF(isblank(Wine!AZ91),"",Wine!AZ91))</f>
        <v/>
      </c>
      <c r="G3309" s="450" t="str">
        <f>if(Wine!AZ91=0,"",IF(isblank(Wine!AZ91),"",if(MOC!$J$156=true,Wine!$AY$14,$B$3233)))</f>
        <v/>
      </c>
      <c r="H3309" s="780">
        <f t="shared" si="34"/>
        <v>77</v>
      </c>
    </row>
    <row r="3310">
      <c r="A3310" s="779"/>
      <c r="C3310" s="450" t="b">
        <f>IF(ISBLANK(Wine!BB92),FALSE,if(Wine!BB92=0,FALSE,TRUE))</f>
        <v>0</v>
      </c>
      <c r="D3310" s="450" t="str">
        <f>if(Wine!AZ92=0,"",IF(isblank(Wine!AZ92),"",if(MOC!$J$148=false,Wine!AY92,if(C3310=true,MOC!$H$148&amp;Wine!AY92,if(MOC!$J$149,MOC!$H$148&amp;Wine!AY92,Wine!AY92)))))</f>
        <v/>
      </c>
      <c r="E3310" s="450" t="str">
        <f>if(Wine!AZ92=0,"",IF(isblank(Wine!AZ92),"",Wine!AZ92))</f>
        <v/>
      </c>
      <c r="G3310" s="450" t="str">
        <f>if(Wine!AZ92=0,"",IF(isblank(Wine!AZ92),"",if(MOC!$J$156=true,Wine!$AY$14,$B$3233)))</f>
        <v/>
      </c>
      <c r="H3310" s="780">
        <f t="shared" si="34"/>
        <v>78</v>
      </c>
    </row>
    <row r="3311">
      <c r="A3311" s="779"/>
      <c r="C3311" s="450" t="b">
        <f>IF(ISBLANK(Wine!BB93),FALSE,if(Wine!BB93=0,FALSE,TRUE))</f>
        <v>0</v>
      </c>
      <c r="D3311" s="450" t="str">
        <f>if(Wine!AZ93=0,"",IF(isblank(Wine!AZ93),"",if(MOC!$J$148=false,Wine!AY93,if(C3311=true,MOC!$H$148&amp;Wine!AY93,if(MOC!$J$149,MOC!$H$148&amp;Wine!AY93,Wine!AY93)))))</f>
        <v/>
      </c>
      <c r="E3311" s="450" t="str">
        <f>if(Wine!AZ93=0,"",IF(isblank(Wine!AZ93),"",Wine!AZ93))</f>
        <v/>
      </c>
      <c r="G3311" s="450" t="str">
        <f>if(Wine!AZ93=0,"",IF(isblank(Wine!AZ93),"",if(MOC!$J$156=true,Wine!$AY$14,$B$3233)))</f>
        <v/>
      </c>
      <c r="H3311" s="780">
        <f t="shared" si="34"/>
        <v>79</v>
      </c>
    </row>
    <row r="3312">
      <c r="A3312" s="779"/>
      <c r="C3312" s="450" t="b">
        <f>IF(ISBLANK(Wine!BB94),FALSE,if(Wine!BB94=0,FALSE,TRUE))</f>
        <v>0</v>
      </c>
      <c r="D3312" s="450" t="str">
        <f>if(Wine!AZ94=0,"",IF(isblank(Wine!AZ94),"",if(MOC!$J$148=false,Wine!AY94,if(C3312=true,MOC!$H$148&amp;Wine!AY94,if(MOC!$J$149,MOC!$H$148&amp;Wine!AY94,Wine!AY94)))))</f>
        <v/>
      </c>
      <c r="E3312" s="450" t="str">
        <f>if(Wine!AZ94=0,"",IF(isblank(Wine!AZ94),"",Wine!AZ94))</f>
        <v/>
      </c>
      <c r="G3312" s="450" t="str">
        <f>if(Wine!AZ94=0,"",IF(isblank(Wine!AZ94),"",if(MOC!$J$156=true,Wine!$AY$14,$B$3233)))</f>
        <v/>
      </c>
      <c r="H3312" s="780">
        <f t="shared" si="34"/>
        <v>80</v>
      </c>
    </row>
    <row r="3313">
      <c r="A3313" s="779"/>
      <c r="C3313" s="450" t="b">
        <f>IF(ISBLANK(Wine!BB95),FALSE,if(Wine!BB95=0,FALSE,TRUE))</f>
        <v>0</v>
      </c>
      <c r="D3313" s="450" t="str">
        <f>if(Wine!AZ95=0,"",IF(isblank(Wine!AZ95),"",if(MOC!$J$148=false,Wine!AY95,if(C3313=true,MOC!$H$148&amp;Wine!AY95,if(MOC!$J$149,MOC!$H$148&amp;Wine!AY95,Wine!AY95)))))</f>
        <v/>
      </c>
      <c r="E3313" s="450" t="str">
        <f>if(Wine!AZ95=0,"",IF(isblank(Wine!AZ95),"",Wine!AZ95))</f>
        <v/>
      </c>
      <c r="G3313" s="450" t="str">
        <f>if(Wine!AZ95=0,"",IF(isblank(Wine!AZ95),"",if(MOC!$J$156=true,Wine!$AY$14,$B$3233)))</f>
        <v/>
      </c>
      <c r="H3313" s="780">
        <f t="shared" si="34"/>
        <v>81</v>
      </c>
    </row>
    <row r="3314">
      <c r="A3314" s="779"/>
      <c r="C3314" s="450" t="b">
        <f>IF(ISBLANK(Wine!BB96),FALSE,if(Wine!BB96=0,FALSE,TRUE))</f>
        <v>0</v>
      </c>
      <c r="D3314" s="450" t="str">
        <f>if(Wine!AZ96=0,"",IF(isblank(Wine!AZ96),"",if(MOC!$J$148=false,Wine!AY96,if(C3314=true,MOC!$H$148&amp;Wine!AY96,if(MOC!$J$149,MOC!$H$148&amp;Wine!AY96,Wine!AY96)))))</f>
        <v/>
      </c>
      <c r="E3314" s="450" t="str">
        <f>if(Wine!AZ96=0,"",IF(isblank(Wine!AZ96),"",Wine!AZ96))</f>
        <v/>
      </c>
      <c r="G3314" s="450" t="str">
        <f>if(Wine!AZ96=0,"",IF(isblank(Wine!AZ96),"",if(MOC!$J$156=true,Wine!$AY$14,$B$3233)))</f>
        <v/>
      </c>
      <c r="H3314" s="780">
        <f t="shared" si="34"/>
        <v>82</v>
      </c>
    </row>
    <row r="3315">
      <c r="A3315" s="779"/>
      <c r="C3315" s="450" t="b">
        <f>IF(ISBLANK(Wine!BB97),FALSE,if(Wine!BB97=0,FALSE,TRUE))</f>
        <v>0</v>
      </c>
      <c r="D3315" s="450" t="str">
        <f>if(Wine!AZ97=0,"",IF(isblank(Wine!AZ97),"",if(MOC!$J$148=false,Wine!AY97,if(C3315=true,MOC!$H$148&amp;Wine!AY97,if(MOC!$J$149,MOC!$H$148&amp;Wine!AY97,Wine!AY97)))))</f>
        <v/>
      </c>
      <c r="E3315" s="450" t="str">
        <f>if(Wine!AZ97=0,"",IF(isblank(Wine!AZ97),"",Wine!AZ97))</f>
        <v/>
      </c>
      <c r="G3315" s="450" t="str">
        <f>if(Wine!AZ97=0,"",IF(isblank(Wine!AZ97),"",if(MOC!$J$156=true,Wine!$AY$14,$B$3233)))</f>
        <v/>
      </c>
      <c r="H3315" s="780">
        <f t="shared" si="34"/>
        <v>83</v>
      </c>
    </row>
    <row r="3316">
      <c r="A3316" s="779"/>
      <c r="C3316" s="450" t="b">
        <f>IF(ISBLANK(Wine!BB98),FALSE,if(Wine!BB98=0,FALSE,TRUE))</f>
        <v>0</v>
      </c>
      <c r="D3316" s="450" t="str">
        <f>if(Wine!AZ98=0,"",IF(isblank(Wine!AZ98),"",if(MOC!$J$148=false,Wine!AY98,if(C3316=true,MOC!$H$148&amp;Wine!AY98,if(MOC!$J$149,MOC!$H$148&amp;Wine!AY98,Wine!AY98)))))</f>
        <v/>
      </c>
      <c r="E3316" s="450" t="str">
        <f>if(Wine!AZ98=0,"",IF(isblank(Wine!AZ98),"",Wine!AZ98))</f>
        <v/>
      </c>
      <c r="G3316" s="450" t="str">
        <f>if(Wine!AZ98=0,"",IF(isblank(Wine!AZ98),"",if(MOC!$J$156=true,Wine!$AY$14,$B$3233)))</f>
        <v/>
      </c>
      <c r="H3316" s="780">
        <f t="shared" si="34"/>
        <v>84</v>
      </c>
    </row>
    <row r="3317">
      <c r="A3317" s="779"/>
      <c r="C3317" s="450" t="b">
        <f>IF(ISBLANK(Wine!BB99),FALSE,if(Wine!BB99=0,FALSE,TRUE))</f>
        <v>0</v>
      </c>
      <c r="D3317" s="450" t="str">
        <f>if(Wine!AZ99=0,"",IF(isblank(Wine!AZ99),"",if(MOC!$J$148=false,Wine!AY99,if(C3317=true,MOC!$H$148&amp;Wine!AY99,if(MOC!$J$149,MOC!$H$148&amp;Wine!AY99,Wine!AY99)))))</f>
        <v/>
      </c>
      <c r="E3317" s="450" t="str">
        <f>if(Wine!AZ99=0,"",IF(isblank(Wine!AZ99),"",Wine!AZ99))</f>
        <v/>
      </c>
      <c r="G3317" s="450" t="str">
        <f>if(Wine!AZ99=0,"",IF(isblank(Wine!AZ99),"",if(MOC!$J$156=true,Wine!$AY$14,$B$3233)))</f>
        <v/>
      </c>
      <c r="H3317" s="780">
        <f t="shared" si="34"/>
        <v>85</v>
      </c>
    </row>
    <row r="3318">
      <c r="A3318" s="779"/>
      <c r="C3318" s="450" t="b">
        <f>IF(ISBLANK(Wine!BB100),FALSE,if(Wine!BB100=0,FALSE,TRUE))</f>
        <v>0</v>
      </c>
      <c r="D3318" s="450" t="str">
        <f>if(Wine!AZ100=0,"",IF(isblank(Wine!AZ100),"",if(MOC!$J$148=false,Wine!AY100,if(C3318=true,MOC!$H$148&amp;Wine!AY100,if(MOC!$J$149,MOC!$H$148&amp;Wine!AY100,Wine!AY100)))))</f>
        <v/>
      </c>
      <c r="E3318" s="450" t="str">
        <f>if(Wine!AZ100=0,"",IF(isblank(Wine!AZ100),"",Wine!AZ100))</f>
        <v/>
      </c>
      <c r="G3318" s="450" t="str">
        <f>if(Wine!AZ100=0,"",IF(isblank(Wine!AZ100),"",if(MOC!$J$156=true,Wine!$AY$14,$B$3233)))</f>
        <v/>
      </c>
      <c r="H3318" s="780">
        <f t="shared" si="34"/>
        <v>86</v>
      </c>
    </row>
    <row r="3319">
      <c r="A3319" s="779"/>
      <c r="C3319" s="450" t="b">
        <f>IF(ISBLANK(Wine!BB101),FALSE,if(Wine!BB101=0,FALSE,TRUE))</f>
        <v>0</v>
      </c>
      <c r="D3319" s="450" t="str">
        <f>if(Wine!AZ101=0,"",IF(isblank(Wine!AZ101),"",if(MOC!$J$148=false,Wine!AY101,if(C3319=true,MOC!$H$148&amp;Wine!AY101,if(MOC!$J$149,MOC!$H$148&amp;Wine!AY101,Wine!AY101)))))</f>
        <v/>
      </c>
      <c r="E3319" s="450" t="str">
        <f>if(Wine!AZ101=0,"",IF(isblank(Wine!AZ101),"",Wine!AZ101))</f>
        <v/>
      </c>
      <c r="G3319" s="450" t="str">
        <f>if(Wine!AZ101=0,"",IF(isblank(Wine!AZ101),"",if(MOC!$J$156=true,Wine!$AY$14,$B$3233)))</f>
        <v/>
      </c>
      <c r="H3319" s="780">
        <f t="shared" si="34"/>
        <v>87</v>
      </c>
    </row>
    <row r="3320">
      <c r="A3320" s="779"/>
      <c r="C3320" s="450" t="b">
        <f>IF(ISBLANK(Wine!BB102),FALSE,if(Wine!BB102=0,FALSE,TRUE))</f>
        <v>0</v>
      </c>
      <c r="D3320" s="450" t="str">
        <f>if(Wine!AZ102=0,"",IF(isblank(Wine!AZ102),"",if(MOC!$J$148=false,Wine!AY102,if(C3320=true,MOC!$H$148&amp;Wine!AY102,if(MOC!$J$149,MOC!$H$148&amp;Wine!AY102,Wine!AY102)))))</f>
        <v/>
      </c>
      <c r="E3320" s="450" t="str">
        <f>if(Wine!AZ102=0,"",IF(isblank(Wine!AZ102),"",Wine!AZ102))</f>
        <v/>
      </c>
      <c r="G3320" s="450" t="str">
        <f>if(Wine!AZ102=0,"",IF(isblank(Wine!AZ102),"",if(MOC!$J$156=true,Wine!$AY$14,$B$3233)))</f>
        <v/>
      </c>
      <c r="H3320" s="780">
        <f t="shared" si="34"/>
        <v>88</v>
      </c>
    </row>
    <row r="3321">
      <c r="A3321" s="779"/>
      <c r="C3321" s="450" t="b">
        <f>IF(ISBLANK(Wine!BB103),FALSE,if(Wine!BB103=0,FALSE,TRUE))</f>
        <v>0</v>
      </c>
      <c r="D3321" s="450" t="str">
        <f>if(Wine!AZ103=0,"",IF(isblank(Wine!AZ103),"",if(MOC!$J$148=false,Wine!AY103,if(C3321=true,MOC!$H$148&amp;Wine!AY103,if(MOC!$J$149,MOC!$H$148&amp;Wine!AY103,Wine!AY103)))))</f>
        <v/>
      </c>
      <c r="E3321" s="450" t="str">
        <f>if(Wine!AZ103=0,"",IF(isblank(Wine!AZ103),"",Wine!AZ103))</f>
        <v/>
      </c>
      <c r="G3321" s="450" t="str">
        <f>if(Wine!AZ103=0,"",IF(isblank(Wine!AZ103),"",if(MOC!$J$156=true,Wine!$AY$14,$B$3233)))</f>
        <v/>
      </c>
      <c r="H3321" s="780">
        <f t="shared" si="34"/>
        <v>89</v>
      </c>
    </row>
    <row r="3322">
      <c r="A3322" s="779"/>
      <c r="C3322" s="450" t="b">
        <f>IF(ISBLANK(Wine!BB104),FALSE,if(Wine!BB104=0,FALSE,TRUE))</f>
        <v>0</v>
      </c>
      <c r="D3322" s="450" t="str">
        <f>if(Wine!AZ104=0,"",IF(isblank(Wine!AZ104),"",if(MOC!$J$148=false,Wine!AY104,if(C3322=true,MOC!$H$148&amp;Wine!AY104,if(MOC!$J$149,MOC!$H$148&amp;Wine!AY104,Wine!AY104)))))</f>
        <v/>
      </c>
      <c r="E3322" s="450" t="str">
        <f>if(Wine!AZ104=0,"",IF(isblank(Wine!AZ104),"",Wine!AZ104))</f>
        <v/>
      </c>
      <c r="G3322" s="450" t="str">
        <f>if(Wine!AZ104=0,"",IF(isblank(Wine!AZ104),"",if(MOC!$J$156=true,Wine!$AY$14,$B$3233)))</f>
        <v/>
      </c>
      <c r="H3322" s="780">
        <f t="shared" si="34"/>
        <v>90</v>
      </c>
    </row>
    <row r="3323">
      <c r="A3323" s="779"/>
      <c r="C3323" s="450" t="b">
        <f>IF(ISBLANK(Wine!BB105),FALSE,if(Wine!BB105=0,FALSE,TRUE))</f>
        <v>0</v>
      </c>
      <c r="D3323" s="450" t="str">
        <f>if(Wine!AZ105=0,"",IF(isblank(Wine!AZ105),"",if(MOC!$J$148=false,Wine!AY105,if(C3323=true,MOC!$H$148&amp;Wine!AY105,if(MOC!$J$149,MOC!$H$148&amp;Wine!AY105,Wine!AY105)))))</f>
        <v/>
      </c>
      <c r="E3323" s="450" t="str">
        <f>if(Wine!AZ105=0,"",IF(isblank(Wine!AZ105),"",Wine!AZ105))</f>
        <v/>
      </c>
      <c r="G3323" s="450" t="str">
        <f>if(Wine!AZ105=0,"",IF(isblank(Wine!AZ105),"",if(MOC!$J$156=true,Wine!$AY$14,$B$3233)))</f>
        <v/>
      </c>
      <c r="H3323" s="780">
        <f t="shared" si="34"/>
        <v>91</v>
      </c>
    </row>
    <row r="3324">
      <c r="A3324" s="779"/>
      <c r="C3324" s="450" t="b">
        <f>IF(ISBLANK(Wine!BB106),FALSE,if(Wine!BB106=0,FALSE,TRUE))</f>
        <v>0</v>
      </c>
      <c r="D3324" s="450" t="str">
        <f>if(Wine!AZ106=0,"",IF(isblank(Wine!AZ106),"",if(MOC!$J$148=false,Wine!AY106,if(C3324=true,MOC!$H$148&amp;Wine!AY106,if(MOC!$J$149,MOC!$H$148&amp;Wine!AY106,Wine!AY106)))))</f>
        <v/>
      </c>
      <c r="E3324" s="450" t="str">
        <f>if(Wine!AZ106=0,"",IF(isblank(Wine!AZ106),"",Wine!AZ106))</f>
        <v/>
      </c>
      <c r="G3324" s="450" t="str">
        <f>if(Wine!AZ106=0,"",IF(isblank(Wine!AZ106),"",if(MOC!$J$156=true,Wine!$AY$14,$B$3233)))</f>
        <v/>
      </c>
      <c r="H3324" s="780">
        <f t="shared" si="34"/>
        <v>92</v>
      </c>
    </row>
    <row r="3325">
      <c r="A3325" s="779"/>
      <c r="C3325" s="450" t="b">
        <f>IF(ISBLANK(Wine!BB107),FALSE,if(Wine!BB107=0,FALSE,TRUE))</f>
        <v>0</v>
      </c>
      <c r="D3325" s="450" t="str">
        <f>if(Wine!AZ107=0,"",IF(isblank(Wine!AZ107),"",if(MOC!$J$148=false,Wine!AY107,if(C3325=true,MOC!$H$148&amp;Wine!AY107,if(MOC!$J$149,MOC!$H$148&amp;Wine!AY107,Wine!AY107)))))</f>
        <v/>
      </c>
      <c r="E3325" s="450" t="str">
        <f>if(Wine!AZ107=0,"",IF(isblank(Wine!AZ107),"",Wine!AZ107))</f>
        <v/>
      </c>
      <c r="G3325" s="450" t="str">
        <f>if(Wine!AZ107=0,"",IF(isblank(Wine!AZ107),"",if(MOC!$J$156=true,Wine!$AY$14,$B$3233)))</f>
        <v/>
      </c>
      <c r="H3325" s="780">
        <f t="shared" si="34"/>
        <v>93</v>
      </c>
    </row>
    <row r="3326">
      <c r="A3326" s="779"/>
      <c r="C3326" s="450" t="b">
        <f>IF(ISBLANK(Wine!BB108),FALSE,if(Wine!BB108=0,FALSE,TRUE))</f>
        <v>0</v>
      </c>
      <c r="D3326" s="450" t="str">
        <f>if(Wine!AZ108=0,"",IF(isblank(Wine!AZ108),"",if(MOC!$J$148=false,Wine!AY108,if(C3326=true,MOC!$H$148&amp;Wine!AY108,if(MOC!$J$149,MOC!$H$148&amp;Wine!AY108,Wine!AY108)))))</f>
        <v/>
      </c>
      <c r="E3326" s="450" t="str">
        <f>if(Wine!AZ108=0,"",IF(isblank(Wine!AZ108),"",Wine!AZ108))</f>
        <v/>
      </c>
      <c r="G3326" s="450" t="str">
        <f>if(Wine!AZ108=0,"",IF(isblank(Wine!AZ108),"",if(MOC!$J$156=true,Wine!$AY$14,$B$3233)))</f>
        <v/>
      </c>
      <c r="H3326" s="780">
        <f t="shared" si="34"/>
        <v>94</v>
      </c>
    </row>
    <row r="3327">
      <c r="A3327" s="779"/>
      <c r="C3327" s="450" t="b">
        <f>IF(ISBLANK(Wine!BB109),FALSE,if(Wine!BB109=0,FALSE,TRUE))</f>
        <v>0</v>
      </c>
      <c r="D3327" s="450" t="str">
        <f>if(Wine!AZ109=0,"",IF(isblank(Wine!AZ109),"",if(MOC!$J$148=false,Wine!AY109,if(C3327=true,MOC!$H$148&amp;Wine!AY109,if(MOC!$J$149,MOC!$H$148&amp;Wine!AY109,Wine!AY109)))))</f>
        <v/>
      </c>
      <c r="E3327" s="450" t="str">
        <f>if(Wine!AZ109=0,"",IF(isblank(Wine!AZ109),"",Wine!AZ109))</f>
        <v/>
      </c>
      <c r="G3327" s="450" t="str">
        <f>if(Wine!AZ109=0,"",IF(isblank(Wine!AZ109),"",if(MOC!$J$156=true,Wine!$AY$14,$B$3233)))</f>
        <v/>
      </c>
      <c r="H3327" s="780">
        <f t="shared" si="34"/>
        <v>95</v>
      </c>
    </row>
    <row r="3328">
      <c r="A3328" s="779"/>
      <c r="C3328" s="450" t="b">
        <f>IF(ISBLANK(Wine!BB110),FALSE,if(Wine!BB110=0,FALSE,TRUE))</f>
        <v>0</v>
      </c>
      <c r="D3328" s="450" t="str">
        <f>if(Wine!AZ110=0,"",IF(isblank(Wine!AZ110),"",if(MOC!$J$148=false,Wine!AY110,if(C3328=true,MOC!$H$148&amp;Wine!AY110,if(MOC!$J$149,MOC!$H$148&amp;Wine!AY110,Wine!AY110)))))</f>
        <v/>
      </c>
      <c r="E3328" s="450" t="str">
        <f>if(Wine!AZ110=0,"",IF(isblank(Wine!AZ110),"",Wine!AZ110))</f>
        <v/>
      </c>
      <c r="G3328" s="450" t="str">
        <f>if(Wine!AZ110=0,"",IF(isblank(Wine!AZ110),"",if(MOC!$J$156=true,Wine!$AY$14,$B$3233)))</f>
        <v/>
      </c>
      <c r="H3328" s="780">
        <f t="shared" si="34"/>
        <v>96</v>
      </c>
    </row>
    <row r="3329">
      <c r="A3329" s="779"/>
      <c r="C3329" s="450" t="b">
        <f>IF(ISBLANK(Wine!BB111),FALSE,if(Wine!BB111=0,FALSE,TRUE))</f>
        <v>0</v>
      </c>
      <c r="D3329" s="450" t="str">
        <f>if(Wine!AZ111=0,"",IF(isblank(Wine!AZ111),"",if(MOC!$J$148=false,Wine!AY111,if(C3329=true,MOC!$H$148&amp;Wine!AY111,if(MOC!$J$149,MOC!$H$148&amp;Wine!AY111,Wine!AY111)))))</f>
        <v/>
      </c>
      <c r="E3329" s="450" t="str">
        <f>if(Wine!AZ111=0,"",IF(isblank(Wine!AZ111),"",Wine!AZ111))</f>
        <v/>
      </c>
      <c r="G3329" s="450" t="str">
        <f>if(Wine!AZ111=0,"",IF(isblank(Wine!AZ111),"",if(MOC!$J$156=true,Wine!$AY$14,$B$3233)))</f>
        <v/>
      </c>
      <c r="H3329" s="780">
        <f t="shared" si="34"/>
        <v>97</v>
      </c>
    </row>
    <row r="3330">
      <c r="A3330" s="779"/>
      <c r="C3330" s="450" t="b">
        <f>IF(ISBLANK(Wine!BB112),FALSE,if(Wine!BB112=0,FALSE,TRUE))</f>
        <v>0</v>
      </c>
      <c r="D3330" s="450" t="str">
        <f>if(Wine!AZ112=0,"",IF(isblank(Wine!AZ112),"",if(MOC!$J$148=false,Wine!AY112,if(C3330=true,MOC!$H$148&amp;Wine!AY112,if(MOC!$J$149,MOC!$H$148&amp;Wine!AY112,Wine!AY112)))))</f>
        <v/>
      </c>
      <c r="E3330" s="450" t="str">
        <f>if(Wine!AZ112=0,"",IF(isblank(Wine!AZ112),"",Wine!AZ112))</f>
        <v/>
      </c>
      <c r="G3330" s="450" t="str">
        <f>if(Wine!AZ112=0,"",IF(isblank(Wine!AZ112),"",if(MOC!$J$156=true,Wine!$AY$14,$B$3233)))</f>
        <v/>
      </c>
      <c r="H3330" s="780">
        <f t="shared" si="34"/>
        <v>98</v>
      </c>
    </row>
    <row r="3331">
      <c r="A3331" s="779"/>
      <c r="C3331" s="450" t="b">
        <f>IF(ISBLANK(Wine!BB113),FALSE,if(Wine!BB113=0,FALSE,TRUE))</f>
        <v>0</v>
      </c>
      <c r="D3331" s="450" t="str">
        <f>if(Wine!AZ113=0,"",IF(isblank(Wine!AZ113),"",if(MOC!$J$148=false,Wine!AY113,if(C3331=true,MOC!$H$148&amp;Wine!AY113,if(MOC!$J$149,MOC!$H$148&amp;Wine!AY113,Wine!AY113)))))</f>
        <v/>
      </c>
      <c r="E3331" s="450" t="str">
        <f>if(Wine!AZ113=0,"",IF(isblank(Wine!AZ113),"",Wine!AZ113))</f>
        <v/>
      </c>
      <c r="G3331" s="450" t="str">
        <f>if(Wine!AZ113=0,"",IF(isblank(Wine!AZ113),"",if(MOC!$J$156=true,Wine!$AY$14,$B$3233)))</f>
        <v/>
      </c>
      <c r="H3331" s="780">
        <f t="shared" si="34"/>
        <v>99</v>
      </c>
    </row>
    <row r="3332">
      <c r="A3332" s="779"/>
      <c r="C3332" s="450" t="b">
        <f>IF(ISBLANK(Wine!BB114),FALSE,if(Wine!BB114=0,FALSE,TRUE))</f>
        <v>0</v>
      </c>
      <c r="D3332" s="450" t="str">
        <f>if(Wine!AZ114=0,"",IF(isblank(Wine!AZ114),"",if(MOC!$J$148=false,Wine!AY114,if(C3332=true,MOC!$H$148&amp;Wine!AY114,if(MOC!$J$149,MOC!$H$148&amp;Wine!AY114,Wine!AY114)))))</f>
        <v/>
      </c>
      <c r="E3332" s="450" t="str">
        <f>if(Wine!AZ114=0,"",IF(isblank(Wine!AZ114),"",Wine!AZ114))</f>
        <v/>
      </c>
      <c r="G3332" s="450" t="str">
        <f>if(Wine!AZ114=0,"",IF(isblank(Wine!AZ114),"",if(MOC!$J$156=true,Wine!$AY$14,$B$3233)))</f>
        <v/>
      </c>
      <c r="H3332" s="780">
        <f t="shared" si="34"/>
        <v>100</v>
      </c>
    </row>
    <row r="3333">
      <c r="A3333" s="779"/>
      <c r="C3333" s="450" t="b">
        <f>IF(ISBLANK(Wine!BB115),FALSE,if(Wine!BB115=0,FALSE,TRUE))</f>
        <v>0</v>
      </c>
      <c r="D3333" s="450" t="str">
        <f>if(Wine!AZ115=0,"",IF(isblank(Wine!AZ115),"",if(MOC!$J$148=false,Wine!AY115,if(C3333=true,MOC!$H$148&amp;Wine!AY115,if(MOC!$J$149,MOC!$H$148&amp;Wine!AY115,Wine!AY115)))))</f>
        <v/>
      </c>
      <c r="E3333" s="450" t="str">
        <f>if(Wine!AZ115=0,"",IF(isblank(Wine!AZ115),"",Wine!AZ115))</f>
        <v/>
      </c>
      <c r="G3333" s="450" t="str">
        <f>if(Wine!AZ115=0,"",IF(isblank(Wine!AZ115),"",if(MOC!$J$156=true,Wine!$AY$14,$B$3233)))</f>
        <v/>
      </c>
      <c r="H3333" s="780">
        <f t="shared" si="34"/>
        <v>101</v>
      </c>
    </row>
    <row r="3334">
      <c r="A3334" s="779"/>
      <c r="H3334" s="780"/>
    </row>
    <row r="3335">
      <c r="A3335" s="779"/>
      <c r="H3335" s="780"/>
    </row>
    <row r="3336">
      <c r="A3336" s="779"/>
      <c r="H3336" s="780"/>
    </row>
    <row r="3337">
      <c r="A3337" s="791" t="str">
        <f>Wine!AY14&amp;" "&amp;Wine!BB15</f>
        <v>Optional Wine Category Bottle $</v>
      </c>
      <c r="B3337" s="784" t="str">
        <f>SUBSTITUTE(A3337,"$","")</f>
        <v>Optional Wine Category Bottle </v>
      </c>
      <c r="H3337" s="780"/>
    </row>
    <row r="3338">
      <c r="A3338" s="791" t="s">
        <v>506</v>
      </c>
      <c r="B3338" s="784" t="s">
        <v>506</v>
      </c>
      <c r="C3338" s="450" t="b">
        <f>IF(ISBLANK(Wine!AZ15),FALSE,if(Wine!AZ15=0,FALSE,TRUE))</f>
        <v>1</v>
      </c>
      <c r="D3338" s="450" t="str">
        <f>if(Wine!BB16=0,"",IF(isblank(Wine!BB16),"",if(MOC!$J$152=false,Wine!AY16,if(C3338=true,MOC!$H$152&amp;Wine!AY16,if(MOC!$J$153,MOC!$H$152&amp;Wine!AY16,Wine!AY16)))))</f>
        <v/>
      </c>
      <c r="E3338" s="450" t="str">
        <f>if(Wine!BB16=0,"",IF(isblank(Wine!BB16),"",Wine!BB16))</f>
        <v/>
      </c>
      <c r="G3338" s="450" t="str">
        <f>if(Wine!BB16=0,"",IF(isblank(Wine!BB16),"",if(MOC!$J$156=true,Wine!$AY$14,$B$3337)))</f>
        <v/>
      </c>
      <c r="H3338" s="780">
        <f>1+H3336</f>
        <v>1</v>
      </c>
    </row>
    <row r="3339">
      <c r="A3339" s="779"/>
      <c r="C3339" s="450" t="b">
        <f>IF(ISBLANK(Wine!AZ16),FALSE,if(Wine!AZ16=0,FALSE,TRUE))</f>
        <v>0</v>
      </c>
      <c r="D3339" s="450" t="str">
        <f>if(Wine!BB17=0,"",IF(isblank(Wine!BB17),"",if(MOC!$J$152=false,Wine!AY17,if(C3339=true,MOC!$H$152&amp;Wine!AY17,if(MOC!$J$153,MOC!$H$152&amp;Wine!AY17,Wine!AY17)))))</f>
        <v/>
      </c>
      <c r="E3339" s="450" t="str">
        <f>if(Wine!BB17=0,"",IF(isblank(Wine!BB17),"",Wine!BB17))</f>
        <v/>
      </c>
      <c r="G3339" s="450" t="str">
        <f>if(Wine!BB17=0,"",IF(isblank(Wine!BB17),"",if(MOC!$J$156=true,Wine!$AY$14,$B$3337)))</f>
        <v/>
      </c>
      <c r="H3339" s="780">
        <f t="shared" ref="H3339:H3437" si="35">1+H3338</f>
        <v>2</v>
      </c>
    </row>
    <row r="3340">
      <c r="A3340" s="779"/>
      <c r="C3340" s="450" t="b">
        <f>IF(ISBLANK(Wine!AZ17),FALSE,if(Wine!AZ17=0,FALSE,TRUE))</f>
        <v>0</v>
      </c>
      <c r="D3340" s="450" t="str">
        <f>if(Wine!BB18=0,"",IF(isblank(Wine!BB18),"",if(MOC!$J$152=false,Wine!AY18,if(C3340=true,MOC!$H$152&amp;Wine!AY18,if(MOC!$J$153,MOC!$H$152&amp;Wine!AY18,Wine!AY18)))))</f>
        <v/>
      </c>
      <c r="E3340" s="450" t="str">
        <f>if(Wine!BB18=0,"",IF(isblank(Wine!BB18),"",Wine!BB18))</f>
        <v/>
      </c>
      <c r="G3340" s="450" t="str">
        <f>if(Wine!BB18=0,"",IF(isblank(Wine!BB18),"",if(MOC!$J$156=true,Wine!$AY$14,$B$3337)))</f>
        <v/>
      </c>
      <c r="H3340" s="780">
        <f t="shared" si="35"/>
        <v>3</v>
      </c>
    </row>
    <row r="3341">
      <c r="A3341" s="779"/>
      <c r="C3341" s="450" t="b">
        <f>IF(ISBLANK(Wine!AZ18),FALSE,if(Wine!AZ18=0,FALSE,TRUE))</f>
        <v>0</v>
      </c>
      <c r="D3341" s="450" t="str">
        <f>if(Wine!BB19=0,"",IF(isblank(Wine!BB19),"",if(MOC!$J$152=false,Wine!AY19,if(C3341=true,MOC!$H$152&amp;Wine!AY19,if(MOC!$J$153,MOC!$H$152&amp;Wine!AY19,Wine!AY19)))))</f>
        <v/>
      </c>
      <c r="E3341" s="450" t="str">
        <f>if(Wine!BB19=0,"",IF(isblank(Wine!BB19),"",Wine!BB19))</f>
        <v/>
      </c>
      <c r="G3341" s="450" t="str">
        <f>if(Wine!BB19=0,"",IF(isblank(Wine!BB19),"",if(MOC!$J$156=true,Wine!$AY$14,$B$3337)))</f>
        <v/>
      </c>
      <c r="H3341" s="780">
        <f t="shared" si="35"/>
        <v>4</v>
      </c>
    </row>
    <row r="3342">
      <c r="A3342" s="779"/>
      <c r="C3342" s="450" t="b">
        <f>IF(ISBLANK(Wine!AZ19),FALSE,if(Wine!AZ19=0,FALSE,TRUE))</f>
        <v>0</v>
      </c>
      <c r="D3342" s="450" t="str">
        <f>if(Wine!BB20=0,"",IF(isblank(Wine!BB20),"",if(MOC!$J$152=false,Wine!AY20,if(C3342=true,MOC!$H$152&amp;Wine!AY20,if(MOC!$J$153,MOC!$H$152&amp;Wine!AY20,Wine!AY20)))))</f>
        <v/>
      </c>
      <c r="E3342" s="450" t="str">
        <f>if(Wine!BB20=0,"",IF(isblank(Wine!BB20),"",Wine!BB20))</f>
        <v/>
      </c>
      <c r="G3342" s="450" t="str">
        <f>if(Wine!BB20=0,"",IF(isblank(Wine!BB20),"",if(MOC!$J$156=true,Wine!$AY$14,$B$3337)))</f>
        <v/>
      </c>
      <c r="H3342" s="780">
        <f t="shared" si="35"/>
        <v>5</v>
      </c>
    </row>
    <row r="3343">
      <c r="A3343" s="779"/>
      <c r="C3343" s="450" t="b">
        <f>IF(ISBLANK(Wine!AZ20),FALSE,if(Wine!AZ20=0,FALSE,TRUE))</f>
        <v>0</v>
      </c>
      <c r="D3343" s="450" t="str">
        <f>if(Wine!BB21=0,"",IF(isblank(Wine!BB21),"",if(MOC!$J$152=false,Wine!AY21,if(C3343=true,MOC!$H$152&amp;Wine!AY21,if(MOC!$J$153,MOC!$H$152&amp;Wine!AY21,Wine!AY21)))))</f>
        <v/>
      </c>
      <c r="E3343" s="450" t="str">
        <f>if(Wine!BB21=0,"",IF(isblank(Wine!BB21),"",Wine!BB21))</f>
        <v/>
      </c>
      <c r="G3343" s="450" t="str">
        <f>if(Wine!BB21=0,"",IF(isblank(Wine!BB21),"",if(MOC!$J$156=true,Wine!$AY$14,$B$3337)))</f>
        <v/>
      </c>
      <c r="H3343" s="780">
        <f t="shared" si="35"/>
        <v>6</v>
      </c>
    </row>
    <row r="3344">
      <c r="A3344" s="779"/>
      <c r="C3344" s="450" t="b">
        <f>IF(ISBLANK(Wine!AZ21),FALSE,if(Wine!AZ21=0,FALSE,TRUE))</f>
        <v>0</v>
      </c>
      <c r="D3344" s="450" t="str">
        <f>if(Wine!BB22=0,"",IF(isblank(Wine!BB22),"",if(MOC!$J$152=false,Wine!AY22,if(C3344=true,MOC!$H$152&amp;Wine!AY22,if(MOC!$J$153,MOC!$H$152&amp;Wine!AY22,Wine!AY22)))))</f>
        <v/>
      </c>
      <c r="E3344" s="450" t="str">
        <f>if(Wine!BB22=0,"",IF(isblank(Wine!BB22),"",Wine!BB22))</f>
        <v/>
      </c>
      <c r="G3344" s="450" t="str">
        <f>if(Wine!BB22=0,"",IF(isblank(Wine!BB22),"",if(MOC!$J$156=true,Wine!$AY$14,$B$3337)))</f>
        <v/>
      </c>
      <c r="H3344" s="780">
        <f t="shared" si="35"/>
        <v>7</v>
      </c>
    </row>
    <row r="3345">
      <c r="A3345" s="779"/>
      <c r="C3345" s="450" t="b">
        <f>IF(ISBLANK(Wine!AZ22),FALSE,if(Wine!AZ22=0,FALSE,TRUE))</f>
        <v>0</v>
      </c>
      <c r="D3345" s="450" t="str">
        <f>if(Wine!BB23=0,"",IF(isblank(Wine!BB23),"",if(MOC!$J$152=false,Wine!AY23,if(C3345=true,MOC!$H$152&amp;Wine!AY23,if(MOC!$J$153,MOC!$H$152&amp;Wine!AY23,Wine!AY23)))))</f>
        <v/>
      </c>
      <c r="E3345" s="450" t="str">
        <f>if(Wine!BB23=0,"",IF(isblank(Wine!BB23),"",Wine!BB23))</f>
        <v/>
      </c>
      <c r="G3345" s="450" t="str">
        <f>if(Wine!BB23=0,"",IF(isblank(Wine!BB23),"",if(MOC!$J$156=true,Wine!$AY$14,$B$3337)))</f>
        <v/>
      </c>
      <c r="H3345" s="780">
        <f t="shared" si="35"/>
        <v>8</v>
      </c>
    </row>
    <row r="3346">
      <c r="A3346" s="779"/>
      <c r="C3346" s="450" t="b">
        <f>IF(ISBLANK(Wine!AZ23),FALSE,if(Wine!AZ23=0,FALSE,TRUE))</f>
        <v>0</v>
      </c>
      <c r="D3346" s="450" t="str">
        <f>if(Wine!BB24=0,"",IF(isblank(Wine!BB24),"",if(MOC!$J$152=false,Wine!AY24,if(C3346=true,MOC!$H$152&amp;Wine!AY24,if(MOC!$J$153,MOC!$H$152&amp;Wine!AY24,Wine!AY24)))))</f>
        <v/>
      </c>
      <c r="E3346" s="450" t="str">
        <f>if(Wine!BB24=0,"",IF(isblank(Wine!BB24),"",Wine!BB24))</f>
        <v/>
      </c>
      <c r="G3346" s="450" t="str">
        <f>if(Wine!BB24=0,"",IF(isblank(Wine!BB24),"",if(MOC!$J$156=true,Wine!$AY$14,$B$3337)))</f>
        <v/>
      </c>
      <c r="H3346" s="780">
        <f t="shared" si="35"/>
        <v>9</v>
      </c>
    </row>
    <row r="3347">
      <c r="A3347" s="779"/>
      <c r="C3347" s="450" t="b">
        <f>IF(ISBLANK(Wine!AZ24),FALSE,if(Wine!AZ24=0,FALSE,TRUE))</f>
        <v>0</v>
      </c>
      <c r="D3347" s="450" t="str">
        <f>if(Wine!BB25=0,"",IF(isblank(Wine!BB25),"",if(MOC!$J$152=false,Wine!AY25,if(C3347=true,MOC!$H$152&amp;Wine!AY25,if(MOC!$J$153,MOC!$H$152&amp;Wine!AY25,Wine!AY25)))))</f>
        <v/>
      </c>
      <c r="E3347" s="450" t="str">
        <f>if(Wine!BB25=0,"",IF(isblank(Wine!BB25),"",Wine!BB25))</f>
        <v/>
      </c>
      <c r="G3347" s="450" t="str">
        <f>if(Wine!BB25=0,"",IF(isblank(Wine!BB25),"",if(MOC!$J$156=true,Wine!$AY$14,$B$3337)))</f>
        <v/>
      </c>
      <c r="H3347" s="780">
        <f t="shared" si="35"/>
        <v>10</v>
      </c>
    </row>
    <row r="3348">
      <c r="A3348" s="779"/>
      <c r="C3348" s="450" t="b">
        <f>IF(ISBLANK(Wine!AZ25),FALSE,if(Wine!AZ25=0,FALSE,TRUE))</f>
        <v>0</v>
      </c>
      <c r="D3348" s="450" t="str">
        <f>if(Wine!BB26=0,"",IF(isblank(Wine!BB26),"",if(MOC!$J$152=false,Wine!AY26,if(C3348=true,MOC!$H$152&amp;Wine!AY26,if(MOC!$J$153,MOC!$H$152&amp;Wine!AY26,Wine!AY26)))))</f>
        <v/>
      </c>
      <c r="E3348" s="450" t="str">
        <f>if(Wine!BB26=0,"",IF(isblank(Wine!BB26),"",Wine!BB26))</f>
        <v/>
      </c>
      <c r="G3348" s="450" t="str">
        <f>if(Wine!BB26=0,"",IF(isblank(Wine!BB26),"",if(MOC!$J$156=true,Wine!$AY$14,$B$3337)))</f>
        <v/>
      </c>
      <c r="H3348" s="780">
        <f t="shared" si="35"/>
        <v>11</v>
      </c>
    </row>
    <row r="3349">
      <c r="A3349" s="779"/>
      <c r="C3349" s="450" t="b">
        <f>IF(ISBLANK(Wine!AZ26),FALSE,if(Wine!AZ26=0,FALSE,TRUE))</f>
        <v>0</v>
      </c>
      <c r="D3349" s="450" t="str">
        <f>if(Wine!BB27=0,"",IF(isblank(Wine!BB27),"",if(MOC!$J$152=false,Wine!AY27,if(C3349=true,MOC!$H$152&amp;Wine!AY27,if(MOC!$J$153,MOC!$H$152&amp;Wine!AY27,Wine!AY27)))))</f>
        <v/>
      </c>
      <c r="E3349" s="450" t="str">
        <f>if(Wine!BB27=0,"",IF(isblank(Wine!BB27),"",Wine!BB27))</f>
        <v/>
      </c>
      <c r="G3349" s="450" t="str">
        <f>if(Wine!BB27=0,"",IF(isblank(Wine!BB27),"",if(MOC!$J$156=true,Wine!$AY$14,$B$3337)))</f>
        <v/>
      </c>
      <c r="H3349" s="780">
        <f t="shared" si="35"/>
        <v>12</v>
      </c>
    </row>
    <row r="3350">
      <c r="A3350" s="779"/>
      <c r="C3350" s="450" t="b">
        <f>IF(ISBLANK(Wine!AZ27),FALSE,if(Wine!AZ27=0,FALSE,TRUE))</f>
        <v>0</v>
      </c>
      <c r="D3350" s="450" t="str">
        <f>if(Wine!BB28=0,"",IF(isblank(Wine!BB28),"",if(MOC!$J$152=false,Wine!AY28,if(C3350=true,MOC!$H$152&amp;Wine!AY28,if(MOC!$J$153,MOC!$H$152&amp;Wine!AY28,Wine!AY28)))))</f>
        <v/>
      </c>
      <c r="E3350" s="450" t="str">
        <f>if(Wine!BB28=0,"",IF(isblank(Wine!BB28),"",Wine!BB28))</f>
        <v/>
      </c>
      <c r="G3350" s="450" t="str">
        <f>if(Wine!BB28=0,"",IF(isblank(Wine!BB28),"",if(MOC!$J$156=true,Wine!$AY$14,$B$3337)))</f>
        <v/>
      </c>
      <c r="H3350" s="780">
        <f t="shared" si="35"/>
        <v>13</v>
      </c>
    </row>
    <row r="3351">
      <c r="A3351" s="779"/>
      <c r="C3351" s="450" t="b">
        <f>IF(ISBLANK(Wine!AZ28),FALSE,if(Wine!AZ28=0,FALSE,TRUE))</f>
        <v>0</v>
      </c>
      <c r="D3351" s="450" t="str">
        <f>if(Wine!BB29=0,"",IF(isblank(Wine!BB29),"",if(MOC!$J$152=false,Wine!AY29,if(C3351=true,MOC!$H$152&amp;Wine!AY29,if(MOC!$J$153,MOC!$H$152&amp;Wine!AY29,Wine!AY29)))))</f>
        <v/>
      </c>
      <c r="E3351" s="450" t="str">
        <f>if(Wine!BB29=0,"",IF(isblank(Wine!BB29),"",Wine!BB29))</f>
        <v/>
      </c>
      <c r="G3351" s="450" t="str">
        <f>if(Wine!BB29=0,"",IF(isblank(Wine!BB29),"",if(MOC!$J$156=true,Wine!$AY$14,$B$3337)))</f>
        <v/>
      </c>
      <c r="H3351" s="780">
        <f t="shared" si="35"/>
        <v>14</v>
      </c>
    </row>
    <row r="3352">
      <c r="A3352" s="779"/>
      <c r="C3352" s="450" t="b">
        <f>IF(ISBLANK(Wine!AZ29),FALSE,if(Wine!AZ29=0,FALSE,TRUE))</f>
        <v>0</v>
      </c>
      <c r="D3352" s="450" t="str">
        <f>if(Wine!BB30=0,"",IF(isblank(Wine!BB30),"",if(MOC!$J$152=false,Wine!AY30,if(C3352=true,MOC!$H$152&amp;Wine!AY30,if(MOC!$J$153,MOC!$H$152&amp;Wine!AY30,Wine!AY30)))))</f>
        <v/>
      </c>
      <c r="E3352" s="450" t="str">
        <f>if(Wine!BB30=0,"",IF(isblank(Wine!BB30),"",Wine!BB30))</f>
        <v/>
      </c>
      <c r="G3352" s="450" t="str">
        <f>if(Wine!BB30=0,"",IF(isblank(Wine!BB30),"",if(MOC!$J$156=true,Wine!$AY$14,$B$3337)))</f>
        <v/>
      </c>
      <c r="H3352" s="780">
        <f t="shared" si="35"/>
        <v>15</v>
      </c>
    </row>
    <row r="3353">
      <c r="A3353" s="779"/>
      <c r="C3353" s="450" t="b">
        <f>IF(ISBLANK(Wine!AZ30),FALSE,if(Wine!AZ30=0,FALSE,TRUE))</f>
        <v>0</v>
      </c>
      <c r="D3353" s="450" t="str">
        <f>if(Wine!BB31=0,"",IF(isblank(Wine!BB31),"",if(MOC!$J$152=false,Wine!AY31,if(C3353=true,MOC!$H$152&amp;Wine!AY31,if(MOC!$J$153,MOC!$H$152&amp;Wine!AY31,Wine!AY31)))))</f>
        <v/>
      </c>
      <c r="E3353" s="450" t="str">
        <f>if(Wine!BB31=0,"",IF(isblank(Wine!BB31),"",Wine!BB31))</f>
        <v/>
      </c>
      <c r="G3353" s="450" t="str">
        <f>if(Wine!BB31=0,"",IF(isblank(Wine!BB31),"",if(MOC!$J$156=true,Wine!$AY$14,$B$3337)))</f>
        <v/>
      </c>
      <c r="H3353" s="780">
        <f t="shared" si="35"/>
        <v>16</v>
      </c>
    </row>
    <row r="3354">
      <c r="A3354" s="779"/>
      <c r="C3354" s="450" t="b">
        <f>IF(ISBLANK(Wine!AZ31),FALSE,if(Wine!AZ31=0,FALSE,TRUE))</f>
        <v>0</v>
      </c>
      <c r="D3354" s="450" t="str">
        <f>if(Wine!BB32=0,"",IF(isblank(Wine!BB32),"",if(MOC!$J$152=false,Wine!AY32,if(C3354=true,MOC!$H$152&amp;Wine!AY32,if(MOC!$J$153,MOC!$H$152&amp;Wine!AY32,Wine!AY32)))))</f>
        <v/>
      </c>
      <c r="E3354" s="450" t="str">
        <f>if(Wine!BB32=0,"",IF(isblank(Wine!BB32),"",Wine!BB32))</f>
        <v/>
      </c>
      <c r="G3354" s="450" t="str">
        <f>if(Wine!BB32=0,"",IF(isblank(Wine!BB32),"",if(MOC!$J$156=true,Wine!$AY$14,$B$3337)))</f>
        <v/>
      </c>
      <c r="H3354" s="780">
        <f t="shared" si="35"/>
        <v>17</v>
      </c>
    </row>
    <row r="3355">
      <c r="A3355" s="779"/>
      <c r="C3355" s="450" t="b">
        <f>IF(ISBLANK(Wine!AZ32),FALSE,if(Wine!AZ32=0,FALSE,TRUE))</f>
        <v>0</v>
      </c>
      <c r="D3355" s="450" t="str">
        <f>if(Wine!BB33=0,"",IF(isblank(Wine!BB33),"",if(MOC!$J$152=false,Wine!AY33,if(C3355=true,MOC!$H$152&amp;Wine!AY33,if(MOC!$J$153,MOC!$H$152&amp;Wine!AY33,Wine!AY33)))))</f>
        <v/>
      </c>
      <c r="E3355" s="450" t="str">
        <f>if(Wine!BB33=0,"",IF(isblank(Wine!BB33),"",Wine!BB33))</f>
        <v/>
      </c>
      <c r="G3355" s="450" t="str">
        <f>if(Wine!BB33=0,"",IF(isblank(Wine!BB33),"",if(MOC!$J$156=true,Wine!$AY$14,$B$3337)))</f>
        <v/>
      </c>
      <c r="H3355" s="780">
        <f t="shared" si="35"/>
        <v>18</v>
      </c>
    </row>
    <row r="3356">
      <c r="A3356" s="779"/>
      <c r="C3356" s="450" t="b">
        <f>IF(ISBLANK(Wine!AZ33),FALSE,if(Wine!AZ33=0,FALSE,TRUE))</f>
        <v>0</v>
      </c>
      <c r="D3356" s="450" t="str">
        <f>if(Wine!BB34=0,"",IF(isblank(Wine!BB34),"",if(MOC!$J$152=false,Wine!AY34,if(C3356=true,MOC!$H$152&amp;Wine!AY34,if(MOC!$J$153,MOC!$H$152&amp;Wine!AY34,Wine!AY34)))))</f>
        <v/>
      </c>
      <c r="E3356" s="450" t="str">
        <f>if(Wine!BB34=0,"",IF(isblank(Wine!BB34),"",Wine!BB34))</f>
        <v/>
      </c>
      <c r="G3356" s="450" t="str">
        <f>if(Wine!BB34=0,"",IF(isblank(Wine!BB34),"",if(MOC!$J$156=true,Wine!$AY$14,$B$3337)))</f>
        <v/>
      </c>
      <c r="H3356" s="780">
        <f t="shared" si="35"/>
        <v>19</v>
      </c>
    </row>
    <row r="3357">
      <c r="A3357" s="779"/>
      <c r="C3357" s="450" t="b">
        <f>IF(ISBLANK(Wine!AZ34),FALSE,if(Wine!AZ34=0,FALSE,TRUE))</f>
        <v>0</v>
      </c>
      <c r="D3357" s="450" t="str">
        <f>if(Wine!BB35=0,"",IF(isblank(Wine!BB35),"",if(MOC!$J$152=false,Wine!AY35,if(C3357=true,MOC!$H$152&amp;Wine!AY35,if(MOC!$J$153,MOC!$H$152&amp;Wine!AY35,Wine!AY35)))))</f>
        <v/>
      </c>
      <c r="E3357" s="450" t="str">
        <f>if(Wine!BB35=0,"",IF(isblank(Wine!BB35),"",Wine!BB35))</f>
        <v/>
      </c>
      <c r="G3357" s="450" t="str">
        <f>if(Wine!BB35=0,"",IF(isblank(Wine!BB35),"",if(MOC!$J$156=true,Wine!$AY$14,$B$3337)))</f>
        <v/>
      </c>
      <c r="H3357" s="780">
        <f t="shared" si="35"/>
        <v>20</v>
      </c>
    </row>
    <row r="3358">
      <c r="A3358" s="779"/>
      <c r="C3358" s="450" t="b">
        <f>IF(ISBLANK(Wine!AZ35),FALSE,if(Wine!AZ35=0,FALSE,TRUE))</f>
        <v>0</v>
      </c>
      <c r="D3358" s="450" t="str">
        <f>if(Wine!BB36=0,"",IF(isblank(Wine!BB36),"",if(MOC!$J$152=false,Wine!AY36,if(C3358=true,MOC!$H$152&amp;Wine!AY36,if(MOC!$J$153,MOC!$H$152&amp;Wine!AY36,Wine!AY36)))))</f>
        <v/>
      </c>
      <c r="E3358" s="450" t="str">
        <f>if(Wine!BB36=0,"",IF(isblank(Wine!BB36),"",Wine!BB36))</f>
        <v/>
      </c>
      <c r="G3358" s="450" t="str">
        <f>if(Wine!BB36=0,"",IF(isblank(Wine!BB36),"",if(MOC!$J$156=true,Wine!$AY$14,$B$3337)))</f>
        <v/>
      </c>
      <c r="H3358" s="780">
        <f t="shared" si="35"/>
        <v>21</v>
      </c>
    </row>
    <row r="3359">
      <c r="A3359" s="779"/>
      <c r="C3359" s="450" t="b">
        <f>IF(ISBLANK(Wine!AZ36),FALSE,if(Wine!AZ36=0,FALSE,TRUE))</f>
        <v>0</v>
      </c>
      <c r="D3359" s="450" t="str">
        <f>if(Wine!BB37=0,"",IF(isblank(Wine!BB37),"",if(MOC!$J$152=false,Wine!AY37,if(C3359=true,MOC!$H$152&amp;Wine!AY37,if(MOC!$J$153,MOC!$H$152&amp;Wine!AY37,Wine!AY37)))))</f>
        <v/>
      </c>
      <c r="E3359" s="450" t="str">
        <f>if(Wine!BB37=0,"",IF(isblank(Wine!BB37),"",Wine!BB37))</f>
        <v/>
      </c>
      <c r="G3359" s="450" t="str">
        <f>if(Wine!BB37=0,"",IF(isblank(Wine!BB37),"",if(MOC!$J$156=true,Wine!$AY$14,$B$3337)))</f>
        <v/>
      </c>
      <c r="H3359" s="780">
        <f t="shared" si="35"/>
        <v>22</v>
      </c>
    </row>
    <row r="3360">
      <c r="A3360" s="779"/>
      <c r="C3360" s="450" t="b">
        <f>IF(ISBLANK(Wine!AZ37),FALSE,if(Wine!AZ37=0,FALSE,TRUE))</f>
        <v>0</v>
      </c>
      <c r="D3360" s="450" t="str">
        <f>if(Wine!BB38=0,"",IF(isblank(Wine!BB38),"",if(MOC!$J$152=false,Wine!AY38,if(C3360=true,MOC!$H$152&amp;Wine!AY38,if(MOC!$J$153,MOC!$H$152&amp;Wine!AY38,Wine!AY38)))))</f>
        <v/>
      </c>
      <c r="E3360" s="450" t="str">
        <f>if(Wine!BB38=0,"",IF(isblank(Wine!BB38),"",Wine!BB38))</f>
        <v/>
      </c>
      <c r="G3360" s="450" t="str">
        <f>if(Wine!BB38=0,"",IF(isblank(Wine!BB38),"",if(MOC!$J$156=true,Wine!$AY$14,$B$3337)))</f>
        <v/>
      </c>
      <c r="H3360" s="780">
        <f t="shared" si="35"/>
        <v>23</v>
      </c>
    </row>
    <row r="3361">
      <c r="A3361" s="779"/>
      <c r="C3361" s="450" t="b">
        <f>IF(ISBLANK(Wine!AZ38),FALSE,if(Wine!AZ38=0,FALSE,TRUE))</f>
        <v>0</v>
      </c>
      <c r="D3361" s="450" t="str">
        <f>if(Wine!BB39=0,"",IF(isblank(Wine!BB39),"",if(MOC!$J$152=false,Wine!AY39,if(C3361=true,MOC!$H$152&amp;Wine!AY39,if(MOC!$J$153,MOC!$H$152&amp;Wine!AY39,Wine!AY39)))))</f>
        <v/>
      </c>
      <c r="E3361" s="450" t="str">
        <f>if(Wine!BB39=0,"",IF(isblank(Wine!BB39),"",Wine!BB39))</f>
        <v/>
      </c>
      <c r="G3361" s="450" t="str">
        <f>if(Wine!BB39=0,"",IF(isblank(Wine!BB39),"",if(MOC!$J$156=true,Wine!$AY$14,$B$3337)))</f>
        <v/>
      </c>
      <c r="H3361" s="780">
        <f t="shared" si="35"/>
        <v>24</v>
      </c>
    </row>
    <row r="3362">
      <c r="A3362" s="779"/>
      <c r="C3362" s="450" t="b">
        <f>IF(ISBLANK(Wine!AZ39),FALSE,if(Wine!AZ39=0,FALSE,TRUE))</f>
        <v>0</v>
      </c>
      <c r="D3362" s="450" t="str">
        <f>if(Wine!BB40=0,"",IF(isblank(Wine!BB40),"",if(MOC!$J$152=false,Wine!AY40,if(C3362=true,MOC!$H$152&amp;Wine!AY40,if(MOC!$J$153,MOC!$H$152&amp;Wine!AY40,Wine!AY40)))))</f>
        <v/>
      </c>
      <c r="E3362" s="450" t="str">
        <f>if(Wine!BB40=0,"",IF(isblank(Wine!BB40),"",Wine!BB40))</f>
        <v/>
      </c>
      <c r="G3362" s="450" t="str">
        <f>if(Wine!BB40=0,"",IF(isblank(Wine!BB40),"",if(MOC!$J$156=true,Wine!$AY$14,$B$3337)))</f>
        <v/>
      </c>
      <c r="H3362" s="780">
        <f t="shared" si="35"/>
        <v>25</v>
      </c>
    </row>
    <row r="3363">
      <c r="A3363" s="779"/>
      <c r="C3363" s="450" t="b">
        <f>IF(ISBLANK(Wine!AZ40),FALSE,if(Wine!AZ40=0,FALSE,TRUE))</f>
        <v>0</v>
      </c>
      <c r="D3363" s="450" t="str">
        <f>if(Wine!BB41=0,"",IF(isblank(Wine!BB41),"",if(MOC!$J$152=false,Wine!AY41,if(C3363=true,MOC!$H$152&amp;Wine!AY41,if(MOC!$J$153,MOC!$H$152&amp;Wine!AY41,Wine!AY41)))))</f>
        <v/>
      </c>
      <c r="E3363" s="450" t="str">
        <f>if(Wine!BB41=0,"",IF(isblank(Wine!BB41),"",Wine!BB41))</f>
        <v/>
      </c>
      <c r="G3363" s="450" t="str">
        <f>if(Wine!BB41=0,"",IF(isblank(Wine!BB41),"",if(MOC!$J$156=true,Wine!$AY$14,$B$3337)))</f>
        <v/>
      </c>
      <c r="H3363" s="780">
        <f t="shared" si="35"/>
        <v>26</v>
      </c>
    </row>
    <row r="3364">
      <c r="A3364" s="779"/>
      <c r="C3364" s="450" t="b">
        <f>IF(ISBLANK(Wine!AZ41),FALSE,if(Wine!AZ41=0,FALSE,TRUE))</f>
        <v>0</v>
      </c>
      <c r="D3364" s="450" t="str">
        <f>if(Wine!BB42=0,"",IF(isblank(Wine!BB42),"",if(MOC!$J$152=false,Wine!AY42,if(C3364=true,MOC!$H$152&amp;Wine!AY42,if(MOC!$J$153,MOC!$H$152&amp;Wine!AY42,Wine!AY42)))))</f>
        <v/>
      </c>
      <c r="E3364" s="450" t="str">
        <f>if(Wine!BB42=0,"",IF(isblank(Wine!BB42),"",Wine!BB42))</f>
        <v/>
      </c>
      <c r="G3364" s="450" t="str">
        <f>if(Wine!BB42=0,"",IF(isblank(Wine!BB42),"",if(MOC!$J$156=true,Wine!$AY$14,$B$3337)))</f>
        <v/>
      </c>
      <c r="H3364" s="780">
        <f t="shared" si="35"/>
        <v>27</v>
      </c>
    </row>
    <row r="3365">
      <c r="A3365" s="779"/>
      <c r="C3365" s="450" t="b">
        <f>IF(ISBLANK(Wine!AZ42),FALSE,if(Wine!AZ42=0,FALSE,TRUE))</f>
        <v>0</v>
      </c>
      <c r="D3365" s="450" t="str">
        <f>if(Wine!BB43=0,"",IF(isblank(Wine!BB43),"",if(MOC!$J$152=false,Wine!AY43,if(C3365=true,MOC!$H$152&amp;Wine!AY43,if(MOC!$J$153,MOC!$H$152&amp;Wine!AY43,Wine!AY43)))))</f>
        <v/>
      </c>
      <c r="E3365" s="450" t="str">
        <f>if(Wine!BB43=0,"",IF(isblank(Wine!BB43),"",Wine!BB43))</f>
        <v/>
      </c>
      <c r="G3365" s="450" t="str">
        <f>if(Wine!BB43=0,"",IF(isblank(Wine!BB43),"",if(MOC!$J$156=true,Wine!$AY$14,$B$3337)))</f>
        <v/>
      </c>
      <c r="H3365" s="780">
        <f t="shared" si="35"/>
        <v>28</v>
      </c>
    </row>
    <row r="3366">
      <c r="A3366" s="779"/>
      <c r="C3366" s="450" t="b">
        <f>IF(ISBLANK(Wine!AZ43),FALSE,if(Wine!AZ43=0,FALSE,TRUE))</f>
        <v>0</v>
      </c>
      <c r="D3366" s="450" t="str">
        <f>if(Wine!BB44=0,"",IF(isblank(Wine!BB44),"",if(MOC!$J$152=false,Wine!AY44,if(C3366=true,MOC!$H$152&amp;Wine!AY44,if(MOC!$J$153,MOC!$H$152&amp;Wine!AY44,Wine!AY44)))))</f>
        <v/>
      </c>
      <c r="E3366" s="450" t="str">
        <f>if(Wine!BB44=0,"",IF(isblank(Wine!BB44),"",Wine!BB44))</f>
        <v/>
      </c>
      <c r="G3366" s="450" t="str">
        <f>if(Wine!BB44=0,"",IF(isblank(Wine!BB44),"",if(MOC!$J$156=true,Wine!$AY$14,$B$3337)))</f>
        <v/>
      </c>
      <c r="H3366" s="780">
        <f t="shared" si="35"/>
        <v>29</v>
      </c>
    </row>
    <row r="3367">
      <c r="A3367" s="779"/>
      <c r="C3367" s="450" t="b">
        <f>IF(ISBLANK(Wine!AZ44),FALSE,if(Wine!AZ44=0,FALSE,TRUE))</f>
        <v>0</v>
      </c>
      <c r="D3367" s="450" t="str">
        <f>if(Wine!BB45=0,"",IF(isblank(Wine!BB45),"",if(MOC!$J$152=false,Wine!AY45,if(C3367=true,MOC!$H$152&amp;Wine!AY45,if(MOC!$J$153,MOC!$H$152&amp;Wine!AY45,Wine!AY45)))))</f>
        <v/>
      </c>
      <c r="E3367" s="450" t="str">
        <f>if(Wine!BB45=0,"",IF(isblank(Wine!BB45),"",Wine!BB45))</f>
        <v/>
      </c>
      <c r="G3367" s="450" t="str">
        <f>if(Wine!BB45=0,"",IF(isblank(Wine!BB45),"",if(MOC!$J$156=true,Wine!$AY$14,$B$3337)))</f>
        <v/>
      </c>
      <c r="H3367" s="780">
        <f t="shared" si="35"/>
        <v>30</v>
      </c>
    </row>
    <row r="3368">
      <c r="A3368" s="779"/>
      <c r="C3368" s="450" t="b">
        <f>IF(ISBLANK(Wine!AZ45),FALSE,if(Wine!AZ45=0,FALSE,TRUE))</f>
        <v>0</v>
      </c>
      <c r="D3368" s="450" t="str">
        <f>if(Wine!BB46=0,"",IF(isblank(Wine!BB46),"",if(MOC!$J$152=false,Wine!AY46,if(C3368=true,MOC!$H$152&amp;Wine!AY46,if(MOC!$J$153,MOC!$H$152&amp;Wine!AY46,Wine!AY46)))))</f>
        <v/>
      </c>
      <c r="E3368" s="450" t="str">
        <f>if(Wine!BB46=0,"",IF(isblank(Wine!BB46),"",Wine!BB46))</f>
        <v/>
      </c>
      <c r="G3368" s="450" t="str">
        <f>if(Wine!BB46=0,"",IF(isblank(Wine!BB46),"",if(MOC!$J$156=true,Wine!$AY$14,$B$3337)))</f>
        <v/>
      </c>
      <c r="H3368" s="780">
        <f t="shared" si="35"/>
        <v>31</v>
      </c>
    </row>
    <row r="3369">
      <c r="A3369" s="779"/>
      <c r="C3369" s="450" t="b">
        <f>IF(ISBLANK(Wine!AZ46),FALSE,if(Wine!AZ46=0,FALSE,TRUE))</f>
        <v>0</v>
      </c>
      <c r="D3369" s="450" t="str">
        <f>if(Wine!BB47=0,"",IF(isblank(Wine!BB47),"",if(MOC!$J$152=false,Wine!AY47,if(C3369=true,MOC!$H$152&amp;Wine!AY47,if(MOC!$J$153,MOC!$H$152&amp;Wine!AY47,Wine!AY47)))))</f>
        <v/>
      </c>
      <c r="E3369" s="450" t="str">
        <f>if(Wine!BB47=0,"",IF(isblank(Wine!BB47),"",Wine!BB47))</f>
        <v/>
      </c>
      <c r="G3369" s="450" t="str">
        <f>if(Wine!BB47=0,"",IF(isblank(Wine!BB47),"",if(MOC!$J$156=true,Wine!$AY$14,$B$3337)))</f>
        <v/>
      </c>
      <c r="H3369" s="780">
        <f t="shared" si="35"/>
        <v>32</v>
      </c>
    </row>
    <row r="3370">
      <c r="A3370" s="779"/>
      <c r="C3370" s="450" t="b">
        <f>IF(ISBLANK(Wine!AZ47),FALSE,if(Wine!AZ47=0,FALSE,TRUE))</f>
        <v>0</v>
      </c>
      <c r="D3370" s="450" t="str">
        <f>if(Wine!BB48=0,"",IF(isblank(Wine!BB48),"",if(MOC!$J$152=false,Wine!AY48,if(C3370=true,MOC!$H$152&amp;Wine!AY48,if(MOC!$J$153,MOC!$H$152&amp;Wine!AY48,Wine!AY48)))))</f>
        <v/>
      </c>
      <c r="E3370" s="450" t="str">
        <f>if(Wine!BB48=0,"",IF(isblank(Wine!BB48),"",Wine!BB48))</f>
        <v/>
      </c>
      <c r="G3370" s="450" t="str">
        <f>if(Wine!BB48=0,"",IF(isblank(Wine!BB48),"",if(MOC!$J$156=true,Wine!$AY$14,$B$3337)))</f>
        <v/>
      </c>
      <c r="H3370" s="780">
        <f t="shared" si="35"/>
        <v>33</v>
      </c>
    </row>
    <row r="3371">
      <c r="A3371" s="779"/>
      <c r="C3371" s="450" t="b">
        <f>IF(ISBLANK(Wine!AZ48),FALSE,if(Wine!AZ48=0,FALSE,TRUE))</f>
        <v>0</v>
      </c>
      <c r="D3371" s="450" t="str">
        <f>if(Wine!BB49=0,"",IF(isblank(Wine!BB49),"",if(MOC!$J$152=false,Wine!AY49,if(C3371=true,MOC!$H$152&amp;Wine!AY49,if(MOC!$J$153,MOC!$H$152&amp;Wine!AY49,Wine!AY49)))))</f>
        <v/>
      </c>
      <c r="E3371" s="450" t="str">
        <f>if(Wine!BB49=0,"",IF(isblank(Wine!BB49),"",Wine!BB49))</f>
        <v/>
      </c>
      <c r="G3371" s="450" t="str">
        <f>if(Wine!BB49=0,"",IF(isblank(Wine!BB49),"",if(MOC!$J$156=true,Wine!$AY$14,$B$3337)))</f>
        <v/>
      </c>
      <c r="H3371" s="780">
        <f t="shared" si="35"/>
        <v>34</v>
      </c>
    </row>
    <row r="3372">
      <c r="A3372" s="779"/>
      <c r="C3372" s="450" t="b">
        <f>IF(ISBLANK(Wine!AZ49),FALSE,if(Wine!AZ49=0,FALSE,TRUE))</f>
        <v>0</v>
      </c>
      <c r="D3372" s="450" t="str">
        <f>if(Wine!BB50=0,"",IF(isblank(Wine!BB50),"",if(MOC!$J$152=false,Wine!AY50,if(C3372=true,MOC!$H$152&amp;Wine!AY50,if(MOC!$J$153,MOC!$H$152&amp;Wine!AY50,Wine!AY50)))))</f>
        <v/>
      </c>
      <c r="E3372" s="450" t="str">
        <f>if(Wine!BB50=0,"",IF(isblank(Wine!BB50),"",Wine!BB50))</f>
        <v/>
      </c>
      <c r="G3372" s="450" t="str">
        <f>if(Wine!BB50=0,"",IF(isblank(Wine!BB50),"",if(MOC!$J$156=true,Wine!$AY$14,$B$3337)))</f>
        <v/>
      </c>
      <c r="H3372" s="780">
        <f t="shared" si="35"/>
        <v>35</v>
      </c>
    </row>
    <row r="3373">
      <c r="A3373" s="779"/>
      <c r="C3373" s="450" t="b">
        <f>IF(ISBLANK(Wine!AZ50),FALSE,if(Wine!AZ50=0,FALSE,TRUE))</f>
        <v>0</v>
      </c>
      <c r="D3373" s="450" t="str">
        <f>if(Wine!BB51=0,"",IF(isblank(Wine!BB51),"",if(MOC!$J$152=false,Wine!AY51,if(C3373=true,MOC!$H$152&amp;Wine!AY51,if(MOC!$J$153,MOC!$H$152&amp;Wine!AY51,Wine!AY51)))))</f>
        <v/>
      </c>
      <c r="E3373" s="450" t="str">
        <f>if(Wine!BB51=0,"",IF(isblank(Wine!BB51),"",Wine!BB51))</f>
        <v/>
      </c>
      <c r="G3373" s="450" t="str">
        <f>if(Wine!BB51=0,"",IF(isblank(Wine!BB51),"",if(MOC!$J$156=true,Wine!$AY$14,$B$3337)))</f>
        <v/>
      </c>
      <c r="H3373" s="780">
        <f t="shared" si="35"/>
        <v>36</v>
      </c>
    </row>
    <row r="3374">
      <c r="A3374" s="779"/>
      <c r="C3374" s="450" t="b">
        <f>IF(ISBLANK(Wine!AZ51),FALSE,if(Wine!AZ51=0,FALSE,TRUE))</f>
        <v>0</v>
      </c>
      <c r="D3374" s="450" t="str">
        <f>if(Wine!BB52=0,"",IF(isblank(Wine!BB52),"",if(MOC!$J$152=false,Wine!AY52,if(C3374=true,MOC!$H$152&amp;Wine!AY52,if(MOC!$J$153,MOC!$H$152&amp;Wine!AY52,Wine!AY52)))))</f>
        <v/>
      </c>
      <c r="E3374" s="450" t="str">
        <f>if(Wine!BB52=0,"",IF(isblank(Wine!BB52),"",Wine!BB52))</f>
        <v/>
      </c>
      <c r="G3374" s="450" t="str">
        <f>if(Wine!BB52=0,"",IF(isblank(Wine!BB52),"",if(MOC!$J$156=true,Wine!$AY$14,$B$3337)))</f>
        <v/>
      </c>
      <c r="H3374" s="780">
        <f t="shared" si="35"/>
        <v>37</v>
      </c>
    </row>
    <row r="3375">
      <c r="A3375" s="779"/>
      <c r="C3375" s="450" t="b">
        <f>IF(ISBLANK(Wine!AZ52),FALSE,if(Wine!AZ52=0,FALSE,TRUE))</f>
        <v>0</v>
      </c>
      <c r="D3375" s="450" t="str">
        <f>if(Wine!BB53=0,"",IF(isblank(Wine!BB53),"",if(MOC!$J$152=false,Wine!AY53,if(C3375=true,MOC!$H$152&amp;Wine!AY53,if(MOC!$J$153,MOC!$H$152&amp;Wine!AY53,Wine!AY53)))))</f>
        <v/>
      </c>
      <c r="E3375" s="450" t="str">
        <f>if(Wine!BB53=0,"",IF(isblank(Wine!BB53),"",Wine!BB53))</f>
        <v/>
      </c>
      <c r="G3375" s="450" t="str">
        <f>if(Wine!BB53=0,"",IF(isblank(Wine!BB53),"",if(MOC!$J$156=true,Wine!$AY$14,$B$3337)))</f>
        <v/>
      </c>
      <c r="H3375" s="780">
        <f t="shared" si="35"/>
        <v>38</v>
      </c>
    </row>
    <row r="3376">
      <c r="A3376" s="779"/>
      <c r="C3376" s="450" t="b">
        <f>IF(ISBLANK(Wine!AZ53),FALSE,if(Wine!AZ53=0,FALSE,TRUE))</f>
        <v>0</v>
      </c>
      <c r="D3376" s="450" t="str">
        <f>if(Wine!BB54=0,"",IF(isblank(Wine!BB54),"",if(MOC!$J$152=false,Wine!AY54,if(C3376=true,MOC!$H$152&amp;Wine!AY54,if(MOC!$J$153,MOC!$H$152&amp;Wine!AY54,Wine!AY54)))))</f>
        <v/>
      </c>
      <c r="E3376" s="450" t="str">
        <f>if(Wine!BB54=0,"",IF(isblank(Wine!BB54),"",Wine!BB54))</f>
        <v/>
      </c>
      <c r="G3376" s="450" t="str">
        <f>if(Wine!BB54=0,"",IF(isblank(Wine!BB54),"",if(MOC!$J$156=true,Wine!$AY$14,$B$3337)))</f>
        <v/>
      </c>
      <c r="H3376" s="780">
        <f t="shared" si="35"/>
        <v>39</v>
      </c>
    </row>
    <row r="3377">
      <c r="A3377" s="779"/>
      <c r="C3377" s="450" t="b">
        <f>IF(ISBLANK(Wine!AZ54),FALSE,if(Wine!AZ54=0,FALSE,TRUE))</f>
        <v>0</v>
      </c>
      <c r="D3377" s="450" t="str">
        <f>if(Wine!BB55=0,"",IF(isblank(Wine!BB55),"",if(MOC!$J$152=false,Wine!AY55,if(C3377=true,MOC!$H$152&amp;Wine!AY55,if(MOC!$J$153,MOC!$H$152&amp;Wine!AY55,Wine!AY55)))))</f>
        <v/>
      </c>
      <c r="E3377" s="450" t="str">
        <f>if(Wine!BB55=0,"",IF(isblank(Wine!BB55),"",Wine!BB55))</f>
        <v/>
      </c>
      <c r="G3377" s="450" t="str">
        <f>if(Wine!BB55=0,"",IF(isblank(Wine!BB55),"",if(MOC!$J$156=true,Wine!$AY$14,$B$3337)))</f>
        <v/>
      </c>
      <c r="H3377" s="780">
        <f t="shared" si="35"/>
        <v>40</v>
      </c>
    </row>
    <row r="3378">
      <c r="A3378" s="779"/>
      <c r="C3378" s="450" t="b">
        <f>IF(ISBLANK(Wine!AZ55),FALSE,if(Wine!AZ55=0,FALSE,TRUE))</f>
        <v>0</v>
      </c>
      <c r="D3378" s="450" t="str">
        <f>if(Wine!BB56=0,"",IF(isblank(Wine!BB56),"",if(MOC!$J$152=false,Wine!AY56,if(C3378=true,MOC!$H$152&amp;Wine!AY56,if(MOC!$J$153,MOC!$H$152&amp;Wine!AY56,Wine!AY56)))))</f>
        <v/>
      </c>
      <c r="E3378" s="450" t="str">
        <f>if(Wine!BB56=0,"",IF(isblank(Wine!BB56),"",Wine!BB56))</f>
        <v/>
      </c>
      <c r="G3378" s="450" t="str">
        <f>if(Wine!BB56=0,"",IF(isblank(Wine!BB56),"",if(MOC!$J$156=true,Wine!$AY$14,$B$3337)))</f>
        <v/>
      </c>
      <c r="H3378" s="780">
        <f t="shared" si="35"/>
        <v>41</v>
      </c>
    </row>
    <row r="3379">
      <c r="A3379" s="779"/>
      <c r="C3379" s="450" t="b">
        <f>IF(ISBLANK(Wine!AZ56),FALSE,if(Wine!AZ56=0,FALSE,TRUE))</f>
        <v>0</v>
      </c>
      <c r="D3379" s="450" t="str">
        <f>if(Wine!BB57=0,"",IF(isblank(Wine!BB57),"",if(MOC!$J$152=false,Wine!AY57,if(C3379=true,MOC!$H$152&amp;Wine!AY57,if(MOC!$J$153,MOC!$H$152&amp;Wine!AY57,Wine!AY57)))))</f>
        <v/>
      </c>
      <c r="E3379" s="450" t="str">
        <f>if(Wine!BB57=0,"",IF(isblank(Wine!BB57),"",Wine!BB57))</f>
        <v/>
      </c>
      <c r="G3379" s="450" t="str">
        <f>if(Wine!BB57=0,"",IF(isblank(Wine!BB57),"",if(MOC!$J$156=true,Wine!$AY$14,$B$3337)))</f>
        <v/>
      </c>
      <c r="H3379" s="780">
        <f t="shared" si="35"/>
        <v>42</v>
      </c>
    </row>
    <row r="3380">
      <c r="A3380" s="779"/>
      <c r="C3380" s="450" t="b">
        <f>IF(ISBLANK(Wine!AZ57),FALSE,if(Wine!AZ57=0,FALSE,TRUE))</f>
        <v>0</v>
      </c>
      <c r="D3380" s="450" t="str">
        <f>if(Wine!BB58=0,"",IF(isblank(Wine!BB58),"",if(MOC!$J$152=false,Wine!AY58,if(C3380=true,MOC!$H$152&amp;Wine!AY58,if(MOC!$J$153,MOC!$H$152&amp;Wine!AY58,Wine!AY58)))))</f>
        <v/>
      </c>
      <c r="E3380" s="450" t="str">
        <f>if(Wine!BB58=0,"",IF(isblank(Wine!BB58),"",Wine!BB58))</f>
        <v/>
      </c>
      <c r="G3380" s="450" t="str">
        <f>if(Wine!BB58=0,"",IF(isblank(Wine!BB58),"",if(MOC!$J$156=true,Wine!$AY$14,$B$3337)))</f>
        <v/>
      </c>
      <c r="H3380" s="780">
        <f t="shared" si="35"/>
        <v>43</v>
      </c>
    </row>
    <row r="3381">
      <c r="A3381" s="779"/>
      <c r="C3381" s="450" t="b">
        <f>IF(ISBLANK(Wine!AZ58),FALSE,if(Wine!AZ58=0,FALSE,TRUE))</f>
        <v>0</v>
      </c>
      <c r="D3381" s="450" t="str">
        <f>if(Wine!BB59=0,"",IF(isblank(Wine!BB59),"",if(MOC!$J$152=false,Wine!AY59,if(C3381=true,MOC!$H$152&amp;Wine!AY59,if(MOC!$J$153,MOC!$H$152&amp;Wine!AY59,Wine!AY59)))))</f>
        <v/>
      </c>
      <c r="E3381" s="450" t="str">
        <f>if(Wine!BB59=0,"",IF(isblank(Wine!BB59),"",Wine!BB59))</f>
        <v/>
      </c>
      <c r="G3381" s="450" t="str">
        <f>if(Wine!BB59=0,"",IF(isblank(Wine!BB59),"",if(MOC!$J$156=true,Wine!$AY$14,$B$3337)))</f>
        <v/>
      </c>
      <c r="H3381" s="780">
        <f t="shared" si="35"/>
        <v>44</v>
      </c>
    </row>
    <row r="3382">
      <c r="A3382" s="779"/>
      <c r="C3382" s="450" t="b">
        <f>IF(ISBLANK(Wine!AZ59),FALSE,if(Wine!AZ59=0,FALSE,TRUE))</f>
        <v>0</v>
      </c>
      <c r="D3382" s="450" t="str">
        <f>if(Wine!BB60=0,"",IF(isblank(Wine!BB60),"",if(MOC!$J$152=false,Wine!AY60,if(C3382=true,MOC!$H$152&amp;Wine!AY60,if(MOC!$J$153,MOC!$H$152&amp;Wine!AY60,Wine!AY60)))))</f>
        <v/>
      </c>
      <c r="E3382" s="450" t="str">
        <f>if(Wine!BB60=0,"",IF(isblank(Wine!BB60),"",Wine!BB60))</f>
        <v/>
      </c>
      <c r="G3382" s="450" t="str">
        <f>if(Wine!BB60=0,"",IF(isblank(Wine!BB60),"",if(MOC!$J$156=true,Wine!$AY$14,$B$3337)))</f>
        <v/>
      </c>
      <c r="H3382" s="780">
        <f t="shared" si="35"/>
        <v>45</v>
      </c>
    </row>
    <row r="3383">
      <c r="A3383" s="779"/>
      <c r="C3383" s="450" t="b">
        <f>IF(ISBLANK(Wine!AZ60),FALSE,if(Wine!AZ60=0,FALSE,TRUE))</f>
        <v>0</v>
      </c>
      <c r="D3383" s="450" t="str">
        <f>if(Wine!BB61=0,"",IF(isblank(Wine!BB61),"",if(MOC!$J$152=false,Wine!AY61,if(C3383=true,MOC!$H$152&amp;Wine!AY61,if(MOC!$J$153,MOC!$H$152&amp;Wine!AY61,Wine!AY61)))))</f>
        <v/>
      </c>
      <c r="E3383" s="450" t="str">
        <f>if(Wine!BB61=0,"",IF(isblank(Wine!BB61),"",Wine!BB61))</f>
        <v/>
      </c>
      <c r="G3383" s="450" t="str">
        <f>if(Wine!BB61=0,"",IF(isblank(Wine!BB61),"",if(MOC!$J$156=true,Wine!$AY$14,$B$3337)))</f>
        <v/>
      </c>
      <c r="H3383" s="780">
        <f t="shared" si="35"/>
        <v>46</v>
      </c>
    </row>
    <row r="3384">
      <c r="A3384" s="779"/>
      <c r="C3384" s="450" t="b">
        <f>IF(ISBLANK(Wine!AZ61),FALSE,if(Wine!AZ61=0,FALSE,TRUE))</f>
        <v>0</v>
      </c>
      <c r="D3384" s="450" t="str">
        <f>if(Wine!BB62=0,"",IF(isblank(Wine!BB62),"",if(MOC!$J$152=false,Wine!AY62,if(C3384=true,MOC!$H$152&amp;Wine!AY62,if(MOC!$J$153,MOC!$H$152&amp;Wine!AY62,Wine!AY62)))))</f>
        <v/>
      </c>
      <c r="E3384" s="450" t="str">
        <f>if(Wine!BB62=0,"",IF(isblank(Wine!BB62),"",Wine!BB62))</f>
        <v/>
      </c>
      <c r="G3384" s="450" t="str">
        <f>if(Wine!BB62=0,"",IF(isblank(Wine!BB62),"",if(MOC!$J$156=true,Wine!$AY$14,$B$3337)))</f>
        <v/>
      </c>
      <c r="H3384" s="780">
        <f t="shared" si="35"/>
        <v>47</v>
      </c>
    </row>
    <row r="3385">
      <c r="A3385" s="779"/>
      <c r="C3385" s="450" t="b">
        <f>IF(ISBLANK(Wine!AZ62),FALSE,if(Wine!AZ62=0,FALSE,TRUE))</f>
        <v>0</v>
      </c>
      <c r="D3385" s="450" t="str">
        <f>if(Wine!BB63=0,"",IF(isblank(Wine!BB63),"",if(MOC!$J$152=false,Wine!AY63,if(C3385=true,MOC!$H$152&amp;Wine!AY63,if(MOC!$J$153,MOC!$H$152&amp;Wine!AY63,Wine!AY63)))))</f>
        <v/>
      </c>
      <c r="E3385" s="450" t="str">
        <f>if(Wine!BB63=0,"",IF(isblank(Wine!BB63),"",Wine!BB63))</f>
        <v/>
      </c>
      <c r="G3385" s="450" t="str">
        <f>if(Wine!BB63=0,"",IF(isblank(Wine!BB63),"",if(MOC!$J$156=true,Wine!$AY$14,$B$3337)))</f>
        <v/>
      </c>
      <c r="H3385" s="780">
        <f t="shared" si="35"/>
        <v>48</v>
      </c>
    </row>
    <row r="3386">
      <c r="A3386" s="779"/>
      <c r="C3386" s="450" t="b">
        <f>IF(ISBLANK(Wine!AZ63),FALSE,if(Wine!AZ63=0,FALSE,TRUE))</f>
        <v>0</v>
      </c>
      <c r="D3386" s="450" t="str">
        <f>if(Wine!BB64=0,"",IF(isblank(Wine!BB64),"",if(MOC!$J$152=false,Wine!AY64,if(C3386=true,MOC!$H$152&amp;Wine!AY64,if(MOC!$J$153,MOC!$H$152&amp;Wine!AY64,Wine!AY64)))))</f>
        <v/>
      </c>
      <c r="E3386" s="450" t="str">
        <f>if(Wine!BB64=0,"",IF(isblank(Wine!BB64),"",Wine!BB64))</f>
        <v/>
      </c>
      <c r="G3386" s="450" t="str">
        <f>if(Wine!BB64=0,"",IF(isblank(Wine!BB64),"",if(MOC!$J$156=true,Wine!$AY$14,$B$3337)))</f>
        <v/>
      </c>
      <c r="H3386" s="780">
        <f t="shared" si="35"/>
        <v>49</v>
      </c>
    </row>
    <row r="3387">
      <c r="A3387" s="779"/>
      <c r="C3387" s="450" t="b">
        <f>IF(ISBLANK(Wine!AZ64),FALSE,if(Wine!AZ64=0,FALSE,TRUE))</f>
        <v>0</v>
      </c>
      <c r="D3387" s="450" t="str">
        <f>if(Wine!BB65=0,"",IF(isblank(Wine!BB65),"",if(MOC!$J$152=false,Wine!AY65,if(C3387=true,MOC!$H$152&amp;Wine!AY65,if(MOC!$J$153,MOC!$H$152&amp;Wine!AY65,Wine!AY65)))))</f>
        <v/>
      </c>
      <c r="E3387" s="450" t="str">
        <f>if(Wine!BB65=0,"",IF(isblank(Wine!BB65),"",Wine!BB65))</f>
        <v/>
      </c>
      <c r="G3387" s="450" t="str">
        <f>if(Wine!BB65=0,"",IF(isblank(Wine!BB65),"",if(MOC!$J$156=true,Wine!$AY$14,$B$3337)))</f>
        <v/>
      </c>
      <c r="H3387" s="780">
        <f t="shared" si="35"/>
        <v>50</v>
      </c>
    </row>
    <row r="3388">
      <c r="A3388" s="779"/>
      <c r="C3388" s="450" t="b">
        <f>IF(ISBLANK(Wine!AZ65),FALSE,if(Wine!AZ65=0,FALSE,TRUE))</f>
        <v>0</v>
      </c>
      <c r="D3388" s="450" t="str">
        <f>if(Wine!BB66=0,"",IF(isblank(Wine!BB66),"",if(MOC!$J$152=false,Wine!AY66,if(C3388=true,MOC!$H$152&amp;Wine!AY66,if(MOC!$J$153,MOC!$H$152&amp;Wine!AY66,Wine!AY66)))))</f>
        <v/>
      </c>
      <c r="E3388" s="450" t="str">
        <f>if(Wine!BB66=0,"",IF(isblank(Wine!BB66),"",Wine!BB66))</f>
        <v/>
      </c>
      <c r="G3388" s="450" t="str">
        <f>if(Wine!BB66=0,"",IF(isblank(Wine!BB66),"",if(MOC!$J$156=true,Wine!$AY$14,$B$3337)))</f>
        <v/>
      </c>
      <c r="H3388" s="780">
        <f t="shared" si="35"/>
        <v>51</v>
      </c>
    </row>
    <row r="3389">
      <c r="A3389" s="779"/>
      <c r="C3389" s="450" t="b">
        <f>IF(ISBLANK(Wine!AZ66),FALSE,if(Wine!AZ66=0,FALSE,TRUE))</f>
        <v>0</v>
      </c>
      <c r="D3389" s="450" t="str">
        <f>if(Wine!BB67=0,"",IF(isblank(Wine!BB67),"",if(MOC!$J$152=false,Wine!AY67,if(C3389=true,MOC!$H$152&amp;Wine!AY67,if(MOC!$J$153,MOC!$H$152&amp;Wine!AY67,Wine!AY67)))))</f>
        <v/>
      </c>
      <c r="E3389" s="450" t="str">
        <f>if(Wine!BB67=0,"",IF(isblank(Wine!BB67),"",Wine!BB67))</f>
        <v/>
      </c>
      <c r="G3389" s="450" t="str">
        <f>if(Wine!BB67=0,"",IF(isblank(Wine!BB67),"",if(MOC!$J$156=true,Wine!$AY$14,$B$3337)))</f>
        <v/>
      </c>
      <c r="H3389" s="780">
        <f t="shared" si="35"/>
        <v>52</v>
      </c>
    </row>
    <row r="3390">
      <c r="A3390" s="779"/>
      <c r="C3390" s="450" t="b">
        <f>IF(ISBLANK(Wine!AZ67),FALSE,if(Wine!AZ67=0,FALSE,TRUE))</f>
        <v>0</v>
      </c>
      <c r="D3390" s="450" t="str">
        <f>if(Wine!BB68=0,"",IF(isblank(Wine!BB68),"",if(MOC!$J$152=false,Wine!AY68,if(C3390=true,MOC!$H$152&amp;Wine!AY68,if(MOC!$J$153,MOC!$H$152&amp;Wine!AY68,Wine!AY68)))))</f>
        <v/>
      </c>
      <c r="E3390" s="450" t="str">
        <f>if(Wine!BB68=0,"",IF(isblank(Wine!BB68),"",Wine!BB68))</f>
        <v/>
      </c>
      <c r="G3390" s="450" t="str">
        <f>if(Wine!BB68=0,"",IF(isblank(Wine!BB68),"",if(MOC!$J$156=true,Wine!$AY$14,$B$3337)))</f>
        <v/>
      </c>
      <c r="H3390" s="780">
        <f t="shared" si="35"/>
        <v>53</v>
      </c>
    </row>
    <row r="3391">
      <c r="A3391" s="779"/>
      <c r="C3391" s="450" t="b">
        <f>IF(ISBLANK(Wine!AZ68),FALSE,if(Wine!AZ68=0,FALSE,TRUE))</f>
        <v>0</v>
      </c>
      <c r="D3391" s="450" t="str">
        <f>if(Wine!BB69=0,"",IF(isblank(Wine!BB69),"",if(MOC!$J$152=false,Wine!AY69,if(C3391=true,MOC!$H$152&amp;Wine!AY69,if(MOC!$J$153,MOC!$H$152&amp;Wine!AY69,Wine!AY69)))))</f>
        <v/>
      </c>
      <c r="E3391" s="450" t="str">
        <f>if(Wine!BB69=0,"",IF(isblank(Wine!BB69),"",Wine!BB69))</f>
        <v/>
      </c>
      <c r="G3391" s="450" t="str">
        <f>if(Wine!BB69=0,"",IF(isblank(Wine!BB69),"",if(MOC!$J$156=true,Wine!$AY$14,$B$3337)))</f>
        <v/>
      </c>
      <c r="H3391" s="780">
        <f t="shared" si="35"/>
        <v>54</v>
      </c>
    </row>
    <row r="3392">
      <c r="A3392" s="779"/>
      <c r="C3392" s="450" t="b">
        <f>IF(ISBLANK(Wine!AZ69),FALSE,if(Wine!AZ69=0,FALSE,TRUE))</f>
        <v>0</v>
      </c>
      <c r="D3392" s="450" t="str">
        <f>if(Wine!BB70=0,"",IF(isblank(Wine!BB70),"",if(MOC!$J$152=false,Wine!AY70,if(C3392=true,MOC!$H$152&amp;Wine!AY70,if(MOC!$J$153,MOC!$H$152&amp;Wine!AY70,Wine!AY70)))))</f>
        <v/>
      </c>
      <c r="E3392" s="450" t="str">
        <f>if(Wine!BB70=0,"",IF(isblank(Wine!BB70),"",Wine!BB70))</f>
        <v/>
      </c>
      <c r="G3392" s="450" t="str">
        <f>if(Wine!BB70=0,"",IF(isblank(Wine!BB70),"",if(MOC!$J$156=true,Wine!$AY$14,$B$3337)))</f>
        <v/>
      </c>
      <c r="H3392" s="780">
        <f t="shared" si="35"/>
        <v>55</v>
      </c>
    </row>
    <row r="3393">
      <c r="A3393" s="779"/>
      <c r="C3393" s="450" t="b">
        <f>IF(ISBLANK(Wine!AZ70),FALSE,if(Wine!AZ70=0,FALSE,TRUE))</f>
        <v>0</v>
      </c>
      <c r="D3393" s="450" t="str">
        <f>if(Wine!BB71=0,"",IF(isblank(Wine!BB71),"",if(MOC!$J$152=false,Wine!AY71,if(C3393=true,MOC!$H$152&amp;Wine!AY71,if(MOC!$J$153,MOC!$H$152&amp;Wine!AY71,Wine!AY71)))))</f>
        <v/>
      </c>
      <c r="E3393" s="450" t="str">
        <f>if(Wine!BB71=0,"",IF(isblank(Wine!BB71),"",Wine!BB71))</f>
        <v/>
      </c>
      <c r="G3393" s="450" t="str">
        <f>if(Wine!BB71=0,"",IF(isblank(Wine!BB71),"",if(MOC!$J$156=true,Wine!$AY$14,$B$3337)))</f>
        <v/>
      </c>
      <c r="H3393" s="780">
        <f t="shared" si="35"/>
        <v>56</v>
      </c>
    </row>
    <row r="3394">
      <c r="A3394" s="779"/>
      <c r="C3394" s="450" t="b">
        <f>IF(ISBLANK(Wine!AZ71),FALSE,if(Wine!AZ71=0,FALSE,TRUE))</f>
        <v>0</v>
      </c>
      <c r="D3394" s="450" t="str">
        <f>if(Wine!BB72=0,"",IF(isblank(Wine!BB72),"",if(MOC!$J$152=false,Wine!AY72,if(C3394=true,MOC!$H$152&amp;Wine!AY72,if(MOC!$J$153,MOC!$H$152&amp;Wine!AY72,Wine!AY72)))))</f>
        <v/>
      </c>
      <c r="E3394" s="450" t="str">
        <f>if(Wine!BB72=0,"",IF(isblank(Wine!BB72),"",Wine!BB72))</f>
        <v/>
      </c>
      <c r="G3394" s="450" t="str">
        <f>if(Wine!BB72=0,"",IF(isblank(Wine!BB72),"",if(MOC!$J$156=true,Wine!$AY$14,$B$3337)))</f>
        <v/>
      </c>
      <c r="H3394" s="780">
        <f t="shared" si="35"/>
        <v>57</v>
      </c>
    </row>
    <row r="3395">
      <c r="A3395" s="779"/>
      <c r="C3395" s="450" t="b">
        <f>IF(ISBLANK(Wine!AZ72),FALSE,if(Wine!AZ72=0,FALSE,TRUE))</f>
        <v>0</v>
      </c>
      <c r="D3395" s="450" t="str">
        <f>if(Wine!BB73=0,"",IF(isblank(Wine!BB73),"",if(MOC!$J$152=false,Wine!AY73,if(C3395=true,MOC!$H$152&amp;Wine!AY73,if(MOC!$J$153,MOC!$H$152&amp;Wine!AY73,Wine!AY73)))))</f>
        <v/>
      </c>
      <c r="E3395" s="450" t="str">
        <f>if(Wine!BB73=0,"",IF(isblank(Wine!BB73),"",Wine!BB73))</f>
        <v/>
      </c>
      <c r="G3395" s="450" t="str">
        <f>if(Wine!BB73=0,"",IF(isblank(Wine!BB73),"",if(MOC!$J$156=true,Wine!$AY$14,$B$3337)))</f>
        <v/>
      </c>
      <c r="H3395" s="780">
        <f t="shared" si="35"/>
        <v>58</v>
      </c>
    </row>
    <row r="3396">
      <c r="A3396" s="779"/>
      <c r="C3396" s="450" t="b">
        <f>IF(ISBLANK(Wine!AZ73),FALSE,if(Wine!AZ73=0,FALSE,TRUE))</f>
        <v>0</v>
      </c>
      <c r="D3396" s="450" t="str">
        <f>if(Wine!BB74=0,"",IF(isblank(Wine!BB74),"",if(MOC!$J$152=false,Wine!AY74,if(C3396=true,MOC!$H$152&amp;Wine!AY74,if(MOC!$J$153,MOC!$H$152&amp;Wine!AY74,Wine!AY74)))))</f>
        <v/>
      </c>
      <c r="E3396" s="450" t="str">
        <f>if(Wine!BB74=0,"",IF(isblank(Wine!BB74),"",Wine!BB74))</f>
        <v/>
      </c>
      <c r="G3396" s="450" t="str">
        <f>if(Wine!BB74=0,"",IF(isblank(Wine!BB74),"",if(MOC!$J$156=true,Wine!$AY$14,$B$3337)))</f>
        <v/>
      </c>
      <c r="H3396" s="780">
        <f t="shared" si="35"/>
        <v>59</v>
      </c>
    </row>
    <row r="3397">
      <c r="A3397" s="779"/>
      <c r="C3397" s="450" t="b">
        <f>IF(ISBLANK(Wine!AZ74),FALSE,if(Wine!AZ74=0,FALSE,TRUE))</f>
        <v>0</v>
      </c>
      <c r="D3397" s="450" t="str">
        <f>if(Wine!BB75=0,"",IF(isblank(Wine!BB75),"",if(MOC!$J$152=false,Wine!AY75,if(C3397=true,MOC!$H$152&amp;Wine!AY75,if(MOC!$J$153,MOC!$H$152&amp;Wine!AY75,Wine!AY75)))))</f>
        <v/>
      </c>
      <c r="E3397" s="450" t="str">
        <f>if(Wine!BB75=0,"",IF(isblank(Wine!BB75),"",Wine!BB75))</f>
        <v/>
      </c>
      <c r="G3397" s="450" t="str">
        <f>if(Wine!BB75=0,"",IF(isblank(Wine!BB75),"",if(MOC!$J$156=true,Wine!$AY$14,$B$3337)))</f>
        <v/>
      </c>
      <c r="H3397" s="780">
        <f t="shared" si="35"/>
        <v>60</v>
      </c>
    </row>
    <row r="3398">
      <c r="A3398" s="779"/>
      <c r="C3398" s="450" t="b">
        <f>IF(ISBLANK(Wine!AZ75),FALSE,if(Wine!AZ75=0,FALSE,TRUE))</f>
        <v>0</v>
      </c>
      <c r="D3398" s="450" t="str">
        <f>if(Wine!BB76=0,"",IF(isblank(Wine!BB76),"",if(MOC!$J$152=false,Wine!AY76,if(C3398=true,MOC!$H$152&amp;Wine!AY76,if(MOC!$J$153,MOC!$H$152&amp;Wine!AY76,Wine!AY76)))))</f>
        <v/>
      </c>
      <c r="E3398" s="450" t="str">
        <f>if(Wine!BB76=0,"",IF(isblank(Wine!BB76),"",Wine!BB76))</f>
        <v/>
      </c>
      <c r="G3398" s="450" t="str">
        <f>if(Wine!BB76=0,"",IF(isblank(Wine!BB76),"",if(MOC!$J$156=true,Wine!$AY$14,$B$3337)))</f>
        <v/>
      </c>
      <c r="H3398" s="780">
        <f t="shared" si="35"/>
        <v>61</v>
      </c>
    </row>
    <row r="3399">
      <c r="A3399" s="779"/>
      <c r="C3399" s="450" t="b">
        <f>IF(ISBLANK(Wine!AZ76),FALSE,if(Wine!AZ76=0,FALSE,TRUE))</f>
        <v>0</v>
      </c>
      <c r="D3399" s="450" t="str">
        <f>if(Wine!BB77=0,"",IF(isblank(Wine!BB77),"",if(MOC!$J$152=false,Wine!AY77,if(C3399=true,MOC!$H$152&amp;Wine!AY77,if(MOC!$J$153,MOC!$H$152&amp;Wine!AY77,Wine!AY77)))))</f>
        <v/>
      </c>
      <c r="E3399" s="450" t="str">
        <f>if(Wine!BB77=0,"",IF(isblank(Wine!BB77),"",Wine!BB77))</f>
        <v/>
      </c>
      <c r="G3399" s="450" t="str">
        <f>if(Wine!BB77=0,"",IF(isblank(Wine!BB77),"",if(MOC!$J$156=true,Wine!$AY$14,$B$3337)))</f>
        <v/>
      </c>
      <c r="H3399" s="780">
        <f t="shared" si="35"/>
        <v>62</v>
      </c>
    </row>
    <row r="3400">
      <c r="A3400" s="779"/>
      <c r="C3400" s="450" t="b">
        <f>IF(ISBLANK(Wine!AZ77),FALSE,if(Wine!AZ77=0,FALSE,TRUE))</f>
        <v>0</v>
      </c>
      <c r="D3400" s="450" t="str">
        <f>if(Wine!BB78=0,"",IF(isblank(Wine!BB78),"",if(MOC!$J$152=false,Wine!AY78,if(C3400=true,MOC!$H$152&amp;Wine!AY78,if(MOC!$J$153,MOC!$H$152&amp;Wine!AY78,Wine!AY78)))))</f>
        <v/>
      </c>
      <c r="E3400" s="450" t="str">
        <f>if(Wine!BB78=0,"",IF(isblank(Wine!BB78),"",Wine!BB78))</f>
        <v/>
      </c>
      <c r="G3400" s="450" t="str">
        <f>if(Wine!BB78=0,"",IF(isblank(Wine!BB78),"",if(MOC!$J$156=true,Wine!$AY$14,$B$3337)))</f>
        <v/>
      </c>
      <c r="H3400" s="780">
        <f t="shared" si="35"/>
        <v>63</v>
      </c>
    </row>
    <row r="3401">
      <c r="A3401" s="779"/>
      <c r="C3401" s="450" t="b">
        <f>IF(ISBLANK(Wine!AZ78),FALSE,if(Wine!AZ78=0,FALSE,TRUE))</f>
        <v>0</v>
      </c>
      <c r="D3401" s="450" t="str">
        <f>if(Wine!BB79=0,"",IF(isblank(Wine!BB79),"",if(MOC!$J$152=false,Wine!AY79,if(C3401=true,MOC!$H$152&amp;Wine!AY79,if(MOC!$J$153,MOC!$H$152&amp;Wine!AY79,Wine!AY79)))))</f>
        <v/>
      </c>
      <c r="E3401" s="450" t="str">
        <f>if(Wine!BB79=0,"",IF(isblank(Wine!BB79),"",Wine!BB79))</f>
        <v/>
      </c>
      <c r="G3401" s="450" t="str">
        <f>if(Wine!BB79=0,"",IF(isblank(Wine!BB79),"",if(MOC!$J$156=true,Wine!$AY$14,$B$3337)))</f>
        <v/>
      </c>
      <c r="H3401" s="780">
        <f t="shared" si="35"/>
        <v>64</v>
      </c>
    </row>
    <row r="3402">
      <c r="A3402" s="779"/>
      <c r="C3402" s="450" t="b">
        <f>IF(ISBLANK(Wine!AZ79),FALSE,if(Wine!AZ79=0,FALSE,TRUE))</f>
        <v>0</v>
      </c>
      <c r="D3402" s="450" t="str">
        <f>if(Wine!BB80=0,"",IF(isblank(Wine!BB80),"",if(MOC!$J$152=false,Wine!AY80,if(C3402=true,MOC!$H$152&amp;Wine!AY80,if(MOC!$J$153,MOC!$H$152&amp;Wine!AY80,Wine!AY80)))))</f>
        <v/>
      </c>
      <c r="E3402" s="450" t="str">
        <f>if(Wine!BB80=0,"",IF(isblank(Wine!BB80),"",Wine!BB80))</f>
        <v/>
      </c>
      <c r="G3402" s="450" t="str">
        <f>if(Wine!BB80=0,"",IF(isblank(Wine!BB80),"",if(MOC!$J$156=true,Wine!$AY$14,$B$3337)))</f>
        <v/>
      </c>
      <c r="H3402" s="780">
        <f t="shared" si="35"/>
        <v>65</v>
      </c>
    </row>
    <row r="3403">
      <c r="A3403" s="779"/>
      <c r="C3403" s="450" t="b">
        <f>IF(ISBLANK(Wine!AZ80),FALSE,if(Wine!AZ80=0,FALSE,TRUE))</f>
        <v>0</v>
      </c>
      <c r="D3403" s="450" t="str">
        <f>if(Wine!BB81=0,"",IF(isblank(Wine!BB81),"",if(MOC!$J$152=false,Wine!AY81,if(C3403=true,MOC!$H$152&amp;Wine!AY81,if(MOC!$J$153,MOC!$H$152&amp;Wine!AY81,Wine!AY81)))))</f>
        <v/>
      </c>
      <c r="E3403" s="450" t="str">
        <f>if(Wine!BB81=0,"",IF(isblank(Wine!BB81),"",Wine!BB81))</f>
        <v/>
      </c>
      <c r="G3403" s="450" t="str">
        <f>if(Wine!BB81=0,"",IF(isblank(Wine!BB81),"",if(MOC!$J$156=true,Wine!$AY$14,$B$3337)))</f>
        <v/>
      </c>
      <c r="H3403" s="780">
        <f t="shared" si="35"/>
        <v>66</v>
      </c>
    </row>
    <row r="3404">
      <c r="A3404" s="779"/>
      <c r="C3404" s="450" t="b">
        <f>IF(ISBLANK(Wine!AZ81),FALSE,if(Wine!AZ81=0,FALSE,TRUE))</f>
        <v>0</v>
      </c>
      <c r="D3404" s="450" t="str">
        <f>if(Wine!BB82=0,"",IF(isblank(Wine!BB82),"",if(MOC!$J$152=false,Wine!AY82,if(C3404=true,MOC!$H$152&amp;Wine!AY82,if(MOC!$J$153,MOC!$H$152&amp;Wine!AY82,Wine!AY82)))))</f>
        <v/>
      </c>
      <c r="E3404" s="450" t="str">
        <f>if(Wine!BB82=0,"",IF(isblank(Wine!BB82),"",Wine!BB82))</f>
        <v/>
      </c>
      <c r="G3404" s="450" t="str">
        <f>if(Wine!BB82=0,"",IF(isblank(Wine!BB82),"",if(MOC!$J$156=true,Wine!$AY$14,$B$3337)))</f>
        <v/>
      </c>
      <c r="H3404" s="780">
        <f t="shared" si="35"/>
        <v>67</v>
      </c>
    </row>
    <row r="3405">
      <c r="A3405" s="779"/>
      <c r="C3405" s="450" t="b">
        <f>IF(ISBLANK(Wine!AZ82),FALSE,if(Wine!AZ82=0,FALSE,TRUE))</f>
        <v>0</v>
      </c>
      <c r="D3405" s="450" t="str">
        <f>if(Wine!BB83=0,"",IF(isblank(Wine!BB83),"",if(MOC!$J$152=false,Wine!AY83,if(C3405=true,MOC!$H$152&amp;Wine!AY83,if(MOC!$J$153,MOC!$H$152&amp;Wine!AY83,Wine!AY83)))))</f>
        <v/>
      </c>
      <c r="E3405" s="450" t="str">
        <f>if(Wine!BB83=0,"",IF(isblank(Wine!BB83),"",Wine!BB83))</f>
        <v/>
      </c>
      <c r="G3405" s="450" t="str">
        <f>if(Wine!BB83=0,"",IF(isblank(Wine!BB83),"",if(MOC!$J$156=true,Wine!$AY$14,$B$3337)))</f>
        <v/>
      </c>
      <c r="H3405" s="780">
        <f t="shared" si="35"/>
        <v>68</v>
      </c>
    </row>
    <row r="3406">
      <c r="A3406" s="779"/>
      <c r="C3406" s="450" t="b">
        <f>IF(ISBLANK(Wine!AZ83),FALSE,if(Wine!AZ83=0,FALSE,TRUE))</f>
        <v>0</v>
      </c>
      <c r="D3406" s="450" t="str">
        <f>if(Wine!BB84=0,"",IF(isblank(Wine!BB84),"",if(MOC!$J$152=false,Wine!AY84,if(C3406=true,MOC!$H$152&amp;Wine!AY84,if(MOC!$J$153,MOC!$H$152&amp;Wine!AY84,Wine!AY84)))))</f>
        <v/>
      </c>
      <c r="E3406" s="450" t="str">
        <f>if(Wine!BB84=0,"",IF(isblank(Wine!BB84),"",Wine!BB84))</f>
        <v/>
      </c>
      <c r="G3406" s="450" t="str">
        <f>if(Wine!BB84=0,"",IF(isblank(Wine!BB84),"",if(MOC!$J$156=true,Wine!$AY$14,$B$3337)))</f>
        <v/>
      </c>
      <c r="H3406" s="780">
        <f t="shared" si="35"/>
        <v>69</v>
      </c>
    </row>
    <row r="3407">
      <c r="A3407" s="779"/>
      <c r="C3407" s="450" t="b">
        <f>IF(ISBLANK(Wine!AZ84),FALSE,if(Wine!AZ84=0,FALSE,TRUE))</f>
        <v>0</v>
      </c>
      <c r="D3407" s="450" t="str">
        <f>if(Wine!BB85=0,"",IF(isblank(Wine!BB85),"",if(MOC!$J$152=false,Wine!AY85,if(C3407=true,MOC!$H$152&amp;Wine!AY85,if(MOC!$J$153,MOC!$H$152&amp;Wine!AY85,Wine!AY85)))))</f>
        <v/>
      </c>
      <c r="E3407" s="450" t="str">
        <f>if(Wine!BB85=0,"",IF(isblank(Wine!BB85),"",Wine!BB85))</f>
        <v/>
      </c>
      <c r="G3407" s="450" t="str">
        <f>if(Wine!BB85=0,"",IF(isblank(Wine!BB85),"",if(MOC!$J$156=true,Wine!$AY$14,$B$3337)))</f>
        <v/>
      </c>
      <c r="H3407" s="780">
        <f t="shared" si="35"/>
        <v>70</v>
      </c>
    </row>
    <row r="3408">
      <c r="A3408" s="779"/>
      <c r="C3408" s="450" t="b">
        <f>IF(ISBLANK(Wine!AZ85),FALSE,if(Wine!AZ85=0,FALSE,TRUE))</f>
        <v>0</v>
      </c>
      <c r="D3408" s="450" t="str">
        <f>if(Wine!BB86=0,"",IF(isblank(Wine!BB86),"",if(MOC!$J$152=false,Wine!AY86,if(C3408=true,MOC!$H$152&amp;Wine!AY86,if(MOC!$J$153,MOC!$H$152&amp;Wine!AY86,Wine!AY86)))))</f>
        <v/>
      </c>
      <c r="E3408" s="450" t="str">
        <f>if(Wine!BB86=0,"",IF(isblank(Wine!BB86),"",Wine!BB86))</f>
        <v/>
      </c>
      <c r="G3408" s="450" t="str">
        <f>if(Wine!BB86=0,"",IF(isblank(Wine!BB86),"",if(MOC!$J$156=true,Wine!$AY$14,$B$3337)))</f>
        <v/>
      </c>
      <c r="H3408" s="780">
        <f t="shared" si="35"/>
        <v>71</v>
      </c>
    </row>
    <row r="3409">
      <c r="A3409" s="779"/>
      <c r="C3409" s="450" t="b">
        <f>IF(ISBLANK(Wine!AZ86),FALSE,if(Wine!AZ86=0,FALSE,TRUE))</f>
        <v>0</v>
      </c>
      <c r="D3409" s="450" t="str">
        <f>if(Wine!BB87=0,"",IF(isblank(Wine!BB87),"",if(MOC!$J$152=false,Wine!AY87,if(C3409=true,MOC!$H$152&amp;Wine!AY87,if(MOC!$J$153,MOC!$H$152&amp;Wine!AY87,Wine!AY87)))))</f>
        <v/>
      </c>
      <c r="E3409" s="450" t="str">
        <f>if(Wine!BB87=0,"",IF(isblank(Wine!BB87),"",Wine!BB87))</f>
        <v/>
      </c>
      <c r="G3409" s="450" t="str">
        <f>if(Wine!BB87=0,"",IF(isblank(Wine!BB87),"",if(MOC!$J$156=true,Wine!$AY$14,$B$3337)))</f>
        <v/>
      </c>
      <c r="H3409" s="780">
        <f t="shared" si="35"/>
        <v>72</v>
      </c>
    </row>
    <row r="3410">
      <c r="A3410" s="779"/>
      <c r="C3410" s="450" t="b">
        <f>IF(ISBLANK(Wine!AZ87),FALSE,if(Wine!AZ87=0,FALSE,TRUE))</f>
        <v>0</v>
      </c>
      <c r="D3410" s="450" t="str">
        <f>if(Wine!BB88=0,"",IF(isblank(Wine!BB88),"",if(MOC!$J$152=false,Wine!AY88,if(C3410=true,MOC!$H$152&amp;Wine!AY88,if(MOC!$J$153,MOC!$H$152&amp;Wine!AY88,Wine!AY88)))))</f>
        <v/>
      </c>
      <c r="E3410" s="450" t="str">
        <f>if(Wine!BB88=0,"",IF(isblank(Wine!BB88),"",Wine!BB88))</f>
        <v/>
      </c>
      <c r="G3410" s="450" t="str">
        <f>if(Wine!BB88=0,"",IF(isblank(Wine!BB88),"",if(MOC!$J$156=true,Wine!$AY$14,$B$3337)))</f>
        <v/>
      </c>
      <c r="H3410" s="780">
        <f t="shared" si="35"/>
        <v>73</v>
      </c>
    </row>
    <row r="3411">
      <c r="A3411" s="779"/>
      <c r="C3411" s="450" t="b">
        <f>IF(ISBLANK(Wine!AZ88),FALSE,if(Wine!AZ88=0,FALSE,TRUE))</f>
        <v>0</v>
      </c>
      <c r="D3411" s="450" t="str">
        <f>if(Wine!BB89=0,"",IF(isblank(Wine!BB89),"",if(MOC!$J$152=false,Wine!AY89,if(C3411=true,MOC!$H$152&amp;Wine!AY89,if(MOC!$J$153,MOC!$H$152&amp;Wine!AY89,Wine!AY89)))))</f>
        <v/>
      </c>
      <c r="E3411" s="450" t="str">
        <f>if(Wine!BB89=0,"",IF(isblank(Wine!BB89),"",Wine!BB89))</f>
        <v/>
      </c>
      <c r="G3411" s="450" t="str">
        <f>if(Wine!BB89=0,"",IF(isblank(Wine!BB89),"",if(MOC!$J$156=true,Wine!$AY$14,$B$3337)))</f>
        <v/>
      </c>
      <c r="H3411" s="780">
        <f t="shared" si="35"/>
        <v>74</v>
      </c>
    </row>
    <row r="3412">
      <c r="A3412" s="779"/>
      <c r="C3412" s="450" t="b">
        <f>IF(ISBLANK(Wine!AZ89),FALSE,if(Wine!AZ89=0,FALSE,TRUE))</f>
        <v>0</v>
      </c>
      <c r="D3412" s="450" t="str">
        <f>if(Wine!BB90=0,"",IF(isblank(Wine!BB90),"",if(MOC!$J$152=false,Wine!AY90,if(C3412=true,MOC!$H$152&amp;Wine!AY90,if(MOC!$J$153,MOC!$H$152&amp;Wine!AY90,Wine!AY90)))))</f>
        <v/>
      </c>
      <c r="E3412" s="450" t="str">
        <f>if(Wine!BB90=0,"",IF(isblank(Wine!BB90),"",Wine!BB90))</f>
        <v/>
      </c>
      <c r="G3412" s="450" t="str">
        <f>if(Wine!BB90=0,"",IF(isblank(Wine!BB90),"",if(MOC!$J$156=true,Wine!$AY$14,$B$3337)))</f>
        <v/>
      </c>
      <c r="H3412" s="780">
        <f t="shared" si="35"/>
        <v>75</v>
      </c>
    </row>
    <row r="3413">
      <c r="A3413" s="779"/>
      <c r="C3413" s="450" t="b">
        <f>IF(ISBLANK(Wine!AZ90),FALSE,if(Wine!AZ90=0,FALSE,TRUE))</f>
        <v>0</v>
      </c>
      <c r="D3413" s="450" t="str">
        <f>if(Wine!BB91=0,"",IF(isblank(Wine!BB91),"",if(MOC!$J$152=false,Wine!AY91,if(C3413=true,MOC!$H$152&amp;Wine!AY91,if(MOC!$J$153,MOC!$H$152&amp;Wine!AY91,Wine!AY91)))))</f>
        <v/>
      </c>
      <c r="E3413" s="450" t="str">
        <f>if(Wine!BB91=0,"",IF(isblank(Wine!BB91),"",Wine!BB91))</f>
        <v/>
      </c>
      <c r="G3413" s="450" t="str">
        <f>if(Wine!BB91=0,"",IF(isblank(Wine!BB91),"",if(MOC!$J$156=true,Wine!$AY$14,$B$3337)))</f>
        <v/>
      </c>
      <c r="H3413" s="780">
        <f t="shared" si="35"/>
        <v>76</v>
      </c>
    </row>
    <row r="3414">
      <c r="A3414" s="779"/>
      <c r="C3414" s="450" t="b">
        <f>IF(ISBLANK(Wine!AZ91),FALSE,if(Wine!AZ91=0,FALSE,TRUE))</f>
        <v>0</v>
      </c>
      <c r="D3414" s="450" t="str">
        <f>if(Wine!BB92=0,"",IF(isblank(Wine!BB92),"",if(MOC!$J$152=false,Wine!AY92,if(C3414=true,MOC!$H$152&amp;Wine!AY92,if(MOC!$J$153,MOC!$H$152&amp;Wine!AY92,Wine!AY92)))))</f>
        <v/>
      </c>
      <c r="E3414" s="450" t="str">
        <f>if(Wine!BB92=0,"",IF(isblank(Wine!BB92),"",Wine!BB92))</f>
        <v/>
      </c>
      <c r="G3414" s="450" t="str">
        <f>if(Wine!BB92=0,"",IF(isblank(Wine!BB92),"",if(MOC!$J$156=true,Wine!$AY$14,$B$3337)))</f>
        <v/>
      </c>
      <c r="H3414" s="780">
        <f t="shared" si="35"/>
        <v>77</v>
      </c>
    </row>
    <row r="3415">
      <c r="A3415" s="779"/>
      <c r="C3415" s="450" t="b">
        <f>IF(ISBLANK(Wine!AZ92),FALSE,if(Wine!AZ92=0,FALSE,TRUE))</f>
        <v>0</v>
      </c>
      <c r="D3415" s="450" t="str">
        <f>if(Wine!BB93=0,"",IF(isblank(Wine!BB93),"",if(MOC!$J$152=false,Wine!AY93,if(C3415=true,MOC!$H$152&amp;Wine!AY93,if(MOC!$J$153,MOC!$H$152&amp;Wine!AY93,Wine!AY93)))))</f>
        <v/>
      </c>
      <c r="E3415" s="450" t="str">
        <f>if(Wine!BB93=0,"",IF(isblank(Wine!BB93),"",Wine!BB93))</f>
        <v/>
      </c>
      <c r="G3415" s="450" t="str">
        <f>if(Wine!BB93=0,"",IF(isblank(Wine!BB93),"",if(MOC!$J$156=true,Wine!$AY$14,$B$3337)))</f>
        <v/>
      </c>
      <c r="H3415" s="780">
        <f t="shared" si="35"/>
        <v>78</v>
      </c>
    </row>
    <row r="3416">
      <c r="A3416" s="779"/>
      <c r="C3416" s="450" t="b">
        <f>IF(ISBLANK(Wine!AZ93),FALSE,if(Wine!AZ93=0,FALSE,TRUE))</f>
        <v>0</v>
      </c>
      <c r="D3416" s="450" t="str">
        <f>if(Wine!BB94=0,"",IF(isblank(Wine!BB94),"",if(MOC!$J$152=false,Wine!AY94,if(C3416=true,MOC!$H$152&amp;Wine!AY94,if(MOC!$J$153,MOC!$H$152&amp;Wine!AY94,Wine!AY94)))))</f>
        <v/>
      </c>
      <c r="E3416" s="450" t="str">
        <f>if(Wine!BB94=0,"",IF(isblank(Wine!BB94),"",Wine!BB94))</f>
        <v/>
      </c>
      <c r="G3416" s="450" t="str">
        <f>if(Wine!BB94=0,"",IF(isblank(Wine!BB94),"",if(MOC!$J$156=true,Wine!$AY$14,$B$3337)))</f>
        <v/>
      </c>
      <c r="H3416" s="780">
        <f t="shared" si="35"/>
        <v>79</v>
      </c>
    </row>
    <row r="3417">
      <c r="A3417" s="779"/>
      <c r="C3417" s="450" t="b">
        <f>IF(ISBLANK(Wine!AZ94),FALSE,if(Wine!AZ94=0,FALSE,TRUE))</f>
        <v>0</v>
      </c>
      <c r="D3417" s="450" t="str">
        <f>if(Wine!BB95=0,"",IF(isblank(Wine!BB95),"",if(MOC!$J$152=false,Wine!AY95,if(C3417=true,MOC!$H$152&amp;Wine!AY95,if(MOC!$J$153,MOC!$H$152&amp;Wine!AY95,Wine!AY95)))))</f>
        <v/>
      </c>
      <c r="E3417" s="450" t="str">
        <f>if(Wine!BB95=0,"",IF(isblank(Wine!BB95),"",Wine!BB95))</f>
        <v/>
      </c>
      <c r="G3417" s="450" t="str">
        <f>if(Wine!BB95=0,"",IF(isblank(Wine!BB95),"",if(MOC!$J$156=true,Wine!$AY$14,$B$3337)))</f>
        <v/>
      </c>
      <c r="H3417" s="780">
        <f t="shared" si="35"/>
        <v>80</v>
      </c>
    </row>
    <row r="3418">
      <c r="A3418" s="779"/>
      <c r="C3418" s="450" t="b">
        <f>IF(ISBLANK(Wine!AZ95),FALSE,if(Wine!AZ95=0,FALSE,TRUE))</f>
        <v>0</v>
      </c>
      <c r="D3418" s="450" t="str">
        <f>if(Wine!BB96=0,"",IF(isblank(Wine!BB96),"",if(MOC!$J$152=false,Wine!AY96,if(C3418=true,MOC!$H$152&amp;Wine!AY96,if(MOC!$J$153,MOC!$H$152&amp;Wine!AY96,Wine!AY96)))))</f>
        <v/>
      </c>
      <c r="E3418" s="450" t="str">
        <f>if(Wine!BB96=0,"",IF(isblank(Wine!BB96),"",Wine!BB96))</f>
        <v/>
      </c>
      <c r="G3418" s="450" t="str">
        <f>if(Wine!BB96=0,"",IF(isblank(Wine!BB96),"",if(MOC!$J$156=true,Wine!$AY$14,$B$3337)))</f>
        <v/>
      </c>
      <c r="H3418" s="780">
        <f t="shared" si="35"/>
        <v>81</v>
      </c>
    </row>
    <row r="3419">
      <c r="A3419" s="779"/>
      <c r="C3419" s="450" t="b">
        <f>IF(ISBLANK(Wine!AZ96),FALSE,if(Wine!AZ96=0,FALSE,TRUE))</f>
        <v>0</v>
      </c>
      <c r="D3419" s="450" t="str">
        <f>if(Wine!BB97=0,"",IF(isblank(Wine!BB97),"",if(MOC!$J$152=false,Wine!AY97,if(C3419=true,MOC!$H$152&amp;Wine!AY97,if(MOC!$J$153,MOC!$H$152&amp;Wine!AY97,Wine!AY97)))))</f>
        <v/>
      </c>
      <c r="E3419" s="450" t="str">
        <f>if(Wine!BB97=0,"",IF(isblank(Wine!BB97),"",Wine!BB97))</f>
        <v/>
      </c>
      <c r="G3419" s="450" t="str">
        <f>if(Wine!BB97=0,"",IF(isblank(Wine!BB97),"",if(MOC!$J$156=true,Wine!$AY$14,$B$3337)))</f>
        <v/>
      </c>
      <c r="H3419" s="780">
        <f t="shared" si="35"/>
        <v>82</v>
      </c>
    </row>
    <row r="3420">
      <c r="A3420" s="779"/>
      <c r="C3420" s="450" t="b">
        <f>IF(ISBLANK(Wine!AZ97),FALSE,if(Wine!AZ97=0,FALSE,TRUE))</f>
        <v>0</v>
      </c>
      <c r="D3420" s="450" t="str">
        <f>if(Wine!BB98=0,"",IF(isblank(Wine!BB98),"",if(MOC!$J$152=false,Wine!AY98,if(C3420=true,MOC!$H$152&amp;Wine!AY98,if(MOC!$J$153,MOC!$H$152&amp;Wine!AY98,Wine!AY98)))))</f>
        <v/>
      </c>
      <c r="E3420" s="450" t="str">
        <f>if(Wine!BB98=0,"",IF(isblank(Wine!BB98),"",Wine!BB98))</f>
        <v/>
      </c>
      <c r="G3420" s="450" t="str">
        <f>if(Wine!BB98=0,"",IF(isblank(Wine!BB98),"",if(MOC!$J$156=true,Wine!$AY$14,$B$3337)))</f>
        <v/>
      </c>
      <c r="H3420" s="780">
        <f t="shared" si="35"/>
        <v>83</v>
      </c>
    </row>
    <row r="3421">
      <c r="A3421" s="779"/>
      <c r="C3421" s="450" t="b">
        <f>IF(ISBLANK(Wine!AZ98),FALSE,if(Wine!AZ98=0,FALSE,TRUE))</f>
        <v>0</v>
      </c>
      <c r="D3421" s="450" t="str">
        <f>if(Wine!BB99=0,"",IF(isblank(Wine!BB99),"",if(MOC!$J$152=false,Wine!AY99,if(C3421=true,MOC!$H$152&amp;Wine!AY99,if(MOC!$J$153,MOC!$H$152&amp;Wine!AY99,Wine!AY99)))))</f>
        <v/>
      </c>
      <c r="E3421" s="450" t="str">
        <f>if(Wine!BB99=0,"",IF(isblank(Wine!BB99),"",Wine!BB99))</f>
        <v/>
      </c>
      <c r="G3421" s="450" t="str">
        <f>if(Wine!BB99=0,"",IF(isblank(Wine!BB99),"",if(MOC!$J$156=true,Wine!$AY$14,$B$3337)))</f>
        <v/>
      </c>
      <c r="H3421" s="780">
        <f t="shared" si="35"/>
        <v>84</v>
      </c>
    </row>
    <row r="3422">
      <c r="A3422" s="779"/>
      <c r="C3422" s="450" t="b">
        <f>IF(ISBLANK(Wine!AZ99),FALSE,if(Wine!AZ99=0,FALSE,TRUE))</f>
        <v>0</v>
      </c>
      <c r="D3422" s="450" t="str">
        <f>if(Wine!BB100=0,"",IF(isblank(Wine!BB100),"",if(MOC!$J$152=false,Wine!AY100,if(C3422=true,MOC!$H$152&amp;Wine!AY100,if(MOC!$J$153,MOC!$H$152&amp;Wine!AY100,Wine!AY100)))))</f>
        <v/>
      </c>
      <c r="E3422" s="450" t="str">
        <f>if(Wine!BB100=0,"",IF(isblank(Wine!BB100),"",Wine!BB100))</f>
        <v/>
      </c>
      <c r="G3422" s="450" t="str">
        <f>if(Wine!BB100=0,"",IF(isblank(Wine!BB100),"",if(MOC!$J$156=true,Wine!$AY$14,$B$3337)))</f>
        <v/>
      </c>
      <c r="H3422" s="780">
        <f t="shared" si="35"/>
        <v>85</v>
      </c>
    </row>
    <row r="3423">
      <c r="A3423" s="779"/>
      <c r="C3423" s="450" t="b">
        <f>IF(ISBLANK(Wine!AZ100),FALSE,if(Wine!AZ100=0,FALSE,TRUE))</f>
        <v>0</v>
      </c>
      <c r="D3423" s="450" t="str">
        <f>if(Wine!BB101=0,"",IF(isblank(Wine!BB101),"",if(MOC!$J$152=false,Wine!AY101,if(C3423=true,MOC!$H$152&amp;Wine!AY101,if(MOC!$J$153,MOC!$H$152&amp;Wine!AY101,Wine!AY101)))))</f>
        <v/>
      </c>
      <c r="E3423" s="450" t="str">
        <f>if(Wine!BB101=0,"",IF(isblank(Wine!BB101),"",Wine!BB101))</f>
        <v/>
      </c>
      <c r="G3423" s="450" t="str">
        <f>if(Wine!BB101=0,"",IF(isblank(Wine!BB101),"",if(MOC!$J$156=true,Wine!$AY$14,$B$3337)))</f>
        <v/>
      </c>
      <c r="H3423" s="780">
        <f t="shared" si="35"/>
        <v>86</v>
      </c>
    </row>
    <row r="3424">
      <c r="A3424" s="779"/>
      <c r="C3424" s="450" t="b">
        <f>IF(ISBLANK(Wine!AZ101),FALSE,if(Wine!AZ101=0,FALSE,TRUE))</f>
        <v>0</v>
      </c>
      <c r="D3424" s="450" t="str">
        <f>if(Wine!BB102=0,"",IF(isblank(Wine!BB102),"",if(MOC!$J$152=false,Wine!AY102,if(C3424=true,MOC!$H$152&amp;Wine!AY102,if(MOC!$J$153,MOC!$H$152&amp;Wine!AY102,Wine!AY102)))))</f>
        <v/>
      </c>
      <c r="E3424" s="450" t="str">
        <f>if(Wine!BB102=0,"",IF(isblank(Wine!BB102),"",Wine!BB102))</f>
        <v/>
      </c>
      <c r="G3424" s="450" t="str">
        <f>if(Wine!BB102=0,"",IF(isblank(Wine!BB102),"",if(MOC!$J$156=true,Wine!$AY$14,$B$3337)))</f>
        <v/>
      </c>
      <c r="H3424" s="780">
        <f t="shared" si="35"/>
        <v>87</v>
      </c>
    </row>
    <row r="3425">
      <c r="A3425" s="779"/>
      <c r="C3425" s="450" t="b">
        <f>IF(ISBLANK(Wine!AZ102),FALSE,if(Wine!AZ102=0,FALSE,TRUE))</f>
        <v>0</v>
      </c>
      <c r="D3425" s="450" t="str">
        <f>if(Wine!BB103=0,"",IF(isblank(Wine!BB103),"",if(MOC!$J$152=false,Wine!AY103,if(C3425=true,MOC!$H$152&amp;Wine!AY103,if(MOC!$J$153,MOC!$H$152&amp;Wine!AY103,Wine!AY103)))))</f>
        <v/>
      </c>
      <c r="E3425" s="450" t="str">
        <f>if(Wine!BB103=0,"",IF(isblank(Wine!BB103),"",Wine!BB103))</f>
        <v/>
      </c>
      <c r="G3425" s="450" t="str">
        <f>if(Wine!BB103=0,"",IF(isblank(Wine!BB103),"",if(MOC!$J$156=true,Wine!$AY$14,$B$3337)))</f>
        <v/>
      </c>
      <c r="H3425" s="780">
        <f t="shared" si="35"/>
        <v>88</v>
      </c>
    </row>
    <row r="3426">
      <c r="A3426" s="779"/>
      <c r="C3426" s="450" t="b">
        <f>IF(ISBLANK(Wine!AZ103),FALSE,if(Wine!AZ103=0,FALSE,TRUE))</f>
        <v>0</v>
      </c>
      <c r="D3426" s="450" t="str">
        <f>if(Wine!BB104=0,"",IF(isblank(Wine!BB104),"",if(MOC!$J$152=false,Wine!AY104,if(C3426=true,MOC!$H$152&amp;Wine!AY104,if(MOC!$J$153,MOC!$H$152&amp;Wine!AY104,Wine!AY104)))))</f>
        <v/>
      </c>
      <c r="E3426" s="450" t="str">
        <f>if(Wine!BB104=0,"",IF(isblank(Wine!BB104),"",Wine!BB104))</f>
        <v/>
      </c>
      <c r="G3426" s="450" t="str">
        <f>if(Wine!BB104=0,"",IF(isblank(Wine!BB104),"",if(MOC!$J$156=true,Wine!$AY$14,$B$3337)))</f>
        <v/>
      </c>
      <c r="H3426" s="780">
        <f t="shared" si="35"/>
        <v>89</v>
      </c>
    </row>
    <row r="3427">
      <c r="A3427" s="779"/>
      <c r="C3427" s="450" t="b">
        <f>IF(ISBLANK(Wine!AZ104),FALSE,if(Wine!AZ104=0,FALSE,TRUE))</f>
        <v>0</v>
      </c>
      <c r="D3427" s="450" t="str">
        <f>if(Wine!BB105=0,"",IF(isblank(Wine!BB105),"",if(MOC!$J$152=false,Wine!AY105,if(C3427=true,MOC!$H$152&amp;Wine!AY105,if(MOC!$J$153,MOC!$H$152&amp;Wine!AY105,Wine!AY105)))))</f>
        <v/>
      </c>
      <c r="E3427" s="450" t="str">
        <f>if(Wine!BB105=0,"",IF(isblank(Wine!BB105),"",Wine!BB105))</f>
        <v/>
      </c>
      <c r="G3427" s="450" t="str">
        <f>if(Wine!BB105=0,"",IF(isblank(Wine!BB105),"",if(MOC!$J$156=true,Wine!$AY$14,$B$3337)))</f>
        <v/>
      </c>
      <c r="H3427" s="780">
        <f t="shared" si="35"/>
        <v>90</v>
      </c>
    </row>
    <row r="3428">
      <c r="A3428" s="779"/>
      <c r="C3428" s="450" t="b">
        <f>IF(ISBLANK(Wine!AZ105),FALSE,if(Wine!AZ105=0,FALSE,TRUE))</f>
        <v>0</v>
      </c>
      <c r="D3428" s="450" t="str">
        <f>if(Wine!BB106=0,"",IF(isblank(Wine!BB106),"",if(MOC!$J$152=false,Wine!AY106,if(C3428=true,MOC!$H$152&amp;Wine!AY106,if(MOC!$J$153,MOC!$H$152&amp;Wine!AY106,Wine!AY106)))))</f>
        <v/>
      </c>
      <c r="E3428" s="450" t="str">
        <f>if(Wine!BB106=0,"",IF(isblank(Wine!BB106),"",Wine!BB106))</f>
        <v/>
      </c>
      <c r="G3428" s="450" t="str">
        <f>if(Wine!BB106=0,"",IF(isblank(Wine!BB106),"",if(MOC!$J$156=true,Wine!$AY$14,$B$3337)))</f>
        <v/>
      </c>
      <c r="H3428" s="780">
        <f t="shared" si="35"/>
        <v>91</v>
      </c>
    </row>
    <row r="3429">
      <c r="A3429" s="779"/>
      <c r="C3429" s="450" t="b">
        <f>IF(ISBLANK(Wine!AZ106),FALSE,if(Wine!AZ106=0,FALSE,TRUE))</f>
        <v>0</v>
      </c>
      <c r="D3429" s="450" t="str">
        <f>if(Wine!BB107=0,"",IF(isblank(Wine!BB107),"",if(MOC!$J$152=false,Wine!AY107,if(C3429=true,MOC!$H$152&amp;Wine!AY107,if(MOC!$J$153,MOC!$H$152&amp;Wine!AY107,Wine!AY107)))))</f>
        <v/>
      </c>
      <c r="E3429" s="450" t="str">
        <f>if(Wine!BB107=0,"",IF(isblank(Wine!BB107),"",Wine!BB107))</f>
        <v/>
      </c>
      <c r="G3429" s="450" t="str">
        <f>if(Wine!BB107=0,"",IF(isblank(Wine!BB107),"",if(MOC!$J$156=true,Wine!$AY$14,$B$3337)))</f>
        <v/>
      </c>
      <c r="H3429" s="780">
        <f t="shared" si="35"/>
        <v>92</v>
      </c>
    </row>
    <row r="3430">
      <c r="A3430" s="779"/>
      <c r="C3430" s="450" t="b">
        <f>IF(ISBLANK(Wine!AZ107),FALSE,if(Wine!AZ107=0,FALSE,TRUE))</f>
        <v>0</v>
      </c>
      <c r="D3430" s="450" t="str">
        <f>if(Wine!BB108=0,"",IF(isblank(Wine!BB108),"",if(MOC!$J$152=false,Wine!AY108,if(C3430=true,MOC!$H$152&amp;Wine!AY108,if(MOC!$J$153,MOC!$H$152&amp;Wine!AY108,Wine!AY108)))))</f>
        <v/>
      </c>
      <c r="E3430" s="450" t="str">
        <f>if(Wine!BB108=0,"",IF(isblank(Wine!BB108),"",Wine!BB108))</f>
        <v/>
      </c>
      <c r="G3430" s="450" t="str">
        <f>if(Wine!BB108=0,"",IF(isblank(Wine!BB108),"",if(MOC!$J$156=true,Wine!$AY$14,$B$3337)))</f>
        <v/>
      </c>
      <c r="H3430" s="780">
        <f t="shared" si="35"/>
        <v>93</v>
      </c>
    </row>
    <row r="3431">
      <c r="A3431" s="779"/>
      <c r="C3431" s="450" t="b">
        <f>IF(ISBLANK(Wine!AZ108),FALSE,if(Wine!AZ108=0,FALSE,TRUE))</f>
        <v>0</v>
      </c>
      <c r="D3431" s="450" t="str">
        <f>if(Wine!BB109=0,"",IF(isblank(Wine!BB109),"",if(MOC!$J$152=false,Wine!AY109,if(C3431=true,MOC!$H$152&amp;Wine!AY109,if(MOC!$J$153,MOC!$H$152&amp;Wine!AY109,Wine!AY109)))))</f>
        <v/>
      </c>
      <c r="E3431" s="450" t="str">
        <f>if(Wine!BB109=0,"",IF(isblank(Wine!BB109),"",Wine!BB109))</f>
        <v/>
      </c>
      <c r="G3431" s="450" t="str">
        <f>if(Wine!BB109=0,"",IF(isblank(Wine!BB109),"",if(MOC!$J$156=true,Wine!$AY$14,$B$3337)))</f>
        <v/>
      </c>
      <c r="H3431" s="780">
        <f t="shared" si="35"/>
        <v>94</v>
      </c>
    </row>
    <row r="3432">
      <c r="A3432" s="779"/>
      <c r="C3432" s="450" t="b">
        <f>IF(ISBLANK(Wine!AZ109),FALSE,if(Wine!AZ109=0,FALSE,TRUE))</f>
        <v>0</v>
      </c>
      <c r="D3432" s="450" t="str">
        <f>if(Wine!BB110=0,"",IF(isblank(Wine!BB110),"",if(MOC!$J$152=false,Wine!AY110,if(C3432=true,MOC!$H$152&amp;Wine!AY110,if(MOC!$J$153,MOC!$H$152&amp;Wine!AY110,Wine!AY110)))))</f>
        <v/>
      </c>
      <c r="E3432" s="450" t="str">
        <f>if(Wine!BB110=0,"",IF(isblank(Wine!BB110),"",Wine!BB110))</f>
        <v/>
      </c>
      <c r="G3432" s="450" t="str">
        <f>if(Wine!BB110=0,"",IF(isblank(Wine!BB110),"",if(MOC!$J$156=true,Wine!$AY$14,$B$3337)))</f>
        <v/>
      </c>
      <c r="H3432" s="780">
        <f t="shared" si="35"/>
        <v>95</v>
      </c>
    </row>
    <row r="3433">
      <c r="A3433" s="779"/>
      <c r="C3433" s="450" t="b">
        <f>IF(ISBLANK(Wine!AZ110),FALSE,if(Wine!AZ110=0,FALSE,TRUE))</f>
        <v>0</v>
      </c>
      <c r="D3433" s="450" t="str">
        <f>if(Wine!BB111=0,"",IF(isblank(Wine!BB111),"",if(MOC!$J$152=false,Wine!AY111,if(C3433=true,MOC!$H$152&amp;Wine!AY111,if(MOC!$J$153,MOC!$H$152&amp;Wine!AY111,Wine!AY111)))))</f>
        <v/>
      </c>
      <c r="E3433" s="450" t="str">
        <f>if(Wine!BB111=0,"",IF(isblank(Wine!BB111),"",Wine!BB111))</f>
        <v/>
      </c>
      <c r="G3433" s="450" t="str">
        <f>if(Wine!BB111=0,"",IF(isblank(Wine!BB111),"",if(MOC!$J$156=true,Wine!$AY$14,$B$3337)))</f>
        <v/>
      </c>
      <c r="H3433" s="780">
        <f t="shared" si="35"/>
        <v>96</v>
      </c>
    </row>
    <row r="3434">
      <c r="A3434" s="779"/>
      <c r="C3434" s="450" t="b">
        <f>IF(ISBLANK(Wine!AZ111),FALSE,if(Wine!AZ111=0,FALSE,TRUE))</f>
        <v>0</v>
      </c>
      <c r="D3434" s="450" t="str">
        <f>if(Wine!BB112=0,"",IF(isblank(Wine!BB112),"",if(MOC!$J$152=false,Wine!AY112,if(C3434=true,MOC!$H$152&amp;Wine!AY112,if(MOC!$J$153,MOC!$H$152&amp;Wine!AY112,Wine!AY112)))))</f>
        <v/>
      </c>
      <c r="E3434" s="450" t="str">
        <f>if(Wine!BB112=0,"",IF(isblank(Wine!BB112),"",Wine!BB112))</f>
        <v/>
      </c>
      <c r="G3434" s="450" t="str">
        <f>if(Wine!BB112=0,"",IF(isblank(Wine!BB112),"",if(MOC!$J$156=true,Wine!$AY$14,$B$3337)))</f>
        <v/>
      </c>
      <c r="H3434" s="780">
        <f t="shared" si="35"/>
        <v>97</v>
      </c>
    </row>
    <row r="3435">
      <c r="A3435" s="779"/>
      <c r="C3435" s="450" t="b">
        <f>IF(ISBLANK(Wine!AZ112),FALSE,if(Wine!AZ112=0,FALSE,TRUE))</f>
        <v>0</v>
      </c>
      <c r="D3435" s="450" t="str">
        <f>if(Wine!BB113=0,"",IF(isblank(Wine!BB113),"",if(MOC!$J$152=false,Wine!AY113,if(C3435=true,MOC!$H$152&amp;Wine!AY113,if(MOC!$J$153,MOC!$H$152&amp;Wine!AY113,Wine!AY113)))))</f>
        <v/>
      </c>
      <c r="E3435" s="450" t="str">
        <f>if(Wine!BB113=0,"",IF(isblank(Wine!BB113),"",Wine!BB113))</f>
        <v/>
      </c>
      <c r="G3435" s="450" t="str">
        <f>if(Wine!BB113=0,"",IF(isblank(Wine!BB113),"",if(MOC!$J$156=true,Wine!$AY$14,$B$3337)))</f>
        <v/>
      </c>
      <c r="H3435" s="780">
        <f t="shared" si="35"/>
        <v>98</v>
      </c>
    </row>
    <row r="3436">
      <c r="A3436" s="779"/>
      <c r="C3436" s="450" t="b">
        <f>IF(ISBLANK(Wine!AZ113),FALSE,if(Wine!AZ113=0,FALSE,TRUE))</f>
        <v>0</v>
      </c>
      <c r="D3436" s="450" t="str">
        <f>if(Wine!BB114=0,"",IF(isblank(Wine!BB114),"",if(MOC!$J$152=false,Wine!AY114,if(C3436=true,MOC!$H$152&amp;Wine!AY114,if(MOC!$J$153,MOC!$H$152&amp;Wine!AY114,Wine!AY114)))))</f>
        <v/>
      </c>
      <c r="E3436" s="450" t="str">
        <f>if(Wine!BB114=0,"",IF(isblank(Wine!BB114),"",Wine!BB114))</f>
        <v/>
      </c>
      <c r="G3436" s="450" t="str">
        <f>if(Wine!BB114=0,"",IF(isblank(Wine!BB114),"",if(MOC!$J$156=true,Wine!$AY$14,$B$3337)))</f>
        <v/>
      </c>
      <c r="H3436" s="780">
        <f t="shared" si="35"/>
        <v>99</v>
      </c>
    </row>
    <row r="3437">
      <c r="A3437" s="779"/>
      <c r="C3437" s="450" t="b">
        <f>IF(ISBLANK(Wine!AZ114),FALSE,if(Wine!AZ114=0,FALSE,TRUE))</f>
        <v>0</v>
      </c>
      <c r="D3437" s="450" t="str">
        <f>if(Wine!BB115=0,"",IF(isblank(Wine!BB115),"",if(MOC!$J$152=false,Wine!AY115,if(C3437=true,MOC!$H$152&amp;Wine!AY115,if(MOC!$J$153,MOC!$H$152&amp;Wine!AY115,Wine!AY115)))))</f>
        <v/>
      </c>
      <c r="E3437" s="450" t="str">
        <f>if(Wine!BB115=0,"",IF(isblank(Wine!BB115),"",Wine!BB115))</f>
        <v/>
      </c>
      <c r="G3437" s="450" t="str">
        <f>if(Wine!BB115=0,"",IF(isblank(Wine!BB115),"",if(MOC!$J$156=true,Wine!$AY$14,$B$3337)))</f>
        <v/>
      </c>
      <c r="H3437" s="780">
        <f t="shared" si="35"/>
        <v>100</v>
      </c>
    </row>
    <row r="3438">
      <c r="A3438" s="779"/>
      <c r="H3438" s="780"/>
    </row>
    <row r="3439">
      <c r="A3439" s="779"/>
      <c r="H3439" s="780"/>
    </row>
    <row r="3440">
      <c r="A3440" s="779"/>
      <c r="H3440" s="780"/>
    </row>
    <row r="3441">
      <c r="A3441" s="791" t="str">
        <f>Wine!BD14&amp;" "&amp;Wine!BE15</f>
        <v>Optional Wine Category Glass $</v>
      </c>
      <c r="B3441" s="784" t="str">
        <f>SUBSTITUTE(A3441,"$","")</f>
        <v>Optional Wine Category Glass </v>
      </c>
      <c r="H3441" s="780"/>
    </row>
    <row r="3442">
      <c r="A3442" s="791" t="s">
        <v>506</v>
      </c>
      <c r="B3442" s="784" t="s">
        <v>506</v>
      </c>
      <c r="C3442" s="450" t="b">
        <f>IF(ISBLANK(Wine!BG16),FALSE,if(Wine!BG16=0,FALSE,TRUE))</f>
        <v>0</v>
      </c>
      <c r="D3442" s="450" t="str">
        <f>if(Wine!BE16=0,"",IF(isblank(Wine!BE16),"",if(MOC!$J$148=false,Wine!BD16,if(C3442=true,MOC!$H$148&amp;Wine!BD16,if(MOC!$J$149,MOC!$H$148&amp;Wine!BD16,Wine!BD16)))))</f>
        <v/>
      </c>
      <c r="E3442" s="450" t="str">
        <f>if(Wine!BE16=0,"",IF(isblank(Wine!BE16),"",Wine!BE16))</f>
        <v/>
      </c>
      <c r="G3442" s="450" t="str">
        <f>if(Wine!BE16=0,"",IF(isblank(Wine!BE16),"",if(MOC!$J$156=true,Wine!$BD$14,$B$3441)))</f>
        <v/>
      </c>
      <c r="H3442" s="780">
        <f>1+H3440</f>
        <v>1</v>
      </c>
    </row>
    <row r="3443">
      <c r="A3443" s="779"/>
      <c r="C3443" s="450" t="b">
        <f>IF(ISBLANK(Wine!BG17),FALSE,if(Wine!BG17=0,FALSE,TRUE))</f>
        <v>0</v>
      </c>
      <c r="D3443" s="450" t="str">
        <f>if(Wine!BE17=0,"",IF(isblank(Wine!BE17),"",if(MOC!$J$148=false,Wine!BD17,if(C3443=true,MOC!$H$148&amp;Wine!BD17,if(MOC!$J$149,MOC!$H$148&amp;Wine!BD17,Wine!BD17)))))</f>
        <v/>
      </c>
      <c r="E3443" s="450" t="str">
        <f>if(Wine!BE17=0,"",IF(isblank(Wine!BE17),"",Wine!BE17))</f>
        <v/>
      </c>
      <c r="G3443" s="450" t="str">
        <f>if(Wine!BE17=0,"",IF(isblank(Wine!BE17),"",if(MOC!$J$156=true,Wine!$BD$14,$B$3441)))</f>
        <v/>
      </c>
      <c r="H3443" s="780">
        <f t="shared" ref="H3443:H3541" si="36">1+H3442</f>
        <v>2</v>
      </c>
    </row>
    <row r="3444">
      <c r="A3444" s="779"/>
      <c r="C3444" s="450" t="b">
        <f>IF(ISBLANK(Wine!BG18),FALSE,if(Wine!BG18=0,FALSE,TRUE))</f>
        <v>0</v>
      </c>
      <c r="D3444" s="450" t="str">
        <f>if(Wine!BE18=0,"",IF(isblank(Wine!BE18),"",if(MOC!$J$148=false,Wine!BD18,if(C3444=true,MOC!$H$148&amp;Wine!BD18,if(MOC!$J$149,MOC!$H$148&amp;Wine!BD18,Wine!BD18)))))</f>
        <v/>
      </c>
      <c r="E3444" s="450" t="str">
        <f>if(Wine!BE18=0,"",IF(isblank(Wine!BE18),"",Wine!BE18))</f>
        <v/>
      </c>
      <c r="G3444" s="450" t="str">
        <f>if(Wine!BE18=0,"",IF(isblank(Wine!BE18),"",if(MOC!$J$156=true,Wine!$BD$14,$B$3441)))</f>
        <v/>
      </c>
      <c r="H3444" s="780">
        <f t="shared" si="36"/>
        <v>3</v>
      </c>
    </row>
    <row r="3445">
      <c r="A3445" s="779"/>
      <c r="C3445" s="450" t="b">
        <f>IF(ISBLANK(Wine!BG19),FALSE,if(Wine!BG19=0,FALSE,TRUE))</f>
        <v>0</v>
      </c>
      <c r="D3445" s="450" t="str">
        <f>if(Wine!BE19=0,"",IF(isblank(Wine!BE19),"",if(MOC!$J$148=false,Wine!BD19,if(C3445=true,MOC!$H$148&amp;Wine!BD19,if(MOC!$J$149,MOC!$H$148&amp;Wine!BD19,Wine!BD19)))))</f>
        <v/>
      </c>
      <c r="E3445" s="450" t="str">
        <f>if(Wine!BE19=0,"",IF(isblank(Wine!BE19),"",Wine!BE19))</f>
        <v/>
      </c>
      <c r="G3445" s="450" t="str">
        <f>if(Wine!BE19=0,"",IF(isblank(Wine!BE19),"",if(MOC!$J$156=true,Wine!$BD$14,$B$3441)))</f>
        <v/>
      </c>
      <c r="H3445" s="780">
        <f t="shared" si="36"/>
        <v>4</v>
      </c>
    </row>
    <row r="3446">
      <c r="A3446" s="779"/>
      <c r="C3446" s="450" t="b">
        <f>IF(ISBLANK(Wine!BG20),FALSE,if(Wine!BG20=0,FALSE,TRUE))</f>
        <v>0</v>
      </c>
      <c r="D3446" s="450" t="str">
        <f>if(Wine!BE20=0,"",IF(isblank(Wine!BE20),"",if(MOC!$J$148=false,Wine!BD20,if(C3446=true,MOC!$H$148&amp;Wine!BD20,if(MOC!$J$149,MOC!$H$148&amp;Wine!BD20,Wine!BD20)))))</f>
        <v/>
      </c>
      <c r="E3446" s="450" t="str">
        <f>if(Wine!BE20=0,"",IF(isblank(Wine!BE20),"",Wine!BE20))</f>
        <v/>
      </c>
      <c r="G3446" s="450" t="str">
        <f>if(Wine!BE20=0,"",IF(isblank(Wine!BE20),"",if(MOC!$J$156=true,Wine!$BD$14,$B$3441)))</f>
        <v/>
      </c>
      <c r="H3446" s="780">
        <f t="shared" si="36"/>
        <v>5</v>
      </c>
    </row>
    <row r="3447">
      <c r="A3447" s="779"/>
      <c r="C3447" s="450" t="b">
        <f>IF(ISBLANK(Wine!BG21),FALSE,if(Wine!BG21=0,FALSE,TRUE))</f>
        <v>0</v>
      </c>
      <c r="D3447" s="450" t="str">
        <f>if(Wine!BE21=0,"",IF(isblank(Wine!BE21),"",if(MOC!$J$148=false,Wine!BD21,if(C3447=true,MOC!$H$148&amp;Wine!BD21,if(MOC!$J$149,MOC!$H$148&amp;Wine!BD21,Wine!BD21)))))</f>
        <v/>
      </c>
      <c r="E3447" s="450" t="str">
        <f>if(Wine!BE21=0,"",IF(isblank(Wine!BE21),"",Wine!BE21))</f>
        <v/>
      </c>
      <c r="G3447" s="450" t="str">
        <f>if(Wine!BE21=0,"",IF(isblank(Wine!BE21),"",if(MOC!$J$156=true,Wine!$BD$14,$B$3441)))</f>
        <v/>
      </c>
      <c r="H3447" s="780">
        <f t="shared" si="36"/>
        <v>6</v>
      </c>
    </row>
    <row r="3448">
      <c r="A3448" s="779"/>
      <c r="C3448" s="450" t="b">
        <f>IF(ISBLANK(Wine!BG22),FALSE,if(Wine!BG22=0,FALSE,TRUE))</f>
        <v>0</v>
      </c>
      <c r="D3448" s="450" t="str">
        <f>if(Wine!BE22=0,"",IF(isblank(Wine!BE22),"",if(MOC!$J$148=false,Wine!BD22,if(C3448=true,MOC!$H$148&amp;Wine!BD22,if(MOC!$J$149,MOC!$H$148&amp;Wine!BD22,Wine!BD22)))))</f>
        <v/>
      </c>
      <c r="E3448" s="450" t="str">
        <f>if(Wine!BE22=0,"",IF(isblank(Wine!BE22),"",Wine!BE22))</f>
        <v/>
      </c>
      <c r="G3448" s="450" t="str">
        <f>if(Wine!BE22=0,"",IF(isblank(Wine!BE22),"",if(MOC!$J$156=true,Wine!$BD$14,$B$3441)))</f>
        <v/>
      </c>
      <c r="H3448" s="780">
        <f t="shared" si="36"/>
        <v>7</v>
      </c>
    </row>
    <row r="3449">
      <c r="A3449" s="779"/>
      <c r="C3449" s="450" t="b">
        <f>IF(ISBLANK(Wine!BG23),FALSE,if(Wine!BG23=0,FALSE,TRUE))</f>
        <v>0</v>
      </c>
      <c r="D3449" s="450" t="str">
        <f>if(Wine!BE23=0,"",IF(isblank(Wine!BE23),"",if(MOC!$J$148=false,Wine!BD23,if(C3449=true,MOC!$H$148&amp;Wine!BD23,if(MOC!$J$149,MOC!$H$148&amp;Wine!BD23,Wine!BD23)))))</f>
        <v/>
      </c>
      <c r="E3449" s="450" t="str">
        <f>if(Wine!BE23=0,"",IF(isblank(Wine!BE23),"",Wine!BE23))</f>
        <v/>
      </c>
      <c r="G3449" s="450" t="str">
        <f>if(Wine!BE23=0,"",IF(isblank(Wine!BE23),"",if(MOC!$J$156=true,Wine!$BD$14,$B$3441)))</f>
        <v/>
      </c>
      <c r="H3449" s="780">
        <f t="shared" si="36"/>
        <v>8</v>
      </c>
    </row>
    <row r="3450">
      <c r="A3450" s="779"/>
      <c r="C3450" s="450" t="b">
        <f>IF(ISBLANK(Wine!BG24),FALSE,if(Wine!BG24=0,FALSE,TRUE))</f>
        <v>0</v>
      </c>
      <c r="D3450" s="450" t="str">
        <f>if(Wine!BE24=0,"",IF(isblank(Wine!BE24),"",if(MOC!$J$148=false,Wine!BD24,if(C3450=true,MOC!$H$148&amp;Wine!BD24,if(MOC!$J$149,MOC!$H$148&amp;Wine!BD24,Wine!BD24)))))</f>
        <v/>
      </c>
      <c r="E3450" s="450" t="str">
        <f>if(Wine!BE24=0,"",IF(isblank(Wine!BE24),"",Wine!BE24))</f>
        <v/>
      </c>
      <c r="G3450" s="450" t="str">
        <f>if(Wine!BE24=0,"",IF(isblank(Wine!BE24),"",if(MOC!$J$156=true,Wine!$BD$14,$B$3441)))</f>
        <v/>
      </c>
      <c r="H3450" s="780">
        <f t="shared" si="36"/>
        <v>9</v>
      </c>
    </row>
    <row r="3451">
      <c r="A3451" s="779"/>
      <c r="C3451" s="450" t="b">
        <f>IF(ISBLANK(Wine!BG25),FALSE,if(Wine!BG25=0,FALSE,TRUE))</f>
        <v>0</v>
      </c>
      <c r="D3451" s="450" t="str">
        <f>if(Wine!BE25=0,"",IF(isblank(Wine!BE25),"",if(MOC!$J$148=false,Wine!BD25,if(C3451=true,MOC!$H$148&amp;Wine!BD25,if(MOC!$J$149,MOC!$H$148&amp;Wine!BD25,Wine!BD25)))))</f>
        <v/>
      </c>
      <c r="E3451" s="450" t="str">
        <f>if(Wine!BE25=0,"",IF(isblank(Wine!BE25),"",Wine!BE25))</f>
        <v/>
      </c>
      <c r="G3451" s="450" t="str">
        <f>if(Wine!BE25=0,"",IF(isblank(Wine!BE25),"",if(MOC!$J$156=true,Wine!$BD$14,$B$3441)))</f>
        <v/>
      </c>
      <c r="H3451" s="780">
        <f t="shared" si="36"/>
        <v>10</v>
      </c>
    </row>
    <row r="3452">
      <c r="A3452" s="779"/>
      <c r="C3452" s="450" t="b">
        <f>IF(ISBLANK(Wine!BG26),FALSE,if(Wine!BG26=0,FALSE,TRUE))</f>
        <v>0</v>
      </c>
      <c r="D3452" s="450" t="str">
        <f>if(Wine!BE26=0,"",IF(isblank(Wine!BE26),"",if(MOC!$J$148=false,Wine!BD26,if(C3452=true,MOC!$H$148&amp;Wine!BD26,if(MOC!$J$149,MOC!$H$148&amp;Wine!BD26,Wine!BD26)))))</f>
        <v/>
      </c>
      <c r="E3452" s="450" t="str">
        <f>if(Wine!BE26=0,"",IF(isblank(Wine!BE26),"",Wine!BE26))</f>
        <v/>
      </c>
      <c r="G3452" s="450" t="str">
        <f>if(Wine!BE26=0,"",IF(isblank(Wine!BE26),"",if(MOC!$J$156=true,Wine!$BD$14,$B$3441)))</f>
        <v/>
      </c>
      <c r="H3452" s="780">
        <f t="shared" si="36"/>
        <v>11</v>
      </c>
    </row>
    <row r="3453">
      <c r="A3453" s="779"/>
      <c r="C3453" s="450" t="b">
        <f>IF(ISBLANK(Wine!BG27),FALSE,if(Wine!BG27=0,FALSE,TRUE))</f>
        <v>0</v>
      </c>
      <c r="D3453" s="450" t="str">
        <f>if(Wine!BE27=0,"",IF(isblank(Wine!BE27),"",if(MOC!$J$148=false,Wine!BD27,if(C3453=true,MOC!$H$148&amp;Wine!BD27,if(MOC!$J$149,MOC!$H$148&amp;Wine!BD27,Wine!BD27)))))</f>
        <v/>
      </c>
      <c r="E3453" s="450" t="str">
        <f>if(Wine!BE27=0,"",IF(isblank(Wine!BE27),"",Wine!BE27))</f>
        <v/>
      </c>
      <c r="G3453" s="450" t="str">
        <f>if(Wine!BE27=0,"",IF(isblank(Wine!BE27),"",if(MOC!$J$156=true,Wine!$BD$14,$B$3441)))</f>
        <v/>
      </c>
      <c r="H3453" s="780">
        <f t="shared" si="36"/>
        <v>12</v>
      </c>
    </row>
    <row r="3454">
      <c r="A3454" s="779"/>
      <c r="C3454" s="450" t="b">
        <f>IF(ISBLANK(Wine!BG28),FALSE,if(Wine!BG28=0,FALSE,TRUE))</f>
        <v>0</v>
      </c>
      <c r="D3454" s="450" t="str">
        <f>if(Wine!BE28=0,"",IF(isblank(Wine!BE28),"",if(MOC!$J$148=false,Wine!BD28,if(C3454=true,MOC!$H$148&amp;Wine!BD28,if(MOC!$J$149,MOC!$H$148&amp;Wine!BD28,Wine!BD28)))))</f>
        <v/>
      </c>
      <c r="E3454" s="450" t="str">
        <f>if(Wine!BE28=0,"",IF(isblank(Wine!BE28),"",Wine!BE28))</f>
        <v/>
      </c>
      <c r="G3454" s="450" t="str">
        <f>if(Wine!BE28=0,"",IF(isblank(Wine!BE28),"",if(MOC!$J$156=true,Wine!$BD$14,$B$3441)))</f>
        <v/>
      </c>
      <c r="H3454" s="780">
        <f t="shared" si="36"/>
        <v>13</v>
      </c>
    </row>
    <row r="3455">
      <c r="A3455" s="779"/>
      <c r="C3455" s="450" t="b">
        <f>IF(ISBLANK(Wine!BG29),FALSE,if(Wine!BG29=0,FALSE,TRUE))</f>
        <v>0</v>
      </c>
      <c r="D3455" s="450" t="str">
        <f>if(Wine!BE29=0,"",IF(isblank(Wine!BE29),"",if(MOC!$J$148=false,Wine!BD29,if(C3455=true,MOC!$H$148&amp;Wine!BD29,if(MOC!$J$149,MOC!$H$148&amp;Wine!BD29,Wine!BD29)))))</f>
        <v/>
      </c>
      <c r="E3455" s="450" t="str">
        <f>if(Wine!BE29=0,"",IF(isblank(Wine!BE29),"",Wine!BE29))</f>
        <v/>
      </c>
      <c r="G3455" s="450" t="str">
        <f>if(Wine!BE29=0,"",IF(isblank(Wine!BE29),"",if(MOC!$J$156=true,Wine!$BD$14,$B$3441)))</f>
        <v/>
      </c>
      <c r="H3455" s="780">
        <f t="shared" si="36"/>
        <v>14</v>
      </c>
    </row>
    <row r="3456">
      <c r="A3456" s="779"/>
      <c r="C3456" s="450" t="b">
        <f>IF(ISBLANK(Wine!BG30),FALSE,if(Wine!BG30=0,FALSE,TRUE))</f>
        <v>0</v>
      </c>
      <c r="D3456" s="450" t="str">
        <f>if(Wine!BE30=0,"",IF(isblank(Wine!BE30),"",if(MOC!$J$148=false,Wine!BD30,if(C3456=true,MOC!$H$148&amp;Wine!BD30,if(MOC!$J$149,MOC!$H$148&amp;Wine!BD30,Wine!BD30)))))</f>
        <v/>
      </c>
      <c r="E3456" s="450" t="str">
        <f>if(Wine!BE30=0,"",IF(isblank(Wine!BE30),"",Wine!BE30))</f>
        <v/>
      </c>
      <c r="G3456" s="450" t="str">
        <f>if(Wine!BE30=0,"",IF(isblank(Wine!BE30),"",if(MOC!$J$156=true,Wine!$BD$14,$B$3441)))</f>
        <v/>
      </c>
      <c r="H3456" s="780">
        <f t="shared" si="36"/>
        <v>15</v>
      </c>
    </row>
    <row r="3457">
      <c r="A3457" s="779"/>
      <c r="C3457" s="450" t="b">
        <f>IF(ISBLANK(Wine!BG31),FALSE,if(Wine!BG31=0,FALSE,TRUE))</f>
        <v>0</v>
      </c>
      <c r="D3457" s="450" t="str">
        <f>if(Wine!BE31=0,"",IF(isblank(Wine!BE31),"",if(MOC!$J$148=false,Wine!BD31,if(C3457=true,MOC!$H$148&amp;Wine!BD31,if(MOC!$J$149,MOC!$H$148&amp;Wine!BD31,Wine!BD31)))))</f>
        <v/>
      </c>
      <c r="E3457" s="450" t="str">
        <f>if(Wine!BE31=0,"",IF(isblank(Wine!BE31),"",Wine!BE31))</f>
        <v/>
      </c>
      <c r="G3457" s="450" t="str">
        <f>if(Wine!BE31=0,"",IF(isblank(Wine!BE31),"",if(MOC!$J$156=true,Wine!$BD$14,$B$3441)))</f>
        <v/>
      </c>
      <c r="H3457" s="780">
        <f t="shared" si="36"/>
        <v>16</v>
      </c>
    </row>
    <row r="3458">
      <c r="A3458" s="779"/>
      <c r="C3458" s="450" t="b">
        <f>IF(ISBLANK(Wine!BG32),FALSE,if(Wine!BG32=0,FALSE,TRUE))</f>
        <v>0</v>
      </c>
      <c r="D3458" s="450" t="str">
        <f>if(Wine!BE32=0,"",IF(isblank(Wine!BE32),"",if(MOC!$J$148=false,Wine!BD32,if(C3458=true,MOC!$H$148&amp;Wine!BD32,if(MOC!$J$149,MOC!$H$148&amp;Wine!BD32,Wine!BD32)))))</f>
        <v/>
      </c>
      <c r="E3458" s="450" t="str">
        <f>if(Wine!BE32=0,"",IF(isblank(Wine!BE32),"",Wine!BE32))</f>
        <v/>
      </c>
      <c r="G3458" s="450" t="str">
        <f>if(Wine!BE32=0,"",IF(isblank(Wine!BE32),"",if(MOC!$J$156=true,Wine!$BD$14,$B$3441)))</f>
        <v/>
      </c>
      <c r="H3458" s="780">
        <f t="shared" si="36"/>
        <v>17</v>
      </c>
    </row>
    <row r="3459">
      <c r="A3459" s="779"/>
      <c r="C3459" s="450" t="b">
        <f>IF(ISBLANK(Wine!BG33),FALSE,if(Wine!BG33=0,FALSE,TRUE))</f>
        <v>0</v>
      </c>
      <c r="D3459" s="450" t="str">
        <f>if(Wine!BE33=0,"",IF(isblank(Wine!BE33),"",if(MOC!$J$148=false,Wine!BD33,if(C3459=true,MOC!$H$148&amp;Wine!BD33,if(MOC!$J$149,MOC!$H$148&amp;Wine!BD33,Wine!BD33)))))</f>
        <v/>
      </c>
      <c r="E3459" s="450" t="str">
        <f>if(Wine!BE33=0,"",IF(isblank(Wine!BE33),"",Wine!BE33))</f>
        <v/>
      </c>
      <c r="G3459" s="450" t="str">
        <f>if(Wine!BE33=0,"",IF(isblank(Wine!BE33),"",if(MOC!$J$156=true,Wine!$BD$14,$B$3441)))</f>
        <v/>
      </c>
      <c r="H3459" s="780">
        <f t="shared" si="36"/>
        <v>18</v>
      </c>
    </row>
    <row r="3460">
      <c r="A3460" s="779"/>
      <c r="C3460" s="450" t="b">
        <f>IF(ISBLANK(Wine!BG34),FALSE,if(Wine!BG34=0,FALSE,TRUE))</f>
        <v>0</v>
      </c>
      <c r="D3460" s="450" t="str">
        <f>if(Wine!BE34=0,"",IF(isblank(Wine!BE34),"",if(MOC!$J$148=false,Wine!BD34,if(C3460=true,MOC!$H$148&amp;Wine!BD34,if(MOC!$J$149,MOC!$H$148&amp;Wine!BD34,Wine!BD34)))))</f>
        <v/>
      </c>
      <c r="E3460" s="450" t="str">
        <f>if(Wine!BE34=0,"",IF(isblank(Wine!BE34),"",Wine!BE34))</f>
        <v/>
      </c>
      <c r="G3460" s="450" t="str">
        <f>if(Wine!BE34=0,"",IF(isblank(Wine!BE34),"",if(MOC!$J$156=true,Wine!$BD$14,$B$3441)))</f>
        <v/>
      </c>
      <c r="H3460" s="780">
        <f t="shared" si="36"/>
        <v>19</v>
      </c>
    </row>
    <row r="3461">
      <c r="A3461" s="779"/>
      <c r="C3461" s="450" t="b">
        <f>IF(ISBLANK(Wine!BG35),FALSE,if(Wine!BG35=0,FALSE,TRUE))</f>
        <v>0</v>
      </c>
      <c r="D3461" s="450" t="str">
        <f>if(Wine!BE35=0,"",IF(isblank(Wine!BE35),"",if(MOC!$J$148=false,Wine!BD35,if(C3461=true,MOC!$H$148&amp;Wine!BD35,if(MOC!$J$149,MOC!$H$148&amp;Wine!BD35,Wine!BD35)))))</f>
        <v/>
      </c>
      <c r="E3461" s="450" t="str">
        <f>if(Wine!BE35=0,"",IF(isblank(Wine!BE35),"",Wine!BE35))</f>
        <v/>
      </c>
      <c r="G3461" s="450" t="str">
        <f>if(Wine!BE35=0,"",IF(isblank(Wine!BE35),"",if(MOC!$J$156=true,Wine!$BD$14,$B$3441)))</f>
        <v/>
      </c>
      <c r="H3461" s="780">
        <f t="shared" si="36"/>
        <v>20</v>
      </c>
    </row>
    <row r="3462">
      <c r="A3462" s="779"/>
      <c r="C3462" s="450" t="b">
        <f>IF(ISBLANK(Wine!BG36),FALSE,if(Wine!BG36=0,FALSE,TRUE))</f>
        <v>0</v>
      </c>
      <c r="D3462" s="450" t="str">
        <f>if(Wine!BE36=0,"",IF(isblank(Wine!BE36),"",if(MOC!$J$148=false,Wine!BD36,if(C3462=true,MOC!$H$148&amp;Wine!BD36,if(MOC!$J$149,MOC!$H$148&amp;Wine!BD36,Wine!BD36)))))</f>
        <v/>
      </c>
      <c r="E3462" s="450" t="str">
        <f>if(Wine!BE36=0,"",IF(isblank(Wine!BE36),"",Wine!BE36))</f>
        <v/>
      </c>
      <c r="G3462" s="450" t="str">
        <f>if(Wine!BE36=0,"",IF(isblank(Wine!BE36),"",if(MOC!$J$156=true,Wine!$BD$14,$B$3441)))</f>
        <v/>
      </c>
      <c r="H3462" s="780">
        <f t="shared" si="36"/>
        <v>21</v>
      </c>
    </row>
    <row r="3463">
      <c r="A3463" s="779"/>
      <c r="C3463" s="450" t="b">
        <f>IF(ISBLANK(Wine!BG37),FALSE,if(Wine!BG37=0,FALSE,TRUE))</f>
        <v>0</v>
      </c>
      <c r="D3463" s="450" t="str">
        <f>if(Wine!BE37=0,"",IF(isblank(Wine!BE37),"",if(MOC!$J$148=false,Wine!BD37,if(C3463=true,MOC!$H$148&amp;Wine!BD37,if(MOC!$J$149,MOC!$H$148&amp;Wine!BD37,Wine!BD37)))))</f>
        <v/>
      </c>
      <c r="E3463" s="450" t="str">
        <f>if(Wine!BE37=0,"",IF(isblank(Wine!BE37),"",Wine!BE37))</f>
        <v/>
      </c>
      <c r="G3463" s="450" t="str">
        <f>if(Wine!BE37=0,"",IF(isblank(Wine!BE37),"",if(MOC!$J$156=true,Wine!$BD$14,$B$3441)))</f>
        <v/>
      </c>
      <c r="H3463" s="780">
        <f t="shared" si="36"/>
        <v>22</v>
      </c>
    </row>
    <row r="3464">
      <c r="A3464" s="779"/>
      <c r="C3464" s="450" t="b">
        <f>IF(ISBLANK(Wine!BG38),FALSE,if(Wine!BG38=0,FALSE,TRUE))</f>
        <v>0</v>
      </c>
      <c r="D3464" s="450" t="str">
        <f>if(Wine!BE38=0,"",IF(isblank(Wine!BE38),"",if(MOC!$J$148=false,Wine!BD38,if(C3464=true,MOC!$H$148&amp;Wine!BD38,if(MOC!$J$149,MOC!$H$148&amp;Wine!BD38,Wine!BD38)))))</f>
        <v/>
      </c>
      <c r="E3464" s="450" t="str">
        <f>if(Wine!BE38=0,"",IF(isblank(Wine!BE38),"",Wine!BE38))</f>
        <v/>
      </c>
      <c r="G3464" s="450" t="str">
        <f>if(Wine!BE38=0,"",IF(isblank(Wine!BE38),"",if(MOC!$J$156=true,Wine!$BD$14,$B$3441)))</f>
        <v/>
      </c>
      <c r="H3464" s="780">
        <f t="shared" si="36"/>
        <v>23</v>
      </c>
    </row>
    <row r="3465">
      <c r="A3465" s="779"/>
      <c r="C3465" s="450" t="b">
        <f>IF(ISBLANK(Wine!BG39),FALSE,if(Wine!BG39=0,FALSE,TRUE))</f>
        <v>0</v>
      </c>
      <c r="D3465" s="450" t="str">
        <f>if(Wine!BE39=0,"",IF(isblank(Wine!BE39),"",if(MOC!$J$148=false,Wine!BD39,if(C3465=true,MOC!$H$148&amp;Wine!BD39,if(MOC!$J$149,MOC!$H$148&amp;Wine!BD39,Wine!BD39)))))</f>
        <v/>
      </c>
      <c r="E3465" s="450" t="str">
        <f>if(Wine!BE39=0,"",IF(isblank(Wine!BE39),"",Wine!BE39))</f>
        <v/>
      </c>
      <c r="G3465" s="450" t="str">
        <f>if(Wine!BE39=0,"",IF(isblank(Wine!BE39),"",if(MOC!$J$156=true,Wine!$BD$14,$B$3441)))</f>
        <v/>
      </c>
      <c r="H3465" s="780">
        <f t="shared" si="36"/>
        <v>24</v>
      </c>
    </row>
    <row r="3466">
      <c r="A3466" s="779"/>
      <c r="C3466" s="450" t="b">
        <f>IF(ISBLANK(Wine!BG40),FALSE,if(Wine!BG40=0,FALSE,TRUE))</f>
        <v>0</v>
      </c>
      <c r="D3466" s="450" t="str">
        <f>if(Wine!BE40=0,"",IF(isblank(Wine!BE40),"",if(MOC!$J$148=false,Wine!BD40,if(C3466=true,MOC!$H$148&amp;Wine!BD40,if(MOC!$J$149,MOC!$H$148&amp;Wine!BD40,Wine!BD40)))))</f>
        <v/>
      </c>
      <c r="E3466" s="450" t="str">
        <f>if(Wine!BE40=0,"",IF(isblank(Wine!BE40),"",Wine!BE40))</f>
        <v/>
      </c>
      <c r="G3466" s="450" t="str">
        <f>if(Wine!BE40=0,"",IF(isblank(Wine!BE40),"",if(MOC!$J$156=true,Wine!$BD$14,$B$3441)))</f>
        <v/>
      </c>
      <c r="H3466" s="780">
        <f t="shared" si="36"/>
        <v>25</v>
      </c>
    </row>
    <row r="3467">
      <c r="A3467" s="779"/>
      <c r="C3467" s="450" t="b">
        <f>IF(ISBLANK(Wine!BG41),FALSE,if(Wine!BG41=0,FALSE,TRUE))</f>
        <v>0</v>
      </c>
      <c r="D3467" s="450" t="str">
        <f>if(Wine!BE41=0,"",IF(isblank(Wine!BE41),"",if(MOC!$J$148=false,Wine!BD41,if(C3467=true,MOC!$H$148&amp;Wine!BD41,if(MOC!$J$149,MOC!$H$148&amp;Wine!BD41,Wine!BD41)))))</f>
        <v/>
      </c>
      <c r="E3467" s="450" t="str">
        <f>if(Wine!BE41=0,"",IF(isblank(Wine!BE41),"",Wine!BE41))</f>
        <v/>
      </c>
      <c r="G3467" s="450" t="str">
        <f>if(Wine!BE41=0,"",IF(isblank(Wine!BE41),"",if(MOC!$J$156=true,Wine!$BD$14,$B$3441)))</f>
        <v/>
      </c>
      <c r="H3467" s="780">
        <f t="shared" si="36"/>
        <v>26</v>
      </c>
    </row>
    <row r="3468">
      <c r="A3468" s="779"/>
      <c r="C3468" s="450" t="b">
        <f>IF(ISBLANK(Wine!BG42),FALSE,if(Wine!BG42=0,FALSE,TRUE))</f>
        <v>0</v>
      </c>
      <c r="D3468" s="450" t="str">
        <f>if(Wine!BE42=0,"",IF(isblank(Wine!BE42),"",if(MOC!$J$148=false,Wine!BD42,if(C3468=true,MOC!$H$148&amp;Wine!BD42,if(MOC!$J$149,MOC!$H$148&amp;Wine!BD42,Wine!BD42)))))</f>
        <v/>
      </c>
      <c r="E3468" s="450" t="str">
        <f>if(Wine!BE42=0,"",IF(isblank(Wine!BE42),"",Wine!BE42))</f>
        <v/>
      </c>
      <c r="G3468" s="450" t="str">
        <f>if(Wine!BE42=0,"",IF(isblank(Wine!BE42),"",if(MOC!$J$156=true,Wine!$BD$14,$B$3441)))</f>
        <v/>
      </c>
      <c r="H3468" s="780">
        <f t="shared" si="36"/>
        <v>27</v>
      </c>
    </row>
    <row r="3469">
      <c r="A3469" s="779"/>
      <c r="C3469" s="450" t="b">
        <f>IF(ISBLANK(Wine!BG43),FALSE,if(Wine!BG43=0,FALSE,TRUE))</f>
        <v>0</v>
      </c>
      <c r="D3469" s="450" t="str">
        <f>if(Wine!BE43=0,"",IF(isblank(Wine!BE43),"",if(MOC!$J$148=false,Wine!BD43,if(C3469=true,MOC!$H$148&amp;Wine!BD43,if(MOC!$J$149,MOC!$H$148&amp;Wine!BD43,Wine!BD43)))))</f>
        <v/>
      </c>
      <c r="E3469" s="450" t="str">
        <f>if(Wine!BE43=0,"",IF(isblank(Wine!BE43),"",Wine!BE43))</f>
        <v/>
      </c>
      <c r="G3469" s="450" t="str">
        <f>if(Wine!BE43=0,"",IF(isblank(Wine!BE43),"",if(MOC!$J$156=true,Wine!$BD$14,$B$3441)))</f>
        <v/>
      </c>
      <c r="H3469" s="780">
        <f t="shared" si="36"/>
        <v>28</v>
      </c>
    </row>
    <row r="3470">
      <c r="A3470" s="779"/>
      <c r="C3470" s="450" t="b">
        <f>IF(ISBLANK(Wine!BG44),FALSE,if(Wine!BG44=0,FALSE,TRUE))</f>
        <v>0</v>
      </c>
      <c r="D3470" s="450" t="str">
        <f>if(Wine!BE44=0,"",IF(isblank(Wine!BE44),"",if(MOC!$J$148=false,Wine!BD44,if(C3470=true,MOC!$H$148&amp;Wine!BD44,if(MOC!$J$149,MOC!$H$148&amp;Wine!BD44,Wine!BD44)))))</f>
        <v/>
      </c>
      <c r="E3470" s="450" t="str">
        <f>if(Wine!BE44=0,"",IF(isblank(Wine!BE44),"",Wine!BE44))</f>
        <v/>
      </c>
      <c r="G3470" s="450" t="str">
        <f>if(Wine!BE44=0,"",IF(isblank(Wine!BE44),"",if(MOC!$J$156=true,Wine!$BD$14,$B$3441)))</f>
        <v/>
      </c>
      <c r="H3470" s="780">
        <f t="shared" si="36"/>
        <v>29</v>
      </c>
    </row>
    <row r="3471">
      <c r="A3471" s="779"/>
      <c r="C3471" s="450" t="b">
        <f>IF(ISBLANK(Wine!BG45),FALSE,if(Wine!BG45=0,FALSE,TRUE))</f>
        <v>0</v>
      </c>
      <c r="D3471" s="450" t="str">
        <f>if(Wine!BE45=0,"",IF(isblank(Wine!BE45),"",if(MOC!$J$148=false,Wine!BD45,if(C3471=true,MOC!$H$148&amp;Wine!BD45,if(MOC!$J$149,MOC!$H$148&amp;Wine!BD45,Wine!BD45)))))</f>
        <v/>
      </c>
      <c r="E3471" s="450" t="str">
        <f>if(Wine!BE45=0,"",IF(isblank(Wine!BE45),"",Wine!BE45))</f>
        <v/>
      </c>
      <c r="G3471" s="450" t="str">
        <f>if(Wine!BE45=0,"",IF(isblank(Wine!BE45),"",if(MOC!$J$156=true,Wine!$BD$14,$B$3441)))</f>
        <v/>
      </c>
      <c r="H3471" s="780">
        <f t="shared" si="36"/>
        <v>30</v>
      </c>
    </row>
    <row r="3472">
      <c r="A3472" s="779"/>
      <c r="C3472" s="450" t="b">
        <f>IF(ISBLANK(Wine!BG46),FALSE,if(Wine!BG46=0,FALSE,TRUE))</f>
        <v>0</v>
      </c>
      <c r="D3472" s="450" t="str">
        <f>if(Wine!BE46=0,"",IF(isblank(Wine!BE46),"",if(MOC!$J$148=false,Wine!BD46,if(C3472=true,MOC!$H$148&amp;Wine!BD46,if(MOC!$J$149,MOC!$H$148&amp;Wine!BD46,Wine!BD46)))))</f>
        <v/>
      </c>
      <c r="E3472" s="450" t="str">
        <f>if(Wine!BE46=0,"",IF(isblank(Wine!BE46),"",Wine!BE46))</f>
        <v/>
      </c>
      <c r="G3472" s="450" t="str">
        <f>if(Wine!BE46=0,"",IF(isblank(Wine!BE46),"",if(MOC!$J$156=true,Wine!$BD$14,$B$3441)))</f>
        <v/>
      </c>
      <c r="H3472" s="780">
        <f t="shared" si="36"/>
        <v>31</v>
      </c>
    </row>
    <row r="3473">
      <c r="A3473" s="779"/>
      <c r="C3473" s="450" t="b">
        <f>IF(ISBLANK(Wine!BG47),FALSE,if(Wine!BG47=0,FALSE,TRUE))</f>
        <v>0</v>
      </c>
      <c r="D3473" s="450" t="str">
        <f>if(Wine!BE47=0,"",IF(isblank(Wine!BE47),"",if(MOC!$J$148=false,Wine!BD47,if(C3473=true,MOC!$H$148&amp;Wine!BD47,if(MOC!$J$149,MOC!$H$148&amp;Wine!BD47,Wine!BD47)))))</f>
        <v/>
      </c>
      <c r="E3473" s="450" t="str">
        <f>if(Wine!BE47=0,"",IF(isblank(Wine!BE47),"",Wine!BE47))</f>
        <v/>
      </c>
      <c r="G3473" s="450" t="str">
        <f>if(Wine!BE47=0,"",IF(isblank(Wine!BE47),"",if(MOC!$J$156=true,Wine!$BD$14,$B$3441)))</f>
        <v/>
      </c>
      <c r="H3473" s="780">
        <f t="shared" si="36"/>
        <v>32</v>
      </c>
    </row>
    <row r="3474">
      <c r="A3474" s="779"/>
      <c r="C3474" s="450" t="b">
        <f>IF(ISBLANK(Wine!BG48),FALSE,if(Wine!BG48=0,FALSE,TRUE))</f>
        <v>0</v>
      </c>
      <c r="D3474" s="450" t="str">
        <f>if(Wine!BE48=0,"",IF(isblank(Wine!BE48),"",if(MOC!$J$148=false,Wine!BD48,if(C3474=true,MOC!$H$148&amp;Wine!BD48,if(MOC!$J$149,MOC!$H$148&amp;Wine!BD48,Wine!BD48)))))</f>
        <v/>
      </c>
      <c r="E3474" s="450" t="str">
        <f>if(Wine!BE48=0,"",IF(isblank(Wine!BE48),"",Wine!BE48))</f>
        <v/>
      </c>
      <c r="G3474" s="450" t="str">
        <f>if(Wine!BE48=0,"",IF(isblank(Wine!BE48),"",if(MOC!$J$156=true,Wine!$BD$14,$B$3441)))</f>
        <v/>
      </c>
      <c r="H3474" s="780">
        <f t="shared" si="36"/>
        <v>33</v>
      </c>
    </row>
    <row r="3475">
      <c r="A3475" s="779"/>
      <c r="C3475" s="450" t="b">
        <f>IF(ISBLANK(Wine!BG49),FALSE,if(Wine!BG49=0,FALSE,TRUE))</f>
        <v>0</v>
      </c>
      <c r="D3475" s="450" t="str">
        <f>if(Wine!BE49=0,"",IF(isblank(Wine!BE49),"",if(MOC!$J$148=false,Wine!BD49,if(C3475=true,MOC!$H$148&amp;Wine!BD49,if(MOC!$J$149,MOC!$H$148&amp;Wine!BD49,Wine!BD49)))))</f>
        <v/>
      </c>
      <c r="E3475" s="450" t="str">
        <f>if(Wine!BE49=0,"",IF(isblank(Wine!BE49),"",Wine!BE49))</f>
        <v/>
      </c>
      <c r="G3475" s="450" t="str">
        <f>if(Wine!BE49=0,"",IF(isblank(Wine!BE49),"",if(MOC!$J$156=true,Wine!$BD$14,$B$3441)))</f>
        <v/>
      </c>
      <c r="H3475" s="780">
        <f t="shared" si="36"/>
        <v>34</v>
      </c>
    </row>
    <row r="3476">
      <c r="A3476" s="779"/>
      <c r="C3476" s="450" t="b">
        <f>IF(ISBLANK(Wine!BG50),FALSE,if(Wine!BG50=0,FALSE,TRUE))</f>
        <v>0</v>
      </c>
      <c r="D3476" s="450" t="str">
        <f>if(Wine!BE50=0,"",IF(isblank(Wine!BE50),"",if(MOC!$J$148=false,Wine!BD50,if(C3476=true,MOC!$H$148&amp;Wine!BD50,if(MOC!$J$149,MOC!$H$148&amp;Wine!BD50,Wine!BD50)))))</f>
        <v/>
      </c>
      <c r="E3476" s="450" t="str">
        <f>if(Wine!BE50=0,"",IF(isblank(Wine!BE50),"",Wine!BE50))</f>
        <v/>
      </c>
      <c r="G3476" s="450" t="str">
        <f>if(Wine!BE50=0,"",IF(isblank(Wine!BE50),"",if(MOC!$J$156=true,Wine!$BD$14,$B$3441)))</f>
        <v/>
      </c>
      <c r="H3476" s="780">
        <f t="shared" si="36"/>
        <v>35</v>
      </c>
    </row>
    <row r="3477">
      <c r="A3477" s="779"/>
      <c r="C3477" s="450" t="b">
        <f>IF(ISBLANK(Wine!BG51),FALSE,if(Wine!BG51=0,FALSE,TRUE))</f>
        <v>0</v>
      </c>
      <c r="D3477" s="450" t="str">
        <f>if(Wine!BE51=0,"",IF(isblank(Wine!BE51),"",if(MOC!$J$148=false,Wine!BD51,if(C3477=true,MOC!$H$148&amp;Wine!BD51,if(MOC!$J$149,MOC!$H$148&amp;Wine!BD51,Wine!BD51)))))</f>
        <v/>
      </c>
      <c r="E3477" s="450" t="str">
        <f>if(Wine!BE51=0,"",IF(isblank(Wine!BE51),"",Wine!BE51))</f>
        <v/>
      </c>
      <c r="G3477" s="450" t="str">
        <f>if(Wine!BE51=0,"",IF(isblank(Wine!BE51),"",if(MOC!$J$156=true,Wine!$BD$14,$B$3441)))</f>
        <v/>
      </c>
      <c r="H3477" s="780">
        <f t="shared" si="36"/>
        <v>36</v>
      </c>
    </row>
    <row r="3478">
      <c r="A3478" s="779"/>
      <c r="C3478" s="450" t="b">
        <f>IF(ISBLANK(Wine!BG52),FALSE,if(Wine!BG52=0,FALSE,TRUE))</f>
        <v>0</v>
      </c>
      <c r="D3478" s="450" t="str">
        <f>if(Wine!BE52=0,"",IF(isblank(Wine!BE52),"",if(MOC!$J$148=false,Wine!BD52,if(C3478=true,MOC!$H$148&amp;Wine!BD52,if(MOC!$J$149,MOC!$H$148&amp;Wine!BD52,Wine!BD52)))))</f>
        <v/>
      </c>
      <c r="E3478" s="450" t="str">
        <f>if(Wine!BE52=0,"",IF(isblank(Wine!BE52),"",Wine!BE52))</f>
        <v/>
      </c>
      <c r="G3478" s="450" t="str">
        <f>if(Wine!BE52=0,"",IF(isblank(Wine!BE52),"",if(MOC!$J$156=true,Wine!$BD$14,$B$3441)))</f>
        <v/>
      </c>
      <c r="H3478" s="780">
        <f t="shared" si="36"/>
        <v>37</v>
      </c>
    </row>
    <row r="3479">
      <c r="A3479" s="779"/>
      <c r="C3479" s="450" t="b">
        <f>IF(ISBLANK(Wine!BG53),FALSE,if(Wine!BG53=0,FALSE,TRUE))</f>
        <v>0</v>
      </c>
      <c r="D3479" s="450" t="str">
        <f>if(Wine!BE53=0,"",IF(isblank(Wine!BE53),"",if(MOC!$J$148=false,Wine!BD53,if(C3479=true,MOC!$H$148&amp;Wine!BD53,if(MOC!$J$149,MOC!$H$148&amp;Wine!BD53,Wine!BD53)))))</f>
        <v/>
      </c>
      <c r="E3479" s="450" t="str">
        <f>if(Wine!BE53=0,"",IF(isblank(Wine!BE53),"",Wine!BE53))</f>
        <v/>
      </c>
      <c r="G3479" s="450" t="str">
        <f>if(Wine!BE53=0,"",IF(isblank(Wine!BE53),"",if(MOC!$J$156=true,Wine!$BD$14,$B$3441)))</f>
        <v/>
      </c>
      <c r="H3479" s="780">
        <f t="shared" si="36"/>
        <v>38</v>
      </c>
    </row>
    <row r="3480">
      <c r="A3480" s="779"/>
      <c r="C3480" s="450" t="b">
        <f>IF(ISBLANK(Wine!BG54),FALSE,if(Wine!BG54=0,FALSE,TRUE))</f>
        <v>0</v>
      </c>
      <c r="D3480" s="450" t="str">
        <f>if(Wine!BE54=0,"",IF(isblank(Wine!BE54),"",if(MOC!$J$148=false,Wine!BD54,if(C3480=true,MOC!$H$148&amp;Wine!BD54,if(MOC!$J$149,MOC!$H$148&amp;Wine!BD54,Wine!BD54)))))</f>
        <v/>
      </c>
      <c r="E3480" s="450" t="str">
        <f>if(Wine!BE54=0,"",IF(isblank(Wine!BE54),"",Wine!BE54))</f>
        <v/>
      </c>
      <c r="G3480" s="450" t="str">
        <f>if(Wine!BE54=0,"",IF(isblank(Wine!BE54),"",if(MOC!$J$156=true,Wine!$BD$14,$B$3441)))</f>
        <v/>
      </c>
      <c r="H3480" s="780">
        <f t="shared" si="36"/>
        <v>39</v>
      </c>
    </row>
    <row r="3481">
      <c r="A3481" s="779"/>
      <c r="C3481" s="450" t="b">
        <f>IF(ISBLANK(Wine!BG55),FALSE,if(Wine!BG55=0,FALSE,TRUE))</f>
        <v>0</v>
      </c>
      <c r="D3481" s="450" t="str">
        <f>if(Wine!BE55=0,"",IF(isblank(Wine!BE55),"",if(MOC!$J$148=false,Wine!BD55,if(C3481=true,MOC!$H$148&amp;Wine!BD55,if(MOC!$J$149,MOC!$H$148&amp;Wine!BD55,Wine!BD55)))))</f>
        <v/>
      </c>
      <c r="E3481" s="450" t="str">
        <f>if(Wine!BE55=0,"",IF(isblank(Wine!BE55),"",Wine!BE55))</f>
        <v/>
      </c>
      <c r="G3481" s="450" t="str">
        <f>if(Wine!BE55=0,"",IF(isblank(Wine!BE55),"",if(MOC!$J$156=true,Wine!$BD$14,$B$3441)))</f>
        <v/>
      </c>
      <c r="H3481" s="780">
        <f t="shared" si="36"/>
        <v>40</v>
      </c>
    </row>
    <row r="3482">
      <c r="A3482" s="779"/>
      <c r="C3482" s="450" t="b">
        <f>IF(ISBLANK(Wine!BG56),FALSE,if(Wine!BG56=0,FALSE,TRUE))</f>
        <v>0</v>
      </c>
      <c r="D3482" s="450" t="str">
        <f>if(Wine!BE56=0,"",IF(isblank(Wine!BE56),"",if(MOC!$J$148=false,Wine!BD56,if(C3482=true,MOC!$H$148&amp;Wine!BD56,if(MOC!$J$149,MOC!$H$148&amp;Wine!BD56,Wine!BD56)))))</f>
        <v/>
      </c>
      <c r="E3482" s="450" t="str">
        <f>if(Wine!BE56=0,"",IF(isblank(Wine!BE56),"",Wine!BE56))</f>
        <v/>
      </c>
      <c r="G3482" s="450" t="str">
        <f>if(Wine!BE56=0,"",IF(isblank(Wine!BE56),"",if(MOC!$J$156=true,Wine!$BD$14,$B$3441)))</f>
        <v/>
      </c>
      <c r="H3482" s="780">
        <f t="shared" si="36"/>
        <v>41</v>
      </c>
    </row>
    <row r="3483">
      <c r="A3483" s="779"/>
      <c r="C3483" s="450" t="b">
        <f>IF(ISBLANK(Wine!BG57),FALSE,if(Wine!BG57=0,FALSE,TRUE))</f>
        <v>0</v>
      </c>
      <c r="D3483" s="450" t="str">
        <f>if(Wine!BE57=0,"",IF(isblank(Wine!BE57),"",if(MOC!$J$148=false,Wine!BD57,if(C3483=true,MOC!$H$148&amp;Wine!BD57,if(MOC!$J$149,MOC!$H$148&amp;Wine!BD57,Wine!BD57)))))</f>
        <v/>
      </c>
      <c r="E3483" s="450" t="str">
        <f>if(Wine!BE57=0,"",IF(isblank(Wine!BE57),"",Wine!BE57))</f>
        <v/>
      </c>
      <c r="G3483" s="450" t="str">
        <f>if(Wine!BE57=0,"",IF(isblank(Wine!BE57),"",if(MOC!$J$156=true,Wine!$BD$14,$B$3441)))</f>
        <v/>
      </c>
      <c r="H3483" s="780">
        <f t="shared" si="36"/>
        <v>42</v>
      </c>
    </row>
    <row r="3484">
      <c r="A3484" s="779"/>
      <c r="C3484" s="450" t="b">
        <f>IF(ISBLANK(Wine!BG58),FALSE,if(Wine!BG58=0,FALSE,TRUE))</f>
        <v>0</v>
      </c>
      <c r="D3484" s="450" t="str">
        <f>if(Wine!BE58=0,"",IF(isblank(Wine!BE58),"",if(MOC!$J$148=false,Wine!BD58,if(C3484=true,MOC!$H$148&amp;Wine!BD58,if(MOC!$J$149,MOC!$H$148&amp;Wine!BD58,Wine!BD58)))))</f>
        <v/>
      </c>
      <c r="E3484" s="450" t="str">
        <f>if(Wine!BE58=0,"",IF(isblank(Wine!BE58),"",Wine!BE58))</f>
        <v/>
      </c>
      <c r="G3484" s="450" t="str">
        <f>if(Wine!BE58=0,"",IF(isblank(Wine!BE58),"",if(MOC!$J$156=true,Wine!$BD$14,$B$3441)))</f>
        <v/>
      </c>
      <c r="H3484" s="780">
        <f t="shared" si="36"/>
        <v>43</v>
      </c>
    </row>
    <row r="3485">
      <c r="A3485" s="779"/>
      <c r="C3485" s="450" t="b">
        <f>IF(ISBLANK(Wine!BG59),FALSE,if(Wine!BG59=0,FALSE,TRUE))</f>
        <v>0</v>
      </c>
      <c r="D3485" s="450" t="str">
        <f>if(Wine!BE59=0,"",IF(isblank(Wine!BE59),"",if(MOC!$J$148=false,Wine!BD59,if(C3485=true,MOC!$H$148&amp;Wine!BD59,if(MOC!$J$149,MOC!$H$148&amp;Wine!BD59,Wine!BD59)))))</f>
        <v/>
      </c>
      <c r="E3485" s="450" t="str">
        <f>if(Wine!BE59=0,"",IF(isblank(Wine!BE59),"",Wine!BE59))</f>
        <v/>
      </c>
      <c r="G3485" s="450" t="str">
        <f>if(Wine!BE59=0,"",IF(isblank(Wine!BE59),"",if(MOC!$J$156=true,Wine!$BD$14,$B$3441)))</f>
        <v/>
      </c>
      <c r="H3485" s="780">
        <f t="shared" si="36"/>
        <v>44</v>
      </c>
    </row>
    <row r="3486">
      <c r="A3486" s="779"/>
      <c r="C3486" s="450" t="b">
        <f>IF(ISBLANK(Wine!BG60),FALSE,if(Wine!BG60=0,FALSE,TRUE))</f>
        <v>0</v>
      </c>
      <c r="D3486" s="450" t="str">
        <f>if(Wine!BE60=0,"",IF(isblank(Wine!BE60),"",if(MOC!$J$148=false,Wine!BD60,if(C3486=true,MOC!$H$148&amp;Wine!BD60,if(MOC!$J$149,MOC!$H$148&amp;Wine!BD60,Wine!BD60)))))</f>
        <v/>
      </c>
      <c r="E3486" s="450" t="str">
        <f>if(Wine!BE60=0,"",IF(isblank(Wine!BE60),"",Wine!BE60))</f>
        <v/>
      </c>
      <c r="G3486" s="450" t="str">
        <f>if(Wine!BE60=0,"",IF(isblank(Wine!BE60),"",if(MOC!$J$156=true,Wine!$BD$14,$B$3441)))</f>
        <v/>
      </c>
      <c r="H3486" s="780">
        <f t="shared" si="36"/>
        <v>45</v>
      </c>
    </row>
    <row r="3487">
      <c r="A3487" s="779"/>
      <c r="C3487" s="450" t="b">
        <f>IF(ISBLANK(Wine!BG61),FALSE,if(Wine!BG61=0,FALSE,TRUE))</f>
        <v>0</v>
      </c>
      <c r="D3487" s="450" t="str">
        <f>if(Wine!BE61=0,"",IF(isblank(Wine!BE61),"",if(MOC!$J$148=false,Wine!BD61,if(C3487=true,MOC!$H$148&amp;Wine!BD61,if(MOC!$J$149,MOC!$H$148&amp;Wine!BD61,Wine!BD61)))))</f>
        <v/>
      </c>
      <c r="E3487" s="450" t="str">
        <f>if(Wine!BE61=0,"",IF(isblank(Wine!BE61),"",Wine!BE61))</f>
        <v/>
      </c>
      <c r="G3487" s="450" t="str">
        <f>if(Wine!BE61=0,"",IF(isblank(Wine!BE61),"",if(MOC!$J$156=true,Wine!$BD$14,$B$3441)))</f>
        <v/>
      </c>
      <c r="H3487" s="780">
        <f t="shared" si="36"/>
        <v>46</v>
      </c>
    </row>
    <row r="3488">
      <c r="A3488" s="779"/>
      <c r="C3488" s="450" t="b">
        <f>IF(ISBLANK(Wine!BG62),FALSE,if(Wine!BG62=0,FALSE,TRUE))</f>
        <v>0</v>
      </c>
      <c r="D3488" s="450" t="str">
        <f>if(Wine!BE62=0,"",IF(isblank(Wine!BE62),"",if(MOC!$J$148=false,Wine!BD62,if(C3488=true,MOC!$H$148&amp;Wine!BD62,if(MOC!$J$149,MOC!$H$148&amp;Wine!BD62,Wine!BD62)))))</f>
        <v/>
      </c>
      <c r="E3488" s="450" t="str">
        <f>if(Wine!BE62=0,"",IF(isblank(Wine!BE62),"",Wine!BE62))</f>
        <v/>
      </c>
      <c r="G3488" s="450" t="str">
        <f>if(Wine!BE62=0,"",IF(isblank(Wine!BE62),"",if(MOC!$J$156=true,Wine!$BD$14,$B$3441)))</f>
        <v/>
      </c>
      <c r="H3488" s="780">
        <f t="shared" si="36"/>
        <v>47</v>
      </c>
    </row>
    <row r="3489">
      <c r="A3489" s="779"/>
      <c r="C3489" s="450" t="b">
        <f>IF(ISBLANK(Wine!BG63),FALSE,if(Wine!BG63=0,FALSE,TRUE))</f>
        <v>0</v>
      </c>
      <c r="D3489" s="450" t="str">
        <f>if(Wine!BE63=0,"",IF(isblank(Wine!BE63),"",if(MOC!$J$148=false,Wine!BD63,if(C3489=true,MOC!$H$148&amp;Wine!BD63,if(MOC!$J$149,MOC!$H$148&amp;Wine!BD63,Wine!BD63)))))</f>
        <v/>
      </c>
      <c r="E3489" s="450" t="str">
        <f>if(Wine!BE63=0,"",IF(isblank(Wine!BE63),"",Wine!BE63))</f>
        <v/>
      </c>
      <c r="G3489" s="450" t="str">
        <f>if(Wine!BE63=0,"",IF(isblank(Wine!BE63),"",if(MOC!$J$156=true,Wine!$BD$14,$B$3441)))</f>
        <v/>
      </c>
      <c r="H3489" s="780">
        <f t="shared" si="36"/>
        <v>48</v>
      </c>
    </row>
    <row r="3490">
      <c r="A3490" s="779"/>
      <c r="C3490" s="450" t="b">
        <f>IF(ISBLANK(Wine!BG64),FALSE,if(Wine!BG64=0,FALSE,TRUE))</f>
        <v>0</v>
      </c>
      <c r="D3490" s="450" t="str">
        <f>if(Wine!BE64=0,"",IF(isblank(Wine!BE64),"",if(MOC!$J$148=false,Wine!BD64,if(C3490=true,MOC!$H$148&amp;Wine!BD64,if(MOC!$J$149,MOC!$H$148&amp;Wine!BD64,Wine!BD64)))))</f>
        <v/>
      </c>
      <c r="E3490" s="450" t="str">
        <f>if(Wine!BE64=0,"",IF(isblank(Wine!BE64),"",Wine!BE64))</f>
        <v/>
      </c>
      <c r="G3490" s="450" t="str">
        <f>if(Wine!BE64=0,"",IF(isblank(Wine!BE64),"",if(MOC!$J$156=true,Wine!$BD$14,$B$3441)))</f>
        <v/>
      </c>
      <c r="H3490" s="780">
        <f t="shared" si="36"/>
        <v>49</v>
      </c>
    </row>
    <row r="3491">
      <c r="A3491" s="779"/>
      <c r="C3491" s="450" t="b">
        <f>IF(ISBLANK(Wine!BG65),FALSE,if(Wine!BG65=0,FALSE,TRUE))</f>
        <v>0</v>
      </c>
      <c r="D3491" s="450" t="str">
        <f>if(Wine!BE65=0,"",IF(isblank(Wine!BE65),"",if(MOC!$J$148=false,Wine!BD65,if(C3491=true,MOC!$H$148&amp;Wine!BD65,if(MOC!$J$149,MOC!$H$148&amp;Wine!BD65,Wine!BD65)))))</f>
        <v/>
      </c>
      <c r="E3491" s="450" t="str">
        <f>if(Wine!BE65=0,"",IF(isblank(Wine!BE65),"",Wine!BE65))</f>
        <v/>
      </c>
      <c r="G3491" s="450" t="str">
        <f>if(Wine!BE65=0,"",IF(isblank(Wine!BE65),"",if(MOC!$J$156=true,Wine!$BD$14,$B$3441)))</f>
        <v/>
      </c>
      <c r="H3491" s="780">
        <f t="shared" si="36"/>
        <v>50</v>
      </c>
    </row>
    <row r="3492">
      <c r="A3492" s="779"/>
      <c r="C3492" s="450" t="b">
        <f>IF(ISBLANK(Wine!BG66),FALSE,if(Wine!BG66=0,FALSE,TRUE))</f>
        <v>0</v>
      </c>
      <c r="D3492" s="450" t="str">
        <f>if(Wine!BE66=0,"",IF(isblank(Wine!BE66),"",if(MOC!$J$148=false,Wine!BD66,if(C3492=true,MOC!$H$148&amp;Wine!BD66,if(MOC!$J$149,MOC!$H$148&amp;Wine!BD66,Wine!BD66)))))</f>
        <v/>
      </c>
      <c r="E3492" s="450" t="str">
        <f>if(Wine!BE66=0,"",IF(isblank(Wine!BE66),"",Wine!BE66))</f>
        <v/>
      </c>
      <c r="G3492" s="450" t="str">
        <f>if(Wine!BE66=0,"",IF(isblank(Wine!BE66),"",if(MOC!$J$156=true,Wine!$BD$14,$B$3441)))</f>
        <v/>
      </c>
      <c r="H3492" s="780">
        <f t="shared" si="36"/>
        <v>51</v>
      </c>
    </row>
    <row r="3493">
      <c r="A3493" s="779"/>
      <c r="C3493" s="450" t="b">
        <f>IF(ISBLANK(Wine!BG67),FALSE,if(Wine!BG67=0,FALSE,TRUE))</f>
        <v>0</v>
      </c>
      <c r="D3493" s="450" t="str">
        <f>if(Wine!BE67=0,"",IF(isblank(Wine!BE67),"",if(MOC!$J$148=false,Wine!BD67,if(C3493=true,MOC!$H$148&amp;Wine!BD67,if(MOC!$J$149,MOC!$H$148&amp;Wine!BD67,Wine!BD67)))))</f>
        <v/>
      </c>
      <c r="E3493" s="450" t="str">
        <f>if(Wine!BE67=0,"",IF(isblank(Wine!BE67),"",Wine!BE67))</f>
        <v/>
      </c>
      <c r="G3493" s="450" t="str">
        <f>if(Wine!BE67=0,"",IF(isblank(Wine!BE67),"",if(MOC!$J$156=true,Wine!$BD$14,$B$3441)))</f>
        <v/>
      </c>
      <c r="H3493" s="780">
        <f t="shared" si="36"/>
        <v>52</v>
      </c>
    </row>
    <row r="3494">
      <c r="A3494" s="779"/>
      <c r="C3494" s="450" t="b">
        <f>IF(ISBLANK(Wine!BG68),FALSE,if(Wine!BG68=0,FALSE,TRUE))</f>
        <v>0</v>
      </c>
      <c r="D3494" s="450" t="str">
        <f>if(Wine!BE68=0,"",IF(isblank(Wine!BE68),"",if(MOC!$J$148=false,Wine!BD68,if(C3494=true,MOC!$H$148&amp;Wine!BD68,if(MOC!$J$149,MOC!$H$148&amp;Wine!BD68,Wine!BD68)))))</f>
        <v/>
      </c>
      <c r="E3494" s="450" t="str">
        <f>if(Wine!BE68=0,"",IF(isblank(Wine!BE68),"",Wine!BE68))</f>
        <v/>
      </c>
      <c r="G3494" s="450" t="str">
        <f>if(Wine!BE68=0,"",IF(isblank(Wine!BE68),"",if(MOC!$J$156=true,Wine!$BD$14,$B$3441)))</f>
        <v/>
      </c>
      <c r="H3494" s="780">
        <f t="shared" si="36"/>
        <v>53</v>
      </c>
    </row>
    <row r="3495">
      <c r="A3495" s="779"/>
      <c r="C3495" s="450" t="b">
        <f>IF(ISBLANK(Wine!BG69),FALSE,if(Wine!BG69=0,FALSE,TRUE))</f>
        <v>0</v>
      </c>
      <c r="D3495" s="450" t="str">
        <f>if(Wine!BE69=0,"",IF(isblank(Wine!BE69),"",if(MOC!$J$148=false,Wine!BD69,if(C3495=true,MOC!$H$148&amp;Wine!BD69,if(MOC!$J$149,MOC!$H$148&amp;Wine!BD69,Wine!BD69)))))</f>
        <v/>
      </c>
      <c r="E3495" s="450" t="str">
        <f>if(Wine!BE69=0,"",IF(isblank(Wine!BE69),"",Wine!BE69))</f>
        <v/>
      </c>
      <c r="G3495" s="450" t="str">
        <f>if(Wine!BE69=0,"",IF(isblank(Wine!BE69),"",if(MOC!$J$156=true,Wine!$BD$14,$B$3441)))</f>
        <v/>
      </c>
      <c r="H3495" s="780">
        <f t="shared" si="36"/>
        <v>54</v>
      </c>
    </row>
    <row r="3496">
      <c r="A3496" s="779"/>
      <c r="C3496" s="450" t="b">
        <f>IF(ISBLANK(Wine!BG70),FALSE,if(Wine!BG70=0,FALSE,TRUE))</f>
        <v>0</v>
      </c>
      <c r="D3496" s="450" t="str">
        <f>if(Wine!BE70=0,"",IF(isblank(Wine!BE70),"",if(MOC!$J$148=false,Wine!BD70,if(C3496=true,MOC!$H$148&amp;Wine!BD70,if(MOC!$J$149,MOC!$H$148&amp;Wine!BD70,Wine!BD70)))))</f>
        <v/>
      </c>
      <c r="E3496" s="450" t="str">
        <f>if(Wine!BE70=0,"",IF(isblank(Wine!BE70),"",Wine!BE70))</f>
        <v/>
      </c>
      <c r="G3496" s="450" t="str">
        <f>if(Wine!BE70=0,"",IF(isblank(Wine!BE70),"",if(MOC!$J$156=true,Wine!$BD$14,$B$3441)))</f>
        <v/>
      </c>
      <c r="H3496" s="780">
        <f t="shared" si="36"/>
        <v>55</v>
      </c>
    </row>
    <row r="3497">
      <c r="A3497" s="779"/>
      <c r="C3497" s="450" t="b">
        <f>IF(ISBLANK(Wine!BG71),FALSE,if(Wine!BG71=0,FALSE,TRUE))</f>
        <v>0</v>
      </c>
      <c r="D3497" s="450" t="str">
        <f>if(Wine!BE71=0,"",IF(isblank(Wine!BE71),"",if(MOC!$J$148=false,Wine!BD71,if(C3497=true,MOC!$H$148&amp;Wine!BD71,if(MOC!$J$149,MOC!$H$148&amp;Wine!BD71,Wine!BD71)))))</f>
        <v/>
      </c>
      <c r="E3497" s="450" t="str">
        <f>if(Wine!BE71=0,"",IF(isblank(Wine!BE71),"",Wine!BE71))</f>
        <v/>
      </c>
      <c r="G3497" s="450" t="str">
        <f>if(Wine!BE71=0,"",IF(isblank(Wine!BE71),"",if(MOC!$J$156=true,Wine!$BD$14,$B$3441)))</f>
        <v/>
      </c>
      <c r="H3497" s="780">
        <f t="shared" si="36"/>
        <v>56</v>
      </c>
    </row>
    <row r="3498">
      <c r="A3498" s="779"/>
      <c r="C3498" s="450" t="b">
        <f>IF(ISBLANK(Wine!BG72),FALSE,if(Wine!BG72=0,FALSE,TRUE))</f>
        <v>0</v>
      </c>
      <c r="D3498" s="450" t="str">
        <f>if(Wine!BE72=0,"",IF(isblank(Wine!BE72),"",if(MOC!$J$148=false,Wine!BD72,if(C3498=true,MOC!$H$148&amp;Wine!BD72,if(MOC!$J$149,MOC!$H$148&amp;Wine!BD72,Wine!BD72)))))</f>
        <v/>
      </c>
      <c r="E3498" s="450" t="str">
        <f>if(Wine!BE72=0,"",IF(isblank(Wine!BE72),"",Wine!BE72))</f>
        <v/>
      </c>
      <c r="G3498" s="450" t="str">
        <f>if(Wine!BE72=0,"",IF(isblank(Wine!BE72),"",if(MOC!$J$156=true,Wine!$BD$14,$B$3441)))</f>
        <v/>
      </c>
      <c r="H3498" s="780">
        <f t="shared" si="36"/>
        <v>57</v>
      </c>
    </row>
    <row r="3499">
      <c r="A3499" s="779"/>
      <c r="C3499" s="450" t="b">
        <f>IF(ISBLANK(Wine!BG73),FALSE,if(Wine!BG73=0,FALSE,TRUE))</f>
        <v>0</v>
      </c>
      <c r="D3499" s="450" t="str">
        <f>if(Wine!BE73=0,"",IF(isblank(Wine!BE73),"",if(MOC!$J$148=false,Wine!BD73,if(C3499=true,MOC!$H$148&amp;Wine!BD73,if(MOC!$J$149,MOC!$H$148&amp;Wine!BD73,Wine!BD73)))))</f>
        <v/>
      </c>
      <c r="E3499" s="450" t="str">
        <f>if(Wine!BE73=0,"",IF(isblank(Wine!BE73),"",Wine!BE73))</f>
        <v/>
      </c>
      <c r="G3499" s="450" t="str">
        <f>if(Wine!BE73=0,"",IF(isblank(Wine!BE73),"",if(MOC!$J$156=true,Wine!$BD$14,$B$3441)))</f>
        <v/>
      </c>
      <c r="H3499" s="780">
        <f t="shared" si="36"/>
        <v>58</v>
      </c>
    </row>
    <row r="3500">
      <c r="A3500" s="779"/>
      <c r="C3500" s="450" t="b">
        <f>IF(ISBLANK(Wine!BG74),FALSE,if(Wine!BG74=0,FALSE,TRUE))</f>
        <v>0</v>
      </c>
      <c r="D3500" s="450" t="str">
        <f>if(Wine!BE74=0,"",IF(isblank(Wine!BE74),"",if(MOC!$J$148=false,Wine!BD74,if(C3500=true,MOC!$H$148&amp;Wine!BD74,if(MOC!$J$149,MOC!$H$148&amp;Wine!BD74,Wine!BD74)))))</f>
        <v/>
      </c>
      <c r="E3500" s="450" t="str">
        <f>if(Wine!BE74=0,"",IF(isblank(Wine!BE74),"",Wine!BE74))</f>
        <v/>
      </c>
      <c r="G3500" s="450" t="str">
        <f>if(Wine!BE74=0,"",IF(isblank(Wine!BE74),"",if(MOC!$J$156=true,Wine!$BD$14,$B$3441)))</f>
        <v/>
      </c>
      <c r="H3500" s="780">
        <f t="shared" si="36"/>
        <v>59</v>
      </c>
    </row>
    <row r="3501">
      <c r="A3501" s="779"/>
      <c r="C3501" s="450" t="b">
        <f>IF(ISBLANK(Wine!BG75),FALSE,if(Wine!BG75=0,FALSE,TRUE))</f>
        <v>0</v>
      </c>
      <c r="D3501" s="450" t="str">
        <f>if(Wine!BE75=0,"",IF(isblank(Wine!BE75),"",if(MOC!$J$148=false,Wine!BD75,if(C3501=true,MOC!$H$148&amp;Wine!BD75,if(MOC!$J$149,MOC!$H$148&amp;Wine!BD75,Wine!BD75)))))</f>
        <v/>
      </c>
      <c r="E3501" s="450" t="str">
        <f>if(Wine!BE75=0,"",IF(isblank(Wine!BE75),"",Wine!BE75))</f>
        <v/>
      </c>
      <c r="G3501" s="450" t="str">
        <f>if(Wine!BE75=0,"",IF(isblank(Wine!BE75),"",if(MOC!$J$156=true,Wine!$BD$14,$B$3441)))</f>
        <v/>
      </c>
      <c r="H3501" s="780">
        <f t="shared" si="36"/>
        <v>60</v>
      </c>
    </row>
    <row r="3502">
      <c r="A3502" s="779"/>
      <c r="C3502" s="450" t="b">
        <f>IF(ISBLANK(Wine!BG76),FALSE,if(Wine!BG76=0,FALSE,TRUE))</f>
        <v>0</v>
      </c>
      <c r="D3502" s="450" t="str">
        <f>if(Wine!BE76=0,"",IF(isblank(Wine!BE76),"",if(MOC!$J$148=false,Wine!BD76,if(C3502=true,MOC!$H$148&amp;Wine!BD76,if(MOC!$J$149,MOC!$H$148&amp;Wine!BD76,Wine!BD76)))))</f>
        <v/>
      </c>
      <c r="E3502" s="450" t="str">
        <f>if(Wine!BE76=0,"",IF(isblank(Wine!BE76),"",Wine!BE76))</f>
        <v/>
      </c>
      <c r="G3502" s="450" t="str">
        <f>if(Wine!BE76=0,"",IF(isblank(Wine!BE76),"",if(MOC!$J$156=true,Wine!$BD$14,$B$3441)))</f>
        <v/>
      </c>
      <c r="H3502" s="780">
        <f t="shared" si="36"/>
        <v>61</v>
      </c>
    </row>
    <row r="3503">
      <c r="A3503" s="779"/>
      <c r="C3503" s="450" t="b">
        <f>IF(ISBLANK(Wine!BG77),FALSE,if(Wine!BG77=0,FALSE,TRUE))</f>
        <v>0</v>
      </c>
      <c r="D3503" s="450" t="str">
        <f>if(Wine!BE77=0,"",IF(isblank(Wine!BE77),"",if(MOC!$J$148=false,Wine!BD77,if(C3503=true,MOC!$H$148&amp;Wine!BD77,if(MOC!$J$149,MOC!$H$148&amp;Wine!BD77,Wine!BD77)))))</f>
        <v/>
      </c>
      <c r="E3503" s="450" t="str">
        <f>if(Wine!BE77=0,"",IF(isblank(Wine!BE77),"",Wine!BE77))</f>
        <v/>
      </c>
      <c r="G3503" s="450" t="str">
        <f>if(Wine!BE77=0,"",IF(isblank(Wine!BE77),"",if(MOC!$J$156=true,Wine!$BD$14,$B$3441)))</f>
        <v/>
      </c>
      <c r="H3503" s="780">
        <f t="shared" si="36"/>
        <v>62</v>
      </c>
    </row>
    <row r="3504">
      <c r="A3504" s="779"/>
      <c r="C3504" s="450" t="b">
        <f>IF(ISBLANK(Wine!BG78),FALSE,if(Wine!BG78=0,FALSE,TRUE))</f>
        <v>0</v>
      </c>
      <c r="D3504" s="450" t="str">
        <f>if(Wine!BE78=0,"",IF(isblank(Wine!BE78),"",if(MOC!$J$148=false,Wine!BD78,if(C3504=true,MOC!$H$148&amp;Wine!BD78,if(MOC!$J$149,MOC!$H$148&amp;Wine!BD78,Wine!BD78)))))</f>
        <v/>
      </c>
      <c r="E3504" s="450" t="str">
        <f>if(Wine!BE78=0,"",IF(isblank(Wine!BE78),"",Wine!BE78))</f>
        <v/>
      </c>
      <c r="G3504" s="450" t="str">
        <f>if(Wine!BE78=0,"",IF(isblank(Wine!BE78),"",if(MOC!$J$156=true,Wine!$BD$14,$B$3441)))</f>
        <v/>
      </c>
      <c r="H3504" s="780">
        <f t="shared" si="36"/>
        <v>63</v>
      </c>
    </row>
    <row r="3505">
      <c r="A3505" s="779"/>
      <c r="C3505" s="450" t="b">
        <f>IF(ISBLANK(Wine!BG79),FALSE,if(Wine!BG79=0,FALSE,TRUE))</f>
        <v>0</v>
      </c>
      <c r="D3505" s="450" t="str">
        <f>if(Wine!BE79=0,"",IF(isblank(Wine!BE79),"",if(MOC!$J$148=false,Wine!BD79,if(C3505=true,MOC!$H$148&amp;Wine!BD79,if(MOC!$J$149,MOC!$H$148&amp;Wine!BD79,Wine!BD79)))))</f>
        <v/>
      </c>
      <c r="E3505" s="450" t="str">
        <f>if(Wine!BE79=0,"",IF(isblank(Wine!BE79),"",Wine!BE79))</f>
        <v/>
      </c>
      <c r="G3505" s="450" t="str">
        <f>if(Wine!BE79=0,"",IF(isblank(Wine!BE79),"",if(MOC!$J$156=true,Wine!$BD$14,$B$3441)))</f>
        <v/>
      </c>
      <c r="H3505" s="780">
        <f t="shared" si="36"/>
        <v>64</v>
      </c>
    </row>
    <row r="3506">
      <c r="A3506" s="779"/>
      <c r="C3506" s="450" t="b">
        <f>IF(ISBLANK(Wine!BG80),FALSE,if(Wine!BG80=0,FALSE,TRUE))</f>
        <v>0</v>
      </c>
      <c r="D3506" s="450" t="str">
        <f>if(Wine!BE80=0,"",IF(isblank(Wine!BE80),"",if(MOC!$J$148=false,Wine!BD80,if(C3506=true,MOC!$H$148&amp;Wine!BD80,if(MOC!$J$149,MOC!$H$148&amp;Wine!BD80,Wine!BD80)))))</f>
        <v/>
      </c>
      <c r="E3506" s="450" t="str">
        <f>if(Wine!BE80=0,"",IF(isblank(Wine!BE80),"",Wine!BE80))</f>
        <v/>
      </c>
      <c r="G3506" s="450" t="str">
        <f>if(Wine!BE80=0,"",IF(isblank(Wine!BE80),"",if(MOC!$J$156=true,Wine!$BD$14,$B$3441)))</f>
        <v/>
      </c>
      <c r="H3506" s="780">
        <f t="shared" si="36"/>
        <v>65</v>
      </c>
    </row>
    <row r="3507">
      <c r="A3507" s="779"/>
      <c r="C3507" s="450" t="b">
        <f>IF(ISBLANK(Wine!BG81),FALSE,if(Wine!BG81=0,FALSE,TRUE))</f>
        <v>0</v>
      </c>
      <c r="D3507" s="450" t="str">
        <f>if(Wine!BE81=0,"",IF(isblank(Wine!BE81),"",if(MOC!$J$148=false,Wine!BD81,if(C3507=true,MOC!$H$148&amp;Wine!BD81,if(MOC!$J$149,MOC!$H$148&amp;Wine!BD81,Wine!BD81)))))</f>
        <v/>
      </c>
      <c r="E3507" s="450" t="str">
        <f>if(Wine!BE81=0,"",IF(isblank(Wine!BE81),"",Wine!BE81))</f>
        <v/>
      </c>
      <c r="G3507" s="450" t="str">
        <f>if(Wine!BE81=0,"",IF(isblank(Wine!BE81),"",if(MOC!$J$156=true,Wine!$BD$14,$B$3441)))</f>
        <v/>
      </c>
      <c r="H3507" s="780">
        <f t="shared" si="36"/>
        <v>66</v>
      </c>
    </row>
    <row r="3508">
      <c r="A3508" s="779"/>
      <c r="C3508" s="450" t="b">
        <f>IF(ISBLANK(Wine!BG82),FALSE,if(Wine!BG82=0,FALSE,TRUE))</f>
        <v>0</v>
      </c>
      <c r="D3508" s="450" t="str">
        <f>if(Wine!BE82=0,"",IF(isblank(Wine!BE82),"",if(MOC!$J$148=false,Wine!BD82,if(C3508=true,MOC!$H$148&amp;Wine!BD82,if(MOC!$J$149,MOC!$H$148&amp;Wine!BD82,Wine!BD82)))))</f>
        <v/>
      </c>
      <c r="E3508" s="450" t="str">
        <f>if(Wine!BE82=0,"",IF(isblank(Wine!BE82),"",Wine!BE82))</f>
        <v/>
      </c>
      <c r="G3508" s="450" t="str">
        <f>if(Wine!BE82=0,"",IF(isblank(Wine!BE82),"",if(MOC!$J$156=true,Wine!$BD$14,$B$3441)))</f>
        <v/>
      </c>
      <c r="H3508" s="780">
        <f t="shared" si="36"/>
        <v>67</v>
      </c>
    </row>
    <row r="3509">
      <c r="A3509" s="779"/>
      <c r="C3509" s="450" t="b">
        <f>IF(ISBLANK(Wine!BG83),FALSE,if(Wine!BG83=0,FALSE,TRUE))</f>
        <v>0</v>
      </c>
      <c r="D3509" s="450" t="str">
        <f>if(Wine!BE83=0,"",IF(isblank(Wine!BE83),"",if(MOC!$J$148=false,Wine!BD83,if(C3509=true,MOC!$H$148&amp;Wine!BD83,if(MOC!$J$149,MOC!$H$148&amp;Wine!BD83,Wine!BD83)))))</f>
        <v/>
      </c>
      <c r="E3509" s="450" t="str">
        <f>if(Wine!BE83=0,"",IF(isblank(Wine!BE83),"",Wine!BE83))</f>
        <v/>
      </c>
      <c r="G3509" s="450" t="str">
        <f>if(Wine!BE83=0,"",IF(isblank(Wine!BE83),"",if(MOC!$J$156=true,Wine!$BD$14,$B$3441)))</f>
        <v/>
      </c>
      <c r="H3509" s="780">
        <f t="shared" si="36"/>
        <v>68</v>
      </c>
    </row>
    <row r="3510">
      <c r="A3510" s="779"/>
      <c r="C3510" s="450" t="b">
        <f>IF(ISBLANK(Wine!BG84),FALSE,if(Wine!BG84=0,FALSE,TRUE))</f>
        <v>0</v>
      </c>
      <c r="D3510" s="450" t="str">
        <f>if(Wine!BE84=0,"",IF(isblank(Wine!BE84),"",if(MOC!$J$148=false,Wine!BD84,if(C3510=true,MOC!$H$148&amp;Wine!BD84,if(MOC!$J$149,MOC!$H$148&amp;Wine!BD84,Wine!BD84)))))</f>
        <v/>
      </c>
      <c r="E3510" s="450" t="str">
        <f>if(Wine!BE84=0,"",IF(isblank(Wine!BE84),"",Wine!BE84))</f>
        <v/>
      </c>
      <c r="G3510" s="450" t="str">
        <f>if(Wine!BE84=0,"",IF(isblank(Wine!BE84),"",if(MOC!$J$156=true,Wine!$BD$14,$B$3441)))</f>
        <v/>
      </c>
      <c r="H3510" s="780">
        <f t="shared" si="36"/>
        <v>69</v>
      </c>
    </row>
    <row r="3511">
      <c r="A3511" s="779"/>
      <c r="C3511" s="450" t="b">
        <f>IF(ISBLANK(Wine!BG85),FALSE,if(Wine!BG85=0,FALSE,TRUE))</f>
        <v>0</v>
      </c>
      <c r="D3511" s="450" t="str">
        <f>if(Wine!BE85=0,"",IF(isblank(Wine!BE85),"",if(MOC!$J$148=false,Wine!BD85,if(C3511=true,MOC!$H$148&amp;Wine!BD85,if(MOC!$J$149,MOC!$H$148&amp;Wine!BD85,Wine!BD85)))))</f>
        <v/>
      </c>
      <c r="E3511" s="450" t="str">
        <f>if(Wine!BE85=0,"",IF(isblank(Wine!BE85),"",Wine!BE85))</f>
        <v/>
      </c>
      <c r="G3511" s="450" t="str">
        <f>if(Wine!BE85=0,"",IF(isblank(Wine!BE85),"",if(MOC!$J$156=true,Wine!$BD$14,$B$3441)))</f>
        <v/>
      </c>
      <c r="H3511" s="780">
        <f t="shared" si="36"/>
        <v>70</v>
      </c>
    </row>
    <row r="3512">
      <c r="A3512" s="779"/>
      <c r="C3512" s="450" t="b">
        <f>IF(ISBLANK(Wine!BG86),FALSE,if(Wine!BG86=0,FALSE,TRUE))</f>
        <v>0</v>
      </c>
      <c r="D3512" s="450" t="str">
        <f>if(Wine!BE86=0,"",IF(isblank(Wine!BE86),"",if(MOC!$J$148=false,Wine!BD86,if(C3512=true,MOC!$H$148&amp;Wine!BD86,if(MOC!$J$149,MOC!$H$148&amp;Wine!BD86,Wine!BD86)))))</f>
        <v/>
      </c>
      <c r="E3512" s="450" t="str">
        <f>if(Wine!BE86=0,"",IF(isblank(Wine!BE86),"",Wine!BE86))</f>
        <v/>
      </c>
      <c r="G3512" s="450" t="str">
        <f>if(Wine!BE86=0,"",IF(isblank(Wine!BE86),"",if(MOC!$J$156=true,Wine!$BD$14,$B$3441)))</f>
        <v/>
      </c>
      <c r="H3512" s="780">
        <f t="shared" si="36"/>
        <v>71</v>
      </c>
    </row>
    <row r="3513">
      <c r="A3513" s="779"/>
      <c r="C3513" s="450" t="b">
        <f>IF(ISBLANK(Wine!BG87),FALSE,if(Wine!BG87=0,FALSE,TRUE))</f>
        <v>0</v>
      </c>
      <c r="D3513" s="450" t="str">
        <f>if(Wine!BE87=0,"",IF(isblank(Wine!BE87),"",if(MOC!$J$148=false,Wine!BD87,if(C3513=true,MOC!$H$148&amp;Wine!BD87,if(MOC!$J$149,MOC!$H$148&amp;Wine!BD87,Wine!BD87)))))</f>
        <v/>
      </c>
      <c r="E3513" s="450" t="str">
        <f>if(Wine!BE87=0,"",IF(isblank(Wine!BE87),"",Wine!BE87))</f>
        <v/>
      </c>
      <c r="G3513" s="450" t="str">
        <f>if(Wine!BE87=0,"",IF(isblank(Wine!BE87),"",if(MOC!$J$156=true,Wine!$BD$14,$B$3441)))</f>
        <v/>
      </c>
      <c r="H3513" s="780">
        <f t="shared" si="36"/>
        <v>72</v>
      </c>
    </row>
    <row r="3514">
      <c r="A3514" s="779"/>
      <c r="C3514" s="450" t="b">
        <f>IF(ISBLANK(Wine!BG88),FALSE,if(Wine!BG88=0,FALSE,TRUE))</f>
        <v>0</v>
      </c>
      <c r="D3514" s="450" t="str">
        <f>if(Wine!BE88=0,"",IF(isblank(Wine!BE88),"",if(MOC!$J$148=false,Wine!BD88,if(C3514=true,MOC!$H$148&amp;Wine!BD88,if(MOC!$J$149,MOC!$H$148&amp;Wine!BD88,Wine!BD88)))))</f>
        <v/>
      </c>
      <c r="E3514" s="450" t="str">
        <f>if(Wine!BE88=0,"",IF(isblank(Wine!BE88),"",Wine!BE88))</f>
        <v/>
      </c>
      <c r="G3514" s="450" t="str">
        <f>if(Wine!BE88=0,"",IF(isblank(Wine!BE88),"",if(MOC!$J$156=true,Wine!$BD$14,$B$3441)))</f>
        <v/>
      </c>
      <c r="H3514" s="780">
        <f t="shared" si="36"/>
        <v>73</v>
      </c>
    </row>
    <row r="3515">
      <c r="A3515" s="779"/>
      <c r="C3515" s="450" t="b">
        <f>IF(ISBLANK(Wine!BG89),FALSE,if(Wine!BG89=0,FALSE,TRUE))</f>
        <v>0</v>
      </c>
      <c r="D3515" s="450" t="str">
        <f>if(Wine!BE89=0,"",IF(isblank(Wine!BE89),"",if(MOC!$J$148=false,Wine!BD89,if(C3515=true,MOC!$H$148&amp;Wine!BD89,if(MOC!$J$149,MOC!$H$148&amp;Wine!BD89,Wine!BD89)))))</f>
        <v/>
      </c>
      <c r="E3515" s="450" t="str">
        <f>if(Wine!BE89=0,"",IF(isblank(Wine!BE89),"",Wine!BE89))</f>
        <v/>
      </c>
      <c r="G3515" s="450" t="str">
        <f>if(Wine!BE89=0,"",IF(isblank(Wine!BE89),"",if(MOC!$J$156=true,Wine!$BD$14,$B$3441)))</f>
        <v/>
      </c>
      <c r="H3515" s="780">
        <f t="shared" si="36"/>
        <v>74</v>
      </c>
    </row>
    <row r="3516">
      <c r="A3516" s="779"/>
      <c r="C3516" s="450" t="b">
        <f>IF(ISBLANK(Wine!BG90),FALSE,if(Wine!BG90=0,FALSE,TRUE))</f>
        <v>0</v>
      </c>
      <c r="D3516" s="450" t="str">
        <f>if(Wine!BE90=0,"",IF(isblank(Wine!BE90),"",if(MOC!$J$148=false,Wine!BD90,if(C3516=true,MOC!$H$148&amp;Wine!BD90,if(MOC!$J$149,MOC!$H$148&amp;Wine!BD90,Wine!BD90)))))</f>
        <v/>
      </c>
      <c r="E3516" s="450" t="str">
        <f>if(Wine!BE90=0,"",IF(isblank(Wine!BE90),"",Wine!BE90))</f>
        <v/>
      </c>
      <c r="G3516" s="450" t="str">
        <f>if(Wine!BE90=0,"",IF(isblank(Wine!BE90),"",if(MOC!$J$156=true,Wine!$BD$14,$B$3441)))</f>
        <v/>
      </c>
      <c r="H3516" s="780">
        <f t="shared" si="36"/>
        <v>75</v>
      </c>
    </row>
    <row r="3517">
      <c r="A3517" s="779"/>
      <c r="C3517" s="450" t="b">
        <f>IF(ISBLANK(Wine!BG91),FALSE,if(Wine!BG91=0,FALSE,TRUE))</f>
        <v>0</v>
      </c>
      <c r="D3517" s="450" t="str">
        <f>if(Wine!BE91=0,"",IF(isblank(Wine!BE91),"",if(MOC!$J$148=false,Wine!BD91,if(C3517=true,MOC!$H$148&amp;Wine!BD91,if(MOC!$J$149,MOC!$H$148&amp;Wine!BD91,Wine!BD91)))))</f>
        <v/>
      </c>
      <c r="E3517" s="450" t="str">
        <f>if(Wine!BE91=0,"",IF(isblank(Wine!BE91),"",Wine!BE91))</f>
        <v/>
      </c>
      <c r="G3517" s="450" t="str">
        <f>if(Wine!BE91=0,"",IF(isblank(Wine!BE91),"",if(MOC!$J$156=true,Wine!$BD$14,$B$3441)))</f>
        <v/>
      </c>
      <c r="H3517" s="780">
        <f t="shared" si="36"/>
        <v>76</v>
      </c>
    </row>
    <row r="3518">
      <c r="A3518" s="779"/>
      <c r="C3518" s="450" t="b">
        <f>IF(ISBLANK(Wine!BG92),FALSE,if(Wine!BG92=0,FALSE,TRUE))</f>
        <v>0</v>
      </c>
      <c r="D3518" s="450" t="str">
        <f>if(Wine!BE92=0,"",IF(isblank(Wine!BE92),"",if(MOC!$J$148=false,Wine!BD92,if(C3518=true,MOC!$H$148&amp;Wine!BD92,if(MOC!$J$149,MOC!$H$148&amp;Wine!BD92,Wine!BD92)))))</f>
        <v/>
      </c>
      <c r="E3518" s="450" t="str">
        <f>if(Wine!BE92=0,"",IF(isblank(Wine!BE92),"",Wine!BE92))</f>
        <v/>
      </c>
      <c r="G3518" s="450" t="str">
        <f>if(Wine!BE92=0,"",IF(isblank(Wine!BE92),"",if(MOC!$J$156=true,Wine!$BD$14,$B$3441)))</f>
        <v/>
      </c>
      <c r="H3518" s="780">
        <f t="shared" si="36"/>
        <v>77</v>
      </c>
    </row>
    <row r="3519">
      <c r="A3519" s="779"/>
      <c r="C3519" s="450" t="b">
        <f>IF(ISBLANK(Wine!BG93),FALSE,if(Wine!BG93=0,FALSE,TRUE))</f>
        <v>0</v>
      </c>
      <c r="D3519" s="450" t="str">
        <f>if(Wine!BE93=0,"",IF(isblank(Wine!BE93),"",if(MOC!$J$148=false,Wine!BD93,if(C3519=true,MOC!$H$148&amp;Wine!BD93,if(MOC!$J$149,MOC!$H$148&amp;Wine!BD93,Wine!BD93)))))</f>
        <v/>
      </c>
      <c r="E3519" s="450" t="str">
        <f>if(Wine!BE93=0,"",IF(isblank(Wine!BE93),"",Wine!BE93))</f>
        <v/>
      </c>
      <c r="G3519" s="450" t="str">
        <f>if(Wine!BE93=0,"",IF(isblank(Wine!BE93),"",if(MOC!$J$156=true,Wine!$BD$14,$B$3441)))</f>
        <v/>
      </c>
      <c r="H3519" s="780">
        <f t="shared" si="36"/>
        <v>78</v>
      </c>
    </row>
    <row r="3520">
      <c r="A3520" s="779"/>
      <c r="C3520" s="450" t="b">
        <f>IF(ISBLANK(Wine!BG94),FALSE,if(Wine!BG94=0,FALSE,TRUE))</f>
        <v>0</v>
      </c>
      <c r="D3520" s="450" t="str">
        <f>if(Wine!BE94=0,"",IF(isblank(Wine!BE94),"",if(MOC!$J$148=false,Wine!BD94,if(C3520=true,MOC!$H$148&amp;Wine!BD94,if(MOC!$J$149,MOC!$H$148&amp;Wine!BD94,Wine!BD94)))))</f>
        <v/>
      </c>
      <c r="E3520" s="450" t="str">
        <f>if(Wine!BE94=0,"",IF(isblank(Wine!BE94),"",Wine!BE94))</f>
        <v/>
      </c>
      <c r="G3520" s="450" t="str">
        <f>if(Wine!BE94=0,"",IF(isblank(Wine!BE94),"",if(MOC!$J$156=true,Wine!$BD$14,$B$3441)))</f>
        <v/>
      </c>
      <c r="H3520" s="780">
        <f t="shared" si="36"/>
        <v>79</v>
      </c>
    </row>
    <row r="3521">
      <c r="A3521" s="779"/>
      <c r="C3521" s="450" t="b">
        <f>IF(ISBLANK(Wine!BG95),FALSE,if(Wine!BG95=0,FALSE,TRUE))</f>
        <v>0</v>
      </c>
      <c r="D3521" s="450" t="str">
        <f>if(Wine!BE95=0,"",IF(isblank(Wine!BE95),"",if(MOC!$J$148=false,Wine!BD95,if(C3521=true,MOC!$H$148&amp;Wine!BD95,if(MOC!$J$149,MOC!$H$148&amp;Wine!BD95,Wine!BD95)))))</f>
        <v/>
      </c>
      <c r="E3521" s="450" t="str">
        <f>if(Wine!BE95=0,"",IF(isblank(Wine!BE95),"",Wine!BE95))</f>
        <v/>
      </c>
      <c r="G3521" s="450" t="str">
        <f>if(Wine!BE95=0,"",IF(isblank(Wine!BE95),"",if(MOC!$J$156=true,Wine!$BD$14,$B$3441)))</f>
        <v/>
      </c>
      <c r="H3521" s="780">
        <f t="shared" si="36"/>
        <v>80</v>
      </c>
    </row>
    <row r="3522">
      <c r="A3522" s="779"/>
      <c r="C3522" s="450" t="b">
        <f>IF(ISBLANK(Wine!BG96),FALSE,if(Wine!BG96=0,FALSE,TRUE))</f>
        <v>0</v>
      </c>
      <c r="D3522" s="450" t="str">
        <f>if(Wine!BE96=0,"",IF(isblank(Wine!BE96),"",if(MOC!$J$148=false,Wine!BD96,if(C3522=true,MOC!$H$148&amp;Wine!BD96,if(MOC!$J$149,MOC!$H$148&amp;Wine!BD96,Wine!BD96)))))</f>
        <v/>
      </c>
      <c r="E3522" s="450" t="str">
        <f>if(Wine!BE96=0,"",IF(isblank(Wine!BE96),"",Wine!BE96))</f>
        <v/>
      </c>
      <c r="G3522" s="450" t="str">
        <f>if(Wine!BE96=0,"",IF(isblank(Wine!BE96),"",if(MOC!$J$156=true,Wine!$BD$14,$B$3441)))</f>
        <v/>
      </c>
      <c r="H3522" s="780">
        <f t="shared" si="36"/>
        <v>81</v>
      </c>
    </row>
    <row r="3523">
      <c r="A3523" s="779"/>
      <c r="C3523" s="450" t="b">
        <f>IF(ISBLANK(Wine!BG97),FALSE,if(Wine!BG97=0,FALSE,TRUE))</f>
        <v>0</v>
      </c>
      <c r="D3523" s="450" t="str">
        <f>if(Wine!BE97=0,"",IF(isblank(Wine!BE97),"",if(MOC!$J$148=false,Wine!BD97,if(C3523=true,MOC!$H$148&amp;Wine!BD97,if(MOC!$J$149,MOC!$H$148&amp;Wine!BD97,Wine!BD97)))))</f>
        <v/>
      </c>
      <c r="E3523" s="450" t="str">
        <f>if(Wine!BE97=0,"",IF(isblank(Wine!BE97),"",Wine!BE97))</f>
        <v/>
      </c>
      <c r="G3523" s="450" t="str">
        <f>if(Wine!BE97=0,"",IF(isblank(Wine!BE97),"",if(MOC!$J$156=true,Wine!$BD$14,$B$3441)))</f>
        <v/>
      </c>
      <c r="H3523" s="780">
        <f t="shared" si="36"/>
        <v>82</v>
      </c>
    </row>
    <row r="3524">
      <c r="A3524" s="779"/>
      <c r="C3524" s="450" t="b">
        <f>IF(ISBLANK(Wine!BG98),FALSE,if(Wine!BG98=0,FALSE,TRUE))</f>
        <v>0</v>
      </c>
      <c r="D3524" s="450" t="str">
        <f>if(Wine!BE98=0,"",IF(isblank(Wine!BE98),"",if(MOC!$J$148=false,Wine!BD98,if(C3524=true,MOC!$H$148&amp;Wine!BD98,if(MOC!$J$149,MOC!$H$148&amp;Wine!BD98,Wine!BD98)))))</f>
        <v/>
      </c>
      <c r="E3524" s="450" t="str">
        <f>if(Wine!BE98=0,"",IF(isblank(Wine!BE98),"",Wine!BE98))</f>
        <v/>
      </c>
      <c r="G3524" s="450" t="str">
        <f>if(Wine!BE98=0,"",IF(isblank(Wine!BE98),"",if(MOC!$J$156=true,Wine!$BD$14,$B$3441)))</f>
        <v/>
      </c>
      <c r="H3524" s="780">
        <f t="shared" si="36"/>
        <v>83</v>
      </c>
    </row>
    <row r="3525">
      <c r="A3525" s="779"/>
      <c r="C3525" s="450" t="b">
        <f>IF(ISBLANK(Wine!BG99),FALSE,if(Wine!BG99=0,FALSE,TRUE))</f>
        <v>0</v>
      </c>
      <c r="D3525" s="450" t="str">
        <f>if(Wine!BE99=0,"",IF(isblank(Wine!BE99),"",if(MOC!$J$148=false,Wine!BD99,if(C3525=true,MOC!$H$148&amp;Wine!BD99,if(MOC!$J$149,MOC!$H$148&amp;Wine!BD99,Wine!BD99)))))</f>
        <v/>
      </c>
      <c r="E3525" s="450" t="str">
        <f>if(Wine!BE99=0,"",IF(isblank(Wine!BE99),"",Wine!BE99))</f>
        <v/>
      </c>
      <c r="G3525" s="450" t="str">
        <f>if(Wine!BE99=0,"",IF(isblank(Wine!BE99),"",if(MOC!$J$156=true,Wine!$BD$14,$B$3441)))</f>
        <v/>
      </c>
      <c r="H3525" s="780">
        <f t="shared" si="36"/>
        <v>84</v>
      </c>
    </row>
    <row r="3526">
      <c r="A3526" s="779"/>
      <c r="C3526" s="450" t="b">
        <f>IF(ISBLANK(Wine!BG100),FALSE,if(Wine!BG100=0,FALSE,TRUE))</f>
        <v>0</v>
      </c>
      <c r="D3526" s="450" t="str">
        <f>if(Wine!BE100=0,"",IF(isblank(Wine!BE100),"",if(MOC!$J$148=false,Wine!BD100,if(C3526=true,MOC!$H$148&amp;Wine!BD100,if(MOC!$J$149,MOC!$H$148&amp;Wine!BD100,Wine!BD100)))))</f>
        <v/>
      </c>
      <c r="E3526" s="450" t="str">
        <f>if(Wine!BE100=0,"",IF(isblank(Wine!BE100),"",Wine!BE100))</f>
        <v/>
      </c>
      <c r="G3526" s="450" t="str">
        <f>if(Wine!BE100=0,"",IF(isblank(Wine!BE100),"",if(MOC!$J$156=true,Wine!$BD$14,$B$3441)))</f>
        <v/>
      </c>
      <c r="H3526" s="780">
        <f t="shared" si="36"/>
        <v>85</v>
      </c>
    </row>
    <row r="3527">
      <c r="A3527" s="779"/>
      <c r="C3527" s="450" t="b">
        <f>IF(ISBLANK(Wine!BG101),FALSE,if(Wine!BG101=0,FALSE,TRUE))</f>
        <v>0</v>
      </c>
      <c r="D3527" s="450" t="str">
        <f>if(Wine!BE101=0,"",IF(isblank(Wine!BE101),"",if(MOC!$J$148=false,Wine!BD101,if(C3527=true,MOC!$H$148&amp;Wine!BD101,if(MOC!$J$149,MOC!$H$148&amp;Wine!BD101,Wine!BD101)))))</f>
        <v/>
      </c>
      <c r="E3527" s="450" t="str">
        <f>if(Wine!BE101=0,"",IF(isblank(Wine!BE101),"",Wine!BE101))</f>
        <v/>
      </c>
      <c r="G3527" s="450" t="str">
        <f>if(Wine!BE101=0,"",IF(isblank(Wine!BE101),"",if(MOC!$J$156=true,Wine!$BD$14,$B$3441)))</f>
        <v/>
      </c>
      <c r="H3527" s="780">
        <f t="shared" si="36"/>
        <v>86</v>
      </c>
    </row>
    <row r="3528">
      <c r="A3528" s="779"/>
      <c r="C3528" s="450" t="b">
        <f>IF(ISBLANK(Wine!BG102),FALSE,if(Wine!BG102=0,FALSE,TRUE))</f>
        <v>0</v>
      </c>
      <c r="D3528" s="450" t="str">
        <f>if(Wine!BE102=0,"",IF(isblank(Wine!BE102),"",if(MOC!$J$148=false,Wine!BD102,if(C3528=true,MOC!$H$148&amp;Wine!BD102,if(MOC!$J$149,MOC!$H$148&amp;Wine!BD102,Wine!BD102)))))</f>
        <v/>
      </c>
      <c r="E3528" s="450" t="str">
        <f>if(Wine!BE102=0,"",IF(isblank(Wine!BE102),"",Wine!BE102))</f>
        <v/>
      </c>
      <c r="G3528" s="450" t="str">
        <f>if(Wine!BE102=0,"",IF(isblank(Wine!BE102),"",if(MOC!$J$156=true,Wine!$BD$14,$B$3441)))</f>
        <v/>
      </c>
      <c r="H3528" s="780">
        <f t="shared" si="36"/>
        <v>87</v>
      </c>
    </row>
    <row r="3529">
      <c r="A3529" s="779"/>
      <c r="C3529" s="450" t="b">
        <f>IF(ISBLANK(Wine!BG103),FALSE,if(Wine!BG103=0,FALSE,TRUE))</f>
        <v>0</v>
      </c>
      <c r="D3529" s="450" t="str">
        <f>if(Wine!BE103=0,"",IF(isblank(Wine!BE103),"",if(MOC!$J$148=false,Wine!BD103,if(C3529=true,MOC!$H$148&amp;Wine!BD103,if(MOC!$J$149,MOC!$H$148&amp;Wine!BD103,Wine!BD103)))))</f>
        <v/>
      </c>
      <c r="E3529" s="450" t="str">
        <f>if(Wine!BE103=0,"",IF(isblank(Wine!BE103),"",Wine!BE103))</f>
        <v/>
      </c>
      <c r="G3529" s="450" t="str">
        <f>if(Wine!BE103=0,"",IF(isblank(Wine!BE103),"",if(MOC!$J$156=true,Wine!$BD$14,$B$3441)))</f>
        <v/>
      </c>
      <c r="H3529" s="780">
        <f t="shared" si="36"/>
        <v>88</v>
      </c>
    </row>
    <row r="3530">
      <c r="A3530" s="779"/>
      <c r="C3530" s="450" t="b">
        <f>IF(ISBLANK(Wine!BG104),FALSE,if(Wine!BG104=0,FALSE,TRUE))</f>
        <v>0</v>
      </c>
      <c r="D3530" s="450" t="str">
        <f>if(Wine!BE104=0,"",IF(isblank(Wine!BE104),"",if(MOC!$J$148=false,Wine!BD104,if(C3530=true,MOC!$H$148&amp;Wine!BD104,if(MOC!$J$149,MOC!$H$148&amp;Wine!BD104,Wine!BD104)))))</f>
        <v/>
      </c>
      <c r="E3530" s="450" t="str">
        <f>if(Wine!BE104=0,"",IF(isblank(Wine!BE104),"",Wine!BE104))</f>
        <v/>
      </c>
      <c r="G3530" s="450" t="str">
        <f>if(Wine!BE104=0,"",IF(isblank(Wine!BE104),"",if(MOC!$J$156=true,Wine!$BD$14,$B$3441)))</f>
        <v/>
      </c>
      <c r="H3530" s="780">
        <f t="shared" si="36"/>
        <v>89</v>
      </c>
    </row>
    <row r="3531">
      <c r="A3531" s="779"/>
      <c r="C3531" s="450" t="b">
        <f>IF(ISBLANK(Wine!BG105),FALSE,if(Wine!BG105=0,FALSE,TRUE))</f>
        <v>0</v>
      </c>
      <c r="D3531" s="450" t="str">
        <f>if(Wine!BE105=0,"",IF(isblank(Wine!BE105),"",if(MOC!$J$148=false,Wine!BD105,if(C3531=true,MOC!$H$148&amp;Wine!BD105,if(MOC!$J$149,MOC!$H$148&amp;Wine!BD105,Wine!BD105)))))</f>
        <v/>
      </c>
      <c r="E3531" s="450" t="str">
        <f>if(Wine!BE105=0,"",IF(isblank(Wine!BE105),"",Wine!BE105))</f>
        <v/>
      </c>
      <c r="G3531" s="450" t="str">
        <f>if(Wine!BE105=0,"",IF(isblank(Wine!BE105),"",if(MOC!$J$156=true,Wine!$BD$14,$B$3441)))</f>
        <v/>
      </c>
      <c r="H3531" s="780">
        <f t="shared" si="36"/>
        <v>90</v>
      </c>
    </row>
    <row r="3532">
      <c r="A3532" s="779"/>
      <c r="C3532" s="450" t="b">
        <f>IF(ISBLANK(Wine!BG106),FALSE,if(Wine!BG106=0,FALSE,TRUE))</f>
        <v>0</v>
      </c>
      <c r="D3532" s="450" t="str">
        <f>if(Wine!BE106=0,"",IF(isblank(Wine!BE106),"",if(MOC!$J$148=false,Wine!BD106,if(C3532=true,MOC!$H$148&amp;Wine!BD106,if(MOC!$J$149,MOC!$H$148&amp;Wine!BD106,Wine!BD106)))))</f>
        <v/>
      </c>
      <c r="E3532" s="450" t="str">
        <f>if(Wine!BE106=0,"",IF(isblank(Wine!BE106),"",Wine!BE106))</f>
        <v/>
      </c>
      <c r="G3532" s="450" t="str">
        <f>if(Wine!BE106=0,"",IF(isblank(Wine!BE106),"",if(MOC!$J$156=true,Wine!$BD$14,$B$3441)))</f>
        <v/>
      </c>
      <c r="H3532" s="780">
        <f t="shared" si="36"/>
        <v>91</v>
      </c>
    </row>
    <row r="3533">
      <c r="A3533" s="779"/>
      <c r="C3533" s="450" t="b">
        <f>IF(ISBLANK(Wine!BG107),FALSE,if(Wine!BG107=0,FALSE,TRUE))</f>
        <v>0</v>
      </c>
      <c r="D3533" s="450" t="str">
        <f>if(Wine!BE107=0,"",IF(isblank(Wine!BE107),"",if(MOC!$J$148=false,Wine!BD107,if(C3533=true,MOC!$H$148&amp;Wine!BD107,if(MOC!$J$149,MOC!$H$148&amp;Wine!BD107,Wine!BD107)))))</f>
        <v/>
      </c>
      <c r="E3533" s="450" t="str">
        <f>if(Wine!BE107=0,"",IF(isblank(Wine!BE107),"",Wine!BE107))</f>
        <v/>
      </c>
      <c r="G3533" s="450" t="str">
        <f>if(Wine!BE107=0,"",IF(isblank(Wine!BE107),"",if(MOC!$J$156=true,Wine!$BD$14,$B$3441)))</f>
        <v/>
      </c>
      <c r="H3533" s="780">
        <f t="shared" si="36"/>
        <v>92</v>
      </c>
    </row>
    <row r="3534">
      <c r="A3534" s="779"/>
      <c r="C3534" s="450" t="b">
        <f>IF(ISBLANK(Wine!BG108),FALSE,if(Wine!BG108=0,FALSE,TRUE))</f>
        <v>0</v>
      </c>
      <c r="D3534" s="450" t="str">
        <f>if(Wine!BE108=0,"",IF(isblank(Wine!BE108),"",if(MOC!$J$148=false,Wine!BD108,if(C3534=true,MOC!$H$148&amp;Wine!BD108,if(MOC!$J$149,MOC!$H$148&amp;Wine!BD108,Wine!BD108)))))</f>
        <v/>
      </c>
      <c r="E3534" s="450" t="str">
        <f>if(Wine!BE108=0,"",IF(isblank(Wine!BE108),"",Wine!BE108))</f>
        <v/>
      </c>
      <c r="G3534" s="450" t="str">
        <f>if(Wine!BE108=0,"",IF(isblank(Wine!BE108),"",if(MOC!$J$156=true,Wine!$BD$14,$B$3441)))</f>
        <v/>
      </c>
      <c r="H3534" s="780">
        <f t="shared" si="36"/>
        <v>93</v>
      </c>
    </row>
    <row r="3535">
      <c r="A3535" s="779"/>
      <c r="C3535" s="450" t="b">
        <f>IF(ISBLANK(Wine!BG109),FALSE,if(Wine!BG109=0,FALSE,TRUE))</f>
        <v>0</v>
      </c>
      <c r="D3535" s="450" t="str">
        <f>if(Wine!BE109=0,"",IF(isblank(Wine!BE109),"",if(MOC!$J$148=false,Wine!BD109,if(C3535=true,MOC!$H$148&amp;Wine!BD109,if(MOC!$J$149,MOC!$H$148&amp;Wine!BD109,Wine!BD109)))))</f>
        <v/>
      </c>
      <c r="E3535" s="450" t="str">
        <f>if(Wine!BE109=0,"",IF(isblank(Wine!BE109),"",Wine!BE109))</f>
        <v/>
      </c>
      <c r="G3535" s="450" t="str">
        <f>if(Wine!BE109=0,"",IF(isblank(Wine!BE109),"",if(MOC!$J$156=true,Wine!$BD$14,$B$3441)))</f>
        <v/>
      </c>
      <c r="H3535" s="780">
        <f t="shared" si="36"/>
        <v>94</v>
      </c>
    </row>
    <row r="3536">
      <c r="A3536" s="779"/>
      <c r="C3536" s="450" t="b">
        <f>IF(ISBLANK(Wine!BG110),FALSE,if(Wine!BG110=0,FALSE,TRUE))</f>
        <v>0</v>
      </c>
      <c r="D3536" s="450" t="str">
        <f>if(Wine!BE110=0,"",IF(isblank(Wine!BE110),"",if(MOC!$J$148=false,Wine!BD110,if(C3536=true,MOC!$H$148&amp;Wine!BD110,if(MOC!$J$149,MOC!$H$148&amp;Wine!BD110,Wine!BD110)))))</f>
        <v/>
      </c>
      <c r="E3536" s="450" t="str">
        <f>if(Wine!BE110=0,"",IF(isblank(Wine!BE110),"",Wine!BE110))</f>
        <v/>
      </c>
      <c r="G3536" s="450" t="str">
        <f>if(Wine!BE110=0,"",IF(isblank(Wine!BE110),"",if(MOC!$J$156=true,Wine!$BD$14,$B$3441)))</f>
        <v/>
      </c>
      <c r="H3536" s="780">
        <f t="shared" si="36"/>
        <v>95</v>
      </c>
    </row>
    <row r="3537">
      <c r="A3537" s="779"/>
      <c r="C3537" s="450" t="b">
        <f>IF(ISBLANK(Wine!BG111),FALSE,if(Wine!BG111=0,FALSE,TRUE))</f>
        <v>0</v>
      </c>
      <c r="D3537" s="450" t="str">
        <f>if(Wine!BE111=0,"",IF(isblank(Wine!BE111),"",if(MOC!$J$148=false,Wine!BD111,if(C3537=true,MOC!$H$148&amp;Wine!BD111,if(MOC!$J$149,MOC!$H$148&amp;Wine!BD111,Wine!BD111)))))</f>
        <v/>
      </c>
      <c r="E3537" s="450" t="str">
        <f>if(Wine!BE111=0,"",IF(isblank(Wine!BE111),"",Wine!BE111))</f>
        <v/>
      </c>
      <c r="G3537" s="450" t="str">
        <f>if(Wine!BE111=0,"",IF(isblank(Wine!BE111),"",if(MOC!$J$156=true,Wine!$BD$14,$B$3441)))</f>
        <v/>
      </c>
      <c r="H3537" s="780">
        <f t="shared" si="36"/>
        <v>96</v>
      </c>
    </row>
    <row r="3538">
      <c r="A3538" s="779"/>
      <c r="C3538" s="450" t="b">
        <f>IF(ISBLANK(Wine!BG112),FALSE,if(Wine!BG112=0,FALSE,TRUE))</f>
        <v>0</v>
      </c>
      <c r="D3538" s="450" t="str">
        <f>if(Wine!BE112=0,"",IF(isblank(Wine!BE112),"",if(MOC!$J$148=false,Wine!BD112,if(C3538=true,MOC!$H$148&amp;Wine!BD112,if(MOC!$J$149,MOC!$H$148&amp;Wine!BD112,Wine!BD112)))))</f>
        <v/>
      </c>
      <c r="E3538" s="450" t="str">
        <f>if(Wine!BE112=0,"",IF(isblank(Wine!BE112),"",Wine!BE112))</f>
        <v/>
      </c>
      <c r="G3538" s="450" t="str">
        <f>if(Wine!BE112=0,"",IF(isblank(Wine!BE112),"",if(MOC!$J$156=true,Wine!$BD$14,$B$3441)))</f>
        <v/>
      </c>
      <c r="H3538" s="780">
        <f t="shared" si="36"/>
        <v>97</v>
      </c>
    </row>
    <row r="3539">
      <c r="A3539" s="779"/>
      <c r="C3539" s="450" t="b">
        <f>IF(ISBLANK(Wine!BG113),FALSE,if(Wine!BG113=0,FALSE,TRUE))</f>
        <v>0</v>
      </c>
      <c r="D3539" s="450" t="str">
        <f>if(Wine!BE113=0,"",IF(isblank(Wine!BE113),"",if(MOC!$J$148=false,Wine!BD113,if(C3539=true,MOC!$H$148&amp;Wine!BD113,if(MOC!$J$149,MOC!$H$148&amp;Wine!BD113,Wine!BD113)))))</f>
        <v/>
      </c>
      <c r="E3539" s="450" t="str">
        <f>if(Wine!BE113=0,"",IF(isblank(Wine!BE113),"",Wine!BE113))</f>
        <v/>
      </c>
      <c r="G3539" s="450" t="str">
        <f>if(Wine!BE113=0,"",IF(isblank(Wine!BE113),"",if(MOC!$J$156=true,Wine!$BD$14,$B$3441)))</f>
        <v/>
      </c>
      <c r="H3539" s="780">
        <f t="shared" si="36"/>
        <v>98</v>
      </c>
    </row>
    <row r="3540">
      <c r="A3540" s="779"/>
      <c r="C3540" s="450" t="b">
        <f>IF(ISBLANK(Wine!BG114),FALSE,if(Wine!BG114=0,FALSE,TRUE))</f>
        <v>0</v>
      </c>
      <c r="D3540" s="450" t="str">
        <f>if(Wine!BE114=0,"",IF(isblank(Wine!BE114),"",if(MOC!$J$148=false,Wine!BD114,if(C3540=true,MOC!$H$148&amp;Wine!BD114,if(MOC!$J$149,MOC!$H$148&amp;Wine!BD114,Wine!BD114)))))</f>
        <v/>
      </c>
      <c r="E3540" s="450" t="str">
        <f>if(Wine!BE114=0,"",IF(isblank(Wine!BE114),"",Wine!BE114))</f>
        <v/>
      </c>
      <c r="G3540" s="450" t="str">
        <f>if(Wine!BE114=0,"",IF(isblank(Wine!BE114),"",if(MOC!$J$156=true,Wine!$BD$14,$B$3441)))</f>
        <v/>
      </c>
      <c r="H3540" s="780">
        <f t="shared" si="36"/>
        <v>99</v>
      </c>
    </row>
    <row r="3541">
      <c r="A3541" s="779"/>
      <c r="C3541" s="450" t="b">
        <f>IF(ISBLANK(Wine!BG115),FALSE,if(Wine!BG115=0,FALSE,TRUE))</f>
        <v>0</v>
      </c>
      <c r="D3541" s="450" t="str">
        <f>if(Wine!BE115=0,"",IF(isblank(Wine!BE115),"",if(MOC!$J$148=false,Wine!BD115,if(C3541=true,MOC!$H$148&amp;Wine!BD115,if(MOC!$J$149,MOC!$H$148&amp;Wine!BD115,Wine!BD115)))))</f>
        <v/>
      </c>
      <c r="E3541" s="450" t="str">
        <f>if(Wine!BE115=0,"",IF(isblank(Wine!BE115),"",Wine!BE115))</f>
        <v/>
      </c>
      <c r="G3541" s="450" t="str">
        <f>if(Wine!BE115=0,"",IF(isblank(Wine!BE115),"",if(MOC!$J$156=true,Wine!$BD$14,$B$3441)))</f>
        <v/>
      </c>
      <c r="H3541" s="780">
        <f t="shared" si="36"/>
        <v>100</v>
      </c>
    </row>
    <row r="3542">
      <c r="A3542" s="779"/>
      <c r="H3542" s="780"/>
    </row>
    <row r="3543">
      <c r="A3543" s="779"/>
      <c r="H3543" s="780"/>
    </row>
    <row r="3544">
      <c r="A3544" s="779"/>
      <c r="H3544" s="780"/>
    </row>
    <row r="3545">
      <c r="A3545" s="791" t="str">
        <f>Wine!BD14&amp;" "&amp;Wine!BG15</f>
        <v>Optional Wine Category Bottle $</v>
      </c>
      <c r="B3545" s="784" t="str">
        <f>SUBSTITUTE(A3545,"$","")</f>
        <v>Optional Wine Category Bottle </v>
      </c>
      <c r="H3545" s="780"/>
    </row>
    <row r="3546">
      <c r="A3546" s="791" t="s">
        <v>506</v>
      </c>
      <c r="B3546" s="784" t="s">
        <v>506</v>
      </c>
      <c r="C3546" s="450" t="b">
        <f>IF(ISBLANK(Wine!BE16),FALSE,if(Wine!BE16=0,FALSE,TRUE))</f>
        <v>0</v>
      </c>
      <c r="D3546" s="450" t="str">
        <f>if(Wine!BG16=0,"",IF(isblank(Wine!BG16),"",if(MOC!$J$152=false,Wine!BD16,if(C3546=true,MOC!$H$152&amp;Wine!BD16,if(MOC!$J$153,MOC!$H$152&amp;Wine!BD16,Wine!BD16)))))</f>
        <v/>
      </c>
      <c r="E3546" s="450" t="str">
        <f>if(Wine!BG16=0,"",IF(isblank(Wine!BG16),"",Wine!BG16))</f>
        <v/>
      </c>
      <c r="G3546" s="450" t="str">
        <f>if(Wine!BG16=0,"",IF(isblank(Wine!BG16),"",if(MOC!$J$156=true,Wine!$BD$14,$B$3545)))</f>
        <v/>
      </c>
      <c r="H3546" s="780">
        <f>1+H3544</f>
        <v>1</v>
      </c>
    </row>
    <row r="3547">
      <c r="A3547" s="779"/>
      <c r="C3547" s="450" t="b">
        <f>IF(ISBLANK(Wine!BE17),FALSE,if(Wine!BE17=0,FALSE,TRUE))</f>
        <v>0</v>
      </c>
      <c r="D3547" s="450" t="str">
        <f>if(Wine!BG17=0,"",IF(isblank(Wine!BG17),"",if(MOC!$J$152=false,Wine!BD17,if(C3547=true,MOC!$H$152&amp;Wine!BD17,if(MOC!$J$153,MOC!$H$152&amp;Wine!BD17,Wine!BD17)))))</f>
        <v/>
      </c>
      <c r="E3547" s="450" t="str">
        <f>if(Wine!BG17=0,"",IF(isblank(Wine!BG17),"",Wine!BG17))</f>
        <v/>
      </c>
      <c r="G3547" s="450" t="str">
        <f>if(Wine!BG17=0,"",IF(isblank(Wine!BG17),"",if(MOC!$J$156=true,Wine!$BD$14,$B$3545)))</f>
        <v/>
      </c>
      <c r="H3547" s="780">
        <f t="shared" ref="H3547:H3645" si="37">1+H3546</f>
        <v>2</v>
      </c>
    </row>
    <row r="3548">
      <c r="A3548" s="779"/>
      <c r="C3548" s="450" t="b">
        <f>IF(ISBLANK(Wine!BE18),FALSE,if(Wine!BE18=0,FALSE,TRUE))</f>
        <v>0</v>
      </c>
      <c r="D3548" s="450" t="str">
        <f>if(Wine!BG18=0,"",IF(isblank(Wine!BG18),"",if(MOC!$J$152=false,Wine!BD18,if(C3548=true,MOC!$H$152&amp;Wine!BD18,if(MOC!$J$153,MOC!$H$152&amp;Wine!BD18,Wine!BD18)))))</f>
        <v/>
      </c>
      <c r="E3548" s="450" t="str">
        <f>if(Wine!BG18=0,"",IF(isblank(Wine!BG18),"",Wine!BG18))</f>
        <v/>
      </c>
      <c r="G3548" s="450" t="str">
        <f>if(Wine!BG18=0,"",IF(isblank(Wine!BG18),"",if(MOC!$J$156=true,Wine!$BD$14,$B$3545)))</f>
        <v/>
      </c>
      <c r="H3548" s="780">
        <f t="shared" si="37"/>
        <v>3</v>
      </c>
    </row>
    <row r="3549">
      <c r="A3549" s="779"/>
      <c r="C3549" s="450" t="b">
        <f>IF(ISBLANK(Wine!BE19),FALSE,if(Wine!BE19=0,FALSE,TRUE))</f>
        <v>0</v>
      </c>
      <c r="D3549" s="450" t="str">
        <f>if(Wine!BG19=0,"",IF(isblank(Wine!BG19),"",if(MOC!$J$152=false,Wine!BD19,if(C3549=true,MOC!$H$152&amp;Wine!BD19,if(MOC!$J$153,MOC!$H$152&amp;Wine!BD19,Wine!BD19)))))</f>
        <v/>
      </c>
      <c r="E3549" s="450" t="str">
        <f>if(Wine!BG19=0,"",IF(isblank(Wine!BG19),"",Wine!BG19))</f>
        <v/>
      </c>
      <c r="G3549" s="450" t="str">
        <f>if(Wine!BG19=0,"",IF(isblank(Wine!BG19),"",if(MOC!$J$156=true,Wine!$BD$14,$B$3545)))</f>
        <v/>
      </c>
      <c r="H3549" s="780">
        <f t="shared" si="37"/>
        <v>4</v>
      </c>
    </row>
    <row r="3550">
      <c r="A3550" s="779"/>
      <c r="C3550" s="450" t="b">
        <f>IF(ISBLANK(Wine!BE20),FALSE,if(Wine!BE20=0,FALSE,TRUE))</f>
        <v>0</v>
      </c>
      <c r="D3550" s="450" t="str">
        <f>if(Wine!BG20=0,"",IF(isblank(Wine!BG20),"",if(MOC!$J$152=false,Wine!BD20,if(C3550=true,MOC!$H$152&amp;Wine!BD20,if(MOC!$J$153,MOC!$H$152&amp;Wine!BD20,Wine!BD20)))))</f>
        <v/>
      </c>
      <c r="E3550" s="450" t="str">
        <f>if(Wine!BG20=0,"",IF(isblank(Wine!BG20),"",Wine!BG20))</f>
        <v/>
      </c>
      <c r="G3550" s="450" t="str">
        <f>if(Wine!BG20=0,"",IF(isblank(Wine!BG20),"",if(MOC!$J$156=true,Wine!$BD$14,$B$3545)))</f>
        <v/>
      </c>
      <c r="H3550" s="780">
        <f t="shared" si="37"/>
        <v>5</v>
      </c>
    </row>
    <row r="3551">
      <c r="A3551" s="779"/>
      <c r="C3551" s="450" t="b">
        <f>IF(ISBLANK(Wine!BE21),FALSE,if(Wine!BE21=0,FALSE,TRUE))</f>
        <v>0</v>
      </c>
      <c r="D3551" s="450" t="str">
        <f>if(Wine!BG21=0,"",IF(isblank(Wine!BG21),"",if(MOC!$J$152=false,Wine!BD21,if(C3551=true,MOC!$H$152&amp;Wine!BD21,if(MOC!$J$153,MOC!$H$152&amp;Wine!BD21,Wine!BD21)))))</f>
        <v/>
      </c>
      <c r="E3551" s="450" t="str">
        <f>if(Wine!BG21=0,"",IF(isblank(Wine!BG21),"",Wine!BG21))</f>
        <v/>
      </c>
      <c r="G3551" s="450" t="str">
        <f>if(Wine!BG21=0,"",IF(isblank(Wine!BG21),"",if(MOC!$J$156=true,Wine!$BD$14,$B$3545)))</f>
        <v/>
      </c>
      <c r="H3551" s="780">
        <f t="shared" si="37"/>
        <v>6</v>
      </c>
    </row>
    <row r="3552">
      <c r="A3552" s="779"/>
      <c r="C3552" s="450" t="b">
        <f>IF(ISBLANK(Wine!BE22),FALSE,if(Wine!BE22=0,FALSE,TRUE))</f>
        <v>0</v>
      </c>
      <c r="D3552" s="450" t="str">
        <f>if(Wine!BG22=0,"",IF(isblank(Wine!BG22),"",if(MOC!$J$152=false,Wine!BD22,if(C3552=true,MOC!$H$152&amp;Wine!BD22,if(MOC!$J$153,MOC!$H$152&amp;Wine!BD22,Wine!BD22)))))</f>
        <v/>
      </c>
      <c r="E3552" s="450" t="str">
        <f>if(Wine!BG22=0,"",IF(isblank(Wine!BG22),"",Wine!BG22))</f>
        <v/>
      </c>
      <c r="G3552" s="450" t="str">
        <f>if(Wine!BG22=0,"",IF(isblank(Wine!BG22),"",if(MOC!$J$156=true,Wine!$BD$14,$B$3545)))</f>
        <v/>
      </c>
      <c r="H3552" s="780">
        <f t="shared" si="37"/>
        <v>7</v>
      </c>
    </row>
    <row r="3553">
      <c r="A3553" s="779"/>
      <c r="C3553" s="450" t="b">
        <f>IF(ISBLANK(Wine!BE23),FALSE,if(Wine!BE23=0,FALSE,TRUE))</f>
        <v>0</v>
      </c>
      <c r="D3553" s="450" t="str">
        <f>if(Wine!BG23=0,"",IF(isblank(Wine!BG23),"",if(MOC!$J$152=false,Wine!BD23,if(C3553=true,MOC!$H$152&amp;Wine!BD23,if(MOC!$J$153,MOC!$H$152&amp;Wine!BD23,Wine!BD23)))))</f>
        <v/>
      </c>
      <c r="E3553" s="450" t="str">
        <f>if(Wine!BG23=0,"",IF(isblank(Wine!BG23),"",Wine!BG23))</f>
        <v/>
      </c>
      <c r="G3553" s="450" t="str">
        <f>if(Wine!BG23=0,"",IF(isblank(Wine!BG23),"",if(MOC!$J$156=true,Wine!$BD$14,$B$3545)))</f>
        <v/>
      </c>
      <c r="H3553" s="780">
        <f t="shared" si="37"/>
        <v>8</v>
      </c>
    </row>
    <row r="3554">
      <c r="A3554" s="779"/>
      <c r="C3554" s="450" t="b">
        <f>IF(ISBLANK(Wine!BE24),FALSE,if(Wine!BE24=0,FALSE,TRUE))</f>
        <v>0</v>
      </c>
      <c r="D3554" s="450" t="str">
        <f>if(Wine!BG24=0,"",IF(isblank(Wine!BG24),"",if(MOC!$J$152=false,Wine!BD24,if(C3554=true,MOC!$H$152&amp;Wine!BD24,if(MOC!$J$153,MOC!$H$152&amp;Wine!BD24,Wine!BD24)))))</f>
        <v/>
      </c>
      <c r="E3554" s="450" t="str">
        <f>if(Wine!BG24=0,"",IF(isblank(Wine!BG24),"",Wine!BG24))</f>
        <v/>
      </c>
      <c r="G3554" s="450" t="str">
        <f>if(Wine!BG24=0,"",IF(isblank(Wine!BG24),"",if(MOC!$J$156=true,Wine!$BD$14,$B$3545)))</f>
        <v/>
      </c>
      <c r="H3554" s="780">
        <f t="shared" si="37"/>
        <v>9</v>
      </c>
    </row>
    <row r="3555">
      <c r="A3555" s="779"/>
      <c r="C3555" s="450" t="b">
        <f>IF(ISBLANK(Wine!BE25),FALSE,if(Wine!BE25=0,FALSE,TRUE))</f>
        <v>0</v>
      </c>
      <c r="D3555" s="450" t="str">
        <f>if(Wine!BG25=0,"",IF(isblank(Wine!BG25),"",if(MOC!$J$152=false,Wine!BD25,if(C3555=true,MOC!$H$152&amp;Wine!BD25,if(MOC!$J$153,MOC!$H$152&amp;Wine!BD25,Wine!BD25)))))</f>
        <v/>
      </c>
      <c r="E3555" s="450" t="str">
        <f>if(Wine!BG25=0,"",IF(isblank(Wine!BG25),"",Wine!BG25))</f>
        <v/>
      </c>
      <c r="G3555" s="450" t="str">
        <f>if(Wine!BG25=0,"",IF(isblank(Wine!BG25),"",if(MOC!$J$156=true,Wine!$BD$14,$B$3545)))</f>
        <v/>
      </c>
      <c r="H3555" s="780">
        <f t="shared" si="37"/>
        <v>10</v>
      </c>
    </row>
    <row r="3556">
      <c r="A3556" s="779"/>
      <c r="C3556" s="450" t="b">
        <f>IF(ISBLANK(Wine!BE26),FALSE,if(Wine!BE26=0,FALSE,TRUE))</f>
        <v>0</v>
      </c>
      <c r="D3556" s="450" t="str">
        <f>if(Wine!BG26=0,"",IF(isblank(Wine!BG26),"",if(MOC!$J$152=false,Wine!BD26,if(C3556=true,MOC!$H$152&amp;Wine!BD26,if(MOC!$J$153,MOC!$H$152&amp;Wine!BD26,Wine!BD26)))))</f>
        <v/>
      </c>
      <c r="E3556" s="450" t="str">
        <f>if(Wine!BG26=0,"",IF(isblank(Wine!BG26),"",Wine!BG26))</f>
        <v/>
      </c>
      <c r="G3556" s="450" t="str">
        <f>if(Wine!BG26=0,"",IF(isblank(Wine!BG26),"",if(MOC!$J$156=true,Wine!$BD$14,$B$3545)))</f>
        <v/>
      </c>
      <c r="H3556" s="780">
        <f t="shared" si="37"/>
        <v>11</v>
      </c>
    </row>
    <row r="3557">
      <c r="A3557" s="779"/>
      <c r="C3557" s="450" t="b">
        <f>IF(ISBLANK(Wine!BE27),FALSE,if(Wine!BE27=0,FALSE,TRUE))</f>
        <v>0</v>
      </c>
      <c r="D3557" s="450" t="str">
        <f>if(Wine!BG27=0,"",IF(isblank(Wine!BG27),"",if(MOC!$J$152=false,Wine!BD27,if(C3557=true,MOC!$H$152&amp;Wine!BD27,if(MOC!$J$153,MOC!$H$152&amp;Wine!BD27,Wine!BD27)))))</f>
        <v/>
      </c>
      <c r="E3557" s="450" t="str">
        <f>if(Wine!BG27=0,"",IF(isblank(Wine!BG27),"",Wine!BG27))</f>
        <v/>
      </c>
      <c r="G3557" s="450" t="str">
        <f>if(Wine!BG27=0,"",IF(isblank(Wine!BG27),"",if(MOC!$J$156=true,Wine!$BD$14,$B$3545)))</f>
        <v/>
      </c>
      <c r="H3557" s="780">
        <f t="shared" si="37"/>
        <v>12</v>
      </c>
    </row>
    <row r="3558">
      <c r="A3558" s="779"/>
      <c r="C3558" s="450" t="b">
        <f>IF(ISBLANK(Wine!BE28),FALSE,if(Wine!BE28=0,FALSE,TRUE))</f>
        <v>0</v>
      </c>
      <c r="D3558" s="450" t="str">
        <f>if(Wine!BG28=0,"",IF(isblank(Wine!BG28),"",if(MOC!$J$152=false,Wine!BD28,if(C3558=true,MOC!$H$152&amp;Wine!BD28,if(MOC!$J$153,MOC!$H$152&amp;Wine!BD28,Wine!BD28)))))</f>
        <v/>
      </c>
      <c r="E3558" s="450" t="str">
        <f>if(Wine!BG28=0,"",IF(isblank(Wine!BG28),"",Wine!BG28))</f>
        <v/>
      </c>
      <c r="G3558" s="450" t="str">
        <f>if(Wine!BG28=0,"",IF(isblank(Wine!BG28),"",if(MOC!$J$156=true,Wine!$BD$14,$B$3545)))</f>
        <v/>
      </c>
      <c r="H3558" s="780">
        <f t="shared" si="37"/>
        <v>13</v>
      </c>
    </row>
    <row r="3559">
      <c r="A3559" s="779"/>
      <c r="C3559" s="450" t="b">
        <f>IF(ISBLANK(Wine!BE29),FALSE,if(Wine!BE29=0,FALSE,TRUE))</f>
        <v>0</v>
      </c>
      <c r="D3559" s="450" t="str">
        <f>if(Wine!BG29=0,"",IF(isblank(Wine!BG29),"",if(MOC!$J$152=false,Wine!BD29,if(C3559=true,MOC!$H$152&amp;Wine!BD29,if(MOC!$J$153,MOC!$H$152&amp;Wine!BD29,Wine!BD29)))))</f>
        <v/>
      </c>
      <c r="E3559" s="450" t="str">
        <f>if(Wine!BG29=0,"",IF(isblank(Wine!BG29),"",Wine!BG29))</f>
        <v/>
      </c>
      <c r="G3559" s="450" t="str">
        <f>if(Wine!BG29=0,"",IF(isblank(Wine!BG29),"",if(MOC!$J$156=true,Wine!$BD$14,$B$3545)))</f>
        <v/>
      </c>
      <c r="H3559" s="780">
        <f t="shared" si="37"/>
        <v>14</v>
      </c>
    </row>
    <row r="3560">
      <c r="A3560" s="779"/>
      <c r="C3560" s="450" t="b">
        <f>IF(ISBLANK(Wine!BE30),FALSE,if(Wine!BE30=0,FALSE,TRUE))</f>
        <v>0</v>
      </c>
      <c r="D3560" s="450" t="str">
        <f>if(Wine!BG30=0,"",IF(isblank(Wine!BG30),"",if(MOC!$J$152=false,Wine!BD30,if(C3560=true,MOC!$H$152&amp;Wine!BD30,if(MOC!$J$153,MOC!$H$152&amp;Wine!BD30,Wine!BD30)))))</f>
        <v/>
      </c>
      <c r="E3560" s="450" t="str">
        <f>if(Wine!BG30=0,"",IF(isblank(Wine!BG30),"",Wine!BG30))</f>
        <v/>
      </c>
      <c r="G3560" s="450" t="str">
        <f>if(Wine!BG30=0,"",IF(isblank(Wine!BG30),"",if(MOC!$J$156=true,Wine!$BD$14,$B$3545)))</f>
        <v/>
      </c>
      <c r="H3560" s="780">
        <f t="shared" si="37"/>
        <v>15</v>
      </c>
    </row>
    <row r="3561">
      <c r="A3561" s="779"/>
      <c r="C3561" s="450" t="b">
        <f>IF(ISBLANK(Wine!BE31),FALSE,if(Wine!BE31=0,FALSE,TRUE))</f>
        <v>0</v>
      </c>
      <c r="D3561" s="450" t="str">
        <f>if(Wine!BG31=0,"",IF(isblank(Wine!BG31),"",if(MOC!$J$152=false,Wine!BD31,if(C3561=true,MOC!$H$152&amp;Wine!BD31,if(MOC!$J$153,MOC!$H$152&amp;Wine!BD31,Wine!BD31)))))</f>
        <v/>
      </c>
      <c r="E3561" s="450" t="str">
        <f>if(Wine!BG31=0,"",IF(isblank(Wine!BG31),"",Wine!BG31))</f>
        <v/>
      </c>
      <c r="G3561" s="450" t="str">
        <f>if(Wine!BG31=0,"",IF(isblank(Wine!BG31),"",if(MOC!$J$156=true,Wine!$BD$14,$B$3545)))</f>
        <v/>
      </c>
      <c r="H3561" s="780">
        <f t="shared" si="37"/>
        <v>16</v>
      </c>
    </row>
    <row r="3562">
      <c r="A3562" s="779"/>
      <c r="C3562" s="450" t="b">
        <f>IF(ISBLANK(Wine!BE32),FALSE,if(Wine!BE32=0,FALSE,TRUE))</f>
        <v>0</v>
      </c>
      <c r="D3562" s="450" t="str">
        <f>if(Wine!BG32=0,"",IF(isblank(Wine!BG32),"",if(MOC!$J$152=false,Wine!BD32,if(C3562=true,MOC!$H$152&amp;Wine!BD32,if(MOC!$J$153,MOC!$H$152&amp;Wine!BD32,Wine!BD32)))))</f>
        <v/>
      </c>
      <c r="E3562" s="450" t="str">
        <f>if(Wine!BG32=0,"",IF(isblank(Wine!BG32),"",Wine!BG32))</f>
        <v/>
      </c>
      <c r="G3562" s="450" t="str">
        <f>if(Wine!BG32=0,"",IF(isblank(Wine!BG32),"",if(MOC!$J$156=true,Wine!$BD$14,$B$3545)))</f>
        <v/>
      </c>
      <c r="H3562" s="780">
        <f t="shared" si="37"/>
        <v>17</v>
      </c>
    </row>
    <row r="3563">
      <c r="A3563" s="779"/>
      <c r="C3563" s="450" t="b">
        <f>IF(ISBLANK(Wine!BE33),FALSE,if(Wine!BE33=0,FALSE,TRUE))</f>
        <v>0</v>
      </c>
      <c r="D3563" s="450" t="str">
        <f>if(Wine!BG33=0,"",IF(isblank(Wine!BG33),"",if(MOC!$J$152=false,Wine!BD33,if(C3563=true,MOC!$H$152&amp;Wine!BD33,if(MOC!$J$153,MOC!$H$152&amp;Wine!BD33,Wine!BD33)))))</f>
        <v/>
      </c>
      <c r="E3563" s="450" t="str">
        <f>if(Wine!BG33=0,"",IF(isblank(Wine!BG33),"",Wine!BG33))</f>
        <v/>
      </c>
      <c r="G3563" s="450" t="str">
        <f>if(Wine!BG33=0,"",IF(isblank(Wine!BG33),"",if(MOC!$J$156=true,Wine!$BD$14,$B$3545)))</f>
        <v/>
      </c>
      <c r="H3563" s="780">
        <f t="shared" si="37"/>
        <v>18</v>
      </c>
    </row>
    <row r="3564">
      <c r="A3564" s="779"/>
      <c r="C3564" s="450" t="b">
        <f>IF(ISBLANK(Wine!BE34),FALSE,if(Wine!BE34=0,FALSE,TRUE))</f>
        <v>0</v>
      </c>
      <c r="D3564" s="450" t="str">
        <f>if(Wine!BG34=0,"",IF(isblank(Wine!BG34),"",if(MOC!$J$152=false,Wine!BD34,if(C3564=true,MOC!$H$152&amp;Wine!BD34,if(MOC!$J$153,MOC!$H$152&amp;Wine!BD34,Wine!BD34)))))</f>
        <v/>
      </c>
      <c r="E3564" s="450" t="str">
        <f>if(Wine!BG34=0,"",IF(isblank(Wine!BG34),"",Wine!BG34))</f>
        <v/>
      </c>
      <c r="G3564" s="450" t="str">
        <f>if(Wine!BG34=0,"",IF(isblank(Wine!BG34),"",if(MOC!$J$156=true,Wine!$BD$14,$B$3545)))</f>
        <v/>
      </c>
      <c r="H3564" s="780">
        <f t="shared" si="37"/>
        <v>19</v>
      </c>
    </row>
    <row r="3565">
      <c r="A3565" s="779"/>
      <c r="C3565" s="450" t="b">
        <f>IF(ISBLANK(Wine!BE35),FALSE,if(Wine!BE35=0,FALSE,TRUE))</f>
        <v>0</v>
      </c>
      <c r="D3565" s="450" t="str">
        <f>if(Wine!BG35=0,"",IF(isblank(Wine!BG35),"",if(MOC!$J$152=false,Wine!BD35,if(C3565=true,MOC!$H$152&amp;Wine!BD35,if(MOC!$J$153,MOC!$H$152&amp;Wine!BD35,Wine!BD35)))))</f>
        <v/>
      </c>
      <c r="E3565" s="450" t="str">
        <f>if(Wine!BG35=0,"",IF(isblank(Wine!BG35),"",Wine!BG35))</f>
        <v/>
      </c>
      <c r="G3565" s="450" t="str">
        <f>if(Wine!BG35=0,"",IF(isblank(Wine!BG35),"",if(MOC!$J$156=true,Wine!$BD$14,$B$3545)))</f>
        <v/>
      </c>
      <c r="H3565" s="780">
        <f t="shared" si="37"/>
        <v>20</v>
      </c>
    </row>
    <row r="3566">
      <c r="A3566" s="779"/>
      <c r="C3566" s="450" t="b">
        <f>IF(ISBLANK(Wine!BE36),FALSE,if(Wine!BE36=0,FALSE,TRUE))</f>
        <v>0</v>
      </c>
      <c r="D3566" s="450" t="str">
        <f>if(Wine!BG36=0,"",IF(isblank(Wine!BG36),"",if(MOC!$J$152=false,Wine!BD36,if(C3566=true,MOC!$H$152&amp;Wine!BD36,if(MOC!$J$153,MOC!$H$152&amp;Wine!BD36,Wine!BD36)))))</f>
        <v/>
      </c>
      <c r="E3566" s="450" t="str">
        <f>if(Wine!BG36=0,"",IF(isblank(Wine!BG36),"",Wine!BG36))</f>
        <v/>
      </c>
      <c r="G3566" s="450" t="str">
        <f>if(Wine!BG36=0,"",IF(isblank(Wine!BG36),"",if(MOC!$J$156=true,Wine!$BD$14,$B$3545)))</f>
        <v/>
      </c>
      <c r="H3566" s="780">
        <f t="shared" si="37"/>
        <v>21</v>
      </c>
    </row>
    <row r="3567">
      <c r="A3567" s="779"/>
      <c r="C3567" s="450" t="b">
        <f>IF(ISBLANK(Wine!BE37),FALSE,if(Wine!BE37=0,FALSE,TRUE))</f>
        <v>0</v>
      </c>
      <c r="D3567" s="450" t="str">
        <f>if(Wine!BG37=0,"",IF(isblank(Wine!BG37),"",if(MOC!$J$152=false,Wine!BD37,if(C3567=true,MOC!$H$152&amp;Wine!BD37,if(MOC!$J$153,MOC!$H$152&amp;Wine!BD37,Wine!BD37)))))</f>
        <v/>
      </c>
      <c r="E3567" s="450" t="str">
        <f>if(Wine!BG37=0,"",IF(isblank(Wine!BG37),"",Wine!BG37))</f>
        <v/>
      </c>
      <c r="G3567" s="450" t="str">
        <f>if(Wine!BG37=0,"",IF(isblank(Wine!BG37),"",if(MOC!$J$156=true,Wine!$BD$14,$B$3545)))</f>
        <v/>
      </c>
      <c r="H3567" s="780">
        <f t="shared" si="37"/>
        <v>22</v>
      </c>
    </row>
    <row r="3568">
      <c r="A3568" s="779"/>
      <c r="C3568" s="450" t="b">
        <f>IF(ISBLANK(Wine!BE38),FALSE,if(Wine!BE38=0,FALSE,TRUE))</f>
        <v>0</v>
      </c>
      <c r="D3568" s="450" t="str">
        <f>if(Wine!BG38=0,"",IF(isblank(Wine!BG38),"",if(MOC!$J$152=false,Wine!BD38,if(C3568=true,MOC!$H$152&amp;Wine!BD38,if(MOC!$J$153,MOC!$H$152&amp;Wine!BD38,Wine!BD38)))))</f>
        <v/>
      </c>
      <c r="E3568" s="450" t="str">
        <f>if(Wine!BG38=0,"",IF(isblank(Wine!BG38),"",Wine!BG38))</f>
        <v/>
      </c>
      <c r="G3568" s="450" t="str">
        <f>if(Wine!BG38=0,"",IF(isblank(Wine!BG38),"",if(MOC!$J$156=true,Wine!$BD$14,$B$3545)))</f>
        <v/>
      </c>
      <c r="H3568" s="780">
        <f t="shared" si="37"/>
        <v>23</v>
      </c>
    </row>
    <row r="3569">
      <c r="A3569" s="779"/>
      <c r="C3569" s="450" t="b">
        <f>IF(ISBLANK(Wine!BE39),FALSE,if(Wine!BE39=0,FALSE,TRUE))</f>
        <v>0</v>
      </c>
      <c r="D3569" s="450" t="str">
        <f>if(Wine!BG39=0,"",IF(isblank(Wine!BG39),"",if(MOC!$J$152=false,Wine!BD39,if(C3569=true,MOC!$H$152&amp;Wine!BD39,if(MOC!$J$153,MOC!$H$152&amp;Wine!BD39,Wine!BD39)))))</f>
        <v/>
      </c>
      <c r="E3569" s="450" t="str">
        <f>if(Wine!BG39=0,"",IF(isblank(Wine!BG39),"",Wine!BG39))</f>
        <v/>
      </c>
      <c r="G3569" s="450" t="str">
        <f>if(Wine!BG39=0,"",IF(isblank(Wine!BG39),"",if(MOC!$J$156=true,Wine!$BD$14,$B$3545)))</f>
        <v/>
      </c>
      <c r="H3569" s="780">
        <f t="shared" si="37"/>
        <v>24</v>
      </c>
    </row>
    <row r="3570">
      <c r="A3570" s="779"/>
      <c r="C3570" s="450" t="b">
        <f>IF(ISBLANK(Wine!BE40),FALSE,if(Wine!BE40=0,FALSE,TRUE))</f>
        <v>0</v>
      </c>
      <c r="D3570" s="450" t="str">
        <f>if(Wine!BG40=0,"",IF(isblank(Wine!BG40),"",if(MOC!$J$152=false,Wine!BD40,if(C3570=true,MOC!$H$152&amp;Wine!BD40,if(MOC!$J$153,MOC!$H$152&amp;Wine!BD40,Wine!BD40)))))</f>
        <v/>
      </c>
      <c r="E3570" s="450" t="str">
        <f>if(Wine!BG40=0,"",IF(isblank(Wine!BG40),"",Wine!BG40))</f>
        <v/>
      </c>
      <c r="G3570" s="450" t="str">
        <f>if(Wine!BG40=0,"",IF(isblank(Wine!BG40),"",if(MOC!$J$156=true,Wine!$BD$14,$B$3545)))</f>
        <v/>
      </c>
      <c r="H3570" s="780">
        <f t="shared" si="37"/>
        <v>25</v>
      </c>
    </row>
    <row r="3571">
      <c r="A3571" s="779"/>
      <c r="C3571" s="450" t="b">
        <f>IF(ISBLANK(Wine!BE41),FALSE,if(Wine!BE41=0,FALSE,TRUE))</f>
        <v>0</v>
      </c>
      <c r="D3571" s="450" t="str">
        <f>if(Wine!BG41=0,"",IF(isblank(Wine!BG41),"",if(MOC!$J$152=false,Wine!BD41,if(C3571=true,MOC!$H$152&amp;Wine!BD41,if(MOC!$J$153,MOC!$H$152&amp;Wine!BD41,Wine!BD41)))))</f>
        <v/>
      </c>
      <c r="E3571" s="450" t="str">
        <f>if(Wine!BG41=0,"",IF(isblank(Wine!BG41),"",Wine!BG41))</f>
        <v/>
      </c>
      <c r="G3571" s="450" t="str">
        <f>if(Wine!BG41=0,"",IF(isblank(Wine!BG41),"",if(MOC!$J$156=true,Wine!$BD$14,$B$3545)))</f>
        <v/>
      </c>
      <c r="H3571" s="780">
        <f t="shared" si="37"/>
        <v>26</v>
      </c>
    </row>
    <row r="3572">
      <c r="A3572" s="779"/>
      <c r="C3572" s="450" t="b">
        <f>IF(ISBLANK(Wine!BE42),FALSE,if(Wine!BE42=0,FALSE,TRUE))</f>
        <v>0</v>
      </c>
      <c r="D3572" s="450" t="str">
        <f>if(Wine!BG42=0,"",IF(isblank(Wine!BG42),"",if(MOC!$J$152=false,Wine!BD42,if(C3572=true,MOC!$H$152&amp;Wine!BD42,if(MOC!$J$153,MOC!$H$152&amp;Wine!BD42,Wine!BD42)))))</f>
        <v/>
      </c>
      <c r="E3572" s="450" t="str">
        <f>if(Wine!BG42=0,"",IF(isblank(Wine!BG42),"",Wine!BG42))</f>
        <v/>
      </c>
      <c r="G3572" s="450" t="str">
        <f>if(Wine!BG42=0,"",IF(isblank(Wine!BG42),"",if(MOC!$J$156=true,Wine!$BD$14,$B$3545)))</f>
        <v/>
      </c>
      <c r="H3572" s="780">
        <f t="shared" si="37"/>
        <v>27</v>
      </c>
    </row>
    <row r="3573">
      <c r="A3573" s="779"/>
      <c r="C3573" s="450" t="b">
        <f>IF(ISBLANK(Wine!BE43),FALSE,if(Wine!BE43=0,FALSE,TRUE))</f>
        <v>0</v>
      </c>
      <c r="D3573" s="450" t="str">
        <f>if(Wine!BG43=0,"",IF(isblank(Wine!BG43),"",if(MOC!$J$152=false,Wine!BD43,if(C3573=true,MOC!$H$152&amp;Wine!BD43,if(MOC!$J$153,MOC!$H$152&amp;Wine!BD43,Wine!BD43)))))</f>
        <v/>
      </c>
      <c r="E3573" s="450" t="str">
        <f>if(Wine!BG43=0,"",IF(isblank(Wine!BG43),"",Wine!BG43))</f>
        <v/>
      </c>
      <c r="G3573" s="450" t="str">
        <f>if(Wine!BG43=0,"",IF(isblank(Wine!BG43),"",if(MOC!$J$156=true,Wine!$BD$14,$B$3545)))</f>
        <v/>
      </c>
      <c r="H3573" s="780">
        <f t="shared" si="37"/>
        <v>28</v>
      </c>
    </row>
    <row r="3574">
      <c r="A3574" s="779"/>
      <c r="C3574" s="450" t="b">
        <f>IF(ISBLANK(Wine!BE44),FALSE,if(Wine!BE44=0,FALSE,TRUE))</f>
        <v>0</v>
      </c>
      <c r="D3574" s="450" t="str">
        <f>if(Wine!BG44=0,"",IF(isblank(Wine!BG44),"",if(MOC!$J$152=false,Wine!BD44,if(C3574=true,MOC!$H$152&amp;Wine!BD44,if(MOC!$J$153,MOC!$H$152&amp;Wine!BD44,Wine!BD44)))))</f>
        <v/>
      </c>
      <c r="E3574" s="450" t="str">
        <f>if(Wine!BG44=0,"",IF(isblank(Wine!BG44),"",Wine!BG44))</f>
        <v/>
      </c>
      <c r="G3574" s="450" t="str">
        <f>if(Wine!BG44=0,"",IF(isblank(Wine!BG44),"",if(MOC!$J$156=true,Wine!$BD$14,$B$3545)))</f>
        <v/>
      </c>
      <c r="H3574" s="780">
        <f t="shared" si="37"/>
        <v>29</v>
      </c>
    </row>
    <row r="3575">
      <c r="A3575" s="779"/>
      <c r="C3575" s="450" t="b">
        <f>IF(ISBLANK(Wine!BE45),FALSE,if(Wine!BE45=0,FALSE,TRUE))</f>
        <v>0</v>
      </c>
      <c r="D3575" s="450" t="str">
        <f>if(Wine!BG45=0,"",IF(isblank(Wine!BG45),"",if(MOC!$J$152=false,Wine!BD45,if(C3575=true,MOC!$H$152&amp;Wine!BD45,if(MOC!$J$153,MOC!$H$152&amp;Wine!BD45,Wine!BD45)))))</f>
        <v/>
      </c>
      <c r="E3575" s="450" t="str">
        <f>if(Wine!BG45=0,"",IF(isblank(Wine!BG45),"",Wine!BG45))</f>
        <v/>
      </c>
      <c r="G3575" s="450" t="str">
        <f>if(Wine!BG45=0,"",IF(isblank(Wine!BG45),"",if(MOC!$J$156=true,Wine!$BD$14,$B$3545)))</f>
        <v/>
      </c>
      <c r="H3575" s="780">
        <f t="shared" si="37"/>
        <v>30</v>
      </c>
    </row>
    <row r="3576">
      <c r="A3576" s="779"/>
      <c r="C3576" s="450" t="b">
        <f>IF(ISBLANK(Wine!BE46),FALSE,if(Wine!BE46=0,FALSE,TRUE))</f>
        <v>0</v>
      </c>
      <c r="D3576" s="450" t="str">
        <f>if(Wine!BG46=0,"",IF(isblank(Wine!BG46),"",if(MOC!$J$152=false,Wine!BD46,if(C3576=true,MOC!$H$152&amp;Wine!BD46,if(MOC!$J$153,MOC!$H$152&amp;Wine!BD46,Wine!BD46)))))</f>
        <v/>
      </c>
      <c r="E3576" s="450" t="str">
        <f>if(Wine!BG46=0,"",IF(isblank(Wine!BG46),"",Wine!BG46))</f>
        <v/>
      </c>
      <c r="G3576" s="450" t="str">
        <f>if(Wine!BG46=0,"",IF(isblank(Wine!BG46),"",if(MOC!$J$156=true,Wine!$BD$14,$B$3545)))</f>
        <v/>
      </c>
      <c r="H3576" s="780">
        <f t="shared" si="37"/>
        <v>31</v>
      </c>
    </row>
    <row r="3577">
      <c r="A3577" s="779"/>
      <c r="C3577" s="450" t="b">
        <f>IF(ISBLANK(Wine!BE47),FALSE,if(Wine!BE47=0,FALSE,TRUE))</f>
        <v>0</v>
      </c>
      <c r="D3577" s="450" t="str">
        <f>if(Wine!BG47=0,"",IF(isblank(Wine!BG47),"",if(MOC!$J$152=false,Wine!BD47,if(C3577=true,MOC!$H$152&amp;Wine!BD47,if(MOC!$J$153,MOC!$H$152&amp;Wine!BD47,Wine!BD47)))))</f>
        <v/>
      </c>
      <c r="E3577" s="450" t="str">
        <f>if(Wine!BG47=0,"",IF(isblank(Wine!BG47),"",Wine!BG47))</f>
        <v/>
      </c>
      <c r="G3577" s="450" t="str">
        <f>if(Wine!BG47=0,"",IF(isblank(Wine!BG47),"",if(MOC!$J$156=true,Wine!$BD$14,$B$3545)))</f>
        <v/>
      </c>
      <c r="H3577" s="780">
        <f t="shared" si="37"/>
        <v>32</v>
      </c>
    </row>
    <row r="3578">
      <c r="A3578" s="779"/>
      <c r="C3578" s="450" t="b">
        <f>IF(ISBLANK(Wine!BE48),FALSE,if(Wine!BE48=0,FALSE,TRUE))</f>
        <v>0</v>
      </c>
      <c r="D3578" s="450" t="str">
        <f>if(Wine!BG48=0,"",IF(isblank(Wine!BG48),"",if(MOC!$J$152=false,Wine!BD48,if(C3578=true,MOC!$H$152&amp;Wine!BD48,if(MOC!$J$153,MOC!$H$152&amp;Wine!BD48,Wine!BD48)))))</f>
        <v/>
      </c>
      <c r="E3578" s="450" t="str">
        <f>if(Wine!BG48=0,"",IF(isblank(Wine!BG48),"",Wine!BG48))</f>
        <v/>
      </c>
      <c r="G3578" s="450" t="str">
        <f>if(Wine!BG48=0,"",IF(isblank(Wine!BG48),"",if(MOC!$J$156=true,Wine!$BD$14,$B$3545)))</f>
        <v/>
      </c>
      <c r="H3578" s="780">
        <f t="shared" si="37"/>
        <v>33</v>
      </c>
    </row>
    <row r="3579">
      <c r="A3579" s="779"/>
      <c r="C3579" s="450" t="b">
        <f>IF(ISBLANK(Wine!BE49),FALSE,if(Wine!BE49=0,FALSE,TRUE))</f>
        <v>0</v>
      </c>
      <c r="D3579" s="450" t="str">
        <f>if(Wine!BG49=0,"",IF(isblank(Wine!BG49),"",if(MOC!$J$152=false,Wine!BD49,if(C3579=true,MOC!$H$152&amp;Wine!BD49,if(MOC!$J$153,MOC!$H$152&amp;Wine!BD49,Wine!BD49)))))</f>
        <v/>
      </c>
      <c r="E3579" s="450" t="str">
        <f>if(Wine!BG49=0,"",IF(isblank(Wine!BG49),"",Wine!BG49))</f>
        <v/>
      </c>
      <c r="G3579" s="450" t="str">
        <f>if(Wine!BG49=0,"",IF(isblank(Wine!BG49),"",if(MOC!$J$156=true,Wine!$BD$14,$B$3545)))</f>
        <v/>
      </c>
      <c r="H3579" s="780">
        <f t="shared" si="37"/>
        <v>34</v>
      </c>
    </row>
    <row r="3580">
      <c r="A3580" s="779"/>
      <c r="C3580" s="450" t="b">
        <f>IF(ISBLANK(Wine!BE50),FALSE,if(Wine!BE50=0,FALSE,TRUE))</f>
        <v>0</v>
      </c>
      <c r="D3580" s="450" t="str">
        <f>if(Wine!BG50=0,"",IF(isblank(Wine!BG50),"",if(MOC!$J$152=false,Wine!BD50,if(C3580=true,MOC!$H$152&amp;Wine!BD50,if(MOC!$J$153,MOC!$H$152&amp;Wine!BD50,Wine!BD50)))))</f>
        <v/>
      </c>
      <c r="E3580" s="450" t="str">
        <f>if(Wine!BG50=0,"",IF(isblank(Wine!BG50),"",Wine!BG50))</f>
        <v/>
      </c>
      <c r="G3580" s="450" t="str">
        <f>if(Wine!BG50=0,"",IF(isblank(Wine!BG50),"",if(MOC!$J$156=true,Wine!$BD$14,$B$3545)))</f>
        <v/>
      </c>
      <c r="H3580" s="780">
        <f t="shared" si="37"/>
        <v>35</v>
      </c>
    </row>
    <row r="3581">
      <c r="A3581" s="779"/>
      <c r="C3581" s="450" t="b">
        <f>IF(ISBLANK(Wine!BE51),FALSE,if(Wine!BE51=0,FALSE,TRUE))</f>
        <v>0</v>
      </c>
      <c r="D3581" s="450" t="str">
        <f>if(Wine!BG51=0,"",IF(isblank(Wine!BG51),"",if(MOC!$J$152=false,Wine!BD51,if(C3581=true,MOC!$H$152&amp;Wine!BD51,if(MOC!$J$153,MOC!$H$152&amp;Wine!BD51,Wine!BD51)))))</f>
        <v/>
      </c>
      <c r="E3581" s="450" t="str">
        <f>if(Wine!BG51=0,"",IF(isblank(Wine!BG51),"",Wine!BG51))</f>
        <v/>
      </c>
      <c r="G3581" s="450" t="str">
        <f>if(Wine!BG51=0,"",IF(isblank(Wine!BG51),"",if(MOC!$J$156=true,Wine!$BD$14,$B$3545)))</f>
        <v/>
      </c>
      <c r="H3581" s="780">
        <f t="shared" si="37"/>
        <v>36</v>
      </c>
    </row>
    <row r="3582">
      <c r="A3582" s="779"/>
      <c r="C3582" s="450" t="b">
        <f>IF(ISBLANK(Wine!BE52),FALSE,if(Wine!BE52=0,FALSE,TRUE))</f>
        <v>0</v>
      </c>
      <c r="D3582" s="450" t="str">
        <f>if(Wine!BG52=0,"",IF(isblank(Wine!BG52),"",if(MOC!$J$152=false,Wine!BD52,if(C3582=true,MOC!$H$152&amp;Wine!BD52,if(MOC!$J$153,MOC!$H$152&amp;Wine!BD52,Wine!BD52)))))</f>
        <v/>
      </c>
      <c r="E3582" s="450" t="str">
        <f>if(Wine!BG52=0,"",IF(isblank(Wine!BG52),"",Wine!BG52))</f>
        <v/>
      </c>
      <c r="G3582" s="450" t="str">
        <f>if(Wine!BG52=0,"",IF(isblank(Wine!BG52),"",if(MOC!$J$156=true,Wine!$BD$14,$B$3545)))</f>
        <v/>
      </c>
      <c r="H3582" s="780">
        <f t="shared" si="37"/>
        <v>37</v>
      </c>
    </row>
    <row r="3583">
      <c r="A3583" s="779"/>
      <c r="C3583" s="450" t="b">
        <f>IF(ISBLANK(Wine!BE53),FALSE,if(Wine!BE53=0,FALSE,TRUE))</f>
        <v>0</v>
      </c>
      <c r="D3583" s="450" t="str">
        <f>if(Wine!BG53=0,"",IF(isblank(Wine!BG53),"",if(MOC!$J$152=false,Wine!BD53,if(C3583=true,MOC!$H$152&amp;Wine!BD53,if(MOC!$J$153,MOC!$H$152&amp;Wine!BD53,Wine!BD53)))))</f>
        <v/>
      </c>
      <c r="E3583" s="450" t="str">
        <f>if(Wine!BG53=0,"",IF(isblank(Wine!BG53),"",Wine!BG53))</f>
        <v/>
      </c>
      <c r="G3583" s="450" t="str">
        <f>if(Wine!BG53=0,"",IF(isblank(Wine!BG53),"",if(MOC!$J$156=true,Wine!$BD$14,$B$3545)))</f>
        <v/>
      </c>
      <c r="H3583" s="780">
        <f t="shared" si="37"/>
        <v>38</v>
      </c>
    </row>
    <row r="3584">
      <c r="A3584" s="779"/>
      <c r="C3584" s="450" t="b">
        <f>IF(ISBLANK(Wine!BE54),FALSE,if(Wine!BE54=0,FALSE,TRUE))</f>
        <v>0</v>
      </c>
      <c r="D3584" s="450" t="str">
        <f>if(Wine!BG54=0,"",IF(isblank(Wine!BG54),"",if(MOC!$J$152=false,Wine!BD54,if(C3584=true,MOC!$H$152&amp;Wine!BD54,if(MOC!$J$153,MOC!$H$152&amp;Wine!BD54,Wine!BD54)))))</f>
        <v/>
      </c>
      <c r="E3584" s="450" t="str">
        <f>if(Wine!BG54=0,"",IF(isblank(Wine!BG54),"",Wine!BG54))</f>
        <v/>
      </c>
      <c r="G3584" s="450" t="str">
        <f>if(Wine!BG54=0,"",IF(isblank(Wine!BG54),"",if(MOC!$J$156=true,Wine!$BD$14,$B$3545)))</f>
        <v/>
      </c>
      <c r="H3584" s="780">
        <f t="shared" si="37"/>
        <v>39</v>
      </c>
    </row>
    <row r="3585">
      <c r="A3585" s="779"/>
      <c r="C3585" s="450" t="b">
        <f>IF(ISBLANK(Wine!BE55),FALSE,if(Wine!BE55=0,FALSE,TRUE))</f>
        <v>0</v>
      </c>
      <c r="D3585" s="450" t="str">
        <f>if(Wine!BG55=0,"",IF(isblank(Wine!BG55),"",if(MOC!$J$152=false,Wine!BD55,if(C3585=true,MOC!$H$152&amp;Wine!BD55,if(MOC!$J$153,MOC!$H$152&amp;Wine!BD55,Wine!BD55)))))</f>
        <v/>
      </c>
      <c r="E3585" s="450" t="str">
        <f>if(Wine!BG55=0,"",IF(isblank(Wine!BG55),"",Wine!BG55))</f>
        <v/>
      </c>
      <c r="G3585" s="450" t="str">
        <f>if(Wine!BG55=0,"",IF(isblank(Wine!BG55),"",if(MOC!$J$156=true,Wine!$BD$14,$B$3545)))</f>
        <v/>
      </c>
      <c r="H3585" s="780">
        <f t="shared" si="37"/>
        <v>40</v>
      </c>
    </row>
    <row r="3586">
      <c r="A3586" s="779"/>
      <c r="C3586" s="450" t="b">
        <f>IF(ISBLANK(Wine!BE56),FALSE,if(Wine!BE56=0,FALSE,TRUE))</f>
        <v>0</v>
      </c>
      <c r="D3586" s="450" t="str">
        <f>if(Wine!BG56=0,"",IF(isblank(Wine!BG56),"",if(MOC!$J$152=false,Wine!BD56,if(C3586=true,MOC!$H$152&amp;Wine!BD56,if(MOC!$J$153,MOC!$H$152&amp;Wine!BD56,Wine!BD56)))))</f>
        <v/>
      </c>
      <c r="E3586" s="450" t="str">
        <f>if(Wine!BG56=0,"",IF(isblank(Wine!BG56),"",Wine!BG56))</f>
        <v/>
      </c>
      <c r="G3586" s="450" t="str">
        <f>if(Wine!BG56=0,"",IF(isblank(Wine!BG56),"",if(MOC!$J$156=true,Wine!$BD$14,$B$3545)))</f>
        <v/>
      </c>
      <c r="H3586" s="780">
        <f t="shared" si="37"/>
        <v>41</v>
      </c>
    </row>
    <row r="3587">
      <c r="A3587" s="779"/>
      <c r="C3587" s="450" t="b">
        <f>IF(ISBLANK(Wine!BE57),FALSE,if(Wine!BE57=0,FALSE,TRUE))</f>
        <v>0</v>
      </c>
      <c r="D3587" s="450" t="str">
        <f>if(Wine!BG57=0,"",IF(isblank(Wine!BG57),"",if(MOC!$J$152=false,Wine!BD57,if(C3587=true,MOC!$H$152&amp;Wine!BD57,if(MOC!$J$153,MOC!$H$152&amp;Wine!BD57,Wine!BD57)))))</f>
        <v/>
      </c>
      <c r="E3587" s="450" t="str">
        <f>if(Wine!BG57=0,"",IF(isblank(Wine!BG57),"",Wine!BG57))</f>
        <v/>
      </c>
      <c r="G3587" s="450" t="str">
        <f>if(Wine!BG57=0,"",IF(isblank(Wine!BG57),"",if(MOC!$J$156=true,Wine!$BD$14,$B$3545)))</f>
        <v/>
      </c>
      <c r="H3587" s="780">
        <f t="shared" si="37"/>
        <v>42</v>
      </c>
    </row>
    <row r="3588">
      <c r="A3588" s="779"/>
      <c r="C3588" s="450" t="b">
        <f>IF(ISBLANK(Wine!BE58),FALSE,if(Wine!BE58=0,FALSE,TRUE))</f>
        <v>0</v>
      </c>
      <c r="D3588" s="450" t="str">
        <f>if(Wine!BG58=0,"",IF(isblank(Wine!BG58),"",if(MOC!$J$152=false,Wine!BD58,if(C3588=true,MOC!$H$152&amp;Wine!BD58,if(MOC!$J$153,MOC!$H$152&amp;Wine!BD58,Wine!BD58)))))</f>
        <v/>
      </c>
      <c r="E3588" s="450" t="str">
        <f>if(Wine!BG58=0,"",IF(isblank(Wine!BG58),"",Wine!BG58))</f>
        <v/>
      </c>
      <c r="G3588" s="450" t="str">
        <f>if(Wine!BG58=0,"",IF(isblank(Wine!BG58),"",if(MOC!$J$156=true,Wine!$BD$14,$B$3545)))</f>
        <v/>
      </c>
      <c r="H3588" s="780">
        <f t="shared" si="37"/>
        <v>43</v>
      </c>
    </row>
    <row r="3589">
      <c r="A3589" s="779"/>
      <c r="C3589" s="450" t="b">
        <f>IF(ISBLANK(Wine!BE59),FALSE,if(Wine!BE59=0,FALSE,TRUE))</f>
        <v>0</v>
      </c>
      <c r="D3589" s="450" t="str">
        <f>if(Wine!BG59=0,"",IF(isblank(Wine!BG59),"",if(MOC!$J$152=false,Wine!BD59,if(C3589=true,MOC!$H$152&amp;Wine!BD59,if(MOC!$J$153,MOC!$H$152&amp;Wine!BD59,Wine!BD59)))))</f>
        <v/>
      </c>
      <c r="E3589" s="450" t="str">
        <f>if(Wine!BG59=0,"",IF(isblank(Wine!BG59),"",Wine!BG59))</f>
        <v/>
      </c>
      <c r="G3589" s="450" t="str">
        <f>if(Wine!BG59=0,"",IF(isblank(Wine!BG59),"",if(MOC!$J$156=true,Wine!$BD$14,$B$3545)))</f>
        <v/>
      </c>
      <c r="H3589" s="780">
        <f t="shared" si="37"/>
        <v>44</v>
      </c>
    </row>
    <row r="3590">
      <c r="A3590" s="779"/>
      <c r="C3590" s="450" t="b">
        <f>IF(ISBLANK(Wine!BE60),FALSE,if(Wine!BE60=0,FALSE,TRUE))</f>
        <v>0</v>
      </c>
      <c r="D3590" s="450" t="str">
        <f>if(Wine!BG60=0,"",IF(isblank(Wine!BG60),"",if(MOC!$J$152=false,Wine!BD60,if(C3590=true,MOC!$H$152&amp;Wine!BD60,if(MOC!$J$153,MOC!$H$152&amp;Wine!BD60,Wine!BD60)))))</f>
        <v/>
      </c>
      <c r="E3590" s="450" t="str">
        <f>if(Wine!BG60=0,"",IF(isblank(Wine!BG60),"",Wine!BG60))</f>
        <v/>
      </c>
      <c r="G3590" s="450" t="str">
        <f>if(Wine!BG60=0,"",IF(isblank(Wine!BG60),"",if(MOC!$J$156=true,Wine!$BD$14,$B$3545)))</f>
        <v/>
      </c>
      <c r="H3590" s="780">
        <f t="shared" si="37"/>
        <v>45</v>
      </c>
    </row>
    <row r="3591">
      <c r="A3591" s="779"/>
      <c r="C3591" s="450" t="b">
        <f>IF(ISBLANK(Wine!BE61),FALSE,if(Wine!BE61=0,FALSE,TRUE))</f>
        <v>0</v>
      </c>
      <c r="D3591" s="450" t="str">
        <f>if(Wine!BG61=0,"",IF(isblank(Wine!BG61),"",if(MOC!$J$152=false,Wine!BD61,if(C3591=true,MOC!$H$152&amp;Wine!BD61,if(MOC!$J$153,MOC!$H$152&amp;Wine!BD61,Wine!BD61)))))</f>
        <v/>
      </c>
      <c r="E3591" s="450" t="str">
        <f>if(Wine!BG61=0,"",IF(isblank(Wine!BG61),"",Wine!BG61))</f>
        <v/>
      </c>
      <c r="G3591" s="450" t="str">
        <f>if(Wine!BG61=0,"",IF(isblank(Wine!BG61),"",if(MOC!$J$156=true,Wine!$BD$14,$B$3545)))</f>
        <v/>
      </c>
      <c r="H3591" s="780">
        <f t="shared" si="37"/>
        <v>46</v>
      </c>
    </row>
    <row r="3592">
      <c r="A3592" s="779"/>
      <c r="C3592" s="450" t="b">
        <f>IF(ISBLANK(Wine!BE62),FALSE,if(Wine!BE62=0,FALSE,TRUE))</f>
        <v>0</v>
      </c>
      <c r="D3592" s="450" t="str">
        <f>if(Wine!BG62=0,"",IF(isblank(Wine!BG62),"",if(MOC!$J$152=false,Wine!BD62,if(C3592=true,MOC!$H$152&amp;Wine!BD62,if(MOC!$J$153,MOC!$H$152&amp;Wine!BD62,Wine!BD62)))))</f>
        <v/>
      </c>
      <c r="E3592" s="450" t="str">
        <f>if(Wine!BG62=0,"",IF(isblank(Wine!BG62),"",Wine!BG62))</f>
        <v/>
      </c>
      <c r="G3592" s="450" t="str">
        <f>if(Wine!BG62=0,"",IF(isblank(Wine!BG62),"",if(MOC!$J$156=true,Wine!$BD$14,$B$3545)))</f>
        <v/>
      </c>
      <c r="H3592" s="780">
        <f t="shared" si="37"/>
        <v>47</v>
      </c>
    </row>
    <row r="3593">
      <c r="A3593" s="779"/>
      <c r="C3593" s="450" t="b">
        <f>IF(ISBLANK(Wine!BE63),FALSE,if(Wine!BE63=0,FALSE,TRUE))</f>
        <v>0</v>
      </c>
      <c r="D3593" s="450" t="str">
        <f>if(Wine!BG63=0,"",IF(isblank(Wine!BG63),"",if(MOC!$J$152=false,Wine!BD63,if(C3593=true,MOC!$H$152&amp;Wine!BD63,if(MOC!$J$153,MOC!$H$152&amp;Wine!BD63,Wine!BD63)))))</f>
        <v/>
      </c>
      <c r="E3593" s="450" t="str">
        <f>if(Wine!BG63=0,"",IF(isblank(Wine!BG63),"",Wine!BG63))</f>
        <v/>
      </c>
      <c r="G3593" s="450" t="str">
        <f>if(Wine!BG63=0,"",IF(isblank(Wine!BG63),"",if(MOC!$J$156=true,Wine!$BD$14,$B$3545)))</f>
        <v/>
      </c>
      <c r="H3593" s="780">
        <f t="shared" si="37"/>
        <v>48</v>
      </c>
    </row>
    <row r="3594">
      <c r="A3594" s="779"/>
      <c r="C3594" s="450" t="b">
        <f>IF(ISBLANK(Wine!BE64),FALSE,if(Wine!BE64=0,FALSE,TRUE))</f>
        <v>0</v>
      </c>
      <c r="D3594" s="450" t="str">
        <f>if(Wine!BG64=0,"",IF(isblank(Wine!BG64),"",if(MOC!$J$152=false,Wine!BD64,if(C3594=true,MOC!$H$152&amp;Wine!BD64,if(MOC!$J$153,MOC!$H$152&amp;Wine!BD64,Wine!BD64)))))</f>
        <v/>
      </c>
      <c r="E3594" s="450" t="str">
        <f>if(Wine!BG64=0,"",IF(isblank(Wine!BG64),"",Wine!BG64))</f>
        <v/>
      </c>
      <c r="G3594" s="450" t="str">
        <f>if(Wine!BG64=0,"",IF(isblank(Wine!BG64),"",if(MOC!$J$156=true,Wine!$BD$14,$B$3545)))</f>
        <v/>
      </c>
      <c r="H3594" s="780">
        <f t="shared" si="37"/>
        <v>49</v>
      </c>
    </row>
    <row r="3595">
      <c r="A3595" s="779"/>
      <c r="C3595" s="450" t="b">
        <f>IF(ISBLANK(Wine!BE65),FALSE,if(Wine!BE65=0,FALSE,TRUE))</f>
        <v>0</v>
      </c>
      <c r="D3595" s="450" t="str">
        <f>if(Wine!BG65=0,"",IF(isblank(Wine!BG65),"",if(MOC!$J$152=false,Wine!BD65,if(C3595=true,MOC!$H$152&amp;Wine!BD65,if(MOC!$J$153,MOC!$H$152&amp;Wine!BD65,Wine!BD65)))))</f>
        <v/>
      </c>
      <c r="E3595" s="450" t="str">
        <f>if(Wine!BG65=0,"",IF(isblank(Wine!BG65),"",Wine!BG65))</f>
        <v/>
      </c>
      <c r="G3595" s="450" t="str">
        <f>if(Wine!BG65=0,"",IF(isblank(Wine!BG65),"",if(MOC!$J$156=true,Wine!$BD$14,$B$3545)))</f>
        <v/>
      </c>
      <c r="H3595" s="780">
        <f t="shared" si="37"/>
        <v>50</v>
      </c>
    </row>
    <row r="3596">
      <c r="A3596" s="779"/>
      <c r="C3596" s="450" t="b">
        <f>IF(ISBLANK(Wine!BE66),FALSE,if(Wine!BE66=0,FALSE,TRUE))</f>
        <v>0</v>
      </c>
      <c r="D3596" s="450" t="str">
        <f>if(Wine!BG66=0,"",IF(isblank(Wine!BG66),"",if(MOC!$J$152=false,Wine!BD66,if(C3596=true,MOC!$H$152&amp;Wine!BD66,if(MOC!$J$153,MOC!$H$152&amp;Wine!BD66,Wine!BD66)))))</f>
        <v/>
      </c>
      <c r="E3596" s="450" t="str">
        <f>if(Wine!BG66=0,"",IF(isblank(Wine!BG66),"",Wine!BG66))</f>
        <v/>
      </c>
      <c r="G3596" s="450" t="str">
        <f>if(Wine!BG66=0,"",IF(isblank(Wine!BG66),"",if(MOC!$J$156=true,Wine!$BD$14,$B$3545)))</f>
        <v/>
      </c>
      <c r="H3596" s="780">
        <f t="shared" si="37"/>
        <v>51</v>
      </c>
    </row>
    <row r="3597">
      <c r="A3597" s="779"/>
      <c r="C3597" s="450" t="b">
        <f>IF(ISBLANK(Wine!BE67),FALSE,if(Wine!BE67=0,FALSE,TRUE))</f>
        <v>0</v>
      </c>
      <c r="D3597" s="450" t="str">
        <f>if(Wine!BG67=0,"",IF(isblank(Wine!BG67),"",if(MOC!$J$152=false,Wine!BD67,if(C3597=true,MOC!$H$152&amp;Wine!BD67,if(MOC!$J$153,MOC!$H$152&amp;Wine!BD67,Wine!BD67)))))</f>
        <v/>
      </c>
      <c r="E3597" s="450" t="str">
        <f>if(Wine!BG67=0,"",IF(isblank(Wine!BG67),"",Wine!BG67))</f>
        <v/>
      </c>
      <c r="G3597" s="450" t="str">
        <f>if(Wine!BG67=0,"",IF(isblank(Wine!BG67),"",if(MOC!$J$156=true,Wine!$BD$14,$B$3545)))</f>
        <v/>
      </c>
      <c r="H3597" s="780">
        <f t="shared" si="37"/>
        <v>52</v>
      </c>
    </row>
    <row r="3598">
      <c r="A3598" s="779"/>
      <c r="C3598" s="450" t="b">
        <f>IF(ISBLANK(Wine!BE68),FALSE,if(Wine!BE68=0,FALSE,TRUE))</f>
        <v>0</v>
      </c>
      <c r="D3598" s="450" t="str">
        <f>if(Wine!BG68=0,"",IF(isblank(Wine!BG68),"",if(MOC!$J$152=false,Wine!BD68,if(C3598=true,MOC!$H$152&amp;Wine!BD68,if(MOC!$J$153,MOC!$H$152&amp;Wine!BD68,Wine!BD68)))))</f>
        <v/>
      </c>
      <c r="E3598" s="450" t="str">
        <f>if(Wine!BG68=0,"",IF(isblank(Wine!BG68),"",Wine!BG68))</f>
        <v/>
      </c>
      <c r="G3598" s="450" t="str">
        <f>if(Wine!BG68=0,"",IF(isblank(Wine!BG68),"",if(MOC!$J$156=true,Wine!$BD$14,$B$3545)))</f>
        <v/>
      </c>
      <c r="H3598" s="780">
        <f t="shared" si="37"/>
        <v>53</v>
      </c>
    </row>
    <row r="3599">
      <c r="A3599" s="779"/>
      <c r="C3599" s="450" t="b">
        <f>IF(ISBLANK(Wine!BE69),FALSE,if(Wine!BE69=0,FALSE,TRUE))</f>
        <v>0</v>
      </c>
      <c r="D3599" s="450" t="str">
        <f>if(Wine!BG69=0,"",IF(isblank(Wine!BG69),"",if(MOC!$J$152=false,Wine!BD69,if(C3599=true,MOC!$H$152&amp;Wine!BD69,if(MOC!$J$153,MOC!$H$152&amp;Wine!BD69,Wine!BD69)))))</f>
        <v/>
      </c>
      <c r="E3599" s="450" t="str">
        <f>if(Wine!BG69=0,"",IF(isblank(Wine!BG69),"",Wine!BG69))</f>
        <v/>
      </c>
      <c r="G3599" s="450" t="str">
        <f>if(Wine!BG69=0,"",IF(isblank(Wine!BG69),"",if(MOC!$J$156=true,Wine!$BD$14,$B$3545)))</f>
        <v/>
      </c>
      <c r="H3599" s="780">
        <f t="shared" si="37"/>
        <v>54</v>
      </c>
    </row>
    <row r="3600">
      <c r="A3600" s="779"/>
      <c r="C3600" s="450" t="b">
        <f>IF(ISBLANK(Wine!BE70),FALSE,if(Wine!BE70=0,FALSE,TRUE))</f>
        <v>0</v>
      </c>
      <c r="D3600" s="450" t="str">
        <f>if(Wine!BG70=0,"",IF(isblank(Wine!BG70),"",if(MOC!$J$152=false,Wine!BD70,if(C3600=true,MOC!$H$152&amp;Wine!BD70,if(MOC!$J$153,MOC!$H$152&amp;Wine!BD70,Wine!BD70)))))</f>
        <v/>
      </c>
      <c r="E3600" s="450" t="str">
        <f>if(Wine!BG70=0,"",IF(isblank(Wine!BG70),"",Wine!BG70))</f>
        <v/>
      </c>
      <c r="G3600" s="450" t="str">
        <f>if(Wine!BG70=0,"",IF(isblank(Wine!BG70),"",if(MOC!$J$156=true,Wine!$BD$14,$B$3545)))</f>
        <v/>
      </c>
      <c r="H3600" s="780">
        <f t="shared" si="37"/>
        <v>55</v>
      </c>
    </row>
    <row r="3601">
      <c r="A3601" s="779"/>
      <c r="C3601" s="450" t="b">
        <f>IF(ISBLANK(Wine!BE71),FALSE,if(Wine!BE71=0,FALSE,TRUE))</f>
        <v>0</v>
      </c>
      <c r="D3601" s="450" t="str">
        <f>if(Wine!BG71=0,"",IF(isblank(Wine!BG71),"",if(MOC!$J$152=false,Wine!BD71,if(C3601=true,MOC!$H$152&amp;Wine!BD71,if(MOC!$J$153,MOC!$H$152&amp;Wine!BD71,Wine!BD71)))))</f>
        <v/>
      </c>
      <c r="E3601" s="450" t="str">
        <f>if(Wine!BG71=0,"",IF(isblank(Wine!BG71),"",Wine!BG71))</f>
        <v/>
      </c>
      <c r="G3601" s="450" t="str">
        <f>if(Wine!BG71=0,"",IF(isblank(Wine!BG71),"",if(MOC!$J$156=true,Wine!$BD$14,$B$3545)))</f>
        <v/>
      </c>
      <c r="H3601" s="780">
        <f t="shared" si="37"/>
        <v>56</v>
      </c>
    </row>
    <row r="3602">
      <c r="A3602" s="779"/>
      <c r="C3602" s="450" t="b">
        <f>IF(ISBLANK(Wine!BE72),FALSE,if(Wine!BE72=0,FALSE,TRUE))</f>
        <v>0</v>
      </c>
      <c r="D3602" s="450" t="str">
        <f>if(Wine!BG72=0,"",IF(isblank(Wine!BG72),"",if(MOC!$J$152=false,Wine!BD72,if(C3602=true,MOC!$H$152&amp;Wine!BD72,if(MOC!$J$153,MOC!$H$152&amp;Wine!BD72,Wine!BD72)))))</f>
        <v/>
      </c>
      <c r="E3602" s="450" t="str">
        <f>if(Wine!BG72=0,"",IF(isblank(Wine!BG72),"",Wine!BG72))</f>
        <v/>
      </c>
      <c r="G3602" s="450" t="str">
        <f>if(Wine!BG72=0,"",IF(isblank(Wine!BG72),"",if(MOC!$J$156=true,Wine!$BD$14,$B$3545)))</f>
        <v/>
      </c>
      <c r="H3602" s="780">
        <f t="shared" si="37"/>
        <v>57</v>
      </c>
    </row>
    <row r="3603">
      <c r="A3603" s="779"/>
      <c r="C3603" s="450" t="b">
        <f>IF(ISBLANK(Wine!BE73),FALSE,if(Wine!BE73=0,FALSE,TRUE))</f>
        <v>0</v>
      </c>
      <c r="D3603" s="450" t="str">
        <f>if(Wine!BG73=0,"",IF(isblank(Wine!BG73),"",if(MOC!$J$152=false,Wine!BD73,if(C3603=true,MOC!$H$152&amp;Wine!BD73,if(MOC!$J$153,MOC!$H$152&amp;Wine!BD73,Wine!BD73)))))</f>
        <v/>
      </c>
      <c r="E3603" s="450" t="str">
        <f>if(Wine!BG73=0,"",IF(isblank(Wine!BG73),"",Wine!BG73))</f>
        <v/>
      </c>
      <c r="G3603" s="450" t="str">
        <f>if(Wine!BG73=0,"",IF(isblank(Wine!BG73),"",if(MOC!$J$156=true,Wine!$BD$14,$B$3545)))</f>
        <v/>
      </c>
      <c r="H3603" s="780">
        <f t="shared" si="37"/>
        <v>58</v>
      </c>
    </row>
    <row r="3604">
      <c r="A3604" s="779"/>
      <c r="C3604" s="450" t="b">
        <f>IF(ISBLANK(Wine!BE74),FALSE,if(Wine!BE74=0,FALSE,TRUE))</f>
        <v>0</v>
      </c>
      <c r="D3604" s="450" t="str">
        <f>if(Wine!BG74=0,"",IF(isblank(Wine!BG74),"",if(MOC!$J$152=false,Wine!BD74,if(C3604=true,MOC!$H$152&amp;Wine!BD74,if(MOC!$J$153,MOC!$H$152&amp;Wine!BD74,Wine!BD74)))))</f>
        <v/>
      </c>
      <c r="E3604" s="450" t="str">
        <f>if(Wine!BG74=0,"",IF(isblank(Wine!BG74),"",Wine!BG74))</f>
        <v/>
      </c>
      <c r="G3604" s="450" t="str">
        <f>if(Wine!BG74=0,"",IF(isblank(Wine!BG74),"",if(MOC!$J$156=true,Wine!$BD$14,$B$3545)))</f>
        <v/>
      </c>
      <c r="H3604" s="780">
        <f t="shared" si="37"/>
        <v>59</v>
      </c>
    </row>
    <row r="3605">
      <c r="A3605" s="779"/>
      <c r="C3605" s="450" t="b">
        <f>IF(ISBLANK(Wine!BE75),FALSE,if(Wine!BE75=0,FALSE,TRUE))</f>
        <v>0</v>
      </c>
      <c r="D3605" s="450" t="str">
        <f>if(Wine!BG75=0,"",IF(isblank(Wine!BG75),"",if(MOC!$J$152=false,Wine!BD75,if(C3605=true,MOC!$H$152&amp;Wine!BD75,if(MOC!$J$153,MOC!$H$152&amp;Wine!BD75,Wine!BD75)))))</f>
        <v/>
      </c>
      <c r="E3605" s="450" t="str">
        <f>if(Wine!BG75=0,"",IF(isblank(Wine!BG75),"",Wine!BG75))</f>
        <v/>
      </c>
      <c r="G3605" s="450" t="str">
        <f>if(Wine!BG75=0,"",IF(isblank(Wine!BG75),"",if(MOC!$J$156=true,Wine!$BD$14,$B$3545)))</f>
        <v/>
      </c>
      <c r="H3605" s="780">
        <f t="shared" si="37"/>
        <v>60</v>
      </c>
    </row>
    <row r="3606">
      <c r="A3606" s="779"/>
      <c r="C3606" s="450" t="b">
        <f>IF(ISBLANK(Wine!BE76),FALSE,if(Wine!BE76=0,FALSE,TRUE))</f>
        <v>0</v>
      </c>
      <c r="D3606" s="450" t="str">
        <f>if(Wine!BG76=0,"",IF(isblank(Wine!BG76),"",if(MOC!$J$152=false,Wine!BD76,if(C3606=true,MOC!$H$152&amp;Wine!BD76,if(MOC!$J$153,MOC!$H$152&amp;Wine!BD76,Wine!BD76)))))</f>
        <v/>
      </c>
      <c r="E3606" s="450" t="str">
        <f>if(Wine!BG76=0,"",IF(isblank(Wine!BG76),"",Wine!BG76))</f>
        <v/>
      </c>
      <c r="G3606" s="450" t="str">
        <f>if(Wine!BG76=0,"",IF(isblank(Wine!BG76),"",if(MOC!$J$156=true,Wine!$BD$14,$B$3545)))</f>
        <v/>
      </c>
      <c r="H3606" s="780">
        <f t="shared" si="37"/>
        <v>61</v>
      </c>
    </row>
    <row r="3607">
      <c r="A3607" s="779"/>
      <c r="C3607" s="450" t="b">
        <f>IF(ISBLANK(Wine!BE77),FALSE,if(Wine!BE77=0,FALSE,TRUE))</f>
        <v>0</v>
      </c>
      <c r="D3607" s="450" t="str">
        <f>if(Wine!BG77=0,"",IF(isblank(Wine!BG77),"",if(MOC!$J$152=false,Wine!BD77,if(C3607=true,MOC!$H$152&amp;Wine!BD77,if(MOC!$J$153,MOC!$H$152&amp;Wine!BD77,Wine!BD77)))))</f>
        <v/>
      </c>
      <c r="E3607" s="450" t="str">
        <f>if(Wine!BG77=0,"",IF(isblank(Wine!BG77),"",Wine!BG77))</f>
        <v/>
      </c>
      <c r="G3607" s="450" t="str">
        <f>if(Wine!BG77=0,"",IF(isblank(Wine!BG77),"",if(MOC!$J$156=true,Wine!$BD$14,$B$3545)))</f>
        <v/>
      </c>
      <c r="H3607" s="780">
        <f t="shared" si="37"/>
        <v>62</v>
      </c>
    </row>
    <row r="3608">
      <c r="A3608" s="779"/>
      <c r="C3608" s="450" t="b">
        <f>IF(ISBLANK(Wine!BE78),FALSE,if(Wine!BE78=0,FALSE,TRUE))</f>
        <v>0</v>
      </c>
      <c r="D3608" s="450" t="str">
        <f>if(Wine!BG78=0,"",IF(isblank(Wine!BG78),"",if(MOC!$J$152=false,Wine!BD78,if(C3608=true,MOC!$H$152&amp;Wine!BD78,if(MOC!$J$153,MOC!$H$152&amp;Wine!BD78,Wine!BD78)))))</f>
        <v/>
      </c>
      <c r="E3608" s="450" t="str">
        <f>if(Wine!BG78=0,"",IF(isblank(Wine!BG78),"",Wine!BG78))</f>
        <v/>
      </c>
      <c r="G3608" s="450" t="str">
        <f>if(Wine!BG78=0,"",IF(isblank(Wine!BG78),"",if(MOC!$J$156=true,Wine!$BD$14,$B$3545)))</f>
        <v/>
      </c>
      <c r="H3608" s="780">
        <f t="shared" si="37"/>
        <v>63</v>
      </c>
    </row>
    <row r="3609">
      <c r="A3609" s="779"/>
      <c r="C3609" s="450" t="b">
        <f>IF(ISBLANK(Wine!BE79),FALSE,if(Wine!BE79=0,FALSE,TRUE))</f>
        <v>0</v>
      </c>
      <c r="D3609" s="450" t="str">
        <f>if(Wine!BG79=0,"",IF(isblank(Wine!BG79),"",if(MOC!$J$152=false,Wine!BD79,if(C3609=true,MOC!$H$152&amp;Wine!BD79,if(MOC!$J$153,MOC!$H$152&amp;Wine!BD79,Wine!BD79)))))</f>
        <v/>
      </c>
      <c r="E3609" s="450" t="str">
        <f>if(Wine!BG79=0,"",IF(isblank(Wine!BG79),"",Wine!BG79))</f>
        <v/>
      </c>
      <c r="G3609" s="450" t="str">
        <f>if(Wine!BG79=0,"",IF(isblank(Wine!BG79),"",if(MOC!$J$156=true,Wine!$BD$14,$B$3545)))</f>
        <v/>
      </c>
      <c r="H3609" s="780">
        <f t="shared" si="37"/>
        <v>64</v>
      </c>
    </row>
    <row r="3610">
      <c r="A3610" s="779"/>
      <c r="C3610" s="450" t="b">
        <f>IF(ISBLANK(Wine!BE80),FALSE,if(Wine!BE80=0,FALSE,TRUE))</f>
        <v>0</v>
      </c>
      <c r="D3610" s="450" t="str">
        <f>if(Wine!BG80=0,"",IF(isblank(Wine!BG80),"",if(MOC!$J$152=false,Wine!BD80,if(C3610=true,MOC!$H$152&amp;Wine!BD80,if(MOC!$J$153,MOC!$H$152&amp;Wine!BD80,Wine!BD80)))))</f>
        <v/>
      </c>
      <c r="E3610" s="450" t="str">
        <f>if(Wine!BG80=0,"",IF(isblank(Wine!BG80),"",Wine!BG80))</f>
        <v/>
      </c>
      <c r="G3610" s="450" t="str">
        <f>if(Wine!BG80=0,"",IF(isblank(Wine!BG80),"",if(MOC!$J$156=true,Wine!$BD$14,$B$3545)))</f>
        <v/>
      </c>
      <c r="H3610" s="780">
        <f t="shared" si="37"/>
        <v>65</v>
      </c>
    </row>
    <row r="3611">
      <c r="A3611" s="779"/>
      <c r="C3611" s="450" t="b">
        <f>IF(ISBLANK(Wine!BE81),FALSE,if(Wine!BE81=0,FALSE,TRUE))</f>
        <v>0</v>
      </c>
      <c r="D3611" s="450" t="str">
        <f>if(Wine!BG81=0,"",IF(isblank(Wine!BG81),"",if(MOC!$J$152=false,Wine!BD81,if(C3611=true,MOC!$H$152&amp;Wine!BD81,if(MOC!$J$153,MOC!$H$152&amp;Wine!BD81,Wine!BD81)))))</f>
        <v/>
      </c>
      <c r="E3611" s="450" t="str">
        <f>if(Wine!BG81=0,"",IF(isblank(Wine!BG81),"",Wine!BG81))</f>
        <v/>
      </c>
      <c r="G3611" s="450" t="str">
        <f>if(Wine!BG81=0,"",IF(isblank(Wine!BG81),"",if(MOC!$J$156=true,Wine!$BD$14,$B$3545)))</f>
        <v/>
      </c>
      <c r="H3611" s="780">
        <f t="shared" si="37"/>
        <v>66</v>
      </c>
    </row>
    <row r="3612">
      <c r="A3612" s="779"/>
      <c r="C3612" s="450" t="b">
        <f>IF(ISBLANK(Wine!BE82),FALSE,if(Wine!BE82=0,FALSE,TRUE))</f>
        <v>0</v>
      </c>
      <c r="D3612" s="450" t="str">
        <f>if(Wine!BG82=0,"",IF(isblank(Wine!BG82),"",if(MOC!$J$152=false,Wine!BD82,if(C3612=true,MOC!$H$152&amp;Wine!BD82,if(MOC!$J$153,MOC!$H$152&amp;Wine!BD82,Wine!BD82)))))</f>
        <v/>
      </c>
      <c r="E3612" s="450" t="str">
        <f>if(Wine!BG82=0,"",IF(isblank(Wine!BG82),"",Wine!BG82))</f>
        <v/>
      </c>
      <c r="G3612" s="450" t="str">
        <f>if(Wine!BG82=0,"",IF(isblank(Wine!BG82),"",if(MOC!$J$156=true,Wine!$BD$14,$B$3545)))</f>
        <v/>
      </c>
      <c r="H3612" s="780">
        <f t="shared" si="37"/>
        <v>67</v>
      </c>
    </row>
    <row r="3613">
      <c r="A3613" s="779"/>
      <c r="C3613" s="450" t="b">
        <f>IF(ISBLANK(Wine!BE83),FALSE,if(Wine!BE83=0,FALSE,TRUE))</f>
        <v>0</v>
      </c>
      <c r="D3613" s="450" t="str">
        <f>if(Wine!BG83=0,"",IF(isblank(Wine!BG83),"",if(MOC!$J$152=false,Wine!BD83,if(C3613=true,MOC!$H$152&amp;Wine!BD83,if(MOC!$J$153,MOC!$H$152&amp;Wine!BD83,Wine!BD83)))))</f>
        <v/>
      </c>
      <c r="E3613" s="450" t="str">
        <f>if(Wine!BG83=0,"",IF(isblank(Wine!BG83),"",Wine!BG83))</f>
        <v/>
      </c>
      <c r="G3613" s="450" t="str">
        <f>if(Wine!BG83=0,"",IF(isblank(Wine!BG83),"",if(MOC!$J$156=true,Wine!$BD$14,$B$3545)))</f>
        <v/>
      </c>
      <c r="H3613" s="780">
        <f t="shared" si="37"/>
        <v>68</v>
      </c>
    </row>
    <row r="3614">
      <c r="A3614" s="779"/>
      <c r="C3614" s="450" t="b">
        <f>IF(ISBLANK(Wine!BE84),FALSE,if(Wine!BE84=0,FALSE,TRUE))</f>
        <v>0</v>
      </c>
      <c r="D3614" s="450" t="str">
        <f>if(Wine!BG84=0,"",IF(isblank(Wine!BG84),"",if(MOC!$J$152=false,Wine!BD84,if(C3614=true,MOC!$H$152&amp;Wine!BD84,if(MOC!$J$153,MOC!$H$152&amp;Wine!BD84,Wine!BD84)))))</f>
        <v/>
      </c>
      <c r="E3614" s="450" t="str">
        <f>if(Wine!BG84=0,"",IF(isblank(Wine!BG84),"",Wine!BG84))</f>
        <v/>
      </c>
      <c r="G3614" s="450" t="str">
        <f>if(Wine!BG84=0,"",IF(isblank(Wine!BG84),"",if(MOC!$J$156=true,Wine!$BD$14,$B$3545)))</f>
        <v/>
      </c>
      <c r="H3614" s="780">
        <f t="shared" si="37"/>
        <v>69</v>
      </c>
    </row>
    <row r="3615">
      <c r="A3615" s="779"/>
      <c r="C3615" s="450" t="b">
        <f>IF(ISBLANK(Wine!BE85),FALSE,if(Wine!BE85=0,FALSE,TRUE))</f>
        <v>0</v>
      </c>
      <c r="D3615" s="450" t="str">
        <f>if(Wine!BG85=0,"",IF(isblank(Wine!BG85),"",if(MOC!$J$152=false,Wine!BD85,if(C3615=true,MOC!$H$152&amp;Wine!BD85,if(MOC!$J$153,MOC!$H$152&amp;Wine!BD85,Wine!BD85)))))</f>
        <v/>
      </c>
      <c r="E3615" s="450" t="str">
        <f>if(Wine!BG85=0,"",IF(isblank(Wine!BG85),"",Wine!BG85))</f>
        <v/>
      </c>
      <c r="G3615" s="450" t="str">
        <f>if(Wine!BG85=0,"",IF(isblank(Wine!BG85),"",if(MOC!$J$156=true,Wine!$BD$14,$B$3545)))</f>
        <v/>
      </c>
      <c r="H3615" s="780">
        <f t="shared" si="37"/>
        <v>70</v>
      </c>
    </row>
    <row r="3616">
      <c r="A3616" s="779"/>
      <c r="C3616" s="450" t="b">
        <f>IF(ISBLANK(Wine!BE86),FALSE,if(Wine!BE86=0,FALSE,TRUE))</f>
        <v>0</v>
      </c>
      <c r="D3616" s="450" t="str">
        <f>if(Wine!BG86=0,"",IF(isblank(Wine!BG86),"",if(MOC!$J$152=false,Wine!BD86,if(C3616=true,MOC!$H$152&amp;Wine!BD86,if(MOC!$J$153,MOC!$H$152&amp;Wine!BD86,Wine!BD86)))))</f>
        <v/>
      </c>
      <c r="E3616" s="450" t="str">
        <f>if(Wine!BG86=0,"",IF(isblank(Wine!BG86),"",Wine!BG86))</f>
        <v/>
      </c>
      <c r="G3616" s="450" t="str">
        <f>if(Wine!BG86=0,"",IF(isblank(Wine!BG86),"",if(MOC!$J$156=true,Wine!$BD$14,$B$3545)))</f>
        <v/>
      </c>
      <c r="H3616" s="780">
        <f t="shared" si="37"/>
        <v>71</v>
      </c>
    </row>
    <row r="3617">
      <c r="A3617" s="779"/>
      <c r="C3617" s="450" t="b">
        <f>IF(ISBLANK(Wine!BE87),FALSE,if(Wine!BE87=0,FALSE,TRUE))</f>
        <v>0</v>
      </c>
      <c r="D3617" s="450" t="str">
        <f>if(Wine!BG87=0,"",IF(isblank(Wine!BG87),"",if(MOC!$J$152=false,Wine!BD87,if(C3617=true,MOC!$H$152&amp;Wine!BD87,if(MOC!$J$153,MOC!$H$152&amp;Wine!BD87,Wine!BD87)))))</f>
        <v/>
      </c>
      <c r="E3617" s="450" t="str">
        <f>if(Wine!BG87=0,"",IF(isblank(Wine!BG87),"",Wine!BG87))</f>
        <v/>
      </c>
      <c r="G3617" s="450" t="str">
        <f>if(Wine!BG87=0,"",IF(isblank(Wine!BG87),"",if(MOC!$J$156=true,Wine!$BD$14,$B$3545)))</f>
        <v/>
      </c>
      <c r="H3617" s="780">
        <f t="shared" si="37"/>
        <v>72</v>
      </c>
    </row>
    <row r="3618">
      <c r="A3618" s="779"/>
      <c r="C3618" s="450" t="b">
        <f>IF(ISBLANK(Wine!BE88),FALSE,if(Wine!BE88=0,FALSE,TRUE))</f>
        <v>0</v>
      </c>
      <c r="D3618" s="450" t="str">
        <f>if(Wine!BG88=0,"",IF(isblank(Wine!BG88),"",if(MOC!$J$152=false,Wine!BD88,if(C3618=true,MOC!$H$152&amp;Wine!BD88,if(MOC!$J$153,MOC!$H$152&amp;Wine!BD88,Wine!BD88)))))</f>
        <v/>
      </c>
      <c r="E3618" s="450" t="str">
        <f>if(Wine!BG88=0,"",IF(isblank(Wine!BG88),"",Wine!BG88))</f>
        <v/>
      </c>
      <c r="G3618" s="450" t="str">
        <f>if(Wine!BG88=0,"",IF(isblank(Wine!BG88),"",if(MOC!$J$156=true,Wine!$BD$14,$B$3545)))</f>
        <v/>
      </c>
      <c r="H3618" s="780">
        <f t="shared" si="37"/>
        <v>73</v>
      </c>
    </row>
    <row r="3619">
      <c r="A3619" s="779"/>
      <c r="C3619" s="450" t="b">
        <f>IF(ISBLANK(Wine!BE89),FALSE,if(Wine!BE89=0,FALSE,TRUE))</f>
        <v>0</v>
      </c>
      <c r="D3619" s="450" t="str">
        <f>if(Wine!BG89=0,"",IF(isblank(Wine!BG89),"",if(MOC!$J$152=false,Wine!BD89,if(C3619=true,MOC!$H$152&amp;Wine!BD89,if(MOC!$J$153,MOC!$H$152&amp;Wine!BD89,Wine!BD89)))))</f>
        <v/>
      </c>
      <c r="E3619" s="450" t="str">
        <f>if(Wine!BG89=0,"",IF(isblank(Wine!BG89),"",Wine!BG89))</f>
        <v/>
      </c>
      <c r="G3619" s="450" t="str">
        <f>if(Wine!BG89=0,"",IF(isblank(Wine!BG89),"",if(MOC!$J$156=true,Wine!$BD$14,$B$3545)))</f>
        <v/>
      </c>
      <c r="H3619" s="780">
        <f t="shared" si="37"/>
        <v>74</v>
      </c>
    </row>
    <row r="3620">
      <c r="A3620" s="779"/>
      <c r="C3620" s="450" t="b">
        <f>IF(ISBLANK(Wine!BE90),FALSE,if(Wine!BE90=0,FALSE,TRUE))</f>
        <v>0</v>
      </c>
      <c r="D3620" s="450" t="str">
        <f>if(Wine!BG90=0,"",IF(isblank(Wine!BG90),"",if(MOC!$J$152=false,Wine!BD90,if(C3620=true,MOC!$H$152&amp;Wine!BD90,if(MOC!$J$153,MOC!$H$152&amp;Wine!BD90,Wine!BD90)))))</f>
        <v/>
      </c>
      <c r="E3620" s="450" t="str">
        <f>if(Wine!BG90=0,"",IF(isblank(Wine!BG90),"",Wine!BG90))</f>
        <v/>
      </c>
      <c r="G3620" s="450" t="str">
        <f>if(Wine!BG90=0,"",IF(isblank(Wine!BG90),"",if(MOC!$J$156=true,Wine!$BD$14,$B$3545)))</f>
        <v/>
      </c>
      <c r="H3620" s="780">
        <f t="shared" si="37"/>
        <v>75</v>
      </c>
    </row>
    <row r="3621">
      <c r="A3621" s="779"/>
      <c r="C3621" s="450" t="b">
        <f>IF(ISBLANK(Wine!BE91),FALSE,if(Wine!BE91=0,FALSE,TRUE))</f>
        <v>0</v>
      </c>
      <c r="D3621" s="450" t="str">
        <f>if(Wine!BG91=0,"",IF(isblank(Wine!BG91),"",if(MOC!$J$152=false,Wine!BD91,if(C3621=true,MOC!$H$152&amp;Wine!BD91,if(MOC!$J$153,MOC!$H$152&amp;Wine!BD91,Wine!BD91)))))</f>
        <v/>
      </c>
      <c r="E3621" s="450" t="str">
        <f>if(Wine!BG91=0,"",IF(isblank(Wine!BG91),"",Wine!BG91))</f>
        <v/>
      </c>
      <c r="G3621" s="450" t="str">
        <f>if(Wine!BG91=0,"",IF(isblank(Wine!BG91),"",if(MOC!$J$156=true,Wine!$BD$14,$B$3545)))</f>
        <v/>
      </c>
      <c r="H3621" s="780">
        <f t="shared" si="37"/>
        <v>76</v>
      </c>
    </row>
    <row r="3622">
      <c r="A3622" s="779"/>
      <c r="C3622" s="450" t="b">
        <f>IF(ISBLANK(Wine!BE92),FALSE,if(Wine!BE92=0,FALSE,TRUE))</f>
        <v>0</v>
      </c>
      <c r="D3622" s="450" t="str">
        <f>if(Wine!BG92=0,"",IF(isblank(Wine!BG92),"",if(MOC!$J$152=false,Wine!BD92,if(C3622=true,MOC!$H$152&amp;Wine!BD92,if(MOC!$J$153,MOC!$H$152&amp;Wine!BD92,Wine!BD92)))))</f>
        <v/>
      </c>
      <c r="E3622" s="450" t="str">
        <f>if(Wine!BG92=0,"",IF(isblank(Wine!BG92),"",Wine!BG92))</f>
        <v/>
      </c>
      <c r="G3622" s="450" t="str">
        <f>if(Wine!BG92=0,"",IF(isblank(Wine!BG92),"",if(MOC!$J$156=true,Wine!$BD$14,$B$3545)))</f>
        <v/>
      </c>
      <c r="H3622" s="780">
        <f t="shared" si="37"/>
        <v>77</v>
      </c>
    </row>
    <row r="3623">
      <c r="A3623" s="779"/>
      <c r="C3623" s="450" t="b">
        <f>IF(ISBLANK(Wine!BE93),FALSE,if(Wine!BE93=0,FALSE,TRUE))</f>
        <v>0</v>
      </c>
      <c r="D3623" s="450" t="str">
        <f>if(Wine!BG93=0,"",IF(isblank(Wine!BG93),"",if(MOC!$J$152=false,Wine!BD93,if(C3623=true,MOC!$H$152&amp;Wine!BD93,if(MOC!$J$153,MOC!$H$152&amp;Wine!BD93,Wine!BD93)))))</f>
        <v/>
      </c>
      <c r="E3623" s="450" t="str">
        <f>if(Wine!BG93=0,"",IF(isblank(Wine!BG93),"",Wine!BG93))</f>
        <v/>
      </c>
      <c r="G3623" s="450" t="str">
        <f>if(Wine!BG93=0,"",IF(isblank(Wine!BG93),"",if(MOC!$J$156=true,Wine!$BD$14,$B$3545)))</f>
        <v/>
      </c>
      <c r="H3623" s="780">
        <f t="shared" si="37"/>
        <v>78</v>
      </c>
    </row>
    <row r="3624">
      <c r="A3624" s="779"/>
      <c r="C3624" s="450" t="b">
        <f>IF(ISBLANK(Wine!BE94),FALSE,if(Wine!BE94=0,FALSE,TRUE))</f>
        <v>0</v>
      </c>
      <c r="D3624" s="450" t="str">
        <f>if(Wine!BG94=0,"",IF(isblank(Wine!BG94),"",if(MOC!$J$152=false,Wine!BD94,if(C3624=true,MOC!$H$152&amp;Wine!BD94,if(MOC!$J$153,MOC!$H$152&amp;Wine!BD94,Wine!BD94)))))</f>
        <v/>
      </c>
      <c r="E3624" s="450" t="str">
        <f>if(Wine!BG94=0,"",IF(isblank(Wine!BG94),"",Wine!BG94))</f>
        <v/>
      </c>
      <c r="G3624" s="450" t="str">
        <f>if(Wine!BG94=0,"",IF(isblank(Wine!BG94),"",if(MOC!$J$156=true,Wine!$BD$14,$B$3545)))</f>
        <v/>
      </c>
      <c r="H3624" s="780">
        <f t="shared" si="37"/>
        <v>79</v>
      </c>
    </row>
    <row r="3625">
      <c r="A3625" s="779"/>
      <c r="C3625" s="450" t="b">
        <f>IF(ISBLANK(Wine!BE95),FALSE,if(Wine!BE95=0,FALSE,TRUE))</f>
        <v>0</v>
      </c>
      <c r="D3625" s="450" t="str">
        <f>if(Wine!BG95=0,"",IF(isblank(Wine!BG95),"",if(MOC!$J$152=false,Wine!BD95,if(C3625=true,MOC!$H$152&amp;Wine!BD95,if(MOC!$J$153,MOC!$H$152&amp;Wine!BD95,Wine!BD95)))))</f>
        <v/>
      </c>
      <c r="E3625" s="450" t="str">
        <f>if(Wine!BG95=0,"",IF(isblank(Wine!BG95),"",Wine!BG95))</f>
        <v/>
      </c>
      <c r="G3625" s="450" t="str">
        <f>if(Wine!BG95=0,"",IF(isblank(Wine!BG95),"",if(MOC!$J$156=true,Wine!$BD$14,$B$3545)))</f>
        <v/>
      </c>
      <c r="H3625" s="780">
        <f t="shared" si="37"/>
        <v>80</v>
      </c>
    </row>
    <row r="3626">
      <c r="A3626" s="779"/>
      <c r="C3626" s="450" t="b">
        <f>IF(ISBLANK(Wine!BE96),FALSE,if(Wine!BE96=0,FALSE,TRUE))</f>
        <v>0</v>
      </c>
      <c r="D3626" s="450" t="str">
        <f>if(Wine!BG96=0,"",IF(isblank(Wine!BG96),"",if(MOC!$J$152=false,Wine!BD96,if(C3626=true,MOC!$H$152&amp;Wine!BD96,if(MOC!$J$153,MOC!$H$152&amp;Wine!BD96,Wine!BD96)))))</f>
        <v/>
      </c>
      <c r="E3626" s="450" t="str">
        <f>if(Wine!BG96=0,"",IF(isblank(Wine!BG96),"",Wine!BG96))</f>
        <v/>
      </c>
      <c r="G3626" s="450" t="str">
        <f>if(Wine!BG96=0,"",IF(isblank(Wine!BG96),"",if(MOC!$J$156=true,Wine!$BD$14,$B$3545)))</f>
        <v/>
      </c>
      <c r="H3626" s="780">
        <f t="shared" si="37"/>
        <v>81</v>
      </c>
    </row>
    <row r="3627">
      <c r="A3627" s="779"/>
      <c r="C3627" s="450" t="b">
        <f>IF(ISBLANK(Wine!BE97),FALSE,if(Wine!BE97=0,FALSE,TRUE))</f>
        <v>0</v>
      </c>
      <c r="D3627" s="450" t="str">
        <f>if(Wine!BG97=0,"",IF(isblank(Wine!BG97),"",if(MOC!$J$152=false,Wine!BD97,if(C3627=true,MOC!$H$152&amp;Wine!BD97,if(MOC!$J$153,MOC!$H$152&amp;Wine!BD97,Wine!BD97)))))</f>
        <v/>
      </c>
      <c r="E3627" s="450" t="str">
        <f>if(Wine!BG97=0,"",IF(isblank(Wine!BG97),"",Wine!BG97))</f>
        <v/>
      </c>
      <c r="G3627" s="450" t="str">
        <f>if(Wine!BG97=0,"",IF(isblank(Wine!BG97),"",if(MOC!$J$156=true,Wine!$BD$14,$B$3545)))</f>
        <v/>
      </c>
      <c r="H3627" s="780">
        <f t="shared" si="37"/>
        <v>82</v>
      </c>
    </row>
    <row r="3628">
      <c r="A3628" s="779"/>
      <c r="C3628" s="450" t="b">
        <f>IF(ISBLANK(Wine!BE98),FALSE,if(Wine!BE98=0,FALSE,TRUE))</f>
        <v>0</v>
      </c>
      <c r="D3628" s="450" t="str">
        <f>if(Wine!BG98=0,"",IF(isblank(Wine!BG98),"",if(MOC!$J$152=false,Wine!BD98,if(C3628=true,MOC!$H$152&amp;Wine!BD98,if(MOC!$J$153,MOC!$H$152&amp;Wine!BD98,Wine!BD98)))))</f>
        <v/>
      </c>
      <c r="E3628" s="450" t="str">
        <f>if(Wine!BG98=0,"",IF(isblank(Wine!BG98),"",Wine!BG98))</f>
        <v/>
      </c>
      <c r="G3628" s="450" t="str">
        <f>if(Wine!BG98=0,"",IF(isblank(Wine!BG98),"",if(MOC!$J$156=true,Wine!$BD$14,$B$3545)))</f>
        <v/>
      </c>
      <c r="H3628" s="780">
        <f t="shared" si="37"/>
        <v>83</v>
      </c>
    </row>
    <row r="3629">
      <c r="A3629" s="779"/>
      <c r="C3629" s="450" t="b">
        <f>IF(ISBLANK(Wine!BE99),FALSE,if(Wine!BE99=0,FALSE,TRUE))</f>
        <v>0</v>
      </c>
      <c r="D3629" s="450" t="str">
        <f>if(Wine!BG99=0,"",IF(isblank(Wine!BG99),"",if(MOC!$J$152=false,Wine!BD99,if(C3629=true,MOC!$H$152&amp;Wine!BD99,if(MOC!$J$153,MOC!$H$152&amp;Wine!BD99,Wine!BD99)))))</f>
        <v/>
      </c>
      <c r="E3629" s="450" t="str">
        <f>if(Wine!BG99=0,"",IF(isblank(Wine!BG99),"",Wine!BG99))</f>
        <v/>
      </c>
      <c r="G3629" s="450" t="str">
        <f>if(Wine!BG99=0,"",IF(isblank(Wine!BG99),"",if(MOC!$J$156=true,Wine!$BD$14,$B$3545)))</f>
        <v/>
      </c>
      <c r="H3629" s="780">
        <f t="shared" si="37"/>
        <v>84</v>
      </c>
    </row>
    <row r="3630">
      <c r="A3630" s="779"/>
      <c r="C3630" s="450" t="b">
        <f>IF(ISBLANK(Wine!BE100),FALSE,if(Wine!BE100=0,FALSE,TRUE))</f>
        <v>0</v>
      </c>
      <c r="D3630" s="450" t="str">
        <f>if(Wine!BG100=0,"",IF(isblank(Wine!BG100),"",if(MOC!$J$152=false,Wine!BD100,if(C3630=true,MOC!$H$152&amp;Wine!BD100,if(MOC!$J$153,MOC!$H$152&amp;Wine!BD100,Wine!BD100)))))</f>
        <v/>
      </c>
      <c r="E3630" s="450" t="str">
        <f>if(Wine!BG100=0,"",IF(isblank(Wine!BG100),"",Wine!BG100))</f>
        <v/>
      </c>
      <c r="G3630" s="450" t="str">
        <f>if(Wine!BG100=0,"",IF(isblank(Wine!BG100),"",if(MOC!$J$156=true,Wine!$BD$14,$B$3545)))</f>
        <v/>
      </c>
      <c r="H3630" s="780">
        <f t="shared" si="37"/>
        <v>85</v>
      </c>
    </row>
    <row r="3631">
      <c r="A3631" s="779"/>
      <c r="C3631" s="450" t="b">
        <f>IF(ISBLANK(Wine!BE101),FALSE,if(Wine!BE101=0,FALSE,TRUE))</f>
        <v>0</v>
      </c>
      <c r="D3631" s="450" t="str">
        <f>if(Wine!BG101=0,"",IF(isblank(Wine!BG101),"",if(MOC!$J$152=false,Wine!BD101,if(C3631=true,MOC!$H$152&amp;Wine!BD101,if(MOC!$J$153,MOC!$H$152&amp;Wine!BD101,Wine!BD101)))))</f>
        <v/>
      </c>
      <c r="E3631" s="450" t="str">
        <f>if(Wine!BG101=0,"",IF(isblank(Wine!BG101),"",Wine!BG101))</f>
        <v/>
      </c>
      <c r="G3631" s="450" t="str">
        <f>if(Wine!BG101=0,"",IF(isblank(Wine!BG101),"",if(MOC!$J$156=true,Wine!$BD$14,$B$3545)))</f>
        <v/>
      </c>
      <c r="H3631" s="780">
        <f t="shared" si="37"/>
        <v>86</v>
      </c>
    </row>
    <row r="3632">
      <c r="A3632" s="779"/>
      <c r="C3632" s="450" t="b">
        <f>IF(ISBLANK(Wine!BE102),FALSE,if(Wine!BE102=0,FALSE,TRUE))</f>
        <v>0</v>
      </c>
      <c r="D3632" s="450" t="str">
        <f>if(Wine!BG102=0,"",IF(isblank(Wine!BG102),"",if(MOC!$J$152=false,Wine!BD102,if(C3632=true,MOC!$H$152&amp;Wine!BD102,if(MOC!$J$153,MOC!$H$152&amp;Wine!BD102,Wine!BD102)))))</f>
        <v/>
      </c>
      <c r="E3632" s="450" t="str">
        <f>if(Wine!BG102=0,"",IF(isblank(Wine!BG102),"",Wine!BG102))</f>
        <v/>
      </c>
      <c r="G3632" s="450" t="str">
        <f>if(Wine!BG102=0,"",IF(isblank(Wine!BG102),"",if(MOC!$J$156=true,Wine!$BD$14,$B$3545)))</f>
        <v/>
      </c>
      <c r="H3632" s="780">
        <f t="shared" si="37"/>
        <v>87</v>
      </c>
    </row>
    <row r="3633">
      <c r="A3633" s="779"/>
      <c r="C3633" s="450" t="b">
        <f>IF(ISBLANK(Wine!BE103),FALSE,if(Wine!BE103=0,FALSE,TRUE))</f>
        <v>0</v>
      </c>
      <c r="D3633" s="450" t="str">
        <f>if(Wine!BG103=0,"",IF(isblank(Wine!BG103),"",if(MOC!$J$152=false,Wine!BD103,if(C3633=true,MOC!$H$152&amp;Wine!BD103,if(MOC!$J$153,MOC!$H$152&amp;Wine!BD103,Wine!BD103)))))</f>
        <v/>
      </c>
      <c r="E3633" s="450" t="str">
        <f>if(Wine!BG103=0,"",IF(isblank(Wine!BG103),"",Wine!BG103))</f>
        <v/>
      </c>
      <c r="G3633" s="450" t="str">
        <f>if(Wine!BG103=0,"",IF(isblank(Wine!BG103),"",if(MOC!$J$156=true,Wine!$BD$14,$B$3545)))</f>
        <v/>
      </c>
      <c r="H3633" s="780">
        <f t="shared" si="37"/>
        <v>88</v>
      </c>
    </row>
    <row r="3634">
      <c r="A3634" s="779"/>
      <c r="C3634" s="450" t="b">
        <f>IF(ISBLANK(Wine!BE104),FALSE,if(Wine!BE104=0,FALSE,TRUE))</f>
        <v>0</v>
      </c>
      <c r="D3634" s="450" t="str">
        <f>if(Wine!BG104=0,"",IF(isblank(Wine!BG104),"",if(MOC!$J$152=false,Wine!BD104,if(C3634=true,MOC!$H$152&amp;Wine!BD104,if(MOC!$J$153,MOC!$H$152&amp;Wine!BD104,Wine!BD104)))))</f>
        <v/>
      </c>
      <c r="E3634" s="450" t="str">
        <f>if(Wine!BG104=0,"",IF(isblank(Wine!BG104),"",Wine!BG104))</f>
        <v/>
      </c>
      <c r="G3634" s="450" t="str">
        <f>if(Wine!BG104=0,"",IF(isblank(Wine!BG104),"",if(MOC!$J$156=true,Wine!$BD$14,$B$3545)))</f>
        <v/>
      </c>
      <c r="H3634" s="780">
        <f t="shared" si="37"/>
        <v>89</v>
      </c>
    </row>
    <row r="3635">
      <c r="A3635" s="779"/>
      <c r="C3635" s="450" t="b">
        <f>IF(ISBLANK(Wine!BE105),FALSE,if(Wine!BE105=0,FALSE,TRUE))</f>
        <v>0</v>
      </c>
      <c r="D3635" s="450" t="str">
        <f>if(Wine!BG105=0,"",IF(isblank(Wine!BG105),"",if(MOC!$J$152=false,Wine!BD105,if(C3635=true,MOC!$H$152&amp;Wine!BD105,if(MOC!$J$153,MOC!$H$152&amp;Wine!BD105,Wine!BD105)))))</f>
        <v/>
      </c>
      <c r="E3635" s="450" t="str">
        <f>if(Wine!BG105=0,"",IF(isblank(Wine!BG105),"",Wine!BG105))</f>
        <v/>
      </c>
      <c r="G3635" s="450" t="str">
        <f>if(Wine!BG105=0,"",IF(isblank(Wine!BG105),"",if(MOC!$J$156=true,Wine!$BD$14,$B$3545)))</f>
        <v/>
      </c>
      <c r="H3635" s="780">
        <f t="shared" si="37"/>
        <v>90</v>
      </c>
    </row>
    <row r="3636">
      <c r="A3636" s="779"/>
      <c r="C3636" s="450" t="b">
        <f>IF(ISBLANK(Wine!BE106),FALSE,if(Wine!BE106=0,FALSE,TRUE))</f>
        <v>0</v>
      </c>
      <c r="D3636" s="450" t="str">
        <f>if(Wine!BG106=0,"",IF(isblank(Wine!BG106),"",if(MOC!$J$152=false,Wine!BD106,if(C3636=true,MOC!$H$152&amp;Wine!BD106,if(MOC!$J$153,MOC!$H$152&amp;Wine!BD106,Wine!BD106)))))</f>
        <v/>
      </c>
      <c r="E3636" s="450" t="str">
        <f>if(Wine!BG106=0,"",IF(isblank(Wine!BG106),"",Wine!BG106))</f>
        <v/>
      </c>
      <c r="G3636" s="450" t="str">
        <f>if(Wine!BG106=0,"",IF(isblank(Wine!BG106),"",if(MOC!$J$156=true,Wine!$BD$14,$B$3545)))</f>
        <v/>
      </c>
      <c r="H3636" s="780">
        <f t="shared" si="37"/>
        <v>91</v>
      </c>
    </row>
    <row r="3637">
      <c r="A3637" s="779"/>
      <c r="C3637" s="450" t="b">
        <f>IF(ISBLANK(Wine!BE107),FALSE,if(Wine!BE107=0,FALSE,TRUE))</f>
        <v>0</v>
      </c>
      <c r="D3637" s="450" t="str">
        <f>if(Wine!BG107=0,"",IF(isblank(Wine!BG107),"",if(MOC!$J$152=false,Wine!BD107,if(C3637=true,MOC!$H$152&amp;Wine!BD107,if(MOC!$J$153,MOC!$H$152&amp;Wine!BD107,Wine!BD107)))))</f>
        <v/>
      </c>
      <c r="E3637" s="450" t="str">
        <f>if(Wine!BG107=0,"",IF(isblank(Wine!BG107),"",Wine!BG107))</f>
        <v/>
      </c>
      <c r="G3637" s="450" t="str">
        <f>if(Wine!BG107=0,"",IF(isblank(Wine!BG107),"",if(MOC!$J$156=true,Wine!$BD$14,$B$3545)))</f>
        <v/>
      </c>
      <c r="H3637" s="780">
        <f t="shared" si="37"/>
        <v>92</v>
      </c>
    </row>
    <row r="3638">
      <c r="A3638" s="779"/>
      <c r="C3638" s="450" t="b">
        <f>IF(ISBLANK(Wine!BE108),FALSE,if(Wine!BE108=0,FALSE,TRUE))</f>
        <v>0</v>
      </c>
      <c r="D3638" s="450" t="str">
        <f>if(Wine!BG108=0,"",IF(isblank(Wine!BG108),"",if(MOC!$J$152=false,Wine!BD108,if(C3638=true,MOC!$H$152&amp;Wine!BD108,if(MOC!$J$153,MOC!$H$152&amp;Wine!BD108,Wine!BD108)))))</f>
        <v/>
      </c>
      <c r="E3638" s="450" t="str">
        <f>if(Wine!BG108=0,"",IF(isblank(Wine!BG108),"",Wine!BG108))</f>
        <v/>
      </c>
      <c r="G3638" s="450" t="str">
        <f>if(Wine!BG108=0,"",IF(isblank(Wine!BG108),"",if(MOC!$J$156=true,Wine!$BD$14,$B$3545)))</f>
        <v/>
      </c>
      <c r="H3638" s="780">
        <f t="shared" si="37"/>
        <v>93</v>
      </c>
    </row>
    <row r="3639">
      <c r="A3639" s="779"/>
      <c r="C3639" s="450" t="b">
        <f>IF(ISBLANK(Wine!BE109),FALSE,if(Wine!BE109=0,FALSE,TRUE))</f>
        <v>0</v>
      </c>
      <c r="D3639" s="450" t="str">
        <f>if(Wine!BG109=0,"",IF(isblank(Wine!BG109),"",if(MOC!$J$152=false,Wine!BD109,if(C3639=true,MOC!$H$152&amp;Wine!BD109,if(MOC!$J$153,MOC!$H$152&amp;Wine!BD109,Wine!BD109)))))</f>
        <v/>
      </c>
      <c r="E3639" s="450" t="str">
        <f>if(Wine!BG109=0,"",IF(isblank(Wine!BG109),"",Wine!BG109))</f>
        <v/>
      </c>
      <c r="G3639" s="450" t="str">
        <f>if(Wine!BG109=0,"",IF(isblank(Wine!BG109),"",if(MOC!$J$156=true,Wine!$BD$14,$B$3545)))</f>
        <v/>
      </c>
      <c r="H3639" s="780">
        <f t="shared" si="37"/>
        <v>94</v>
      </c>
    </row>
    <row r="3640">
      <c r="A3640" s="779"/>
      <c r="C3640" s="450" t="b">
        <f>IF(ISBLANK(Wine!BE110),FALSE,if(Wine!BE110=0,FALSE,TRUE))</f>
        <v>0</v>
      </c>
      <c r="D3640" s="450" t="str">
        <f>if(Wine!BG110=0,"",IF(isblank(Wine!BG110),"",if(MOC!$J$152=false,Wine!BD110,if(C3640=true,MOC!$H$152&amp;Wine!BD110,if(MOC!$J$153,MOC!$H$152&amp;Wine!BD110,Wine!BD110)))))</f>
        <v/>
      </c>
      <c r="E3640" s="450" t="str">
        <f>if(Wine!BG110=0,"",IF(isblank(Wine!BG110),"",Wine!BG110))</f>
        <v/>
      </c>
      <c r="G3640" s="450" t="str">
        <f>if(Wine!BG110=0,"",IF(isblank(Wine!BG110),"",if(MOC!$J$156=true,Wine!$BD$14,$B$3545)))</f>
        <v/>
      </c>
      <c r="H3640" s="780">
        <f t="shared" si="37"/>
        <v>95</v>
      </c>
    </row>
    <row r="3641">
      <c r="A3641" s="779"/>
      <c r="C3641" s="450" t="b">
        <f>IF(ISBLANK(Wine!BE111),FALSE,if(Wine!BE111=0,FALSE,TRUE))</f>
        <v>0</v>
      </c>
      <c r="D3641" s="450" t="str">
        <f>if(Wine!BG111=0,"",IF(isblank(Wine!BG111),"",if(MOC!$J$152=false,Wine!BD111,if(C3641=true,MOC!$H$152&amp;Wine!BD111,if(MOC!$J$153,MOC!$H$152&amp;Wine!BD111,Wine!BD111)))))</f>
        <v/>
      </c>
      <c r="E3641" s="450" t="str">
        <f>if(Wine!BG111=0,"",IF(isblank(Wine!BG111),"",Wine!BG111))</f>
        <v/>
      </c>
      <c r="G3641" s="450" t="str">
        <f>if(Wine!BG111=0,"",IF(isblank(Wine!BG111),"",if(MOC!$J$156=true,Wine!$BD$14,$B$3545)))</f>
        <v/>
      </c>
      <c r="H3641" s="780">
        <f t="shared" si="37"/>
        <v>96</v>
      </c>
    </row>
    <row r="3642">
      <c r="A3642" s="779"/>
      <c r="C3642" s="450" t="b">
        <f>IF(ISBLANK(Wine!BE112),FALSE,if(Wine!BE112=0,FALSE,TRUE))</f>
        <v>0</v>
      </c>
      <c r="D3642" s="450" t="str">
        <f>if(Wine!BG112=0,"",IF(isblank(Wine!BG112),"",if(MOC!$J$152=false,Wine!BD112,if(C3642=true,MOC!$H$152&amp;Wine!BD112,if(MOC!$J$153,MOC!$H$152&amp;Wine!BD112,Wine!BD112)))))</f>
        <v/>
      </c>
      <c r="E3642" s="450" t="str">
        <f>if(Wine!BG112=0,"",IF(isblank(Wine!BG112),"",Wine!BG112))</f>
        <v/>
      </c>
      <c r="G3642" s="450" t="str">
        <f>if(Wine!BG112=0,"",IF(isblank(Wine!BG112),"",if(MOC!$J$156=true,Wine!$BD$14,$B$3545)))</f>
        <v/>
      </c>
      <c r="H3642" s="780">
        <f t="shared" si="37"/>
        <v>97</v>
      </c>
    </row>
    <row r="3643">
      <c r="A3643" s="779"/>
      <c r="C3643" s="450" t="b">
        <f>IF(ISBLANK(Wine!BE113),FALSE,if(Wine!BE113=0,FALSE,TRUE))</f>
        <v>0</v>
      </c>
      <c r="D3643" s="450" t="str">
        <f>if(Wine!BG113=0,"",IF(isblank(Wine!BG113),"",if(MOC!$J$152=false,Wine!BD113,if(C3643=true,MOC!$H$152&amp;Wine!BD113,if(MOC!$J$153,MOC!$H$152&amp;Wine!BD113,Wine!BD113)))))</f>
        <v/>
      </c>
      <c r="E3643" s="450" t="str">
        <f>if(Wine!BG113=0,"",IF(isblank(Wine!BG113),"",Wine!BG113))</f>
        <v/>
      </c>
      <c r="G3643" s="450" t="str">
        <f>if(Wine!BG113=0,"",IF(isblank(Wine!BG113),"",if(MOC!$J$156=true,Wine!$BD$14,$B$3545)))</f>
        <v/>
      </c>
      <c r="H3643" s="780">
        <f t="shared" si="37"/>
        <v>98</v>
      </c>
    </row>
    <row r="3644">
      <c r="A3644" s="779"/>
      <c r="C3644" s="450" t="b">
        <f>IF(ISBLANK(Wine!BE114),FALSE,if(Wine!BE114=0,FALSE,TRUE))</f>
        <v>0</v>
      </c>
      <c r="D3644" s="450" t="str">
        <f>if(Wine!BG114=0,"",IF(isblank(Wine!BG114),"",if(MOC!$J$152=false,Wine!BD114,if(C3644=true,MOC!$H$152&amp;Wine!BD114,if(MOC!$J$153,MOC!$H$152&amp;Wine!BD114,Wine!BD114)))))</f>
        <v/>
      </c>
      <c r="E3644" s="450" t="str">
        <f>if(Wine!BG114=0,"",IF(isblank(Wine!BG114),"",Wine!BG114))</f>
        <v/>
      </c>
      <c r="G3644" s="450" t="str">
        <f>if(Wine!BG114=0,"",IF(isblank(Wine!BG114),"",if(MOC!$J$156=true,Wine!$BD$14,$B$3545)))</f>
        <v/>
      </c>
      <c r="H3644" s="780">
        <f t="shared" si="37"/>
        <v>99</v>
      </c>
    </row>
    <row r="3645">
      <c r="A3645" s="779"/>
      <c r="C3645" s="450" t="b">
        <f>IF(ISBLANK(Wine!BE115),FALSE,if(Wine!BE115=0,FALSE,TRUE))</f>
        <v>0</v>
      </c>
      <c r="D3645" s="450" t="str">
        <f>if(Wine!BG115=0,"",IF(isblank(Wine!BG115),"",if(MOC!$J$152=false,Wine!BD115,if(C3645=true,MOC!$H$152&amp;Wine!BD115,if(MOC!$J$153,MOC!$H$152&amp;Wine!BD115,Wine!BD115)))))</f>
        <v/>
      </c>
      <c r="E3645" s="450" t="str">
        <f>if(Wine!BG115=0,"",IF(isblank(Wine!BG115),"",Wine!BG115))</f>
        <v/>
      </c>
      <c r="G3645" s="450" t="str">
        <f>if(Wine!BG115=0,"",IF(isblank(Wine!BG115),"",if(MOC!$J$156=true,Wine!$BD$14,$B$3545)))</f>
        <v/>
      </c>
      <c r="H3645" s="780">
        <f t="shared" si="37"/>
        <v>100</v>
      </c>
    </row>
    <row r="3646">
      <c r="A3646" s="779"/>
      <c r="H3646" s="780"/>
    </row>
    <row r="3647">
      <c r="A3647" s="779"/>
      <c r="H3647" s="780"/>
    </row>
    <row r="3648">
      <c r="A3648" s="779"/>
      <c r="H3648" s="780"/>
    </row>
    <row r="3649">
      <c r="A3649" s="780"/>
      <c r="B3649" s="780"/>
      <c r="C3649" s="780"/>
      <c r="D3649" s="780"/>
      <c r="E3649" s="780"/>
      <c r="F3649" s="780"/>
      <c r="G3649" s="780"/>
      <c r="H3649" s="780"/>
      <c r="I3649" s="780"/>
      <c r="J3649" s="780"/>
      <c r="K3649" s="780"/>
      <c r="L3649" s="780"/>
      <c r="M3649" s="780"/>
      <c r="N3649" s="780"/>
      <c r="O3649" s="780"/>
      <c r="P3649" s="780"/>
      <c r="Q3649" s="780"/>
      <c r="R3649" s="780"/>
      <c r="S3649" s="780"/>
      <c r="T3649" s="780"/>
      <c r="U3649" s="780"/>
      <c r="V3649" s="780"/>
      <c r="W3649" s="780"/>
      <c r="X3649" s="780"/>
      <c r="Y3649" s="780"/>
      <c r="Z3649" s="780"/>
      <c r="AA3649" s="780"/>
    </row>
    <row r="3650">
      <c r="A3650" s="788"/>
      <c r="B3650" s="788" t="s">
        <v>388</v>
      </c>
      <c r="H3650" s="780"/>
    </row>
    <row r="3651">
      <c r="A3651" s="788" t="str">
        <f>Liquor!A8</f>
        <v>Vodka</v>
      </c>
      <c r="B3651" s="784" t="str">
        <f>A3651</f>
        <v>Vodka</v>
      </c>
      <c r="D3651" s="450" t="str">
        <f>Liquor!A10</f>
        <v>Well Vodka (Example)</v>
      </c>
      <c r="E3651" s="784">
        <f>if(Liquor!B10=0,"",if(ISBLANK(Liquor!B10),"",Liquor!B10))</f>
        <v>6</v>
      </c>
      <c r="G3651" s="784" t="str">
        <f>if(Liquor!B10=0,"",if(ISBLANK(Liquor!B10),"",$B$3651))</f>
        <v>Vodka</v>
      </c>
      <c r="H3651" s="780">
        <f>1+H3649</f>
        <v>1</v>
      </c>
    </row>
    <row r="3652">
      <c r="A3652" s="791"/>
      <c r="B3652" s="784"/>
      <c r="D3652" s="450" t="str">
        <f>Liquor!A11</f>
        <v>Grey Goose (Example)</v>
      </c>
      <c r="E3652" s="784">
        <f>if(Liquor!B11=0,"",if(ISBLANK(Liquor!B11),"",Liquor!B11))</f>
        <v>7</v>
      </c>
      <c r="G3652" s="784" t="str">
        <f>if(Liquor!B11=0,"",if(ISBLANK(Liquor!B11),"",$B$3651))</f>
        <v>Vodka</v>
      </c>
      <c r="H3652" s="780">
        <f t="shared" ref="H3652:H3750" si="38">1+H3651</f>
        <v>2</v>
      </c>
    </row>
    <row r="3653">
      <c r="A3653" s="791"/>
      <c r="B3653" s="784"/>
      <c r="D3653" s="450" t="str">
        <f>Liquor!A12</f>
        <v>Tito's (Example)</v>
      </c>
      <c r="E3653" s="784">
        <f>if(Liquor!B12=0,"",if(ISBLANK(Liquor!B12),"",Liquor!B12))</f>
        <v>8</v>
      </c>
      <c r="G3653" s="784" t="str">
        <f>if(Liquor!B12=0,"",if(ISBLANK(Liquor!B12),"",$B$3651))</f>
        <v>Vodka</v>
      </c>
      <c r="H3653" s="780">
        <f t="shared" si="38"/>
        <v>3</v>
      </c>
    </row>
    <row r="3654">
      <c r="A3654" s="791"/>
      <c r="B3654" s="784"/>
      <c r="D3654" s="450" t="str">
        <f>Liquor!A13</f>
        <v/>
      </c>
      <c r="E3654" s="450" t="str">
        <f>if(Liquor!B13=0,"",if(ISBLANK(Liquor!B13),"",Liquor!B13))</f>
        <v/>
      </c>
      <c r="G3654" s="450" t="str">
        <f>if(Liquor!B13=0,"",if(ISBLANK(Liquor!B13),"",$B$3651))</f>
        <v/>
      </c>
      <c r="H3654" s="780">
        <f t="shared" si="38"/>
        <v>4</v>
      </c>
    </row>
    <row r="3655">
      <c r="A3655" s="791" t="s">
        <v>506</v>
      </c>
      <c r="B3655" s="784" t="s">
        <v>506</v>
      </c>
      <c r="D3655" s="450" t="str">
        <f>Liquor!A14</f>
        <v/>
      </c>
      <c r="E3655" s="450" t="str">
        <f>if(Liquor!B14=0,"",if(ISBLANK(Liquor!B14),"",Liquor!B14))</f>
        <v/>
      </c>
      <c r="G3655" s="450" t="str">
        <f>if(Liquor!B14=0,"",if(ISBLANK(Liquor!B14),"",$B$3651))</f>
        <v/>
      </c>
      <c r="H3655" s="780">
        <f t="shared" si="38"/>
        <v>5</v>
      </c>
    </row>
    <row r="3656">
      <c r="A3656" s="779"/>
      <c r="D3656" s="450" t="str">
        <f>Liquor!A15</f>
        <v/>
      </c>
      <c r="E3656" s="450" t="str">
        <f>if(Liquor!B15=0,"",if(ISBLANK(Liquor!B15),"",Liquor!B15))</f>
        <v/>
      </c>
      <c r="G3656" s="450" t="str">
        <f>if(Liquor!B15=0,"",if(ISBLANK(Liquor!B15),"",$B$3651))</f>
        <v/>
      </c>
      <c r="H3656" s="780">
        <f t="shared" si="38"/>
        <v>6</v>
      </c>
    </row>
    <row r="3657">
      <c r="A3657" s="779"/>
      <c r="D3657" s="450" t="str">
        <f>Liquor!A16</f>
        <v/>
      </c>
      <c r="E3657" s="450" t="str">
        <f>if(Liquor!B16=0,"",if(ISBLANK(Liquor!B16),"",Liquor!B16))</f>
        <v/>
      </c>
      <c r="G3657" s="450" t="str">
        <f>if(Liquor!B16=0,"",if(ISBLANK(Liquor!B16),"",$B$3651))</f>
        <v/>
      </c>
      <c r="H3657" s="780">
        <f t="shared" si="38"/>
        <v>7</v>
      </c>
    </row>
    <row r="3658">
      <c r="A3658" s="779"/>
      <c r="D3658" s="450" t="str">
        <f>Liquor!A17</f>
        <v/>
      </c>
      <c r="E3658" s="450" t="str">
        <f>if(Liquor!B17=0,"",if(ISBLANK(Liquor!B17),"",Liquor!B17))</f>
        <v/>
      </c>
      <c r="G3658" s="450" t="str">
        <f>if(Liquor!B17=0,"",if(ISBLANK(Liquor!B17),"",$B$3651))</f>
        <v/>
      </c>
      <c r="H3658" s="780">
        <f t="shared" si="38"/>
        <v>8</v>
      </c>
    </row>
    <row r="3659">
      <c r="A3659" s="779"/>
      <c r="D3659" s="450" t="str">
        <f>Liquor!A18</f>
        <v/>
      </c>
      <c r="E3659" s="450" t="str">
        <f>if(Liquor!B18=0,"",if(ISBLANK(Liquor!B18),"",Liquor!B18))</f>
        <v/>
      </c>
      <c r="G3659" s="450" t="str">
        <f>if(Liquor!B18=0,"",if(ISBLANK(Liquor!B18),"",$B$3651))</f>
        <v/>
      </c>
      <c r="H3659" s="780">
        <f t="shared" si="38"/>
        <v>9</v>
      </c>
    </row>
    <row r="3660">
      <c r="A3660" s="779"/>
      <c r="D3660" s="450" t="str">
        <f>Liquor!A19</f>
        <v/>
      </c>
      <c r="E3660" s="450" t="str">
        <f>if(Liquor!B19=0,"",if(ISBLANK(Liquor!B19),"",Liquor!B19))</f>
        <v/>
      </c>
      <c r="G3660" s="450" t="str">
        <f>if(Liquor!B19=0,"",if(ISBLANK(Liquor!B19),"",$B$3651))</f>
        <v/>
      </c>
      <c r="H3660" s="780">
        <f t="shared" si="38"/>
        <v>10</v>
      </c>
    </row>
    <row r="3661">
      <c r="A3661" s="779"/>
      <c r="D3661" s="450" t="str">
        <f>Liquor!A20</f>
        <v/>
      </c>
      <c r="E3661" s="450" t="str">
        <f>if(Liquor!B20=0,"",if(ISBLANK(Liquor!B20),"",Liquor!B20))</f>
        <v/>
      </c>
      <c r="G3661" s="450" t="str">
        <f>if(Liquor!B20=0,"",if(ISBLANK(Liquor!B20),"",$B$3651))</f>
        <v/>
      </c>
      <c r="H3661" s="780">
        <f t="shared" si="38"/>
        <v>11</v>
      </c>
    </row>
    <row r="3662">
      <c r="A3662" s="779"/>
      <c r="D3662" s="450" t="str">
        <f>Liquor!A21</f>
        <v/>
      </c>
      <c r="E3662" s="450" t="str">
        <f>if(Liquor!B21=0,"",if(ISBLANK(Liquor!B21),"",Liquor!B21))</f>
        <v/>
      </c>
      <c r="G3662" s="450" t="str">
        <f>if(Liquor!B21=0,"",if(ISBLANK(Liquor!B21),"",$B$3651))</f>
        <v/>
      </c>
      <c r="H3662" s="780">
        <f t="shared" si="38"/>
        <v>12</v>
      </c>
    </row>
    <row r="3663">
      <c r="A3663" s="779"/>
      <c r="D3663" s="450" t="str">
        <f>Liquor!A22</f>
        <v/>
      </c>
      <c r="E3663" s="450" t="str">
        <f>if(Liquor!B22=0,"",if(ISBLANK(Liquor!B22),"",Liquor!B22))</f>
        <v/>
      </c>
      <c r="G3663" s="450" t="str">
        <f>if(Liquor!B22=0,"",if(ISBLANK(Liquor!B22),"",$B$3651))</f>
        <v/>
      </c>
      <c r="H3663" s="780">
        <f t="shared" si="38"/>
        <v>13</v>
      </c>
    </row>
    <row r="3664">
      <c r="A3664" s="779"/>
      <c r="D3664" s="450" t="str">
        <f>Liquor!A23</f>
        <v/>
      </c>
      <c r="E3664" s="450" t="str">
        <f>if(Liquor!B23=0,"",if(ISBLANK(Liquor!B23),"",Liquor!B23))</f>
        <v/>
      </c>
      <c r="G3664" s="450" t="str">
        <f>if(Liquor!B23=0,"",if(ISBLANK(Liquor!B23),"",$B$3651))</f>
        <v/>
      </c>
      <c r="H3664" s="780">
        <f t="shared" si="38"/>
        <v>14</v>
      </c>
    </row>
    <row r="3665">
      <c r="A3665" s="779"/>
      <c r="D3665" s="450" t="str">
        <f>Liquor!A24</f>
        <v/>
      </c>
      <c r="E3665" s="450" t="str">
        <f>if(Liquor!B24=0,"",if(ISBLANK(Liquor!B24),"",Liquor!B24))</f>
        <v/>
      </c>
      <c r="G3665" s="450" t="str">
        <f>if(Liquor!B24=0,"",if(ISBLANK(Liquor!B24),"",$B$3651))</f>
        <v/>
      </c>
      <c r="H3665" s="780">
        <f t="shared" si="38"/>
        <v>15</v>
      </c>
    </row>
    <row r="3666">
      <c r="A3666" s="779"/>
      <c r="D3666" s="450" t="str">
        <f>Liquor!A25</f>
        <v/>
      </c>
      <c r="E3666" s="450" t="str">
        <f>if(Liquor!B25=0,"",if(ISBLANK(Liquor!B25),"",Liquor!B25))</f>
        <v/>
      </c>
      <c r="G3666" s="450" t="str">
        <f>if(Liquor!B25=0,"",if(ISBLANK(Liquor!B25),"",$B$3651))</f>
        <v/>
      </c>
      <c r="H3666" s="780">
        <f t="shared" si="38"/>
        <v>16</v>
      </c>
    </row>
    <row r="3667">
      <c r="A3667" s="779"/>
      <c r="D3667" s="450" t="str">
        <f>Liquor!A26</f>
        <v/>
      </c>
      <c r="E3667" s="450" t="str">
        <f>if(Liquor!B26=0,"",if(ISBLANK(Liquor!B26),"",Liquor!B26))</f>
        <v/>
      </c>
      <c r="G3667" s="450" t="str">
        <f>if(Liquor!B26=0,"",if(ISBLANK(Liquor!B26),"",$B$3651))</f>
        <v/>
      </c>
      <c r="H3667" s="780">
        <f t="shared" si="38"/>
        <v>17</v>
      </c>
    </row>
    <row r="3668">
      <c r="A3668" s="779"/>
      <c r="D3668" s="450" t="str">
        <f>Liquor!A27</f>
        <v/>
      </c>
      <c r="E3668" s="450" t="str">
        <f>if(Liquor!B27=0,"",if(ISBLANK(Liquor!B27),"",Liquor!B27))</f>
        <v/>
      </c>
      <c r="G3668" s="450" t="str">
        <f>if(Liquor!B27=0,"",if(ISBLANK(Liquor!B27),"",$B$3651))</f>
        <v/>
      </c>
      <c r="H3668" s="780">
        <f t="shared" si="38"/>
        <v>18</v>
      </c>
    </row>
    <row r="3669">
      <c r="A3669" s="779"/>
      <c r="D3669" s="450" t="str">
        <f>Liquor!A28</f>
        <v/>
      </c>
      <c r="E3669" s="450" t="str">
        <f>if(Liquor!B28=0,"",if(ISBLANK(Liquor!B28),"",Liquor!B28))</f>
        <v/>
      </c>
      <c r="G3669" s="450" t="str">
        <f>if(Liquor!B28=0,"",if(ISBLANK(Liquor!B28),"",$B$3651))</f>
        <v/>
      </c>
      <c r="H3669" s="780">
        <f t="shared" si="38"/>
        <v>19</v>
      </c>
    </row>
    <row r="3670">
      <c r="A3670" s="779"/>
      <c r="D3670" s="450" t="str">
        <f>Liquor!A29</f>
        <v/>
      </c>
      <c r="E3670" s="450" t="str">
        <f>if(Liquor!B29=0,"",if(ISBLANK(Liquor!B29),"",Liquor!B29))</f>
        <v/>
      </c>
      <c r="G3670" s="450" t="str">
        <f>if(Liquor!B29=0,"",if(ISBLANK(Liquor!B29),"",$B$3651))</f>
        <v/>
      </c>
      <c r="H3670" s="780">
        <f t="shared" si="38"/>
        <v>20</v>
      </c>
    </row>
    <row r="3671">
      <c r="A3671" s="779"/>
      <c r="D3671" s="450" t="str">
        <f>Liquor!A30</f>
        <v/>
      </c>
      <c r="E3671" s="450" t="str">
        <f>if(Liquor!B30=0,"",if(ISBLANK(Liquor!B30),"",Liquor!B30))</f>
        <v/>
      </c>
      <c r="G3671" s="450" t="str">
        <f>if(Liquor!B30=0,"",if(ISBLANK(Liquor!B30),"",$B$3651))</f>
        <v/>
      </c>
      <c r="H3671" s="780">
        <f t="shared" si="38"/>
        <v>21</v>
      </c>
    </row>
    <row r="3672">
      <c r="A3672" s="779"/>
      <c r="D3672" s="450" t="str">
        <f>Liquor!A31</f>
        <v/>
      </c>
      <c r="E3672" s="450" t="str">
        <f>if(Liquor!B31=0,"",if(ISBLANK(Liquor!B31),"",Liquor!B31))</f>
        <v/>
      </c>
      <c r="G3672" s="450" t="str">
        <f>if(Liquor!B31=0,"",if(ISBLANK(Liquor!B31),"",$B$3651))</f>
        <v/>
      </c>
      <c r="H3672" s="780">
        <f t="shared" si="38"/>
        <v>22</v>
      </c>
    </row>
    <row r="3673">
      <c r="A3673" s="779"/>
      <c r="D3673" s="450" t="str">
        <f>Liquor!A32</f>
        <v/>
      </c>
      <c r="E3673" s="450" t="str">
        <f>if(Liquor!B32=0,"",if(ISBLANK(Liquor!B32),"",Liquor!B32))</f>
        <v/>
      </c>
      <c r="G3673" s="450" t="str">
        <f>if(Liquor!B32=0,"",if(ISBLANK(Liquor!B32),"",$B$3651))</f>
        <v/>
      </c>
      <c r="H3673" s="780">
        <f t="shared" si="38"/>
        <v>23</v>
      </c>
    </row>
    <row r="3674">
      <c r="A3674" s="779"/>
      <c r="D3674" s="450" t="str">
        <f>Liquor!A33</f>
        <v/>
      </c>
      <c r="E3674" s="450" t="str">
        <f>if(Liquor!B33=0,"",if(ISBLANK(Liquor!B33),"",Liquor!B33))</f>
        <v/>
      </c>
      <c r="G3674" s="450" t="str">
        <f>if(Liquor!B33=0,"",if(ISBLANK(Liquor!B33),"",$B$3651))</f>
        <v/>
      </c>
      <c r="H3674" s="780">
        <f t="shared" si="38"/>
        <v>24</v>
      </c>
    </row>
    <row r="3675">
      <c r="A3675" s="779"/>
      <c r="D3675" s="450" t="str">
        <f>Liquor!A34</f>
        <v/>
      </c>
      <c r="E3675" s="450" t="str">
        <f>if(Liquor!B34=0,"",if(ISBLANK(Liquor!B34),"",Liquor!B34))</f>
        <v/>
      </c>
      <c r="G3675" s="450" t="str">
        <f>if(Liquor!B34=0,"",if(ISBLANK(Liquor!B34),"",$B$3651))</f>
        <v/>
      </c>
      <c r="H3675" s="780">
        <f t="shared" si="38"/>
        <v>25</v>
      </c>
    </row>
    <row r="3676">
      <c r="A3676" s="779"/>
      <c r="D3676" s="450" t="str">
        <f>Liquor!A35</f>
        <v/>
      </c>
      <c r="E3676" s="450" t="str">
        <f>if(Liquor!B35=0,"",if(ISBLANK(Liquor!B35),"",Liquor!B35))</f>
        <v/>
      </c>
      <c r="G3676" s="450" t="str">
        <f>if(Liquor!B35=0,"",if(ISBLANK(Liquor!B35),"",$B$3651))</f>
        <v/>
      </c>
      <c r="H3676" s="780">
        <f t="shared" si="38"/>
        <v>26</v>
      </c>
    </row>
    <row r="3677">
      <c r="A3677" s="779"/>
      <c r="D3677" s="450" t="str">
        <f>Liquor!A36</f>
        <v/>
      </c>
      <c r="E3677" s="450" t="str">
        <f>if(Liquor!B36=0,"",if(ISBLANK(Liquor!B36),"",Liquor!B36))</f>
        <v/>
      </c>
      <c r="G3677" s="450" t="str">
        <f>if(Liquor!B36=0,"",if(ISBLANK(Liquor!B36),"",$B$3651))</f>
        <v/>
      </c>
      <c r="H3677" s="780">
        <f t="shared" si="38"/>
        <v>27</v>
      </c>
    </row>
    <row r="3678">
      <c r="A3678" s="779"/>
      <c r="D3678" s="450" t="str">
        <f>Liquor!A37</f>
        <v/>
      </c>
      <c r="E3678" s="450" t="str">
        <f>if(Liquor!B37=0,"",if(ISBLANK(Liquor!B37),"",Liquor!B37))</f>
        <v/>
      </c>
      <c r="G3678" s="450" t="str">
        <f>if(Liquor!B37=0,"",if(ISBLANK(Liquor!B37),"",$B$3651))</f>
        <v/>
      </c>
      <c r="H3678" s="780">
        <f t="shared" si="38"/>
        <v>28</v>
      </c>
    </row>
    <row r="3679">
      <c r="A3679" s="779"/>
      <c r="D3679" s="450" t="str">
        <f>Liquor!A38</f>
        <v/>
      </c>
      <c r="E3679" s="450" t="str">
        <f>if(Liquor!B38=0,"",if(ISBLANK(Liquor!B38),"",Liquor!B38))</f>
        <v/>
      </c>
      <c r="G3679" s="450" t="str">
        <f>if(Liquor!B38=0,"",if(ISBLANK(Liquor!B38),"",$B$3651))</f>
        <v/>
      </c>
      <c r="H3679" s="780">
        <f t="shared" si="38"/>
        <v>29</v>
      </c>
    </row>
    <row r="3680">
      <c r="A3680" s="779"/>
      <c r="D3680" s="450" t="str">
        <f>Liquor!A39</f>
        <v/>
      </c>
      <c r="E3680" s="450" t="str">
        <f>if(Liquor!B39=0,"",if(ISBLANK(Liquor!B39),"",Liquor!B39))</f>
        <v/>
      </c>
      <c r="G3680" s="450" t="str">
        <f>if(Liquor!B39=0,"",if(ISBLANK(Liquor!B39),"",$B$3651))</f>
        <v/>
      </c>
      <c r="H3680" s="780">
        <f t="shared" si="38"/>
        <v>30</v>
      </c>
    </row>
    <row r="3681">
      <c r="A3681" s="779"/>
      <c r="D3681" s="450" t="str">
        <f>Liquor!A40</f>
        <v/>
      </c>
      <c r="E3681" s="450" t="str">
        <f>if(Liquor!B40=0,"",if(ISBLANK(Liquor!B40),"",Liquor!B40))</f>
        <v/>
      </c>
      <c r="G3681" s="450" t="str">
        <f>if(Liquor!B40=0,"",if(ISBLANK(Liquor!B40),"",$B$3651))</f>
        <v/>
      </c>
      <c r="H3681" s="780">
        <f t="shared" si="38"/>
        <v>31</v>
      </c>
    </row>
    <row r="3682">
      <c r="A3682" s="779"/>
      <c r="D3682" s="450" t="str">
        <f>Liquor!A41</f>
        <v/>
      </c>
      <c r="E3682" s="450" t="str">
        <f>if(Liquor!B41=0,"",if(ISBLANK(Liquor!B41),"",Liquor!B41))</f>
        <v/>
      </c>
      <c r="G3682" s="450" t="str">
        <f>if(Liquor!B41=0,"",if(ISBLANK(Liquor!B41),"",$B$3651))</f>
        <v/>
      </c>
      <c r="H3682" s="780">
        <f t="shared" si="38"/>
        <v>32</v>
      </c>
    </row>
    <row r="3683">
      <c r="A3683" s="779"/>
      <c r="D3683" s="450" t="str">
        <f>Liquor!A42</f>
        <v/>
      </c>
      <c r="E3683" s="450" t="str">
        <f>if(Liquor!B42=0,"",if(ISBLANK(Liquor!B42),"",Liquor!B42))</f>
        <v/>
      </c>
      <c r="G3683" s="450" t="str">
        <f>if(Liquor!B42=0,"",if(ISBLANK(Liquor!B42),"",$B$3651))</f>
        <v/>
      </c>
      <c r="H3683" s="780">
        <f t="shared" si="38"/>
        <v>33</v>
      </c>
    </row>
    <row r="3684">
      <c r="A3684" s="779"/>
      <c r="D3684" s="450" t="str">
        <f>Liquor!A43</f>
        <v/>
      </c>
      <c r="E3684" s="450" t="str">
        <f>if(Liquor!B43=0,"",if(ISBLANK(Liquor!B43),"",Liquor!B43))</f>
        <v/>
      </c>
      <c r="G3684" s="450" t="str">
        <f>if(Liquor!B43=0,"",if(ISBLANK(Liquor!B43),"",$B$3651))</f>
        <v/>
      </c>
      <c r="H3684" s="780">
        <f t="shared" si="38"/>
        <v>34</v>
      </c>
    </row>
    <row r="3685">
      <c r="A3685" s="779"/>
      <c r="D3685" s="450" t="str">
        <f>Liquor!A44</f>
        <v/>
      </c>
      <c r="E3685" s="450" t="str">
        <f>if(Liquor!B44=0,"",if(ISBLANK(Liquor!B44),"",Liquor!B44))</f>
        <v/>
      </c>
      <c r="G3685" s="450" t="str">
        <f>if(Liquor!B44=0,"",if(ISBLANK(Liquor!B44),"",$B$3651))</f>
        <v/>
      </c>
      <c r="H3685" s="780">
        <f t="shared" si="38"/>
        <v>35</v>
      </c>
    </row>
    <row r="3686">
      <c r="A3686" s="779"/>
      <c r="D3686" s="450" t="str">
        <f>Liquor!A45</f>
        <v/>
      </c>
      <c r="E3686" s="450" t="str">
        <f>if(Liquor!B45=0,"",if(ISBLANK(Liquor!B45),"",Liquor!B45))</f>
        <v/>
      </c>
      <c r="G3686" s="450" t="str">
        <f>if(Liquor!B45=0,"",if(ISBLANK(Liquor!B45),"",$B$3651))</f>
        <v/>
      </c>
      <c r="H3686" s="780">
        <f t="shared" si="38"/>
        <v>36</v>
      </c>
    </row>
    <row r="3687">
      <c r="A3687" s="779"/>
      <c r="D3687" s="450" t="str">
        <f>Liquor!A46</f>
        <v/>
      </c>
      <c r="E3687" s="450" t="str">
        <f>if(Liquor!B46=0,"",if(ISBLANK(Liquor!B46),"",Liquor!B46))</f>
        <v/>
      </c>
      <c r="G3687" s="450" t="str">
        <f>if(Liquor!B46=0,"",if(ISBLANK(Liquor!B46),"",$B$3651))</f>
        <v/>
      </c>
      <c r="H3687" s="780">
        <f t="shared" si="38"/>
        <v>37</v>
      </c>
    </row>
    <row r="3688">
      <c r="A3688" s="779"/>
      <c r="D3688" s="450" t="str">
        <f>Liquor!A47</f>
        <v/>
      </c>
      <c r="E3688" s="450" t="str">
        <f>if(Liquor!B47=0,"",if(ISBLANK(Liquor!B47),"",Liquor!B47))</f>
        <v/>
      </c>
      <c r="G3688" s="450" t="str">
        <f>if(Liquor!B47=0,"",if(ISBLANK(Liquor!B47),"",$B$3651))</f>
        <v/>
      </c>
      <c r="H3688" s="780">
        <f t="shared" si="38"/>
        <v>38</v>
      </c>
    </row>
    <row r="3689">
      <c r="A3689" s="779"/>
      <c r="D3689" s="450" t="str">
        <f>Liquor!A48</f>
        <v/>
      </c>
      <c r="E3689" s="450" t="str">
        <f>if(Liquor!B48=0,"",if(ISBLANK(Liquor!B48),"",Liquor!B48))</f>
        <v/>
      </c>
      <c r="G3689" s="450" t="str">
        <f>if(Liquor!B48=0,"",if(ISBLANK(Liquor!B48),"",$B$3651))</f>
        <v/>
      </c>
      <c r="H3689" s="780">
        <f t="shared" si="38"/>
        <v>39</v>
      </c>
    </row>
    <row r="3690">
      <c r="A3690" s="779"/>
      <c r="D3690" s="450" t="str">
        <f>Liquor!A49</f>
        <v/>
      </c>
      <c r="E3690" s="450" t="str">
        <f>if(Liquor!B49=0,"",if(ISBLANK(Liquor!B49),"",Liquor!B49))</f>
        <v/>
      </c>
      <c r="G3690" s="450" t="str">
        <f>if(Liquor!B49=0,"",if(ISBLANK(Liquor!B49),"",$B$3651))</f>
        <v/>
      </c>
      <c r="H3690" s="780">
        <f t="shared" si="38"/>
        <v>40</v>
      </c>
    </row>
    <row r="3691">
      <c r="A3691" s="779"/>
      <c r="D3691" s="450" t="str">
        <f>Liquor!A50</f>
        <v/>
      </c>
      <c r="E3691" s="450" t="str">
        <f>if(Liquor!B50=0,"",if(ISBLANK(Liquor!B50),"",Liquor!B50))</f>
        <v/>
      </c>
      <c r="G3691" s="450" t="str">
        <f>if(Liquor!B50=0,"",if(ISBLANK(Liquor!B50),"",$B$3651))</f>
        <v/>
      </c>
      <c r="H3691" s="780">
        <f t="shared" si="38"/>
        <v>41</v>
      </c>
    </row>
    <row r="3692">
      <c r="A3692" s="779"/>
      <c r="D3692" s="450" t="str">
        <f>Liquor!A51</f>
        <v/>
      </c>
      <c r="E3692" s="450" t="str">
        <f>if(Liquor!B51=0,"",if(ISBLANK(Liquor!B51),"",Liquor!B51))</f>
        <v/>
      </c>
      <c r="G3692" s="450" t="str">
        <f>if(Liquor!B51=0,"",if(ISBLANK(Liquor!B51),"",$B$3651))</f>
        <v/>
      </c>
      <c r="H3692" s="780">
        <f t="shared" si="38"/>
        <v>42</v>
      </c>
    </row>
    <row r="3693">
      <c r="A3693" s="779"/>
      <c r="D3693" s="450" t="str">
        <f>Liquor!A52</f>
        <v/>
      </c>
      <c r="E3693" s="450" t="str">
        <f>if(Liquor!B52=0,"",if(ISBLANK(Liquor!B52),"",Liquor!B52))</f>
        <v/>
      </c>
      <c r="G3693" s="450" t="str">
        <f>if(Liquor!B52=0,"",if(ISBLANK(Liquor!B52),"",$B$3651))</f>
        <v/>
      </c>
      <c r="H3693" s="780">
        <f t="shared" si="38"/>
        <v>43</v>
      </c>
    </row>
    <row r="3694">
      <c r="A3694" s="779"/>
      <c r="D3694" s="450" t="str">
        <f>Liquor!A53</f>
        <v/>
      </c>
      <c r="E3694" s="450" t="str">
        <f>if(Liquor!B53=0,"",if(ISBLANK(Liquor!B53),"",Liquor!B53))</f>
        <v/>
      </c>
      <c r="G3694" s="450" t="str">
        <f>if(Liquor!B53=0,"",if(ISBLANK(Liquor!B53),"",$B$3651))</f>
        <v/>
      </c>
      <c r="H3694" s="780">
        <f t="shared" si="38"/>
        <v>44</v>
      </c>
    </row>
    <row r="3695">
      <c r="A3695" s="779"/>
      <c r="D3695" s="450" t="str">
        <f>Liquor!A54</f>
        <v/>
      </c>
      <c r="E3695" s="450" t="str">
        <f>if(Liquor!B54=0,"",if(ISBLANK(Liquor!B54),"",Liquor!B54))</f>
        <v/>
      </c>
      <c r="G3695" s="450" t="str">
        <f>if(Liquor!B54=0,"",if(ISBLANK(Liquor!B54),"",$B$3651))</f>
        <v/>
      </c>
      <c r="H3695" s="780">
        <f t="shared" si="38"/>
        <v>45</v>
      </c>
    </row>
    <row r="3696">
      <c r="A3696" s="779"/>
      <c r="D3696" s="450" t="str">
        <f>Liquor!A55</f>
        <v/>
      </c>
      <c r="E3696" s="450" t="str">
        <f>if(Liquor!B55=0,"",if(ISBLANK(Liquor!B55),"",Liquor!B55))</f>
        <v/>
      </c>
      <c r="G3696" s="450" t="str">
        <f>if(Liquor!B55=0,"",if(ISBLANK(Liquor!B55),"",$B$3651))</f>
        <v/>
      </c>
      <c r="H3696" s="780">
        <f t="shared" si="38"/>
        <v>46</v>
      </c>
    </row>
    <row r="3697">
      <c r="A3697" s="779"/>
      <c r="D3697" s="450" t="str">
        <f>Liquor!A56</f>
        <v/>
      </c>
      <c r="E3697" s="450" t="str">
        <f>if(Liquor!B56=0,"",if(ISBLANK(Liquor!B56),"",Liquor!B56))</f>
        <v/>
      </c>
      <c r="G3697" s="450" t="str">
        <f>if(Liquor!B56=0,"",if(ISBLANK(Liquor!B56),"",$B$3651))</f>
        <v/>
      </c>
      <c r="H3697" s="780">
        <f t="shared" si="38"/>
        <v>47</v>
      </c>
    </row>
    <row r="3698">
      <c r="A3698" s="779"/>
      <c r="D3698" s="450" t="str">
        <f>Liquor!A57</f>
        <v/>
      </c>
      <c r="E3698" s="450" t="str">
        <f>if(Liquor!B57=0,"",if(ISBLANK(Liquor!B57),"",Liquor!B57))</f>
        <v/>
      </c>
      <c r="G3698" s="450" t="str">
        <f>if(Liquor!B57=0,"",if(ISBLANK(Liquor!B57),"",$B$3651))</f>
        <v/>
      </c>
      <c r="H3698" s="780">
        <f t="shared" si="38"/>
        <v>48</v>
      </c>
    </row>
    <row r="3699">
      <c r="A3699" s="779"/>
      <c r="D3699" s="450" t="str">
        <f>Liquor!A58</f>
        <v/>
      </c>
      <c r="E3699" s="450" t="str">
        <f>if(Liquor!B58=0,"",if(ISBLANK(Liquor!B58),"",Liquor!B58))</f>
        <v/>
      </c>
      <c r="G3699" s="450" t="str">
        <f>if(Liquor!B58=0,"",if(ISBLANK(Liquor!B58),"",$B$3651))</f>
        <v/>
      </c>
      <c r="H3699" s="780">
        <f t="shared" si="38"/>
        <v>49</v>
      </c>
    </row>
    <row r="3700">
      <c r="A3700" s="779"/>
      <c r="D3700" s="450" t="str">
        <f>Liquor!A59</f>
        <v/>
      </c>
      <c r="E3700" s="450" t="str">
        <f>if(Liquor!B59=0,"",if(ISBLANK(Liquor!B59),"",Liquor!B59))</f>
        <v/>
      </c>
      <c r="G3700" s="450" t="str">
        <f>if(Liquor!B59=0,"",if(ISBLANK(Liquor!B59),"",$B$3651))</f>
        <v/>
      </c>
      <c r="H3700" s="780">
        <f t="shared" si="38"/>
        <v>50</v>
      </c>
    </row>
    <row r="3701">
      <c r="A3701" s="779"/>
      <c r="D3701" s="450" t="str">
        <f>Liquor!A60</f>
        <v/>
      </c>
      <c r="E3701" s="450" t="str">
        <f>if(Liquor!B60=0,"",if(ISBLANK(Liquor!B60),"",Liquor!B60))</f>
        <v/>
      </c>
      <c r="G3701" s="450" t="str">
        <f>if(Liquor!B60=0,"",if(ISBLANK(Liquor!B60),"",$B$3651))</f>
        <v/>
      </c>
      <c r="H3701" s="780">
        <f t="shared" si="38"/>
        <v>51</v>
      </c>
    </row>
    <row r="3702">
      <c r="A3702" s="779"/>
      <c r="D3702" s="450" t="str">
        <f>Liquor!A61</f>
        <v/>
      </c>
      <c r="E3702" s="450" t="str">
        <f>if(Liquor!B61=0,"",if(ISBLANK(Liquor!B61),"",Liquor!B61))</f>
        <v/>
      </c>
      <c r="G3702" s="450" t="str">
        <f>if(Liquor!B61=0,"",if(ISBLANK(Liquor!B61),"",$B$3651))</f>
        <v/>
      </c>
      <c r="H3702" s="780">
        <f t="shared" si="38"/>
        <v>52</v>
      </c>
    </row>
    <row r="3703">
      <c r="A3703" s="779"/>
      <c r="D3703" s="450" t="str">
        <f>Liquor!A62</f>
        <v/>
      </c>
      <c r="E3703" s="450" t="str">
        <f>if(Liquor!B62=0,"",if(ISBLANK(Liquor!B62),"",Liquor!B62))</f>
        <v/>
      </c>
      <c r="G3703" s="450" t="str">
        <f>if(Liquor!B62=0,"",if(ISBLANK(Liquor!B62),"",$B$3651))</f>
        <v/>
      </c>
      <c r="H3703" s="780">
        <f t="shared" si="38"/>
        <v>53</v>
      </c>
    </row>
    <row r="3704">
      <c r="A3704" s="779"/>
      <c r="D3704" s="450" t="str">
        <f>Liquor!A63</f>
        <v/>
      </c>
      <c r="E3704" s="450" t="str">
        <f>if(Liquor!B63=0,"",if(ISBLANK(Liquor!B63),"",Liquor!B63))</f>
        <v/>
      </c>
      <c r="G3704" s="450" t="str">
        <f>if(Liquor!B63=0,"",if(ISBLANK(Liquor!B63),"",$B$3651))</f>
        <v/>
      </c>
      <c r="H3704" s="780">
        <f t="shared" si="38"/>
        <v>54</v>
      </c>
    </row>
    <row r="3705">
      <c r="A3705" s="779"/>
      <c r="D3705" s="450" t="str">
        <f>Liquor!A64</f>
        <v/>
      </c>
      <c r="E3705" s="450" t="str">
        <f>if(Liquor!B64=0,"",if(ISBLANK(Liquor!B64),"",Liquor!B64))</f>
        <v/>
      </c>
      <c r="G3705" s="450" t="str">
        <f>if(Liquor!B64=0,"",if(ISBLANK(Liquor!B64),"",$B$3651))</f>
        <v/>
      </c>
      <c r="H3705" s="780">
        <f t="shared" si="38"/>
        <v>55</v>
      </c>
    </row>
    <row r="3706">
      <c r="A3706" s="779"/>
      <c r="D3706" s="450" t="str">
        <f>Liquor!A65</f>
        <v/>
      </c>
      <c r="E3706" s="450" t="str">
        <f>if(Liquor!B65=0,"",if(ISBLANK(Liquor!B65),"",Liquor!B65))</f>
        <v/>
      </c>
      <c r="G3706" s="450" t="str">
        <f>if(Liquor!B65=0,"",if(ISBLANK(Liquor!B65),"",$B$3651))</f>
        <v/>
      </c>
      <c r="H3706" s="780">
        <f t="shared" si="38"/>
        <v>56</v>
      </c>
    </row>
    <row r="3707">
      <c r="A3707" s="779"/>
      <c r="D3707" s="450" t="str">
        <f>Liquor!A66</f>
        <v/>
      </c>
      <c r="E3707" s="450" t="str">
        <f>if(Liquor!B66=0,"",if(ISBLANK(Liquor!B66),"",Liquor!B66))</f>
        <v/>
      </c>
      <c r="G3707" s="450" t="str">
        <f>if(Liquor!B66=0,"",if(ISBLANK(Liquor!B66),"",$B$3651))</f>
        <v/>
      </c>
      <c r="H3707" s="780">
        <f t="shared" si="38"/>
        <v>57</v>
      </c>
    </row>
    <row r="3708">
      <c r="A3708" s="779"/>
      <c r="D3708" s="450" t="str">
        <f>Liquor!A67</f>
        <v/>
      </c>
      <c r="E3708" s="450" t="str">
        <f>if(Liquor!B67=0,"",if(ISBLANK(Liquor!B67),"",Liquor!B67))</f>
        <v/>
      </c>
      <c r="G3708" s="450" t="str">
        <f>if(Liquor!B67=0,"",if(ISBLANK(Liquor!B67),"",$B$3651))</f>
        <v/>
      </c>
      <c r="H3708" s="780">
        <f t="shared" si="38"/>
        <v>58</v>
      </c>
    </row>
    <row r="3709">
      <c r="A3709" s="779"/>
      <c r="D3709" s="450" t="str">
        <f>Liquor!A68</f>
        <v/>
      </c>
      <c r="E3709" s="450" t="str">
        <f>if(Liquor!B68=0,"",if(ISBLANK(Liquor!B68),"",Liquor!B68))</f>
        <v/>
      </c>
      <c r="G3709" s="450" t="str">
        <f>if(Liquor!B68=0,"",if(ISBLANK(Liquor!B68),"",$B$3651))</f>
        <v/>
      </c>
      <c r="H3709" s="780">
        <f t="shared" si="38"/>
        <v>59</v>
      </c>
    </row>
    <row r="3710">
      <c r="A3710" s="779"/>
      <c r="D3710" s="450" t="str">
        <f>Liquor!A69</f>
        <v/>
      </c>
      <c r="E3710" s="450" t="str">
        <f>if(Liquor!B69=0,"",if(ISBLANK(Liquor!B69),"",Liquor!B69))</f>
        <v/>
      </c>
      <c r="G3710" s="450" t="str">
        <f>if(Liquor!B69=0,"",if(ISBLANK(Liquor!B69),"",$B$3651))</f>
        <v/>
      </c>
      <c r="H3710" s="780">
        <f t="shared" si="38"/>
        <v>60</v>
      </c>
    </row>
    <row r="3711">
      <c r="A3711" s="779"/>
      <c r="D3711" s="450" t="str">
        <f>Liquor!A70</f>
        <v/>
      </c>
      <c r="E3711" s="450" t="str">
        <f>if(Liquor!B70=0,"",if(ISBLANK(Liquor!B70),"",Liquor!B70))</f>
        <v/>
      </c>
      <c r="G3711" s="450" t="str">
        <f>if(Liquor!B70=0,"",if(ISBLANK(Liquor!B70),"",$B$3651))</f>
        <v/>
      </c>
      <c r="H3711" s="780">
        <f t="shared" si="38"/>
        <v>61</v>
      </c>
    </row>
    <row r="3712">
      <c r="A3712" s="779"/>
      <c r="D3712" s="450" t="str">
        <f>Liquor!A71</f>
        <v/>
      </c>
      <c r="E3712" s="450" t="str">
        <f>if(Liquor!B71=0,"",if(ISBLANK(Liquor!B71),"",Liquor!B71))</f>
        <v/>
      </c>
      <c r="G3712" s="450" t="str">
        <f>if(Liquor!B71=0,"",if(ISBLANK(Liquor!B71),"",$B$3651))</f>
        <v/>
      </c>
      <c r="H3712" s="780">
        <f t="shared" si="38"/>
        <v>62</v>
      </c>
    </row>
    <row r="3713">
      <c r="A3713" s="779"/>
      <c r="D3713" s="450" t="str">
        <f>Liquor!A72</f>
        <v/>
      </c>
      <c r="E3713" s="450" t="str">
        <f>if(Liquor!B72=0,"",if(ISBLANK(Liquor!B72),"",Liquor!B72))</f>
        <v/>
      </c>
      <c r="G3713" s="450" t="str">
        <f>if(Liquor!B72=0,"",if(ISBLANK(Liquor!B72),"",$B$3651))</f>
        <v/>
      </c>
      <c r="H3713" s="780">
        <f t="shared" si="38"/>
        <v>63</v>
      </c>
    </row>
    <row r="3714">
      <c r="A3714" s="779"/>
      <c r="D3714" s="450" t="str">
        <f>Liquor!A73</f>
        <v/>
      </c>
      <c r="E3714" s="450" t="str">
        <f>if(Liquor!B73=0,"",if(ISBLANK(Liquor!B73),"",Liquor!B73))</f>
        <v/>
      </c>
      <c r="G3714" s="450" t="str">
        <f>if(Liquor!B73=0,"",if(ISBLANK(Liquor!B73),"",$B$3651))</f>
        <v/>
      </c>
      <c r="H3714" s="780">
        <f t="shared" si="38"/>
        <v>64</v>
      </c>
    </row>
    <row r="3715">
      <c r="A3715" s="779"/>
      <c r="D3715" s="450" t="str">
        <f>Liquor!A74</f>
        <v/>
      </c>
      <c r="E3715" s="450" t="str">
        <f>if(Liquor!B74=0,"",if(ISBLANK(Liquor!B74),"",Liquor!B74))</f>
        <v/>
      </c>
      <c r="G3715" s="450" t="str">
        <f>if(Liquor!B74=0,"",if(ISBLANK(Liquor!B74),"",$B$3651))</f>
        <v/>
      </c>
      <c r="H3715" s="780">
        <f t="shared" si="38"/>
        <v>65</v>
      </c>
    </row>
    <row r="3716">
      <c r="A3716" s="779"/>
      <c r="D3716" s="450" t="str">
        <f>Liquor!A75</f>
        <v/>
      </c>
      <c r="E3716" s="450" t="str">
        <f>if(Liquor!B75=0,"",if(ISBLANK(Liquor!B75),"",Liquor!B75))</f>
        <v/>
      </c>
      <c r="G3716" s="450" t="str">
        <f>if(Liquor!B75=0,"",if(ISBLANK(Liquor!B75),"",$B$3651))</f>
        <v/>
      </c>
      <c r="H3716" s="780">
        <f t="shared" si="38"/>
        <v>66</v>
      </c>
    </row>
    <row r="3717">
      <c r="A3717" s="779"/>
      <c r="D3717" s="450" t="str">
        <f>Liquor!A76</f>
        <v/>
      </c>
      <c r="E3717" s="450" t="str">
        <f>if(Liquor!B76=0,"",if(ISBLANK(Liquor!B76),"",Liquor!B76))</f>
        <v/>
      </c>
      <c r="G3717" s="450" t="str">
        <f>if(Liquor!B76=0,"",if(ISBLANK(Liquor!B76),"",$B$3651))</f>
        <v/>
      </c>
      <c r="H3717" s="780">
        <f t="shared" si="38"/>
        <v>67</v>
      </c>
    </row>
    <row r="3718">
      <c r="A3718" s="779"/>
      <c r="D3718" s="450" t="str">
        <f>Liquor!A77</f>
        <v/>
      </c>
      <c r="E3718" s="450" t="str">
        <f>if(Liquor!B77=0,"",if(ISBLANK(Liquor!B77),"",Liquor!B77))</f>
        <v/>
      </c>
      <c r="G3718" s="450" t="str">
        <f>if(Liquor!B77=0,"",if(ISBLANK(Liquor!B77),"",$B$3651))</f>
        <v/>
      </c>
      <c r="H3718" s="780">
        <f t="shared" si="38"/>
        <v>68</v>
      </c>
    </row>
    <row r="3719">
      <c r="A3719" s="779"/>
      <c r="D3719" s="450" t="str">
        <f>Liquor!A78</f>
        <v/>
      </c>
      <c r="E3719" s="450" t="str">
        <f>if(Liquor!B78=0,"",if(ISBLANK(Liquor!B78),"",Liquor!B78))</f>
        <v/>
      </c>
      <c r="G3719" s="450" t="str">
        <f>if(Liquor!B78=0,"",if(ISBLANK(Liquor!B78),"",$B$3651))</f>
        <v/>
      </c>
      <c r="H3719" s="780">
        <f t="shared" si="38"/>
        <v>69</v>
      </c>
    </row>
    <row r="3720">
      <c r="A3720" s="779"/>
      <c r="D3720" s="450" t="str">
        <f>Liquor!A79</f>
        <v/>
      </c>
      <c r="E3720" s="450" t="str">
        <f>if(Liquor!B79=0,"",if(ISBLANK(Liquor!B79),"",Liquor!B79))</f>
        <v/>
      </c>
      <c r="G3720" s="450" t="str">
        <f>if(Liquor!B79=0,"",if(ISBLANK(Liquor!B79),"",$B$3651))</f>
        <v/>
      </c>
      <c r="H3720" s="780">
        <f t="shared" si="38"/>
        <v>70</v>
      </c>
    </row>
    <row r="3721">
      <c r="A3721" s="779"/>
      <c r="D3721" s="450" t="str">
        <f>Liquor!A80</f>
        <v/>
      </c>
      <c r="E3721" s="450" t="str">
        <f>if(Liquor!B80=0,"",if(ISBLANK(Liquor!B80),"",Liquor!B80))</f>
        <v/>
      </c>
      <c r="G3721" s="450" t="str">
        <f>if(Liquor!B80=0,"",if(ISBLANK(Liquor!B80),"",$B$3651))</f>
        <v/>
      </c>
      <c r="H3721" s="780">
        <f t="shared" si="38"/>
        <v>71</v>
      </c>
    </row>
    <row r="3722">
      <c r="A3722" s="779"/>
      <c r="D3722" s="450" t="str">
        <f>Liquor!A81</f>
        <v/>
      </c>
      <c r="E3722" s="450" t="str">
        <f>if(Liquor!B81=0,"",if(ISBLANK(Liquor!B81),"",Liquor!B81))</f>
        <v/>
      </c>
      <c r="G3722" s="450" t="str">
        <f>if(Liquor!B81=0,"",if(ISBLANK(Liquor!B81),"",$B$3651))</f>
        <v/>
      </c>
      <c r="H3722" s="780">
        <f t="shared" si="38"/>
        <v>72</v>
      </c>
    </row>
    <row r="3723">
      <c r="A3723" s="779"/>
      <c r="D3723" s="450" t="str">
        <f>Liquor!A82</f>
        <v/>
      </c>
      <c r="E3723" s="450" t="str">
        <f>if(Liquor!B82=0,"",if(ISBLANK(Liquor!B82),"",Liquor!B82))</f>
        <v/>
      </c>
      <c r="G3723" s="450" t="str">
        <f>if(Liquor!B82=0,"",if(ISBLANK(Liquor!B82),"",$B$3651))</f>
        <v/>
      </c>
      <c r="H3723" s="780">
        <f t="shared" si="38"/>
        <v>73</v>
      </c>
    </row>
    <row r="3724">
      <c r="A3724" s="779"/>
      <c r="D3724" s="450" t="str">
        <f>Liquor!A83</f>
        <v/>
      </c>
      <c r="E3724" s="450" t="str">
        <f>if(Liquor!B83=0,"",if(ISBLANK(Liquor!B83),"",Liquor!B83))</f>
        <v/>
      </c>
      <c r="G3724" s="450" t="str">
        <f>if(Liquor!B83=0,"",if(ISBLANK(Liquor!B83),"",$B$3651))</f>
        <v/>
      </c>
      <c r="H3724" s="780">
        <f t="shared" si="38"/>
        <v>74</v>
      </c>
    </row>
    <row r="3725">
      <c r="A3725" s="779"/>
      <c r="D3725" s="450" t="str">
        <f>Liquor!A84</f>
        <v/>
      </c>
      <c r="E3725" s="450" t="str">
        <f>if(Liquor!B84=0,"",if(ISBLANK(Liquor!B84),"",Liquor!B84))</f>
        <v/>
      </c>
      <c r="G3725" s="450" t="str">
        <f>if(Liquor!B84=0,"",if(ISBLANK(Liquor!B84),"",$B$3651))</f>
        <v/>
      </c>
      <c r="H3725" s="780">
        <f t="shared" si="38"/>
        <v>75</v>
      </c>
    </row>
    <row r="3726">
      <c r="A3726" s="779"/>
      <c r="D3726" s="450" t="str">
        <f>Liquor!A85</f>
        <v/>
      </c>
      <c r="E3726" s="450" t="str">
        <f>if(Liquor!B85=0,"",if(ISBLANK(Liquor!B85),"",Liquor!B85))</f>
        <v/>
      </c>
      <c r="G3726" s="450" t="str">
        <f>if(Liquor!B85=0,"",if(ISBLANK(Liquor!B85),"",$B$3651))</f>
        <v/>
      </c>
      <c r="H3726" s="780">
        <f t="shared" si="38"/>
        <v>76</v>
      </c>
    </row>
    <row r="3727">
      <c r="A3727" s="779"/>
      <c r="D3727" s="450" t="str">
        <f>Liquor!A86</f>
        <v/>
      </c>
      <c r="E3727" s="450" t="str">
        <f>if(Liquor!B86=0,"",if(ISBLANK(Liquor!B86),"",Liquor!B86))</f>
        <v/>
      </c>
      <c r="G3727" s="450" t="str">
        <f>if(Liquor!B86=0,"",if(ISBLANK(Liquor!B86),"",$B$3651))</f>
        <v/>
      </c>
      <c r="H3727" s="780">
        <f t="shared" si="38"/>
        <v>77</v>
      </c>
    </row>
    <row r="3728">
      <c r="A3728" s="779"/>
      <c r="D3728" s="450" t="str">
        <f>Liquor!A87</f>
        <v/>
      </c>
      <c r="E3728" s="450" t="str">
        <f>if(Liquor!B87=0,"",if(ISBLANK(Liquor!B87),"",Liquor!B87))</f>
        <v/>
      </c>
      <c r="G3728" s="450" t="str">
        <f>if(Liquor!B87=0,"",if(ISBLANK(Liquor!B87),"",$B$3651))</f>
        <v/>
      </c>
      <c r="H3728" s="780">
        <f t="shared" si="38"/>
        <v>78</v>
      </c>
    </row>
    <row r="3729">
      <c r="A3729" s="779"/>
      <c r="D3729" s="450" t="str">
        <f>Liquor!A88</f>
        <v/>
      </c>
      <c r="E3729" s="450" t="str">
        <f>if(Liquor!B88=0,"",if(ISBLANK(Liquor!B88),"",Liquor!B88))</f>
        <v/>
      </c>
      <c r="G3729" s="450" t="str">
        <f>if(Liquor!B88=0,"",if(ISBLANK(Liquor!B88),"",$B$3651))</f>
        <v/>
      </c>
      <c r="H3729" s="780">
        <f t="shared" si="38"/>
        <v>79</v>
      </c>
    </row>
    <row r="3730">
      <c r="A3730" s="779"/>
      <c r="D3730" s="450" t="str">
        <f>Liquor!A89</f>
        <v/>
      </c>
      <c r="E3730" s="450" t="str">
        <f>if(Liquor!B89=0,"",if(ISBLANK(Liquor!B89),"",Liquor!B89))</f>
        <v/>
      </c>
      <c r="G3730" s="450" t="str">
        <f>if(Liquor!B89=0,"",if(ISBLANK(Liquor!B89),"",$B$3651))</f>
        <v/>
      </c>
      <c r="H3730" s="780">
        <f t="shared" si="38"/>
        <v>80</v>
      </c>
    </row>
    <row r="3731">
      <c r="A3731" s="779"/>
      <c r="D3731" s="450" t="str">
        <f>Liquor!A90</f>
        <v/>
      </c>
      <c r="E3731" s="450" t="str">
        <f>if(Liquor!B90=0,"",if(ISBLANK(Liquor!B90),"",Liquor!B90))</f>
        <v/>
      </c>
      <c r="G3731" s="450" t="str">
        <f>if(Liquor!B90=0,"",if(ISBLANK(Liquor!B90),"",$B$3651))</f>
        <v/>
      </c>
      <c r="H3731" s="780">
        <f t="shared" si="38"/>
        <v>81</v>
      </c>
    </row>
    <row r="3732">
      <c r="A3732" s="779"/>
      <c r="D3732" s="450" t="str">
        <f>Liquor!A91</f>
        <v/>
      </c>
      <c r="E3732" s="450" t="str">
        <f>if(Liquor!B91=0,"",if(ISBLANK(Liquor!B91),"",Liquor!B91))</f>
        <v/>
      </c>
      <c r="G3732" s="450" t="str">
        <f>if(Liquor!B91=0,"",if(ISBLANK(Liquor!B91),"",$B$3651))</f>
        <v/>
      </c>
      <c r="H3732" s="780">
        <f t="shared" si="38"/>
        <v>82</v>
      </c>
    </row>
    <row r="3733">
      <c r="A3733" s="779"/>
      <c r="D3733" s="450" t="str">
        <f>Liquor!A92</f>
        <v/>
      </c>
      <c r="E3733" s="450" t="str">
        <f>if(Liquor!B92=0,"",if(ISBLANK(Liquor!B92),"",Liquor!B92))</f>
        <v/>
      </c>
      <c r="G3733" s="450" t="str">
        <f>if(Liquor!B92=0,"",if(ISBLANK(Liquor!B92),"",$B$3651))</f>
        <v/>
      </c>
      <c r="H3733" s="780">
        <f t="shared" si="38"/>
        <v>83</v>
      </c>
    </row>
    <row r="3734">
      <c r="A3734" s="779"/>
      <c r="D3734" s="450" t="str">
        <f>Liquor!A93</f>
        <v/>
      </c>
      <c r="E3734" s="450" t="str">
        <f>if(Liquor!B93=0,"",if(ISBLANK(Liquor!B93),"",Liquor!B93))</f>
        <v/>
      </c>
      <c r="G3734" s="450" t="str">
        <f>if(Liquor!B93=0,"",if(ISBLANK(Liquor!B93),"",$B$3651))</f>
        <v/>
      </c>
      <c r="H3734" s="780">
        <f t="shared" si="38"/>
        <v>84</v>
      </c>
    </row>
    <row r="3735">
      <c r="A3735" s="779"/>
      <c r="D3735" s="450" t="str">
        <f>Liquor!A94</f>
        <v/>
      </c>
      <c r="E3735" s="450" t="str">
        <f>if(Liquor!B94=0,"",if(ISBLANK(Liquor!B94),"",Liquor!B94))</f>
        <v/>
      </c>
      <c r="G3735" s="450" t="str">
        <f>if(Liquor!B94=0,"",if(ISBLANK(Liquor!B94),"",$B$3651))</f>
        <v/>
      </c>
      <c r="H3735" s="780">
        <f t="shared" si="38"/>
        <v>85</v>
      </c>
    </row>
    <row r="3736">
      <c r="A3736" s="779"/>
      <c r="D3736" s="450" t="str">
        <f>Liquor!A95</f>
        <v/>
      </c>
      <c r="E3736" s="450" t="str">
        <f>if(Liquor!B95=0,"",if(ISBLANK(Liquor!B95),"",Liquor!B95))</f>
        <v/>
      </c>
      <c r="G3736" s="450" t="str">
        <f>if(Liquor!B95=0,"",if(ISBLANK(Liquor!B95),"",$B$3651))</f>
        <v/>
      </c>
      <c r="H3736" s="780">
        <f t="shared" si="38"/>
        <v>86</v>
      </c>
    </row>
    <row r="3737">
      <c r="A3737" s="779"/>
      <c r="D3737" s="450" t="str">
        <f>Liquor!A96</f>
        <v/>
      </c>
      <c r="E3737" s="450" t="str">
        <f>if(Liquor!B96=0,"",if(ISBLANK(Liquor!B96),"",Liquor!B96))</f>
        <v/>
      </c>
      <c r="G3737" s="450" t="str">
        <f>if(Liquor!B96=0,"",if(ISBLANK(Liquor!B96),"",$B$3651))</f>
        <v/>
      </c>
      <c r="H3737" s="780">
        <f t="shared" si="38"/>
        <v>87</v>
      </c>
    </row>
    <row r="3738">
      <c r="A3738" s="779"/>
      <c r="D3738" s="450" t="str">
        <f>Liquor!A97</f>
        <v/>
      </c>
      <c r="E3738" s="450" t="str">
        <f>if(Liquor!B97=0,"",if(ISBLANK(Liquor!B97),"",Liquor!B97))</f>
        <v/>
      </c>
      <c r="G3738" s="450" t="str">
        <f>if(Liquor!B97=0,"",if(ISBLANK(Liquor!B97),"",$B$3651))</f>
        <v/>
      </c>
      <c r="H3738" s="780">
        <f t="shared" si="38"/>
        <v>88</v>
      </c>
    </row>
    <row r="3739">
      <c r="A3739" s="779"/>
      <c r="D3739" s="450" t="str">
        <f>Liquor!A98</f>
        <v/>
      </c>
      <c r="E3739" s="450" t="str">
        <f>if(Liquor!B98=0,"",if(ISBLANK(Liquor!B98),"",Liquor!B98))</f>
        <v/>
      </c>
      <c r="G3739" s="450" t="str">
        <f>if(Liquor!B98=0,"",if(ISBLANK(Liquor!B98),"",$B$3651))</f>
        <v/>
      </c>
      <c r="H3739" s="780">
        <f t="shared" si="38"/>
        <v>89</v>
      </c>
    </row>
    <row r="3740">
      <c r="A3740" s="779"/>
      <c r="D3740" s="450" t="str">
        <f>Liquor!A99</f>
        <v/>
      </c>
      <c r="E3740" s="450" t="str">
        <f>if(Liquor!B99=0,"",if(ISBLANK(Liquor!B99),"",Liquor!B99))</f>
        <v/>
      </c>
      <c r="G3740" s="450" t="str">
        <f>if(Liquor!B99=0,"",if(ISBLANK(Liquor!B99),"",$B$3651))</f>
        <v/>
      </c>
      <c r="H3740" s="780">
        <f t="shared" si="38"/>
        <v>90</v>
      </c>
    </row>
    <row r="3741">
      <c r="A3741" s="779"/>
      <c r="D3741" s="450" t="str">
        <f>Liquor!A100</f>
        <v/>
      </c>
      <c r="E3741" s="450" t="str">
        <f>if(Liquor!B100=0,"",if(ISBLANK(Liquor!B100),"",Liquor!B100))</f>
        <v/>
      </c>
      <c r="G3741" s="450" t="str">
        <f>if(Liquor!B100=0,"",if(ISBLANK(Liquor!B100),"",$B$3651))</f>
        <v/>
      </c>
      <c r="H3741" s="780">
        <f t="shared" si="38"/>
        <v>91</v>
      </c>
    </row>
    <row r="3742">
      <c r="A3742" s="779"/>
      <c r="D3742" s="450" t="str">
        <f>Liquor!A101</f>
        <v/>
      </c>
      <c r="E3742" s="450" t="str">
        <f>if(Liquor!B101=0,"",if(ISBLANK(Liquor!B101),"",Liquor!B101))</f>
        <v/>
      </c>
      <c r="G3742" s="450" t="str">
        <f>if(Liquor!B101=0,"",if(ISBLANK(Liquor!B101),"",$B$3651))</f>
        <v/>
      </c>
      <c r="H3742" s="780">
        <f t="shared" si="38"/>
        <v>92</v>
      </c>
    </row>
    <row r="3743">
      <c r="A3743" s="779"/>
      <c r="D3743" s="450" t="str">
        <f>Liquor!A102</f>
        <v/>
      </c>
      <c r="E3743" s="450" t="str">
        <f>if(Liquor!B102=0,"",if(ISBLANK(Liquor!B102),"",Liquor!B102))</f>
        <v/>
      </c>
      <c r="G3743" s="450" t="str">
        <f>if(Liquor!B102=0,"",if(ISBLANK(Liquor!B102),"",$B$3651))</f>
        <v/>
      </c>
      <c r="H3743" s="780">
        <f t="shared" si="38"/>
        <v>93</v>
      </c>
    </row>
    <row r="3744">
      <c r="A3744" s="779"/>
      <c r="D3744" s="450" t="str">
        <f>Liquor!A103</f>
        <v/>
      </c>
      <c r="E3744" s="450" t="str">
        <f>if(Liquor!B103=0,"",if(ISBLANK(Liquor!B103),"",Liquor!B103))</f>
        <v/>
      </c>
      <c r="G3744" s="450" t="str">
        <f>if(Liquor!B103=0,"",if(ISBLANK(Liquor!B103),"",$B$3651))</f>
        <v/>
      </c>
      <c r="H3744" s="780">
        <f t="shared" si="38"/>
        <v>94</v>
      </c>
    </row>
    <row r="3745">
      <c r="A3745" s="779"/>
      <c r="D3745" s="450" t="str">
        <f>Liquor!A104</f>
        <v/>
      </c>
      <c r="E3745" s="450" t="str">
        <f>if(Liquor!B104=0,"",if(ISBLANK(Liquor!B104),"",Liquor!B104))</f>
        <v/>
      </c>
      <c r="G3745" s="450" t="str">
        <f>if(Liquor!B104=0,"",if(ISBLANK(Liquor!B104),"",$B$3651))</f>
        <v/>
      </c>
      <c r="H3745" s="780">
        <f t="shared" si="38"/>
        <v>95</v>
      </c>
    </row>
    <row r="3746">
      <c r="A3746" s="779"/>
      <c r="D3746" s="450" t="str">
        <f>Liquor!A105</f>
        <v/>
      </c>
      <c r="E3746" s="450" t="str">
        <f>if(Liquor!B105=0,"",if(ISBLANK(Liquor!B105),"",Liquor!B105))</f>
        <v/>
      </c>
      <c r="G3746" s="450" t="str">
        <f>if(Liquor!B105=0,"",if(ISBLANK(Liquor!B105),"",$B$3651))</f>
        <v/>
      </c>
      <c r="H3746" s="780">
        <f t="shared" si="38"/>
        <v>96</v>
      </c>
    </row>
    <row r="3747">
      <c r="A3747" s="779"/>
      <c r="D3747" s="450" t="str">
        <f>Liquor!A106</f>
        <v/>
      </c>
      <c r="E3747" s="450" t="str">
        <f>if(Liquor!B106=0,"",if(ISBLANK(Liquor!B106),"",Liquor!B106))</f>
        <v/>
      </c>
      <c r="G3747" s="450" t="str">
        <f>if(Liquor!B106=0,"",if(ISBLANK(Liquor!B106),"",$B$3651))</f>
        <v/>
      </c>
      <c r="H3747" s="780">
        <f t="shared" si="38"/>
        <v>97</v>
      </c>
    </row>
    <row r="3748">
      <c r="A3748" s="779"/>
      <c r="D3748" s="450" t="str">
        <f>Liquor!A107</f>
        <v/>
      </c>
      <c r="E3748" s="450" t="str">
        <f>if(Liquor!B107=0,"",if(ISBLANK(Liquor!B107),"",Liquor!B107))</f>
        <v/>
      </c>
      <c r="G3748" s="450" t="str">
        <f>if(Liquor!B107=0,"",if(ISBLANK(Liquor!B107),"",$B$3651))</f>
        <v/>
      </c>
      <c r="H3748" s="780">
        <f t="shared" si="38"/>
        <v>98</v>
      </c>
    </row>
    <row r="3749">
      <c r="A3749" s="779"/>
      <c r="D3749" s="450" t="str">
        <f>Liquor!A108</f>
        <v/>
      </c>
      <c r="E3749" s="450" t="str">
        <f>if(Liquor!B108=0,"",if(ISBLANK(Liquor!B108),"",Liquor!B108))</f>
        <v/>
      </c>
      <c r="G3749" s="450" t="str">
        <f>if(Liquor!B108=0,"",if(ISBLANK(Liquor!B108),"",$B$3651))</f>
        <v/>
      </c>
      <c r="H3749" s="780">
        <f t="shared" si="38"/>
        <v>99</v>
      </c>
    </row>
    <row r="3750">
      <c r="A3750" s="779"/>
      <c r="D3750" s="450" t="str">
        <f>Liquor!A109</f>
        <v/>
      </c>
      <c r="E3750" s="450" t="str">
        <f>if(Liquor!B109=0,"",if(ISBLANK(Liquor!B109),"",Liquor!B109))</f>
        <v/>
      </c>
      <c r="G3750" s="450" t="str">
        <f>if(Liquor!B109=0,"",if(ISBLANK(Liquor!B109),"",$B$3651))</f>
        <v/>
      </c>
      <c r="H3750" s="780">
        <f t="shared" si="38"/>
        <v>100</v>
      </c>
    </row>
    <row r="3751">
      <c r="A3751" s="779"/>
      <c r="H3751" s="780"/>
    </row>
    <row r="3752">
      <c r="A3752" s="791"/>
      <c r="B3752" s="784"/>
      <c r="H3752" s="780"/>
    </row>
    <row r="3753">
      <c r="A3753" s="791"/>
      <c r="B3753" s="784"/>
      <c r="H3753" s="780"/>
    </row>
    <row r="3754">
      <c r="A3754" s="791"/>
      <c r="B3754" s="784"/>
      <c r="H3754" s="780"/>
    </row>
    <row r="3755">
      <c r="A3755" s="791"/>
      <c r="B3755" s="784"/>
      <c r="H3755" s="780"/>
    </row>
    <row r="3756">
      <c r="A3756" s="791"/>
      <c r="B3756" s="784"/>
      <c r="H3756" s="780"/>
    </row>
    <row r="3757">
      <c r="A3757" s="791"/>
      <c r="B3757" s="784"/>
      <c r="H3757" s="780"/>
    </row>
    <row r="3758">
      <c r="A3758" s="791" t="str">
        <f>Liquor!A8&amp;" "&amp;Liquor!D9</f>
        <v>Vodka Double $</v>
      </c>
      <c r="B3758" s="784" t="str">
        <f>SUBSTITUTE(A3758,"$","")</f>
        <v>Vodka Double </v>
      </c>
      <c r="D3758" s="795" t="str">
        <f>if(Liquor!D10=0,"",if(ISBLANK(Liquor!D10),"",if(AND(MOC!$J$161=true,MOC!$J$162=false),MOC!$I$164&amp;Liquor!A10,if(AND(MOC!$J$161=false,MOC!$J$162=true),Liquor!A10&amp;MOC!$I$162,if(AND(MOC!$J$161=true,MOC!$J$162=true),MOC!$I$161&amp;Liquor!A10&amp;MOC!$I$165,Liquor!A10)))))</f>
        <v>DBL Well Vodka (Example)</v>
      </c>
      <c r="E3758" s="784">
        <f>if(Liquor!D10=0,"",if(ISBLANK(Liquor!D10),"",Liquor!D10))</f>
        <v>10</v>
      </c>
      <c r="G3758" s="450" t="str">
        <f>Substitute(if(Liquor!D10=0,"",if(ISBLANK(Liquor!D10),"",if(AND(MOC!$J$164=true,MOC!$J$165=false),MOC!$I$164&amp;$B$3758,if(AND(MOC!$J$164=false,MOC!$J$165=true),$B$3758&amp;MOC!$I$165,if(AND(MOC!$J$164=true,MOC!$J$165=true),MOC!$I$164&amp;$B$3758&amp;MOC!$I$165,$B$3758)))))," Double ","")</f>
        <v>DBL Vodka</v>
      </c>
      <c r="H3758" s="785">
        <v>1.0</v>
      </c>
    </row>
    <row r="3759">
      <c r="A3759" s="791"/>
      <c r="B3759" s="784"/>
      <c r="D3759" s="795" t="str">
        <f>if(Liquor!D11=0,"",if(ISBLANK(Liquor!D11),"",if(AND(MOC!$J$161=true,MOC!$J$162=false),MOC!$I$164&amp;Liquor!A11,if(AND(MOC!$J$161=false,MOC!$J$162=true),Liquor!A11&amp;MOC!$I$162,if(AND(MOC!$J$161=true,MOC!$J$162=true),MOC!$I$161&amp;Liquor!A11&amp;MOC!$I$165,Liquor!A11)))))</f>
        <v/>
      </c>
      <c r="E3759" s="450" t="str">
        <f>if(Liquor!D11=0,"",if(ISBLANK(Liquor!D11),"",Liquor!D11))</f>
        <v/>
      </c>
      <c r="G3759" s="450" t="str">
        <f>Substitute(if(Liquor!D11=0,"",if(ISBLANK(Liquor!D11),"",if(AND(MOC!$J$164=true,MOC!$J$165=false),MOC!$I$164&amp;$B$3758,if(AND(MOC!$J$164=false,MOC!$J$165=true),$B$3758&amp;MOC!$I$165,if(AND(MOC!$J$164=true,MOC!$J$165=true),MOC!$I$164&amp;$B$3758&amp;MOC!$I$165,$B$3758)))))," Double ","")</f>
        <v/>
      </c>
      <c r="H3759" s="780">
        <f t="shared" ref="H3759:H3857" si="39">1+H3758</f>
        <v>2</v>
      </c>
    </row>
    <row r="3760">
      <c r="A3760" s="791"/>
      <c r="B3760" s="784"/>
      <c r="D3760" s="795" t="str">
        <f>if(Liquor!D12=0,"",if(ISBLANK(Liquor!D12),"",if(AND(MOC!$J$161=true,MOC!$J$162=false),MOC!$I$164&amp;Liquor!A12,if(AND(MOC!$J$161=false,MOC!$J$162=true),Liquor!A12&amp;MOC!$I$162,if(AND(MOC!$J$161=true,MOC!$J$162=true),MOC!$I$161&amp;Liquor!A12&amp;MOC!$I$165,Liquor!A12)))))</f>
        <v/>
      </c>
      <c r="E3760" s="450" t="str">
        <f>if(Liquor!D12=0,"",if(ISBLANK(Liquor!D12),"",Liquor!D12))</f>
        <v/>
      </c>
      <c r="G3760" s="450" t="str">
        <f>Substitute(if(Liquor!D12=0,"",if(ISBLANK(Liquor!D12),"",if(AND(MOC!$J$164=true,MOC!$J$165=false),MOC!$I$164&amp;$B$3758,if(AND(MOC!$J$164=false,MOC!$J$165=true),$B$3758&amp;MOC!$I$165,if(AND(MOC!$J$164=true,MOC!$J$165=true),MOC!$I$164&amp;$B$3758&amp;MOC!$I$165,$B$3758)))))," Double ","")</f>
        <v/>
      </c>
      <c r="H3760" s="780">
        <f t="shared" si="39"/>
        <v>3</v>
      </c>
    </row>
    <row r="3761">
      <c r="A3761" s="791"/>
      <c r="B3761" s="784"/>
      <c r="D3761" s="795" t="str">
        <f>if(Liquor!D13=0,"",if(ISBLANK(Liquor!D13),"",if(AND(MOC!$J$161=true,MOC!$J$162=false),MOC!$I$164&amp;Liquor!A13,if(AND(MOC!$J$161=false,MOC!$J$162=true),Liquor!A13&amp;MOC!$I$162,if(AND(MOC!$J$161=true,MOC!$J$162=true),MOC!$I$161&amp;Liquor!A13&amp;MOC!$I$165,Liquor!A13)))))</f>
        <v/>
      </c>
      <c r="E3761" s="450" t="str">
        <f>if(Liquor!D13=0,"",if(ISBLANK(Liquor!D13),"",Liquor!D13))</f>
        <v/>
      </c>
      <c r="G3761" s="450" t="str">
        <f>Substitute(if(Liquor!D13=0,"",if(ISBLANK(Liquor!D13),"",if(AND(MOC!$J$164=true,MOC!$J$165=false),MOC!$I$164&amp;$B$3758,if(AND(MOC!$J$164=false,MOC!$J$165=true),$B$3758&amp;MOC!$I$165,if(AND(MOC!$J$164=true,MOC!$J$165=true),MOC!$I$164&amp;$B$3758&amp;MOC!$I$165,$B$3758)))))," Double ","")</f>
        <v/>
      </c>
      <c r="H3761" s="780">
        <f t="shared" si="39"/>
        <v>4</v>
      </c>
    </row>
    <row r="3762">
      <c r="A3762" s="791"/>
      <c r="B3762" s="784"/>
      <c r="D3762" s="795" t="str">
        <f>if(Liquor!D14=0,"",if(ISBLANK(Liquor!D14),"",if(AND(MOC!$J$161=true,MOC!$J$162=false),MOC!$I$164&amp;Liquor!A14,if(AND(MOC!$J$161=false,MOC!$J$162=true),Liquor!A14&amp;MOC!$I$162,if(AND(MOC!$J$161=true,MOC!$J$162=true),MOC!$I$161&amp;Liquor!A14&amp;MOC!$I$165,Liquor!A14)))))</f>
        <v/>
      </c>
      <c r="E3762" s="450" t="str">
        <f>if(Liquor!D14=0,"",if(ISBLANK(Liquor!D14),"",Liquor!D14))</f>
        <v/>
      </c>
      <c r="G3762" s="450" t="str">
        <f>Substitute(if(Liquor!D14=0,"",if(ISBLANK(Liquor!D14),"",if(AND(MOC!$J$164=true,MOC!$J$165=false),MOC!$I$164&amp;$B$3758,if(AND(MOC!$J$164=false,MOC!$J$165=true),$B$3758&amp;MOC!$I$165,if(AND(MOC!$J$164=true,MOC!$J$165=true),MOC!$I$164&amp;$B$3758&amp;MOC!$I$165,$B$3758)))))," Double ","")</f>
        <v/>
      </c>
      <c r="H3762" s="780">
        <f t="shared" si="39"/>
        <v>5</v>
      </c>
    </row>
    <row r="3763">
      <c r="A3763" s="791"/>
      <c r="B3763" s="784"/>
      <c r="D3763" s="795" t="str">
        <f>if(Liquor!D15=0,"",if(ISBLANK(Liquor!D15),"",if(AND(MOC!$J$161=true,MOC!$J$162=false),MOC!$I$164&amp;Liquor!A15,if(AND(MOC!$J$161=false,MOC!$J$162=true),Liquor!A15&amp;MOC!$I$162,if(AND(MOC!$J$161=true,MOC!$J$162=true),MOC!$I$161&amp;Liquor!A15&amp;MOC!$I$165,Liquor!A15)))))</f>
        <v/>
      </c>
      <c r="E3763" s="450" t="str">
        <f>if(Liquor!D15=0,"",if(ISBLANK(Liquor!D15),"",Liquor!D15))</f>
        <v/>
      </c>
      <c r="G3763" s="450" t="str">
        <f>Substitute(if(Liquor!D15=0,"",if(ISBLANK(Liquor!D15),"",if(AND(MOC!$J$164=true,MOC!$J$165=false),MOC!$I$164&amp;$B$3758,if(AND(MOC!$J$164=false,MOC!$J$165=true),$B$3758&amp;MOC!$I$165,if(AND(MOC!$J$164=true,MOC!$J$165=true),MOC!$I$164&amp;$B$3758&amp;MOC!$I$165,$B$3758)))))," Double ","")</f>
        <v/>
      </c>
      <c r="H3763" s="780">
        <f t="shared" si="39"/>
        <v>6</v>
      </c>
    </row>
    <row r="3764">
      <c r="A3764" s="791"/>
      <c r="B3764" s="784"/>
      <c r="D3764" s="795" t="str">
        <f>if(Liquor!D16=0,"",if(ISBLANK(Liquor!D16),"",if(AND(MOC!$J$161=true,MOC!$J$162=false),MOC!$I$164&amp;Liquor!A16,if(AND(MOC!$J$161=false,MOC!$J$162=true),Liquor!A16&amp;MOC!$I$162,if(AND(MOC!$J$161=true,MOC!$J$162=true),MOC!$I$161&amp;Liquor!A16&amp;MOC!$I$165,Liquor!A16)))))</f>
        <v/>
      </c>
      <c r="E3764" s="450" t="str">
        <f>if(Liquor!D16=0,"",if(ISBLANK(Liquor!D16),"",Liquor!D16))</f>
        <v/>
      </c>
      <c r="G3764" s="450" t="str">
        <f>Substitute(if(Liquor!D16=0,"",if(ISBLANK(Liquor!D16),"",if(AND(MOC!$J$164=true,MOC!$J$165=false),MOC!$I$164&amp;$B$3758,if(AND(MOC!$J$164=false,MOC!$J$165=true),$B$3758&amp;MOC!$I$165,if(AND(MOC!$J$164=true,MOC!$J$165=true),MOC!$I$164&amp;$B$3758&amp;MOC!$I$165,$B$3758)))))," Double ","")</f>
        <v/>
      </c>
      <c r="H3764" s="780">
        <f t="shared" si="39"/>
        <v>7</v>
      </c>
    </row>
    <row r="3765">
      <c r="A3765" s="791"/>
      <c r="B3765" s="784"/>
      <c r="D3765" s="795" t="str">
        <f>if(Liquor!D17=0,"",if(ISBLANK(Liquor!D17),"",if(AND(MOC!$J$161=true,MOC!$J$162=false),MOC!$I$164&amp;Liquor!A17,if(AND(MOC!$J$161=false,MOC!$J$162=true),Liquor!A17&amp;MOC!$I$162,if(AND(MOC!$J$161=true,MOC!$J$162=true),MOC!$I$161&amp;Liquor!A17&amp;MOC!$I$165,Liquor!A17)))))</f>
        <v/>
      </c>
      <c r="E3765" s="450" t="str">
        <f>if(Liquor!D17=0,"",if(ISBLANK(Liquor!D17),"",Liquor!D17))</f>
        <v/>
      </c>
      <c r="G3765" s="450" t="str">
        <f>Substitute(if(Liquor!D17=0,"",if(ISBLANK(Liquor!D17),"",if(AND(MOC!$J$164=true,MOC!$J$165=false),MOC!$I$164&amp;$B$3758,if(AND(MOC!$J$164=false,MOC!$J$165=true),$B$3758&amp;MOC!$I$165,if(AND(MOC!$J$164=true,MOC!$J$165=true),MOC!$I$164&amp;$B$3758&amp;MOC!$I$165,$B$3758)))))," Double ","")</f>
        <v/>
      </c>
      <c r="H3765" s="780">
        <f t="shared" si="39"/>
        <v>8</v>
      </c>
    </row>
    <row r="3766">
      <c r="A3766" s="791"/>
      <c r="B3766" s="784"/>
      <c r="D3766" s="795" t="str">
        <f>if(Liquor!D18=0,"",if(ISBLANK(Liquor!D18),"",if(AND(MOC!$J$161=true,MOC!$J$162=false),MOC!$I$164&amp;Liquor!A18,if(AND(MOC!$J$161=false,MOC!$J$162=true),Liquor!A18&amp;MOC!$I$162,if(AND(MOC!$J$161=true,MOC!$J$162=true),MOC!$I$161&amp;Liquor!A18&amp;MOC!$I$165,Liquor!A18)))))</f>
        <v/>
      </c>
      <c r="E3766" s="450" t="str">
        <f>if(Liquor!D18=0,"",if(ISBLANK(Liquor!D18),"",Liquor!D18))</f>
        <v/>
      </c>
      <c r="G3766" s="450" t="str">
        <f>Substitute(if(Liquor!D18=0,"",if(ISBLANK(Liquor!D18),"",if(AND(MOC!$J$164=true,MOC!$J$165=false),MOC!$I$164&amp;$B$3758,if(AND(MOC!$J$164=false,MOC!$J$165=true),$B$3758&amp;MOC!$I$165,if(AND(MOC!$J$164=true,MOC!$J$165=true),MOC!$I$164&amp;$B$3758&amp;MOC!$I$165,$B$3758)))))," Double ","")</f>
        <v/>
      </c>
      <c r="H3766" s="780">
        <f t="shared" si="39"/>
        <v>9</v>
      </c>
    </row>
    <row r="3767">
      <c r="A3767" s="791"/>
      <c r="B3767" s="784"/>
      <c r="D3767" s="795" t="str">
        <f>if(Liquor!D19=0,"",if(ISBLANK(Liquor!D19),"",if(AND(MOC!$J$161=true,MOC!$J$162=false),MOC!$I$164&amp;Liquor!A19,if(AND(MOC!$J$161=false,MOC!$J$162=true),Liquor!A19&amp;MOC!$I$162,if(AND(MOC!$J$161=true,MOC!$J$162=true),MOC!$I$161&amp;Liquor!A19&amp;MOC!$I$165,Liquor!A19)))))</f>
        <v/>
      </c>
      <c r="E3767" s="450" t="str">
        <f>if(Liquor!D19=0,"",if(ISBLANK(Liquor!D19),"",Liquor!D19))</f>
        <v/>
      </c>
      <c r="G3767" s="450" t="str">
        <f>Substitute(if(Liquor!D19=0,"",if(ISBLANK(Liquor!D19),"",if(AND(MOC!$J$164=true,MOC!$J$165=false),MOC!$I$164&amp;$B$3758,if(AND(MOC!$J$164=false,MOC!$J$165=true),$B$3758&amp;MOC!$I$165,if(AND(MOC!$J$164=true,MOC!$J$165=true),MOC!$I$164&amp;$B$3758&amp;MOC!$I$165,$B$3758)))))," Double ","")</f>
        <v/>
      </c>
      <c r="H3767" s="780">
        <f t="shared" si="39"/>
        <v>10</v>
      </c>
    </row>
    <row r="3768">
      <c r="A3768" s="791"/>
      <c r="B3768" s="784"/>
      <c r="D3768" s="795" t="str">
        <f>if(Liquor!D20=0,"",if(ISBLANK(Liquor!D20),"",if(AND(MOC!$J$161=true,MOC!$J$162=false),MOC!$I$164&amp;Liquor!A20,if(AND(MOC!$J$161=false,MOC!$J$162=true),Liquor!A20&amp;MOC!$I$162,if(AND(MOC!$J$161=true,MOC!$J$162=true),MOC!$I$161&amp;Liquor!A20&amp;MOC!$I$165,Liquor!A20)))))</f>
        <v/>
      </c>
      <c r="E3768" s="450" t="str">
        <f>if(Liquor!D20=0,"",if(ISBLANK(Liquor!D20),"",Liquor!D20))</f>
        <v/>
      </c>
      <c r="G3768" s="450" t="str">
        <f>Substitute(if(Liquor!D20=0,"",if(ISBLANK(Liquor!D20),"",if(AND(MOC!$J$164=true,MOC!$J$165=false),MOC!$I$164&amp;$B$3758,if(AND(MOC!$J$164=false,MOC!$J$165=true),$B$3758&amp;MOC!$I$165,if(AND(MOC!$J$164=true,MOC!$J$165=true),MOC!$I$164&amp;$B$3758&amp;MOC!$I$165,$B$3758)))))," Double ","")</f>
        <v/>
      </c>
      <c r="H3768" s="780">
        <f t="shared" si="39"/>
        <v>11</v>
      </c>
    </row>
    <row r="3769">
      <c r="A3769" s="791"/>
      <c r="B3769" s="784"/>
      <c r="D3769" s="795" t="str">
        <f>if(Liquor!D21=0,"",if(ISBLANK(Liquor!D21),"",if(AND(MOC!$J$161=true,MOC!$J$162=false),MOC!$I$164&amp;Liquor!A21,if(AND(MOC!$J$161=false,MOC!$J$162=true),Liquor!A21&amp;MOC!$I$162,if(AND(MOC!$J$161=true,MOC!$J$162=true),MOC!$I$161&amp;Liquor!A21&amp;MOC!$I$165,Liquor!A21)))))</f>
        <v/>
      </c>
      <c r="E3769" s="450" t="str">
        <f>if(Liquor!D21=0,"",if(ISBLANK(Liquor!D21),"",Liquor!D21))</f>
        <v/>
      </c>
      <c r="G3769" s="450" t="str">
        <f>Substitute(if(Liquor!D21=0,"",if(ISBLANK(Liquor!D21),"",if(AND(MOC!$J$164=true,MOC!$J$165=false),MOC!$I$164&amp;$B$3758,if(AND(MOC!$J$164=false,MOC!$J$165=true),$B$3758&amp;MOC!$I$165,if(AND(MOC!$J$164=true,MOC!$J$165=true),MOC!$I$164&amp;$B$3758&amp;MOC!$I$165,$B$3758)))))," Double ","")</f>
        <v/>
      </c>
      <c r="H3769" s="780">
        <f t="shared" si="39"/>
        <v>12</v>
      </c>
    </row>
    <row r="3770">
      <c r="A3770" s="791"/>
      <c r="B3770" s="784"/>
      <c r="D3770" s="795" t="str">
        <f>if(Liquor!D22=0,"",if(ISBLANK(Liquor!D22),"",if(AND(MOC!$J$161=true,MOC!$J$162=false),MOC!$I$164&amp;Liquor!A22,if(AND(MOC!$J$161=false,MOC!$J$162=true),Liquor!A22&amp;MOC!$I$162,if(AND(MOC!$J$161=true,MOC!$J$162=true),MOC!$I$161&amp;Liquor!A22&amp;MOC!$I$165,Liquor!A22)))))</f>
        <v/>
      </c>
      <c r="E3770" s="450" t="str">
        <f>if(Liquor!D22=0,"",if(ISBLANK(Liquor!D22),"",Liquor!D22))</f>
        <v/>
      </c>
      <c r="G3770" s="450" t="str">
        <f>Substitute(if(Liquor!D22=0,"",if(ISBLANK(Liquor!D22),"",if(AND(MOC!$J$164=true,MOC!$J$165=false),MOC!$I$164&amp;$B$3758,if(AND(MOC!$J$164=false,MOC!$J$165=true),$B$3758&amp;MOC!$I$165,if(AND(MOC!$J$164=true,MOC!$J$165=true),MOC!$I$164&amp;$B$3758&amp;MOC!$I$165,$B$3758)))))," Double ","")</f>
        <v/>
      </c>
      <c r="H3770" s="780">
        <f t="shared" si="39"/>
        <v>13</v>
      </c>
    </row>
    <row r="3771">
      <c r="A3771" s="791"/>
      <c r="B3771" s="784"/>
      <c r="D3771" s="795" t="str">
        <f>if(Liquor!D23=0,"",if(ISBLANK(Liquor!D23),"",if(AND(MOC!$J$161=true,MOC!$J$162=false),MOC!$I$164&amp;Liquor!A23,if(AND(MOC!$J$161=false,MOC!$J$162=true),Liquor!A23&amp;MOC!$I$162,if(AND(MOC!$J$161=true,MOC!$J$162=true),MOC!$I$161&amp;Liquor!A23&amp;MOC!$I$165,Liquor!A23)))))</f>
        <v/>
      </c>
      <c r="E3771" s="450" t="str">
        <f>if(Liquor!D23=0,"",if(ISBLANK(Liquor!D23),"",Liquor!D23))</f>
        <v/>
      </c>
      <c r="G3771" s="450" t="str">
        <f>Substitute(if(Liquor!D23=0,"",if(ISBLANK(Liquor!D23),"",if(AND(MOC!$J$164=true,MOC!$J$165=false),MOC!$I$164&amp;$B$3758,if(AND(MOC!$J$164=false,MOC!$J$165=true),$B$3758&amp;MOC!$I$165,if(AND(MOC!$J$164=true,MOC!$J$165=true),MOC!$I$164&amp;$B$3758&amp;MOC!$I$165,$B$3758)))))," Double ","")</f>
        <v/>
      </c>
      <c r="H3771" s="780">
        <f t="shared" si="39"/>
        <v>14</v>
      </c>
    </row>
    <row r="3772">
      <c r="A3772" s="791"/>
      <c r="B3772" s="784"/>
      <c r="D3772" s="795" t="str">
        <f>if(Liquor!D24=0,"",if(ISBLANK(Liquor!D24),"",if(AND(MOC!$J$161=true,MOC!$J$162=false),MOC!$I$164&amp;Liquor!A24,if(AND(MOC!$J$161=false,MOC!$J$162=true),Liquor!A24&amp;MOC!$I$162,if(AND(MOC!$J$161=true,MOC!$J$162=true),MOC!$I$161&amp;Liquor!A24&amp;MOC!$I$165,Liquor!A24)))))</f>
        <v/>
      </c>
      <c r="E3772" s="450" t="str">
        <f>if(Liquor!D24=0,"",if(ISBLANK(Liquor!D24),"",Liquor!D24))</f>
        <v/>
      </c>
      <c r="G3772" s="450" t="str">
        <f>Substitute(if(Liquor!D24=0,"",if(ISBLANK(Liquor!D24),"",if(AND(MOC!$J$164=true,MOC!$J$165=false),MOC!$I$164&amp;$B$3758,if(AND(MOC!$J$164=false,MOC!$J$165=true),$B$3758&amp;MOC!$I$165,if(AND(MOC!$J$164=true,MOC!$J$165=true),MOC!$I$164&amp;$B$3758&amp;MOC!$I$165,$B$3758)))))," Double ","")</f>
        <v/>
      </c>
      <c r="H3772" s="780">
        <f t="shared" si="39"/>
        <v>15</v>
      </c>
    </row>
    <row r="3773">
      <c r="A3773" s="791"/>
      <c r="B3773" s="784"/>
      <c r="D3773" s="795" t="str">
        <f>if(Liquor!D25=0,"",if(ISBLANK(Liquor!D25),"",if(AND(MOC!$J$161=true,MOC!$J$162=false),MOC!$I$164&amp;Liquor!A25,if(AND(MOC!$J$161=false,MOC!$J$162=true),Liquor!A25&amp;MOC!$I$162,if(AND(MOC!$J$161=true,MOC!$J$162=true),MOC!$I$161&amp;Liquor!A25&amp;MOC!$I$165,Liquor!A25)))))</f>
        <v/>
      </c>
      <c r="E3773" s="450" t="str">
        <f>if(Liquor!D25=0,"",if(ISBLANK(Liquor!D25),"",Liquor!D25))</f>
        <v/>
      </c>
      <c r="G3773" s="450" t="str">
        <f>Substitute(if(Liquor!D25=0,"",if(ISBLANK(Liquor!D25),"",if(AND(MOC!$J$164=true,MOC!$J$165=false),MOC!$I$164&amp;$B$3758,if(AND(MOC!$J$164=false,MOC!$J$165=true),$B$3758&amp;MOC!$I$165,if(AND(MOC!$J$164=true,MOC!$J$165=true),MOC!$I$164&amp;$B$3758&amp;MOC!$I$165,$B$3758)))))," Double ","")</f>
        <v/>
      </c>
      <c r="H3773" s="780">
        <f t="shared" si="39"/>
        <v>16</v>
      </c>
    </row>
    <row r="3774">
      <c r="A3774" s="791"/>
      <c r="B3774" s="784"/>
      <c r="D3774" s="795" t="str">
        <f>if(Liquor!D26=0,"",if(ISBLANK(Liquor!D26),"",if(AND(MOC!$J$161=true,MOC!$J$162=false),MOC!$I$164&amp;Liquor!A26,if(AND(MOC!$J$161=false,MOC!$J$162=true),Liquor!A26&amp;MOC!$I$162,if(AND(MOC!$J$161=true,MOC!$J$162=true),MOC!$I$161&amp;Liquor!A26&amp;MOC!$I$165,Liquor!A26)))))</f>
        <v/>
      </c>
      <c r="E3774" s="450" t="str">
        <f>if(Liquor!D26=0,"",if(ISBLANK(Liquor!D26),"",Liquor!D26))</f>
        <v/>
      </c>
      <c r="G3774" s="450" t="str">
        <f>Substitute(if(Liquor!D26=0,"",if(ISBLANK(Liquor!D26),"",if(AND(MOC!$J$164=true,MOC!$J$165=false),MOC!$I$164&amp;$B$3758,if(AND(MOC!$J$164=false,MOC!$J$165=true),$B$3758&amp;MOC!$I$165,if(AND(MOC!$J$164=true,MOC!$J$165=true),MOC!$I$164&amp;$B$3758&amp;MOC!$I$165,$B$3758)))))," Double ","")</f>
        <v/>
      </c>
      <c r="H3774" s="780">
        <f t="shared" si="39"/>
        <v>17</v>
      </c>
    </row>
    <row r="3775">
      <c r="A3775" s="791"/>
      <c r="B3775" s="784"/>
      <c r="D3775" s="795" t="str">
        <f>if(Liquor!D27=0,"",if(ISBLANK(Liquor!D27),"",if(AND(MOC!$J$161=true,MOC!$J$162=false),MOC!$I$164&amp;Liquor!A27,if(AND(MOC!$J$161=false,MOC!$J$162=true),Liquor!A27&amp;MOC!$I$162,if(AND(MOC!$J$161=true,MOC!$J$162=true),MOC!$I$161&amp;Liquor!A27&amp;MOC!$I$165,Liquor!A27)))))</f>
        <v/>
      </c>
      <c r="E3775" s="450" t="str">
        <f>if(Liquor!D27=0,"",if(ISBLANK(Liquor!D27),"",Liquor!D27))</f>
        <v/>
      </c>
      <c r="G3775" s="450" t="str">
        <f>Substitute(if(Liquor!D27=0,"",if(ISBLANK(Liquor!D27),"",if(AND(MOC!$J$164=true,MOC!$J$165=false),MOC!$I$164&amp;$B$3758,if(AND(MOC!$J$164=false,MOC!$J$165=true),$B$3758&amp;MOC!$I$165,if(AND(MOC!$J$164=true,MOC!$J$165=true),MOC!$I$164&amp;$B$3758&amp;MOC!$I$165,$B$3758)))))," Double ","")</f>
        <v/>
      </c>
      <c r="H3775" s="780">
        <f t="shared" si="39"/>
        <v>18</v>
      </c>
    </row>
    <row r="3776">
      <c r="A3776" s="791"/>
      <c r="B3776" s="784"/>
      <c r="D3776" s="795" t="str">
        <f>if(Liquor!D28=0,"",if(ISBLANK(Liquor!D28),"",if(AND(MOC!$J$161=true,MOC!$J$162=false),MOC!$I$164&amp;Liquor!A28,if(AND(MOC!$J$161=false,MOC!$J$162=true),Liquor!A28&amp;MOC!$I$162,if(AND(MOC!$J$161=true,MOC!$J$162=true),MOC!$I$161&amp;Liquor!A28&amp;MOC!$I$165,Liquor!A28)))))</f>
        <v/>
      </c>
      <c r="E3776" s="450" t="str">
        <f>if(Liquor!D28=0,"",if(ISBLANK(Liquor!D28),"",Liquor!D28))</f>
        <v/>
      </c>
      <c r="G3776" s="450" t="str">
        <f>Substitute(if(Liquor!D28=0,"",if(ISBLANK(Liquor!D28),"",if(AND(MOC!$J$164=true,MOC!$J$165=false),MOC!$I$164&amp;$B$3758,if(AND(MOC!$J$164=false,MOC!$J$165=true),$B$3758&amp;MOC!$I$165,if(AND(MOC!$J$164=true,MOC!$J$165=true),MOC!$I$164&amp;$B$3758&amp;MOC!$I$165,$B$3758)))))," Double ","")</f>
        <v/>
      </c>
      <c r="H3776" s="780">
        <f t="shared" si="39"/>
        <v>19</v>
      </c>
    </row>
    <row r="3777">
      <c r="A3777" s="791"/>
      <c r="B3777" s="784"/>
      <c r="D3777" s="795" t="str">
        <f>if(Liquor!D29=0,"",if(ISBLANK(Liquor!D29),"",if(AND(MOC!$J$161=true,MOC!$J$162=false),MOC!$I$164&amp;Liquor!A29,if(AND(MOC!$J$161=false,MOC!$J$162=true),Liquor!A29&amp;MOC!$I$162,if(AND(MOC!$J$161=true,MOC!$J$162=true),MOC!$I$161&amp;Liquor!A29&amp;MOC!$I$165,Liquor!A29)))))</f>
        <v/>
      </c>
      <c r="E3777" s="450" t="str">
        <f>if(Liquor!D29=0,"",if(ISBLANK(Liquor!D29),"",Liquor!D29))</f>
        <v/>
      </c>
      <c r="G3777" s="450" t="str">
        <f>Substitute(if(Liquor!D29=0,"",if(ISBLANK(Liquor!D29),"",if(AND(MOC!$J$164=true,MOC!$J$165=false),MOC!$I$164&amp;$B$3758,if(AND(MOC!$J$164=false,MOC!$J$165=true),$B$3758&amp;MOC!$I$165,if(AND(MOC!$J$164=true,MOC!$J$165=true),MOC!$I$164&amp;$B$3758&amp;MOC!$I$165,$B$3758)))))," Double ","")</f>
        <v/>
      </c>
      <c r="H3777" s="780">
        <f t="shared" si="39"/>
        <v>20</v>
      </c>
    </row>
    <row r="3778">
      <c r="A3778" s="791"/>
      <c r="B3778" s="784"/>
      <c r="D3778" s="795" t="str">
        <f>if(Liquor!D30=0,"",if(ISBLANK(Liquor!D30),"",if(AND(MOC!$J$161=true,MOC!$J$162=false),MOC!$I$164&amp;Liquor!A30,if(AND(MOC!$J$161=false,MOC!$J$162=true),Liquor!A30&amp;MOC!$I$162,if(AND(MOC!$J$161=true,MOC!$J$162=true),MOC!$I$161&amp;Liquor!A30&amp;MOC!$I$165,Liquor!A30)))))</f>
        <v/>
      </c>
      <c r="E3778" s="450" t="str">
        <f>if(Liquor!D30=0,"",if(ISBLANK(Liquor!D30),"",Liquor!D30))</f>
        <v/>
      </c>
      <c r="G3778" s="450" t="str">
        <f>Substitute(if(Liquor!D30=0,"",if(ISBLANK(Liquor!D30),"",if(AND(MOC!$J$164=true,MOC!$J$165=false),MOC!$I$164&amp;$B$3758,if(AND(MOC!$J$164=false,MOC!$J$165=true),$B$3758&amp;MOC!$I$165,if(AND(MOC!$J$164=true,MOC!$J$165=true),MOC!$I$164&amp;$B$3758&amp;MOC!$I$165,$B$3758)))))," Double ","")</f>
        <v/>
      </c>
      <c r="H3778" s="780">
        <f t="shared" si="39"/>
        <v>21</v>
      </c>
    </row>
    <row r="3779">
      <c r="A3779" s="791"/>
      <c r="B3779" s="784"/>
      <c r="D3779" s="795" t="str">
        <f>if(Liquor!D31=0,"",if(ISBLANK(Liquor!D31),"",if(AND(MOC!$J$161=true,MOC!$J$162=false),MOC!$I$164&amp;Liquor!A31,if(AND(MOC!$J$161=false,MOC!$J$162=true),Liquor!A31&amp;MOC!$I$162,if(AND(MOC!$J$161=true,MOC!$J$162=true),MOC!$I$161&amp;Liquor!A31&amp;MOC!$I$165,Liquor!A31)))))</f>
        <v/>
      </c>
      <c r="E3779" s="450" t="str">
        <f>if(Liquor!D31=0,"",if(ISBLANK(Liquor!D31),"",Liquor!D31))</f>
        <v/>
      </c>
      <c r="G3779" s="450" t="str">
        <f>Substitute(if(Liquor!D31=0,"",if(ISBLANK(Liquor!D31),"",if(AND(MOC!$J$164=true,MOC!$J$165=false),MOC!$I$164&amp;$B$3758,if(AND(MOC!$J$164=false,MOC!$J$165=true),$B$3758&amp;MOC!$I$165,if(AND(MOC!$J$164=true,MOC!$J$165=true),MOC!$I$164&amp;$B$3758&amp;MOC!$I$165,$B$3758)))))," Double ","")</f>
        <v/>
      </c>
      <c r="H3779" s="780">
        <f t="shared" si="39"/>
        <v>22</v>
      </c>
    </row>
    <row r="3780">
      <c r="A3780" s="791"/>
      <c r="B3780" s="784"/>
      <c r="D3780" s="795" t="str">
        <f>if(Liquor!D32=0,"",if(ISBLANK(Liquor!D32),"",if(AND(MOC!$J$161=true,MOC!$J$162=false),MOC!$I$164&amp;Liquor!A32,if(AND(MOC!$J$161=false,MOC!$J$162=true),Liquor!A32&amp;MOC!$I$162,if(AND(MOC!$J$161=true,MOC!$J$162=true),MOC!$I$161&amp;Liquor!A32&amp;MOC!$I$165,Liquor!A32)))))</f>
        <v/>
      </c>
      <c r="E3780" s="450" t="str">
        <f>if(Liquor!D32=0,"",if(ISBLANK(Liquor!D32),"",Liquor!D32))</f>
        <v/>
      </c>
      <c r="G3780" s="450" t="str">
        <f>Substitute(if(Liquor!D32=0,"",if(ISBLANK(Liquor!D32),"",if(AND(MOC!$J$164=true,MOC!$J$165=false),MOC!$I$164&amp;$B$3758,if(AND(MOC!$J$164=false,MOC!$J$165=true),$B$3758&amp;MOC!$I$165,if(AND(MOC!$J$164=true,MOC!$J$165=true),MOC!$I$164&amp;$B$3758&amp;MOC!$I$165,$B$3758)))))," Double ","")</f>
        <v/>
      </c>
      <c r="H3780" s="780">
        <f t="shared" si="39"/>
        <v>23</v>
      </c>
    </row>
    <row r="3781">
      <c r="A3781" s="791"/>
      <c r="B3781" s="784"/>
      <c r="D3781" s="795" t="str">
        <f>if(Liquor!D33=0,"",if(ISBLANK(Liquor!D33),"",if(AND(MOC!$J$161=true,MOC!$J$162=false),MOC!$I$164&amp;Liquor!A33,if(AND(MOC!$J$161=false,MOC!$J$162=true),Liquor!A33&amp;MOC!$I$162,if(AND(MOC!$J$161=true,MOC!$J$162=true),MOC!$I$161&amp;Liquor!A33&amp;MOC!$I$165,Liquor!A33)))))</f>
        <v/>
      </c>
      <c r="E3781" s="450" t="str">
        <f>if(Liquor!D33=0,"",if(ISBLANK(Liquor!D33),"",Liquor!D33))</f>
        <v/>
      </c>
      <c r="G3781" s="450" t="str">
        <f>Substitute(if(Liquor!D33=0,"",if(ISBLANK(Liquor!D33),"",if(AND(MOC!$J$164=true,MOC!$J$165=false),MOC!$I$164&amp;$B$3758,if(AND(MOC!$J$164=false,MOC!$J$165=true),$B$3758&amp;MOC!$I$165,if(AND(MOC!$J$164=true,MOC!$J$165=true),MOC!$I$164&amp;$B$3758&amp;MOC!$I$165,$B$3758)))))," Double ","")</f>
        <v/>
      </c>
      <c r="H3781" s="780">
        <f t="shared" si="39"/>
        <v>24</v>
      </c>
    </row>
    <row r="3782">
      <c r="A3782" s="791"/>
      <c r="B3782" s="784"/>
      <c r="D3782" s="795" t="str">
        <f>if(Liquor!D34=0,"",if(ISBLANK(Liquor!D34),"",if(AND(MOC!$J$161=true,MOC!$J$162=false),MOC!$I$164&amp;Liquor!A34,if(AND(MOC!$J$161=false,MOC!$J$162=true),Liquor!A34&amp;MOC!$I$162,if(AND(MOC!$J$161=true,MOC!$J$162=true),MOC!$I$161&amp;Liquor!A34&amp;MOC!$I$165,Liquor!A34)))))</f>
        <v/>
      </c>
      <c r="E3782" s="450" t="str">
        <f>if(Liquor!D34=0,"",if(ISBLANK(Liquor!D34),"",Liquor!D34))</f>
        <v/>
      </c>
      <c r="G3782" s="450" t="str">
        <f>Substitute(if(Liquor!D34=0,"",if(ISBLANK(Liquor!D34),"",if(AND(MOC!$J$164=true,MOC!$J$165=false),MOC!$I$164&amp;$B$3758,if(AND(MOC!$J$164=false,MOC!$J$165=true),$B$3758&amp;MOC!$I$165,if(AND(MOC!$J$164=true,MOC!$J$165=true),MOC!$I$164&amp;$B$3758&amp;MOC!$I$165,$B$3758)))))," Double ","")</f>
        <v/>
      </c>
      <c r="H3782" s="780">
        <f t="shared" si="39"/>
        <v>25</v>
      </c>
    </row>
    <row r="3783">
      <c r="A3783" s="791"/>
      <c r="B3783" s="784"/>
      <c r="D3783" s="795" t="str">
        <f>if(Liquor!D35=0,"",if(ISBLANK(Liquor!D35),"",if(AND(MOC!$J$161=true,MOC!$J$162=false),MOC!$I$164&amp;Liquor!A35,if(AND(MOC!$J$161=false,MOC!$J$162=true),Liquor!A35&amp;MOC!$I$162,if(AND(MOC!$J$161=true,MOC!$J$162=true),MOC!$I$161&amp;Liquor!A35&amp;MOC!$I$165,Liquor!A35)))))</f>
        <v/>
      </c>
      <c r="E3783" s="450" t="str">
        <f>if(Liquor!D35=0,"",if(ISBLANK(Liquor!D35),"",Liquor!D35))</f>
        <v/>
      </c>
      <c r="G3783" s="450" t="str">
        <f>Substitute(if(Liquor!D35=0,"",if(ISBLANK(Liquor!D35),"",if(AND(MOC!$J$164=true,MOC!$J$165=false),MOC!$I$164&amp;$B$3758,if(AND(MOC!$J$164=false,MOC!$J$165=true),$B$3758&amp;MOC!$I$165,if(AND(MOC!$J$164=true,MOC!$J$165=true),MOC!$I$164&amp;$B$3758&amp;MOC!$I$165,$B$3758)))))," Double ","")</f>
        <v/>
      </c>
      <c r="H3783" s="780">
        <f t="shared" si="39"/>
        <v>26</v>
      </c>
    </row>
    <row r="3784">
      <c r="A3784" s="791"/>
      <c r="B3784" s="784"/>
      <c r="D3784" s="795" t="str">
        <f>if(Liquor!D36=0,"",if(ISBLANK(Liquor!D36),"",if(AND(MOC!$J$161=true,MOC!$J$162=false),MOC!$I$164&amp;Liquor!A36,if(AND(MOC!$J$161=false,MOC!$J$162=true),Liquor!A36&amp;MOC!$I$162,if(AND(MOC!$J$161=true,MOC!$J$162=true),MOC!$I$161&amp;Liquor!A36&amp;MOC!$I$165,Liquor!A36)))))</f>
        <v/>
      </c>
      <c r="E3784" s="450" t="str">
        <f>if(Liquor!D36=0,"",if(ISBLANK(Liquor!D36),"",Liquor!D36))</f>
        <v/>
      </c>
      <c r="G3784" s="450" t="str">
        <f>Substitute(if(Liquor!D36=0,"",if(ISBLANK(Liquor!D36),"",if(AND(MOC!$J$164=true,MOC!$J$165=false),MOC!$I$164&amp;$B$3758,if(AND(MOC!$J$164=false,MOC!$J$165=true),$B$3758&amp;MOC!$I$165,if(AND(MOC!$J$164=true,MOC!$J$165=true),MOC!$I$164&amp;$B$3758&amp;MOC!$I$165,$B$3758)))))," Double ","")</f>
        <v/>
      </c>
      <c r="H3784" s="780">
        <f t="shared" si="39"/>
        <v>27</v>
      </c>
    </row>
    <row r="3785">
      <c r="A3785" s="791"/>
      <c r="B3785" s="784"/>
      <c r="D3785" s="795" t="str">
        <f>if(Liquor!D37=0,"",if(ISBLANK(Liquor!D37),"",if(AND(MOC!$J$161=true,MOC!$J$162=false),MOC!$I$164&amp;Liquor!A37,if(AND(MOC!$J$161=false,MOC!$J$162=true),Liquor!A37&amp;MOC!$I$162,if(AND(MOC!$J$161=true,MOC!$J$162=true),MOC!$I$161&amp;Liquor!A37&amp;MOC!$I$165,Liquor!A37)))))</f>
        <v/>
      </c>
      <c r="E3785" s="450" t="str">
        <f>if(Liquor!D37=0,"",if(ISBLANK(Liquor!D37),"",Liquor!D37))</f>
        <v/>
      </c>
      <c r="G3785" s="450" t="str">
        <f>Substitute(if(Liquor!D37=0,"",if(ISBLANK(Liquor!D37),"",if(AND(MOC!$J$164=true,MOC!$J$165=false),MOC!$I$164&amp;$B$3758,if(AND(MOC!$J$164=false,MOC!$J$165=true),$B$3758&amp;MOC!$I$165,if(AND(MOC!$J$164=true,MOC!$J$165=true),MOC!$I$164&amp;$B$3758&amp;MOC!$I$165,$B$3758)))))," Double ","")</f>
        <v/>
      </c>
      <c r="H3785" s="780">
        <f t="shared" si="39"/>
        <v>28</v>
      </c>
    </row>
    <row r="3786">
      <c r="A3786" s="791"/>
      <c r="B3786" s="784"/>
      <c r="D3786" s="795" t="str">
        <f>if(Liquor!D38=0,"",if(ISBLANK(Liquor!D38),"",if(AND(MOC!$J$161=true,MOC!$J$162=false),MOC!$I$164&amp;Liquor!A38,if(AND(MOC!$J$161=false,MOC!$J$162=true),Liquor!A38&amp;MOC!$I$162,if(AND(MOC!$J$161=true,MOC!$J$162=true),MOC!$I$161&amp;Liquor!A38&amp;MOC!$I$165,Liquor!A38)))))</f>
        <v/>
      </c>
      <c r="E3786" s="450" t="str">
        <f>if(Liquor!D38=0,"",if(ISBLANK(Liquor!D38),"",Liquor!D38))</f>
        <v/>
      </c>
      <c r="G3786" s="450" t="str">
        <f>Substitute(if(Liquor!D38=0,"",if(ISBLANK(Liquor!D38),"",if(AND(MOC!$J$164=true,MOC!$J$165=false),MOC!$I$164&amp;$B$3758,if(AND(MOC!$J$164=false,MOC!$J$165=true),$B$3758&amp;MOC!$I$165,if(AND(MOC!$J$164=true,MOC!$J$165=true),MOC!$I$164&amp;$B$3758&amp;MOC!$I$165,$B$3758)))))," Double ","")</f>
        <v/>
      </c>
      <c r="H3786" s="780">
        <f t="shared" si="39"/>
        <v>29</v>
      </c>
    </row>
    <row r="3787">
      <c r="A3787" s="791"/>
      <c r="B3787" s="784"/>
      <c r="D3787" s="795" t="str">
        <f>if(Liquor!D39=0,"",if(ISBLANK(Liquor!D39),"",if(AND(MOC!$J$161=true,MOC!$J$162=false),MOC!$I$164&amp;Liquor!A39,if(AND(MOC!$J$161=false,MOC!$J$162=true),Liquor!A39&amp;MOC!$I$162,if(AND(MOC!$J$161=true,MOC!$J$162=true),MOC!$I$161&amp;Liquor!A39&amp;MOC!$I$165,Liquor!A39)))))</f>
        <v/>
      </c>
      <c r="E3787" s="450" t="str">
        <f>if(Liquor!D39=0,"",if(ISBLANK(Liquor!D39),"",Liquor!D39))</f>
        <v/>
      </c>
      <c r="G3787" s="450" t="str">
        <f>Substitute(if(Liquor!D39=0,"",if(ISBLANK(Liquor!D39),"",if(AND(MOC!$J$164=true,MOC!$J$165=false),MOC!$I$164&amp;$B$3758,if(AND(MOC!$J$164=false,MOC!$J$165=true),$B$3758&amp;MOC!$I$165,if(AND(MOC!$J$164=true,MOC!$J$165=true),MOC!$I$164&amp;$B$3758&amp;MOC!$I$165,$B$3758)))))," Double ","")</f>
        <v/>
      </c>
      <c r="H3787" s="780">
        <f t="shared" si="39"/>
        <v>30</v>
      </c>
    </row>
    <row r="3788">
      <c r="A3788" s="791"/>
      <c r="B3788" s="784"/>
      <c r="D3788" s="795" t="str">
        <f>if(Liquor!D40=0,"",if(ISBLANK(Liquor!D40),"",if(AND(MOC!$J$161=true,MOC!$J$162=false),MOC!$I$164&amp;Liquor!A40,if(AND(MOC!$J$161=false,MOC!$J$162=true),Liquor!A40&amp;MOC!$I$162,if(AND(MOC!$J$161=true,MOC!$J$162=true),MOC!$I$161&amp;Liquor!A40&amp;MOC!$I$165,Liquor!A40)))))</f>
        <v/>
      </c>
      <c r="E3788" s="450" t="str">
        <f>if(Liquor!D40=0,"",if(ISBLANK(Liquor!D40),"",Liquor!D40))</f>
        <v/>
      </c>
      <c r="G3788" s="450" t="str">
        <f>Substitute(if(Liquor!D40=0,"",if(ISBLANK(Liquor!D40),"",if(AND(MOC!$J$164=true,MOC!$J$165=false),MOC!$I$164&amp;$B$3758,if(AND(MOC!$J$164=false,MOC!$J$165=true),$B$3758&amp;MOC!$I$165,if(AND(MOC!$J$164=true,MOC!$J$165=true),MOC!$I$164&amp;$B$3758&amp;MOC!$I$165,$B$3758)))))," Double ","")</f>
        <v/>
      </c>
      <c r="H3788" s="780">
        <f t="shared" si="39"/>
        <v>31</v>
      </c>
    </row>
    <row r="3789">
      <c r="A3789" s="791"/>
      <c r="B3789" s="784"/>
      <c r="D3789" s="795" t="str">
        <f>if(Liquor!D41=0,"",if(ISBLANK(Liquor!D41),"",if(AND(MOC!$J$161=true,MOC!$J$162=false),MOC!$I$164&amp;Liquor!A41,if(AND(MOC!$J$161=false,MOC!$J$162=true),Liquor!A41&amp;MOC!$I$162,if(AND(MOC!$J$161=true,MOC!$J$162=true),MOC!$I$161&amp;Liquor!A41&amp;MOC!$I$165,Liquor!A41)))))</f>
        <v/>
      </c>
      <c r="E3789" s="450" t="str">
        <f>if(Liquor!D41=0,"",if(ISBLANK(Liquor!D41),"",Liquor!D41))</f>
        <v/>
      </c>
      <c r="G3789" s="450" t="str">
        <f>Substitute(if(Liquor!D41=0,"",if(ISBLANK(Liquor!D41),"",if(AND(MOC!$J$164=true,MOC!$J$165=false),MOC!$I$164&amp;$B$3758,if(AND(MOC!$J$164=false,MOC!$J$165=true),$B$3758&amp;MOC!$I$165,if(AND(MOC!$J$164=true,MOC!$J$165=true),MOC!$I$164&amp;$B$3758&amp;MOC!$I$165,$B$3758)))))," Double ","")</f>
        <v/>
      </c>
      <c r="H3789" s="780">
        <f t="shared" si="39"/>
        <v>32</v>
      </c>
    </row>
    <row r="3790">
      <c r="A3790" s="791"/>
      <c r="B3790" s="784"/>
      <c r="D3790" s="795" t="str">
        <f>if(Liquor!D42=0,"",if(ISBLANK(Liquor!D42),"",if(AND(MOC!$J$161=true,MOC!$J$162=false),MOC!$I$164&amp;Liquor!A42,if(AND(MOC!$J$161=false,MOC!$J$162=true),Liquor!A42&amp;MOC!$I$162,if(AND(MOC!$J$161=true,MOC!$J$162=true),MOC!$I$161&amp;Liquor!A42&amp;MOC!$I$165,Liquor!A42)))))</f>
        <v/>
      </c>
      <c r="E3790" s="450" t="str">
        <f>if(Liquor!D42=0,"",if(ISBLANK(Liquor!D42),"",Liquor!D42))</f>
        <v/>
      </c>
      <c r="G3790" s="450" t="str">
        <f>Substitute(if(Liquor!D42=0,"",if(ISBLANK(Liquor!D42),"",if(AND(MOC!$J$164=true,MOC!$J$165=false),MOC!$I$164&amp;$B$3758,if(AND(MOC!$J$164=false,MOC!$J$165=true),$B$3758&amp;MOC!$I$165,if(AND(MOC!$J$164=true,MOC!$J$165=true),MOC!$I$164&amp;$B$3758&amp;MOC!$I$165,$B$3758)))))," Double ","")</f>
        <v/>
      </c>
      <c r="H3790" s="780">
        <f t="shared" si="39"/>
        <v>33</v>
      </c>
    </row>
    <row r="3791">
      <c r="A3791" s="791"/>
      <c r="B3791" s="784"/>
      <c r="D3791" s="795" t="str">
        <f>if(Liquor!D43=0,"",if(ISBLANK(Liquor!D43),"",if(AND(MOC!$J$161=true,MOC!$J$162=false),MOC!$I$164&amp;Liquor!A43,if(AND(MOC!$J$161=false,MOC!$J$162=true),Liquor!A43&amp;MOC!$I$162,if(AND(MOC!$J$161=true,MOC!$J$162=true),MOC!$I$161&amp;Liquor!A43&amp;MOC!$I$165,Liquor!A43)))))</f>
        <v/>
      </c>
      <c r="E3791" s="450" t="str">
        <f>if(Liquor!D43=0,"",if(ISBLANK(Liquor!D43),"",Liquor!D43))</f>
        <v/>
      </c>
      <c r="G3791" s="450" t="str">
        <f>Substitute(if(Liquor!D43=0,"",if(ISBLANK(Liquor!D43),"",if(AND(MOC!$J$164=true,MOC!$J$165=false),MOC!$I$164&amp;$B$3758,if(AND(MOC!$J$164=false,MOC!$J$165=true),$B$3758&amp;MOC!$I$165,if(AND(MOC!$J$164=true,MOC!$J$165=true),MOC!$I$164&amp;$B$3758&amp;MOC!$I$165,$B$3758)))))," Double ","")</f>
        <v/>
      </c>
      <c r="H3791" s="780">
        <f t="shared" si="39"/>
        <v>34</v>
      </c>
    </row>
    <row r="3792">
      <c r="A3792" s="791"/>
      <c r="B3792" s="784"/>
      <c r="D3792" s="795" t="str">
        <f>if(Liquor!D44=0,"",if(ISBLANK(Liquor!D44),"",if(AND(MOC!$J$161=true,MOC!$J$162=false),MOC!$I$164&amp;Liquor!A44,if(AND(MOC!$J$161=false,MOC!$J$162=true),Liquor!A44&amp;MOC!$I$162,if(AND(MOC!$J$161=true,MOC!$J$162=true),MOC!$I$161&amp;Liquor!A44&amp;MOC!$I$165,Liquor!A44)))))</f>
        <v/>
      </c>
      <c r="E3792" s="450" t="str">
        <f>if(Liquor!D44=0,"",if(ISBLANK(Liquor!D44),"",Liquor!D44))</f>
        <v/>
      </c>
      <c r="G3792" s="450" t="str">
        <f>Substitute(if(Liquor!D44=0,"",if(ISBLANK(Liquor!D44),"",if(AND(MOC!$J$164=true,MOC!$J$165=false),MOC!$I$164&amp;$B$3758,if(AND(MOC!$J$164=false,MOC!$J$165=true),$B$3758&amp;MOC!$I$165,if(AND(MOC!$J$164=true,MOC!$J$165=true),MOC!$I$164&amp;$B$3758&amp;MOC!$I$165,$B$3758)))))," Double ","")</f>
        <v/>
      </c>
      <c r="H3792" s="780">
        <f t="shared" si="39"/>
        <v>35</v>
      </c>
    </row>
    <row r="3793">
      <c r="A3793" s="791"/>
      <c r="B3793" s="784"/>
      <c r="D3793" s="795" t="str">
        <f>if(Liquor!D45=0,"",if(ISBLANK(Liquor!D45),"",if(AND(MOC!$J$161=true,MOC!$J$162=false),MOC!$I$164&amp;Liquor!A45,if(AND(MOC!$J$161=false,MOC!$J$162=true),Liquor!A45&amp;MOC!$I$162,if(AND(MOC!$J$161=true,MOC!$J$162=true),MOC!$I$161&amp;Liquor!A45&amp;MOC!$I$165,Liquor!A45)))))</f>
        <v/>
      </c>
      <c r="E3793" s="450" t="str">
        <f>if(Liquor!D45=0,"",if(ISBLANK(Liquor!D45),"",Liquor!D45))</f>
        <v/>
      </c>
      <c r="G3793" s="450" t="str">
        <f>Substitute(if(Liquor!D45=0,"",if(ISBLANK(Liquor!D45),"",if(AND(MOC!$J$164=true,MOC!$J$165=false),MOC!$I$164&amp;$B$3758,if(AND(MOC!$J$164=false,MOC!$J$165=true),$B$3758&amp;MOC!$I$165,if(AND(MOC!$J$164=true,MOC!$J$165=true),MOC!$I$164&amp;$B$3758&amp;MOC!$I$165,$B$3758)))))," Double ","")</f>
        <v/>
      </c>
      <c r="H3793" s="780">
        <f t="shared" si="39"/>
        <v>36</v>
      </c>
    </row>
    <row r="3794">
      <c r="A3794" s="791"/>
      <c r="B3794" s="784"/>
      <c r="D3794" s="795" t="str">
        <f>if(Liquor!D46=0,"",if(ISBLANK(Liquor!D46),"",if(AND(MOC!$J$161=true,MOC!$J$162=false),MOC!$I$164&amp;Liquor!A46,if(AND(MOC!$J$161=false,MOC!$J$162=true),Liquor!A46&amp;MOC!$I$162,if(AND(MOC!$J$161=true,MOC!$J$162=true),MOC!$I$161&amp;Liquor!A46&amp;MOC!$I$165,Liquor!A46)))))</f>
        <v/>
      </c>
      <c r="E3794" s="450" t="str">
        <f>if(Liquor!D46=0,"",if(ISBLANK(Liquor!D46),"",Liquor!D46))</f>
        <v/>
      </c>
      <c r="G3794" s="450" t="str">
        <f>Substitute(if(Liquor!D46=0,"",if(ISBLANK(Liquor!D46),"",if(AND(MOC!$J$164=true,MOC!$J$165=false),MOC!$I$164&amp;$B$3758,if(AND(MOC!$J$164=false,MOC!$J$165=true),$B$3758&amp;MOC!$I$165,if(AND(MOC!$J$164=true,MOC!$J$165=true),MOC!$I$164&amp;$B$3758&amp;MOC!$I$165,$B$3758)))))," Double ","")</f>
        <v/>
      </c>
      <c r="H3794" s="780">
        <f t="shared" si="39"/>
        <v>37</v>
      </c>
    </row>
    <row r="3795">
      <c r="A3795" s="791"/>
      <c r="B3795" s="784"/>
      <c r="D3795" s="795" t="str">
        <f>if(Liquor!D47=0,"",if(ISBLANK(Liquor!D47),"",if(AND(MOC!$J$161=true,MOC!$J$162=false),MOC!$I$164&amp;Liquor!A47,if(AND(MOC!$J$161=false,MOC!$J$162=true),Liquor!A47&amp;MOC!$I$162,if(AND(MOC!$J$161=true,MOC!$J$162=true),MOC!$I$161&amp;Liquor!A47&amp;MOC!$I$165,Liquor!A47)))))</f>
        <v/>
      </c>
      <c r="E3795" s="450" t="str">
        <f>if(Liquor!D47=0,"",if(ISBLANK(Liquor!D47),"",Liquor!D47))</f>
        <v/>
      </c>
      <c r="G3795" s="450" t="str">
        <f>Substitute(if(Liquor!D47=0,"",if(ISBLANK(Liquor!D47),"",if(AND(MOC!$J$164=true,MOC!$J$165=false),MOC!$I$164&amp;$B$3758,if(AND(MOC!$J$164=false,MOC!$J$165=true),$B$3758&amp;MOC!$I$165,if(AND(MOC!$J$164=true,MOC!$J$165=true),MOC!$I$164&amp;$B$3758&amp;MOC!$I$165,$B$3758)))))," Double ","")</f>
        <v/>
      </c>
      <c r="H3795" s="780">
        <f t="shared" si="39"/>
        <v>38</v>
      </c>
    </row>
    <row r="3796">
      <c r="A3796" s="791"/>
      <c r="B3796" s="784"/>
      <c r="D3796" s="795" t="str">
        <f>if(Liquor!D48=0,"",if(ISBLANK(Liquor!D48),"",if(AND(MOC!$J$161=true,MOC!$J$162=false),MOC!$I$164&amp;Liquor!A48,if(AND(MOC!$J$161=false,MOC!$J$162=true),Liquor!A48&amp;MOC!$I$162,if(AND(MOC!$J$161=true,MOC!$J$162=true),MOC!$I$161&amp;Liquor!A48&amp;MOC!$I$165,Liquor!A48)))))</f>
        <v/>
      </c>
      <c r="E3796" s="450" t="str">
        <f>if(Liquor!D48=0,"",if(ISBLANK(Liquor!D48),"",Liquor!D48))</f>
        <v/>
      </c>
      <c r="G3796" s="450" t="str">
        <f>Substitute(if(Liquor!D48=0,"",if(ISBLANK(Liquor!D48),"",if(AND(MOC!$J$164=true,MOC!$J$165=false),MOC!$I$164&amp;$B$3758,if(AND(MOC!$J$164=false,MOC!$J$165=true),$B$3758&amp;MOC!$I$165,if(AND(MOC!$J$164=true,MOC!$J$165=true),MOC!$I$164&amp;$B$3758&amp;MOC!$I$165,$B$3758)))))," Double ","")</f>
        <v/>
      </c>
      <c r="H3796" s="780">
        <f t="shared" si="39"/>
        <v>39</v>
      </c>
    </row>
    <row r="3797">
      <c r="A3797" s="791"/>
      <c r="B3797" s="784"/>
      <c r="D3797" s="795" t="str">
        <f>if(Liquor!D49=0,"",if(ISBLANK(Liquor!D49),"",if(AND(MOC!$J$161=true,MOC!$J$162=false),MOC!$I$164&amp;Liquor!A49,if(AND(MOC!$J$161=false,MOC!$J$162=true),Liquor!A49&amp;MOC!$I$162,if(AND(MOC!$J$161=true,MOC!$J$162=true),MOC!$I$161&amp;Liquor!A49&amp;MOC!$I$165,Liquor!A49)))))</f>
        <v/>
      </c>
      <c r="E3797" s="450" t="str">
        <f>if(Liquor!D49=0,"",if(ISBLANK(Liquor!D49),"",Liquor!D49))</f>
        <v/>
      </c>
      <c r="G3797" s="450" t="str">
        <f>Substitute(if(Liquor!D49=0,"",if(ISBLANK(Liquor!D49),"",if(AND(MOC!$J$164=true,MOC!$J$165=false),MOC!$I$164&amp;$B$3758,if(AND(MOC!$J$164=false,MOC!$J$165=true),$B$3758&amp;MOC!$I$165,if(AND(MOC!$J$164=true,MOC!$J$165=true),MOC!$I$164&amp;$B$3758&amp;MOC!$I$165,$B$3758)))))," Double ","")</f>
        <v/>
      </c>
      <c r="H3797" s="780">
        <f t="shared" si="39"/>
        <v>40</v>
      </c>
    </row>
    <row r="3798">
      <c r="A3798" s="791"/>
      <c r="B3798" s="784"/>
      <c r="D3798" s="795" t="str">
        <f>if(Liquor!D50=0,"",if(ISBLANK(Liquor!D50),"",if(AND(MOC!$J$161=true,MOC!$J$162=false),MOC!$I$164&amp;Liquor!A50,if(AND(MOC!$J$161=false,MOC!$J$162=true),Liquor!A50&amp;MOC!$I$162,if(AND(MOC!$J$161=true,MOC!$J$162=true),MOC!$I$161&amp;Liquor!A50&amp;MOC!$I$165,Liquor!A50)))))</f>
        <v/>
      </c>
      <c r="E3798" s="450" t="str">
        <f>if(Liquor!D50=0,"",if(ISBLANK(Liquor!D50),"",Liquor!D50))</f>
        <v/>
      </c>
      <c r="G3798" s="450" t="str">
        <f>Substitute(if(Liquor!D50=0,"",if(ISBLANK(Liquor!D50),"",if(AND(MOC!$J$164=true,MOC!$J$165=false),MOC!$I$164&amp;$B$3758,if(AND(MOC!$J$164=false,MOC!$J$165=true),$B$3758&amp;MOC!$I$165,if(AND(MOC!$J$164=true,MOC!$J$165=true),MOC!$I$164&amp;$B$3758&amp;MOC!$I$165,$B$3758)))))," Double ","")</f>
        <v/>
      </c>
      <c r="H3798" s="780">
        <f t="shared" si="39"/>
        <v>41</v>
      </c>
    </row>
    <row r="3799">
      <c r="A3799" s="791"/>
      <c r="B3799" s="784"/>
      <c r="D3799" s="795" t="str">
        <f>if(Liquor!D51=0,"",if(ISBLANK(Liquor!D51),"",if(AND(MOC!$J$161=true,MOC!$J$162=false),MOC!$I$164&amp;Liquor!A51,if(AND(MOC!$J$161=false,MOC!$J$162=true),Liquor!A51&amp;MOC!$I$162,if(AND(MOC!$J$161=true,MOC!$J$162=true),MOC!$I$161&amp;Liquor!A51&amp;MOC!$I$165,Liquor!A51)))))</f>
        <v/>
      </c>
      <c r="E3799" s="450" t="str">
        <f>if(Liquor!D51=0,"",if(ISBLANK(Liquor!D51),"",Liquor!D51))</f>
        <v/>
      </c>
      <c r="G3799" s="450" t="str">
        <f>Substitute(if(Liquor!D51=0,"",if(ISBLANK(Liquor!D51),"",if(AND(MOC!$J$164=true,MOC!$J$165=false),MOC!$I$164&amp;$B$3758,if(AND(MOC!$J$164=false,MOC!$J$165=true),$B$3758&amp;MOC!$I$165,if(AND(MOC!$J$164=true,MOC!$J$165=true),MOC!$I$164&amp;$B$3758&amp;MOC!$I$165,$B$3758)))))," Double ","")</f>
        <v/>
      </c>
      <c r="H3799" s="780">
        <f t="shared" si="39"/>
        <v>42</v>
      </c>
    </row>
    <row r="3800">
      <c r="A3800" s="791"/>
      <c r="B3800" s="784"/>
      <c r="D3800" s="795" t="str">
        <f>if(Liquor!D52=0,"",if(ISBLANK(Liquor!D52),"",if(AND(MOC!$J$161=true,MOC!$J$162=false),MOC!$I$164&amp;Liquor!A52,if(AND(MOC!$J$161=false,MOC!$J$162=true),Liquor!A52&amp;MOC!$I$162,if(AND(MOC!$J$161=true,MOC!$J$162=true),MOC!$I$161&amp;Liquor!A52&amp;MOC!$I$165,Liquor!A52)))))</f>
        <v/>
      </c>
      <c r="E3800" s="450" t="str">
        <f>if(Liquor!D52=0,"",if(ISBLANK(Liquor!D52),"",Liquor!D52))</f>
        <v/>
      </c>
      <c r="G3800" s="450" t="str">
        <f>Substitute(if(Liquor!D52=0,"",if(ISBLANK(Liquor!D52),"",if(AND(MOC!$J$164=true,MOC!$J$165=false),MOC!$I$164&amp;$B$3758,if(AND(MOC!$J$164=false,MOC!$J$165=true),$B$3758&amp;MOC!$I$165,if(AND(MOC!$J$164=true,MOC!$J$165=true),MOC!$I$164&amp;$B$3758&amp;MOC!$I$165,$B$3758)))))," Double ","")</f>
        <v/>
      </c>
      <c r="H3800" s="780">
        <f t="shared" si="39"/>
        <v>43</v>
      </c>
    </row>
    <row r="3801">
      <c r="A3801" s="791"/>
      <c r="B3801" s="784"/>
      <c r="D3801" s="795" t="str">
        <f>if(Liquor!D53=0,"",if(ISBLANK(Liquor!D53),"",if(AND(MOC!$J$161=true,MOC!$J$162=false),MOC!$I$164&amp;Liquor!A53,if(AND(MOC!$J$161=false,MOC!$J$162=true),Liquor!A53&amp;MOC!$I$162,if(AND(MOC!$J$161=true,MOC!$J$162=true),MOC!$I$161&amp;Liquor!A53&amp;MOC!$I$165,Liquor!A53)))))</f>
        <v/>
      </c>
      <c r="E3801" s="450" t="str">
        <f>if(Liquor!D53=0,"",if(ISBLANK(Liquor!D53),"",Liquor!D53))</f>
        <v/>
      </c>
      <c r="G3801" s="450" t="str">
        <f>Substitute(if(Liquor!D53=0,"",if(ISBLANK(Liquor!D53),"",if(AND(MOC!$J$164=true,MOC!$J$165=false),MOC!$I$164&amp;$B$3758,if(AND(MOC!$J$164=false,MOC!$J$165=true),$B$3758&amp;MOC!$I$165,if(AND(MOC!$J$164=true,MOC!$J$165=true),MOC!$I$164&amp;$B$3758&amp;MOC!$I$165,$B$3758)))))," Double ","")</f>
        <v/>
      </c>
      <c r="H3801" s="780">
        <f t="shared" si="39"/>
        <v>44</v>
      </c>
    </row>
    <row r="3802">
      <c r="A3802" s="791"/>
      <c r="B3802" s="784"/>
      <c r="D3802" s="795" t="str">
        <f>if(Liquor!D54=0,"",if(ISBLANK(Liquor!D54),"",if(AND(MOC!$J$161=true,MOC!$J$162=false),MOC!$I$164&amp;Liquor!A54,if(AND(MOC!$J$161=false,MOC!$J$162=true),Liquor!A54&amp;MOC!$I$162,if(AND(MOC!$J$161=true,MOC!$J$162=true),MOC!$I$161&amp;Liquor!A54&amp;MOC!$I$165,Liquor!A54)))))</f>
        <v/>
      </c>
      <c r="E3802" s="450" t="str">
        <f>if(Liquor!D54=0,"",if(ISBLANK(Liquor!D54),"",Liquor!D54))</f>
        <v/>
      </c>
      <c r="G3802" s="450" t="str">
        <f>Substitute(if(Liquor!D54=0,"",if(ISBLANK(Liquor!D54),"",if(AND(MOC!$J$164=true,MOC!$J$165=false),MOC!$I$164&amp;$B$3758,if(AND(MOC!$J$164=false,MOC!$J$165=true),$B$3758&amp;MOC!$I$165,if(AND(MOC!$J$164=true,MOC!$J$165=true),MOC!$I$164&amp;$B$3758&amp;MOC!$I$165,$B$3758)))))," Double ","")</f>
        <v/>
      </c>
      <c r="H3802" s="780">
        <f t="shared" si="39"/>
        <v>45</v>
      </c>
    </row>
    <row r="3803">
      <c r="A3803" s="791"/>
      <c r="B3803" s="784"/>
      <c r="D3803" s="795" t="str">
        <f>if(Liquor!D55=0,"",if(ISBLANK(Liquor!D55),"",if(AND(MOC!$J$161=true,MOC!$J$162=false),MOC!$I$164&amp;Liquor!A55,if(AND(MOC!$J$161=false,MOC!$J$162=true),Liquor!A55&amp;MOC!$I$162,if(AND(MOC!$J$161=true,MOC!$J$162=true),MOC!$I$161&amp;Liquor!A55&amp;MOC!$I$165,Liquor!A55)))))</f>
        <v/>
      </c>
      <c r="E3803" s="450" t="str">
        <f>if(Liquor!D55=0,"",if(ISBLANK(Liquor!D55),"",Liquor!D55))</f>
        <v/>
      </c>
      <c r="G3803" s="450" t="str">
        <f>Substitute(if(Liquor!D55=0,"",if(ISBLANK(Liquor!D55),"",if(AND(MOC!$J$164=true,MOC!$J$165=false),MOC!$I$164&amp;$B$3758,if(AND(MOC!$J$164=false,MOC!$J$165=true),$B$3758&amp;MOC!$I$165,if(AND(MOC!$J$164=true,MOC!$J$165=true),MOC!$I$164&amp;$B$3758&amp;MOC!$I$165,$B$3758)))))," Double ","")</f>
        <v/>
      </c>
      <c r="H3803" s="780">
        <f t="shared" si="39"/>
        <v>46</v>
      </c>
    </row>
    <row r="3804">
      <c r="A3804" s="791"/>
      <c r="B3804" s="784"/>
      <c r="D3804" s="795" t="str">
        <f>if(Liquor!D56=0,"",if(ISBLANK(Liquor!D56),"",if(AND(MOC!$J$161=true,MOC!$J$162=false),MOC!$I$164&amp;Liquor!A56,if(AND(MOC!$J$161=false,MOC!$J$162=true),Liquor!A56&amp;MOC!$I$162,if(AND(MOC!$J$161=true,MOC!$J$162=true),MOC!$I$161&amp;Liquor!A56&amp;MOC!$I$165,Liquor!A56)))))</f>
        <v/>
      </c>
      <c r="E3804" s="450" t="str">
        <f>if(Liquor!D56=0,"",if(ISBLANK(Liquor!D56),"",Liquor!D56))</f>
        <v/>
      </c>
      <c r="G3804" s="450" t="str">
        <f>Substitute(if(Liquor!D56=0,"",if(ISBLANK(Liquor!D56),"",if(AND(MOC!$J$164=true,MOC!$J$165=false),MOC!$I$164&amp;$B$3758,if(AND(MOC!$J$164=false,MOC!$J$165=true),$B$3758&amp;MOC!$I$165,if(AND(MOC!$J$164=true,MOC!$J$165=true),MOC!$I$164&amp;$B$3758&amp;MOC!$I$165,$B$3758)))))," Double ","")</f>
        <v/>
      </c>
      <c r="H3804" s="780">
        <f t="shared" si="39"/>
        <v>47</v>
      </c>
    </row>
    <row r="3805">
      <c r="A3805" s="791"/>
      <c r="B3805" s="784"/>
      <c r="D3805" s="795" t="str">
        <f>if(Liquor!D57=0,"",if(ISBLANK(Liquor!D57),"",if(AND(MOC!$J$161=true,MOC!$J$162=false),MOC!$I$164&amp;Liquor!A57,if(AND(MOC!$J$161=false,MOC!$J$162=true),Liquor!A57&amp;MOC!$I$162,if(AND(MOC!$J$161=true,MOC!$J$162=true),MOC!$I$161&amp;Liquor!A57&amp;MOC!$I$165,Liquor!A57)))))</f>
        <v/>
      </c>
      <c r="E3805" s="450" t="str">
        <f>if(Liquor!D57=0,"",if(ISBLANK(Liquor!D57),"",Liquor!D57))</f>
        <v/>
      </c>
      <c r="G3805" s="450" t="str">
        <f>Substitute(if(Liquor!D57=0,"",if(ISBLANK(Liquor!D57),"",if(AND(MOC!$J$164=true,MOC!$J$165=false),MOC!$I$164&amp;$B$3758,if(AND(MOC!$J$164=false,MOC!$J$165=true),$B$3758&amp;MOC!$I$165,if(AND(MOC!$J$164=true,MOC!$J$165=true),MOC!$I$164&amp;$B$3758&amp;MOC!$I$165,$B$3758)))))," Double ","")</f>
        <v/>
      </c>
      <c r="H3805" s="780">
        <f t="shared" si="39"/>
        <v>48</v>
      </c>
    </row>
    <row r="3806">
      <c r="A3806" s="791"/>
      <c r="B3806" s="784"/>
      <c r="D3806" s="795" t="str">
        <f>if(Liquor!D58=0,"",if(ISBLANK(Liquor!D58),"",if(AND(MOC!$J$161=true,MOC!$J$162=false),MOC!$I$164&amp;Liquor!A58,if(AND(MOC!$J$161=false,MOC!$J$162=true),Liquor!A58&amp;MOC!$I$162,if(AND(MOC!$J$161=true,MOC!$J$162=true),MOC!$I$161&amp;Liquor!A58&amp;MOC!$I$165,Liquor!A58)))))</f>
        <v/>
      </c>
      <c r="E3806" s="450" t="str">
        <f>if(Liquor!D58=0,"",if(ISBLANK(Liquor!D58),"",Liquor!D58))</f>
        <v/>
      </c>
      <c r="G3806" s="450" t="str">
        <f>Substitute(if(Liquor!D58=0,"",if(ISBLANK(Liquor!D58),"",if(AND(MOC!$J$164=true,MOC!$J$165=false),MOC!$I$164&amp;$B$3758,if(AND(MOC!$J$164=false,MOC!$J$165=true),$B$3758&amp;MOC!$I$165,if(AND(MOC!$J$164=true,MOC!$J$165=true),MOC!$I$164&amp;$B$3758&amp;MOC!$I$165,$B$3758)))))," Double ","")</f>
        <v/>
      </c>
      <c r="H3806" s="780">
        <f t="shared" si="39"/>
        <v>49</v>
      </c>
    </row>
    <row r="3807">
      <c r="A3807" s="791"/>
      <c r="B3807" s="784"/>
      <c r="D3807" s="795" t="str">
        <f>if(Liquor!D59=0,"",if(ISBLANK(Liquor!D59),"",if(AND(MOC!$J$161=true,MOC!$J$162=false),MOC!$I$164&amp;Liquor!A59,if(AND(MOC!$J$161=false,MOC!$J$162=true),Liquor!A59&amp;MOC!$I$162,if(AND(MOC!$J$161=true,MOC!$J$162=true),MOC!$I$161&amp;Liquor!A59&amp;MOC!$I$165,Liquor!A59)))))</f>
        <v/>
      </c>
      <c r="E3807" s="450" t="str">
        <f>if(Liquor!D59=0,"",if(ISBLANK(Liquor!D59),"",Liquor!D59))</f>
        <v/>
      </c>
      <c r="G3807" s="450" t="str">
        <f>Substitute(if(Liquor!D59=0,"",if(ISBLANK(Liquor!D59),"",if(AND(MOC!$J$164=true,MOC!$J$165=false),MOC!$I$164&amp;$B$3758,if(AND(MOC!$J$164=false,MOC!$J$165=true),$B$3758&amp;MOC!$I$165,if(AND(MOC!$J$164=true,MOC!$J$165=true),MOC!$I$164&amp;$B$3758&amp;MOC!$I$165,$B$3758)))))," Double ","")</f>
        <v/>
      </c>
      <c r="H3807" s="780">
        <f t="shared" si="39"/>
        <v>50</v>
      </c>
    </row>
    <row r="3808">
      <c r="A3808" s="791"/>
      <c r="B3808" s="784"/>
      <c r="D3808" s="795" t="str">
        <f>if(Liquor!D60=0,"",if(ISBLANK(Liquor!D60),"",if(AND(MOC!$J$161=true,MOC!$J$162=false),MOC!$I$164&amp;Liquor!A60,if(AND(MOC!$J$161=false,MOC!$J$162=true),Liquor!A60&amp;MOC!$I$162,if(AND(MOC!$J$161=true,MOC!$J$162=true),MOC!$I$161&amp;Liquor!A60&amp;MOC!$I$165,Liquor!A60)))))</f>
        <v/>
      </c>
      <c r="E3808" s="450" t="str">
        <f>if(Liquor!D60=0,"",if(ISBLANK(Liquor!D60),"",Liquor!D60))</f>
        <v/>
      </c>
      <c r="G3808" s="450" t="str">
        <f>Substitute(if(Liquor!D60=0,"",if(ISBLANK(Liquor!D60),"",if(AND(MOC!$J$164=true,MOC!$J$165=false),MOC!$I$164&amp;$B$3758,if(AND(MOC!$J$164=false,MOC!$J$165=true),$B$3758&amp;MOC!$I$165,if(AND(MOC!$J$164=true,MOC!$J$165=true),MOC!$I$164&amp;$B$3758&amp;MOC!$I$165,$B$3758)))))," Double ","")</f>
        <v/>
      </c>
      <c r="H3808" s="780">
        <f t="shared" si="39"/>
        <v>51</v>
      </c>
    </row>
    <row r="3809">
      <c r="A3809" s="791"/>
      <c r="B3809" s="784"/>
      <c r="D3809" s="795" t="str">
        <f>if(Liquor!D61=0,"",if(ISBLANK(Liquor!D61),"",if(AND(MOC!$J$161=true,MOC!$J$162=false),MOC!$I$164&amp;Liquor!A61,if(AND(MOC!$J$161=false,MOC!$J$162=true),Liquor!A61&amp;MOC!$I$162,if(AND(MOC!$J$161=true,MOC!$J$162=true),MOC!$I$161&amp;Liquor!A61&amp;MOC!$I$165,Liquor!A61)))))</f>
        <v/>
      </c>
      <c r="E3809" s="450" t="str">
        <f>if(Liquor!D61=0,"",if(ISBLANK(Liquor!D61),"",Liquor!D61))</f>
        <v/>
      </c>
      <c r="G3809" s="450" t="str">
        <f>Substitute(if(Liquor!D61=0,"",if(ISBLANK(Liquor!D61),"",if(AND(MOC!$J$164=true,MOC!$J$165=false),MOC!$I$164&amp;$B$3758,if(AND(MOC!$J$164=false,MOC!$J$165=true),$B$3758&amp;MOC!$I$165,if(AND(MOC!$J$164=true,MOC!$J$165=true),MOC!$I$164&amp;$B$3758&amp;MOC!$I$165,$B$3758)))))," Double ","")</f>
        <v/>
      </c>
      <c r="H3809" s="780">
        <f t="shared" si="39"/>
        <v>52</v>
      </c>
    </row>
    <row r="3810">
      <c r="A3810" s="791"/>
      <c r="B3810" s="784"/>
      <c r="D3810" s="795" t="str">
        <f>if(Liquor!D62=0,"",if(ISBLANK(Liquor!D62),"",if(AND(MOC!$J$161=true,MOC!$J$162=false),MOC!$I$164&amp;Liquor!A62,if(AND(MOC!$J$161=false,MOC!$J$162=true),Liquor!A62&amp;MOC!$I$162,if(AND(MOC!$J$161=true,MOC!$J$162=true),MOC!$I$161&amp;Liquor!A62&amp;MOC!$I$165,Liquor!A62)))))</f>
        <v/>
      </c>
      <c r="E3810" s="450" t="str">
        <f>if(Liquor!D62=0,"",if(ISBLANK(Liquor!D62),"",Liquor!D62))</f>
        <v/>
      </c>
      <c r="G3810" s="450" t="str">
        <f>Substitute(if(Liquor!D62=0,"",if(ISBLANK(Liquor!D62),"",if(AND(MOC!$J$164=true,MOC!$J$165=false),MOC!$I$164&amp;$B$3758,if(AND(MOC!$J$164=false,MOC!$J$165=true),$B$3758&amp;MOC!$I$165,if(AND(MOC!$J$164=true,MOC!$J$165=true),MOC!$I$164&amp;$B$3758&amp;MOC!$I$165,$B$3758)))))," Double ","")</f>
        <v/>
      </c>
      <c r="H3810" s="780">
        <f t="shared" si="39"/>
        <v>53</v>
      </c>
    </row>
    <row r="3811">
      <c r="A3811" s="791"/>
      <c r="B3811" s="784"/>
      <c r="D3811" s="795" t="str">
        <f>if(Liquor!D63=0,"",if(ISBLANK(Liquor!D63),"",if(AND(MOC!$J$161=true,MOC!$J$162=false),MOC!$I$164&amp;Liquor!A63,if(AND(MOC!$J$161=false,MOC!$J$162=true),Liquor!A63&amp;MOC!$I$162,if(AND(MOC!$J$161=true,MOC!$J$162=true),MOC!$I$161&amp;Liquor!A63&amp;MOC!$I$165,Liquor!A63)))))</f>
        <v/>
      </c>
      <c r="E3811" s="450" t="str">
        <f>if(Liquor!D63=0,"",if(ISBLANK(Liquor!D63),"",Liquor!D63))</f>
        <v/>
      </c>
      <c r="G3811" s="450" t="str">
        <f>Substitute(if(Liquor!D63=0,"",if(ISBLANK(Liquor!D63),"",if(AND(MOC!$J$164=true,MOC!$J$165=false),MOC!$I$164&amp;$B$3758,if(AND(MOC!$J$164=false,MOC!$J$165=true),$B$3758&amp;MOC!$I$165,if(AND(MOC!$J$164=true,MOC!$J$165=true),MOC!$I$164&amp;$B$3758&amp;MOC!$I$165,$B$3758)))))," Double ","")</f>
        <v/>
      </c>
      <c r="H3811" s="780">
        <f t="shared" si="39"/>
        <v>54</v>
      </c>
    </row>
    <row r="3812">
      <c r="A3812" s="791"/>
      <c r="B3812" s="784"/>
      <c r="D3812" s="795" t="str">
        <f>if(Liquor!D64=0,"",if(ISBLANK(Liquor!D64),"",if(AND(MOC!$J$161=true,MOC!$J$162=false),MOC!$I$164&amp;Liquor!A64,if(AND(MOC!$J$161=false,MOC!$J$162=true),Liquor!A64&amp;MOC!$I$162,if(AND(MOC!$J$161=true,MOC!$J$162=true),MOC!$I$161&amp;Liquor!A64&amp;MOC!$I$165,Liquor!A64)))))</f>
        <v/>
      </c>
      <c r="E3812" s="450" t="str">
        <f>if(Liquor!D64=0,"",if(ISBLANK(Liquor!D64),"",Liquor!D64))</f>
        <v/>
      </c>
      <c r="G3812" s="450" t="str">
        <f>Substitute(if(Liquor!D64=0,"",if(ISBLANK(Liquor!D64),"",if(AND(MOC!$J$164=true,MOC!$J$165=false),MOC!$I$164&amp;$B$3758,if(AND(MOC!$J$164=false,MOC!$J$165=true),$B$3758&amp;MOC!$I$165,if(AND(MOC!$J$164=true,MOC!$J$165=true),MOC!$I$164&amp;$B$3758&amp;MOC!$I$165,$B$3758)))))," Double ","")</f>
        <v/>
      </c>
      <c r="H3812" s="780">
        <f t="shared" si="39"/>
        <v>55</v>
      </c>
    </row>
    <row r="3813">
      <c r="A3813" s="791"/>
      <c r="B3813" s="784"/>
      <c r="D3813" s="795" t="str">
        <f>if(Liquor!D65=0,"",if(ISBLANK(Liquor!D65),"",if(AND(MOC!$J$161=true,MOC!$J$162=false),MOC!$I$164&amp;Liquor!A65,if(AND(MOC!$J$161=false,MOC!$J$162=true),Liquor!A65&amp;MOC!$I$162,if(AND(MOC!$J$161=true,MOC!$J$162=true),MOC!$I$161&amp;Liquor!A65&amp;MOC!$I$165,Liquor!A65)))))</f>
        <v/>
      </c>
      <c r="E3813" s="450" t="str">
        <f>if(Liquor!D65=0,"",if(ISBLANK(Liquor!D65),"",Liquor!D65))</f>
        <v/>
      </c>
      <c r="G3813" s="450" t="str">
        <f>Substitute(if(Liquor!D65=0,"",if(ISBLANK(Liquor!D65),"",if(AND(MOC!$J$164=true,MOC!$J$165=false),MOC!$I$164&amp;$B$3758,if(AND(MOC!$J$164=false,MOC!$J$165=true),$B$3758&amp;MOC!$I$165,if(AND(MOC!$J$164=true,MOC!$J$165=true),MOC!$I$164&amp;$B$3758&amp;MOC!$I$165,$B$3758)))))," Double ","")</f>
        <v/>
      </c>
      <c r="H3813" s="780">
        <f t="shared" si="39"/>
        <v>56</v>
      </c>
    </row>
    <row r="3814">
      <c r="A3814" s="791"/>
      <c r="B3814" s="784"/>
      <c r="D3814" s="795" t="str">
        <f>if(Liquor!D66=0,"",if(ISBLANK(Liquor!D66),"",if(AND(MOC!$J$161=true,MOC!$J$162=false),MOC!$I$164&amp;Liquor!A66,if(AND(MOC!$J$161=false,MOC!$J$162=true),Liquor!A66&amp;MOC!$I$162,if(AND(MOC!$J$161=true,MOC!$J$162=true),MOC!$I$161&amp;Liquor!A66&amp;MOC!$I$165,Liquor!A66)))))</f>
        <v/>
      </c>
      <c r="E3814" s="450" t="str">
        <f>if(Liquor!D66=0,"",if(ISBLANK(Liquor!D66),"",Liquor!D66))</f>
        <v/>
      </c>
      <c r="G3814" s="450" t="str">
        <f>Substitute(if(Liquor!D66=0,"",if(ISBLANK(Liquor!D66),"",if(AND(MOC!$J$164=true,MOC!$J$165=false),MOC!$I$164&amp;$B$3758,if(AND(MOC!$J$164=false,MOC!$J$165=true),$B$3758&amp;MOC!$I$165,if(AND(MOC!$J$164=true,MOC!$J$165=true),MOC!$I$164&amp;$B$3758&amp;MOC!$I$165,$B$3758)))))," Double ","")</f>
        <v/>
      </c>
      <c r="H3814" s="780">
        <f t="shared" si="39"/>
        <v>57</v>
      </c>
    </row>
    <row r="3815">
      <c r="A3815" s="791"/>
      <c r="B3815" s="784"/>
      <c r="D3815" s="795" t="str">
        <f>if(Liquor!D67=0,"",if(ISBLANK(Liquor!D67),"",if(AND(MOC!$J$161=true,MOC!$J$162=false),MOC!$I$164&amp;Liquor!A67,if(AND(MOC!$J$161=false,MOC!$J$162=true),Liquor!A67&amp;MOC!$I$162,if(AND(MOC!$J$161=true,MOC!$J$162=true),MOC!$I$161&amp;Liquor!A67&amp;MOC!$I$165,Liquor!A67)))))</f>
        <v/>
      </c>
      <c r="E3815" s="450" t="str">
        <f>if(Liquor!D67=0,"",if(ISBLANK(Liquor!D67),"",Liquor!D67))</f>
        <v/>
      </c>
      <c r="G3815" s="450" t="str">
        <f>Substitute(if(Liquor!D67=0,"",if(ISBLANK(Liquor!D67),"",if(AND(MOC!$J$164=true,MOC!$J$165=false),MOC!$I$164&amp;$B$3758,if(AND(MOC!$J$164=false,MOC!$J$165=true),$B$3758&amp;MOC!$I$165,if(AND(MOC!$J$164=true,MOC!$J$165=true),MOC!$I$164&amp;$B$3758&amp;MOC!$I$165,$B$3758)))))," Double ","")</f>
        <v/>
      </c>
      <c r="H3815" s="780">
        <f t="shared" si="39"/>
        <v>58</v>
      </c>
    </row>
    <row r="3816">
      <c r="A3816" s="791"/>
      <c r="B3816" s="784"/>
      <c r="D3816" s="795" t="str">
        <f>if(Liquor!D68=0,"",if(ISBLANK(Liquor!D68),"",if(AND(MOC!$J$161=true,MOC!$J$162=false),MOC!$I$164&amp;Liquor!A68,if(AND(MOC!$J$161=false,MOC!$J$162=true),Liquor!A68&amp;MOC!$I$162,if(AND(MOC!$J$161=true,MOC!$J$162=true),MOC!$I$161&amp;Liquor!A68&amp;MOC!$I$165,Liquor!A68)))))</f>
        <v/>
      </c>
      <c r="E3816" s="450" t="str">
        <f>if(Liquor!D68=0,"",if(ISBLANK(Liquor!D68),"",Liquor!D68))</f>
        <v/>
      </c>
      <c r="G3816" s="450" t="str">
        <f>Substitute(if(Liquor!D68=0,"",if(ISBLANK(Liquor!D68),"",if(AND(MOC!$J$164=true,MOC!$J$165=false),MOC!$I$164&amp;$B$3758,if(AND(MOC!$J$164=false,MOC!$J$165=true),$B$3758&amp;MOC!$I$165,if(AND(MOC!$J$164=true,MOC!$J$165=true),MOC!$I$164&amp;$B$3758&amp;MOC!$I$165,$B$3758)))))," Double ","")</f>
        <v/>
      </c>
      <c r="H3816" s="780">
        <f t="shared" si="39"/>
        <v>59</v>
      </c>
    </row>
    <row r="3817">
      <c r="A3817" s="791"/>
      <c r="B3817" s="784"/>
      <c r="D3817" s="795" t="str">
        <f>if(Liquor!D69=0,"",if(ISBLANK(Liquor!D69),"",if(AND(MOC!$J$161=true,MOC!$J$162=false),MOC!$I$164&amp;Liquor!A69,if(AND(MOC!$J$161=false,MOC!$J$162=true),Liquor!A69&amp;MOC!$I$162,if(AND(MOC!$J$161=true,MOC!$J$162=true),MOC!$I$161&amp;Liquor!A69&amp;MOC!$I$165,Liquor!A69)))))</f>
        <v/>
      </c>
      <c r="E3817" s="450" t="str">
        <f>if(Liquor!D69=0,"",if(ISBLANK(Liquor!D69),"",Liquor!D69))</f>
        <v/>
      </c>
      <c r="G3817" s="450" t="str">
        <f>Substitute(if(Liquor!D69=0,"",if(ISBLANK(Liquor!D69),"",if(AND(MOC!$J$164=true,MOC!$J$165=false),MOC!$I$164&amp;$B$3758,if(AND(MOC!$J$164=false,MOC!$J$165=true),$B$3758&amp;MOC!$I$165,if(AND(MOC!$J$164=true,MOC!$J$165=true),MOC!$I$164&amp;$B$3758&amp;MOC!$I$165,$B$3758)))))," Double ","")</f>
        <v/>
      </c>
      <c r="H3817" s="780">
        <f t="shared" si="39"/>
        <v>60</v>
      </c>
    </row>
    <row r="3818">
      <c r="A3818" s="791"/>
      <c r="B3818" s="784"/>
      <c r="D3818" s="795" t="str">
        <f>if(Liquor!D70=0,"",if(ISBLANK(Liquor!D70),"",if(AND(MOC!$J$161=true,MOC!$J$162=false),MOC!$I$164&amp;Liquor!A70,if(AND(MOC!$J$161=false,MOC!$J$162=true),Liquor!A70&amp;MOC!$I$162,if(AND(MOC!$J$161=true,MOC!$J$162=true),MOC!$I$161&amp;Liquor!A70&amp;MOC!$I$165,Liquor!A70)))))</f>
        <v/>
      </c>
      <c r="E3818" s="450" t="str">
        <f>if(Liquor!D70=0,"",if(ISBLANK(Liquor!D70),"",Liquor!D70))</f>
        <v/>
      </c>
      <c r="G3818" s="450" t="str">
        <f>Substitute(if(Liquor!D70=0,"",if(ISBLANK(Liquor!D70),"",if(AND(MOC!$J$164=true,MOC!$J$165=false),MOC!$I$164&amp;$B$3758,if(AND(MOC!$J$164=false,MOC!$J$165=true),$B$3758&amp;MOC!$I$165,if(AND(MOC!$J$164=true,MOC!$J$165=true),MOC!$I$164&amp;$B$3758&amp;MOC!$I$165,$B$3758)))))," Double ","")</f>
        <v/>
      </c>
      <c r="H3818" s="780">
        <f t="shared" si="39"/>
        <v>61</v>
      </c>
    </row>
    <row r="3819">
      <c r="A3819" s="791"/>
      <c r="B3819" s="784"/>
      <c r="D3819" s="795" t="str">
        <f>if(Liquor!D71=0,"",if(ISBLANK(Liquor!D71),"",if(AND(MOC!$J$161=true,MOC!$J$162=false),MOC!$I$164&amp;Liquor!A71,if(AND(MOC!$J$161=false,MOC!$J$162=true),Liquor!A71&amp;MOC!$I$162,if(AND(MOC!$J$161=true,MOC!$J$162=true),MOC!$I$161&amp;Liquor!A71&amp;MOC!$I$165,Liquor!A71)))))</f>
        <v/>
      </c>
      <c r="E3819" s="450" t="str">
        <f>if(Liquor!D71=0,"",if(ISBLANK(Liquor!D71),"",Liquor!D71))</f>
        <v/>
      </c>
      <c r="G3819" s="450" t="str">
        <f>Substitute(if(Liquor!D71=0,"",if(ISBLANK(Liquor!D71),"",if(AND(MOC!$J$164=true,MOC!$J$165=false),MOC!$I$164&amp;$B$3758,if(AND(MOC!$J$164=false,MOC!$J$165=true),$B$3758&amp;MOC!$I$165,if(AND(MOC!$J$164=true,MOC!$J$165=true),MOC!$I$164&amp;$B$3758&amp;MOC!$I$165,$B$3758)))))," Double ","")</f>
        <v/>
      </c>
      <c r="H3819" s="780">
        <f t="shared" si="39"/>
        <v>62</v>
      </c>
    </row>
    <row r="3820">
      <c r="A3820" s="791"/>
      <c r="B3820" s="784"/>
      <c r="D3820" s="795" t="str">
        <f>if(Liquor!D72=0,"",if(ISBLANK(Liquor!D72),"",if(AND(MOC!$J$161=true,MOC!$J$162=false),MOC!$I$164&amp;Liquor!A72,if(AND(MOC!$J$161=false,MOC!$J$162=true),Liquor!A72&amp;MOC!$I$162,if(AND(MOC!$J$161=true,MOC!$J$162=true),MOC!$I$161&amp;Liquor!A72&amp;MOC!$I$165,Liquor!A72)))))</f>
        <v/>
      </c>
      <c r="E3820" s="450" t="str">
        <f>if(Liquor!D72=0,"",if(ISBLANK(Liquor!D72),"",Liquor!D72))</f>
        <v/>
      </c>
      <c r="G3820" s="450" t="str">
        <f>Substitute(if(Liquor!D72=0,"",if(ISBLANK(Liquor!D72),"",if(AND(MOC!$J$164=true,MOC!$J$165=false),MOC!$I$164&amp;$B$3758,if(AND(MOC!$J$164=false,MOC!$J$165=true),$B$3758&amp;MOC!$I$165,if(AND(MOC!$J$164=true,MOC!$J$165=true),MOC!$I$164&amp;$B$3758&amp;MOC!$I$165,$B$3758)))))," Double ","")</f>
        <v/>
      </c>
      <c r="H3820" s="780">
        <f t="shared" si="39"/>
        <v>63</v>
      </c>
    </row>
    <row r="3821">
      <c r="A3821" s="791"/>
      <c r="B3821" s="784"/>
      <c r="D3821" s="795" t="str">
        <f>if(Liquor!D73=0,"",if(ISBLANK(Liquor!D73),"",if(AND(MOC!$J$161=true,MOC!$J$162=false),MOC!$I$164&amp;Liquor!A73,if(AND(MOC!$J$161=false,MOC!$J$162=true),Liquor!A73&amp;MOC!$I$162,if(AND(MOC!$J$161=true,MOC!$J$162=true),MOC!$I$161&amp;Liquor!A73&amp;MOC!$I$165,Liquor!A73)))))</f>
        <v/>
      </c>
      <c r="E3821" s="450" t="str">
        <f>if(Liquor!D73=0,"",if(ISBLANK(Liquor!D73),"",Liquor!D73))</f>
        <v/>
      </c>
      <c r="G3821" s="450" t="str">
        <f>Substitute(if(Liquor!D73=0,"",if(ISBLANK(Liquor!D73),"",if(AND(MOC!$J$164=true,MOC!$J$165=false),MOC!$I$164&amp;$B$3758,if(AND(MOC!$J$164=false,MOC!$J$165=true),$B$3758&amp;MOC!$I$165,if(AND(MOC!$J$164=true,MOC!$J$165=true),MOC!$I$164&amp;$B$3758&amp;MOC!$I$165,$B$3758)))))," Double ","")</f>
        <v/>
      </c>
      <c r="H3821" s="780">
        <f t="shared" si="39"/>
        <v>64</v>
      </c>
    </row>
    <row r="3822">
      <c r="A3822" s="791"/>
      <c r="B3822" s="784"/>
      <c r="D3822" s="795" t="str">
        <f>if(Liquor!D74=0,"",if(ISBLANK(Liquor!D74),"",if(AND(MOC!$J$161=true,MOC!$J$162=false),MOC!$I$164&amp;Liquor!A74,if(AND(MOC!$J$161=false,MOC!$J$162=true),Liquor!A74&amp;MOC!$I$162,if(AND(MOC!$J$161=true,MOC!$J$162=true),MOC!$I$161&amp;Liquor!A74&amp;MOC!$I$165,Liquor!A74)))))</f>
        <v/>
      </c>
      <c r="E3822" s="450" t="str">
        <f>if(Liquor!D74=0,"",if(ISBLANK(Liquor!D74),"",Liquor!D74))</f>
        <v/>
      </c>
      <c r="G3822" s="450" t="str">
        <f>Substitute(if(Liquor!D74=0,"",if(ISBLANK(Liquor!D74),"",if(AND(MOC!$J$164=true,MOC!$J$165=false),MOC!$I$164&amp;$B$3758,if(AND(MOC!$J$164=false,MOC!$J$165=true),$B$3758&amp;MOC!$I$165,if(AND(MOC!$J$164=true,MOC!$J$165=true),MOC!$I$164&amp;$B$3758&amp;MOC!$I$165,$B$3758)))))," Double ","")</f>
        <v/>
      </c>
      <c r="H3822" s="780">
        <f t="shared" si="39"/>
        <v>65</v>
      </c>
    </row>
    <row r="3823">
      <c r="A3823" s="791"/>
      <c r="B3823" s="784"/>
      <c r="D3823" s="795" t="str">
        <f>if(Liquor!D75=0,"",if(ISBLANK(Liquor!D75),"",if(AND(MOC!$J$161=true,MOC!$J$162=false),MOC!$I$164&amp;Liquor!A75,if(AND(MOC!$J$161=false,MOC!$J$162=true),Liquor!A75&amp;MOC!$I$162,if(AND(MOC!$J$161=true,MOC!$J$162=true),MOC!$I$161&amp;Liquor!A75&amp;MOC!$I$165,Liquor!A75)))))</f>
        <v/>
      </c>
      <c r="E3823" s="450" t="str">
        <f>if(Liquor!D75=0,"",if(ISBLANK(Liquor!D75),"",Liquor!D75))</f>
        <v/>
      </c>
      <c r="G3823" s="450" t="str">
        <f>Substitute(if(Liquor!D75=0,"",if(ISBLANK(Liquor!D75),"",if(AND(MOC!$J$164=true,MOC!$J$165=false),MOC!$I$164&amp;$B$3758,if(AND(MOC!$J$164=false,MOC!$J$165=true),$B$3758&amp;MOC!$I$165,if(AND(MOC!$J$164=true,MOC!$J$165=true),MOC!$I$164&amp;$B$3758&amp;MOC!$I$165,$B$3758)))))," Double ","")</f>
        <v/>
      </c>
      <c r="H3823" s="780">
        <f t="shared" si="39"/>
        <v>66</v>
      </c>
    </row>
    <row r="3824">
      <c r="A3824" s="791"/>
      <c r="B3824" s="784"/>
      <c r="D3824" s="795" t="str">
        <f>if(Liquor!D76=0,"",if(ISBLANK(Liquor!D76),"",if(AND(MOC!$J$161=true,MOC!$J$162=false),MOC!$I$164&amp;Liquor!A76,if(AND(MOC!$J$161=false,MOC!$J$162=true),Liquor!A76&amp;MOC!$I$162,if(AND(MOC!$J$161=true,MOC!$J$162=true),MOC!$I$161&amp;Liquor!A76&amp;MOC!$I$165,Liquor!A76)))))</f>
        <v/>
      </c>
      <c r="E3824" s="450" t="str">
        <f>if(Liquor!D76=0,"",if(ISBLANK(Liquor!D76),"",Liquor!D76))</f>
        <v/>
      </c>
      <c r="G3824" s="450" t="str">
        <f>Substitute(if(Liquor!D76=0,"",if(ISBLANK(Liquor!D76),"",if(AND(MOC!$J$164=true,MOC!$J$165=false),MOC!$I$164&amp;$B$3758,if(AND(MOC!$J$164=false,MOC!$J$165=true),$B$3758&amp;MOC!$I$165,if(AND(MOC!$J$164=true,MOC!$J$165=true),MOC!$I$164&amp;$B$3758&amp;MOC!$I$165,$B$3758)))))," Double ","")</f>
        <v/>
      </c>
      <c r="H3824" s="780">
        <f t="shared" si="39"/>
        <v>67</v>
      </c>
    </row>
    <row r="3825">
      <c r="A3825" s="791"/>
      <c r="B3825" s="784"/>
      <c r="D3825" s="795" t="str">
        <f>if(Liquor!D77=0,"",if(ISBLANK(Liquor!D77),"",if(AND(MOC!$J$161=true,MOC!$J$162=false),MOC!$I$164&amp;Liquor!A77,if(AND(MOC!$J$161=false,MOC!$J$162=true),Liquor!A77&amp;MOC!$I$162,if(AND(MOC!$J$161=true,MOC!$J$162=true),MOC!$I$161&amp;Liquor!A77&amp;MOC!$I$165,Liquor!A77)))))</f>
        <v/>
      </c>
      <c r="E3825" s="450" t="str">
        <f>if(Liquor!D77=0,"",if(ISBLANK(Liquor!D77),"",Liquor!D77))</f>
        <v/>
      </c>
      <c r="G3825" s="450" t="str">
        <f>Substitute(if(Liquor!D77=0,"",if(ISBLANK(Liquor!D77),"",if(AND(MOC!$J$164=true,MOC!$J$165=false),MOC!$I$164&amp;$B$3758,if(AND(MOC!$J$164=false,MOC!$J$165=true),$B$3758&amp;MOC!$I$165,if(AND(MOC!$J$164=true,MOC!$J$165=true),MOC!$I$164&amp;$B$3758&amp;MOC!$I$165,$B$3758)))))," Double ","")</f>
        <v/>
      </c>
      <c r="H3825" s="780">
        <f t="shared" si="39"/>
        <v>68</v>
      </c>
    </row>
    <row r="3826">
      <c r="A3826" s="791"/>
      <c r="B3826" s="784"/>
      <c r="D3826" s="795" t="str">
        <f>if(Liquor!D78=0,"",if(ISBLANK(Liquor!D78),"",if(AND(MOC!$J$161=true,MOC!$J$162=false),MOC!$I$164&amp;Liquor!A78,if(AND(MOC!$J$161=false,MOC!$J$162=true),Liquor!A78&amp;MOC!$I$162,if(AND(MOC!$J$161=true,MOC!$J$162=true),MOC!$I$161&amp;Liquor!A78&amp;MOC!$I$165,Liquor!A78)))))</f>
        <v/>
      </c>
      <c r="E3826" s="450" t="str">
        <f>if(Liquor!D78=0,"",if(ISBLANK(Liquor!D78),"",Liquor!D78))</f>
        <v/>
      </c>
      <c r="G3826" s="450" t="str">
        <f>Substitute(if(Liquor!D78=0,"",if(ISBLANK(Liquor!D78),"",if(AND(MOC!$J$164=true,MOC!$J$165=false),MOC!$I$164&amp;$B$3758,if(AND(MOC!$J$164=false,MOC!$J$165=true),$B$3758&amp;MOC!$I$165,if(AND(MOC!$J$164=true,MOC!$J$165=true),MOC!$I$164&amp;$B$3758&amp;MOC!$I$165,$B$3758)))))," Double ","")</f>
        <v/>
      </c>
      <c r="H3826" s="780">
        <f t="shared" si="39"/>
        <v>69</v>
      </c>
    </row>
    <row r="3827">
      <c r="A3827" s="791"/>
      <c r="B3827" s="784"/>
      <c r="D3827" s="795" t="str">
        <f>if(Liquor!D79=0,"",if(ISBLANK(Liquor!D79),"",if(AND(MOC!$J$161=true,MOC!$J$162=false),MOC!$I$164&amp;Liquor!A79,if(AND(MOC!$J$161=false,MOC!$J$162=true),Liquor!A79&amp;MOC!$I$162,if(AND(MOC!$J$161=true,MOC!$J$162=true),MOC!$I$161&amp;Liquor!A79&amp;MOC!$I$165,Liquor!A79)))))</f>
        <v/>
      </c>
      <c r="E3827" s="450" t="str">
        <f>if(Liquor!D79=0,"",if(ISBLANK(Liquor!D79),"",Liquor!D79))</f>
        <v/>
      </c>
      <c r="G3827" s="450" t="str">
        <f>Substitute(if(Liquor!D79=0,"",if(ISBLANK(Liquor!D79),"",if(AND(MOC!$J$164=true,MOC!$J$165=false),MOC!$I$164&amp;$B$3758,if(AND(MOC!$J$164=false,MOC!$J$165=true),$B$3758&amp;MOC!$I$165,if(AND(MOC!$J$164=true,MOC!$J$165=true),MOC!$I$164&amp;$B$3758&amp;MOC!$I$165,$B$3758)))))," Double ","")</f>
        <v/>
      </c>
      <c r="H3827" s="780">
        <f t="shared" si="39"/>
        <v>70</v>
      </c>
    </row>
    <row r="3828">
      <c r="A3828" s="791"/>
      <c r="B3828" s="784"/>
      <c r="D3828" s="795" t="str">
        <f>if(Liquor!D80=0,"",if(ISBLANK(Liquor!D80),"",if(AND(MOC!$J$161=true,MOC!$J$162=false),MOC!$I$164&amp;Liquor!A80,if(AND(MOC!$J$161=false,MOC!$J$162=true),Liquor!A80&amp;MOC!$I$162,if(AND(MOC!$J$161=true,MOC!$J$162=true),MOC!$I$161&amp;Liquor!A80&amp;MOC!$I$165,Liquor!A80)))))</f>
        <v/>
      </c>
      <c r="E3828" s="450" t="str">
        <f>if(Liquor!D80=0,"",if(ISBLANK(Liquor!D80),"",Liquor!D80))</f>
        <v/>
      </c>
      <c r="G3828" s="450" t="str">
        <f>Substitute(if(Liquor!D80=0,"",if(ISBLANK(Liquor!D80),"",if(AND(MOC!$J$164=true,MOC!$J$165=false),MOC!$I$164&amp;$B$3758,if(AND(MOC!$J$164=false,MOC!$J$165=true),$B$3758&amp;MOC!$I$165,if(AND(MOC!$J$164=true,MOC!$J$165=true),MOC!$I$164&amp;$B$3758&amp;MOC!$I$165,$B$3758)))))," Double ","")</f>
        <v/>
      </c>
      <c r="H3828" s="780">
        <f t="shared" si="39"/>
        <v>71</v>
      </c>
    </row>
    <row r="3829">
      <c r="A3829" s="791"/>
      <c r="B3829" s="784"/>
      <c r="D3829" s="795" t="str">
        <f>if(Liquor!D81=0,"",if(ISBLANK(Liquor!D81),"",if(AND(MOC!$J$161=true,MOC!$J$162=false),MOC!$I$164&amp;Liquor!A81,if(AND(MOC!$J$161=false,MOC!$J$162=true),Liquor!A81&amp;MOC!$I$162,if(AND(MOC!$J$161=true,MOC!$J$162=true),MOC!$I$161&amp;Liquor!A81&amp;MOC!$I$165,Liquor!A81)))))</f>
        <v/>
      </c>
      <c r="E3829" s="450" t="str">
        <f>if(Liquor!D81=0,"",if(ISBLANK(Liquor!D81),"",Liquor!D81))</f>
        <v/>
      </c>
      <c r="G3829" s="450" t="str">
        <f>Substitute(if(Liquor!D81=0,"",if(ISBLANK(Liquor!D81),"",if(AND(MOC!$J$164=true,MOC!$J$165=false),MOC!$I$164&amp;$B$3758,if(AND(MOC!$J$164=false,MOC!$J$165=true),$B$3758&amp;MOC!$I$165,if(AND(MOC!$J$164=true,MOC!$J$165=true),MOC!$I$164&amp;$B$3758&amp;MOC!$I$165,$B$3758)))))," Double ","")</f>
        <v/>
      </c>
      <c r="H3829" s="780">
        <f t="shared" si="39"/>
        <v>72</v>
      </c>
    </row>
    <row r="3830">
      <c r="A3830" s="791"/>
      <c r="B3830" s="784"/>
      <c r="D3830" s="795" t="str">
        <f>if(Liquor!D82=0,"",if(ISBLANK(Liquor!D82),"",if(AND(MOC!$J$161=true,MOC!$J$162=false),MOC!$I$164&amp;Liquor!A82,if(AND(MOC!$J$161=false,MOC!$J$162=true),Liquor!A82&amp;MOC!$I$162,if(AND(MOC!$J$161=true,MOC!$J$162=true),MOC!$I$161&amp;Liquor!A82&amp;MOC!$I$165,Liquor!A82)))))</f>
        <v/>
      </c>
      <c r="E3830" s="450" t="str">
        <f>if(Liquor!D82=0,"",if(ISBLANK(Liquor!D82),"",Liquor!D82))</f>
        <v/>
      </c>
      <c r="G3830" s="450" t="str">
        <f>Substitute(if(Liquor!D82=0,"",if(ISBLANK(Liquor!D82),"",if(AND(MOC!$J$164=true,MOC!$J$165=false),MOC!$I$164&amp;$B$3758,if(AND(MOC!$J$164=false,MOC!$J$165=true),$B$3758&amp;MOC!$I$165,if(AND(MOC!$J$164=true,MOC!$J$165=true),MOC!$I$164&amp;$B$3758&amp;MOC!$I$165,$B$3758)))))," Double ","")</f>
        <v/>
      </c>
      <c r="H3830" s="780">
        <f t="shared" si="39"/>
        <v>73</v>
      </c>
    </row>
    <row r="3831">
      <c r="A3831" s="791"/>
      <c r="B3831" s="784"/>
      <c r="D3831" s="795" t="str">
        <f>if(Liquor!D83=0,"",if(ISBLANK(Liquor!D83),"",if(AND(MOC!$J$161=true,MOC!$J$162=false),MOC!$I$164&amp;Liquor!A83,if(AND(MOC!$J$161=false,MOC!$J$162=true),Liquor!A83&amp;MOC!$I$162,if(AND(MOC!$J$161=true,MOC!$J$162=true),MOC!$I$161&amp;Liquor!A83&amp;MOC!$I$165,Liquor!A83)))))</f>
        <v/>
      </c>
      <c r="E3831" s="450" t="str">
        <f>if(Liquor!D83=0,"",if(ISBLANK(Liquor!D83),"",Liquor!D83))</f>
        <v/>
      </c>
      <c r="G3831" s="450" t="str">
        <f>Substitute(if(Liquor!D83=0,"",if(ISBLANK(Liquor!D83),"",if(AND(MOC!$J$164=true,MOC!$J$165=false),MOC!$I$164&amp;$B$3758,if(AND(MOC!$J$164=false,MOC!$J$165=true),$B$3758&amp;MOC!$I$165,if(AND(MOC!$J$164=true,MOC!$J$165=true),MOC!$I$164&amp;$B$3758&amp;MOC!$I$165,$B$3758)))))," Double ","")</f>
        <v/>
      </c>
      <c r="H3831" s="780">
        <f t="shared" si="39"/>
        <v>74</v>
      </c>
    </row>
    <row r="3832">
      <c r="A3832" s="791"/>
      <c r="B3832" s="784"/>
      <c r="D3832" s="795" t="str">
        <f>if(Liquor!D84=0,"",if(ISBLANK(Liquor!D84),"",if(AND(MOC!$J$161=true,MOC!$J$162=false),MOC!$I$164&amp;Liquor!A84,if(AND(MOC!$J$161=false,MOC!$J$162=true),Liquor!A84&amp;MOC!$I$162,if(AND(MOC!$J$161=true,MOC!$J$162=true),MOC!$I$161&amp;Liquor!A84&amp;MOC!$I$165,Liquor!A84)))))</f>
        <v/>
      </c>
      <c r="E3832" s="450" t="str">
        <f>if(Liquor!D84=0,"",if(ISBLANK(Liquor!D84),"",Liquor!D84))</f>
        <v/>
      </c>
      <c r="G3832" s="450" t="str">
        <f>Substitute(if(Liquor!D84=0,"",if(ISBLANK(Liquor!D84),"",if(AND(MOC!$J$164=true,MOC!$J$165=false),MOC!$I$164&amp;$B$3758,if(AND(MOC!$J$164=false,MOC!$J$165=true),$B$3758&amp;MOC!$I$165,if(AND(MOC!$J$164=true,MOC!$J$165=true),MOC!$I$164&amp;$B$3758&amp;MOC!$I$165,$B$3758)))))," Double ","")</f>
        <v/>
      </c>
      <c r="H3832" s="780">
        <f t="shared" si="39"/>
        <v>75</v>
      </c>
    </row>
    <row r="3833">
      <c r="A3833" s="791"/>
      <c r="B3833" s="784"/>
      <c r="D3833" s="795" t="str">
        <f>if(Liquor!D85=0,"",if(ISBLANK(Liquor!D85),"",if(AND(MOC!$J$161=true,MOC!$J$162=false),MOC!$I$164&amp;Liquor!A85,if(AND(MOC!$J$161=false,MOC!$J$162=true),Liquor!A85&amp;MOC!$I$162,if(AND(MOC!$J$161=true,MOC!$J$162=true),MOC!$I$161&amp;Liquor!A85&amp;MOC!$I$165,Liquor!A85)))))</f>
        <v/>
      </c>
      <c r="E3833" s="450" t="str">
        <f>if(Liquor!D85=0,"",if(ISBLANK(Liquor!D85),"",Liquor!D85))</f>
        <v/>
      </c>
      <c r="G3833" s="450" t="str">
        <f>Substitute(if(Liquor!D85=0,"",if(ISBLANK(Liquor!D85),"",if(AND(MOC!$J$164=true,MOC!$J$165=false),MOC!$I$164&amp;$B$3758,if(AND(MOC!$J$164=false,MOC!$J$165=true),$B$3758&amp;MOC!$I$165,if(AND(MOC!$J$164=true,MOC!$J$165=true),MOC!$I$164&amp;$B$3758&amp;MOC!$I$165,$B$3758)))))," Double ","")</f>
        <v/>
      </c>
      <c r="H3833" s="780">
        <f t="shared" si="39"/>
        <v>76</v>
      </c>
    </row>
    <row r="3834">
      <c r="A3834" s="791"/>
      <c r="B3834" s="784"/>
      <c r="D3834" s="795" t="str">
        <f>if(Liquor!D86=0,"",if(ISBLANK(Liquor!D86),"",if(AND(MOC!$J$161=true,MOC!$J$162=false),MOC!$I$164&amp;Liquor!A86,if(AND(MOC!$J$161=false,MOC!$J$162=true),Liquor!A86&amp;MOC!$I$162,if(AND(MOC!$J$161=true,MOC!$J$162=true),MOC!$I$161&amp;Liquor!A86&amp;MOC!$I$165,Liquor!A86)))))</f>
        <v/>
      </c>
      <c r="E3834" s="450" t="str">
        <f>if(Liquor!D86=0,"",if(ISBLANK(Liquor!D86),"",Liquor!D86))</f>
        <v/>
      </c>
      <c r="G3834" s="450" t="str">
        <f>Substitute(if(Liquor!D86=0,"",if(ISBLANK(Liquor!D86),"",if(AND(MOC!$J$164=true,MOC!$J$165=false),MOC!$I$164&amp;$B$3758,if(AND(MOC!$J$164=false,MOC!$J$165=true),$B$3758&amp;MOC!$I$165,if(AND(MOC!$J$164=true,MOC!$J$165=true),MOC!$I$164&amp;$B$3758&amp;MOC!$I$165,$B$3758)))))," Double ","")</f>
        <v/>
      </c>
      <c r="H3834" s="780">
        <f t="shared" si="39"/>
        <v>77</v>
      </c>
    </row>
    <row r="3835">
      <c r="A3835" s="791"/>
      <c r="B3835" s="784"/>
      <c r="D3835" s="795" t="str">
        <f>if(Liquor!D87=0,"",if(ISBLANK(Liquor!D87),"",if(AND(MOC!$J$161=true,MOC!$J$162=false),MOC!$I$164&amp;Liquor!A87,if(AND(MOC!$J$161=false,MOC!$J$162=true),Liquor!A87&amp;MOC!$I$162,if(AND(MOC!$J$161=true,MOC!$J$162=true),MOC!$I$161&amp;Liquor!A87&amp;MOC!$I$165,Liquor!A87)))))</f>
        <v/>
      </c>
      <c r="E3835" s="450" t="str">
        <f>if(Liquor!D87=0,"",if(ISBLANK(Liquor!D87),"",Liquor!D87))</f>
        <v/>
      </c>
      <c r="G3835" s="450" t="str">
        <f>Substitute(if(Liquor!D87=0,"",if(ISBLANK(Liquor!D87),"",if(AND(MOC!$J$164=true,MOC!$J$165=false),MOC!$I$164&amp;$B$3758,if(AND(MOC!$J$164=false,MOC!$J$165=true),$B$3758&amp;MOC!$I$165,if(AND(MOC!$J$164=true,MOC!$J$165=true),MOC!$I$164&amp;$B$3758&amp;MOC!$I$165,$B$3758)))))," Double ","")</f>
        <v/>
      </c>
      <c r="H3835" s="780">
        <f t="shared" si="39"/>
        <v>78</v>
      </c>
    </row>
    <row r="3836">
      <c r="A3836" s="791"/>
      <c r="B3836" s="784"/>
      <c r="D3836" s="795" t="str">
        <f>if(Liquor!D88=0,"",if(ISBLANK(Liquor!D88),"",if(AND(MOC!$J$161=true,MOC!$J$162=false),MOC!$I$164&amp;Liquor!A88,if(AND(MOC!$J$161=false,MOC!$J$162=true),Liquor!A88&amp;MOC!$I$162,if(AND(MOC!$J$161=true,MOC!$J$162=true),MOC!$I$161&amp;Liquor!A88&amp;MOC!$I$165,Liquor!A88)))))</f>
        <v/>
      </c>
      <c r="E3836" s="450" t="str">
        <f>if(Liquor!D88=0,"",if(ISBLANK(Liquor!D88),"",Liquor!D88))</f>
        <v/>
      </c>
      <c r="G3836" s="450" t="str">
        <f>Substitute(if(Liquor!D88=0,"",if(ISBLANK(Liquor!D88),"",if(AND(MOC!$J$164=true,MOC!$J$165=false),MOC!$I$164&amp;$B$3758,if(AND(MOC!$J$164=false,MOC!$J$165=true),$B$3758&amp;MOC!$I$165,if(AND(MOC!$J$164=true,MOC!$J$165=true),MOC!$I$164&amp;$B$3758&amp;MOC!$I$165,$B$3758)))))," Double ","")</f>
        <v/>
      </c>
      <c r="H3836" s="780">
        <f t="shared" si="39"/>
        <v>79</v>
      </c>
    </row>
    <row r="3837">
      <c r="A3837" s="791"/>
      <c r="B3837" s="784"/>
      <c r="D3837" s="795" t="str">
        <f>if(Liquor!D89=0,"",if(ISBLANK(Liquor!D89),"",if(AND(MOC!$J$161=true,MOC!$J$162=false),MOC!$I$164&amp;Liquor!A89,if(AND(MOC!$J$161=false,MOC!$J$162=true),Liquor!A89&amp;MOC!$I$162,if(AND(MOC!$J$161=true,MOC!$J$162=true),MOC!$I$161&amp;Liquor!A89&amp;MOC!$I$165,Liquor!A89)))))</f>
        <v/>
      </c>
      <c r="E3837" s="450" t="str">
        <f>if(Liquor!D89=0,"",if(ISBLANK(Liquor!D89),"",Liquor!D89))</f>
        <v/>
      </c>
      <c r="G3837" s="450" t="str">
        <f>Substitute(if(Liquor!D89=0,"",if(ISBLANK(Liquor!D89),"",if(AND(MOC!$J$164=true,MOC!$J$165=false),MOC!$I$164&amp;$B$3758,if(AND(MOC!$J$164=false,MOC!$J$165=true),$B$3758&amp;MOC!$I$165,if(AND(MOC!$J$164=true,MOC!$J$165=true),MOC!$I$164&amp;$B$3758&amp;MOC!$I$165,$B$3758)))))," Double ","")</f>
        <v/>
      </c>
      <c r="H3837" s="780">
        <f t="shared" si="39"/>
        <v>80</v>
      </c>
    </row>
    <row r="3838">
      <c r="A3838" s="791"/>
      <c r="B3838" s="784"/>
      <c r="D3838" s="795" t="str">
        <f>if(Liquor!D90=0,"",if(ISBLANK(Liquor!D90),"",if(AND(MOC!$J$161=true,MOC!$J$162=false),MOC!$I$164&amp;Liquor!A90,if(AND(MOC!$J$161=false,MOC!$J$162=true),Liquor!A90&amp;MOC!$I$162,if(AND(MOC!$J$161=true,MOC!$J$162=true),MOC!$I$161&amp;Liquor!A90&amp;MOC!$I$165,Liquor!A90)))))</f>
        <v/>
      </c>
      <c r="E3838" s="450" t="str">
        <f>if(Liquor!D90=0,"",if(ISBLANK(Liquor!D90),"",Liquor!D90))</f>
        <v/>
      </c>
      <c r="G3838" s="450" t="str">
        <f>Substitute(if(Liquor!D90=0,"",if(ISBLANK(Liquor!D90),"",if(AND(MOC!$J$164=true,MOC!$J$165=false),MOC!$I$164&amp;$B$3758,if(AND(MOC!$J$164=false,MOC!$J$165=true),$B$3758&amp;MOC!$I$165,if(AND(MOC!$J$164=true,MOC!$J$165=true),MOC!$I$164&amp;$B$3758&amp;MOC!$I$165,$B$3758)))))," Double ","")</f>
        <v/>
      </c>
      <c r="H3838" s="780">
        <f t="shared" si="39"/>
        <v>81</v>
      </c>
    </row>
    <row r="3839">
      <c r="A3839" s="791"/>
      <c r="B3839" s="784"/>
      <c r="D3839" s="795" t="str">
        <f>if(Liquor!D91=0,"",if(ISBLANK(Liquor!D91),"",if(AND(MOC!$J$161=true,MOC!$J$162=false),MOC!$I$164&amp;Liquor!A91,if(AND(MOC!$J$161=false,MOC!$J$162=true),Liquor!A91&amp;MOC!$I$162,if(AND(MOC!$J$161=true,MOC!$J$162=true),MOC!$I$161&amp;Liquor!A91&amp;MOC!$I$165,Liquor!A91)))))</f>
        <v/>
      </c>
      <c r="E3839" s="450" t="str">
        <f>if(Liquor!D91=0,"",if(ISBLANK(Liquor!D91),"",Liquor!D91))</f>
        <v/>
      </c>
      <c r="G3839" s="450" t="str">
        <f>Substitute(if(Liquor!D91=0,"",if(ISBLANK(Liquor!D91),"",if(AND(MOC!$J$164=true,MOC!$J$165=false),MOC!$I$164&amp;$B$3758,if(AND(MOC!$J$164=false,MOC!$J$165=true),$B$3758&amp;MOC!$I$165,if(AND(MOC!$J$164=true,MOC!$J$165=true),MOC!$I$164&amp;$B$3758&amp;MOC!$I$165,$B$3758)))))," Double ","")</f>
        <v/>
      </c>
      <c r="H3839" s="780">
        <f t="shared" si="39"/>
        <v>82</v>
      </c>
    </row>
    <row r="3840">
      <c r="A3840" s="791"/>
      <c r="B3840" s="784"/>
      <c r="D3840" s="795" t="str">
        <f>if(Liquor!D92=0,"",if(ISBLANK(Liquor!D92),"",if(AND(MOC!$J$161=true,MOC!$J$162=false),MOC!$I$164&amp;Liquor!A92,if(AND(MOC!$J$161=false,MOC!$J$162=true),Liquor!A92&amp;MOC!$I$162,if(AND(MOC!$J$161=true,MOC!$J$162=true),MOC!$I$161&amp;Liquor!A92&amp;MOC!$I$165,Liquor!A92)))))</f>
        <v/>
      </c>
      <c r="E3840" s="450" t="str">
        <f>if(Liquor!D92=0,"",if(ISBLANK(Liquor!D92),"",Liquor!D92))</f>
        <v/>
      </c>
      <c r="G3840" s="450" t="str">
        <f>Substitute(if(Liquor!D92=0,"",if(ISBLANK(Liquor!D92),"",if(AND(MOC!$J$164=true,MOC!$J$165=false),MOC!$I$164&amp;$B$3758,if(AND(MOC!$J$164=false,MOC!$J$165=true),$B$3758&amp;MOC!$I$165,if(AND(MOC!$J$164=true,MOC!$J$165=true),MOC!$I$164&amp;$B$3758&amp;MOC!$I$165,$B$3758)))))," Double ","")</f>
        <v/>
      </c>
      <c r="H3840" s="780">
        <f t="shared" si="39"/>
        <v>83</v>
      </c>
    </row>
    <row r="3841">
      <c r="A3841" s="791"/>
      <c r="B3841" s="784"/>
      <c r="D3841" s="795" t="str">
        <f>if(Liquor!D93=0,"",if(ISBLANK(Liquor!D93),"",if(AND(MOC!$J$161=true,MOC!$J$162=false),MOC!$I$164&amp;Liquor!A93,if(AND(MOC!$J$161=false,MOC!$J$162=true),Liquor!A93&amp;MOC!$I$162,if(AND(MOC!$J$161=true,MOC!$J$162=true),MOC!$I$161&amp;Liquor!A93&amp;MOC!$I$165,Liquor!A93)))))</f>
        <v/>
      </c>
      <c r="E3841" s="450" t="str">
        <f>if(Liquor!D93=0,"",if(ISBLANK(Liquor!D93),"",Liquor!D93))</f>
        <v/>
      </c>
      <c r="G3841" s="450" t="str">
        <f>Substitute(if(Liquor!D93=0,"",if(ISBLANK(Liquor!D93),"",if(AND(MOC!$J$164=true,MOC!$J$165=false),MOC!$I$164&amp;$B$3758,if(AND(MOC!$J$164=false,MOC!$J$165=true),$B$3758&amp;MOC!$I$165,if(AND(MOC!$J$164=true,MOC!$J$165=true),MOC!$I$164&amp;$B$3758&amp;MOC!$I$165,$B$3758)))))," Double ","")</f>
        <v/>
      </c>
      <c r="H3841" s="780">
        <f t="shared" si="39"/>
        <v>84</v>
      </c>
    </row>
    <row r="3842">
      <c r="A3842" s="791"/>
      <c r="B3842" s="784"/>
      <c r="D3842" s="795" t="str">
        <f>if(Liquor!D94=0,"",if(ISBLANK(Liquor!D94),"",if(AND(MOC!$J$161=true,MOC!$J$162=false),MOC!$I$164&amp;Liquor!A94,if(AND(MOC!$J$161=false,MOC!$J$162=true),Liquor!A94&amp;MOC!$I$162,if(AND(MOC!$J$161=true,MOC!$J$162=true),MOC!$I$161&amp;Liquor!A94&amp;MOC!$I$165,Liquor!A94)))))</f>
        <v/>
      </c>
      <c r="E3842" s="450" t="str">
        <f>if(Liquor!D94=0,"",if(ISBLANK(Liquor!D94),"",Liquor!D94))</f>
        <v/>
      </c>
      <c r="G3842" s="450" t="str">
        <f>Substitute(if(Liquor!D94=0,"",if(ISBLANK(Liquor!D94),"",if(AND(MOC!$J$164=true,MOC!$J$165=false),MOC!$I$164&amp;$B$3758,if(AND(MOC!$J$164=false,MOC!$J$165=true),$B$3758&amp;MOC!$I$165,if(AND(MOC!$J$164=true,MOC!$J$165=true),MOC!$I$164&amp;$B$3758&amp;MOC!$I$165,$B$3758)))))," Double ","")</f>
        <v/>
      </c>
      <c r="H3842" s="780">
        <f t="shared" si="39"/>
        <v>85</v>
      </c>
    </row>
    <row r="3843">
      <c r="A3843" s="791"/>
      <c r="B3843" s="784"/>
      <c r="D3843" s="795" t="str">
        <f>if(Liquor!D95=0,"",if(ISBLANK(Liquor!D95),"",if(AND(MOC!$J$161=true,MOC!$J$162=false),MOC!$I$164&amp;Liquor!A95,if(AND(MOC!$J$161=false,MOC!$J$162=true),Liquor!A95&amp;MOC!$I$162,if(AND(MOC!$J$161=true,MOC!$J$162=true),MOC!$I$161&amp;Liquor!A95&amp;MOC!$I$165,Liquor!A95)))))</f>
        <v/>
      </c>
      <c r="E3843" s="450" t="str">
        <f>if(Liquor!D95=0,"",if(ISBLANK(Liquor!D95),"",Liquor!D95))</f>
        <v/>
      </c>
      <c r="G3843" s="450" t="str">
        <f>Substitute(if(Liquor!D95=0,"",if(ISBLANK(Liquor!D95),"",if(AND(MOC!$J$164=true,MOC!$J$165=false),MOC!$I$164&amp;$B$3758,if(AND(MOC!$J$164=false,MOC!$J$165=true),$B$3758&amp;MOC!$I$165,if(AND(MOC!$J$164=true,MOC!$J$165=true),MOC!$I$164&amp;$B$3758&amp;MOC!$I$165,$B$3758)))))," Double ","")</f>
        <v/>
      </c>
      <c r="H3843" s="780">
        <f t="shared" si="39"/>
        <v>86</v>
      </c>
    </row>
    <row r="3844">
      <c r="A3844" s="791"/>
      <c r="B3844" s="784"/>
      <c r="D3844" s="795" t="str">
        <f>if(Liquor!D96=0,"",if(ISBLANK(Liquor!D96),"",if(AND(MOC!$J$161=true,MOC!$J$162=false),MOC!$I$164&amp;Liquor!A96,if(AND(MOC!$J$161=false,MOC!$J$162=true),Liquor!A96&amp;MOC!$I$162,if(AND(MOC!$J$161=true,MOC!$J$162=true),MOC!$I$161&amp;Liquor!A96&amp;MOC!$I$165,Liquor!A96)))))</f>
        <v/>
      </c>
      <c r="E3844" s="450" t="str">
        <f>if(Liquor!D96=0,"",if(ISBLANK(Liquor!D96),"",Liquor!D96))</f>
        <v/>
      </c>
      <c r="G3844" s="450" t="str">
        <f>Substitute(if(Liquor!D96=0,"",if(ISBLANK(Liquor!D96),"",if(AND(MOC!$J$164=true,MOC!$J$165=false),MOC!$I$164&amp;$B$3758,if(AND(MOC!$J$164=false,MOC!$J$165=true),$B$3758&amp;MOC!$I$165,if(AND(MOC!$J$164=true,MOC!$J$165=true),MOC!$I$164&amp;$B$3758&amp;MOC!$I$165,$B$3758)))))," Double ","")</f>
        <v/>
      </c>
      <c r="H3844" s="780">
        <f t="shared" si="39"/>
        <v>87</v>
      </c>
    </row>
    <row r="3845">
      <c r="A3845" s="791"/>
      <c r="B3845" s="784"/>
      <c r="D3845" s="795" t="str">
        <f>if(Liquor!D97=0,"",if(ISBLANK(Liquor!D97),"",if(AND(MOC!$J$161=true,MOC!$J$162=false),MOC!$I$164&amp;Liquor!A97,if(AND(MOC!$J$161=false,MOC!$J$162=true),Liquor!A97&amp;MOC!$I$162,if(AND(MOC!$J$161=true,MOC!$J$162=true),MOC!$I$161&amp;Liquor!A97&amp;MOC!$I$165,Liquor!A97)))))</f>
        <v/>
      </c>
      <c r="E3845" s="450" t="str">
        <f>if(Liquor!D97=0,"",if(ISBLANK(Liquor!D97),"",Liquor!D97))</f>
        <v/>
      </c>
      <c r="G3845" s="450" t="str">
        <f>Substitute(if(Liquor!D97=0,"",if(ISBLANK(Liquor!D97),"",if(AND(MOC!$J$164=true,MOC!$J$165=false),MOC!$I$164&amp;$B$3758,if(AND(MOC!$J$164=false,MOC!$J$165=true),$B$3758&amp;MOC!$I$165,if(AND(MOC!$J$164=true,MOC!$J$165=true),MOC!$I$164&amp;$B$3758&amp;MOC!$I$165,$B$3758)))))," Double ","")</f>
        <v/>
      </c>
      <c r="H3845" s="780">
        <f t="shared" si="39"/>
        <v>88</v>
      </c>
    </row>
    <row r="3846">
      <c r="A3846" s="791"/>
      <c r="B3846" s="784"/>
      <c r="D3846" s="795" t="str">
        <f>if(Liquor!D98=0,"",if(ISBLANK(Liquor!D98),"",if(AND(MOC!$J$161=true,MOC!$J$162=false),MOC!$I$164&amp;Liquor!A98,if(AND(MOC!$J$161=false,MOC!$J$162=true),Liquor!A98&amp;MOC!$I$162,if(AND(MOC!$J$161=true,MOC!$J$162=true),MOC!$I$161&amp;Liquor!A98&amp;MOC!$I$165,Liquor!A98)))))</f>
        <v/>
      </c>
      <c r="E3846" s="450" t="str">
        <f>if(Liquor!D98=0,"",if(ISBLANK(Liquor!D98),"",Liquor!D98))</f>
        <v/>
      </c>
      <c r="G3846" s="450" t="str">
        <f>Substitute(if(Liquor!D98=0,"",if(ISBLANK(Liquor!D98),"",if(AND(MOC!$J$164=true,MOC!$J$165=false),MOC!$I$164&amp;$B$3758,if(AND(MOC!$J$164=false,MOC!$J$165=true),$B$3758&amp;MOC!$I$165,if(AND(MOC!$J$164=true,MOC!$J$165=true),MOC!$I$164&amp;$B$3758&amp;MOC!$I$165,$B$3758)))))," Double ","")</f>
        <v/>
      </c>
      <c r="H3846" s="780">
        <f t="shared" si="39"/>
        <v>89</v>
      </c>
    </row>
    <row r="3847">
      <c r="A3847" s="791"/>
      <c r="B3847" s="784"/>
      <c r="D3847" s="795" t="str">
        <f>if(Liquor!D99=0,"",if(ISBLANK(Liquor!D99),"",if(AND(MOC!$J$161=true,MOC!$J$162=false),MOC!$I$164&amp;Liquor!A99,if(AND(MOC!$J$161=false,MOC!$J$162=true),Liquor!A99&amp;MOC!$I$162,if(AND(MOC!$J$161=true,MOC!$J$162=true),MOC!$I$161&amp;Liquor!A99&amp;MOC!$I$165,Liquor!A99)))))</f>
        <v/>
      </c>
      <c r="E3847" s="450" t="str">
        <f>if(Liquor!D99=0,"",if(ISBLANK(Liquor!D99),"",Liquor!D99))</f>
        <v/>
      </c>
      <c r="G3847" s="450" t="str">
        <f>Substitute(if(Liquor!D99=0,"",if(ISBLANK(Liquor!D99),"",if(AND(MOC!$J$164=true,MOC!$J$165=false),MOC!$I$164&amp;$B$3758,if(AND(MOC!$J$164=false,MOC!$J$165=true),$B$3758&amp;MOC!$I$165,if(AND(MOC!$J$164=true,MOC!$J$165=true),MOC!$I$164&amp;$B$3758&amp;MOC!$I$165,$B$3758)))))," Double ","")</f>
        <v/>
      </c>
      <c r="H3847" s="780">
        <f t="shared" si="39"/>
        <v>90</v>
      </c>
    </row>
    <row r="3848">
      <c r="A3848" s="791"/>
      <c r="B3848" s="784"/>
      <c r="D3848" s="795" t="str">
        <f>if(Liquor!D100=0,"",if(ISBLANK(Liquor!D100),"",if(AND(MOC!$J$161=true,MOC!$J$162=false),MOC!$I$164&amp;Liquor!A100,if(AND(MOC!$J$161=false,MOC!$J$162=true),Liquor!A100&amp;MOC!$I$162,if(AND(MOC!$J$161=true,MOC!$J$162=true),MOC!$I$161&amp;Liquor!A100&amp;MOC!$I$165,Liquor!A100)))))</f>
        <v/>
      </c>
      <c r="E3848" s="450" t="str">
        <f>if(Liquor!D100=0,"",if(ISBLANK(Liquor!D100),"",Liquor!D100))</f>
        <v/>
      </c>
      <c r="G3848" s="450" t="str">
        <f>Substitute(if(Liquor!D100=0,"",if(ISBLANK(Liquor!D100),"",if(AND(MOC!$J$164=true,MOC!$J$165=false),MOC!$I$164&amp;$B$3758,if(AND(MOC!$J$164=false,MOC!$J$165=true),$B$3758&amp;MOC!$I$165,if(AND(MOC!$J$164=true,MOC!$J$165=true),MOC!$I$164&amp;$B$3758&amp;MOC!$I$165,$B$3758)))))," Double ","")</f>
        <v/>
      </c>
      <c r="H3848" s="780">
        <f t="shared" si="39"/>
        <v>91</v>
      </c>
    </row>
    <row r="3849">
      <c r="A3849" s="791"/>
      <c r="B3849" s="784"/>
      <c r="D3849" s="795" t="str">
        <f>if(Liquor!D101=0,"",if(ISBLANK(Liquor!D101),"",if(AND(MOC!$J$161=true,MOC!$J$162=false),MOC!$I$164&amp;Liquor!A101,if(AND(MOC!$J$161=false,MOC!$J$162=true),Liquor!A101&amp;MOC!$I$162,if(AND(MOC!$J$161=true,MOC!$J$162=true),MOC!$I$161&amp;Liquor!A101&amp;MOC!$I$165,Liquor!A101)))))</f>
        <v/>
      </c>
      <c r="E3849" s="450" t="str">
        <f>if(Liquor!D101=0,"",if(ISBLANK(Liquor!D101),"",Liquor!D101))</f>
        <v/>
      </c>
      <c r="G3849" s="450" t="str">
        <f>Substitute(if(Liquor!D101=0,"",if(ISBLANK(Liquor!D101),"",if(AND(MOC!$J$164=true,MOC!$J$165=false),MOC!$I$164&amp;$B$3758,if(AND(MOC!$J$164=false,MOC!$J$165=true),$B$3758&amp;MOC!$I$165,if(AND(MOC!$J$164=true,MOC!$J$165=true),MOC!$I$164&amp;$B$3758&amp;MOC!$I$165,$B$3758)))))," Double ","")</f>
        <v/>
      </c>
      <c r="H3849" s="780">
        <f t="shared" si="39"/>
        <v>92</v>
      </c>
    </row>
    <row r="3850">
      <c r="A3850" s="791"/>
      <c r="B3850" s="784"/>
      <c r="D3850" s="795" t="str">
        <f>if(Liquor!D102=0,"",if(ISBLANK(Liquor!D102),"",if(AND(MOC!$J$161=true,MOC!$J$162=false),MOC!$I$164&amp;Liquor!A102,if(AND(MOC!$J$161=false,MOC!$J$162=true),Liquor!A102&amp;MOC!$I$162,if(AND(MOC!$J$161=true,MOC!$J$162=true),MOC!$I$161&amp;Liquor!A102&amp;MOC!$I$165,Liquor!A102)))))</f>
        <v/>
      </c>
      <c r="E3850" s="450" t="str">
        <f>if(Liquor!D102=0,"",if(ISBLANK(Liquor!D102),"",Liquor!D102))</f>
        <v/>
      </c>
      <c r="G3850" s="450" t="str">
        <f>Substitute(if(Liquor!D102=0,"",if(ISBLANK(Liquor!D102),"",if(AND(MOC!$J$164=true,MOC!$J$165=false),MOC!$I$164&amp;$B$3758,if(AND(MOC!$J$164=false,MOC!$J$165=true),$B$3758&amp;MOC!$I$165,if(AND(MOC!$J$164=true,MOC!$J$165=true),MOC!$I$164&amp;$B$3758&amp;MOC!$I$165,$B$3758)))))," Double ","")</f>
        <v/>
      </c>
      <c r="H3850" s="780">
        <f t="shared" si="39"/>
        <v>93</v>
      </c>
    </row>
    <row r="3851">
      <c r="A3851" s="791"/>
      <c r="B3851" s="784"/>
      <c r="D3851" s="795" t="str">
        <f>if(Liquor!D103=0,"",if(ISBLANK(Liquor!D103),"",if(AND(MOC!$J$161=true,MOC!$J$162=false),MOC!$I$164&amp;Liquor!A103,if(AND(MOC!$J$161=false,MOC!$J$162=true),Liquor!A103&amp;MOC!$I$162,if(AND(MOC!$J$161=true,MOC!$J$162=true),MOC!$I$161&amp;Liquor!A103&amp;MOC!$I$165,Liquor!A103)))))</f>
        <v/>
      </c>
      <c r="E3851" s="450" t="str">
        <f>if(Liquor!D103=0,"",if(ISBLANK(Liquor!D103),"",Liquor!D103))</f>
        <v/>
      </c>
      <c r="G3851" s="450" t="str">
        <f>Substitute(if(Liquor!D103=0,"",if(ISBLANK(Liquor!D103),"",if(AND(MOC!$J$164=true,MOC!$J$165=false),MOC!$I$164&amp;$B$3758,if(AND(MOC!$J$164=false,MOC!$J$165=true),$B$3758&amp;MOC!$I$165,if(AND(MOC!$J$164=true,MOC!$J$165=true),MOC!$I$164&amp;$B$3758&amp;MOC!$I$165,$B$3758)))))," Double ","")</f>
        <v/>
      </c>
      <c r="H3851" s="780">
        <f t="shared" si="39"/>
        <v>94</v>
      </c>
    </row>
    <row r="3852">
      <c r="A3852" s="791"/>
      <c r="B3852" s="784"/>
      <c r="D3852" s="795" t="str">
        <f>if(Liquor!D104=0,"",if(ISBLANK(Liquor!D104),"",if(AND(MOC!$J$161=true,MOC!$J$162=false),MOC!$I$164&amp;Liquor!A104,if(AND(MOC!$J$161=false,MOC!$J$162=true),Liquor!A104&amp;MOC!$I$162,if(AND(MOC!$J$161=true,MOC!$J$162=true),MOC!$I$161&amp;Liquor!A104&amp;MOC!$I$165,Liquor!A104)))))</f>
        <v/>
      </c>
      <c r="E3852" s="450" t="str">
        <f>if(Liquor!D104=0,"",if(ISBLANK(Liquor!D104),"",Liquor!D104))</f>
        <v/>
      </c>
      <c r="G3852" s="450" t="str">
        <f>Substitute(if(Liquor!D104=0,"",if(ISBLANK(Liquor!D104),"",if(AND(MOC!$J$164=true,MOC!$J$165=false),MOC!$I$164&amp;$B$3758,if(AND(MOC!$J$164=false,MOC!$J$165=true),$B$3758&amp;MOC!$I$165,if(AND(MOC!$J$164=true,MOC!$J$165=true),MOC!$I$164&amp;$B$3758&amp;MOC!$I$165,$B$3758)))))," Double ","")</f>
        <v/>
      </c>
      <c r="H3852" s="780">
        <f t="shared" si="39"/>
        <v>95</v>
      </c>
    </row>
    <row r="3853">
      <c r="A3853" s="791"/>
      <c r="B3853" s="784"/>
      <c r="D3853" s="795" t="str">
        <f>if(Liquor!D105=0,"",if(ISBLANK(Liquor!D105),"",if(AND(MOC!$J$161=true,MOC!$J$162=false),MOC!$I$164&amp;Liquor!A105,if(AND(MOC!$J$161=false,MOC!$J$162=true),Liquor!A105&amp;MOC!$I$162,if(AND(MOC!$J$161=true,MOC!$J$162=true),MOC!$I$161&amp;Liquor!A105&amp;MOC!$I$165,Liquor!A105)))))</f>
        <v/>
      </c>
      <c r="E3853" s="450" t="str">
        <f>if(Liquor!D105=0,"",if(ISBLANK(Liquor!D105),"",Liquor!D105))</f>
        <v/>
      </c>
      <c r="G3853" s="450" t="str">
        <f>Substitute(if(Liquor!D105=0,"",if(ISBLANK(Liquor!D105),"",if(AND(MOC!$J$164=true,MOC!$J$165=false),MOC!$I$164&amp;$B$3758,if(AND(MOC!$J$164=false,MOC!$J$165=true),$B$3758&amp;MOC!$I$165,if(AND(MOC!$J$164=true,MOC!$J$165=true),MOC!$I$164&amp;$B$3758&amp;MOC!$I$165,$B$3758)))))," Double ","")</f>
        <v/>
      </c>
      <c r="H3853" s="780">
        <f t="shared" si="39"/>
        <v>96</v>
      </c>
    </row>
    <row r="3854">
      <c r="A3854" s="791"/>
      <c r="B3854" s="784"/>
      <c r="D3854" s="795" t="str">
        <f>if(Liquor!D106=0,"",if(ISBLANK(Liquor!D106),"",if(AND(MOC!$J$161=true,MOC!$J$162=false),MOC!$I$164&amp;Liquor!A106,if(AND(MOC!$J$161=false,MOC!$J$162=true),Liquor!A106&amp;MOC!$I$162,if(AND(MOC!$J$161=true,MOC!$J$162=true),MOC!$I$161&amp;Liquor!A106&amp;MOC!$I$165,Liquor!A106)))))</f>
        <v/>
      </c>
      <c r="E3854" s="450" t="str">
        <f>if(Liquor!D106=0,"",if(ISBLANK(Liquor!D106),"",Liquor!D106))</f>
        <v/>
      </c>
      <c r="G3854" s="450" t="str">
        <f>Substitute(if(Liquor!D106=0,"",if(ISBLANK(Liquor!D106),"",if(AND(MOC!$J$164=true,MOC!$J$165=false),MOC!$I$164&amp;$B$3758,if(AND(MOC!$J$164=false,MOC!$J$165=true),$B$3758&amp;MOC!$I$165,if(AND(MOC!$J$164=true,MOC!$J$165=true),MOC!$I$164&amp;$B$3758&amp;MOC!$I$165,$B$3758)))))," Double ","")</f>
        <v/>
      </c>
      <c r="H3854" s="780">
        <f t="shared" si="39"/>
        <v>97</v>
      </c>
    </row>
    <row r="3855">
      <c r="A3855" s="791"/>
      <c r="B3855" s="784"/>
      <c r="D3855" s="795" t="str">
        <f>if(Liquor!D107=0,"",if(ISBLANK(Liquor!D107),"",if(AND(MOC!$J$161=true,MOC!$J$162=false),MOC!$I$164&amp;Liquor!A107,if(AND(MOC!$J$161=false,MOC!$J$162=true),Liquor!A107&amp;MOC!$I$162,if(AND(MOC!$J$161=true,MOC!$J$162=true),MOC!$I$161&amp;Liquor!A107&amp;MOC!$I$165,Liquor!A107)))))</f>
        <v/>
      </c>
      <c r="E3855" s="450" t="str">
        <f>if(Liquor!D107=0,"",if(ISBLANK(Liquor!D107),"",Liquor!D107))</f>
        <v/>
      </c>
      <c r="G3855" s="450" t="str">
        <f>Substitute(if(Liquor!D107=0,"",if(ISBLANK(Liquor!D107),"",if(AND(MOC!$J$164=true,MOC!$J$165=false),MOC!$I$164&amp;$B$3758,if(AND(MOC!$J$164=false,MOC!$J$165=true),$B$3758&amp;MOC!$I$165,if(AND(MOC!$J$164=true,MOC!$J$165=true),MOC!$I$164&amp;$B$3758&amp;MOC!$I$165,$B$3758)))))," Double ","")</f>
        <v/>
      </c>
      <c r="H3855" s="780">
        <f t="shared" si="39"/>
        <v>98</v>
      </c>
    </row>
    <row r="3856">
      <c r="A3856" s="791"/>
      <c r="B3856" s="784"/>
      <c r="D3856" s="795" t="str">
        <f>if(Liquor!D108=0,"",if(ISBLANK(Liquor!D108),"",if(AND(MOC!$J$161=true,MOC!$J$162=false),MOC!$I$164&amp;Liquor!A108,if(AND(MOC!$J$161=false,MOC!$J$162=true),Liquor!A108&amp;MOC!$I$162,if(AND(MOC!$J$161=true,MOC!$J$162=true),MOC!$I$161&amp;Liquor!A108&amp;MOC!$I$165,Liquor!A108)))))</f>
        <v/>
      </c>
      <c r="E3856" s="450" t="str">
        <f>if(Liquor!D108=0,"",if(ISBLANK(Liquor!D108),"",Liquor!D108))</f>
        <v/>
      </c>
      <c r="G3856" s="450" t="str">
        <f>Substitute(if(Liquor!D108=0,"",if(ISBLANK(Liquor!D108),"",if(AND(MOC!$J$164=true,MOC!$J$165=false),MOC!$I$164&amp;$B$3758,if(AND(MOC!$J$164=false,MOC!$J$165=true),$B$3758&amp;MOC!$I$165,if(AND(MOC!$J$164=true,MOC!$J$165=true),MOC!$I$164&amp;$B$3758&amp;MOC!$I$165,$B$3758)))))," Double ","")</f>
        <v/>
      </c>
      <c r="H3856" s="780">
        <f t="shared" si="39"/>
        <v>99</v>
      </c>
    </row>
    <row r="3857">
      <c r="A3857" s="791"/>
      <c r="B3857" s="784"/>
      <c r="D3857" s="795" t="str">
        <f>if(Liquor!D109=0,"",if(ISBLANK(Liquor!D109),"",if(AND(MOC!$J$161=true,MOC!$J$162=false),MOC!$I$164&amp;Liquor!A109,if(AND(MOC!$J$161=false,MOC!$J$162=true),Liquor!A109&amp;MOC!$I$162,if(AND(MOC!$J$161=true,MOC!$J$162=true),MOC!$I$161&amp;Liquor!A109&amp;MOC!$I$165,Liquor!A109)))))</f>
        <v/>
      </c>
      <c r="E3857" s="450" t="str">
        <f>if(Liquor!D109=0,"",if(ISBLANK(Liquor!D109),"",Liquor!D109))</f>
        <v/>
      </c>
      <c r="G3857" s="450" t="str">
        <f>Substitute(if(Liquor!D109=0,"",if(ISBLANK(Liquor!D109),"",if(AND(MOC!$J$164=true,MOC!$J$165=false),MOC!$I$164&amp;$B$3758,if(AND(MOC!$J$164=false,MOC!$J$165=true),$B$3758&amp;MOC!$I$165,if(AND(MOC!$J$164=true,MOC!$J$165=true),MOC!$I$164&amp;$B$3758&amp;MOC!$I$165,$B$3758)))))," Double ","")</f>
        <v/>
      </c>
      <c r="H3857" s="780">
        <f t="shared" si="39"/>
        <v>100</v>
      </c>
    </row>
    <row r="3858">
      <c r="A3858" s="791"/>
      <c r="B3858" s="784"/>
      <c r="H3858" s="780"/>
    </row>
    <row r="3859">
      <c r="A3859" s="791"/>
      <c r="B3859" s="784"/>
      <c r="H3859" s="780"/>
    </row>
    <row r="3860">
      <c r="A3860" s="791"/>
      <c r="B3860" s="784"/>
      <c r="H3860" s="780"/>
    </row>
    <row r="3861">
      <c r="A3861" s="791"/>
      <c r="B3861" s="784"/>
      <c r="H3861" s="780"/>
    </row>
    <row r="3862">
      <c r="A3862" s="788" t="str">
        <f>Liquor!E8</f>
        <v>Gin</v>
      </c>
      <c r="B3862" s="784" t="str">
        <f>A3862</f>
        <v>Gin</v>
      </c>
      <c r="D3862" s="450" t="str">
        <f>Liquor!E10</f>
        <v>Well Gin (Example)</v>
      </c>
      <c r="E3862" s="784">
        <f>if(Liquor!F10=0,"",if(ISBLANK(Liquor!F10),"",Liquor!F10))</f>
        <v>6</v>
      </c>
      <c r="G3862" s="784" t="str">
        <f>if(Liquor!F10=0,"",if(ISBLANK(Liquor!F10),"",$B$3862))</f>
        <v>Gin</v>
      </c>
      <c r="H3862" s="785">
        <v>1.0</v>
      </c>
    </row>
    <row r="3863">
      <c r="A3863" s="791"/>
      <c r="B3863" s="784"/>
      <c r="D3863" s="450" t="str">
        <f>Liquor!E11</f>
        <v>Beefeater (Example)</v>
      </c>
      <c r="E3863" s="784">
        <f>if(Liquor!F11=0,"",if(ISBLANK(Liquor!F11),"",Liquor!F11))</f>
        <v>7</v>
      </c>
      <c r="G3863" s="784" t="str">
        <f>if(Liquor!F11=0,"",if(ISBLANK(Liquor!F11),"",$B$3862))</f>
        <v>Gin</v>
      </c>
      <c r="H3863" s="780">
        <f t="shared" ref="H3863:H3961" si="40">1+H3862</f>
        <v>2</v>
      </c>
    </row>
    <row r="3864">
      <c r="A3864" s="791"/>
      <c r="B3864" s="784"/>
      <c r="D3864" s="450" t="str">
        <f>Liquor!E12</f>
        <v>Bombay Sapphire (Example)</v>
      </c>
      <c r="E3864" s="784">
        <f>if(Liquor!F12=0,"",if(ISBLANK(Liquor!F12),"",Liquor!F12))</f>
        <v>8</v>
      </c>
      <c r="G3864" s="784" t="str">
        <f>if(Liquor!F12=0,"",if(ISBLANK(Liquor!F12),"",$B$3862))</f>
        <v>Gin</v>
      </c>
      <c r="H3864" s="780">
        <f t="shared" si="40"/>
        <v>3</v>
      </c>
    </row>
    <row r="3865">
      <c r="A3865" s="791"/>
      <c r="B3865" s="784"/>
      <c r="D3865" s="450" t="str">
        <f>Liquor!E13</f>
        <v/>
      </c>
      <c r="E3865" s="450" t="str">
        <f>if(Liquor!F13=0,"",if(ISBLANK(Liquor!F13),"",Liquor!F13))</f>
        <v/>
      </c>
      <c r="G3865" s="450" t="str">
        <f>if(Liquor!F13=0,"",if(ISBLANK(Liquor!F13),"",$B$3862))</f>
        <v/>
      </c>
      <c r="H3865" s="780">
        <f t="shared" si="40"/>
        <v>4</v>
      </c>
    </row>
    <row r="3866">
      <c r="A3866" s="791"/>
      <c r="B3866" s="784"/>
      <c r="D3866" s="450" t="str">
        <f>Liquor!E14</f>
        <v/>
      </c>
      <c r="E3866" s="450" t="str">
        <f>if(Liquor!F14=0,"",if(ISBLANK(Liquor!F14),"",Liquor!F14))</f>
        <v/>
      </c>
      <c r="G3866" s="450" t="str">
        <f>if(Liquor!F14=0,"",if(ISBLANK(Liquor!F14),"",$B$3862))</f>
        <v/>
      </c>
      <c r="H3866" s="780">
        <f t="shared" si="40"/>
        <v>5</v>
      </c>
    </row>
    <row r="3867">
      <c r="A3867" s="791"/>
      <c r="B3867" s="784"/>
      <c r="D3867" s="450" t="str">
        <f>Liquor!E15</f>
        <v/>
      </c>
      <c r="E3867" s="450" t="str">
        <f>if(Liquor!F15=0,"",if(ISBLANK(Liquor!F15),"",Liquor!F15))</f>
        <v/>
      </c>
      <c r="G3867" s="450" t="str">
        <f>if(Liquor!F15=0,"",if(ISBLANK(Liquor!F15),"",$B$3862))</f>
        <v/>
      </c>
      <c r="H3867" s="780">
        <f t="shared" si="40"/>
        <v>6</v>
      </c>
    </row>
    <row r="3868">
      <c r="A3868" s="791"/>
      <c r="B3868" s="784"/>
      <c r="D3868" s="450" t="str">
        <f>Liquor!E16</f>
        <v/>
      </c>
      <c r="E3868" s="450" t="str">
        <f>if(Liquor!F16=0,"",if(ISBLANK(Liquor!F16),"",Liquor!F16))</f>
        <v/>
      </c>
      <c r="G3868" s="450" t="str">
        <f>if(Liquor!F16=0,"",if(ISBLANK(Liquor!F16),"",$B$3862))</f>
        <v/>
      </c>
      <c r="H3868" s="780">
        <f t="shared" si="40"/>
        <v>7</v>
      </c>
    </row>
    <row r="3869">
      <c r="A3869" s="791"/>
      <c r="B3869" s="784"/>
      <c r="D3869" s="450" t="str">
        <f>Liquor!E17</f>
        <v/>
      </c>
      <c r="E3869" s="450" t="str">
        <f>if(Liquor!F17=0,"",if(ISBLANK(Liquor!F17),"",Liquor!F17))</f>
        <v/>
      </c>
      <c r="G3869" s="450" t="str">
        <f>if(Liquor!F17=0,"",if(ISBLANK(Liquor!F17),"",$B$3862))</f>
        <v/>
      </c>
      <c r="H3869" s="780">
        <f t="shared" si="40"/>
        <v>8</v>
      </c>
    </row>
    <row r="3870">
      <c r="A3870" s="791"/>
      <c r="B3870" s="784"/>
      <c r="D3870" s="450" t="str">
        <f>Liquor!E18</f>
        <v/>
      </c>
      <c r="E3870" s="450" t="str">
        <f>if(Liquor!F18=0,"",if(ISBLANK(Liquor!F18),"",Liquor!F18))</f>
        <v/>
      </c>
      <c r="G3870" s="450" t="str">
        <f>if(Liquor!F18=0,"",if(ISBLANK(Liquor!F18),"",$B$3862))</f>
        <v/>
      </c>
      <c r="H3870" s="780">
        <f t="shared" si="40"/>
        <v>9</v>
      </c>
    </row>
    <row r="3871">
      <c r="A3871" s="791"/>
      <c r="B3871" s="784"/>
      <c r="D3871" s="450" t="str">
        <f>Liquor!E19</f>
        <v/>
      </c>
      <c r="E3871" s="450" t="str">
        <f>if(Liquor!F19=0,"",if(ISBLANK(Liquor!F19),"",Liquor!F19))</f>
        <v/>
      </c>
      <c r="G3871" s="450" t="str">
        <f>if(Liquor!F19=0,"",if(ISBLANK(Liquor!F19),"",$B$3862))</f>
        <v/>
      </c>
      <c r="H3871" s="780">
        <f t="shared" si="40"/>
        <v>10</v>
      </c>
    </row>
    <row r="3872">
      <c r="A3872" s="791"/>
      <c r="B3872" s="784"/>
      <c r="D3872" s="450" t="str">
        <f>Liquor!E20</f>
        <v/>
      </c>
      <c r="E3872" s="450" t="str">
        <f>if(Liquor!F20=0,"",if(ISBLANK(Liquor!F20),"",Liquor!F20))</f>
        <v/>
      </c>
      <c r="G3872" s="450" t="str">
        <f>if(Liquor!F20=0,"",if(ISBLANK(Liquor!F20),"",$B$3862))</f>
        <v/>
      </c>
      <c r="H3872" s="780">
        <f t="shared" si="40"/>
        <v>11</v>
      </c>
    </row>
    <row r="3873">
      <c r="A3873" s="791"/>
      <c r="B3873" s="784"/>
      <c r="D3873" s="450" t="str">
        <f>Liquor!E21</f>
        <v/>
      </c>
      <c r="E3873" s="450" t="str">
        <f>if(Liquor!F21=0,"",if(ISBLANK(Liquor!F21),"",Liquor!F21))</f>
        <v/>
      </c>
      <c r="G3873" s="450" t="str">
        <f>if(Liquor!F21=0,"",if(ISBLANK(Liquor!F21),"",$B$3862))</f>
        <v/>
      </c>
      <c r="H3873" s="780">
        <f t="shared" si="40"/>
        <v>12</v>
      </c>
    </row>
    <row r="3874">
      <c r="A3874" s="791"/>
      <c r="B3874" s="784"/>
      <c r="D3874" s="450" t="str">
        <f>Liquor!E22</f>
        <v/>
      </c>
      <c r="E3874" s="450" t="str">
        <f>if(Liquor!F22=0,"",if(ISBLANK(Liquor!F22),"",Liquor!F22))</f>
        <v/>
      </c>
      <c r="G3874" s="450" t="str">
        <f>if(Liquor!F22=0,"",if(ISBLANK(Liquor!F22),"",$B$3862))</f>
        <v/>
      </c>
      <c r="H3874" s="780">
        <f t="shared" si="40"/>
        <v>13</v>
      </c>
    </row>
    <row r="3875">
      <c r="A3875" s="791"/>
      <c r="B3875" s="784"/>
      <c r="D3875" s="450" t="str">
        <f>Liquor!E23</f>
        <v/>
      </c>
      <c r="E3875" s="450" t="str">
        <f>if(Liquor!F23=0,"",if(ISBLANK(Liquor!F23),"",Liquor!F23))</f>
        <v/>
      </c>
      <c r="G3875" s="450" t="str">
        <f>if(Liquor!F23=0,"",if(ISBLANK(Liquor!F23),"",$B$3862))</f>
        <v/>
      </c>
      <c r="H3875" s="780">
        <f t="shared" si="40"/>
        <v>14</v>
      </c>
    </row>
    <row r="3876">
      <c r="A3876" s="791"/>
      <c r="B3876" s="784"/>
      <c r="D3876" s="450" t="str">
        <f>Liquor!E24</f>
        <v/>
      </c>
      <c r="E3876" s="450" t="str">
        <f>if(Liquor!F24=0,"",if(ISBLANK(Liquor!F24),"",Liquor!F24))</f>
        <v/>
      </c>
      <c r="G3876" s="450" t="str">
        <f>if(Liquor!F24=0,"",if(ISBLANK(Liquor!F24),"",$B$3862))</f>
        <v/>
      </c>
      <c r="H3876" s="780">
        <f t="shared" si="40"/>
        <v>15</v>
      </c>
    </row>
    <row r="3877">
      <c r="A3877" s="791"/>
      <c r="B3877" s="784"/>
      <c r="D3877" s="450" t="str">
        <f>Liquor!E25</f>
        <v/>
      </c>
      <c r="E3877" s="450" t="str">
        <f>if(Liquor!F25=0,"",if(ISBLANK(Liquor!F25),"",Liquor!F25))</f>
        <v/>
      </c>
      <c r="G3877" s="450" t="str">
        <f>if(Liquor!F25=0,"",if(ISBLANK(Liquor!F25),"",$B$3862))</f>
        <v/>
      </c>
      <c r="H3877" s="780">
        <f t="shared" si="40"/>
        <v>16</v>
      </c>
    </row>
    <row r="3878">
      <c r="A3878" s="791"/>
      <c r="B3878" s="784"/>
      <c r="D3878" s="450" t="str">
        <f>Liquor!E26</f>
        <v/>
      </c>
      <c r="E3878" s="450" t="str">
        <f>if(Liquor!F26=0,"",if(ISBLANK(Liquor!F26),"",Liquor!F26))</f>
        <v/>
      </c>
      <c r="G3878" s="450" t="str">
        <f>if(Liquor!F26=0,"",if(ISBLANK(Liquor!F26),"",$B$3862))</f>
        <v/>
      </c>
      <c r="H3878" s="780">
        <f t="shared" si="40"/>
        <v>17</v>
      </c>
    </row>
    <row r="3879">
      <c r="A3879" s="791"/>
      <c r="B3879" s="784"/>
      <c r="D3879" s="450" t="str">
        <f>Liquor!E27</f>
        <v/>
      </c>
      <c r="E3879" s="450" t="str">
        <f>if(Liquor!F27=0,"",if(ISBLANK(Liquor!F27),"",Liquor!F27))</f>
        <v/>
      </c>
      <c r="G3879" s="450" t="str">
        <f>if(Liquor!F27=0,"",if(ISBLANK(Liquor!F27),"",$B$3862))</f>
        <v/>
      </c>
      <c r="H3879" s="780">
        <f t="shared" si="40"/>
        <v>18</v>
      </c>
    </row>
    <row r="3880">
      <c r="A3880" s="791"/>
      <c r="B3880" s="784"/>
      <c r="D3880" s="450" t="str">
        <f>Liquor!E28</f>
        <v/>
      </c>
      <c r="E3880" s="450" t="str">
        <f>if(Liquor!F28=0,"",if(ISBLANK(Liquor!F28),"",Liquor!F28))</f>
        <v/>
      </c>
      <c r="G3880" s="450" t="str">
        <f>if(Liquor!F28=0,"",if(ISBLANK(Liquor!F28),"",$B$3862))</f>
        <v/>
      </c>
      <c r="H3880" s="780">
        <f t="shared" si="40"/>
        <v>19</v>
      </c>
    </row>
    <row r="3881">
      <c r="A3881" s="791"/>
      <c r="B3881" s="784"/>
      <c r="D3881" s="450" t="str">
        <f>Liquor!E29</f>
        <v/>
      </c>
      <c r="E3881" s="450" t="str">
        <f>if(Liquor!F29=0,"",if(ISBLANK(Liquor!F29),"",Liquor!F29))</f>
        <v/>
      </c>
      <c r="G3881" s="450" t="str">
        <f>if(Liquor!F29=0,"",if(ISBLANK(Liquor!F29),"",$B$3862))</f>
        <v/>
      </c>
      <c r="H3881" s="780">
        <f t="shared" si="40"/>
        <v>20</v>
      </c>
    </row>
    <row r="3882">
      <c r="A3882" s="791"/>
      <c r="B3882" s="784"/>
      <c r="D3882" s="450" t="str">
        <f>Liquor!E30</f>
        <v/>
      </c>
      <c r="E3882" s="450" t="str">
        <f>if(Liquor!F30=0,"",if(ISBLANK(Liquor!F30),"",Liquor!F30))</f>
        <v/>
      </c>
      <c r="G3882" s="450" t="str">
        <f>if(Liquor!F30=0,"",if(ISBLANK(Liquor!F30),"",$B$3862))</f>
        <v/>
      </c>
      <c r="H3882" s="780">
        <f t="shared" si="40"/>
        <v>21</v>
      </c>
    </row>
    <row r="3883">
      <c r="A3883" s="791"/>
      <c r="B3883" s="784"/>
      <c r="D3883" s="450" t="str">
        <f>Liquor!E31</f>
        <v/>
      </c>
      <c r="E3883" s="450" t="str">
        <f>if(Liquor!F31=0,"",if(ISBLANK(Liquor!F31),"",Liquor!F31))</f>
        <v/>
      </c>
      <c r="G3883" s="450" t="str">
        <f>if(Liquor!F31=0,"",if(ISBLANK(Liquor!F31),"",$B$3862))</f>
        <v/>
      </c>
      <c r="H3883" s="780">
        <f t="shared" si="40"/>
        <v>22</v>
      </c>
    </row>
    <row r="3884">
      <c r="A3884" s="791"/>
      <c r="B3884" s="784"/>
      <c r="D3884" s="450" t="str">
        <f>Liquor!E32</f>
        <v/>
      </c>
      <c r="E3884" s="450" t="str">
        <f>if(Liquor!F32=0,"",if(ISBLANK(Liquor!F32),"",Liquor!F32))</f>
        <v/>
      </c>
      <c r="G3884" s="450" t="str">
        <f>if(Liquor!F32=0,"",if(ISBLANK(Liquor!F32),"",$B$3862))</f>
        <v/>
      </c>
      <c r="H3884" s="780">
        <f t="shared" si="40"/>
        <v>23</v>
      </c>
    </row>
    <row r="3885">
      <c r="A3885" s="791"/>
      <c r="B3885" s="784"/>
      <c r="D3885" s="450" t="str">
        <f>Liquor!E33</f>
        <v/>
      </c>
      <c r="E3885" s="450" t="str">
        <f>if(Liquor!F33=0,"",if(ISBLANK(Liquor!F33),"",Liquor!F33))</f>
        <v/>
      </c>
      <c r="G3885" s="450" t="str">
        <f>if(Liquor!F33=0,"",if(ISBLANK(Liquor!F33),"",$B$3862))</f>
        <v/>
      </c>
      <c r="H3885" s="780">
        <f t="shared" si="40"/>
        <v>24</v>
      </c>
    </row>
    <row r="3886">
      <c r="A3886" s="791"/>
      <c r="B3886" s="784"/>
      <c r="D3886" s="450" t="str">
        <f>Liquor!E34</f>
        <v/>
      </c>
      <c r="E3886" s="450" t="str">
        <f>if(Liquor!F34=0,"",if(ISBLANK(Liquor!F34),"",Liquor!F34))</f>
        <v/>
      </c>
      <c r="G3886" s="450" t="str">
        <f>if(Liquor!F34=0,"",if(ISBLANK(Liquor!F34),"",$B$3862))</f>
        <v/>
      </c>
      <c r="H3886" s="780">
        <f t="shared" si="40"/>
        <v>25</v>
      </c>
    </row>
    <row r="3887">
      <c r="A3887" s="791"/>
      <c r="B3887" s="784"/>
      <c r="D3887" s="450" t="str">
        <f>Liquor!E35</f>
        <v/>
      </c>
      <c r="E3887" s="450" t="str">
        <f>if(Liquor!F35=0,"",if(ISBLANK(Liquor!F35),"",Liquor!F35))</f>
        <v/>
      </c>
      <c r="G3887" s="450" t="str">
        <f>if(Liquor!F35=0,"",if(ISBLANK(Liquor!F35),"",$B$3862))</f>
        <v/>
      </c>
      <c r="H3887" s="780">
        <f t="shared" si="40"/>
        <v>26</v>
      </c>
    </row>
    <row r="3888">
      <c r="A3888" s="791"/>
      <c r="B3888" s="784"/>
      <c r="D3888" s="450" t="str">
        <f>Liquor!E36</f>
        <v/>
      </c>
      <c r="E3888" s="450" t="str">
        <f>if(Liquor!F36=0,"",if(ISBLANK(Liquor!F36),"",Liquor!F36))</f>
        <v/>
      </c>
      <c r="G3888" s="450" t="str">
        <f>if(Liquor!F36=0,"",if(ISBLANK(Liquor!F36),"",$B$3862))</f>
        <v/>
      </c>
      <c r="H3888" s="780">
        <f t="shared" si="40"/>
        <v>27</v>
      </c>
    </row>
    <row r="3889">
      <c r="A3889" s="791"/>
      <c r="B3889" s="784"/>
      <c r="D3889" s="450" t="str">
        <f>Liquor!E37</f>
        <v/>
      </c>
      <c r="E3889" s="450" t="str">
        <f>if(Liquor!F37=0,"",if(ISBLANK(Liquor!F37),"",Liquor!F37))</f>
        <v/>
      </c>
      <c r="G3889" s="450" t="str">
        <f>if(Liquor!F37=0,"",if(ISBLANK(Liquor!F37),"",$B$3862))</f>
        <v/>
      </c>
      <c r="H3889" s="780">
        <f t="shared" si="40"/>
        <v>28</v>
      </c>
    </row>
    <row r="3890">
      <c r="A3890" s="791"/>
      <c r="B3890" s="784"/>
      <c r="D3890" s="450" t="str">
        <f>Liquor!E38</f>
        <v/>
      </c>
      <c r="E3890" s="450" t="str">
        <f>if(Liquor!F38=0,"",if(ISBLANK(Liquor!F38),"",Liquor!F38))</f>
        <v/>
      </c>
      <c r="G3890" s="450" t="str">
        <f>if(Liquor!F38=0,"",if(ISBLANK(Liquor!F38),"",$B$3862))</f>
        <v/>
      </c>
      <c r="H3890" s="780">
        <f t="shared" si="40"/>
        <v>29</v>
      </c>
    </row>
    <row r="3891">
      <c r="A3891" s="791"/>
      <c r="B3891" s="784"/>
      <c r="D3891" s="450" t="str">
        <f>Liquor!E39</f>
        <v/>
      </c>
      <c r="E3891" s="450" t="str">
        <f>if(Liquor!F39=0,"",if(ISBLANK(Liquor!F39),"",Liquor!F39))</f>
        <v/>
      </c>
      <c r="G3891" s="450" t="str">
        <f>if(Liquor!F39=0,"",if(ISBLANK(Liquor!F39),"",$B$3862))</f>
        <v/>
      </c>
      <c r="H3891" s="780">
        <f t="shared" si="40"/>
        <v>30</v>
      </c>
    </row>
    <row r="3892">
      <c r="A3892" s="791"/>
      <c r="B3892" s="784"/>
      <c r="D3892" s="450" t="str">
        <f>Liquor!E40</f>
        <v/>
      </c>
      <c r="E3892" s="450" t="str">
        <f>if(Liquor!F40=0,"",if(ISBLANK(Liquor!F40),"",Liquor!F40))</f>
        <v/>
      </c>
      <c r="G3892" s="450" t="str">
        <f>if(Liquor!F40=0,"",if(ISBLANK(Liquor!F40),"",$B$3862))</f>
        <v/>
      </c>
      <c r="H3892" s="780">
        <f t="shared" si="40"/>
        <v>31</v>
      </c>
    </row>
    <row r="3893">
      <c r="A3893" s="791"/>
      <c r="B3893" s="784"/>
      <c r="D3893" s="450" t="str">
        <f>Liquor!E41</f>
        <v/>
      </c>
      <c r="E3893" s="450" t="str">
        <f>if(Liquor!F41=0,"",if(ISBLANK(Liquor!F41),"",Liquor!F41))</f>
        <v/>
      </c>
      <c r="G3893" s="450" t="str">
        <f>if(Liquor!F41=0,"",if(ISBLANK(Liquor!F41),"",$B$3862))</f>
        <v/>
      </c>
      <c r="H3893" s="780">
        <f t="shared" si="40"/>
        <v>32</v>
      </c>
    </row>
    <row r="3894">
      <c r="A3894" s="791"/>
      <c r="B3894" s="784"/>
      <c r="D3894" s="450" t="str">
        <f>Liquor!E42</f>
        <v/>
      </c>
      <c r="E3894" s="450" t="str">
        <f>if(Liquor!F42=0,"",if(ISBLANK(Liquor!F42),"",Liquor!F42))</f>
        <v/>
      </c>
      <c r="G3894" s="450" t="str">
        <f>if(Liquor!F42=0,"",if(ISBLANK(Liquor!F42),"",$B$3862))</f>
        <v/>
      </c>
      <c r="H3894" s="780">
        <f t="shared" si="40"/>
        <v>33</v>
      </c>
    </row>
    <row r="3895">
      <c r="A3895" s="791"/>
      <c r="B3895" s="784"/>
      <c r="D3895" s="450" t="str">
        <f>Liquor!E43</f>
        <v/>
      </c>
      <c r="E3895" s="450" t="str">
        <f>if(Liquor!F43=0,"",if(ISBLANK(Liquor!F43),"",Liquor!F43))</f>
        <v/>
      </c>
      <c r="G3895" s="450" t="str">
        <f>if(Liquor!F43=0,"",if(ISBLANK(Liquor!F43),"",$B$3862))</f>
        <v/>
      </c>
      <c r="H3895" s="780">
        <f t="shared" si="40"/>
        <v>34</v>
      </c>
    </row>
    <row r="3896">
      <c r="A3896" s="791"/>
      <c r="B3896" s="784"/>
      <c r="D3896" s="450" t="str">
        <f>Liquor!E44</f>
        <v/>
      </c>
      <c r="E3896" s="450" t="str">
        <f>if(Liquor!F44=0,"",if(ISBLANK(Liquor!F44),"",Liquor!F44))</f>
        <v/>
      </c>
      <c r="G3896" s="450" t="str">
        <f>if(Liquor!F44=0,"",if(ISBLANK(Liquor!F44),"",$B$3862))</f>
        <v/>
      </c>
      <c r="H3896" s="780">
        <f t="shared" si="40"/>
        <v>35</v>
      </c>
    </row>
    <row r="3897">
      <c r="A3897" s="791"/>
      <c r="B3897" s="784"/>
      <c r="D3897" s="450" t="str">
        <f>Liquor!E45</f>
        <v/>
      </c>
      <c r="E3897" s="450" t="str">
        <f>if(Liquor!F45=0,"",if(ISBLANK(Liquor!F45),"",Liquor!F45))</f>
        <v/>
      </c>
      <c r="G3897" s="450" t="str">
        <f>if(Liquor!F45=0,"",if(ISBLANK(Liquor!F45),"",$B$3862))</f>
        <v/>
      </c>
      <c r="H3897" s="780">
        <f t="shared" si="40"/>
        <v>36</v>
      </c>
    </row>
    <row r="3898">
      <c r="A3898" s="791"/>
      <c r="B3898" s="784"/>
      <c r="D3898" s="450" t="str">
        <f>Liquor!E46</f>
        <v/>
      </c>
      <c r="E3898" s="450" t="str">
        <f>if(Liquor!F46=0,"",if(ISBLANK(Liquor!F46),"",Liquor!F46))</f>
        <v/>
      </c>
      <c r="G3898" s="450" t="str">
        <f>if(Liquor!F46=0,"",if(ISBLANK(Liquor!F46),"",$B$3862))</f>
        <v/>
      </c>
      <c r="H3898" s="780">
        <f t="shared" si="40"/>
        <v>37</v>
      </c>
    </row>
    <row r="3899">
      <c r="A3899" s="791"/>
      <c r="B3899" s="784"/>
      <c r="D3899" s="450" t="str">
        <f>Liquor!E47</f>
        <v/>
      </c>
      <c r="E3899" s="450" t="str">
        <f>if(Liquor!F47=0,"",if(ISBLANK(Liquor!F47),"",Liquor!F47))</f>
        <v/>
      </c>
      <c r="G3899" s="450" t="str">
        <f>if(Liquor!F47=0,"",if(ISBLANK(Liquor!F47),"",$B$3862))</f>
        <v/>
      </c>
      <c r="H3899" s="780">
        <f t="shared" si="40"/>
        <v>38</v>
      </c>
    </row>
    <row r="3900">
      <c r="A3900" s="791"/>
      <c r="B3900" s="784"/>
      <c r="D3900" s="450" t="str">
        <f>Liquor!E48</f>
        <v/>
      </c>
      <c r="E3900" s="450" t="str">
        <f>if(Liquor!F48=0,"",if(ISBLANK(Liquor!F48),"",Liquor!F48))</f>
        <v/>
      </c>
      <c r="G3900" s="450" t="str">
        <f>if(Liquor!F48=0,"",if(ISBLANK(Liquor!F48),"",$B$3862))</f>
        <v/>
      </c>
      <c r="H3900" s="780">
        <f t="shared" si="40"/>
        <v>39</v>
      </c>
    </row>
    <row r="3901">
      <c r="A3901" s="791"/>
      <c r="B3901" s="784"/>
      <c r="D3901" s="450" t="str">
        <f>Liquor!E49</f>
        <v/>
      </c>
      <c r="E3901" s="450" t="str">
        <f>if(Liquor!F49=0,"",if(ISBLANK(Liquor!F49),"",Liquor!F49))</f>
        <v/>
      </c>
      <c r="G3901" s="450" t="str">
        <f>if(Liquor!F49=0,"",if(ISBLANK(Liquor!F49),"",$B$3862))</f>
        <v/>
      </c>
      <c r="H3901" s="780">
        <f t="shared" si="40"/>
        <v>40</v>
      </c>
    </row>
    <row r="3902">
      <c r="A3902" s="791"/>
      <c r="B3902" s="784"/>
      <c r="D3902" s="450" t="str">
        <f>Liquor!E50</f>
        <v/>
      </c>
      <c r="E3902" s="450" t="str">
        <f>if(Liquor!F50=0,"",if(ISBLANK(Liquor!F50),"",Liquor!F50))</f>
        <v/>
      </c>
      <c r="G3902" s="450" t="str">
        <f>if(Liquor!F50=0,"",if(ISBLANK(Liquor!F50),"",$B$3862))</f>
        <v/>
      </c>
      <c r="H3902" s="780">
        <f t="shared" si="40"/>
        <v>41</v>
      </c>
    </row>
    <row r="3903">
      <c r="A3903" s="791"/>
      <c r="B3903" s="784"/>
      <c r="D3903" s="450" t="str">
        <f>Liquor!E51</f>
        <v/>
      </c>
      <c r="E3903" s="450" t="str">
        <f>if(Liquor!F51=0,"",if(ISBLANK(Liquor!F51),"",Liquor!F51))</f>
        <v/>
      </c>
      <c r="G3903" s="450" t="str">
        <f>if(Liquor!F51=0,"",if(ISBLANK(Liquor!F51),"",$B$3862))</f>
        <v/>
      </c>
      <c r="H3903" s="780">
        <f t="shared" si="40"/>
        <v>42</v>
      </c>
    </row>
    <row r="3904">
      <c r="A3904" s="791"/>
      <c r="B3904" s="784"/>
      <c r="D3904" s="450" t="str">
        <f>Liquor!E52</f>
        <v/>
      </c>
      <c r="E3904" s="450" t="str">
        <f>if(Liquor!F52=0,"",if(ISBLANK(Liquor!F52),"",Liquor!F52))</f>
        <v/>
      </c>
      <c r="G3904" s="450" t="str">
        <f>if(Liquor!F52=0,"",if(ISBLANK(Liquor!F52),"",$B$3862))</f>
        <v/>
      </c>
      <c r="H3904" s="780">
        <f t="shared" si="40"/>
        <v>43</v>
      </c>
    </row>
    <row r="3905">
      <c r="A3905" s="791"/>
      <c r="B3905" s="784"/>
      <c r="D3905" s="450" t="str">
        <f>Liquor!E53</f>
        <v/>
      </c>
      <c r="E3905" s="450" t="str">
        <f>if(Liquor!F53=0,"",if(ISBLANK(Liquor!F53),"",Liquor!F53))</f>
        <v/>
      </c>
      <c r="G3905" s="450" t="str">
        <f>if(Liquor!F53=0,"",if(ISBLANK(Liquor!F53),"",$B$3862))</f>
        <v/>
      </c>
      <c r="H3905" s="780">
        <f t="shared" si="40"/>
        <v>44</v>
      </c>
    </row>
    <row r="3906">
      <c r="A3906" s="791"/>
      <c r="B3906" s="784"/>
      <c r="D3906" s="450" t="str">
        <f>Liquor!E54</f>
        <v/>
      </c>
      <c r="E3906" s="450" t="str">
        <f>if(Liquor!F54=0,"",if(ISBLANK(Liquor!F54),"",Liquor!F54))</f>
        <v/>
      </c>
      <c r="G3906" s="450" t="str">
        <f>if(Liquor!F54=0,"",if(ISBLANK(Liquor!F54),"",$B$3862))</f>
        <v/>
      </c>
      <c r="H3906" s="780">
        <f t="shared" si="40"/>
        <v>45</v>
      </c>
    </row>
    <row r="3907">
      <c r="A3907" s="791"/>
      <c r="B3907" s="784"/>
      <c r="D3907" s="450" t="str">
        <f>Liquor!E55</f>
        <v/>
      </c>
      <c r="E3907" s="450" t="str">
        <f>if(Liquor!F55=0,"",if(ISBLANK(Liquor!F55),"",Liquor!F55))</f>
        <v/>
      </c>
      <c r="G3907" s="450" t="str">
        <f>if(Liquor!F55=0,"",if(ISBLANK(Liquor!F55),"",$B$3862))</f>
        <v/>
      </c>
      <c r="H3907" s="780">
        <f t="shared" si="40"/>
        <v>46</v>
      </c>
    </row>
    <row r="3908">
      <c r="A3908" s="791"/>
      <c r="B3908" s="784"/>
      <c r="D3908" s="450" t="str">
        <f>Liquor!E56</f>
        <v/>
      </c>
      <c r="E3908" s="450" t="str">
        <f>if(Liquor!F56=0,"",if(ISBLANK(Liquor!F56),"",Liquor!F56))</f>
        <v/>
      </c>
      <c r="G3908" s="450" t="str">
        <f>if(Liquor!F56=0,"",if(ISBLANK(Liquor!F56),"",$B$3862))</f>
        <v/>
      </c>
      <c r="H3908" s="780">
        <f t="shared" si="40"/>
        <v>47</v>
      </c>
    </row>
    <row r="3909">
      <c r="A3909" s="791"/>
      <c r="B3909" s="784"/>
      <c r="D3909" s="450" t="str">
        <f>Liquor!E57</f>
        <v/>
      </c>
      <c r="E3909" s="450" t="str">
        <f>if(Liquor!F57=0,"",if(ISBLANK(Liquor!F57),"",Liquor!F57))</f>
        <v/>
      </c>
      <c r="G3909" s="450" t="str">
        <f>if(Liquor!F57=0,"",if(ISBLANK(Liquor!F57),"",$B$3862))</f>
        <v/>
      </c>
      <c r="H3909" s="780">
        <f t="shared" si="40"/>
        <v>48</v>
      </c>
    </row>
    <row r="3910">
      <c r="A3910" s="791"/>
      <c r="B3910" s="784"/>
      <c r="D3910" s="450" t="str">
        <f>Liquor!E58</f>
        <v/>
      </c>
      <c r="E3910" s="450" t="str">
        <f>if(Liquor!F58=0,"",if(ISBLANK(Liquor!F58),"",Liquor!F58))</f>
        <v/>
      </c>
      <c r="G3910" s="450" t="str">
        <f>if(Liquor!F58=0,"",if(ISBLANK(Liquor!F58),"",$B$3862))</f>
        <v/>
      </c>
      <c r="H3910" s="780">
        <f t="shared" si="40"/>
        <v>49</v>
      </c>
    </row>
    <row r="3911">
      <c r="A3911" s="791"/>
      <c r="B3911" s="784"/>
      <c r="D3911" s="450" t="str">
        <f>Liquor!E59</f>
        <v/>
      </c>
      <c r="E3911" s="450" t="str">
        <f>if(Liquor!F59=0,"",if(ISBLANK(Liquor!F59),"",Liquor!F59))</f>
        <v/>
      </c>
      <c r="G3911" s="450" t="str">
        <f>if(Liquor!F59=0,"",if(ISBLANK(Liquor!F59),"",$B$3862))</f>
        <v/>
      </c>
      <c r="H3911" s="780">
        <f t="shared" si="40"/>
        <v>50</v>
      </c>
    </row>
    <row r="3912">
      <c r="A3912" s="791"/>
      <c r="B3912" s="784"/>
      <c r="D3912" s="450" t="str">
        <f>Liquor!E60</f>
        <v/>
      </c>
      <c r="E3912" s="450" t="str">
        <f>if(Liquor!F60=0,"",if(ISBLANK(Liquor!F60),"",Liquor!F60))</f>
        <v/>
      </c>
      <c r="G3912" s="450" t="str">
        <f>if(Liquor!F60=0,"",if(ISBLANK(Liquor!F60),"",$B$3862))</f>
        <v/>
      </c>
      <c r="H3912" s="780">
        <f t="shared" si="40"/>
        <v>51</v>
      </c>
    </row>
    <row r="3913">
      <c r="A3913" s="791"/>
      <c r="B3913" s="784"/>
      <c r="D3913" s="450" t="str">
        <f>Liquor!E61</f>
        <v/>
      </c>
      <c r="E3913" s="450" t="str">
        <f>if(Liquor!F61=0,"",if(ISBLANK(Liquor!F61),"",Liquor!F61))</f>
        <v/>
      </c>
      <c r="G3913" s="450" t="str">
        <f>if(Liquor!F61=0,"",if(ISBLANK(Liquor!F61),"",$B$3862))</f>
        <v/>
      </c>
      <c r="H3913" s="780">
        <f t="shared" si="40"/>
        <v>52</v>
      </c>
    </row>
    <row r="3914">
      <c r="A3914" s="791"/>
      <c r="B3914" s="784"/>
      <c r="D3914" s="450" t="str">
        <f>Liquor!E62</f>
        <v/>
      </c>
      <c r="E3914" s="450" t="str">
        <f>if(Liquor!F62=0,"",if(ISBLANK(Liquor!F62),"",Liquor!F62))</f>
        <v/>
      </c>
      <c r="G3914" s="450" t="str">
        <f>if(Liquor!F62=0,"",if(ISBLANK(Liquor!F62),"",$B$3862))</f>
        <v/>
      </c>
      <c r="H3914" s="780">
        <f t="shared" si="40"/>
        <v>53</v>
      </c>
    </row>
    <row r="3915">
      <c r="A3915" s="791"/>
      <c r="B3915" s="784"/>
      <c r="D3915" s="450" t="str">
        <f>Liquor!E63</f>
        <v/>
      </c>
      <c r="E3915" s="450" t="str">
        <f>if(Liquor!F63=0,"",if(ISBLANK(Liquor!F63),"",Liquor!F63))</f>
        <v/>
      </c>
      <c r="G3915" s="450" t="str">
        <f>if(Liquor!F63=0,"",if(ISBLANK(Liquor!F63),"",$B$3862))</f>
        <v/>
      </c>
      <c r="H3915" s="780">
        <f t="shared" si="40"/>
        <v>54</v>
      </c>
    </row>
    <row r="3916">
      <c r="A3916" s="791"/>
      <c r="B3916" s="784"/>
      <c r="D3916" s="450" t="str">
        <f>Liquor!E64</f>
        <v/>
      </c>
      <c r="E3916" s="450" t="str">
        <f>if(Liquor!F64=0,"",if(ISBLANK(Liquor!F64),"",Liquor!F64))</f>
        <v/>
      </c>
      <c r="G3916" s="450" t="str">
        <f>if(Liquor!F64=0,"",if(ISBLANK(Liquor!F64),"",$B$3862))</f>
        <v/>
      </c>
      <c r="H3916" s="780">
        <f t="shared" si="40"/>
        <v>55</v>
      </c>
    </row>
    <row r="3917">
      <c r="A3917" s="791"/>
      <c r="B3917" s="784"/>
      <c r="D3917" s="450" t="str">
        <f>Liquor!E65</f>
        <v/>
      </c>
      <c r="E3917" s="450" t="str">
        <f>if(Liquor!F65=0,"",if(ISBLANK(Liquor!F65),"",Liquor!F65))</f>
        <v/>
      </c>
      <c r="G3917" s="450" t="str">
        <f>if(Liquor!F65=0,"",if(ISBLANK(Liquor!F65),"",$B$3862))</f>
        <v/>
      </c>
      <c r="H3917" s="780">
        <f t="shared" si="40"/>
        <v>56</v>
      </c>
    </row>
    <row r="3918">
      <c r="A3918" s="791"/>
      <c r="B3918" s="784"/>
      <c r="D3918" s="450" t="str">
        <f>Liquor!E66</f>
        <v/>
      </c>
      <c r="E3918" s="450" t="str">
        <f>if(Liquor!F66=0,"",if(ISBLANK(Liquor!F66),"",Liquor!F66))</f>
        <v/>
      </c>
      <c r="G3918" s="450" t="str">
        <f>if(Liquor!F66=0,"",if(ISBLANK(Liquor!F66),"",$B$3862))</f>
        <v/>
      </c>
      <c r="H3918" s="780">
        <f t="shared" si="40"/>
        <v>57</v>
      </c>
    </row>
    <row r="3919">
      <c r="A3919" s="791"/>
      <c r="B3919" s="784"/>
      <c r="D3919" s="450" t="str">
        <f>Liquor!E67</f>
        <v/>
      </c>
      <c r="E3919" s="450" t="str">
        <f>if(Liquor!F67=0,"",if(ISBLANK(Liquor!F67),"",Liquor!F67))</f>
        <v/>
      </c>
      <c r="G3919" s="450" t="str">
        <f>if(Liquor!F67=0,"",if(ISBLANK(Liquor!F67),"",$B$3862))</f>
        <v/>
      </c>
      <c r="H3919" s="780">
        <f t="shared" si="40"/>
        <v>58</v>
      </c>
    </row>
    <row r="3920">
      <c r="A3920" s="791"/>
      <c r="B3920" s="784"/>
      <c r="D3920" s="450" t="str">
        <f>Liquor!E68</f>
        <v/>
      </c>
      <c r="E3920" s="450" t="str">
        <f>if(Liquor!F68=0,"",if(ISBLANK(Liquor!F68),"",Liquor!F68))</f>
        <v/>
      </c>
      <c r="G3920" s="450" t="str">
        <f>if(Liquor!F68=0,"",if(ISBLANK(Liquor!F68),"",$B$3862))</f>
        <v/>
      </c>
      <c r="H3920" s="780">
        <f t="shared" si="40"/>
        <v>59</v>
      </c>
    </row>
    <row r="3921">
      <c r="A3921" s="791"/>
      <c r="B3921" s="784"/>
      <c r="D3921" s="450" t="str">
        <f>Liquor!E69</f>
        <v/>
      </c>
      <c r="E3921" s="450" t="str">
        <f>if(Liquor!F69=0,"",if(ISBLANK(Liquor!F69),"",Liquor!F69))</f>
        <v/>
      </c>
      <c r="G3921" s="450" t="str">
        <f>if(Liquor!F69=0,"",if(ISBLANK(Liquor!F69),"",$B$3862))</f>
        <v/>
      </c>
      <c r="H3921" s="780">
        <f t="shared" si="40"/>
        <v>60</v>
      </c>
    </row>
    <row r="3922">
      <c r="A3922" s="791"/>
      <c r="B3922" s="784"/>
      <c r="D3922" s="450" t="str">
        <f>Liquor!E70</f>
        <v/>
      </c>
      <c r="E3922" s="450" t="str">
        <f>if(Liquor!F70=0,"",if(ISBLANK(Liquor!F70),"",Liquor!F70))</f>
        <v/>
      </c>
      <c r="G3922" s="450" t="str">
        <f>if(Liquor!F70=0,"",if(ISBLANK(Liquor!F70),"",$B$3862))</f>
        <v/>
      </c>
      <c r="H3922" s="780">
        <f t="shared" si="40"/>
        <v>61</v>
      </c>
    </row>
    <row r="3923">
      <c r="A3923" s="791"/>
      <c r="B3923" s="784"/>
      <c r="D3923" s="450" t="str">
        <f>Liquor!E71</f>
        <v/>
      </c>
      <c r="E3923" s="450" t="str">
        <f>if(Liquor!F71=0,"",if(ISBLANK(Liquor!F71),"",Liquor!F71))</f>
        <v/>
      </c>
      <c r="G3923" s="450" t="str">
        <f>if(Liquor!F71=0,"",if(ISBLANK(Liquor!F71),"",$B$3862))</f>
        <v/>
      </c>
      <c r="H3923" s="780">
        <f t="shared" si="40"/>
        <v>62</v>
      </c>
    </row>
    <row r="3924">
      <c r="A3924" s="791"/>
      <c r="B3924" s="784"/>
      <c r="D3924" s="450" t="str">
        <f>Liquor!E72</f>
        <v/>
      </c>
      <c r="E3924" s="450" t="str">
        <f>if(Liquor!F72=0,"",if(ISBLANK(Liquor!F72),"",Liquor!F72))</f>
        <v/>
      </c>
      <c r="G3924" s="450" t="str">
        <f>if(Liquor!F72=0,"",if(ISBLANK(Liquor!F72),"",$B$3862))</f>
        <v/>
      </c>
      <c r="H3924" s="780">
        <f t="shared" si="40"/>
        <v>63</v>
      </c>
    </row>
    <row r="3925">
      <c r="A3925" s="791"/>
      <c r="B3925" s="784"/>
      <c r="D3925" s="450" t="str">
        <f>Liquor!E73</f>
        <v/>
      </c>
      <c r="E3925" s="450" t="str">
        <f>if(Liquor!F73=0,"",if(ISBLANK(Liquor!F73),"",Liquor!F73))</f>
        <v/>
      </c>
      <c r="G3925" s="450" t="str">
        <f>if(Liquor!F73=0,"",if(ISBLANK(Liquor!F73),"",$B$3862))</f>
        <v/>
      </c>
      <c r="H3925" s="780">
        <f t="shared" si="40"/>
        <v>64</v>
      </c>
    </row>
    <row r="3926">
      <c r="A3926" s="791"/>
      <c r="B3926" s="784"/>
      <c r="D3926" s="450" t="str">
        <f>Liquor!E74</f>
        <v/>
      </c>
      <c r="E3926" s="450" t="str">
        <f>if(Liquor!F74=0,"",if(ISBLANK(Liquor!F74),"",Liquor!F74))</f>
        <v/>
      </c>
      <c r="G3926" s="450" t="str">
        <f>if(Liquor!F74=0,"",if(ISBLANK(Liquor!F74),"",$B$3862))</f>
        <v/>
      </c>
      <c r="H3926" s="780">
        <f t="shared" si="40"/>
        <v>65</v>
      </c>
    </row>
    <row r="3927">
      <c r="A3927" s="791"/>
      <c r="B3927" s="784"/>
      <c r="D3927" s="450" t="str">
        <f>Liquor!E75</f>
        <v/>
      </c>
      <c r="E3927" s="450" t="str">
        <f>if(Liquor!F75=0,"",if(ISBLANK(Liquor!F75),"",Liquor!F75))</f>
        <v/>
      </c>
      <c r="G3927" s="450" t="str">
        <f>if(Liquor!F75=0,"",if(ISBLANK(Liquor!F75),"",$B$3862))</f>
        <v/>
      </c>
      <c r="H3927" s="780">
        <f t="shared" si="40"/>
        <v>66</v>
      </c>
    </row>
    <row r="3928">
      <c r="A3928" s="791"/>
      <c r="B3928" s="784"/>
      <c r="D3928" s="450" t="str">
        <f>Liquor!E76</f>
        <v/>
      </c>
      <c r="E3928" s="450" t="str">
        <f>if(Liquor!F76=0,"",if(ISBLANK(Liquor!F76),"",Liquor!F76))</f>
        <v/>
      </c>
      <c r="G3928" s="450" t="str">
        <f>if(Liquor!F76=0,"",if(ISBLANK(Liquor!F76),"",$B$3862))</f>
        <v/>
      </c>
      <c r="H3928" s="780">
        <f t="shared" si="40"/>
        <v>67</v>
      </c>
    </row>
    <row r="3929">
      <c r="A3929" s="791"/>
      <c r="B3929" s="784"/>
      <c r="D3929" s="450" t="str">
        <f>Liquor!E77</f>
        <v/>
      </c>
      <c r="E3929" s="450" t="str">
        <f>if(Liquor!F77=0,"",if(ISBLANK(Liquor!F77),"",Liquor!F77))</f>
        <v/>
      </c>
      <c r="G3929" s="450" t="str">
        <f>if(Liquor!F77=0,"",if(ISBLANK(Liquor!F77),"",$B$3862))</f>
        <v/>
      </c>
      <c r="H3929" s="780">
        <f t="shared" si="40"/>
        <v>68</v>
      </c>
    </row>
    <row r="3930">
      <c r="A3930" s="791"/>
      <c r="B3930" s="784"/>
      <c r="D3930" s="450" t="str">
        <f>Liquor!E78</f>
        <v/>
      </c>
      <c r="E3930" s="450" t="str">
        <f>if(Liquor!F78=0,"",if(ISBLANK(Liquor!F78),"",Liquor!F78))</f>
        <v/>
      </c>
      <c r="G3930" s="450" t="str">
        <f>if(Liquor!F78=0,"",if(ISBLANK(Liquor!F78),"",$B$3862))</f>
        <v/>
      </c>
      <c r="H3930" s="780">
        <f t="shared" si="40"/>
        <v>69</v>
      </c>
    </row>
    <row r="3931">
      <c r="A3931" s="791"/>
      <c r="B3931" s="784"/>
      <c r="D3931" s="450" t="str">
        <f>Liquor!E79</f>
        <v/>
      </c>
      <c r="E3931" s="450" t="str">
        <f>if(Liquor!F79=0,"",if(ISBLANK(Liquor!F79),"",Liquor!F79))</f>
        <v/>
      </c>
      <c r="G3931" s="450" t="str">
        <f>if(Liquor!F79=0,"",if(ISBLANK(Liquor!F79),"",$B$3862))</f>
        <v/>
      </c>
      <c r="H3931" s="780">
        <f t="shared" si="40"/>
        <v>70</v>
      </c>
    </row>
    <row r="3932">
      <c r="A3932" s="791"/>
      <c r="B3932" s="784"/>
      <c r="D3932" s="450" t="str">
        <f>Liquor!E80</f>
        <v/>
      </c>
      <c r="E3932" s="450" t="str">
        <f>if(Liquor!F80=0,"",if(ISBLANK(Liquor!F80),"",Liquor!F80))</f>
        <v/>
      </c>
      <c r="G3932" s="450" t="str">
        <f>if(Liquor!F80=0,"",if(ISBLANK(Liquor!F80),"",$B$3862))</f>
        <v/>
      </c>
      <c r="H3932" s="780">
        <f t="shared" si="40"/>
        <v>71</v>
      </c>
    </row>
    <row r="3933">
      <c r="A3933" s="791"/>
      <c r="B3933" s="784"/>
      <c r="D3933" s="450" t="str">
        <f>Liquor!E81</f>
        <v/>
      </c>
      <c r="E3933" s="450" t="str">
        <f>if(Liquor!F81=0,"",if(ISBLANK(Liquor!F81),"",Liquor!F81))</f>
        <v/>
      </c>
      <c r="G3933" s="450" t="str">
        <f>if(Liquor!F81=0,"",if(ISBLANK(Liquor!F81),"",$B$3862))</f>
        <v/>
      </c>
      <c r="H3933" s="780">
        <f t="shared" si="40"/>
        <v>72</v>
      </c>
    </row>
    <row r="3934">
      <c r="A3934" s="791"/>
      <c r="B3934" s="784"/>
      <c r="D3934" s="450" t="str">
        <f>Liquor!E82</f>
        <v/>
      </c>
      <c r="E3934" s="450" t="str">
        <f>if(Liquor!F82=0,"",if(ISBLANK(Liquor!F82),"",Liquor!F82))</f>
        <v/>
      </c>
      <c r="G3934" s="450" t="str">
        <f>if(Liquor!F82=0,"",if(ISBLANK(Liquor!F82),"",$B$3862))</f>
        <v/>
      </c>
      <c r="H3934" s="780">
        <f t="shared" si="40"/>
        <v>73</v>
      </c>
    </row>
    <row r="3935">
      <c r="A3935" s="791"/>
      <c r="B3935" s="784"/>
      <c r="D3935" s="450" t="str">
        <f>Liquor!E83</f>
        <v/>
      </c>
      <c r="E3935" s="450" t="str">
        <f>if(Liquor!F83=0,"",if(ISBLANK(Liquor!F83),"",Liquor!F83))</f>
        <v/>
      </c>
      <c r="G3935" s="450" t="str">
        <f>if(Liquor!F83=0,"",if(ISBLANK(Liquor!F83),"",$B$3862))</f>
        <v/>
      </c>
      <c r="H3935" s="780">
        <f t="shared" si="40"/>
        <v>74</v>
      </c>
    </row>
    <row r="3936">
      <c r="A3936" s="791"/>
      <c r="B3936" s="784"/>
      <c r="D3936" s="450" t="str">
        <f>Liquor!E84</f>
        <v/>
      </c>
      <c r="E3936" s="450" t="str">
        <f>if(Liquor!F84=0,"",if(ISBLANK(Liquor!F84),"",Liquor!F84))</f>
        <v/>
      </c>
      <c r="G3936" s="450" t="str">
        <f>if(Liquor!F84=0,"",if(ISBLANK(Liquor!F84),"",$B$3862))</f>
        <v/>
      </c>
      <c r="H3936" s="780">
        <f t="shared" si="40"/>
        <v>75</v>
      </c>
    </row>
    <row r="3937">
      <c r="A3937" s="791"/>
      <c r="B3937" s="784"/>
      <c r="D3937" s="450" t="str">
        <f>Liquor!E85</f>
        <v/>
      </c>
      <c r="E3937" s="450" t="str">
        <f>if(Liquor!F85=0,"",if(ISBLANK(Liquor!F85),"",Liquor!F85))</f>
        <v/>
      </c>
      <c r="G3937" s="450" t="str">
        <f>if(Liquor!F85=0,"",if(ISBLANK(Liquor!F85),"",$B$3862))</f>
        <v/>
      </c>
      <c r="H3937" s="780">
        <f t="shared" si="40"/>
        <v>76</v>
      </c>
    </row>
    <row r="3938">
      <c r="A3938" s="791"/>
      <c r="B3938" s="784"/>
      <c r="D3938" s="450" t="str">
        <f>Liquor!E86</f>
        <v/>
      </c>
      <c r="E3938" s="450" t="str">
        <f>if(Liquor!F86=0,"",if(ISBLANK(Liquor!F86),"",Liquor!F86))</f>
        <v/>
      </c>
      <c r="G3938" s="450" t="str">
        <f>if(Liquor!F86=0,"",if(ISBLANK(Liquor!F86),"",$B$3862))</f>
        <v/>
      </c>
      <c r="H3938" s="780">
        <f t="shared" si="40"/>
        <v>77</v>
      </c>
    </row>
    <row r="3939">
      <c r="A3939" s="791"/>
      <c r="B3939" s="784"/>
      <c r="D3939" s="450" t="str">
        <f>Liquor!E87</f>
        <v/>
      </c>
      <c r="E3939" s="450" t="str">
        <f>if(Liquor!F87=0,"",if(ISBLANK(Liquor!F87),"",Liquor!F87))</f>
        <v/>
      </c>
      <c r="G3939" s="450" t="str">
        <f>if(Liquor!F87=0,"",if(ISBLANK(Liquor!F87),"",$B$3862))</f>
        <v/>
      </c>
      <c r="H3939" s="780">
        <f t="shared" si="40"/>
        <v>78</v>
      </c>
    </row>
    <row r="3940">
      <c r="A3940" s="791"/>
      <c r="B3940" s="784"/>
      <c r="D3940" s="450" t="str">
        <f>Liquor!E88</f>
        <v/>
      </c>
      <c r="E3940" s="450" t="str">
        <f>if(Liquor!F88=0,"",if(ISBLANK(Liquor!F88),"",Liquor!F88))</f>
        <v/>
      </c>
      <c r="G3940" s="450" t="str">
        <f>if(Liquor!F88=0,"",if(ISBLANK(Liquor!F88),"",$B$3862))</f>
        <v/>
      </c>
      <c r="H3940" s="780">
        <f t="shared" si="40"/>
        <v>79</v>
      </c>
    </row>
    <row r="3941">
      <c r="A3941" s="791"/>
      <c r="B3941" s="784"/>
      <c r="D3941" s="450" t="str">
        <f>Liquor!E89</f>
        <v/>
      </c>
      <c r="E3941" s="450" t="str">
        <f>if(Liquor!F89=0,"",if(ISBLANK(Liquor!F89),"",Liquor!F89))</f>
        <v/>
      </c>
      <c r="G3941" s="450" t="str">
        <f>if(Liquor!F89=0,"",if(ISBLANK(Liquor!F89),"",$B$3862))</f>
        <v/>
      </c>
      <c r="H3941" s="780">
        <f t="shared" si="40"/>
        <v>80</v>
      </c>
    </row>
    <row r="3942">
      <c r="A3942" s="791"/>
      <c r="B3942" s="784"/>
      <c r="D3942" s="450" t="str">
        <f>Liquor!E90</f>
        <v/>
      </c>
      <c r="E3942" s="450" t="str">
        <f>if(Liquor!F90=0,"",if(ISBLANK(Liquor!F90),"",Liquor!F90))</f>
        <v/>
      </c>
      <c r="G3942" s="450" t="str">
        <f>if(Liquor!F90=0,"",if(ISBLANK(Liquor!F90),"",$B$3862))</f>
        <v/>
      </c>
      <c r="H3942" s="780">
        <f t="shared" si="40"/>
        <v>81</v>
      </c>
    </row>
    <row r="3943">
      <c r="A3943" s="791"/>
      <c r="B3943" s="784"/>
      <c r="D3943" s="450" t="str">
        <f>Liquor!E91</f>
        <v/>
      </c>
      <c r="E3943" s="450" t="str">
        <f>if(Liquor!F91=0,"",if(ISBLANK(Liquor!F91),"",Liquor!F91))</f>
        <v/>
      </c>
      <c r="G3943" s="450" t="str">
        <f>if(Liquor!F91=0,"",if(ISBLANK(Liquor!F91),"",$B$3862))</f>
        <v/>
      </c>
      <c r="H3943" s="780">
        <f t="shared" si="40"/>
        <v>82</v>
      </c>
    </row>
    <row r="3944">
      <c r="A3944" s="791"/>
      <c r="B3944" s="784"/>
      <c r="D3944" s="450" t="str">
        <f>Liquor!E92</f>
        <v/>
      </c>
      <c r="E3944" s="450" t="str">
        <f>if(Liquor!F92=0,"",if(ISBLANK(Liquor!F92),"",Liquor!F92))</f>
        <v/>
      </c>
      <c r="G3944" s="450" t="str">
        <f>if(Liquor!F92=0,"",if(ISBLANK(Liquor!F92),"",$B$3862))</f>
        <v/>
      </c>
      <c r="H3944" s="780">
        <f t="shared" si="40"/>
        <v>83</v>
      </c>
    </row>
    <row r="3945">
      <c r="A3945" s="791"/>
      <c r="B3945" s="784"/>
      <c r="D3945" s="450" t="str">
        <f>Liquor!E93</f>
        <v/>
      </c>
      <c r="E3945" s="450" t="str">
        <f>if(Liquor!F93=0,"",if(ISBLANK(Liquor!F93),"",Liquor!F93))</f>
        <v/>
      </c>
      <c r="G3945" s="450" t="str">
        <f>if(Liquor!F93=0,"",if(ISBLANK(Liquor!F93),"",$B$3862))</f>
        <v/>
      </c>
      <c r="H3945" s="780">
        <f t="shared" si="40"/>
        <v>84</v>
      </c>
    </row>
    <row r="3946">
      <c r="A3946" s="791"/>
      <c r="B3946" s="784"/>
      <c r="D3946" s="450" t="str">
        <f>Liquor!E94</f>
        <v/>
      </c>
      <c r="E3946" s="450" t="str">
        <f>if(Liquor!F94=0,"",if(ISBLANK(Liquor!F94),"",Liquor!F94))</f>
        <v/>
      </c>
      <c r="G3946" s="450" t="str">
        <f>if(Liquor!F94=0,"",if(ISBLANK(Liquor!F94),"",$B$3862))</f>
        <v/>
      </c>
      <c r="H3946" s="780">
        <f t="shared" si="40"/>
        <v>85</v>
      </c>
    </row>
    <row r="3947">
      <c r="A3947" s="791"/>
      <c r="B3947" s="784"/>
      <c r="D3947" s="450" t="str">
        <f>Liquor!E95</f>
        <v/>
      </c>
      <c r="E3947" s="450" t="str">
        <f>if(Liquor!F95=0,"",if(ISBLANK(Liquor!F95),"",Liquor!F95))</f>
        <v/>
      </c>
      <c r="G3947" s="450" t="str">
        <f>if(Liquor!F95=0,"",if(ISBLANK(Liquor!F95),"",$B$3862))</f>
        <v/>
      </c>
      <c r="H3947" s="780">
        <f t="shared" si="40"/>
        <v>86</v>
      </c>
    </row>
    <row r="3948">
      <c r="A3948" s="791"/>
      <c r="B3948" s="784"/>
      <c r="D3948" s="450" t="str">
        <f>Liquor!E96</f>
        <v/>
      </c>
      <c r="E3948" s="450" t="str">
        <f>if(Liquor!F96=0,"",if(ISBLANK(Liquor!F96),"",Liquor!F96))</f>
        <v/>
      </c>
      <c r="G3948" s="450" t="str">
        <f>if(Liquor!F96=0,"",if(ISBLANK(Liquor!F96),"",$B$3862))</f>
        <v/>
      </c>
      <c r="H3948" s="780">
        <f t="shared" si="40"/>
        <v>87</v>
      </c>
    </row>
    <row r="3949">
      <c r="A3949" s="791"/>
      <c r="B3949" s="784"/>
      <c r="D3949" s="450" t="str">
        <f>Liquor!E97</f>
        <v/>
      </c>
      <c r="E3949" s="450" t="str">
        <f>if(Liquor!F97=0,"",if(ISBLANK(Liquor!F97),"",Liquor!F97))</f>
        <v/>
      </c>
      <c r="G3949" s="450" t="str">
        <f>if(Liquor!F97=0,"",if(ISBLANK(Liquor!F97),"",$B$3862))</f>
        <v/>
      </c>
      <c r="H3949" s="780">
        <f t="shared" si="40"/>
        <v>88</v>
      </c>
    </row>
    <row r="3950">
      <c r="A3950" s="791"/>
      <c r="B3950" s="784"/>
      <c r="D3950" s="450" t="str">
        <f>Liquor!E98</f>
        <v/>
      </c>
      <c r="E3950" s="450" t="str">
        <f>if(Liquor!F98=0,"",if(ISBLANK(Liquor!F98),"",Liquor!F98))</f>
        <v/>
      </c>
      <c r="G3950" s="450" t="str">
        <f>if(Liquor!F98=0,"",if(ISBLANK(Liquor!F98),"",$B$3862))</f>
        <v/>
      </c>
      <c r="H3950" s="780">
        <f t="shared" si="40"/>
        <v>89</v>
      </c>
    </row>
    <row r="3951">
      <c r="A3951" s="791"/>
      <c r="B3951" s="784"/>
      <c r="D3951" s="450" t="str">
        <f>Liquor!E99</f>
        <v/>
      </c>
      <c r="E3951" s="450" t="str">
        <f>if(Liquor!F99=0,"",if(ISBLANK(Liquor!F99),"",Liquor!F99))</f>
        <v/>
      </c>
      <c r="G3951" s="450" t="str">
        <f>if(Liquor!F99=0,"",if(ISBLANK(Liquor!F99),"",$B$3862))</f>
        <v/>
      </c>
      <c r="H3951" s="780">
        <f t="shared" si="40"/>
        <v>90</v>
      </c>
    </row>
    <row r="3952">
      <c r="A3952" s="791"/>
      <c r="B3952" s="784"/>
      <c r="D3952" s="450" t="str">
        <f>Liquor!E100</f>
        <v/>
      </c>
      <c r="E3952" s="450" t="str">
        <f>if(Liquor!F100=0,"",if(ISBLANK(Liquor!F100),"",Liquor!F100))</f>
        <v/>
      </c>
      <c r="G3952" s="450" t="str">
        <f>if(Liquor!F100=0,"",if(ISBLANK(Liquor!F100),"",$B$3862))</f>
        <v/>
      </c>
      <c r="H3952" s="780">
        <f t="shared" si="40"/>
        <v>91</v>
      </c>
    </row>
    <row r="3953">
      <c r="A3953" s="791"/>
      <c r="B3953" s="784"/>
      <c r="D3953" s="450" t="str">
        <f>Liquor!E101</f>
        <v/>
      </c>
      <c r="E3953" s="450" t="str">
        <f>if(Liquor!F101=0,"",if(ISBLANK(Liquor!F101),"",Liquor!F101))</f>
        <v/>
      </c>
      <c r="G3953" s="450" t="str">
        <f>if(Liquor!F101=0,"",if(ISBLANK(Liquor!F101),"",$B$3862))</f>
        <v/>
      </c>
      <c r="H3953" s="780">
        <f t="shared" si="40"/>
        <v>92</v>
      </c>
    </row>
    <row r="3954">
      <c r="A3954" s="791"/>
      <c r="B3954" s="784"/>
      <c r="D3954" s="450" t="str">
        <f>Liquor!E102</f>
        <v/>
      </c>
      <c r="E3954" s="450" t="str">
        <f>if(Liquor!F102=0,"",if(ISBLANK(Liquor!F102),"",Liquor!F102))</f>
        <v/>
      </c>
      <c r="G3954" s="450" t="str">
        <f>if(Liquor!F102=0,"",if(ISBLANK(Liquor!F102),"",$B$3862))</f>
        <v/>
      </c>
      <c r="H3954" s="780">
        <f t="shared" si="40"/>
        <v>93</v>
      </c>
    </row>
    <row r="3955">
      <c r="A3955" s="791"/>
      <c r="B3955" s="784"/>
      <c r="D3955" s="450" t="str">
        <f>Liquor!E103</f>
        <v/>
      </c>
      <c r="E3955" s="450" t="str">
        <f>if(Liquor!F103=0,"",if(ISBLANK(Liquor!F103),"",Liquor!F103))</f>
        <v/>
      </c>
      <c r="G3955" s="450" t="str">
        <f>if(Liquor!F103=0,"",if(ISBLANK(Liquor!F103),"",$B$3862))</f>
        <v/>
      </c>
      <c r="H3955" s="780">
        <f t="shared" si="40"/>
        <v>94</v>
      </c>
    </row>
    <row r="3956">
      <c r="A3956" s="791"/>
      <c r="B3956" s="784"/>
      <c r="D3956" s="450" t="str">
        <f>Liquor!E104</f>
        <v/>
      </c>
      <c r="E3956" s="450" t="str">
        <f>if(Liquor!F104=0,"",if(ISBLANK(Liquor!F104),"",Liquor!F104))</f>
        <v/>
      </c>
      <c r="G3956" s="450" t="str">
        <f>if(Liquor!F104=0,"",if(ISBLANK(Liquor!F104),"",$B$3862))</f>
        <v/>
      </c>
      <c r="H3956" s="780">
        <f t="shared" si="40"/>
        <v>95</v>
      </c>
    </row>
    <row r="3957">
      <c r="A3957" s="791"/>
      <c r="B3957" s="784"/>
      <c r="D3957" s="450" t="str">
        <f>Liquor!E105</f>
        <v/>
      </c>
      <c r="E3957" s="450" t="str">
        <f>if(Liquor!F105=0,"",if(ISBLANK(Liquor!F105),"",Liquor!F105))</f>
        <v/>
      </c>
      <c r="G3957" s="450" t="str">
        <f>if(Liquor!F105=0,"",if(ISBLANK(Liquor!F105),"",$B$3862))</f>
        <v/>
      </c>
      <c r="H3957" s="780">
        <f t="shared" si="40"/>
        <v>96</v>
      </c>
    </row>
    <row r="3958">
      <c r="A3958" s="791"/>
      <c r="B3958" s="784"/>
      <c r="D3958" s="450" t="str">
        <f>Liquor!E106</f>
        <v/>
      </c>
      <c r="E3958" s="450" t="str">
        <f>if(Liquor!F106=0,"",if(ISBLANK(Liquor!F106),"",Liquor!F106))</f>
        <v/>
      </c>
      <c r="G3958" s="450" t="str">
        <f>if(Liquor!F106=0,"",if(ISBLANK(Liquor!F106),"",$B$3862))</f>
        <v/>
      </c>
      <c r="H3958" s="780">
        <f t="shared" si="40"/>
        <v>97</v>
      </c>
    </row>
    <row r="3959">
      <c r="A3959" s="791"/>
      <c r="B3959" s="784"/>
      <c r="D3959" s="450" t="str">
        <f>Liquor!E107</f>
        <v/>
      </c>
      <c r="E3959" s="450" t="str">
        <f>if(Liquor!F107=0,"",if(ISBLANK(Liquor!F107),"",Liquor!F107))</f>
        <v/>
      </c>
      <c r="G3959" s="450" t="str">
        <f>if(Liquor!F107=0,"",if(ISBLANK(Liquor!F107),"",$B$3862))</f>
        <v/>
      </c>
      <c r="H3959" s="780">
        <f t="shared" si="40"/>
        <v>98</v>
      </c>
    </row>
    <row r="3960">
      <c r="A3960" s="791"/>
      <c r="B3960" s="784"/>
      <c r="D3960" s="450" t="str">
        <f>Liquor!E108</f>
        <v/>
      </c>
      <c r="E3960" s="450" t="str">
        <f>if(Liquor!F108=0,"",if(ISBLANK(Liquor!F108),"",Liquor!F108))</f>
        <v/>
      </c>
      <c r="G3960" s="450" t="str">
        <f>if(Liquor!F108=0,"",if(ISBLANK(Liquor!F108),"",$B$3862))</f>
        <v/>
      </c>
      <c r="H3960" s="780">
        <f t="shared" si="40"/>
        <v>99</v>
      </c>
    </row>
    <row r="3961">
      <c r="A3961" s="791"/>
      <c r="B3961" s="784"/>
      <c r="D3961" s="450" t="str">
        <f>Liquor!E109</f>
        <v/>
      </c>
      <c r="E3961" s="450" t="str">
        <f>if(Liquor!F109=0,"",if(ISBLANK(Liquor!F109),"",Liquor!F109))</f>
        <v/>
      </c>
      <c r="G3961" s="450" t="str">
        <f>if(Liquor!F109=0,"",if(ISBLANK(Liquor!F109),"",$B$3862))</f>
        <v/>
      </c>
      <c r="H3961" s="780">
        <f t="shared" si="40"/>
        <v>100</v>
      </c>
    </row>
    <row r="3962">
      <c r="A3962" s="791"/>
      <c r="B3962" s="784"/>
      <c r="H3962" s="780"/>
    </row>
    <row r="3963">
      <c r="A3963" s="791"/>
      <c r="B3963" s="784"/>
      <c r="H3963" s="780"/>
    </row>
    <row r="3964">
      <c r="A3964" s="791"/>
      <c r="B3964" s="784"/>
      <c r="H3964" s="780"/>
    </row>
    <row r="3965">
      <c r="A3965" s="791"/>
      <c r="B3965" s="784"/>
      <c r="H3965" s="780"/>
    </row>
    <row r="3966">
      <c r="A3966" s="791" t="str">
        <f>Liquor!E8&amp;" "&amp;Liquor!H9</f>
        <v>Gin Double $</v>
      </c>
      <c r="B3966" s="784" t="str">
        <f>SUBSTITUTE(A3966,"$","")</f>
        <v>Gin Double </v>
      </c>
      <c r="D3966" s="795" t="str">
        <f>if(Liquor!H10=0,"",if(ISBLANK(Liquor!H10),"",if(AND(MOC!$J$161=true,MOC!$J$162=false),MOC!$I$164&amp;Liquor!E10,if(AND(MOC!$J$161=false,MOC!$J$162=true),Liquor!E10&amp;MOC!$I$162,if(AND(MOC!$J$161=true,MOC!$J$162=true),MOC!$I$161&amp;Liquor!E10&amp;MOC!$I$165,Liquor!E10)))))</f>
        <v>DBL Well Gin (Example)</v>
      </c>
      <c r="E3966" s="784">
        <f>if(Liquor!H10=0,"",if(ISBLANK(Liquor!H10),"",Liquor!H10))</f>
        <v>9</v>
      </c>
      <c r="G3966" s="450" t="str">
        <f>Substitute(if(Liquor!H10=0,"",if(ISBLANK(Liquor!H10),"",if(AND(MOC!$J$164=true,MOC!$J$165=false),MOC!$I$164&amp;$B$3966,if(AND(MOC!$J$164=false,MOC!$J$165=true),$B$3966&amp;MOC!$I$165,if(AND(MOC!$J$164=true,MOC!$J$165=true),MOC!$I$164&amp;$B$3966&amp;MOC!$I$165,$B$3966)))))," Double ","")</f>
        <v>DBL Gin</v>
      </c>
      <c r="H3966" s="785">
        <v>1.0</v>
      </c>
    </row>
    <row r="3967">
      <c r="A3967" s="791"/>
      <c r="B3967" s="784"/>
      <c r="D3967" s="795" t="str">
        <f>if(Liquor!H11=0,"",if(ISBLANK(Liquor!H11),"",if(AND(MOC!$J$161=true,MOC!$J$162=false),MOC!$I$164&amp;Liquor!E11,if(AND(MOC!$J$161=false,MOC!$J$162=true),Liquor!E11&amp;MOC!$I$162,if(AND(MOC!$J$161=true,MOC!$J$162=true),MOC!$I$161&amp;Liquor!E11&amp;MOC!$I$165,Liquor!E11)))))</f>
        <v>DBL Beefeater (Example)</v>
      </c>
      <c r="E3967" s="784">
        <f>if(Liquor!H11=0,"",if(ISBLANK(Liquor!H11),"",Liquor!H11))</f>
        <v>9</v>
      </c>
      <c r="G3967" s="450" t="str">
        <f>Substitute(if(Liquor!H11=0,"",if(ISBLANK(Liquor!H11),"",if(AND(MOC!$J$164=true,MOC!$J$165=false),MOC!$I$164&amp;$B$3966,if(AND(MOC!$J$164=false,MOC!$J$165=true),$B$3966&amp;MOC!$I$165,if(AND(MOC!$J$164=true,MOC!$J$165=true),MOC!$I$164&amp;$B$3966&amp;MOC!$I$165,$B$3966)))))," Double ","")</f>
        <v>DBL Gin</v>
      </c>
      <c r="H3967" s="780">
        <f t="shared" ref="H3967:H4065" si="41">1+H3966</f>
        <v>2</v>
      </c>
    </row>
    <row r="3968">
      <c r="A3968" s="791"/>
      <c r="B3968" s="784"/>
      <c r="D3968" s="795" t="str">
        <f>if(Liquor!H12=0,"",if(ISBLANK(Liquor!H12),"",if(AND(MOC!$J$161=true,MOC!$J$162=false),MOC!$I$164&amp;Liquor!E12,if(AND(MOC!$J$161=false,MOC!$J$162=true),Liquor!E12&amp;MOC!$I$162,if(AND(MOC!$J$161=true,MOC!$J$162=true),MOC!$I$161&amp;Liquor!E12&amp;MOC!$I$165,Liquor!E12)))))</f>
        <v>DBL Bombay Sapphire (Example)</v>
      </c>
      <c r="E3968" s="784">
        <f>if(Liquor!H12=0,"",if(ISBLANK(Liquor!H12),"",Liquor!H12))</f>
        <v>9</v>
      </c>
      <c r="G3968" s="450" t="str">
        <f>Substitute(if(Liquor!H12=0,"",if(ISBLANK(Liquor!H12),"",if(AND(MOC!$J$164=true,MOC!$J$165=false),MOC!$I$164&amp;$B$3966,if(AND(MOC!$J$164=false,MOC!$J$165=true),$B$3966&amp;MOC!$I$165,if(AND(MOC!$J$164=true,MOC!$J$165=true),MOC!$I$164&amp;$B$3966&amp;MOC!$I$165,$B$3966)))))," Double ","")</f>
        <v>DBL Gin</v>
      </c>
      <c r="H3968" s="780">
        <f t="shared" si="41"/>
        <v>3</v>
      </c>
    </row>
    <row r="3969">
      <c r="A3969" s="791" t="s">
        <v>506</v>
      </c>
      <c r="B3969" s="784" t="s">
        <v>506</v>
      </c>
      <c r="D3969" s="795" t="str">
        <f>if(Liquor!H13=0,"",if(ISBLANK(Liquor!H13),"",if(AND(MOC!$J$161=true,MOC!$J$162=false),MOC!$I$164&amp;Liquor!E13,if(AND(MOC!$J$161=false,MOC!$J$162=true),Liquor!E13&amp;MOC!$I$162,if(AND(MOC!$J$161=true,MOC!$J$162=true),MOC!$I$161&amp;Liquor!E13&amp;MOC!$I$165,Liquor!E13)))))</f>
        <v/>
      </c>
      <c r="E3969" s="450" t="str">
        <f>if(Liquor!H13=0,"",if(ISBLANK(Liquor!H13),"",Liquor!H13))</f>
        <v/>
      </c>
      <c r="G3969" s="450" t="str">
        <f>Substitute(if(Liquor!H13=0,"",if(ISBLANK(Liquor!H13),"",if(AND(MOC!$J$164=true,MOC!$J$165=false),MOC!$I$164&amp;$B$3966,if(AND(MOC!$J$164=false,MOC!$J$165=true),$B$3966&amp;MOC!$I$165,if(AND(MOC!$J$164=true,MOC!$J$165=true),MOC!$I$164&amp;$B$3966&amp;MOC!$I$165,$B$3966)))))," Double ","")</f>
        <v/>
      </c>
      <c r="H3969" s="780">
        <f t="shared" si="41"/>
        <v>4</v>
      </c>
    </row>
    <row r="3970">
      <c r="A3970" s="779"/>
      <c r="D3970" s="795" t="str">
        <f>if(Liquor!H14=0,"",if(ISBLANK(Liquor!H14),"",if(AND(MOC!$J$161=true,MOC!$J$162=false),MOC!$I$164&amp;Liquor!E14,if(AND(MOC!$J$161=false,MOC!$J$162=true),Liquor!E14&amp;MOC!$I$162,if(AND(MOC!$J$161=true,MOC!$J$162=true),MOC!$I$161&amp;Liquor!E14&amp;MOC!$I$165,Liquor!E14)))))</f>
        <v/>
      </c>
      <c r="E3970" s="450" t="str">
        <f>if(Liquor!H14=0,"",if(ISBLANK(Liquor!H14),"",Liquor!H14))</f>
        <v/>
      </c>
      <c r="G3970" s="450" t="str">
        <f>Substitute(if(Liquor!H14=0,"",if(ISBLANK(Liquor!H14),"",if(AND(MOC!$J$164=true,MOC!$J$165=false),MOC!$I$164&amp;$B$3966,if(AND(MOC!$J$164=false,MOC!$J$165=true),$B$3966&amp;MOC!$I$165,if(AND(MOC!$J$164=true,MOC!$J$165=true),MOC!$I$164&amp;$B$3966&amp;MOC!$I$165,$B$3966)))))," Double ","")</f>
        <v/>
      </c>
      <c r="H3970" s="780">
        <f t="shared" si="41"/>
        <v>5</v>
      </c>
    </row>
    <row r="3971">
      <c r="A3971" s="779"/>
      <c r="D3971" s="795" t="str">
        <f>if(Liquor!H15=0,"",if(ISBLANK(Liquor!H15),"",if(AND(MOC!$J$161=true,MOC!$J$162=false),MOC!$I$164&amp;Liquor!E15,if(AND(MOC!$J$161=false,MOC!$J$162=true),Liquor!E15&amp;MOC!$I$162,if(AND(MOC!$J$161=true,MOC!$J$162=true),MOC!$I$161&amp;Liquor!E15&amp;MOC!$I$165,Liquor!E15)))))</f>
        <v/>
      </c>
      <c r="E3971" s="450" t="str">
        <f>if(Liquor!H15=0,"",if(ISBLANK(Liquor!H15),"",Liquor!H15))</f>
        <v/>
      </c>
      <c r="G3971" s="450" t="str">
        <f>Substitute(if(Liquor!H15=0,"",if(ISBLANK(Liquor!H15),"",if(AND(MOC!$J$164=true,MOC!$J$165=false),MOC!$I$164&amp;$B$3966,if(AND(MOC!$J$164=false,MOC!$J$165=true),$B$3966&amp;MOC!$I$165,if(AND(MOC!$J$164=true,MOC!$J$165=true),MOC!$I$164&amp;$B$3966&amp;MOC!$I$165,$B$3966)))))," Double ","")</f>
        <v/>
      </c>
      <c r="H3971" s="780">
        <f t="shared" si="41"/>
        <v>6</v>
      </c>
    </row>
    <row r="3972">
      <c r="A3972" s="779"/>
      <c r="D3972" s="795" t="str">
        <f>if(Liquor!H16=0,"",if(ISBLANK(Liquor!H16),"",if(AND(MOC!$J$161=true,MOC!$J$162=false),MOC!$I$164&amp;Liquor!E16,if(AND(MOC!$J$161=false,MOC!$J$162=true),Liquor!E16&amp;MOC!$I$162,if(AND(MOC!$J$161=true,MOC!$J$162=true),MOC!$I$161&amp;Liquor!E16&amp;MOC!$I$165,Liquor!E16)))))</f>
        <v/>
      </c>
      <c r="E3972" s="450" t="str">
        <f>if(Liquor!H16=0,"",if(ISBLANK(Liquor!H16),"",Liquor!H16))</f>
        <v/>
      </c>
      <c r="G3972" s="450" t="str">
        <f>Substitute(if(Liquor!H16=0,"",if(ISBLANK(Liquor!H16),"",if(AND(MOC!$J$164=true,MOC!$J$165=false),MOC!$I$164&amp;$B$3966,if(AND(MOC!$J$164=false,MOC!$J$165=true),$B$3966&amp;MOC!$I$165,if(AND(MOC!$J$164=true,MOC!$J$165=true),MOC!$I$164&amp;$B$3966&amp;MOC!$I$165,$B$3966)))))," Double ","")</f>
        <v/>
      </c>
      <c r="H3972" s="780">
        <f t="shared" si="41"/>
        <v>7</v>
      </c>
    </row>
    <row r="3973">
      <c r="A3973" s="779"/>
      <c r="D3973" s="795" t="str">
        <f>if(Liquor!H17=0,"",if(ISBLANK(Liquor!H17),"",if(AND(MOC!$J$161=true,MOC!$J$162=false),MOC!$I$164&amp;Liquor!E17,if(AND(MOC!$J$161=false,MOC!$J$162=true),Liquor!E17&amp;MOC!$I$162,if(AND(MOC!$J$161=true,MOC!$J$162=true),MOC!$I$161&amp;Liquor!E17&amp;MOC!$I$165,Liquor!E17)))))</f>
        <v/>
      </c>
      <c r="E3973" s="450" t="str">
        <f>if(Liquor!H17=0,"",if(ISBLANK(Liquor!H17),"",Liquor!H17))</f>
        <v/>
      </c>
      <c r="G3973" s="450" t="str">
        <f>Substitute(if(Liquor!H17=0,"",if(ISBLANK(Liquor!H17),"",if(AND(MOC!$J$164=true,MOC!$J$165=false),MOC!$I$164&amp;$B$3966,if(AND(MOC!$J$164=false,MOC!$J$165=true),$B$3966&amp;MOC!$I$165,if(AND(MOC!$J$164=true,MOC!$J$165=true),MOC!$I$164&amp;$B$3966&amp;MOC!$I$165,$B$3966)))))," Double ","")</f>
        <v/>
      </c>
      <c r="H3973" s="780">
        <f t="shared" si="41"/>
        <v>8</v>
      </c>
    </row>
    <row r="3974">
      <c r="A3974" s="779"/>
      <c r="D3974" s="795" t="str">
        <f>if(Liquor!H18=0,"",if(ISBLANK(Liquor!H18),"",if(AND(MOC!$J$161=true,MOC!$J$162=false),MOC!$I$164&amp;Liquor!E18,if(AND(MOC!$J$161=false,MOC!$J$162=true),Liquor!E18&amp;MOC!$I$162,if(AND(MOC!$J$161=true,MOC!$J$162=true),MOC!$I$161&amp;Liquor!E18&amp;MOC!$I$165,Liquor!E18)))))</f>
        <v/>
      </c>
      <c r="E3974" s="450" t="str">
        <f>if(Liquor!H18=0,"",if(ISBLANK(Liquor!H18),"",Liquor!H18))</f>
        <v/>
      </c>
      <c r="G3974" s="450" t="str">
        <f>Substitute(if(Liquor!H18=0,"",if(ISBLANK(Liquor!H18),"",if(AND(MOC!$J$164=true,MOC!$J$165=false),MOC!$I$164&amp;$B$3966,if(AND(MOC!$J$164=false,MOC!$J$165=true),$B$3966&amp;MOC!$I$165,if(AND(MOC!$J$164=true,MOC!$J$165=true),MOC!$I$164&amp;$B$3966&amp;MOC!$I$165,$B$3966)))))," Double ","")</f>
        <v/>
      </c>
      <c r="H3974" s="780">
        <f t="shared" si="41"/>
        <v>9</v>
      </c>
    </row>
    <row r="3975">
      <c r="A3975" s="779"/>
      <c r="D3975" s="795" t="str">
        <f>if(Liquor!H19=0,"",if(ISBLANK(Liquor!H19),"",if(AND(MOC!$J$161=true,MOC!$J$162=false),MOC!$I$164&amp;Liquor!E19,if(AND(MOC!$J$161=false,MOC!$J$162=true),Liquor!E19&amp;MOC!$I$162,if(AND(MOC!$J$161=true,MOC!$J$162=true),MOC!$I$161&amp;Liquor!E19&amp;MOC!$I$165,Liquor!E19)))))</f>
        <v/>
      </c>
      <c r="E3975" s="450" t="str">
        <f>if(Liquor!H19=0,"",if(ISBLANK(Liquor!H19),"",Liquor!H19))</f>
        <v/>
      </c>
      <c r="G3975" s="450" t="str">
        <f>Substitute(if(Liquor!H19=0,"",if(ISBLANK(Liquor!H19),"",if(AND(MOC!$J$164=true,MOC!$J$165=false),MOC!$I$164&amp;$B$3966,if(AND(MOC!$J$164=false,MOC!$J$165=true),$B$3966&amp;MOC!$I$165,if(AND(MOC!$J$164=true,MOC!$J$165=true),MOC!$I$164&amp;$B$3966&amp;MOC!$I$165,$B$3966)))))," Double ","")</f>
        <v/>
      </c>
      <c r="H3975" s="780">
        <f t="shared" si="41"/>
        <v>10</v>
      </c>
    </row>
    <row r="3976">
      <c r="A3976" s="779"/>
      <c r="D3976" s="795" t="str">
        <f>if(Liquor!H20=0,"",if(ISBLANK(Liquor!H20),"",if(AND(MOC!$J$161=true,MOC!$J$162=false),MOC!$I$164&amp;Liquor!E20,if(AND(MOC!$J$161=false,MOC!$J$162=true),Liquor!E20&amp;MOC!$I$162,if(AND(MOC!$J$161=true,MOC!$J$162=true),MOC!$I$161&amp;Liquor!E20&amp;MOC!$I$165,Liquor!E20)))))</f>
        <v/>
      </c>
      <c r="E3976" s="450" t="str">
        <f>if(Liquor!H20=0,"",if(ISBLANK(Liquor!H20),"",Liquor!H20))</f>
        <v/>
      </c>
      <c r="G3976" s="450" t="str">
        <f>Substitute(if(Liquor!H20=0,"",if(ISBLANK(Liquor!H20),"",if(AND(MOC!$J$164=true,MOC!$J$165=false),MOC!$I$164&amp;$B$3966,if(AND(MOC!$J$164=false,MOC!$J$165=true),$B$3966&amp;MOC!$I$165,if(AND(MOC!$J$164=true,MOC!$J$165=true),MOC!$I$164&amp;$B$3966&amp;MOC!$I$165,$B$3966)))))," Double ","")</f>
        <v/>
      </c>
      <c r="H3976" s="780">
        <f t="shared" si="41"/>
        <v>11</v>
      </c>
    </row>
    <row r="3977">
      <c r="A3977" s="779"/>
      <c r="D3977" s="795" t="str">
        <f>if(Liquor!H21=0,"",if(ISBLANK(Liquor!H21),"",if(AND(MOC!$J$161=true,MOC!$J$162=false),MOC!$I$164&amp;Liquor!E21,if(AND(MOC!$J$161=false,MOC!$J$162=true),Liquor!E21&amp;MOC!$I$162,if(AND(MOC!$J$161=true,MOC!$J$162=true),MOC!$I$161&amp;Liquor!E21&amp;MOC!$I$165,Liquor!E21)))))</f>
        <v/>
      </c>
      <c r="E3977" s="450" t="str">
        <f>if(Liquor!H21=0,"",if(ISBLANK(Liquor!H21),"",Liquor!H21))</f>
        <v/>
      </c>
      <c r="G3977" s="450" t="str">
        <f>Substitute(if(Liquor!H21=0,"",if(ISBLANK(Liquor!H21),"",if(AND(MOC!$J$164=true,MOC!$J$165=false),MOC!$I$164&amp;$B$3966,if(AND(MOC!$J$164=false,MOC!$J$165=true),$B$3966&amp;MOC!$I$165,if(AND(MOC!$J$164=true,MOC!$J$165=true),MOC!$I$164&amp;$B$3966&amp;MOC!$I$165,$B$3966)))))," Double ","")</f>
        <v/>
      </c>
      <c r="H3977" s="780">
        <f t="shared" si="41"/>
        <v>12</v>
      </c>
    </row>
    <row r="3978">
      <c r="A3978" s="779"/>
      <c r="D3978" s="795" t="str">
        <f>if(Liquor!H22=0,"",if(ISBLANK(Liquor!H22),"",if(AND(MOC!$J$161=true,MOC!$J$162=false),MOC!$I$164&amp;Liquor!E22,if(AND(MOC!$J$161=false,MOC!$J$162=true),Liquor!E22&amp;MOC!$I$162,if(AND(MOC!$J$161=true,MOC!$J$162=true),MOC!$I$161&amp;Liquor!E22&amp;MOC!$I$165,Liquor!E22)))))</f>
        <v/>
      </c>
      <c r="E3978" s="450" t="str">
        <f>if(Liquor!H22=0,"",if(ISBLANK(Liquor!H22),"",Liquor!H22))</f>
        <v/>
      </c>
      <c r="G3978" s="450" t="str">
        <f>Substitute(if(Liquor!H22=0,"",if(ISBLANK(Liquor!H22),"",if(AND(MOC!$J$164=true,MOC!$J$165=false),MOC!$I$164&amp;$B$3966,if(AND(MOC!$J$164=false,MOC!$J$165=true),$B$3966&amp;MOC!$I$165,if(AND(MOC!$J$164=true,MOC!$J$165=true),MOC!$I$164&amp;$B$3966&amp;MOC!$I$165,$B$3966)))))," Double ","")</f>
        <v/>
      </c>
      <c r="H3978" s="780">
        <f t="shared" si="41"/>
        <v>13</v>
      </c>
    </row>
    <row r="3979">
      <c r="A3979" s="779"/>
      <c r="D3979" s="795" t="str">
        <f>if(Liquor!H23=0,"",if(ISBLANK(Liquor!H23),"",if(AND(MOC!$J$161=true,MOC!$J$162=false),MOC!$I$164&amp;Liquor!E23,if(AND(MOC!$J$161=false,MOC!$J$162=true),Liquor!E23&amp;MOC!$I$162,if(AND(MOC!$J$161=true,MOC!$J$162=true),MOC!$I$161&amp;Liquor!E23&amp;MOC!$I$165,Liquor!E23)))))</f>
        <v/>
      </c>
      <c r="E3979" s="450" t="str">
        <f>if(Liquor!H23=0,"",if(ISBLANK(Liquor!H23),"",Liquor!H23))</f>
        <v/>
      </c>
      <c r="G3979" s="450" t="str">
        <f>Substitute(if(Liquor!H23=0,"",if(ISBLANK(Liquor!H23),"",if(AND(MOC!$J$164=true,MOC!$J$165=false),MOC!$I$164&amp;$B$3966,if(AND(MOC!$J$164=false,MOC!$J$165=true),$B$3966&amp;MOC!$I$165,if(AND(MOC!$J$164=true,MOC!$J$165=true),MOC!$I$164&amp;$B$3966&amp;MOC!$I$165,$B$3966)))))," Double ","")</f>
        <v/>
      </c>
      <c r="H3979" s="780">
        <f t="shared" si="41"/>
        <v>14</v>
      </c>
    </row>
    <row r="3980">
      <c r="A3980" s="779"/>
      <c r="D3980" s="795" t="str">
        <f>if(Liquor!H24=0,"",if(ISBLANK(Liquor!H24),"",if(AND(MOC!$J$161=true,MOC!$J$162=false),MOC!$I$164&amp;Liquor!E24,if(AND(MOC!$J$161=false,MOC!$J$162=true),Liquor!E24&amp;MOC!$I$162,if(AND(MOC!$J$161=true,MOC!$J$162=true),MOC!$I$161&amp;Liquor!E24&amp;MOC!$I$165,Liquor!E24)))))</f>
        <v/>
      </c>
      <c r="E3980" s="450" t="str">
        <f>if(Liquor!H24=0,"",if(ISBLANK(Liquor!H24),"",Liquor!H24))</f>
        <v/>
      </c>
      <c r="G3980" s="450" t="str">
        <f>Substitute(if(Liquor!H24=0,"",if(ISBLANK(Liquor!H24),"",if(AND(MOC!$J$164=true,MOC!$J$165=false),MOC!$I$164&amp;$B$3966,if(AND(MOC!$J$164=false,MOC!$J$165=true),$B$3966&amp;MOC!$I$165,if(AND(MOC!$J$164=true,MOC!$J$165=true),MOC!$I$164&amp;$B$3966&amp;MOC!$I$165,$B$3966)))))," Double ","")</f>
        <v/>
      </c>
      <c r="H3980" s="780">
        <f t="shared" si="41"/>
        <v>15</v>
      </c>
    </row>
    <row r="3981">
      <c r="A3981" s="779"/>
      <c r="D3981" s="795" t="str">
        <f>if(Liquor!H25=0,"",if(ISBLANK(Liquor!H25),"",if(AND(MOC!$J$161=true,MOC!$J$162=false),MOC!$I$164&amp;Liquor!E25,if(AND(MOC!$J$161=false,MOC!$J$162=true),Liquor!E25&amp;MOC!$I$162,if(AND(MOC!$J$161=true,MOC!$J$162=true),MOC!$I$161&amp;Liquor!E25&amp;MOC!$I$165,Liquor!E25)))))</f>
        <v/>
      </c>
      <c r="E3981" s="450" t="str">
        <f>if(Liquor!H25=0,"",if(ISBLANK(Liquor!H25),"",Liquor!H25))</f>
        <v/>
      </c>
      <c r="G3981" s="450" t="str">
        <f>Substitute(if(Liquor!H25=0,"",if(ISBLANK(Liquor!H25),"",if(AND(MOC!$J$164=true,MOC!$J$165=false),MOC!$I$164&amp;$B$3966,if(AND(MOC!$J$164=false,MOC!$J$165=true),$B$3966&amp;MOC!$I$165,if(AND(MOC!$J$164=true,MOC!$J$165=true),MOC!$I$164&amp;$B$3966&amp;MOC!$I$165,$B$3966)))))," Double ","")</f>
        <v/>
      </c>
      <c r="H3981" s="780">
        <f t="shared" si="41"/>
        <v>16</v>
      </c>
    </row>
    <row r="3982">
      <c r="A3982" s="779"/>
      <c r="D3982" s="795" t="str">
        <f>if(Liquor!H26=0,"",if(ISBLANK(Liquor!H26),"",if(AND(MOC!$J$161=true,MOC!$J$162=false),MOC!$I$164&amp;Liquor!E26,if(AND(MOC!$J$161=false,MOC!$J$162=true),Liquor!E26&amp;MOC!$I$162,if(AND(MOC!$J$161=true,MOC!$J$162=true),MOC!$I$161&amp;Liquor!E26&amp;MOC!$I$165,Liquor!E26)))))</f>
        <v/>
      </c>
      <c r="E3982" s="450" t="str">
        <f>if(Liquor!H26=0,"",if(ISBLANK(Liquor!H26),"",Liquor!H26))</f>
        <v/>
      </c>
      <c r="G3982" s="450" t="str">
        <f>Substitute(if(Liquor!H26=0,"",if(ISBLANK(Liquor!H26),"",if(AND(MOC!$J$164=true,MOC!$J$165=false),MOC!$I$164&amp;$B$3966,if(AND(MOC!$J$164=false,MOC!$J$165=true),$B$3966&amp;MOC!$I$165,if(AND(MOC!$J$164=true,MOC!$J$165=true),MOC!$I$164&amp;$B$3966&amp;MOC!$I$165,$B$3966)))))," Double ","")</f>
        <v/>
      </c>
      <c r="H3982" s="780">
        <f t="shared" si="41"/>
        <v>17</v>
      </c>
    </row>
    <row r="3983">
      <c r="A3983" s="779"/>
      <c r="D3983" s="795" t="str">
        <f>if(Liquor!H27=0,"",if(ISBLANK(Liquor!H27),"",if(AND(MOC!$J$161=true,MOC!$J$162=false),MOC!$I$164&amp;Liquor!E27,if(AND(MOC!$J$161=false,MOC!$J$162=true),Liquor!E27&amp;MOC!$I$162,if(AND(MOC!$J$161=true,MOC!$J$162=true),MOC!$I$161&amp;Liquor!E27&amp;MOC!$I$165,Liquor!E27)))))</f>
        <v/>
      </c>
      <c r="E3983" s="450" t="str">
        <f>if(Liquor!H27=0,"",if(ISBLANK(Liquor!H27),"",Liquor!H27))</f>
        <v/>
      </c>
      <c r="G3983" s="450" t="str">
        <f>Substitute(if(Liquor!H27=0,"",if(ISBLANK(Liquor!H27),"",if(AND(MOC!$J$164=true,MOC!$J$165=false),MOC!$I$164&amp;$B$3966,if(AND(MOC!$J$164=false,MOC!$J$165=true),$B$3966&amp;MOC!$I$165,if(AND(MOC!$J$164=true,MOC!$J$165=true),MOC!$I$164&amp;$B$3966&amp;MOC!$I$165,$B$3966)))))," Double ","")</f>
        <v/>
      </c>
      <c r="H3983" s="780">
        <f t="shared" si="41"/>
        <v>18</v>
      </c>
    </row>
    <row r="3984">
      <c r="A3984" s="779"/>
      <c r="D3984" s="795" t="str">
        <f>if(Liquor!H28=0,"",if(ISBLANK(Liquor!H28),"",if(AND(MOC!$J$161=true,MOC!$J$162=false),MOC!$I$164&amp;Liquor!E28,if(AND(MOC!$J$161=false,MOC!$J$162=true),Liquor!E28&amp;MOC!$I$162,if(AND(MOC!$J$161=true,MOC!$J$162=true),MOC!$I$161&amp;Liquor!E28&amp;MOC!$I$165,Liquor!E28)))))</f>
        <v/>
      </c>
      <c r="E3984" s="450" t="str">
        <f>if(Liquor!H28=0,"",if(ISBLANK(Liquor!H28),"",Liquor!H28))</f>
        <v/>
      </c>
      <c r="G3984" s="450" t="str">
        <f>Substitute(if(Liquor!H28=0,"",if(ISBLANK(Liquor!H28),"",if(AND(MOC!$J$164=true,MOC!$J$165=false),MOC!$I$164&amp;$B$3966,if(AND(MOC!$J$164=false,MOC!$J$165=true),$B$3966&amp;MOC!$I$165,if(AND(MOC!$J$164=true,MOC!$J$165=true),MOC!$I$164&amp;$B$3966&amp;MOC!$I$165,$B$3966)))))," Double ","")</f>
        <v/>
      </c>
      <c r="H3984" s="780">
        <f t="shared" si="41"/>
        <v>19</v>
      </c>
    </row>
    <row r="3985">
      <c r="A3985" s="779"/>
      <c r="D3985" s="795" t="str">
        <f>if(Liquor!H29=0,"",if(ISBLANK(Liquor!H29),"",if(AND(MOC!$J$161=true,MOC!$J$162=false),MOC!$I$164&amp;Liquor!E29,if(AND(MOC!$J$161=false,MOC!$J$162=true),Liquor!E29&amp;MOC!$I$162,if(AND(MOC!$J$161=true,MOC!$J$162=true),MOC!$I$161&amp;Liquor!E29&amp;MOC!$I$165,Liquor!E29)))))</f>
        <v/>
      </c>
      <c r="E3985" s="450" t="str">
        <f>if(Liquor!H29=0,"",if(ISBLANK(Liquor!H29),"",Liquor!H29))</f>
        <v/>
      </c>
      <c r="G3985" s="450" t="str">
        <f>Substitute(if(Liquor!H29=0,"",if(ISBLANK(Liquor!H29),"",if(AND(MOC!$J$164=true,MOC!$J$165=false),MOC!$I$164&amp;$B$3966,if(AND(MOC!$J$164=false,MOC!$J$165=true),$B$3966&amp;MOC!$I$165,if(AND(MOC!$J$164=true,MOC!$J$165=true),MOC!$I$164&amp;$B$3966&amp;MOC!$I$165,$B$3966)))))," Double ","")</f>
        <v/>
      </c>
      <c r="H3985" s="780">
        <f t="shared" si="41"/>
        <v>20</v>
      </c>
    </row>
    <row r="3986">
      <c r="A3986" s="779"/>
      <c r="D3986" s="795" t="str">
        <f>if(Liquor!H30=0,"",if(ISBLANK(Liquor!H30),"",if(AND(MOC!$J$161=true,MOC!$J$162=false),MOC!$I$164&amp;Liquor!E30,if(AND(MOC!$J$161=false,MOC!$J$162=true),Liquor!E30&amp;MOC!$I$162,if(AND(MOC!$J$161=true,MOC!$J$162=true),MOC!$I$161&amp;Liquor!E30&amp;MOC!$I$165,Liquor!E30)))))</f>
        <v/>
      </c>
      <c r="E3986" s="450" t="str">
        <f>if(Liquor!H30=0,"",if(ISBLANK(Liquor!H30),"",Liquor!H30))</f>
        <v/>
      </c>
      <c r="G3986" s="450" t="str">
        <f>Substitute(if(Liquor!H30=0,"",if(ISBLANK(Liquor!H30),"",if(AND(MOC!$J$164=true,MOC!$J$165=false),MOC!$I$164&amp;$B$3966,if(AND(MOC!$J$164=false,MOC!$J$165=true),$B$3966&amp;MOC!$I$165,if(AND(MOC!$J$164=true,MOC!$J$165=true),MOC!$I$164&amp;$B$3966&amp;MOC!$I$165,$B$3966)))))," Double ","")</f>
        <v/>
      </c>
      <c r="H3986" s="780">
        <f t="shared" si="41"/>
        <v>21</v>
      </c>
    </row>
    <row r="3987">
      <c r="A3987" s="779"/>
      <c r="D3987" s="795" t="str">
        <f>if(Liquor!H31=0,"",if(ISBLANK(Liquor!H31),"",if(AND(MOC!$J$161=true,MOC!$J$162=false),MOC!$I$164&amp;Liquor!E31,if(AND(MOC!$J$161=false,MOC!$J$162=true),Liquor!E31&amp;MOC!$I$162,if(AND(MOC!$J$161=true,MOC!$J$162=true),MOC!$I$161&amp;Liquor!E31&amp;MOC!$I$165,Liquor!E31)))))</f>
        <v/>
      </c>
      <c r="E3987" s="450" t="str">
        <f>if(Liquor!H31=0,"",if(ISBLANK(Liquor!H31),"",Liquor!H31))</f>
        <v/>
      </c>
      <c r="G3987" s="450" t="str">
        <f>Substitute(if(Liquor!H31=0,"",if(ISBLANK(Liquor!H31),"",if(AND(MOC!$J$164=true,MOC!$J$165=false),MOC!$I$164&amp;$B$3966,if(AND(MOC!$J$164=false,MOC!$J$165=true),$B$3966&amp;MOC!$I$165,if(AND(MOC!$J$164=true,MOC!$J$165=true),MOC!$I$164&amp;$B$3966&amp;MOC!$I$165,$B$3966)))))," Double ","")</f>
        <v/>
      </c>
      <c r="H3987" s="780">
        <f t="shared" si="41"/>
        <v>22</v>
      </c>
    </row>
    <row r="3988">
      <c r="A3988" s="779"/>
      <c r="D3988" s="795" t="str">
        <f>if(Liquor!H32=0,"",if(ISBLANK(Liquor!H32),"",if(AND(MOC!$J$161=true,MOC!$J$162=false),MOC!$I$164&amp;Liquor!E32,if(AND(MOC!$J$161=false,MOC!$J$162=true),Liquor!E32&amp;MOC!$I$162,if(AND(MOC!$J$161=true,MOC!$J$162=true),MOC!$I$161&amp;Liquor!E32&amp;MOC!$I$165,Liquor!E32)))))</f>
        <v/>
      </c>
      <c r="E3988" s="450" t="str">
        <f>if(Liquor!H32=0,"",if(ISBLANK(Liquor!H32),"",Liquor!H32))</f>
        <v/>
      </c>
      <c r="G3988" s="450" t="str">
        <f>Substitute(if(Liquor!H32=0,"",if(ISBLANK(Liquor!H32),"",if(AND(MOC!$J$164=true,MOC!$J$165=false),MOC!$I$164&amp;$B$3966,if(AND(MOC!$J$164=false,MOC!$J$165=true),$B$3966&amp;MOC!$I$165,if(AND(MOC!$J$164=true,MOC!$J$165=true),MOC!$I$164&amp;$B$3966&amp;MOC!$I$165,$B$3966)))))," Double ","")</f>
        <v/>
      </c>
      <c r="H3988" s="780">
        <f t="shared" si="41"/>
        <v>23</v>
      </c>
    </row>
    <row r="3989">
      <c r="A3989" s="779"/>
      <c r="D3989" s="795" t="str">
        <f>if(Liquor!H33=0,"",if(ISBLANK(Liquor!H33),"",if(AND(MOC!$J$161=true,MOC!$J$162=false),MOC!$I$164&amp;Liquor!E33,if(AND(MOC!$J$161=false,MOC!$J$162=true),Liquor!E33&amp;MOC!$I$162,if(AND(MOC!$J$161=true,MOC!$J$162=true),MOC!$I$161&amp;Liquor!E33&amp;MOC!$I$165,Liquor!E33)))))</f>
        <v/>
      </c>
      <c r="E3989" s="450" t="str">
        <f>if(Liquor!H33=0,"",if(ISBLANK(Liquor!H33),"",Liquor!H33))</f>
        <v/>
      </c>
      <c r="G3989" s="450" t="str">
        <f>Substitute(if(Liquor!H33=0,"",if(ISBLANK(Liquor!H33),"",if(AND(MOC!$J$164=true,MOC!$J$165=false),MOC!$I$164&amp;$B$3966,if(AND(MOC!$J$164=false,MOC!$J$165=true),$B$3966&amp;MOC!$I$165,if(AND(MOC!$J$164=true,MOC!$J$165=true),MOC!$I$164&amp;$B$3966&amp;MOC!$I$165,$B$3966)))))," Double ","")</f>
        <v/>
      </c>
      <c r="H3989" s="780">
        <f t="shared" si="41"/>
        <v>24</v>
      </c>
    </row>
    <row r="3990">
      <c r="A3990" s="779"/>
      <c r="D3990" s="795" t="str">
        <f>if(Liquor!H34=0,"",if(ISBLANK(Liquor!H34),"",if(AND(MOC!$J$161=true,MOC!$J$162=false),MOC!$I$164&amp;Liquor!E34,if(AND(MOC!$J$161=false,MOC!$J$162=true),Liquor!E34&amp;MOC!$I$162,if(AND(MOC!$J$161=true,MOC!$J$162=true),MOC!$I$161&amp;Liquor!E34&amp;MOC!$I$165,Liquor!E34)))))</f>
        <v/>
      </c>
      <c r="E3990" s="450" t="str">
        <f>if(Liquor!H34=0,"",if(ISBLANK(Liquor!H34),"",Liquor!H34))</f>
        <v/>
      </c>
      <c r="G3990" s="450" t="str">
        <f>Substitute(if(Liquor!H34=0,"",if(ISBLANK(Liquor!H34),"",if(AND(MOC!$J$164=true,MOC!$J$165=false),MOC!$I$164&amp;$B$3966,if(AND(MOC!$J$164=false,MOC!$J$165=true),$B$3966&amp;MOC!$I$165,if(AND(MOC!$J$164=true,MOC!$J$165=true),MOC!$I$164&amp;$B$3966&amp;MOC!$I$165,$B$3966)))))," Double ","")</f>
        <v/>
      </c>
      <c r="H3990" s="780">
        <f t="shared" si="41"/>
        <v>25</v>
      </c>
    </row>
    <row r="3991">
      <c r="A3991" s="779"/>
      <c r="D3991" s="795" t="str">
        <f>if(Liquor!H35=0,"",if(ISBLANK(Liquor!H35),"",if(AND(MOC!$J$161=true,MOC!$J$162=false),MOC!$I$164&amp;Liquor!E35,if(AND(MOC!$J$161=false,MOC!$J$162=true),Liquor!E35&amp;MOC!$I$162,if(AND(MOC!$J$161=true,MOC!$J$162=true),MOC!$I$161&amp;Liquor!E35&amp;MOC!$I$165,Liquor!E35)))))</f>
        <v/>
      </c>
      <c r="E3991" s="450" t="str">
        <f>if(Liquor!H35=0,"",if(ISBLANK(Liquor!H35),"",Liquor!H35))</f>
        <v/>
      </c>
      <c r="G3991" s="450" t="str">
        <f>Substitute(if(Liquor!H35=0,"",if(ISBLANK(Liquor!H35),"",if(AND(MOC!$J$164=true,MOC!$J$165=false),MOC!$I$164&amp;$B$3966,if(AND(MOC!$J$164=false,MOC!$J$165=true),$B$3966&amp;MOC!$I$165,if(AND(MOC!$J$164=true,MOC!$J$165=true),MOC!$I$164&amp;$B$3966&amp;MOC!$I$165,$B$3966)))))," Double ","")</f>
        <v/>
      </c>
      <c r="H3991" s="780">
        <f t="shared" si="41"/>
        <v>26</v>
      </c>
    </row>
    <row r="3992">
      <c r="A3992" s="779"/>
      <c r="D3992" s="795" t="str">
        <f>if(Liquor!H36=0,"",if(ISBLANK(Liquor!H36),"",if(AND(MOC!$J$161=true,MOC!$J$162=false),MOC!$I$164&amp;Liquor!E36,if(AND(MOC!$J$161=false,MOC!$J$162=true),Liquor!E36&amp;MOC!$I$162,if(AND(MOC!$J$161=true,MOC!$J$162=true),MOC!$I$161&amp;Liquor!E36&amp;MOC!$I$165,Liquor!E36)))))</f>
        <v/>
      </c>
      <c r="E3992" s="450" t="str">
        <f>if(Liquor!H36=0,"",if(ISBLANK(Liquor!H36),"",Liquor!H36))</f>
        <v/>
      </c>
      <c r="G3992" s="450" t="str">
        <f>Substitute(if(Liquor!H36=0,"",if(ISBLANK(Liquor!H36),"",if(AND(MOC!$J$164=true,MOC!$J$165=false),MOC!$I$164&amp;$B$3966,if(AND(MOC!$J$164=false,MOC!$J$165=true),$B$3966&amp;MOC!$I$165,if(AND(MOC!$J$164=true,MOC!$J$165=true),MOC!$I$164&amp;$B$3966&amp;MOC!$I$165,$B$3966)))))," Double ","")</f>
        <v/>
      </c>
      <c r="H3992" s="780">
        <f t="shared" si="41"/>
        <v>27</v>
      </c>
    </row>
    <row r="3993">
      <c r="A3993" s="779"/>
      <c r="D3993" s="795" t="str">
        <f>if(Liquor!H37=0,"",if(ISBLANK(Liquor!H37),"",if(AND(MOC!$J$161=true,MOC!$J$162=false),MOC!$I$164&amp;Liquor!E37,if(AND(MOC!$J$161=false,MOC!$J$162=true),Liquor!E37&amp;MOC!$I$162,if(AND(MOC!$J$161=true,MOC!$J$162=true),MOC!$I$161&amp;Liquor!E37&amp;MOC!$I$165,Liquor!E37)))))</f>
        <v/>
      </c>
      <c r="E3993" s="450" t="str">
        <f>if(Liquor!H37=0,"",if(ISBLANK(Liquor!H37),"",Liquor!H37))</f>
        <v/>
      </c>
      <c r="G3993" s="450" t="str">
        <f>Substitute(if(Liquor!H37=0,"",if(ISBLANK(Liquor!H37),"",if(AND(MOC!$J$164=true,MOC!$J$165=false),MOC!$I$164&amp;$B$3966,if(AND(MOC!$J$164=false,MOC!$J$165=true),$B$3966&amp;MOC!$I$165,if(AND(MOC!$J$164=true,MOC!$J$165=true),MOC!$I$164&amp;$B$3966&amp;MOC!$I$165,$B$3966)))))," Double ","")</f>
        <v/>
      </c>
      <c r="H3993" s="780">
        <f t="shared" si="41"/>
        <v>28</v>
      </c>
    </row>
    <row r="3994">
      <c r="A3994" s="779"/>
      <c r="D3994" s="795" t="str">
        <f>if(Liquor!H38=0,"",if(ISBLANK(Liquor!H38),"",if(AND(MOC!$J$161=true,MOC!$J$162=false),MOC!$I$164&amp;Liquor!E38,if(AND(MOC!$J$161=false,MOC!$J$162=true),Liquor!E38&amp;MOC!$I$162,if(AND(MOC!$J$161=true,MOC!$J$162=true),MOC!$I$161&amp;Liquor!E38&amp;MOC!$I$165,Liquor!E38)))))</f>
        <v/>
      </c>
      <c r="E3994" s="450" t="str">
        <f>if(Liquor!H38=0,"",if(ISBLANK(Liquor!H38),"",Liquor!H38))</f>
        <v/>
      </c>
      <c r="G3994" s="450" t="str">
        <f>Substitute(if(Liquor!H38=0,"",if(ISBLANK(Liquor!H38),"",if(AND(MOC!$J$164=true,MOC!$J$165=false),MOC!$I$164&amp;$B$3966,if(AND(MOC!$J$164=false,MOC!$J$165=true),$B$3966&amp;MOC!$I$165,if(AND(MOC!$J$164=true,MOC!$J$165=true),MOC!$I$164&amp;$B$3966&amp;MOC!$I$165,$B$3966)))))," Double ","")</f>
        <v/>
      </c>
      <c r="H3994" s="780">
        <f t="shared" si="41"/>
        <v>29</v>
      </c>
    </row>
    <row r="3995">
      <c r="A3995" s="779"/>
      <c r="D3995" s="795" t="str">
        <f>if(Liquor!H39=0,"",if(ISBLANK(Liquor!H39),"",if(AND(MOC!$J$161=true,MOC!$J$162=false),MOC!$I$164&amp;Liquor!E39,if(AND(MOC!$J$161=false,MOC!$J$162=true),Liquor!E39&amp;MOC!$I$162,if(AND(MOC!$J$161=true,MOC!$J$162=true),MOC!$I$161&amp;Liquor!E39&amp;MOC!$I$165,Liquor!E39)))))</f>
        <v/>
      </c>
      <c r="E3995" s="450" t="str">
        <f>if(Liquor!H39=0,"",if(ISBLANK(Liquor!H39),"",Liquor!H39))</f>
        <v/>
      </c>
      <c r="G3995" s="450" t="str">
        <f>Substitute(if(Liquor!H39=0,"",if(ISBLANK(Liquor!H39),"",if(AND(MOC!$J$164=true,MOC!$J$165=false),MOC!$I$164&amp;$B$3966,if(AND(MOC!$J$164=false,MOC!$J$165=true),$B$3966&amp;MOC!$I$165,if(AND(MOC!$J$164=true,MOC!$J$165=true),MOC!$I$164&amp;$B$3966&amp;MOC!$I$165,$B$3966)))))," Double ","")</f>
        <v/>
      </c>
      <c r="H3995" s="780">
        <f t="shared" si="41"/>
        <v>30</v>
      </c>
    </row>
    <row r="3996">
      <c r="A3996" s="779"/>
      <c r="D3996" s="795" t="str">
        <f>if(Liquor!H40=0,"",if(ISBLANK(Liquor!H40),"",if(AND(MOC!$J$161=true,MOC!$J$162=false),MOC!$I$164&amp;Liquor!E40,if(AND(MOC!$J$161=false,MOC!$J$162=true),Liquor!E40&amp;MOC!$I$162,if(AND(MOC!$J$161=true,MOC!$J$162=true),MOC!$I$161&amp;Liquor!E40&amp;MOC!$I$165,Liquor!E40)))))</f>
        <v/>
      </c>
      <c r="E3996" s="450" t="str">
        <f>if(Liquor!H40=0,"",if(ISBLANK(Liquor!H40),"",Liquor!H40))</f>
        <v/>
      </c>
      <c r="G3996" s="450" t="str">
        <f>Substitute(if(Liquor!H40=0,"",if(ISBLANK(Liquor!H40),"",if(AND(MOC!$J$164=true,MOC!$J$165=false),MOC!$I$164&amp;$B$3966,if(AND(MOC!$J$164=false,MOC!$J$165=true),$B$3966&amp;MOC!$I$165,if(AND(MOC!$J$164=true,MOC!$J$165=true),MOC!$I$164&amp;$B$3966&amp;MOC!$I$165,$B$3966)))))," Double ","")</f>
        <v/>
      </c>
      <c r="H3996" s="780">
        <f t="shared" si="41"/>
        <v>31</v>
      </c>
    </row>
    <row r="3997">
      <c r="A3997" s="779"/>
      <c r="D3997" s="795" t="str">
        <f>if(Liquor!H41=0,"",if(ISBLANK(Liquor!H41),"",if(AND(MOC!$J$161=true,MOC!$J$162=false),MOC!$I$164&amp;Liquor!E41,if(AND(MOC!$J$161=false,MOC!$J$162=true),Liquor!E41&amp;MOC!$I$162,if(AND(MOC!$J$161=true,MOC!$J$162=true),MOC!$I$161&amp;Liquor!E41&amp;MOC!$I$165,Liquor!E41)))))</f>
        <v/>
      </c>
      <c r="E3997" s="450" t="str">
        <f>if(Liquor!H41=0,"",if(ISBLANK(Liquor!H41),"",Liquor!H41))</f>
        <v/>
      </c>
      <c r="G3997" s="450" t="str">
        <f>Substitute(if(Liquor!H41=0,"",if(ISBLANK(Liquor!H41),"",if(AND(MOC!$J$164=true,MOC!$J$165=false),MOC!$I$164&amp;$B$3966,if(AND(MOC!$J$164=false,MOC!$J$165=true),$B$3966&amp;MOC!$I$165,if(AND(MOC!$J$164=true,MOC!$J$165=true),MOC!$I$164&amp;$B$3966&amp;MOC!$I$165,$B$3966)))))," Double ","")</f>
        <v/>
      </c>
      <c r="H3997" s="780">
        <f t="shared" si="41"/>
        <v>32</v>
      </c>
    </row>
    <row r="3998">
      <c r="A3998" s="779"/>
      <c r="D3998" s="795" t="str">
        <f>if(Liquor!H42=0,"",if(ISBLANK(Liquor!H42),"",if(AND(MOC!$J$161=true,MOC!$J$162=false),MOC!$I$164&amp;Liquor!E42,if(AND(MOC!$J$161=false,MOC!$J$162=true),Liquor!E42&amp;MOC!$I$162,if(AND(MOC!$J$161=true,MOC!$J$162=true),MOC!$I$161&amp;Liquor!E42&amp;MOC!$I$165,Liquor!E42)))))</f>
        <v/>
      </c>
      <c r="E3998" s="450" t="str">
        <f>if(Liquor!H42=0,"",if(ISBLANK(Liquor!H42),"",Liquor!H42))</f>
        <v/>
      </c>
      <c r="G3998" s="450" t="str">
        <f>Substitute(if(Liquor!H42=0,"",if(ISBLANK(Liquor!H42),"",if(AND(MOC!$J$164=true,MOC!$J$165=false),MOC!$I$164&amp;$B$3966,if(AND(MOC!$J$164=false,MOC!$J$165=true),$B$3966&amp;MOC!$I$165,if(AND(MOC!$J$164=true,MOC!$J$165=true),MOC!$I$164&amp;$B$3966&amp;MOC!$I$165,$B$3966)))))," Double ","")</f>
        <v/>
      </c>
      <c r="H3998" s="780">
        <f t="shared" si="41"/>
        <v>33</v>
      </c>
    </row>
    <row r="3999">
      <c r="A3999" s="779"/>
      <c r="D3999" s="795" t="str">
        <f>if(Liquor!H43=0,"",if(ISBLANK(Liquor!H43),"",if(AND(MOC!$J$161=true,MOC!$J$162=false),MOC!$I$164&amp;Liquor!E43,if(AND(MOC!$J$161=false,MOC!$J$162=true),Liquor!E43&amp;MOC!$I$162,if(AND(MOC!$J$161=true,MOC!$J$162=true),MOC!$I$161&amp;Liquor!E43&amp;MOC!$I$165,Liquor!E43)))))</f>
        <v/>
      </c>
      <c r="E3999" s="450" t="str">
        <f>if(Liquor!H43=0,"",if(ISBLANK(Liquor!H43),"",Liquor!H43))</f>
        <v/>
      </c>
      <c r="G3999" s="450" t="str">
        <f>Substitute(if(Liquor!H43=0,"",if(ISBLANK(Liquor!H43),"",if(AND(MOC!$J$164=true,MOC!$J$165=false),MOC!$I$164&amp;$B$3966,if(AND(MOC!$J$164=false,MOC!$J$165=true),$B$3966&amp;MOC!$I$165,if(AND(MOC!$J$164=true,MOC!$J$165=true),MOC!$I$164&amp;$B$3966&amp;MOC!$I$165,$B$3966)))))," Double ","")</f>
        <v/>
      </c>
      <c r="H3999" s="780">
        <f t="shared" si="41"/>
        <v>34</v>
      </c>
    </row>
    <row r="4000">
      <c r="A4000" s="779"/>
      <c r="D4000" s="795" t="str">
        <f>if(Liquor!H44=0,"",if(ISBLANK(Liquor!H44),"",if(AND(MOC!$J$161=true,MOC!$J$162=false),MOC!$I$164&amp;Liquor!E44,if(AND(MOC!$J$161=false,MOC!$J$162=true),Liquor!E44&amp;MOC!$I$162,if(AND(MOC!$J$161=true,MOC!$J$162=true),MOC!$I$161&amp;Liquor!E44&amp;MOC!$I$165,Liquor!E44)))))</f>
        <v/>
      </c>
      <c r="E4000" s="450" t="str">
        <f>if(Liquor!H44=0,"",if(ISBLANK(Liquor!H44),"",Liquor!H44))</f>
        <v/>
      </c>
      <c r="G4000" s="450" t="str">
        <f>Substitute(if(Liquor!H44=0,"",if(ISBLANK(Liquor!H44),"",if(AND(MOC!$J$164=true,MOC!$J$165=false),MOC!$I$164&amp;$B$3966,if(AND(MOC!$J$164=false,MOC!$J$165=true),$B$3966&amp;MOC!$I$165,if(AND(MOC!$J$164=true,MOC!$J$165=true),MOC!$I$164&amp;$B$3966&amp;MOC!$I$165,$B$3966)))))," Double ","")</f>
        <v/>
      </c>
      <c r="H4000" s="780">
        <f t="shared" si="41"/>
        <v>35</v>
      </c>
    </row>
    <row r="4001">
      <c r="A4001" s="779"/>
      <c r="D4001" s="795" t="str">
        <f>if(Liquor!H45=0,"",if(ISBLANK(Liquor!H45),"",if(AND(MOC!$J$161=true,MOC!$J$162=false),MOC!$I$164&amp;Liquor!E45,if(AND(MOC!$J$161=false,MOC!$J$162=true),Liquor!E45&amp;MOC!$I$162,if(AND(MOC!$J$161=true,MOC!$J$162=true),MOC!$I$161&amp;Liquor!E45&amp;MOC!$I$165,Liquor!E45)))))</f>
        <v/>
      </c>
      <c r="E4001" s="450" t="str">
        <f>if(Liquor!H45=0,"",if(ISBLANK(Liquor!H45),"",Liquor!H45))</f>
        <v/>
      </c>
      <c r="G4001" s="450" t="str">
        <f>Substitute(if(Liquor!H45=0,"",if(ISBLANK(Liquor!H45),"",if(AND(MOC!$J$164=true,MOC!$J$165=false),MOC!$I$164&amp;$B$3966,if(AND(MOC!$J$164=false,MOC!$J$165=true),$B$3966&amp;MOC!$I$165,if(AND(MOC!$J$164=true,MOC!$J$165=true),MOC!$I$164&amp;$B$3966&amp;MOC!$I$165,$B$3966)))))," Double ","")</f>
        <v/>
      </c>
      <c r="H4001" s="780">
        <f t="shared" si="41"/>
        <v>36</v>
      </c>
    </row>
    <row r="4002">
      <c r="A4002" s="779"/>
      <c r="D4002" s="795" t="str">
        <f>if(Liquor!H46=0,"",if(ISBLANK(Liquor!H46),"",if(AND(MOC!$J$161=true,MOC!$J$162=false),MOC!$I$164&amp;Liquor!E46,if(AND(MOC!$J$161=false,MOC!$J$162=true),Liquor!E46&amp;MOC!$I$162,if(AND(MOC!$J$161=true,MOC!$J$162=true),MOC!$I$161&amp;Liquor!E46&amp;MOC!$I$165,Liquor!E46)))))</f>
        <v/>
      </c>
      <c r="E4002" s="450" t="str">
        <f>if(Liquor!H46=0,"",if(ISBLANK(Liquor!H46),"",Liquor!H46))</f>
        <v/>
      </c>
      <c r="G4002" s="450" t="str">
        <f>Substitute(if(Liquor!H46=0,"",if(ISBLANK(Liquor!H46),"",if(AND(MOC!$J$164=true,MOC!$J$165=false),MOC!$I$164&amp;$B$3966,if(AND(MOC!$J$164=false,MOC!$J$165=true),$B$3966&amp;MOC!$I$165,if(AND(MOC!$J$164=true,MOC!$J$165=true),MOC!$I$164&amp;$B$3966&amp;MOC!$I$165,$B$3966)))))," Double ","")</f>
        <v/>
      </c>
      <c r="H4002" s="780">
        <f t="shared" si="41"/>
        <v>37</v>
      </c>
    </row>
    <row r="4003">
      <c r="A4003" s="779"/>
      <c r="D4003" s="795" t="str">
        <f>if(Liquor!H47=0,"",if(ISBLANK(Liquor!H47),"",if(AND(MOC!$J$161=true,MOC!$J$162=false),MOC!$I$164&amp;Liquor!E47,if(AND(MOC!$J$161=false,MOC!$J$162=true),Liquor!E47&amp;MOC!$I$162,if(AND(MOC!$J$161=true,MOC!$J$162=true),MOC!$I$161&amp;Liquor!E47&amp;MOC!$I$165,Liquor!E47)))))</f>
        <v/>
      </c>
      <c r="E4003" s="450" t="str">
        <f>if(Liquor!H47=0,"",if(ISBLANK(Liquor!H47),"",Liquor!H47))</f>
        <v/>
      </c>
      <c r="G4003" s="450" t="str">
        <f>Substitute(if(Liquor!H47=0,"",if(ISBLANK(Liquor!H47),"",if(AND(MOC!$J$164=true,MOC!$J$165=false),MOC!$I$164&amp;$B$3966,if(AND(MOC!$J$164=false,MOC!$J$165=true),$B$3966&amp;MOC!$I$165,if(AND(MOC!$J$164=true,MOC!$J$165=true),MOC!$I$164&amp;$B$3966&amp;MOC!$I$165,$B$3966)))))," Double ","")</f>
        <v/>
      </c>
      <c r="H4003" s="780">
        <f t="shared" si="41"/>
        <v>38</v>
      </c>
    </row>
    <row r="4004">
      <c r="A4004" s="779"/>
      <c r="D4004" s="795" t="str">
        <f>if(Liquor!H48=0,"",if(ISBLANK(Liquor!H48),"",if(AND(MOC!$J$161=true,MOC!$J$162=false),MOC!$I$164&amp;Liquor!E48,if(AND(MOC!$J$161=false,MOC!$J$162=true),Liquor!E48&amp;MOC!$I$162,if(AND(MOC!$J$161=true,MOC!$J$162=true),MOC!$I$161&amp;Liquor!E48&amp;MOC!$I$165,Liquor!E48)))))</f>
        <v/>
      </c>
      <c r="E4004" s="450" t="str">
        <f>if(Liquor!H48=0,"",if(ISBLANK(Liquor!H48),"",Liquor!H48))</f>
        <v/>
      </c>
      <c r="G4004" s="450" t="str">
        <f>Substitute(if(Liquor!H48=0,"",if(ISBLANK(Liquor!H48),"",if(AND(MOC!$J$164=true,MOC!$J$165=false),MOC!$I$164&amp;$B$3966,if(AND(MOC!$J$164=false,MOC!$J$165=true),$B$3966&amp;MOC!$I$165,if(AND(MOC!$J$164=true,MOC!$J$165=true),MOC!$I$164&amp;$B$3966&amp;MOC!$I$165,$B$3966)))))," Double ","")</f>
        <v/>
      </c>
      <c r="H4004" s="780">
        <f t="shared" si="41"/>
        <v>39</v>
      </c>
    </row>
    <row r="4005">
      <c r="A4005" s="779"/>
      <c r="D4005" s="795" t="str">
        <f>if(Liquor!H49=0,"",if(ISBLANK(Liquor!H49),"",if(AND(MOC!$J$161=true,MOC!$J$162=false),MOC!$I$164&amp;Liquor!E49,if(AND(MOC!$J$161=false,MOC!$J$162=true),Liquor!E49&amp;MOC!$I$162,if(AND(MOC!$J$161=true,MOC!$J$162=true),MOC!$I$161&amp;Liquor!E49&amp;MOC!$I$165,Liquor!E49)))))</f>
        <v/>
      </c>
      <c r="E4005" s="450" t="str">
        <f>if(Liquor!H49=0,"",if(ISBLANK(Liquor!H49),"",Liquor!H49))</f>
        <v/>
      </c>
      <c r="G4005" s="450" t="str">
        <f>Substitute(if(Liquor!H49=0,"",if(ISBLANK(Liquor!H49),"",if(AND(MOC!$J$164=true,MOC!$J$165=false),MOC!$I$164&amp;$B$3966,if(AND(MOC!$J$164=false,MOC!$J$165=true),$B$3966&amp;MOC!$I$165,if(AND(MOC!$J$164=true,MOC!$J$165=true),MOC!$I$164&amp;$B$3966&amp;MOC!$I$165,$B$3966)))))," Double ","")</f>
        <v/>
      </c>
      <c r="H4005" s="780">
        <f t="shared" si="41"/>
        <v>40</v>
      </c>
    </row>
    <row r="4006">
      <c r="A4006" s="779"/>
      <c r="D4006" s="795" t="str">
        <f>if(Liquor!H50=0,"",if(ISBLANK(Liquor!H50),"",if(AND(MOC!$J$161=true,MOC!$J$162=false),MOC!$I$164&amp;Liquor!E50,if(AND(MOC!$J$161=false,MOC!$J$162=true),Liquor!E50&amp;MOC!$I$162,if(AND(MOC!$J$161=true,MOC!$J$162=true),MOC!$I$161&amp;Liquor!E50&amp;MOC!$I$165,Liquor!E50)))))</f>
        <v/>
      </c>
      <c r="E4006" s="450" t="str">
        <f>if(Liquor!H50=0,"",if(ISBLANK(Liquor!H50),"",Liquor!H50))</f>
        <v/>
      </c>
      <c r="G4006" s="450" t="str">
        <f>Substitute(if(Liquor!H50=0,"",if(ISBLANK(Liquor!H50),"",if(AND(MOC!$J$164=true,MOC!$J$165=false),MOC!$I$164&amp;$B$3966,if(AND(MOC!$J$164=false,MOC!$J$165=true),$B$3966&amp;MOC!$I$165,if(AND(MOC!$J$164=true,MOC!$J$165=true),MOC!$I$164&amp;$B$3966&amp;MOC!$I$165,$B$3966)))))," Double ","")</f>
        <v/>
      </c>
      <c r="H4006" s="780">
        <f t="shared" si="41"/>
        <v>41</v>
      </c>
    </row>
    <row r="4007">
      <c r="A4007" s="779"/>
      <c r="D4007" s="795" t="str">
        <f>if(Liquor!H51=0,"",if(ISBLANK(Liquor!H51),"",if(AND(MOC!$J$161=true,MOC!$J$162=false),MOC!$I$164&amp;Liquor!E51,if(AND(MOC!$J$161=false,MOC!$J$162=true),Liquor!E51&amp;MOC!$I$162,if(AND(MOC!$J$161=true,MOC!$J$162=true),MOC!$I$161&amp;Liquor!E51&amp;MOC!$I$165,Liquor!E51)))))</f>
        <v/>
      </c>
      <c r="E4007" s="450" t="str">
        <f>if(Liquor!H51=0,"",if(ISBLANK(Liquor!H51),"",Liquor!H51))</f>
        <v/>
      </c>
      <c r="G4007" s="450" t="str">
        <f>Substitute(if(Liquor!H51=0,"",if(ISBLANK(Liquor!H51),"",if(AND(MOC!$J$164=true,MOC!$J$165=false),MOC!$I$164&amp;$B$3966,if(AND(MOC!$J$164=false,MOC!$J$165=true),$B$3966&amp;MOC!$I$165,if(AND(MOC!$J$164=true,MOC!$J$165=true),MOC!$I$164&amp;$B$3966&amp;MOC!$I$165,$B$3966)))))," Double ","")</f>
        <v/>
      </c>
      <c r="H4007" s="780">
        <f t="shared" si="41"/>
        <v>42</v>
      </c>
    </row>
    <row r="4008">
      <c r="A4008" s="779"/>
      <c r="D4008" s="795" t="str">
        <f>if(Liquor!H52=0,"",if(ISBLANK(Liquor!H52),"",if(AND(MOC!$J$161=true,MOC!$J$162=false),MOC!$I$164&amp;Liquor!E52,if(AND(MOC!$J$161=false,MOC!$J$162=true),Liquor!E52&amp;MOC!$I$162,if(AND(MOC!$J$161=true,MOC!$J$162=true),MOC!$I$161&amp;Liquor!E52&amp;MOC!$I$165,Liquor!E52)))))</f>
        <v/>
      </c>
      <c r="E4008" s="450" t="str">
        <f>if(Liquor!H52=0,"",if(ISBLANK(Liquor!H52),"",Liquor!H52))</f>
        <v/>
      </c>
      <c r="G4008" s="450" t="str">
        <f>Substitute(if(Liquor!H52=0,"",if(ISBLANK(Liquor!H52),"",if(AND(MOC!$J$164=true,MOC!$J$165=false),MOC!$I$164&amp;$B$3966,if(AND(MOC!$J$164=false,MOC!$J$165=true),$B$3966&amp;MOC!$I$165,if(AND(MOC!$J$164=true,MOC!$J$165=true),MOC!$I$164&amp;$B$3966&amp;MOC!$I$165,$B$3966)))))," Double ","")</f>
        <v/>
      </c>
      <c r="H4008" s="780">
        <f t="shared" si="41"/>
        <v>43</v>
      </c>
    </row>
    <row r="4009">
      <c r="A4009" s="779"/>
      <c r="D4009" s="795" t="str">
        <f>if(Liquor!H53=0,"",if(ISBLANK(Liquor!H53),"",if(AND(MOC!$J$161=true,MOC!$J$162=false),MOC!$I$164&amp;Liquor!E53,if(AND(MOC!$J$161=false,MOC!$J$162=true),Liquor!E53&amp;MOC!$I$162,if(AND(MOC!$J$161=true,MOC!$J$162=true),MOC!$I$161&amp;Liquor!E53&amp;MOC!$I$165,Liquor!E53)))))</f>
        <v/>
      </c>
      <c r="E4009" s="450" t="str">
        <f>if(Liquor!H53=0,"",if(ISBLANK(Liquor!H53),"",Liquor!H53))</f>
        <v/>
      </c>
      <c r="G4009" s="450" t="str">
        <f>Substitute(if(Liquor!H53=0,"",if(ISBLANK(Liquor!H53),"",if(AND(MOC!$J$164=true,MOC!$J$165=false),MOC!$I$164&amp;$B$3966,if(AND(MOC!$J$164=false,MOC!$J$165=true),$B$3966&amp;MOC!$I$165,if(AND(MOC!$J$164=true,MOC!$J$165=true),MOC!$I$164&amp;$B$3966&amp;MOC!$I$165,$B$3966)))))," Double ","")</f>
        <v/>
      </c>
      <c r="H4009" s="780">
        <f t="shared" si="41"/>
        <v>44</v>
      </c>
    </row>
    <row r="4010">
      <c r="A4010" s="779"/>
      <c r="D4010" s="795" t="str">
        <f>if(Liquor!H54=0,"",if(ISBLANK(Liquor!H54),"",if(AND(MOC!$J$161=true,MOC!$J$162=false),MOC!$I$164&amp;Liquor!E54,if(AND(MOC!$J$161=false,MOC!$J$162=true),Liquor!E54&amp;MOC!$I$162,if(AND(MOC!$J$161=true,MOC!$J$162=true),MOC!$I$161&amp;Liquor!E54&amp;MOC!$I$165,Liquor!E54)))))</f>
        <v/>
      </c>
      <c r="E4010" s="450" t="str">
        <f>if(Liquor!H54=0,"",if(ISBLANK(Liquor!H54),"",Liquor!H54))</f>
        <v/>
      </c>
      <c r="G4010" s="450" t="str">
        <f>Substitute(if(Liquor!H54=0,"",if(ISBLANK(Liquor!H54),"",if(AND(MOC!$J$164=true,MOC!$J$165=false),MOC!$I$164&amp;$B$3966,if(AND(MOC!$J$164=false,MOC!$J$165=true),$B$3966&amp;MOC!$I$165,if(AND(MOC!$J$164=true,MOC!$J$165=true),MOC!$I$164&amp;$B$3966&amp;MOC!$I$165,$B$3966)))))," Double ","")</f>
        <v/>
      </c>
      <c r="H4010" s="780">
        <f t="shared" si="41"/>
        <v>45</v>
      </c>
    </row>
    <row r="4011">
      <c r="A4011" s="779"/>
      <c r="D4011" s="795" t="str">
        <f>if(Liquor!H55=0,"",if(ISBLANK(Liquor!H55),"",if(AND(MOC!$J$161=true,MOC!$J$162=false),MOC!$I$164&amp;Liquor!E55,if(AND(MOC!$J$161=false,MOC!$J$162=true),Liquor!E55&amp;MOC!$I$162,if(AND(MOC!$J$161=true,MOC!$J$162=true),MOC!$I$161&amp;Liquor!E55&amp;MOC!$I$165,Liquor!E55)))))</f>
        <v/>
      </c>
      <c r="E4011" s="450" t="str">
        <f>if(Liquor!H55=0,"",if(ISBLANK(Liquor!H55),"",Liquor!H55))</f>
        <v/>
      </c>
      <c r="G4011" s="450" t="str">
        <f>Substitute(if(Liquor!H55=0,"",if(ISBLANK(Liquor!H55),"",if(AND(MOC!$J$164=true,MOC!$J$165=false),MOC!$I$164&amp;$B$3966,if(AND(MOC!$J$164=false,MOC!$J$165=true),$B$3966&amp;MOC!$I$165,if(AND(MOC!$J$164=true,MOC!$J$165=true),MOC!$I$164&amp;$B$3966&amp;MOC!$I$165,$B$3966)))))," Double ","")</f>
        <v/>
      </c>
      <c r="H4011" s="780">
        <f t="shared" si="41"/>
        <v>46</v>
      </c>
    </row>
    <row r="4012">
      <c r="A4012" s="779"/>
      <c r="D4012" s="795" t="str">
        <f>if(Liquor!H56=0,"",if(ISBLANK(Liquor!H56),"",if(AND(MOC!$J$161=true,MOC!$J$162=false),MOC!$I$164&amp;Liquor!E56,if(AND(MOC!$J$161=false,MOC!$J$162=true),Liquor!E56&amp;MOC!$I$162,if(AND(MOC!$J$161=true,MOC!$J$162=true),MOC!$I$161&amp;Liquor!E56&amp;MOC!$I$165,Liquor!E56)))))</f>
        <v/>
      </c>
      <c r="E4012" s="450" t="str">
        <f>if(Liquor!H56=0,"",if(ISBLANK(Liquor!H56),"",Liquor!H56))</f>
        <v/>
      </c>
      <c r="G4012" s="450" t="str">
        <f>Substitute(if(Liquor!H56=0,"",if(ISBLANK(Liquor!H56),"",if(AND(MOC!$J$164=true,MOC!$J$165=false),MOC!$I$164&amp;$B$3966,if(AND(MOC!$J$164=false,MOC!$J$165=true),$B$3966&amp;MOC!$I$165,if(AND(MOC!$J$164=true,MOC!$J$165=true),MOC!$I$164&amp;$B$3966&amp;MOC!$I$165,$B$3966)))))," Double ","")</f>
        <v/>
      </c>
      <c r="H4012" s="780">
        <f t="shared" si="41"/>
        <v>47</v>
      </c>
    </row>
    <row r="4013">
      <c r="A4013" s="779"/>
      <c r="D4013" s="795" t="str">
        <f>if(Liquor!H57=0,"",if(ISBLANK(Liquor!H57),"",if(AND(MOC!$J$161=true,MOC!$J$162=false),MOC!$I$164&amp;Liquor!E57,if(AND(MOC!$J$161=false,MOC!$J$162=true),Liquor!E57&amp;MOC!$I$162,if(AND(MOC!$J$161=true,MOC!$J$162=true),MOC!$I$161&amp;Liquor!E57&amp;MOC!$I$165,Liquor!E57)))))</f>
        <v/>
      </c>
      <c r="E4013" s="450" t="str">
        <f>if(Liquor!H57=0,"",if(ISBLANK(Liquor!H57),"",Liquor!H57))</f>
        <v/>
      </c>
      <c r="G4013" s="450" t="str">
        <f>Substitute(if(Liquor!H57=0,"",if(ISBLANK(Liquor!H57),"",if(AND(MOC!$J$164=true,MOC!$J$165=false),MOC!$I$164&amp;$B$3966,if(AND(MOC!$J$164=false,MOC!$J$165=true),$B$3966&amp;MOC!$I$165,if(AND(MOC!$J$164=true,MOC!$J$165=true),MOC!$I$164&amp;$B$3966&amp;MOC!$I$165,$B$3966)))))," Double ","")</f>
        <v/>
      </c>
      <c r="H4013" s="780">
        <f t="shared" si="41"/>
        <v>48</v>
      </c>
    </row>
    <row r="4014">
      <c r="A4014" s="779"/>
      <c r="D4014" s="795" t="str">
        <f>if(Liquor!H58=0,"",if(ISBLANK(Liquor!H58),"",if(AND(MOC!$J$161=true,MOC!$J$162=false),MOC!$I$164&amp;Liquor!E58,if(AND(MOC!$J$161=false,MOC!$J$162=true),Liquor!E58&amp;MOC!$I$162,if(AND(MOC!$J$161=true,MOC!$J$162=true),MOC!$I$161&amp;Liquor!E58&amp;MOC!$I$165,Liquor!E58)))))</f>
        <v/>
      </c>
      <c r="E4014" s="450" t="str">
        <f>if(Liquor!H58=0,"",if(ISBLANK(Liquor!H58),"",Liquor!H58))</f>
        <v/>
      </c>
      <c r="G4014" s="450" t="str">
        <f>Substitute(if(Liquor!H58=0,"",if(ISBLANK(Liquor!H58),"",if(AND(MOC!$J$164=true,MOC!$J$165=false),MOC!$I$164&amp;$B$3966,if(AND(MOC!$J$164=false,MOC!$J$165=true),$B$3966&amp;MOC!$I$165,if(AND(MOC!$J$164=true,MOC!$J$165=true),MOC!$I$164&amp;$B$3966&amp;MOC!$I$165,$B$3966)))))," Double ","")</f>
        <v/>
      </c>
      <c r="H4014" s="780">
        <f t="shared" si="41"/>
        <v>49</v>
      </c>
    </row>
    <row r="4015">
      <c r="A4015" s="779"/>
      <c r="D4015" s="795" t="str">
        <f>if(Liquor!H59=0,"",if(ISBLANK(Liquor!H59),"",if(AND(MOC!$J$161=true,MOC!$J$162=false),MOC!$I$164&amp;Liquor!E59,if(AND(MOC!$J$161=false,MOC!$J$162=true),Liquor!E59&amp;MOC!$I$162,if(AND(MOC!$J$161=true,MOC!$J$162=true),MOC!$I$161&amp;Liquor!E59&amp;MOC!$I$165,Liquor!E59)))))</f>
        <v/>
      </c>
      <c r="E4015" s="450" t="str">
        <f>if(Liquor!H59=0,"",if(ISBLANK(Liquor!H59),"",Liquor!H59))</f>
        <v/>
      </c>
      <c r="G4015" s="450" t="str">
        <f>Substitute(if(Liquor!H59=0,"",if(ISBLANK(Liquor!H59),"",if(AND(MOC!$J$164=true,MOC!$J$165=false),MOC!$I$164&amp;$B$3966,if(AND(MOC!$J$164=false,MOC!$J$165=true),$B$3966&amp;MOC!$I$165,if(AND(MOC!$J$164=true,MOC!$J$165=true),MOC!$I$164&amp;$B$3966&amp;MOC!$I$165,$B$3966)))))," Double ","")</f>
        <v/>
      </c>
      <c r="H4015" s="780">
        <f t="shared" si="41"/>
        <v>50</v>
      </c>
    </row>
    <row r="4016">
      <c r="A4016" s="779"/>
      <c r="D4016" s="795" t="str">
        <f>if(Liquor!H60=0,"",if(ISBLANK(Liquor!H60),"",if(AND(MOC!$J$161=true,MOC!$J$162=false),MOC!$I$164&amp;Liquor!E60,if(AND(MOC!$J$161=false,MOC!$J$162=true),Liquor!E60&amp;MOC!$I$162,if(AND(MOC!$J$161=true,MOC!$J$162=true),MOC!$I$161&amp;Liquor!E60&amp;MOC!$I$165,Liquor!E60)))))</f>
        <v/>
      </c>
      <c r="E4016" s="450" t="str">
        <f>if(Liquor!H60=0,"",if(ISBLANK(Liquor!H60),"",Liquor!H60))</f>
        <v/>
      </c>
      <c r="G4016" s="450" t="str">
        <f>Substitute(if(Liquor!H60=0,"",if(ISBLANK(Liquor!H60),"",if(AND(MOC!$J$164=true,MOC!$J$165=false),MOC!$I$164&amp;$B$3966,if(AND(MOC!$J$164=false,MOC!$J$165=true),$B$3966&amp;MOC!$I$165,if(AND(MOC!$J$164=true,MOC!$J$165=true),MOC!$I$164&amp;$B$3966&amp;MOC!$I$165,$B$3966)))))," Double ","")</f>
        <v/>
      </c>
      <c r="H4016" s="780">
        <f t="shared" si="41"/>
        <v>51</v>
      </c>
    </row>
    <row r="4017">
      <c r="A4017" s="779"/>
      <c r="D4017" s="795" t="str">
        <f>if(Liquor!H61=0,"",if(ISBLANK(Liquor!H61),"",if(AND(MOC!$J$161=true,MOC!$J$162=false),MOC!$I$164&amp;Liquor!E61,if(AND(MOC!$J$161=false,MOC!$J$162=true),Liquor!E61&amp;MOC!$I$162,if(AND(MOC!$J$161=true,MOC!$J$162=true),MOC!$I$161&amp;Liquor!E61&amp;MOC!$I$165,Liquor!E61)))))</f>
        <v/>
      </c>
      <c r="E4017" s="450" t="str">
        <f>if(Liquor!H61=0,"",if(ISBLANK(Liquor!H61),"",Liquor!H61))</f>
        <v/>
      </c>
      <c r="G4017" s="450" t="str">
        <f>Substitute(if(Liquor!H61=0,"",if(ISBLANK(Liquor!H61),"",if(AND(MOC!$J$164=true,MOC!$J$165=false),MOC!$I$164&amp;$B$3966,if(AND(MOC!$J$164=false,MOC!$J$165=true),$B$3966&amp;MOC!$I$165,if(AND(MOC!$J$164=true,MOC!$J$165=true),MOC!$I$164&amp;$B$3966&amp;MOC!$I$165,$B$3966)))))," Double ","")</f>
        <v/>
      </c>
      <c r="H4017" s="780">
        <f t="shared" si="41"/>
        <v>52</v>
      </c>
    </row>
    <row r="4018">
      <c r="A4018" s="779"/>
      <c r="D4018" s="795" t="str">
        <f>if(Liquor!H62=0,"",if(ISBLANK(Liquor!H62),"",if(AND(MOC!$J$161=true,MOC!$J$162=false),MOC!$I$164&amp;Liquor!E62,if(AND(MOC!$J$161=false,MOC!$J$162=true),Liquor!E62&amp;MOC!$I$162,if(AND(MOC!$J$161=true,MOC!$J$162=true),MOC!$I$161&amp;Liquor!E62&amp;MOC!$I$165,Liquor!E62)))))</f>
        <v/>
      </c>
      <c r="E4018" s="450" t="str">
        <f>if(Liquor!H62=0,"",if(ISBLANK(Liquor!H62),"",Liquor!H62))</f>
        <v/>
      </c>
      <c r="G4018" s="450" t="str">
        <f>Substitute(if(Liquor!H62=0,"",if(ISBLANK(Liquor!H62),"",if(AND(MOC!$J$164=true,MOC!$J$165=false),MOC!$I$164&amp;$B$3966,if(AND(MOC!$J$164=false,MOC!$J$165=true),$B$3966&amp;MOC!$I$165,if(AND(MOC!$J$164=true,MOC!$J$165=true),MOC!$I$164&amp;$B$3966&amp;MOC!$I$165,$B$3966)))))," Double ","")</f>
        <v/>
      </c>
      <c r="H4018" s="780">
        <f t="shared" si="41"/>
        <v>53</v>
      </c>
    </row>
    <row r="4019">
      <c r="A4019" s="779"/>
      <c r="D4019" s="795" t="str">
        <f>if(Liquor!H63=0,"",if(ISBLANK(Liquor!H63),"",if(AND(MOC!$J$161=true,MOC!$J$162=false),MOC!$I$164&amp;Liquor!E63,if(AND(MOC!$J$161=false,MOC!$J$162=true),Liquor!E63&amp;MOC!$I$162,if(AND(MOC!$J$161=true,MOC!$J$162=true),MOC!$I$161&amp;Liquor!E63&amp;MOC!$I$165,Liquor!E63)))))</f>
        <v/>
      </c>
      <c r="E4019" s="450" t="str">
        <f>if(Liquor!H63=0,"",if(ISBLANK(Liquor!H63),"",Liquor!H63))</f>
        <v/>
      </c>
      <c r="G4019" s="450" t="str">
        <f>Substitute(if(Liquor!H63=0,"",if(ISBLANK(Liquor!H63),"",if(AND(MOC!$J$164=true,MOC!$J$165=false),MOC!$I$164&amp;$B$3966,if(AND(MOC!$J$164=false,MOC!$J$165=true),$B$3966&amp;MOC!$I$165,if(AND(MOC!$J$164=true,MOC!$J$165=true),MOC!$I$164&amp;$B$3966&amp;MOC!$I$165,$B$3966)))))," Double ","")</f>
        <v/>
      </c>
      <c r="H4019" s="780">
        <f t="shared" si="41"/>
        <v>54</v>
      </c>
    </row>
    <row r="4020">
      <c r="A4020" s="779"/>
      <c r="D4020" s="795" t="str">
        <f>if(Liquor!H64=0,"",if(ISBLANK(Liquor!H64),"",if(AND(MOC!$J$161=true,MOC!$J$162=false),MOC!$I$164&amp;Liquor!E64,if(AND(MOC!$J$161=false,MOC!$J$162=true),Liquor!E64&amp;MOC!$I$162,if(AND(MOC!$J$161=true,MOC!$J$162=true),MOC!$I$161&amp;Liquor!E64&amp;MOC!$I$165,Liquor!E64)))))</f>
        <v/>
      </c>
      <c r="E4020" s="450" t="str">
        <f>if(Liquor!H64=0,"",if(ISBLANK(Liquor!H64),"",Liquor!H64))</f>
        <v/>
      </c>
      <c r="G4020" s="450" t="str">
        <f>Substitute(if(Liquor!H64=0,"",if(ISBLANK(Liquor!H64),"",if(AND(MOC!$J$164=true,MOC!$J$165=false),MOC!$I$164&amp;$B$3966,if(AND(MOC!$J$164=false,MOC!$J$165=true),$B$3966&amp;MOC!$I$165,if(AND(MOC!$J$164=true,MOC!$J$165=true),MOC!$I$164&amp;$B$3966&amp;MOC!$I$165,$B$3966)))))," Double ","")</f>
        <v/>
      </c>
      <c r="H4020" s="780">
        <f t="shared" si="41"/>
        <v>55</v>
      </c>
    </row>
    <row r="4021">
      <c r="A4021" s="779"/>
      <c r="D4021" s="795" t="str">
        <f>if(Liquor!H65=0,"",if(ISBLANK(Liquor!H65),"",if(AND(MOC!$J$161=true,MOC!$J$162=false),MOC!$I$164&amp;Liquor!E65,if(AND(MOC!$J$161=false,MOC!$J$162=true),Liquor!E65&amp;MOC!$I$162,if(AND(MOC!$J$161=true,MOC!$J$162=true),MOC!$I$161&amp;Liquor!E65&amp;MOC!$I$165,Liquor!E65)))))</f>
        <v/>
      </c>
      <c r="E4021" s="450" t="str">
        <f>if(Liquor!H65=0,"",if(ISBLANK(Liquor!H65),"",Liquor!H65))</f>
        <v/>
      </c>
      <c r="G4021" s="450" t="str">
        <f>Substitute(if(Liquor!H65=0,"",if(ISBLANK(Liquor!H65),"",if(AND(MOC!$J$164=true,MOC!$J$165=false),MOC!$I$164&amp;$B$3966,if(AND(MOC!$J$164=false,MOC!$J$165=true),$B$3966&amp;MOC!$I$165,if(AND(MOC!$J$164=true,MOC!$J$165=true),MOC!$I$164&amp;$B$3966&amp;MOC!$I$165,$B$3966)))))," Double ","")</f>
        <v/>
      </c>
      <c r="H4021" s="780">
        <f t="shared" si="41"/>
        <v>56</v>
      </c>
    </row>
    <row r="4022">
      <c r="A4022" s="779"/>
      <c r="D4022" s="795" t="str">
        <f>if(Liquor!H66=0,"",if(ISBLANK(Liquor!H66),"",if(AND(MOC!$J$161=true,MOC!$J$162=false),MOC!$I$164&amp;Liquor!E66,if(AND(MOC!$J$161=false,MOC!$J$162=true),Liquor!E66&amp;MOC!$I$162,if(AND(MOC!$J$161=true,MOC!$J$162=true),MOC!$I$161&amp;Liquor!E66&amp;MOC!$I$165,Liquor!E66)))))</f>
        <v/>
      </c>
      <c r="E4022" s="450" t="str">
        <f>if(Liquor!H66=0,"",if(ISBLANK(Liquor!H66),"",Liquor!H66))</f>
        <v/>
      </c>
      <c r="G4022" s="450" t="str">
        <f>Substitute(if(Liquor!H66=0,"",if(ISBLANK(Liquor!H66),"",if(AND(MOC!$J$164=true,MOC!$J$165=false),MOC!$I$164&amp;$B$3966,if(AND(MOC!$J$164=false,MOC!$J$165=true),$B$3966&amp;MOC!$I$165,if(AND(MOC!$J$164=true,MOC!$J$165=true),MOC!$I$164&amp;$B$3966&amp;MOC!$I$165,$B$3966)))))," Double ","")</f>
        <v/>
      </c>
      <c r="H4022" s="780">
        <f t="shared" si="41"/>
        <v>57</v>
      </c>
    </row>
    <row r="4023">
      <c r="A4023" s="779"/>
      <c r="D4023" s="795" t="str">
        <f>if(Liquor!H67=0,"",if(ISBLANK(Liquor!H67),"",if(AND(MOC!$J$161=true,MOC!$J$162=false),MOC!$I$164&amp;Liquor!E67,if(AND(MOC!$J$161=false,MOC!$J$162=true),Liquor!E67&amp;MOC!$I$162,if(AND(MOC!$J$161=true,MOC!$J$162=true),MOC!$I$161&amp;Liquor!E67&amp;MOC!$I$165,Liquor!E67)))))</f>
        <v/>
      </c>
      <c r="E4023" s="450" t="str">
        <f>if(Liquor!H67=0,"",if(ISBLANK(Liquor!H67),"",Liquor!H67))</f>
        <v/>
      </c>
      <c r="G4023" s="450" t="str">
        <f>Substitute(if(Liquor!H67=0,"",if(ISBLANK(Liquor!H67),"",if(AND(MOC!$J$164=true,MOC!$J$165=false),MOC!$I$164&amp;$B$3966,if(AND(MOC!$J$164=false,MOC!$J$165=true),$B$3966&amp;MOC!$I$165,if(AND(MOC!$J$164=true,MOC!$J$165=true),MOC!$I$164&amp;$B$3966&amp;MOC!$I$165,$B$3966)))))," Double ","")</f>
        <v/>
      </c>
      <c r="H4023" s="780">
        <f t="shared" si="41"/>
        <v>58</v>
      </c>
    </row>
    <row r="4024">
      <c r="A4024" s="779"/>
      <c r="D4024" s="795" t="str">
        <f>if(Liquor!H68=0,"",if(ISBLANK(Liquor!H68),"",if(AND(MOC!$J$161=true,MOC!$J$162=false),MOC!$I$164&amp;Liquor!E68,if(AND(MOC!$J$161=false,MOC!$J$162=true),Liquor!E68&amp;MOC!$I$162,if(AND(MOC!$J$161=true,MOC!$J$162=true),MOC!$I$161&amp;Liquor!E68&amp;MOC!$I$165,Liquor!E68)))))</f>
        <v/>
      </c>
      <c r="E4024" s="450" t="str">
        <f>if(Liquor!H68=0,"",if(ISBLANK(Liquor!H68),"",Liquor!H68))</f>
        <v/>
      </c>
      <c r="G4024" s="450" t="str">
        <f>Substitute(if(Liquor!H68=0,"",if(ISBLANK(Liquor!H68),"",if(AND(MOC!$J$164=true,MOC!$J$165=false),MOC!$I$164&amp;$B$3966,if(AND(MOC!$J$164=false,MOC!$J$165=true),$B$3966&amp;MOC!$I$165,if(AND(MOC!$J$164=true,MOC!$J$165=true),MOC!$I$164&amp;$B$3966&amp;MOC!$I$165,$B$3966)))))," Double ","")</f>
        <v/>
      </c>
      <c r="H4024" s="780">
        <f t="shared" si="41"/>
        <v>59</v>
      </c>
    </row>
    <row r="4025">
      <c r="A4025" s="779"/>
      <c r="D4025" s="795" t="str">
        <f>if(Liquor!H69=0,"",if(ISBLANK(Liquor!H69),"",if(AND(MOC!$J$161=true,MOC!$J$162=false),MOC!$I$164&amp;Liquor!E69,if(AND(MOC!$J$161=false,MOC!$J$162=true),Liquor!E69&amp;MOC!$I$162,if(AND(MOC!$J$161=true,MOC!$J$162=true),MOC!$I$161&amp;Liquor!E69&amp;MOC!$I$165,Liquor!E69)))))</f>
        <v/>
      </c>
      <c r="E4025" s="450" t="str">
        <f>if(Liquor!H69=0,"",if(ISBLANK(Liquor!H69),"",Liquor!H69))</f>
        <v/>
      </c>
      <c r="G4025" s="450" t="str">
        <f>Substitute(if(Liquor!H69=0,"",if(ISBLANK(Liquor!H69),"",if(AND(MOC!$J$164=true,MOC!$J$165=false),MOC!$I$164&amp;$B$3966,if(AND(MOC!$J$164=false,MOC!$J$165=true),$B$3966&amp;MOC!$I$165,if(AND(MOC!$J$164=true,MOC!$J$165=true),MOC!$I$164&amp;$B$3966&amp;MOC!$I$165,$B$3966)))))," Double ","")</f>
        <v/>
      </c>
      <c r="H4025" s="780">
        <f t="shared" si="41"/>
        <v>60</v>
      </c>
    </row>
    <row r="4026">
      <c r="A4026" s="779"/>
      <c r="D4026" s="795" t="str">
        <f>if(Liquor!H70=0,"",if(ISBLANK(Liquor!H70),"",if(AND(MOC!$J$161=true,MOC!$J$162=false),MOC!$I$164&amp;Liquor!E70,if(AND(MOC!$J$161=false,MOC!$J$162=true),Liquor!E70&amp;MOC!$I$162,if(AND(MOC!$J$161=true,MOC!$J$162=true),MOC!$I$161&amp;Liquor!E70&amp;MOC!$I$165,Liquor!E70)))))</f>
        <v/>
      </c>
      <c r="E4026" s="450" t="str">
        <f>if(Liquor!H70=0,"",if(ISBLANK(Liquor!H70),"",Liquor!H70))</f>
        <v/>
      </c>
      <c r="G4026" s="450" t="str">
        <f>Substitute(if(Liquor!H70=0,"",if(ISBLANK(Liquor!H70),"",if(AND(MOC!$J$164=true,MOC!$J$165=false),MOC!$I$164&amp;$B$3966,if(AND(MOC!$J$164=false,MOC!$J$165=true),$B$3966&amp;MOC!$I$165,if(AND(MOC!$J$164=true,MOC!$J$165=true),MOC!$I$164&amp;$B$3966&amp;MOC!$I$165,$B$3966)))))," Double ","")</f>
        <v/>
      </c>
      <c r="H4026" s="780">
        <f t="shared" si="41"/>
        <v>61</v>
      </c>
    </row>
    <row r="4027">
      <c r="A4027" s="779"/>
      <c r="D4027" s="795" t="str">
        <f>if(Liquor!H71=0,"",if(ISBLANK(Liquor!H71),"",if(AND(MOC!$J$161=true,MOC!$J$162=false),MOC!$I$164&amp;Liquor!E71,if(AND(MOC!$J$161=false,MOC!$J$162=true),Liquor!E71&amp;MOC!$I$162,if(AND(MOC!$J$161=true,MOC!$J$162=true),MOC!$I$161&amp;Liquor!E71&amp;MOC!$I$165,Liquor!E71)))))</f>
        <v/>
      </c>
      <c r="E4027" s="450" t="str">
        <f>if(Liquor!H71=0,"",if(ISBLANK(Liquor!H71),"",Liquor!H71))</f>
        <v/>
      </c>
      <c r="G4027" s="450" t="str">
        <f>Substitute(if(Liquor!H71=0,"",if(ISBLANK(Liquor!H71),"",if(AND(MOC!$J$164=true,MOC!$J$165=false),MOC!$I$164&amp;$B$3966,if(AND(MOC!$J$164=false,MOC!$J$165=true),$B$3966&amp;MOC!$I$165,if(AND(MOC!$J$164=true,MOC!$J$165=true),MOC!$I$164&amp;$B$3966&amp;MOC!$I$165,$B$3966)))))," Double ","")</f>
        <v/>
      </c>
      <c r="H4027" s="780">
        <f t="shared" si="41"/>
        <v>62</v>
      </c>
    </row>
    <row r="4028">
      <c r="A4028" s="779"/>
      <c r="D4028" s="795" t="str">
        <f>if(Liquor!H72=0,"",if(ISBLANK(Liquor!H72),"",if(AND(MOC!$J$161=true,MOC!$J$162=false),MOC!$I$164&amp;Liquor!E72,if(AND(MOC!$J$161=false,MOC!$J$162=true),Liquor!E72&amp;MOC!$I$162,if(AND(MOC!$J$161=true,MOC!$J$162=true),MOC!$I$161&amp;Liquor!E72&amp;MOC!$I$165,Liquor!E72)))))</f>
        <v/>
      </c>
      <c r="E4028" s="450" t="str">
        <f>if(Liquor!H72=0,"",if(ISBLANK(Liquor!H72),"",Liquor!H72))</f>
        <v/>
      </c>
      <c r="G4028" s="450" t="str">
        <f>Substitute(if(Liquor!H72=0,"",if(ISBLANK(Liquor!H72),"",if(AND(MOC!$J$164=true,MOC!$J$165=false),MOC!$I$164&amp;$B$3966,if(AND(MOC!$J$164=false,MOC!$J$165=true),$B$3966&amp;MOC!$I$165,if(AND(MOC!$J$164=true,MOC!$J$165=true),MOC!$I$164&amp;$B$3966&amp;MOC!$I$165,$B$3966)))))," Double ","")</f>
        <v/>
      </c>
      <c r="H4028" s="780">
        <f t="shared" si="41"/>
        <v>63</v>
      </c>
    </row>
    <row r="4029">
      <c r="A4029" s="779"/>
      <c r="D4029" s="795" t="str">
        <f>if(Liquor!H73=0,"",if(ISBLANK(Liquor!H73),"",if(AND(MOC!$J$161=true,MOC!$J$162=false),MOC!$I$164&amp;Liquor!E73,if(AND(MOC!$J$161=false,MOC!$J$162=true),Liquor!E73&amp;MOC!$I$162,if(AND(MOC!$J$161=true,MOC!$J$162=true),MOC!$I$161&amp;Liquor!E73&amp;MOC!$I$165,Liquor!E73)))))</f>
        <v/>
      </c>
      <c r="E4029" s="450" t="str">
        <f>if(Liquor!H73=0,"",if(ISBLANK(Liquor!H73),"",Liquor!H73))</f>
        <v/>
      </c>
      <c r="G4029" s="450" t="str">
        <f>Substitute(if(Liquor!H73=0,"",if(ISBLANK(Liquor!H73),"",if(AND(MOC!$J$164=true,MOC!$J$165=false),MOC!$I$164&amp;$B$3966,if(AND(MOC!$J$164=false,MOC!$J$165=true),$B$3966&amp;MOC!$I$165,if(AND(MOC!$J$164=true,MOC!$J$165=true),MOC!$I$164&amp;$B$3966&amp;MOC!$I$165,$B$3966)))))," Double ","")</f>
        <v/>
      </c>
      <c r="H4029" s="780">
        <f t="shared" si="41"/>
        <v>64</v>
      </c>
    </row>
    <row r="4030">
      <c r="A4030" s="779"/>
      <c r="D4030" s="795" t="str">
        <f>if(Liquor!H74=0,"",if(ISBLANK(Liquor!H74),"",if(AND(MOC!$J$161=true,MOC!$J$162=false),MOC!$I$164&amp;Liquor!E74,if(AND(MOC!$J$161=false,MOC!$J$162=true),Liquor!E74&amp;MOC!$I$162,if(AND(MOC!$J$161=true,MOC!$J$162=true),MOC!$I$161&amp;Liquor!E74&amp;MOC!$I$165,Liquor!E74)))))</f>
        <v/>
      </c>
      <c r="E4030" s="450" t="str">
        <f>if(Liquor!H74=0,"",if(ISBLANK(Liquor!H74),"",Liquor!H74))</f>
        <v/>
      </c>
      <c r="G4030" s="450" t="str">
        <f>Substitute(if(Liquor!H74=0,"",if(ISBLANK(Liquor!H74),"",if(AND(MOC!$J$164=true,MOC!$J$165=false),MOC!$I$164&amp;$B$3966,if(AND(MOC!$J$164=false,MOC!$J$165=true),$B$3966&amp;MOC!$I$165,if(AND(MOC!$J$164=true,MOC!$J$165=true),MOC!$I$164&amp;$B$3966&amp;MOC!$I$165,$B$3966)))))," Double ","")</f>
        <v/>
      </c>
      <c r="H4030" s="780">
        <f t="shared" si="41"/>
        <v>65</v>
      </c>
    </row>
    <row r="4031">
      <c r="A4031" s="779"/>
      <c r="D4031" s="795" t="str">
        <f>if(Liquor!H75=0,"",if(ISBLANK(Liquor!H75),"",if(AND(MOC!$J$161=true,MOC!$J$162=false),MOC!$I$164&amp;Liquor!E75,if(AND(MOC!$J$161=false,MOC!$J$162=true),Liquor!E75&amp;MOC!$I$162,if(AND(MOC!$J$161=true,MOC!$J$162=true),MOC!$I$161&amp;Liquor!E75&amp;MOC!$I$165,Liquor!E75)))))</f>
        <v/>
      </c>
      <c r="E4031" s="450" t="str">
        <f>if(Liquor!H75=0,"",if(ISBLANK(Liquor!H75),"",Liquor!H75))</f>
        <v/>
      </c>
      <c r="G4031" s="450" t="str">
        <f>Substitute(if(Liquor!H75=0,"",if(ISBLANK(Liquor!H75),"",if(AND(MOC!$J$164=true,MOC!$J$165=false),MOC!$I$164&amp;$B$3966,if(AND(MOC!$J$164=false,MOC!$J$165=true),$B$3966&amp;MOC!$I$165,if(AND(MOC!$J$164=true,MOC!$J$165=true),MOC!$I$164&amp;$B$3966&amp;MOC!$I$165,$B$3966)))))," Double ","")</f>
        <v/>
      </c>
      <c r="H4031" s="780">
        <f t="shared" si="41"/>
        <v>66</v>
      </c>
    </row>
    <row r="4032">
      <c r="A4032" s="779"/>
      <c r="D4032" s="795" t="str">
        <f>if(Liquor!H76=0,"",if(ISBLANK(Liquor!H76),"",if(AND(MOC!$J$161=true,MOC!$J$162=false),MOC!$I$164&amp;Liquor!E76,if(AND(MOC!$J$161=false,MOC!$J$162=true),Liquor!E76&amp;MOC!$I$162,if(AND(MOC!$J$161=true,MOC!$J$162=true),MOC!$I$161&amp;Liquor!E76&amp;MOC!$I$165,Liquor!E76)))))</f>
        <v/>
      </c>
      <c r="E4032" s="450" t="str">
        <f>if(Liquor!H76=0,"",if(ISBLANK(Liquor!H76),"",Liquor!H76))</f>
        <v/>
      </c>
      <c r="G4032" s="450" t="str">
        <f>Substitute(if(Liquor!H76=0,"",if(ISBLANK(Liquor!H76),"",if(AND(MOC!$J$164=true,MOC!$J$165=false),MOC!$I$164&amp;$B$3966,if(AND(MOC!$J$164=false,MOC!$J$165=true),$B$3966&amp;MOC!$I$165,if(AND(MOC!$J$164=true,MOC!$J$165=true),MOC!$I$164&amp;$B$3966&amp;MOC!$I$165,$B$3966)))))," Double ","")</f>
        <v/>
      </c>
      <c r="H4032" s="780">
        <f t="shared" si="41"/>
        <v>67</v>
      </c>
    </row>
    <row r="4033">
      <c r="A4033" s="779"/>
      <c r="D4033" s="795" t="str">
        <f>if(Liquor!H77=0,"",if(ISBLANK(Liquor!H77),"",if(AND(MOC!$J$161=true,MOC!$J$162=false),MOC!$I$164&amp;Liquor!E77,if(AND(MOC!$J$161=false,MOC!$J$162=true),Liquor!E77&amp;MOC!$I$162,if(AND(MOC!$J$161=true,MOC!$J$162=true),MOC!$I$161&amp;Liquor!E77&amp;MOC!$I$165,Liquor!E77)))))</f>
        <v/>
      </c>
      <c r="E4033" s="450" t="str">
        <f>if(Liquor!H77=0,"",if(ISBLANK(Liquor!H77),"",Liquor!H77))</f>
        <v/>
      </c>
      <c r="G4033" s="450" t="str">
        <f>Substitute(if(Liquor!H77=0,"",if(ISBLANK(Liquor!H77),"",if(AND(MOC!$J$164=true,MOC!$J$165=false),MOC!$I$164&amp;$B$3966,if(AND(MOC!$J$164=false,MOC!$J$165=true),$B$3966&amp;MOC!$I$165,if(AND(MOC!$J$164=true,MOC!$J$165=true),MOC!$I$164&amp;$B$3966&amp;MOC!$I$165,$B$3966)))))," Double ","")</f>
        <v/>
      </c>
      <c r="H4033" s="780">
        <f t="shared" si="41"/>
        <v>68</v>
      </c>
    </row>
    <row r="4034">
      <c r="A4034" s="779"/>
      <c r="D4034" s="795" t="str">
        <f>if(Liquor!H78=0,"",if(ISBLANK(Liquor!H78),"",if(AND(MOC!$J$161=true,MOC!$J$162=false),MOC!$I$164&amp;Liquor!E78,if(AND(MOC!$J$161=false,MOC!$J$162=true),Liquor!E78&amp;MOC!$I$162,if(AND(MOC!$J$161=true,MOC!$J$162=true),MOC!$I$161&amp;Liquor!E78&amp;MOC!$I$165,Liquor!E78)))))</f>
        <v/>
      </c>
      <c r="E4034" s="450" t="str">
        <f>if(Liquor!H78=0,"",if(ISBLANK(Liquor!H78),"",Liquor!H78))</f>
        <v/>
      </c>
      <c r="G4034" s="450" t="str">
        <f>Substitute(if(Liquor!H78=0,"",if(ISBLANK(Liquor!H78),"",if(AND(MOC!$J$164=true,MOC!$J$165=false),MOC!$I$164&amp;$B$3966,if(AND(MOC!$J$164=false,MOC!$J$165=true),$B$3966&amp;MOC!$I$165,if(AND(MOC!$J$164=true,MOC!$J$165=true),MOC!$I$164&amp;$B$3966&amp;MOC!$I$165,$B$3966)))))," Double ","")</f>
        <v/>
      </c>
      <c r="H4034" s="780">
        <f t="shared" si="41"/>
        <v>69</v>
      </c>
    </row>
    <row r="4035">
      <c r="A4035" s="779"/>
      <c r="D4035" s="795" t="str">
        <f>if(Liquor!H79=0,"",if(ISBLANK(Liquor!H79),"",if(AND(MOC!$J$161=true,MOC!$J$162=false),MOC!$I$164&amp;Liquor!E79,if(AND(MOC!$J$161=false,MOC!$J$162=true),Liquor!E79&amp;MOC!$I$162,if(AND(MOC!$J$161=true,MOC!$J$162=true),MOC!$I$161&amp;Liquor!E79&amp;MOC!$I$165,Liquor!E79)))))</f>
        <v/>
      </c>
      <c r="E4035" s="450" t="str">
        <f>if(Liquor!H79=0,"",if(ISBLANK(Liquor!H79),"",Liquor!H79))</f>
        <v/>
      </c>
      <c r="G4035" s="450" t="str">
        <f>Substitute(if(Liquor!H79=0,"",if(ISBLANK(Liquor!H79),"",if(AND(MOC!$J$164=true,MOC!$J$165=false),MOC!$I$164&amp;$B$3966,if(AND(MOC!$J$164=false,MOC!$J$165=true),$B$3966&amp;MOC!$I$165,if(AND(MOC!$J$164=true,MOC!$J$165=true),MOC!$I$164&amp;$B$3966&amp;MOC!$I$165,$B$3966)))))," Double ","")</f>
        <v/>
      </c>
      <c r="H4035" s="780">
        <f t="shared" si="41"/>
        <v>70</v>
      </c>
    </row>
    <row r="4036">
      <c r="A4036" s="779"/>
      <c r="D4036" s="795" t="str">
        <f>if(Liquor!H80=0,"",if(ISBLANK(Liquor!H80),"",if(AND(MOC!$J$161=true,MOC!$J$162=false),MOC!$I$164&amp;Liquor!E80,if(AND(MOC!$J$161=false,MOC!$J$162=true),Liquor!E80&amp;MOC!$I$162,if(AND(MOC!$J$161=true,MOC!$J$162=true),MOC!$I$161&amp;Liquor!E80&amp;MOC!$I$165,Liquor!E80)))))</f>
        <v/>
      </c>
      <c r="E4036" s="450" t="str">
        <f>if(Liquor!H80=0,"",if(ISBLANK(Liquor!H80),"",Liquor!H80))</f>
        <v/>
      </c>
      <c r="G4036" s="450" t="str">
        <f>Substitute(if(Liquor!H80=0,"",if(ISBLANK(Liquor!H80),"",if(AND(MOC!$J$164=true,MOC!$J$165=false),MOC!$I$164&amp;$B$3966,if(AND(MOC!$J$164=false,MOC!$J$165=true),$B$3966&amp;MOC!$I$165,if(AND(MOC!$J$164=true,MOC!$J$165=true),MOC!$I$164&amp;$B$3966&amp;MOC!$I$165,$B$3966)))))," Double ","")</f>
        <v/>
      </c>
      <c r="H4036" s="780">
        <f t="shared" si="41"/>
        <v>71</v>
      </c>
    </row>
    <row r="4037">
      <c r="A4037" s="779"/>
      <c r="D4037" s="795" t="str">
        <f>if(Liquor!H81=0,"",if(ISBLANK(Liquor!H81),"",if(AND(MOC!$J$161=true,MOC!$J$162=false),MOC!$I$164&amp;Liquor!E81,if(AND(MOC!$J$161=false,MOC!$J$162=true),Liquor!E81&amp;MOC!$I$162,if(AND(MOC!$J$161=true,MOC!$J$162=true),MOC!$I$161&amp;Liquor!E81&amp;MOC!$I$165,Liquor!E81)))))</f>
        <v/>
      </c>
      <c r="E4037" s="450" t="str">
        <f>if(Liquor!H81=0,"",if(ISBLANK(Liquor!H81),"",Liquor!H81))</f>
        <v/>
      </c>
      <c r="G4037" s="450" t="str">
        <f>Substitute(if(Liquor!H81=0,"",if(ISBLANK(Liquor!H81),"",if(AND(MOC!$J$164=true,MOC!$J$165=false),MOC!$I$164&amp;$B$3966,if(AND(MOC!$J$164=false,MOC!$J$165=true),$B$3966&amp;MOC!$I$165,if(AND(MOC!$J$164=true,MOC!$J$165=true),MOC!$I$164&amp;$B$3966&amp;MOC!$I$165,$B$3966)))))," Double ","")</f>
        <v/>
      </c>
      <c r="H4037" s="780">
        <f t="shared" si="41"/>
        <v>72</v>
      </c>
    </row>
    <row r="4038">
      <c r="A4038" s="779"/>
      <c r="D4038" s="795" t="str">
        <f>if(Liquor!H82=0,"",if(ISBLANK(Liquor!H82),"",if(AND(MOC!$J$161=true,MOC!$J$162=false),MOC!$I$164&amp;Liquor!E82,if(AND(MOC!$J$161=false,MOC!$J$162=true),Liquor!E82&amp;MOC!$I$162,if(AND(MOC!$J$161=true,MOC!$J$162=true),MOC!$I$161&amp;Liquor!E82&amp;MOC!$I$165,Liquor!E82)))))</f>
        <v/>
      </c>
      <c r="E4038" s="450" t="str">
        <f>if(Liquor!H82=0,"",if(ISBLANK(Liquor!H82),"",Liquor!H82))</f>
        <v/>
      </c>
      <c r="G4038" s="450" t="str">
        <f>Substitute(if(Liquor!H82=0,"",if(ISBLANK(Liquor!H82),"",if(AND(MOC!$J$164=true,MOC!$J$165=false),MOC!$I$164&amp;$B$3966,if(AND(MOC!$J$164=false,MOC!$J$165=true),$B$3966&amp;MOC!$I$165,if(AND(MOC!$J$164=true,MOC!$J$165=true),MOC!$I$164&amp;$B$3966&amp;MOC!$I$165,$B$3966)))))," Double ","")</f>
        <v/>
      </c>
      <c r="H4038" s="780">
        <f t="shared" si="41"/>
        <v>73</v>
      </c>
    </row>
    <row r="4039">
      <c r="A4039" s="779"/>
      <c r="D4039" s="795" t="str">
        <f>if(Liquor!H83=0,"",if(ISBLANK(Liquor!H83),"",if(AND(MOC!$J$161=true,MOC!$J$162=false),MOC!$I$164&amp;Liquor!E83,if(AND(MOC!$J$161=false,MOC!$J$162=true),Liquor!E83&amp;MOC!$I$162,if(AND(MOC!$J$161=true,MOC!$J$162=true),MOC!$I$161&amp;Liquor!E83&amp;MOC!$I$165,Liquor!E83)))))</f>
        <v/>
      </c>
      <c r="E4039" s="450" t="str">
        <f>if(Liquor!H83=0,"",if(ISBLANK(Liquor!H83),"",Liquor!H83))</f>
        <v/>
      </c>
      <c r="G4039" s="450" t="str">
        <f>Substitute(if(Liquor!H83=0,"",if(ISBLANK(Liquor!H83),"",if(AND(MOC!$J$164=true,MOC!$J$165=false),MOC!$I$164&amp;$B$3966,if(AND(MOC!$J$164=false,MOC!$J$165=true),$B$3966&amp;MOC!$I$165,if(AND(MOC!$J$164=true,MOC!$J$165=true),MOC!$I$164&amp;$B$3966&amp;MOC!$I$165,$B$3966)))))," Double ","")</f>
        <v/>
      </c>
      <c r="H4039" s="780">
        <f t="shared" si="41"/>
        <v>74</v>
      </c>
    </row>
    <row r="4040">
      <c r="A4040" s="779"/>
      <c r="D4040" s="795" t="str">
        <f>if(Liquor!H84=0,"",if(ISBLANK(Liquor!H84),"",if(AND(MOC!$J$161=true,MOC!$J$162=false),MOC!$I$164&amp;Liquor!E84,if(AND(MOC!$J$161=false,MOC!$J$162=true),Liquor!E84&amp;MOC!$I$162,if(AND(MOC!$J$161=true,MOC!$J$162=true),MOC!$I$161&amp;Liquor!E84&amp;MOC!$I$165,Liquor!E84)))))</f>
        <v/>
      </c>
      <c r="E4040" s="450" t="str">
        <f>if(Liquor!H84=0,"",if(ISBLANK(Liquor!H84),"",Liquor!H84))</f>
        <v/>
      </c>
      <c r="G4040" s="450" t="str">
        <f>Substitute(if(Liquor!H84=0,"",if(ISBLANK(Liquor!H84),"",if(AND(MOC!$J$164=true,MOC!$J$165=false),MOC!$I$164&amp;$B$3966,if(AND(MOC!$J$164=false,MOC!$J$165=true),$B$3966&amp;MOC!$I$165,if(AND(MOC!$J$164=true,MOC!$J$165=true),MOC!$I$164&amp;$B$3966&amp;MOC!$I$165,$B$3966)))))," Double ","")</f>
        <v/>
      </c>
      <c r="H4040" s="780">
        <f t="shared" si="41"/>
        <v>75</v>
      </c>
    </row>
    <row r="4041">
      <c r="A4041" s="779"/>
      <c r="D4041" s="795" t="str">
        <f>if(Liquor!H85=0,"",if(ISBLANK(Liquor!H85),"",if(AND(MOC!$J$161=true,MOC!$J$162=false),MOC!$I$164&amp;Liquor!E85,if(AND(MOC!$J$161=false,MOC!$J$162=true),Liquor!E85&amp;MOC!$I$162,if(AND(MOC!$J$161=true,MOC!$J$162=true),MOC!$I$161&amp;Liquor!E85&amp;MOC!$I$165,Liquor!E85)))))</f>
        <v/>
      </c>
      <c r="E4041" s="450" t="str">
        <f>if(Liquor!H85=0,"",if(ISBLANK(Liquor!H85),"",Liquor!H85))</f>
        <v/>
      </c>
      <c r="G4041" s="450" t="str">
        <f>Substitute(if(Liquor!H85=0,"",if(ISBLANK(Liquor!H85),"",if(AND(MOC!$J$164=true,MOC!$J$165=false),MOC!$I$164&amp;$B$3966,if(AND(MOC!$J$164=false,MOC!$J$165=true),$B$3966&amp;MOC!$I$165,if(AND(MOC!$J$164=true,MOC!$J$165=true),MOC!$I$164&amp;$B$3966&amp;MOC!$I$165,$B$3966)))))," Double ","")</f>
        <v/>
      </c>
      <c r="H4041" s="780">
        <f t="shared" si="41"/>
        <v>76</v>
      </c>
    </row>
    <row r="4042">
      <c r="A4042" s="779"/>
      <c r="D4042" s="795" t="str">
        <f>if(Liquor!H86=0,"",if(ISBLANK(Liquor!H86),"",if(AND(MOC!$J$161=true,MOC!$J$162=false),MOC!$I$164&amp;Liquor!E86,if(AND(MOC!$J$161=false,MOC!$J$162=true),Liquor!E86&amp;MOC!$I$162,if(AND(MOC!$J$161=true,MOC!$J$162=true),MOC!$I$161&amp;Liquor!E86&amp;MOC!$I$165,Liquor!E86)))))</f>
        <v/>
      </c>
      <c r="E4042" s="450" t="str">
        <f>if(Liquor!H86=0,"",if(ISBLANK(Liquor!H86),"",Liquor!H86))</f>
        <v/>
      </c>
      <c r="G4042" s="450" t="str">
        <f>Substitute(if(Liquor!H86=0,"",if(ISBLANK(Liquor!H86),"",if(AND(MOC!$J$164=true,MOC!$J$165=false),MOC!$I$164&amp;$B$3966,if(AND(MOC!$J$164=false,MOC!$J$165=true),$B$3966&amp;MOC!$I$165,if(AND(MOC!$J$164=true,MOC!$J$165=true),MOC!$I$164&amp;$B$3966&amp;MOC!$I$165,$B$3966)))))," Double ","")</f>
        <v/>
      </c>
      <c r="H4042" s="780">
        <f t="shared" si="41"/>
        <v>77</v>
      </c>
    </row>
    <row r="4043">
      <c r="A4043" s="779"/>
      <c r="D4043" s="795" t="str">
        <f>if(Liquor!H87=0,"",if(ISBLANK(Liquor!H87),"",if(AND(MOC!$J$161=true,MOC!$J$162=false),MOC!$I$164&amp;Liquor!E87,if(AND(MOC!$J$161=false,MOC!$J$162=true),Liquor!E87&amp;MOC!$I$162,if(AND(MOC!$J$161=true,MOC!$J$162=true),MOC!$I$161&amp;Liquor!E87&amp;MOC!$I$165,Liquor!E87)))))</f>
        <v/>
      </c>
      <c r="E4043" s="450" t="str">
        <f>if(Liquor!H87=0,"",if(ISBLANK(Liquor!H87),"",Liquor!H87))</f>
        <v/>
      </c>
      <c r="G4043" s="450" t="str">
        <f>Substitute(if(Liquor!H87=0,"",if(ISBLANK(Liquor!H87),"",if(AND(MOC!$J$164=true,MOC!$J$165=false),MOC!$I$164&amp;$B$3966,if(AND(MOC!$J$164=false,MOC!$J$165=true),$B$3966&amp;MOC!$I$165,if(AND(MOC!$J$164=true,MOC!$J$165=true),MOC!$I$164&amp;$B$3966&amp;MOC!$I$165,$B$3966)))))," Double ","")</f>
        <v/>
      </c>
      <c r="H4043" s="780">
        <f t="shared" si="41"/>
        <v>78</v>
      </c>
    </row>
    <row r="4044">
      <c r="A4044" s="779"/>
      <c r="D4044" s="795" t="str">
        <f>if(Liquor!H88=0,"",if(ISBLANK(Liquor!H88),"",if(AND(MOC!$J$161=true,MOC!$J$162=false),MOC!$I$164&amp;Liquor!E88,if(AND(MOC!$J$161=false,MOC!$J$162=true),Liquor!E88&amp;MOC!$I$162,if(AND(MOC!$J$161=true,MOC!$J$162=true),MOC!$I$161&amp;Liquor!E88&amp;MOC!$I$165,Liquor!E88)))))</f>
        <v/>
      </c>
      <c r="E4044" s="450" t="str">
        <f>if(Liquor!H88=0,"",if(ISBLANK(Liquor!H88),"",Liquor!H88))</f>
        <v/>
      </c>
      <c r="G4044" s="450" t="str">
        <f>Substitute(if(Liquor!H88=0,"",if(ISBLANK(Liquor!H88),"",if(AND(MOC!$J$164=true,MOC!$J$165=false),MOC!$I$164&amp;$B$3966,if(AND(MOC!$J$164=false,MOC!$J$165=true),$B$3966&amp;MOC!$I$165,if(AND(MOC!$J$164=true,MOC!$J$165=true),MOC!$I$164&amp;$B$3966&amp;MOC!$I$165,$B$3966)))))," Double ","")</f>
        <v/>
      </c>
      <c r="H4044" s="780">
        <f t="shared" si="41"/>
        <v>79</v>
      </c>
    </row>
    <row r="4045">
      <c r="A4045" s="779"/>
      <c r="D4045" s="795" t="str">
        <f>if(Liquor!H89=0,"",if(ISBLANK(Liquor!H89),"",if(AND(MOC!$J$161=true,MOC!$J$162=false),MOC!$I$164&amp;Liquor!E89,if(AND(MOC!$J$161=false,MOC!$J$162=true),Liquor!E89&amp;MOC!$I$162,if(AND(MOC!$J$161=true,MOC!$J$162=true),MOC!$I$161&amp;Liquor!E89&amp;MOC!$I$165,Liquor!E89)))))</f>
        <v/>
      </c>
      <c r="E4045" s="450" t="str">
        <f>if(Liquor!H89=0,"",if(ISBLANK(Liquor!H89),"",Liquor!H89))</f>
        <v/>
      </c>
      <c r="G4045" s="450" t="str">
        <f>Substitute(if(Liquor!H89=0,"",if(ISBLANK(Liquor!H89),"",if(AND(MOC!$J$164=true,MOC!$J$165=false),MOC!$I$164&amp;$B$3966,if(AND(MOC!$J$164=false,MOC!$J$165=true),$B$3966&amp;MOC!$I$165,if(AND(MOC!$J$164=true,MOC!$J$165=true),MOC!$I$164&amp;$B$3966&amp;MOC!$I$165,$B$3966)))))," Double ","")</f>
        <v/>
      </c>
      <c r="H4045" s="780">
        <f t="shared" si="41"/>
        <v>80</v>
      </c>
    </row>
    <row r="4046">
      <c r="A4046" s="779"/>
      <c r="D4046" s="795" t="str">
        <f>if(Liquor!H90=0,"",if(ISBLANK(Liquor!H90),"",if(AND(MOC!$J$161=true,MOC!$J$162=false),MOC!$I$164&amp;Liquor!E90,if(AND(MOC!$J$161=false,MOC!$J$162=true),Liquor!E90&amp;MOC!$I$162,if(AND(MOC!$J$161=true,MOC!$J$162=true),MOC!$I$161&amp;Liquor!E90&amp;MOC!$I$165,Liquor!E90)))))</f>
        <v/>
      </c>
      <c r="E4046" s="450" t="str">
        <f>if(Liquor!H90=0,"",if(ISBLANK(Liquor!H90),"",Liquor!H90))</f>
        <v/>
      </c>
      <c r="G4046" s="450" t="str">
        <f>Substitute(if(Liquor!H90=0,"",if(ISBLANK(Liquor!H90),"",if(AND(MOC!$J$164=true,MOC!$J$165=false),MOC!$I$164&amp;$B$3966,if(AND(MOC!$J$164=false,MOC!$J$165=true),$B$3966&amp;MOC!$I$165,if(AND(MOC!$J$164=true,MOC!$J$165=true),MOC!$I$164&amp;$B$3966&amp;MOC!$I$165,$B$3966)))))," Double ","")</f>
        <v/>
      </c>
      <c r="H4046" s="780">
        <f t="shared" si="41"/>
        <v>81</v>
      </c>
    </row>
    <row r="4047">
      <c r="A4047" s="779"/>
      <c r="D4047" s="795" t="str">
        <f>if(Liquor!H91=0,"",if(ISBLANK(Liquor!H91),"",if(AND(MOC!$J$161=true,MOC!$J$162=false),MOC!$I$164&amp;Liquor!E91,if(AND(MOC!$J$161=false,MOC!$J$162=true),Liquor!E91&amp;MOC!$I$162,if(AND(MOC!$J$161=true,MOC!$J$162=true),MOC!$I$161&amp;Liquor!E91&amp;MOC!$I$165,Liquor!E91)))))</f>
        <v/>
      </c>
      <c r="E4047" s="450" t="str">
        <f>if(Liquor!H91=0,"",if(ISBLANK(Liquor!H91),"",Liquor!H91))</f>
        <v/>
      </c>
      <c r="G4047" s="450" t="str">
        <f>Substitute(if(Liquor!H91=0,"",if(ISBLANK(Liquor!H91),"",if(AND(MOC!$J$164=true,MOC!$J$165=false),MOC!$I$164&amp;$B$3966,if(AND(MOC!$J$164=false,MOC!$J$165=true),$B$3966&amp;MOC!$I$165,if(AND(MOC!$J$164=true,MOC!$J$165=true),MOC!$I$164&amp;$B$3966&amp;MOC!$I$165,$B$3966)))))," Double ","")</f>
        <v/>
      </c>
      <c r="H4047" s="780">
        <f t="shared" si="41"/>
        <v>82</v>
      </c>
    </row>
    <row r="4048">
      <c r="A4048" s="779"/>
      <c r="D4048" s="795" t="str">
        <f>if(Liquor!H92=0,"",if(ISBLANK(Liquor!H92),"",if(AND(MOC!$J$161=true,MOC!$J$162=false),MOC!$I$164&amp;Liquor!E92,if(AND(MOC!$J$161=false,MOC!$J$162=true),Liquor!E92&amp;MOC!$I$162,if(AND(MOC!$J$161=true,MOC!$J$162=true),MOC!$I$161&amp;Liquor!E92&amp;MOC!$I$165,Liquor!E92)))))</f>
        <v/>
      </c>
      <c r="E4048" s="450" t="str">
        <f>if(Liquor!H92=0,"",if(ISBLANK(Liquor!H92),"",Liquor!H92))</f>
        <v/>
      </c>
      <c r="G4048" s="450" t="str">
        <f>Substitute(if(Liquor!H92=0,"",if(ISBLANK(Liquor!H92),"",if(AND(MOC!$J$164=true,MOC!$J$165=false),MOC!$I$164&amp;$B$3966,if(AND(MOC!$J$164=false,MOC!$J$165=true),$B$3966&amp;MOC!$I$165,if(AND(MOC!$J$164=true,MOC!$J$165=true),MOC!$I$164&amp;$B$3966&amp;MOC!$I$165,$B$3966)))))," Double ","")</f>
        <v/>
      </c>
      <c r="H4048" s="780">
        <f t="shared" si="41"/>
        <v>83</v>
      </c>
    </row>
    <row r="4049">
      <c r="A4049" s="779"/>
      <c r="D4049" s="795" t="str">
        <f>if(Liquor!H93=0,"",if(ISBLANK(Liquor!H93),"",if(AND(MOC!$J$161=true,MOC!$J$162=false),MOC!$I$164&amp;Liquor!E93,if(AND(MOC!$J$161=false,MOC!$J$162=true),Liquor!E93&amp;MOC!$I$162,if(AND(MOC!$J$161=true,MOC!$J$162=true),MOC!$I$161&amp;Liquor!E93&amp;MOC!$I$165,Liquor!E93)))))</f>
        <v/>
      </c>
      <c r="E4049" s="450" t="str">
        <f>if(Liquor!H93=0,"",if(ISBLANK(Liquor!H93),"",Liquor!H93))</f>
        <v/>
      </c>
      <c r="G4049" s="450" t="str">
        <f>Substitute(if(Liquor!H93=0,"",if(ISBLANK(Liquor!H93),"",if(AND(MOC!$J$164=true,MOC!$J$165=false),MOC!$I$164&amp;$B$3966,if(AND(MOC!$J$164=false,MOC!$J$165=true),$B$3966&amp;MOC!$I$165,if(AND(MOC!$J$164=true,MOC!$J$165=true),MOC!$I$164&amp;$B$3966&amp;MOC!$I$165,$B$3966)))))," Double ","")</f>
        <v/>
      </c>
      <c r="H4049" s="780">
        <f t="shared" si="41"/>
        <v>84</v>
      </c>
    </row>
    <row r="4050">
      <c r="A4050" s="779"/>
      <c r="D4050" s="795" t="str">
        <f>if(Liquor!H94=0,"",if(ISBLANK(Liquor!H94),"",if(AND(MOC!$J$161=true,MOC!$J$162=false),MOC!$I$164&amp;Liquor!E94,if(AND(MOC!$J$161=false,MOC!$J$162=true),Liquor!E94&amp;MOC!$I$162,if(AND(MOC!$J$161=true,MOC!$J$162=true),MOC!$I$161&amp;Liquor!E94&amp;MOC!$I$165,Liquor!E94)))))</f>
        <v/>
      </c>
      <c r="E4050" s="450" t="str">
        <f>if(Liquor!H94=0,"",if(ISBLANK(Liquor!H94),"",Liquor!H94))</f>
        <v/>
      </c>
      <c r="G4050" s="450" t="str">
        <f>Substitute(if(Liquor!H94=0,"",if(ISBLANK(Liquor!H94),"",if(AND(MOC!$J$164=true,MOC!$J$165=false),MOC!$I$164&amp;$B$3966,if(AND(MOC!$J$164=false,MOC!$J$165=true),$B$3966&amp;MOC!$I$165,if(AND(MOC!$J$164=true,MOC!$J$165=true),MOC!$I$164&amp;$B$3966&amp;MOC!$I$165,$B$3966)))))," Double ","")</f>
        <v/>
      </c>
      <c r="H4050" s="780">
        <f t="shared" si="41"/>
        <v>85</v>
      </c>
    </row>
    <row r="4051">
      <c r="A4051" s="779"/>
      <c r="D4051" s="795" t="str">
        <f>if(Liquor!H95=0,"",if(ISBLANK(Liquor!H95),"",if(AND(MOC!$J$161=true,MOC!$J$162=false),MOC!$I$164&amp;Liquor!E95,if(AND(MOC!$J$161=false,MOC!$J$162=true),Liquor!E95&amp;MOC!$I$162,if(AND(MOC!$J$161=true,MOC!$J$162=true),MOC!$I$161&amp;Liquor!E95&amp;MOC!$I$165,Liquor!E95)))))</f>
        <v/>
      </c>
      <c r="E4051" s="450" t="str">
        <f>if(Liquor!H95=0,"",if(ISBLANK(Liquor!H95),"",Liquor!H95))</f>
        <v/>
      </c>
      <c r="G4051" s="450" t="str">
        <f>Substitute(if(Liquor!H95=0,"",if(ISBLANK(Liquor!H95),"",if(AND(MOC!$J$164=true,MOC!$J$165=false),MOC!$I$164&amp;$B$3966,if(AND(MOC!$J$164=false,MOC!$J$165=true),$B$3966&amp;MOC!$I$165,if(AND(MOC!$J$164=true,MOC!$J$165=true),MOC!$I$164&amp;$B$3966&amp;MOC!$I$165,$B$3966)))))," Double ","")</f>
        <v/>
      </c>
      <c r="H4051" s="780">
        <f t="shared" si="41"/>
        <v>86</v>
      </c>
    </row>
    <row r="4052">
      <c r="A4052" s="779"/>
      <c r="D4052" s="795" t="str">
        <f>if(Liquor!H96=0,"",if(ISBLANK(Liquor!H96),"",if(AND(MOC!$J$161=true,MOC!$J$162=false),MOC!$I$164&amp;Liquor!E96,if(AND(MOC!$J$161=false,MOC!$J$162=true),Liquor!E96&amp;MOC!$I$162,if(AND(MOC!$J$161=true,MOC!$J$162=true),MOC!$I$161&amp;Liquor!E96&amp;MOC!$I$165,Liquor!E96)))))</f>
        <v/>
      </c>
      <c r="E4052" s="450" t="str">
        <f>if(Liquor!H96=0,"",if(ISBLANK(Liquor!H96),"",Liquor!H96))</f>
        <v/>
      </c>
      <c r="G4052" s="450" t="str">
        <f>Substitute(if(Liquor!H96=0,"",if(ISBLANK(Liquor!H96),"",if(AND(MOC!$J$164=true,MOC!$J$165=false),MOC!$I$164&amp;$B$3966,if(AND(MOC!$J$164=false,MOC!$J$165=true),$B$3966&amp;MOC!$I$165,if(AND(MOC!$J$164=true,MOC!$J$165=true),MOC!$I$164&amp;$B$3966&amp;MOC!$I$165,$B$3966)))))," Double ","")</f>
        <v/>
      </c>
      <c r="H4052" s="780">
        <f t="shared" si="41"/>
        <v>87</v>
      </c>
    </row>
    <row r="4053">
      <c r="A4053" s="779"/>
      <c r="D4053" s="795" t="str">
        <f>if(Liquor!H97=0,"",if(ISBLANK(Liquor!H97),"",if(AND(MOC!$J$161=true,MOC!$J$162=false),MOC!$I$164&amp;Liquor!E97,if(AND(MOC!$J$161=false,MOC!$J$162=true),Liquor!E97&amp;MOC!$I$162,if(AND(MOC!$J$161=true,MOC!$J$162=true),MOC!$I$161&amp;Liquor!E97&amp;MOC!$I$165,Liquor!E97)))))</f>
        <v/>
      </c>
      <c r="E4053" s="450" t="str">
        <f>if(Liquor!H97=0,"",if(ISBLANK(Liquor!H97),"",Liquor!H97))</f>
        <v/>
      </c>
      <c r="G4053" s="450" t="str">
        <f>Substitute(if(Liquor!H97=0,"",if(ISBLANK(Liquor!H97),"",if(AND(MOC!$J$164=true,MOC!$J$165=false),MOC!$I$164&amp;$B$3966,if(AND(MOC!$J$164=false,MOC!$J$165=true),$B$3966&amp;MOC!$I$165,if(AND(MOC!$J$164=true,MOC!$J$165=true),MOC!$I$164&amp;$B$3966&amp;MOC!$I$165,$B$3966)))))," Double ","")</f>
        <v/>
      </c>
      <c r="H4053" s="780">
        <f t="shared" si="41"/>
        <v>88</v>
      </c>
    </row>
    <row r="4054">
      <c r="A4054" s="779"/>
      <c r="D4054" s="795" t="str">
        <f>if(Liquor!H98=0,"",if(ISBLANK(Liquor!H98),"",if(AND(MOC!$J$161=true,MOC!$J$162=false),MOC!$I$164&amp;Liquor!E98,if(AND(MOC!$J$161=false,MOC!$J$162=true),Liquor!E98&amp;MOC!$I$162,if(AND(MOC!$J$161=true,MOC!$J$162=true),MOC!$I$161&amp;Liquor!E98&amp;MOC!$I$165,Liquor!E98)))))</f>
        <v/>
      </c>
      <c r="E4054" s="450" t="str">
        <f>if(Liquor!H98=0,"",if(ISBLANK(Liquor!H98),"",Liquor!H98))</f>
        <v/>
      </c>
      <c r="G4054" s="450" t="str">
        <f>Substitute(if(Liquor!H98=0,"",if(ISBLANK(Liquor!H98),"",if(AND(MOC!$J$164=true,MOC!$J$165=false),MOC!$I$164&amp;$B$3966,if(AND(MOC!$J$164=false,MOC!$J$165=true),$B$3966&amp;MOC!$I$165,if(AND(MOC!$J$164=true,MOC!$J$165=true),MOC!$I$164&amp;$B$3966&amp;MOC!$I$165,$B$3966)))))," Double ","")</f>
        <v/>
      </c>
      <c r="H4054" s="780">
        <f t="shared" si="41"/>
        <v>89</v>
      </c>
    </row>
    <row r="4055">
      <c r="A4055" s="779"/>
      <c r="D4055" s="795" t="str">
        <f>if(Liquor!H99=0,"",if(ISBLANK(Liquor!H99),"",if(AND(MOC!$J$161=true,MOC!$J$162=false),MOC!$I$164&amp;Liquor!E99,if(AND(MOC!$J$161=false,MOC!$J$162=true),Liquor!E99&amp;MOC!$I$162,if(AND(MOC!$J$161=true,MOC!$J$162=true),MOC!$I$161&amp;Liquor!E99&amp;MOC!$I$165,Liquor!E99)))))</f>
        <v/>
      </c>
      <c r="E4055" s="450" t="str">
        <f>if(Liquor!H99=0,"",if(ISBLANK(Liquor!H99),"",Liquor!H99))</f>
        <v/>
      </c>
      <c r="G4055" s="450" t="str">
        <f>Substitute(if(Liquor!H99=0,"",if(ISBLANK(Liquor!H99),"",if(AND(MOC!$J$164=true,MOC!$J$165=false),MOC!$I$164&amp;$B$3966,if(AND(MOC!$J$164=false,MOC!$J$165=true),$B$3966&amp;MOC!$I$165,if(AND(MOC!$J$164=true,MOC!$J$165=true),MOC!$I$164&amp;$B$3966&amp;MOC!$I$165,$B$3966)))))," Double ","")</f>
        <v/>
      </c>
      <c r="H4055" s="780">
        <f t="shared" si="41"/>
        <v>90</v>
      </c>
    </row>
    <row r="4056">
      <c r="A4056" s="779"/>
      <c r="D4056" s="795" t="str">
        <f>if(Liquor!H100=0,"",if(ISBLANK(Liquor!H100),"",if(AND(MOC!$J$161=true,MOC!$J$162=false),MOC!$I$164&amp;Liquor!E100,if(AND(MOC!$J$161=false,MOC!$J$162=true),Liquor!E100&amp;MOC!$I$162,if(AND(MOC!$J$161=true,MOC!$J$162=true),MOC!$I$161&amp;Liquor!E100&amp;MOC!$I$165,Liquor!E100)))))</f>
        <v/>
      </c>
      <c r="E4056" s="450" t="str">
        <f>if(Liquor!H100=0,"",if(ISBLANK(Liquor!H100),"",Liquor!H100))</f>
        <v/>
      </c>
      <c r="G4056" s="450" t="str">
        <f>Substitute(if(Liquor!H100=0,"",if(ISBLANK(Liquor!H100),"",if(AND(MOC!$J$164=true,MOC!$J$165=false),MOC!$I$164&amp;$B$3966,if(AND(MOC!$J$164=false,MOC!$J$165=true),$B$3966&amp;MOC!$I$165,if(AND(MOC!$J$164=true,MOC!$J$165=true),MOC!$I$164&amp;$B$3966&amp;MOC!$I$165,$B$3966)))))," Double ","")</f>
        <v/>
      </c>
      <c r="H4056" s="780">
        <f t="shared" si="41"/>
        <v>91</v>
      </c>
    </row>
    <row r="4057">
      <c r="A4057" s="779"/>
      <c r="D4057" s="795" t="str">
        <f>if(Liquor!H101=0,"",if(ISBLANK(Liquor!H101),"",if(AND(MOC!$J$161=true,MOC!$J$162=false),MOC!$I$164&amp;Liquor!E101,if(AND(MOC!$J$161=false,MOC!$J$162=true),Liquor!E101&amp;MOC!$I$162,if(AND(MOC!$J$161=true,MOC!$J$162=true),MOC!$I$161&amp;Liquor!E101&amp;MOC!$I$165,Liquor!E101)))))</f>
        <v/>
      </c>
      <c r="E4057" s="450" t="str">
        <f>if(Liquor!H101=0,"",if(ISBLANK(Liquor!H101),"",Liquor!H101))</f>
        <v/>
      </c>
      <c r="G4057" s="450" t="str">
        <f>Substitute(if(Liquor!H101=0,"",if(ISBLANK(Liquor!H101),"",if(AND(MOC!$J$164=true,MOC!$J$165=false),MOC!$I$164&amp;$B$3966,if(AND(MOC!$J$164=false,MOC!$J$165=true),$B$3966&amp;MOC!$I$165,if(AND(MOC!$J$164=true,MOC!$J$165=true),MOC!$I$164&amp;$B$3966&amp;MOC!$I$165,$B$3966)))))," Double ","")</f>
        <v/>
      </c>
      <c r="H4057" s="780">
        <f t="shared" si="41"/>
        <v>92</v>
      </c>
    </row>
    <row r="4058">
      <c r="A4058" s="779"/>
      <c r="D4058" s="795" t="str">
        <f>if(Liquor!H102=0,"",if(ISBLANK(Liquor!H102),"",if(AND(MOC!$J$161=true,MOC!$J$162=false),MOC!$I$164&amp;Liquor!E102,if(AND(MOC!$J$161=false,MOC!$J$162=true),Liquor!E102&amp;MOC!$I$162,if(AND(MOC!$J$161=true,MOC!$J$162=true),MOC!$I$161&amp;Liquor!E102&amp;MOC!$I$165,Liquor!E102)))))</f>
        <v/>
      </c>
      <c r="E4058" s="450" t="str">
        <f>if(Liquor!H102=0,"",if(ISBLANK(Liquor!H102),"",Liquor!H102))</f>
        <v/>
      </c>
      <c r="G4058" s="450" t="str">
        <f>Substitute(if(Liquor!H102=0,"",if(ISBLANK(Liquor!H102),"",if(AND(MOC!$J$164=true,MOC!$J$165=false),MOC!$I$164&amp;$B$3966,if(AND(MOC!$J$164=false,MOC!$J$165=true),$B$3966&amp;MOC!$I$165,if(AND(MOC!$J$164=true,MOC!$J$165=true),MOC!$I$164&amp;$B$3966&amp;MOC!$I$165,$B$3966)))))," Double ","")</f>
        <v/>
      </c>
      <c r="H4058" s="780">
        <f t="shared" si="41"/>
        <v>93</v>
      </c>
    </row>
    <row r="4059">
      <c r="A4059" s="779"/>
      <c r="D4059" s="795" t="str">
        <f>if(Liquor!H103=0,"",if(ISBLANK(Liquor!H103),"",if(AND(MOC!$J$161=true,MOC!$J$162=false),MOC!$I$164&amp;Liquor!E103,if(AND(MOC!$J$161=false,MOC!$J$162=true),Liquor!E103&amp;MOC!$I$162,if(AND(MOC!$J$161=true,MOC!$J$162=true),MOC!$I$161&amp;Liquor!E103&amp;MOC!$I$165,Liquor!E103)))))</f>
        <v/>
      </c>
      <c r="E4059" s="450" t="str">
        <f>if(Liquor!H103=0,"",if(ISBLANK(Liquor!H103),"",Liquor!H103))</f>
        <v/>
      </c>
      <c r="G4059" s="450" t="str">
        <f>Substitute(if(Liquor!H103=0,"",if(ISBLANK(Liquor!H103),"",if(AND(MOC!$J$164=true,MOC!$J$165=false),MOC!$I$164&amp;$B$3966,if(AND(MOC!$J$164=false,MOC!$J$165=true),$B$3966&amp;MOC!$I$165,if(AND(MOC!$J$164=true,MOC!$J$165=true),MOC!$I$164&amp;$B$3966&amp;MOC!$I$165,$B$3966)))))," Double ","")</f>
        <v/>
      </c>
      <c r="H4059" s="780">
        <f t="shared" si="41"/>
        <v>94</v>
      </c>
    </row>
    <row r="4060">
      <c r="A4060" s="779"/>
      <c r="D4060" s="795" t="str">
        <f>if(Liquor!H104=0,"",if(ISBLANK(Liquor!H104),"",if(AND(MOC!$J$161=true,MOC!$J$162=false),MOC!$I$164&amp;Liquor!E104,if(AND(MOC!$J$161=false,MOC!$J$162=true),Liquor!E104&amp;MOC!$I$162,if(AND(MOC!$J$161=true,MOC!$J$162=true),MOC!$I$161&amp;Liquor!E104&amp;MOC!$I$165,Liquor!E104)))))</f>
        <v/>
      </c>
      <c r="E4060" s="450" t="str">
        <f>if(Liquor!H104=0,"",if(ISBLANK(Liquor!H104),"",Liquor!H104))</f>
        <v/>
      </c>
      <c r="G4060" s="450" t="str">
        <f>Substitute(if(Liquor!H104=0,"",if(ISBLANK(Liquor!H104),"",if(AND(MOC!$J$164=true,MOC!$J$165=false),MOC!$I$164&amp;$B$3966,if(AND(MOC!$J$164=false,MOC!$J$165=true),$B$3966&amp;MOC!$I$165,if(AND(MOC!$J$164=true,MOC!$J$165=true),MOC!$I$164&amp;$B$3966&amp;MOC!$I$165,$B$3966)))))," Double ","")</f>
        <v/>
      </c>
      <c r="H4060" s="780">
        <f t="shared" si="41"/>
        <v>95</v>
      </c>
    </row>
    <row r="4061">
      <c r="A4061" s="779"/>
      <c r="D4061" s="795" t="str">
        <f>if(Liquor!H105=0,"",if(ISBLANK(Liquor!H105),"",if(AND(MOC!$J$161=true,MOC!$J$162=false),MOC!$I$164&amp;Liquor!E105,if(AND(MOC!$J$161=false,MOC!$J$162=true),Liquor!E105&amp;MOC!$I$162,if(AND(MOC!$J$161=true,MOC!$J$162=true),MOC!$I$161&amp;Liquor!E105&amp;MOC!$I$165,Liquor!E105)))))</f>
        <v/>
      </c>
      <c r="E4061" s="450" t="str">
        <f>if(Liquor!H105=0,"",if(ISBLANK(Liquor!H105),"",Liquor!H105))</f>
        <v/>
      </c>
      <c r="G4061" s="450" t="str">
        <f>Substitute(if(Liquor!H105=0,"",if(ISBLANK(Liquor!H105),"",if(AND(MOC!$J$164=true,MOC!$J$165=false),MOC!$I$164&amp;$B$3966,if(AND(MOC!$J$164=false,MOC!$J$165=true),$B$3966&amp;MOC!$I$165,if(AND(MOC!$J$164=true,MOC!$J$165=true),MOC!$I$164&amp;$B$3966&amp;MOC!$I$165,$B$3966)))))," Double ","")</f>
        <v/>
      </c>
      <c r="H4061" s="780">
        <f t="shared" si="41"/>
        <v>96</v>
      </c>
    </row>
    <row r="4062">
      <c r="A4062" s="779"/>
      <c r="D4062" s="795" t="str">
        <f>if(Liquor!H106=0,"",if(ISBLANK(Liquor!H106),"",if(AND(MOC!$J$161=true,MOC!$J$162=false),MOC!$I$164&amp;Liquor!E106,if(AND(MOC!$J$161=false,MOC!$J$162=true),Liquor!E106&amp;MOC!$I$162,if(AND(MOC!$J$161=true,MOC!$J$162=true),MOC!$I$161&amp;Liquor!E106&amp;MOC!$I$165,Liquor!E106)))))</f>
        <v/>
      </c>
      <c r="E4062" s="450" t="str">
        <f>if(Liquor!H106=0,"",if(ISBLANK(Liquor!H106),"",Liquor!H106))</f>
        <v/>
      </c>
      <c r="G4062" s="450" t="str">
        <f>Substitute(if(Liquor!H106=0,"",if(ISBLANK(Liquor!H106),"",if(AND(MOC!$J$164=true,MOC!$J$165=false),MOC!$I$164&amp;$B$3966,if(AND(MOC!$J$164=false,MOC!$J$165=true),$B$3966&amp;MOC!$I$165,if(AND(MOC!$J$164=true,MOC!$J$165=true),MOC!$I$164&amp;$B$3966&amp;MOC!$I$165,$B$3966)))))," Double ","")</f>
        <v/>
      </c>
      <c r="H4062" s="780">
        <f t="shared" si="41"/>
        <v>97</v>
      </c>
    </row>
    <row r="4063">
      <c r="A4063" s="779"/>
      <c r="D4063" s="795" t="str">
        <f>if(Liquor!H107=0,"",if(ISBLANK(Liquor!H107),"",if(AND(MOC!$J$161=true,MOC!$J$162=false),MOC!$I$164&amp;Liquor!E107,if(AND(MOC!$J$161=false,MOC!$J$162=true),Liquor!E107&amp;MOC!$I$162,if(AND(MOC!$J$161=true,MOC!$J$162=true),MOC!$I$161&amp;Liquor!E107&amp;MOC!$I$165,Liquor!E107)))))</f>
        <v/>
      </c>
      <c r="E4063" s="450" t="str">
        <f>if(Liquor!H107=0,"",if(ISBLANK(Liquor!H107),"",Liquor!H107))</f>
        <v/>
      </c>
      <c r="G4063" s="450" t="str">
        <f>Substitute(if(Liquor!H107=0,"",if(ISBLANK(Liquor!H107),"",if(AND(MOC!$J$164=true,MOC!$J$165=false),MOC!$I$164&amp;$B$3966,if(AND(MOC!$J$164=false,MOC!$J$165=true),$B$3966&amp;MOC!$I$165,if(AND(MOC!$J$164=true,MOC!$J$165=true),MOC!$I$164&amp;$B$3966&amp;MOC!$I$165,$B$3966)))))," Double ","")</f>
        <v/>
      </c>
      <c r="H4063" s="780">
        <f t="shared" si="41"/>
        <v>98</v>
      </c>
    </row>
    <row r="4064">
      <c r="A4064" s="779"/>
      <c r="D4064" s="795" t="str">
        <f>if(Liquor!H108=0,"",if(ISBLANK(Liquor!H108),"",if(AND(MOC!$J$161=true,MOC!$J$162=false),MOC!$I$164&amp;Liquor!E108,if(AND(MOC!$J$161=false,MOC!$J$162=true),Liquor!E108&amp;MOC!$I$162,if(AND(MOC!$J$161=true,MOC!$J$162=true),MOC!$I$161&amp;Liquor!E108&amp;MOC!$I$165,Liquor!E108)))))</f>
        <v/>
      </c>
      <c r="E4064" s="450" t="str">
        <f>if(Liquor!H108=0,"",if(ISBLANK(Liquor!H108),"",Liquor!H108))</f>
        <v/>
      </c>
      <c r="G4064" s="450" t="str">
        <f>Substitute(if(Liquor!H108=0,"",if(ISBLANK(Liquor!H108),"",if(AND(MOC!$J$164=true,MOC!$J$165=false),MOC!$I$164&amp;$B$3966,if(AND(MOC!$J$164=false,MOC!$J$165=true),$B$3966&amp;MOC!$I$165,if(AND(MOC!$J$164=true,MOC!$J$165=true),MOC!$I$164&amp;$B$3966&amp;MOC!$I$165,$B$3966)))))," Double ","")</f>
        <v/>
      </c>
      <c r="H4064" s="780">
        <f t="shared" si="41"/>
        <v>99</v>
      </c>
    </row>
    <row r="4065">
      <c r="A4065" s="779"/>
      <c r="D4065" s="795" t="str">
        <f>if(Liquor!H109=0,"",if(ISBLANK(Liquor!H109),"",if(AND(MOC!$J$161=true,MOC!$J$162=false),MOC!$I$164&amp;Liquor!E109,if(AND(MOC!$J$161=false,MOC!$J$162=true),Liquor!E109&amp;MOC!$I$162,if(AND(MOC!$J$161=true,MOC!$J$162=true),MOC!$I$161&amp;Liquor!E109&amp;MOC!$I$165,Liquor!E109)))))</f>
        <v/>
      </c>
      <c r="E4065" s="450" t="str">
        <f>if(Liquor!H109=0,"",if(ISBLANK(Liquor!H109),"",Liquor!H109))</f>
        <v/>
      </c>
      <c r="G4065" s="450" t="str">
        <f>Substitute(if(Liquor!H109=0,"",if(ISBLANK(Liquor!H109),"",if(AND(MOC!$J$164=true,MOC!$J$165=false),MOC!$I$164&amp;$B$3966,if(AND(MOC!$J$164=false,MOC!$J$165=true),$B$3966&amp;MOC!$I$165,if(AND(MOC!$J$164=true,MOC!$J$165=true),MOC!$I$164&amp;$B$3966&amp;MOC!$I$165,$B$3966)))))," Double ","")</f>
        <v/>
      </c>
      <c r="H4065" s="780">
        <f t="shared" si="41"/>
        <v>100</v>
      </c>
    </row>
    <row r="4066">
      <c r="A4066" s="791"/>
      <c r="B4066" s="784"/>
      <c r="H4066" s="780"/>
    </row>
    <row r="4067">
      <c r="A4067" s="791"/>
      <c r="B4067" s="784"/>
      <c r="H4067" s="780"/>
    </row>
    <row r="4068">
      <c r="A4068" s="791"/>
      <c r="B4068" s="784"/>
      <c r="H4068" s="780"/>
    </row>
    <row r="4069">
      <c r="A4069" s="791"/>
      <c r="B4069" s="784"/>
      <c r="H4069" s="780"/>
    </row>
    <row r="4070">
      <c r="A4070" s="788" t="str">
        <f>Liquor!I8</f>
        <v>Rum</v>
      </c>
      <c r="B4070" s="784" t="str">
        <f>A4070</f>
        <v>Rum</v>
      </c>
      <c r="D4070" s="450" t="str">
        <f>Liquor!I10</f>
        <v>Well Rum (Example)</v>
      </c>
      <c r="E4070" s="784">
        <f>if(Liquor!J10=0,"",if(ISBLANK(Liquor!J10),"",Liquor!J10))</f>
        <v>6</v>
      </c>
      <c r="G4070" s="784" t="str">
        <f>if(Liquor!J10=0,"",if(ISBLANK(Liquor!J10),"",$B$4070))</f>
        <v>Rum</v>
      </c>
      <c r="H4070" s="785">
        <v>1.0</v>
      </c>
    </row>
    <row r="4071">
      <c r="A4071" s="791"/>
      <c r="B4071" s="784"/>
      <c r="D4071" s="450" t="str">
        <f>Liquor!I11</f>
        <v>Captain Morgan (Example)</v>
      </c>
      <c r="E4071" s="784">
        <f>if(Liquor!J11=0,"",if(ISBLANK(Liquor!J11),"",Liquor!J11))</f>
        <v>7</v>
      </c>
      <c r="G4071" s="784" t="str">
        <f>if(Liquor!J11=0,"",if(ISBLANK(Liquor!J11),"",$B$4070))</f>
        <v>Rum</v>
      </c>
      <c r="H4071" s="780">
        <f t="shared" ref="H4071:H4169" si="42">1+H4070</f>
        <v>2</v>
      </c>
    </row>
    <row r="4072">
      <c r="A4072" s="791"/>
      <c r="B4072" s="784"/>
      <c r="D4072" s="450" t="str">
        <f>Liquor!I12</f>
        <v>Bacardi (Example)</v>
      </c>
      <c r="E4072" s="784">
        <f>if(Liquor!J12=0,"",if(ISBLANK(Liquor!J12),"",Liquor!J12))</f>
        <v>8</v>
      </c>
      <c r="G4072" s="784" t="str">
        <f>if(Liquor!J12=0,"",if(ISBLANK(Liquor!J12),"",$B$4070))</f>
        <v>Rum</v>
      </c>
      <c r="H4072" s="780">
        <f t="shared" si="42"/>
        <v>3</v>
      </c>
    </row>
    <row r="4073">
      <c r="A4073" s="779"/>
      <c r="D4073" s="450" t="str">
        <f>Liquor!I13</f>
        <v/>
      </c>
      <c r="E4073" s="450" t="str">
        <f>if(Liquor!J13=0,"",if(ISBLANK(Liquor!J13),"",Liquor!J13))</f>
        <v/>
      </c>
      <c r="G4073" s="450" t="str">
        <f>if(Liquor!J13=0,"",if(ISBLANK(Liquor!J13),"",$B$4070))</f>
        <v/>
      </c>
      <c r="H4073" s="780">
        <f t="shared" si="42"/>
        <v>4</v>
      </c>
    </row>
    <row r="4074">
      <c r="A4074" s="779"/>
      <c r="D4074" s="450" t="str">
        <f>Liquor!I14</f>
        <v/>
      </c>
      <c r="E4074" s="450" t="str">
        <f>if(Liquor!J14=0,"",if(ISBLANK(Liquor!J14),"",Liquor!J14))</f>
        <v/>
      </c>
      <c r="G4074" s="450" t="str">
        <f>if(Liquor!J14=0,"",if(ISBLANK(Liquor!J14),"",$B$4070))</f>
        <v/>
      </c>
      <c r="H4074" s="780">
        <f t="shared" si="42"/>
        <v>5</v>
      </c>
    </row>
    <row r="4075">
      <c r="A4075" s="779"/>
      <c r="D4075" s="450" t="str">
        <f>Liquor!I15</f>
        <v/>
      </c>
      <c r="E4075" s="450" t="str">
        <f>if(Liquor!J15=0,"",if(ISBLANK(Liquor!J15),"",Liquor!J15))</f>
        <v/>
      </c>
      <c r="G4075" s="450" t="str">
        <f>if(Liquor!J15=0,"",if(ISBLANK(Liquor!J15),"",$B$4070))</f>
        <v/>
      </c>
      <c r="H4075" s="780">
        <f t="shared" si="42"/>
        <v>6</v>
      </c>
    </row>
    <row r="4076">
      <c r="A4076" s="779"/>
      <c r="D4076" s="450" t="str">
        <f>Liquor!I16</f>
        <v/>
      </c>
      <c r="E4076" s="450" t="str">
        <f>if(Liquor!J16=0,"",if(ISBLANK(Liquor!J16),"",Liquor!J16))</f>
        <v/>
      </c>
      <c r="G4076" s="450" t="str">
        <f>if(Liquor!J16=0,"",if(ISBLANK(Liquor!J16),"",$B$4070))</f>
        <v/>
      </c>
      <c r="H4076" s="780">
        <f t="shared" si="42"/>
        <v>7</v>
      </c>
    </row>
    <row r="4077">
      <c r="A4077" s="779"/>
      <c r="D4077" s="450" t="str">
        <f>Liquor!I17</f>
        <v/>
      </c>
      <c r="E4077" s="450" t="str">
        <f>if(Liquor!J17=0,"",if(ISBLANK(Liquor!J17),"",Liquor!J17))</f>
        <v/>
      </c>
      <c r="G4077" s="450" t="str">
        <f>if(Liquor!J17=0,"",if(ISBLANK(Liquor!J17),"",$B$4070))</f>
        <v/>
      </c>
      <c r="H4077" s="780">
        <f t="shared" si="42"/>
        <v>8</v>
      </c>
    </row>
    <row r="4078">
      <c r="A4078" s="779"/>
      <c r="D4078" s="450" t="str">
        <f>Liquor!I18</f>
        <v/>
      </c>
      <c r="E4078" s="450" t="str">
        <f>if(Liquor!J18=0,"",if(ISBLANK(Liquor!J18),"",Liquor!J18))</f>
        <v/>
      </c>
      <c r="G4078" s="450" t="str">
        <f>if(Liquor!J18=0,"",if(ISBLANK(Liquor!J18),"",$B$4070))</f>
        <v/>
      </c>
      <c r="H4078" s="780">
        <f t="shared" si="42"/>
        <v>9</v>
      </c>
    </row>
    <row r="4079">
      <c r="A4079" s="779"/>
      <c r="D4079" s="784" t="str">
        <f>Liquor!I19</f>
        <v/>
      </c>
      <c r="E4079" s="450" t="str">
        <f>if(Liquor!J19=0,"",if(ISBLANK(Liquor!J19),"",Liquor!J19))</f>
        <v/>
      </c>
      <c r="G4079" s="450" t="str">
        <f>if(Liquor!J19=0,"",if(ISBLANK(Liquor!J19),"",$B$4070))</f>
        <v/>
      </c>
      <c r="H4079" s="780">
        <f t="shared" si="42"/>
        <v>10</v>
      </c>
    </row>
    <row r="4080">
      <c r="A4080" s="779"/>
      <c r="D4080" s="450" t="str">
        <f>Liquor!I20</f>
        <v/>
      </c>
      <c r="E4080" s="450" t="str">
        <f>if(Liquor!J20=0,"",if(ISBLANK(Liquor!J20),"",Liquor!J20))</f>
        <v/>
      </c>
      <c r="G4080" s="450" t="str">
        <f>if(Liquor!J20=0,"",if(ISBLANK(Liquor!J20),"",$B$4070))</f>
        <v/>
      </c>
      <c r="H4080" s="780">
        <f t="shared" si="42"/>
        <v>11</v>
      </c>
    </row>
    <row r="4081">
      <c r="A4081" s="779"/>
      <c r="D4081" s="450" t="str">
        <f>Liquor!I21</f>
        <v/>
      </c>
      <c r="E4081" s="450" t="str">
        <f>if(Liquor!J21=0,"",if(ISBLANK(Liquor!J21),"",Liquor!J21))</f>
        <v/>
      </c>
      <c r="G4081" s="450" t="str">
        <f>if(Liquor!J21=0,"",if(ISBLANK(Liquor!J21),"",$B$4070))</f>
        <v/>
      </c>
      <c r="H4081" s="780">
        <f t="shared" si="42"/>
        <v>12</v>
      </c>
    </row>
    <row r="4082">
      <c r="A4082" s="779"/>
      <c r="D4082" s="450" t="str">
        <f>Liquor!I22</f>
        <v/>
      </c>
      <c r="E4082" s="450" t="str">
        <f>if(Liquor!J22=0,"",if(ISBLANK(Liquor!J22),"",Liquor!J22))</f>
        <v/>
      </c>
      <c r="G4082" s="450" t="str">
        <f>if(Liquor!J22=0,"",if(ISBLANK(Liquor!J22),"",$B$4070))</f>
        <v/>
      </c>
      <c r="H4082" s="780">
        <f t="shared" si="42"/>
        <v>13</v>
      </c>
    </row>
    <row r="4083">
      <c r="A4083" s="779"/>
      <c r="D4083" s="450" t="str">
        <f>Liquor!I23</f>
        <v/>
      </c>
      <c r="E4083" s="450" t="str">
        <f>if(Liquor!J23=0,"",if(ISBLANK(Liquor!J23),"",Liquor!J23))</f>
        <v/>
      </c>
      <c r="G4083" s="450" t="str">
        <f>if(Liquor!J23=0,"",if(ISBLANK(Liquor!J23),"",$B$4070))</f>
        <v/>
      </c>
      <c r="H4083" s="780">
        <f t="shared" si="42"/>
        <v>14</v>
      </c>
    </row>
    <row r="4084">
      <c r="A4084" s="779"/>
      <c r="D4084" s="450" t="str">
        <f>Liquor!I24</f>
        <v/>
      </c>
      <c r="E4084" s="450" t="str">
        <f>if(Liquor!J24=0,"",if(ISBLANK(Liquor!J24),"",Liquor!J24))</f>
        <v/>
      </c>
      <c r="G4084" s="450" t="str">
        <f>if(Liquor!J24=0,"",if(ISBLANK(Liquor!J24),"",$B$4070))</f>
        <v/>
      </c>
      <c r="H4084" s="780">
        <f t="shared" si="42"/>
        <v>15</v>
      </c>
    </row>
    <row r="4085">
      <c r="A4085" s="779"/>
      <c r="D4085" s="450" t="str">
        <f>Liquor!I25</f>
        <v/>
      </c>
      <c r="E4085" s="450" t="str">
        <f>if(Liquor!J25=0,"",if(ISBLANK(Liquor!J25),"",Liquor!J25))</f>
        <v/>
      </c>
      <c r="G4085" s="450" t="str">
        <f>if(Liquor!J25=0,"",if(ISBLANK(Liquor!J25),"",$B$4070))</f>
        <v/>
      </c>
      <c r="H4085" s="780">
        <f t="shared" si="42"/>
        <v>16</v>
      </c>
    </row>
    <row r="4086">
      <c r="A4086" s="779"/>
      <c r="D4086" s="450" t="str">
        <f>Liquor!I26</f>
        <v/>
      </c>
      <c r="E4086" s="450" t="str">
        <f>if(Liquor!J26=0,"",if(ISBLANK(Liquor!J26),"",Liquor!J26))</f>
        <v/>
      </c>
      <c r="G4086" s="450" t="str">
        <f>if(Liquor!J26=0,"",if(ISBLANK(Liquor!J26),"",$B$4070))</f>
        <v/>
      </c>
      <c r="H4086" s="780">
        <f t="shared" si="42"/>
        <v>17</v>
      </c>
    </row>
    <row r="4087">
      <c r="A4087" s="779"/>
      <c r="D4087" s="450" t="str">
        <f>Liquor!I27</f>
        <v/>
      </c>
      <c r="E4087" s="450" t="str">
        <f>if(Liquor!J27=0,"",if(ISBLANK(Liquor!J27),"",Liquor!J27))</f>
        <v/>
      </c>
      <c r="G4087" s="450" t="str">
        <f>if(Liquor!J27=0,"",if(ISBLANK(Liquor!J27),"",$B$4070))</f>
        <v/>
      </c>
      <c r="H4087" s="780">
        <f t="shared" si="42"/>
        <v>18</v>
      </c>
    </row>
    <row r="4088">
      <c r="A4088" s="779"/>
      <c r="D4088" s="450" t="str">
        <f>Liquor!I28</f>
        <v/>
      </c>
      <c r="E4088" s="450" t="str">
        <f>if(Liquor!J28=0,"",if(ISBLANK(Liquor!J28),"",Liquor!J28))</f>
        <v/>
      </c>
      <c r="G4088" s="450" t="str">
        <f>if(Liquor!J28=0,"",if(ISBLANK(Liquor!J28),"",$B$4070))</f>
        <v/>
      </c>
      <c r="H4088" s="780">
        <f t="shared" si="42"/>
        <v>19</v>
      </c>
    </row>
    <row r="4089">
      <c r="A4089" s="779"/>
      <c r="D4089" s="450" t="str">
        <f>Liquor!I29</f>
        <v/>
      </c>
      <c r="E4089" s="450" t="str">
        <f>if(Liquor!J29=0,"",if(ISBLANK(Liquor!J29),"",Liquor!J29))</f>
        <v/>
      </c>
      <c r="G4089" s="450" t="str">
        <f>if(Liquor!J29=0,"",if(ISBLANK(Liquor!J29),"",$B$4070))</f>
        <v/>
      </c>
      <c r="H4089" s="780">
        <f t="shared" si="42"/>
        <v>20</v>
      </c>
    </row>
    <row r="4090">
      <c r="A4090" s="779"/>
      <c r="D4090" s="450" t="str">
        <f>Liquor!I30</f>
        <v/>
      </c>
      <c r="E4090" s="450" t="str">
        <f>if(Liquor!J30=0,"",if(ISBLANK(Liquor!J30),"",Liquor!J30))</f>
        <v/>
      </c>
      <c r="G4090" s="450" t="str">
        <f>if(Liquor!J30=0,"",if(ISBLANK(Liquor!J30),"",$B$4070))</f>
        <v/>
      </c>
      <c r="H4090" s="780">
        <f t="shared" si="42"/>
        <v>21</v>
      </c>
    </row>
    <row r="4091">
      <c r="A4091" s="779"/>
      <c r="D4091" s="450" t="str">
        <f>Liquor!I31</f>
        <v/>
      </c>
      <c r="E4091" s="450" t="str">
        <f>if(Liquor!J31=0,"",if(ISBLANK(Liquor!J31),"",Liquor!J31))</f>
        <v/>
      </c>
      <c r="G4091" s="450" t="str">
        <f>if(Liquor!J31=0,"",if(ISBLANK(Liquor!J31),"",$B$4070))</f>
        <v/>
      </c>
      <c r="H4091" s="780">
        <f t="shared" si="42"/>
        <v>22</v>
      </c>
    </row>
    <row r="4092">
      <c r="A4092" s="779"/>
      <c r="D4092" s="450" t="str">
        <f>Liquor!I32</f>
        <v/>
      </c>
      <c r="E4092" s="450" t="str">
        <f>if(Liquor!J32=0,"",if(ISBLANK(Liquor!J32),"",Liquor!J32))</f>
        <v/>
      </c>
      <c r="G4092" s="450" t="str">
        <f>if(Liquor!J32=0,"",if(ISBLANK(Liquor!J32),"",$B$4070))</f>
        <v/>
      </c>
      <c r="H4092" s="780">
        <f t="shared" si="42"/>
        <v>23</v>
      </c>
    </row>
    <row r="4093">
      <c r="A4093" s="779"/>
      <c r="D4093" s="450" t="str">
        <f>Liquor!I33</f>
        <v/>
      </c>
      <c r="E4093" s="450" t="str">
        <f>if(Liquor!J33=0,"",if(ISBLANK(Liquor!J33),"",Liquor!J33))</f>
        <v/>
      </c>
      <c r="G4093" s="450" t="str">
        <f>if(Liquor!J33=0,"",if(ISBLANK(Liquor!J33),"",$B$4070))</f>
        <v/>
      </c>
      <c r="H4093" s="780">
        <f t="shared" si="42"/>
        <v>24</v>
      </c>
    </row>
    <row r="4094">
      <c r="A4094" s="779"/>
      <c r="D4094" s="450" t="str">
        <f>Liquor!I34</f>
        <v/>
      </c>
      <c r="E4094" s="450" t="str">
        <f>if(Liquor!J34=0,"",if(ISBLANK(Liquor!J34),"",Liquor!J34))</f>
        <v/>
      </c>
      <c r="G4094" s="450" t="str">
        <f>if(Liquor!J34=0,"",if(ISBLANK(Liquor!J34),"",$B$4070))</f>
        <v/>
      </c>
      <c r="H4094" s="780">
        <f t="shared" si="42"/>
        <v>25</v>
      </c>
    </row>
    <row r="4095">
      <c r="A4095" s="779"/>
      <c r="D4095" s="450" t="str">
        <f>Liquor!I35</f>
        <v/>
      </c>
      <c r="E4095" s="450" t="str">
        <f>if(Liquor!J35=0,"",if(ISBLANK(Liquor!J35),"",Liquor!J35))</f>
        <v/>
      </c>
      <c r="G4095" s="450" t="str">
        <f>if(Liquor!J35=0,"",if(ISBLANK(Liquor!J35),"",$B$4070))</f>
        <v/>
      </c>
      <c r="H4095" s="780">
        <f t="shared" si="42"/>
        <v>26</v>
      </c>
    </row>
    <row r="4096">
      <c r="A4096" s="779"/>
      <c r="D4096" s="450" t="str">
        <f>Liquor!I36</f>
        <v/>
      </c>
      <c r="E4096" s="450" t="str">
        <f>if(Liquor!J36=0,"",if(ISBLANK(Liquor!J36),"",Liquor!J36))</f>
        <v/>
      </c>
      <c r="G4096" s="450" t="str">
        <f>if(Liquor!J36=0,"",if(ISBLANK(Liquor!J36),"",$B$4070))</f>
        <v/>
      </c>
      <c r="H4096" s="780">
        <f t="shared" si="42"/>
        <v>27</v>
      </c>
    </row>
    <row r="4097">
      <c r="A4097" s="779"/>
      <c r="D4097" s="450" t="str">
        <f>Liquor!I37</f>
        <v/>
      </c>
      <c r="E4097" s="450" t="str">
        <f>if(Liquor!J37=0,"",if(ISBLANK(Liquor!J37),"",Liquor!J37))</f>
        <v/>
      </c>
      <c r="G4097" s="450" t="str">
        <f>if(Liquor!J37=0,"",if(ISBLANK(Liquor!J37),"",$B$4070))</f>
        <v/>
      </c>
      <c r="H4097" s="780">
        <f t="shared" si="42"/>
        <v>28</v>
      </c>
    </row>
    <row r="4098">
      <c r="A4098" s="779"/>
      <c r="D4098" s="450" t="str">
        <f>Liquor!I38</f>
        <v/>
      </c>
      <c r="E4098" s="450" t="str">
        <f>if(Liquor!J38=0,"",if(ISBLANK(Liquor!J38),"",Liquor!J38))</f>
        <v/>
      </c>
      <c r="G4098" s="450" t="str">
        <f>if(Liquor!J38=0,"",if(ISBLANK(Liquor!J38),"",$B$4070))</f>
        <v/>
      </c>
      <c r="H4098" s="780">
        <f t="shared" si="42"/>
        <v>29</v>
      </c>
    </row>
    <row r="4099">
      <c r="A4099" s="779"/>
      <c r="D4099" s="450" t="str">
        <f>Liquor!I39</f>
        <v/>
      </c>
      <c r="E4099" s="450" t="str">
        <f>if(Liquor!J39=0,"",if(ISBLANK(Liquor!J39),"",Liquor!J39))</f>
        <v/>
      </c>
      <c r="G4099" s="450" t="str">
        <f>if(Liquor!J39=0,"",if(ISBLANK(Liquor!J39),"",$B$4070))</f>
        <v/>
      </c>
      <c r="H4099" s="780">
        <f t="shared" si="42"/>
        <v>30</v>
      </c>
    </row>
    <row r="4100">
      <c r="A4100" s="779"/>
      <c r="D4100" s="450" t="str">
        <f>Liquor!I40</f>
        <v/>
      </c>
      <c r="E4100" s="450" t="str">
        <f>if(Liquor!J40=0,"",if(ISBLANK(Liquor!J40),"",Liquor!J40))</f>
        <v/>
      </c>
      <c r="G4100" s="450" t="str">
        <f>if(Liquor!J40=0,"",if(ISBLANK(Liquor!J40),"",$B$4070))</f>
        <v/>
      </c>
      <c r="H4100" s="780">
        <f t="shared" si="42"/>
        <v>31</v>
      </c>
    </row>
    <row r="4101">
      <c r="A4101" s="779"/>
      <c r="D4101" s="450" t="str">
        <f>Liquor!I41</f>
        <v/>
      </c>
      <c r="E4101" s="450" t="str">
        <f>if(Liquor!J41=0,"",if(ISBLANK(Liquor!J41),"",Liquor!J41))</f>
        <v/>
      </c>
      <c r="G4101" s="450" t="str">
        <f>if(Liquor!J41=0,"",if(ISBLANK(Liquor!J41),"",$B$4070))</f>
        <v/>
      </c>
      <c r="H4101" s="780">
        <f t="shared" si="42"/>
        <v>32</v>
      </c>
    </row>
    <row r="4102">
      <c r="A4102" s="779"/>
      <c r="D4102" s="450" t="str">
        <f>Liquor!I42</f>
        <v/>
      </c>
      <c r="E4102" s="450" t="str">
        <f>if(Liquor!J42=0,"",if(ISBLANK(Liquor!J42),"",Liquor!J42))</f>
        <v/>
      </c>
      <c r="G4102" s="450" t="str">
        <f>if(Liquor!J42=0,"",if(ISBLANK(Liquor!J42),"",$B$4070))</f>
        <v/>
      </c>
      <c r="H4102" s="780">
        <f t="shared" si="42"/>
        <v>33</v>
      </c>
    </row>
    <row r="4103">
      <c r="A4103" s="779"/>
      <c r="D4103" s="450" t="str">
        <f>Liquor!I43</f>
        <v/>
      </c>
      <c r="E4103" s="450" t="str">
        <f>if(Liquor!J43=0,"",if(ISBLANK(Liquor!J43),"",Liquor!J43))</f>
        <v/>
      </c>
      <c r="G4103" s="450" t="str">
        <f>if(Liquor!J43=0,"",if(ISBLANK(Liquor!J43),"",$B$4070))</f>
        <v/>
      </c>
      <c r="H4103" s="780">
        <f t="shared" si="42"/>
        <v>34</v>
      </c>
    </row>
    <row r="4104">
      <c r="A4104" s="779"/>
      <c r="D4104" s="450" t="str">
        <f>Liquor!I44</f>
        <v/>
      </c>
      <c r="E4104" s="450" t="str">
        <f>if(Liquor!J44=0,"",if(ISBLANK(Liquor!J44),"",Liquor!J44))</f>
        <v/>
      </c>
      <c r="G4104" s="450" t="str">
        <f>if(Liquor!J44=0,"",if(ISBLANK(Liquor!J44),"",$B$4070))</f>
        <v/>
      </c>
      <c r="H4104" s="780">
        <f t="shared" si="42"/>
        <v>35</v>
      </c>
    </row>
    <row r="4105">
      <c r="A4105" s="779"/>
      <c r="D4105" s="450" t="str">
        <f>Liquor!I45</f>
        <v/>
      </c>
      <c r="E4105" s="450" t="str">
        <f>if(Liquor!J45=0,"",if(ISBLANK(Liquor!J45),"",Liquor!J45))</f>
        <v/>
      </c>
      <c r="G4105" s="450" t="str">
        <f>if(Liquor!J45=0,"",if(ISBLANK(Liquor!J45),"",$B$4070))</f>
        <v/>
      </c>
      <c r="H4105" s="780">
        <f t="shared" si="42"/>
        <v>36</v>
      </c>
    </row>
    <row r="4106">
      <c r="A4106" s="779"/>
      <c r="D4106" s="450" t="str">
        <f>Liquor!I46</f>
        <v/>
      </c>
      <c r="E4106" s="450" t="str">
        <f>if(Liquor!J46=0,"",if(ISBLANK(Liquor!J46),"",Liquor!J46))</f>
        <v/>
      </c>
      <c r="G4106" s="450" t="str">
        <f>if(Liquor!J46=0,"",if(ISBLANK(Liquor!J46),"",$B$4070))</f>
        <v/>
      </c>
      <c r="H4106" s="780">
        <f t="shared" si="42"/>
        <v>37</v>
      </c>
    </row>
    <row r="4107">
      <c r="A4107" s="779"/>
      <c r="D4107" s="450" t="str">
        <f>Liquor!I47</f>
        <v/>
      </c>
      <c r="E4107" s="450" t="str">
        <f>if(Liquor!J47=0,"",if(ISBLANK(Liquor!J47),"",Liquor!J47))</f>
        <v/>
      </c>
      <c r="G4107" s="450" t="str">
        <f>if(Liquor!J47=0,"",if(ISBLANK(Liquor!J47),"",$B$4070))</f>
        <v/>
      </c>
      <c r="H4107" s="780">
        <f t="shared" si="42"/>
        <v>38</v>
      </c>
    </row>
    <row r="4108">
      <c r="A4108" s="779"/>
      <c r="D4108" s="450" t="str">
        <f>Liquor!I48</f>
        <v/>
      </c>
      <c r="E4108" s="450" t="str">
        <f>if(Liquor!J48=0,"",if(ISBLANK(Liquor!J48),"",Liquor!J48))</f>
        <v/>
      </c>
      <c r="G4108" s="450" t="str">
        <f>if(Liquor!J48=0,"",if(ISBLANK(Liquor!J48),"",$B$4070))</f>
        <v/>
      </c>
      <c r="H4108" s="780">
        <f t="shared" si="42"/>
        <v>39</v>
      </c>
    </row>
    <row r="4109">
      <c r="A4109" s="779"/>
      <c r="D4109" s="450" t="str">
        <f>Liquor!I49</f>
        <v/>
      </c>
      <c r="E4109" s="450" t="str">
        <f>if(Liquor!J49=0,"",if(ISBLANK(Liquor!J49),"",Liquor!J49))</f>
        <v/>
      </c>
      <c r="G4109" s="450" t="str">
        <f>if(Liquor!J49=0,"",if(ISBLANK(Liquor!J49),"",$B$4070))</f>
        <v/>
      </c>
      <c r="H4109" s="780">
        <f t="shared" si="42"/>
        <v>40</v>
      </c>
    </row>
    <row r="4110">
      <c r="A4110" s="779"/>
      <c r="D4110" s="450" t="str">
        <f>Liquor!I50</f>
        <v/>
      </c>
      <c r="E4110" s="450" t="str">
        <f>if(Liquor!J50=0,"",if(ISBLANK(Liquor!J50),"",Liquor!J50))</f>
        <v/>
      </c>
      <c r="G4110" s="450" t="str">
        <f>if(Liquor!J50=0,"",if(ISBLANK(Liquor!J50),"",$B$4070))</f>
        <v/>
      </c>
      <c r="H4110" s="780">
        <f t="shared" si="42"/>
        <v>41</v>
      </c>
    </row>
    <row r="4111">
      <c r="A4111" s="779"/>
      <c r="D4111" s="450" t="str">
        <f>Liquor!I51</f>
        <v/>
      </c>
      <c r="E4111" s="450" t="str">
        <f>if(Liquor!J51=0,"",if(ISBLANK(Liquor!J51),"",Liquor!J51))</f>
        <v/>
      </c>
      <c r="G4111" s="450" t="str">
        <f>if(Liquor!J51=0,"",if(ISBLANK(Liquor!J51),"",$B$4070))</f>
        <v/>
      </c>
      <c r="H4111" s="780">
        <f t="shared" si="42"/>
        <v>42</v>
      </c>
    </row>
    <row r="4112">
      <c r="A4112" s="779"/>
      <c r="D4112" s="450" t="str">
        <f>Liquor!I52</f>
        <v/>
      </c>
      <c r="E4112" s="450" t="str">
        <f>if(Liquor!J52=0,"",if(ISBLANK(Liquor!J52),"",Liquor!J52))</f>
        <v/>
      </c>
      <c r="G4112" s="450" t="str">
        <f>if(Liquor!J52=0,"",if(ISBLANK(Liquor!J52),"",$B$4070))</f>
        <v/>
      </c>
      <c r="H4112" s="780">
        <f t="shared" si="42"/>
        <v>43</v>
      </c>
    </row>
    <row r="4113">
      <c r="A4113" s="779"/>
      <c r="D4113" s="450" t="str">
        <f>Liquor!I53</f>
        <v/>
      </c>
      <c r="E4113" s="450" t="str">
        <f>if(Liquor!J53=0,"",if(ISBLANK(Liquor!J53),"",Liquor!J53))</f>
        <v/>
      </c>
      <c r="G4113" s="450" t="str">
        <f>if(Liquor!J53=0,"",if(ISBLANK(Liquor!J53),"",$B$4070))</f>
        <v/>
      </c>
      <c r="H4113" s="780">
        <f t="shared" si="42"/>
        <v>44</v>
      </c>
    </row>
    <row r="4114">
      <c r="A4114" s="779"/>
      <c r="D4114" s="450" t="str">
        <f>Liquor!I54</f>
        <v/>
      </c>
      <c r="E4114" s="450" t="str">
        <f>if(Liquor!J54=0,"",if(ISBLANK(Liquor!J54),"",Liquor!J54))</f>
        <v/>
      </c>
      <c r="G4114" s="450" t="str">
        <f>if(Liquor!J54=0,"",if(ISBLANK(Liquor!J54),"",$B$4070))</f>
        <v/>
      </c>
      <c r="H4114" s="780">
        <f t="shared" si="42"/>
        <v>45</v>
      </c>
    </row>
    <row r="4115">
      <c r="A4115" s="779"/>
      <c r="D4115" s="450" t="str">
        <f>Liquor!I55</f>
        <v/>
      </c>
      <c r="E4115" s="450" t="str">
        <f>if(Liquor!J55=0,"",if(ISBLANK(Liquor!J55),"",Liquor!J55))</f>
        <v/>
      </c>
      <c r="G4115" s="450" t="str">
        <f>if(Liquor!J55=0,"",if(ISBLANK(Liquor!J55),"",$B$4070))</f>
        <v/>
      </c>
      <c r="H4115" s="780">
        <f t="shared" si="42"/>
        <v>46</v>
      </c>
    </row>
    <row r="4116">
      <c r="A4116" s="779"/>
      <c r="D4116" s="450" t="str">
        <f>Liquor!I56</f>
        <v/>
      </c>
      <c r="E4116" s="450" t="str">
        <f>if(Liquor!J56=0,"",if(ISBLANK(Liquor!J56),"",Liquor!J56))</f>
        <v/>
      </c>
      <c r="G4116" s="450" t="str">
        <f>if(Liquor!J56=0,"",if(ISBLANK(Liquor!J56),"",$B$4070))</f>
        <v/>
      </c>
      <c r="H4116" s="780">
        <f t="shared" si="42"/>
        <v>47</v>
      </c>
    </row>
    <row r="4117">
      <c r="A4117" s="779"/>
      <c r="D4117" s="450" t="str">
        <f>Liquor!I57</f>
        <v/>
      </c>
      <c r="E4117" s="450" t="str">
        <f>if(Liquor!J57=0,"",if(ISBLANK(Liquor!J57),"",Liquor!J57))</f>
        <v/>
      </c>
      <c r="G4117" s="450" t="str">
        <f>if(Liquor!J57=0,"",if(ISBLANK(Liquor!J57),"",$B$4070))</f>
        <v/>
      </c>
      <c r="H4117" s="780">
        <f t="shared" si="42"/>
        <v>48</v>
      </c>
    </row>
    <row r="4118">
      <c r="A4118" s="779"/>
      <c r="D4118" s="450" t="str">
        <f>Liquor!I58</f>
        <v/>
      </c>
      <c r="E4118" s="450" t="str">
        <f>if(Liquor!J58=0,"",if(ISBLANK(Liquor!J58),"",Liquor!J58))</f>
        <v/>
      </c>
      <c r="G4118" s="450" t="str">
        <f>if(Liquor!J58=0,"",if(ISBLANK(Liquor!J58),"",$B$4070))</f>
        <v/>
      </c>
      <c r="H4118" s="780">
        <f t="shared" si="42"/>
        <v>49</v>
      </c>
    </row>
    <row r="4119">
      <c r="A4119" s="779"/>
      <c r="D4119" s="450" t="str">
        <f>Liquor!I59</f>
        <v/>
      </c>
      <c r="E4119" s="450" t="str">
        <f>if(Liquor!J59=0,"",if(ISBLANK(Liquor!J59),"",Liquor!J59))</f>
        <v/>
      </c>
      <c r="G4119" s="450" t="str">
        <f>if(Liquor!J59=0,"",if(ISBLANK(Liquor!J59),"",$B$4070))</f>
        <v/>
      </c>
      <c r="H4119" s="780">
        <f t="shared" si="42"/>
        <v>50</v>
      </c>
    </row>
    <row r="4120">
      <c r="A4120" s="779"/>
      <c r="D4120" s="450" t="str">
        <f>Liquor!I60</f>
        <v/>
      </c>
      <c r="E4120" s="450" t="str">
        <f>if(Liquor!J60=0,"",if(ISBLANK(Liquor!J60),"",Liquor!J60))</f>
        <v/>
      </c>
      <c r="G4120" s="450" t="str">
        <f>if(Liquor!J60=0,"",if(ISBLANK(Liquor!J60),"",$B$4070))</f>
        <v/>
      </c>
      <c r="H4120" s="780">
        <f t="shared" si="42"/>
        <v>51</v>
      </c>
    </row>
    <row r="4121">
      <c r="A4121" s="779"/>
      <c r="D4121" s="450" t="str">
        <f>Liquor!I61</f>
        <v/>
      </c>
      <c r="E4121" s="450" t="str">
        <f>if(Liquor!J61=0,"",if(ISBLANK(Liquor!J61),"",Liquor!J61))</f>
        <v/>
      </c>
      <c r="G4121" s="450" t="str">
        <f>if(Liquor!J61=0,"",if(ISBLANK(Liquor!J61),"",$B$4070))</f>
        <v/>
      </c>
      <c r="H4121" s="780">
        <f t="shared" si="42"/>
        <v>52</v>
      </c>
    </row>
    <row r="4122">
      <c r="A4122" s="779"/>
      <c r="D4122" s="450" t="str">
        <f>Liquor!I62</f>
        <v/>
      </c>
      <c r="E4122" s="450" t="str">
        <f>if(Liquor!J62=0,"",if(ISBLANK(Liquor!J62),"",Liquor!J62))</f>
        <v/>
      </c>
      <c r="G4122" s="450" t="str">
        <f>if(Liquor!J62=0,"",if(ISBLANK(Liquor!J62),"",$B$4070))</f>
        <v/>
      </c>
      <c r="H4122" s="780">
        <f t="shared" si="42"/>
        <v>53</v>
      </c>
    </row>
    <row r="4123">
      <c r="A4123" s="779"/>
      <c r="D4123" s="450" t="str">
        <f>Liquor!I63</f>
        <v/>
      </c>
      <c r="E4123" s="450" t="str">
        <f>if(Liquor!J63=0,"",if(ISBLANK(Liquor!J63),"",Liquor!J63))</f>
        <v/>
      </c>
      <c r="G4123" s="450" t="str">
        <f>if(Liquor!J63=0,"",if(ISBLANK(Liquor!J63),"",$B$4070))</f>
        <v/>
      </c>
      <c r="H4123" s="780">
        <f t="shared" si="42"/>
        <v>54</v>
      </c>
    </row>
    <row r="4124">
      <c r="A4124" s="779"/>
      <c r="D4124" s="450" t="str">
        <f>Liquor!I64</f>
        <v/>
      </c>
      <c r="E4124" s="450" t="str">
        <f>if(Liquor!J64=0,"",if(ISBLANK(Liquor!J64),"",Liquor!J64))</f>
        <v/>
      </c>
      <c r="G4124" s="450" t="str">
        <f>if(Liquor!J64=0,"",if(ISBLANK(Liquor!J64),"",$B$4070))</f>
        <v/>
      </c>
      <c r="H4124" s="780">
        <f t="shared" si="42"/>
        <v>55</v>
      </c>
    </row>
    <row r="4125">
      <c r="A4125" s="779"/>
      <c r="D4125" s="450" t="str">
        <f>Liquor!I65</f>
        <v/>
      </c>
      <c r="E4125" s="450" t="str">
        <f>if(Liquor!J65=0,"",if(ISBLANK(Liquor!J65),"",Liquor!J65))</f>
        <v/>
      </c>
      <c r="G4125" s="450" t="str">
        <f>if(Liquor!J65=0,"",if(ISBLANK(Liquor!J65),"",$B$4070))</f>
        <v/>
      </c>
      <c r="H4125" s="780">
        <f t="shared" si="42"/>
        <v>56</v>
      </c>
    </row>
    <row r="4126">
      <c r="A4126" s="779"/>
      <c r="D4126" s="450" t="str">
        <f>Liquor!I66</f>
        <v/>
      </c>
      <c r="E4126" s="450" t="str">
        <f>if(Liquor!J66=0,"",if(ISBLANK(Liquor!J66),"",Liquor!J66))</f>
        <v/>
      </c>
      <c r="G4126" s="450" t="str">
        <f>if(Liquor!J66=0,"",if(ISBLANK(Liquor!J66),"",$B$4070))</f>
        <v/>
      </c>
      <c r="H4126" s="780">
        <f t="shared" si="42"/>
        <v>57</v>
      </c>
    </row>
    <row r="4127">
      <c r="A4127" s="779"/>
      <c r="D4127" s="450" t="str">
        <f>Liquor!I67</f>
        <v/>
      </c>
      <c r="E4127" s="450" t="str">
        <f>if(Liquor!J67=0,"",if(ISBLANK(Liquor!J67),"",Liquor!J67))</f>
        <v/>
      </c>
      <c r="G4127" s="450" t="str">
        <f>if(Liquor!J67=0,"",if(ISBLANK(Liquor!J67),"",$B$4070))</f>
        <v/>
      </c>
      <c r="H4127" s="780">
        <f t="shared" si="42"/>
        <v>58</v>
      </c>
    </row>
    <row r="4128">
      <c r="A4128" s="779"/>
      <c r="D4128" s="450" t="str">
        <f>Liquor!I68</f>
        <v/>
      </c>
      <c r="E4128" s="450" t="str">
        <f>if(Liquor!J68=0,"",if(ISBLANK(Liquor!J68),"",Liquor!J68))</f>
        <v/>
      </c>
      <c r="G4128" s="450" t="str">
        <f>if(Liquor!J68=0,"",if(ISBLANK(Liquor!J68),"",$B$4070))</f>
        <v/>
      </c>
      <c r="H4128" s="780">
        <f t="shared" si="42"/>
        <v>59</v>
      </c>
    </row>
    <row r="4129">
      <c r="A4129" s="779"/>
      <c r="D4129" s="450" t="str">
        <f>Liquor!I69</f>
        <v/>
      </c>
      <c r="E4129" s="450" t="str">
        <f>if(Liquor!J69=0,"",if(ISBLANK(Liquor!J69),"",Liquor!J69))</f>
        <v/>
      </c>
      <c r="G4129" s="450" t="str">
        <f>if(Liquor!J69=0,"",if(ISBLANK(Liquor!J69),"",$B$4070))</f>
        <v/>
      </c>
      <c r="H4129" s="780">
        <f t="shared" si="42"/>
        <v>60</v>
      </c>
    </row>
    <row r="4130">
      <c r="A4130" s="779"/>
      <c r="D4130" s="450" t="str">
        <f>Liquor!I70</f>
        <v/>
      </c>
      <c r="E4130" s="450" t="str">
        <f>if(Liquor!J70=0,"",if(ISBLANK(Liquor!J70),"",Liquor!J70))</f>
        <v/>
      </c>
      <c r="G4130" s="450" t="str">
        <f>if(Liquor!J70=0,"",if(ISBLANK(Liquor!J70),"",$B$4070))</f>
        <v/>
      </c>
      <c r="H4130" s="780">
        <f t="shared" si="42"/>
        <v>61</v>
      </c>
    </row>
    <row r="4131">
      <c r="A4131" s="779"/>
      <c r="D4131" s="450" t="str">
        <f>Liquor!I71</f>
        <v/>
      </c>
      <c r="E4131" s="450" t="str">
        <f>if(Liquor!J71=0,"",if(ISBLANK(Liquor!J71),"",Liquor!J71))</f>
        <v/>
      </c>
      <c r="G4131" s="450" t="str">
        <f>if(Liquor!J71=0,"",if(ISBLANK(Liquor!J71),"",$B$4070))</f>
        <v/>
      </c>
      <c r="H4131" s="780">
        <f t="shared" si="42"/>
        <v>62</v>
      </c>
    </row>
    <row r="4132">
      <c r="A4132" s="779"/>
      <c r="D4132" s="450" t="str">
        <f>Liquor!I72</f>
        <v/>
      </c>
      <c r="E4132" s="450" t="str">
        <f>if(Liquor!J72=0,"",if(ISBLANK(Liquor!J72),"",Liquor!J72))</f>
        <v/>
      </c>
      <c r="G4132" s="450" t="str">
        <f>if(Liquor!J72=0,"",if(ISBLANK(Liquor!J72),"",$B$4070))</f>
        <v/>
      </c>
      <c r="H4132" s="780">
        <f t="shared" si="42"/>
        <v>63</v>
      </c>
    </row>
    <row r="4133">
      <c r="A4133" s="779"/>
      <c r="D4133" s="450" t="str">
        <f>Liquor!I73</f>
        <v/>
      </c>
      <c r="E4133" s="450" t="str">
        <f>if(Liquor!J73=0,"",if(ISBLANK(Liquor!J73),"",Liquor!J73))</f>
        <v/>
      </c>
      <c r="G4133" s="450" t="str">
        <f>if(Liquor!J73=0,"",if(ISBLANK(Liquor!J73),"",$B$4070))</f>
        <v/>
      </c>
      <c r="H4133" s="780">
        <f t="shared" si="42"/>
        <v>64</v>
      </c>
    </row>
    <row r="4134">
      <c r="A4134" s="779"/>
      <c r="D4134" s="450" t="str">
        <f>Liquor!I74</f>
        <v/>
      </c>
      <c r="E4134" s="450" t="str">
        <f>if(Liquor!J74=0,"",if(ISBLANK(Liquor!J74),"",Liquor!J74))</f>
        <v/>
      </c>
      <c r="G4134" s="450" t="str">
        <f>if(Liquor!J74=0,"",if(ISBLANK(Liquor!J74),"",$B$4070))</f>
        <v/>
      </c>
      <c r="H4134" s="780">
        <f t="shared" si="42"/>
        <v>65</v>
      </c>
    </row>
    <row r="4135">
      <c r="A4135" s="779"/>
      <c r="D4135" s="450" t="str">
        <f>Liquor!I75</f>
        <v/>
      </c>
      <c r="E4135" s="450" t="str">
        <f>if(Liquor!J75=0,"",if(ISBLANK(Liquor!J75),"",Liquor!J75))</f>
        <v/>
      </c>
      <c r="G4135" s="450" t="str">
        <f>if(Liquor!J75=0,"",if(ISBLANK(Liquor!J75),"",$B$4070))</f>
        <v/>
      </c>
      <c r="H4135" s="780">
        <f t="shared" si="42"/>
        <v>66</v>
      </c>
    </row>
    <row r="4136">
      <c r="A4136" s="779"/>
      <c r="D4136" s="450" t="str">
        <f>Liquor!I76</f>
        <v/>
      </c>
      <c r="E4136" s="450" t="str">
        <f>if(Liquor!J76=0,"",if(ISBLANK(Liquor!J76),"",Liquor!J76))</f>
        <v/>
      </c>
      <c r="G4136" s="450" t="str">
        <f>if(Liquor!J76=0,"",if(ISBLANK(Liquor!J76),"",$B$4070))</f>
        <v/>
      </c>
      <c r="H4136" s="780">
        <f t="shared" si="42"/>
        <v>67</v>
      </c>
    </row>
    <row r="4137">
      <c r="A4137" s="779"/>
      <c r="D4137" s="450" t="str">
        <f>Liquor!I77</f>
        <v/>
      </c>
      <c r="E4137" s="450" t="str">
        <f>if(Liquor!J77=0,"",if(ISBLANK(Liquor!J77),"",Liquor!J77))</f>
        <v/>
      </c>
      <c r="G4137" s="450" t="str">
        <f>if(Liquor!J77=0,"",if(ISBLANK(Liquor!J77),"",$B$4070))</f>
        <v/>
      </c>
      <c r="H4137" s="780">
        <f t="shared" si="42"/>
        <v>68</v>
      </c>
    </row>
    <row r="4138">
      <c r="A4138" s="779"/>
      <c r="D4138" s="450" t="str">
        <f>Liquor!I78</f>
        <v/>
      </c>
      <c r="E4138" s="450" t="str">
        <f>if(Liquor!J78=0,"",if(ISBLANK(Liquor!J78),"",Liquor!J78))</f>
        <v/>
      </c>
      <c r="G4138" s="450" t="str">
        <f>if(Liquor!J78=0,"",if(ISBLANK(Liquor!J78),"",$B$4070))</f>
        <v/>
      </c>
      <c r="H4138" s="780">
        <f t="shared" si="42"/>
        <v>69</v>
      </c>
    </row>
    <row r="4139">
      <c r="A4139" s="779"/>
      <c r="D4139" s="450" t="str">
        <f>Liquor!I79</f>
        <v/>
      </c>
      <c r="E4139" s="450" t="str">
        <f>if(Liquor!J79=0,"",if(ISBLANK(Liquor!J79),"",Liquor!J79))</f>
        <v/>
      </c>
      <c r="G4139" s="450" t="str">
        <f>if(Liquor!J79=0,"",if(ISBLANK(Liquor!J79),"",$B$4070))</f>
        <v/>
      </c>
      <c r="H4139" s="780">
        <f t="shared" si="42"/>
        <v>70</v>
      </c>
    </row>
    <row r="4140">
      <c r="A4140" s="779"/>
      <c r="D4140" s="450" t="str">
        <f>Liquor!I80</f>
        <v/>
      </c>
      <c r="E4140" s="450" t="str">
        <f>if(Liquor!J80=0,"",if(ISBLANK(Liquor!J80),"",Liquor!J80))</f>
        <v/>
      </c>
      <c r="G4140" s="450" t="str">
        <f>if(Liquor!J80=0,"",if(ISBLANK(Liquor!J80),"",$B$4070))</f>
        <v/>
      </c>
      <c r="H4140" s="780">
        <f t="shared" si="42"/>
        <v>71</v>
      </c>
    </row>
    <row r="4141">
      <c r="A4141" s="779"/>
      <c r="D4141" s="450" t="str">
        <f>Liquor!I81</f>
        <v/>
      </c>
      <c r="E4141" s="450" t="str">
        <f>if(Liquor!J81=0,"",if(ISBLANK(Liquor!J81),"",Liquor!J81))</f>
        <v/>
      </c>
      <c r="G4141" s="450" t="str">
        <f>if(Liquor!J81=0,"",if(ISBLANK(Liquor!J81),"",$B$4070))</f>
        <v/>
      </c>
      <c r="H4141" s="780">
        <f t="shared" si="42"/>
        <v>72</v>
      </c>
    </row>
    <row r="4142">
      <c r="A4142" s="779"/>
      <c r="D4142" s="450" t="str">
        <f>Liquor!I82</f>
        <v/>
      </c>
      <c r="E4142" s="450" t="str">
        <f>if(Liquor!J82=0,"",if(ISBLANK(Liquor!J82),"",Liquor!J82))</f>
        <v/>
      </c>
      <c r="G4142" s="450" t="str">
        <f>if(Liquor!J82=0,"",if(ISBLANK(Liquor!J82),"",$B$4070))</f>
        <v/>
      </c>
      <c r="H4142" s="780">
        <f t="shared" si="42"/>
        <v>73</v>
      </c>
    </row>
    <row r="4143">
      <c r="A4143" s="779"/>
      <c r="D4143" s="450" t="str">
        <f>Liquor!I83</f>
        <v/>
      </c>
      <c r="E4143" s="450" t="str">
        <f>if(Liquor!J83=0,"",if(ISBLANK(Liquor!J83),"",Liquor!J83))</f>
        <v/>
      </c>
      <c r="G4143" s="450" t="str">
        <f>if(Liquor!J83=0,"",if(ISBLANK(Liquor!J83),"",$B$4070))</f>
        <v/>
      </c>
      <c r="H4143" s="780">
        <f t="shared" si="42"/>
        <v>74</v>
      </c>
    </row>
    <row r="4144">
      <c r="A4144" s="779"/>
      <c r="D4144" s="450" t="str">
        <f>Liquor!I84</f>
        <v/>
      </c>
      <c r="E4144" s="450" t="str">
        <f>if(Liquor!J84=0,"",if(ISBLANK(Liquor!J84),"",Liquor!J84))</f>
        <v/>
      </c>
      <c r="G4144" s="450" t="str">
        <f>if(Liquor!J84=0,"",if(ISBLANK(Liquor!J84),"",$B$4070))</f>
        <v/>
      </c>
      <c r="H4144" s="780">
        <f t="shared" si="42"/>
        <v>75</v>
      </c>
    </row>
    <row r="4145">
      <c r="A4145" s="779"/>
      <c r="D4145" s="450" t="str">
        <f>Liquor!I85</f>
        <v/>
      </c>
      <c r="E4145" s="450" t="str">
        <f>if(Liquor!J85=0,"",if(ISBLANK(Liquor!J85),"",Liquor!J85))</f>
        <v/>
      </c>
      <c r="G4145" s="450" t="str">
        <f>if(Liquor!J85=0,"",if(ISBLANK(Liquor!J85),"",$B$4070))</f>
        <v/>
      </c>
      <c r="H4145" s="780">
        <f t="shared" si="42"/>
        <v>76</v>
      </c>
    </row>
    <row r="4146">
      <c r="A4146" s="779"/>
      <c r="D4146" s="450" t="str">
        <f>Liquor!I86</f>
        <v/>
      </c>
      <c r="E4146" s="450" t="str">
        <f>if(Liquor!J86=0,"",if(ISBLANK(Liquor!J86),"",Liquor!J86))</f>
        <v/>
      </c>
      <c r="G4146" s="450" t="str">
        <f>if(Liquor!J86=0,"",if(ISBLANK(Liquor!J86),"",$B$4070))</f>
        <v/>
      </c>
      <c r="H4146" s="780">
        <f t="shared" si="42"/>
        <v>77</v>
      </c>
    </row>
    <row r="4147">
      <c r="A4147" s="779"/>
      <c r="D4147" s="450" t="str">
        <f>Liquor!I87</f>
        <v/>
      </c>
      <c r="E4147" s="450" t="str">
        <f>if(Liquor!J87=0,"",if(ISBLANK(Liquor!J87),"",Liquor!J87))</f>
        <v/>
      </c>
      <c r="G4147" s="450" t="str">
        <f>if(Liquor!J87=0,"",if(ISBLANK(Liquor!J87),"",$B$4070))</f>
        <v/>
      </c>
      <c r="H4147" s="780">
        <f t="shared" si="42"/>
        <v>78</v>
      </c>
    </row>
    <row r="4148">
      <c r="A4148" s="779"/>
      <c r="D4148" s="450" t="str">
        <f>Liquor!I88</f>
        <v/>
      </c>
      <c r="E4148" s="450" t="str">
        <f>if(Liquor!J88=0,"",if(ISBLANK(Liquor!J88),"",Liquor!J88))</f>
        <v/>
      </c>
      <c r="G4148" s="450" t="str">
        <f>if(Liquor!J88=0,"",if(ISBLANK(Liquor!J88),"",$B$4070))</f>
        <v/>
      </c>
      <c r="H4148" s="780">
        <f t="shared" si="42"/>
        <v>79</v>
      </c>
    </row>
    <row r="4149">
      <c r="A4149" s="779"/>
      <c r="D4149" s="450" t="str">
        <f>Liquor!I89</f>
        <v/>
      </c>
      <c r="E4149" s="450" t="str">
        <f>if(Liquor!J89=0,"",if(ISBLANK(Liquor!J89),"",Liquor!J89))</f>
        <v/>
      </c>
      <c r="G4149" s="450" t="str">
        <f>if(Liquor!J89=0,"",if(ISBLANK(Liquor!J89),"",$B$4070))</f>
        <v/>
      </c>
      <c r="H4149" s="780">
        <f t="shared" si="42"/>
        <v>80</v>
      </c>
    </row>
    <row r="4150">
      <c r="A4150" s="779"/>
      <c r="D4150" s="450" t="str">
        <f>Liquor!I90</f>
        <v/>
      </c>
      <c r="E4150" s="450" t="str">
        <f>if(Liquor!J90=0,"",if(ISBLANK(Liquor!J90),"",Liquor!J90))</f>
        <v/>
      </c>
      <c r="G4150" s="450" t="str">
        <f>if(Liquor!J90=0,"",if(ISBLANK(Liquor!J90),"",$B$4070))</f>
        <v/>
      </c>
      <c r="H4150" s="780">
        <f t="shared" si="42"/>
        <v>81</v>
      </c>
    </row>
    <row r="4151">
      <c r="A4151" s="779"/>
      <c r="D4151" s="450" t="str">
        <f>Liquor!I91</f>
        <v/>
      </c>
      <c r="E4151" s="450" t="str">
        <f>if(Liquor!J91=0,"",if(ISBLANK(Liquor!J91),"",Liquor!J91))</f>
        <v/>
      </c>
      <c r="G4151" s="450" t="str">
        <f>if(Liquor!J91=0,"",if(ISBLANK(Liquor!J91),"",$B$4070))</f>
        <v/>
      </c>
      <c r="H4151" s="780">
        <f t="shared" si="42"/>
        <v>82</v>
      </c>
    </row>
    <row r="4152">
      <c r="A4152" s="779"/>
      <c r="D4152" s="450" t="str">
        <f>Liquor!I92</f>
        <v/>
      </c>
      <c r="E4152" s="450" t="str">
        <f>if(Liquor!J92=0,"",if(ISBLANK(Liquor!J92),"",Liquor!J92))</f>
        <v/>
      </c>
      <c r="G4152" s="450" t="str">
        <f>if(Liquor!J92=0,"",if(ISBLANK(Liquor!J92),"",$B$4070))</f>
        <v/>
      </c>
      <c r="H4152" s="780">
        <f t="shared" si="42"/>
        <v>83</v>
      </c>
    </row>
    <row r="4153">
      <c r="A4153" s="779"/>
      <c r="D4153" s="450" t="str">
        <f>Liquor!I93</f>
        <v/>
      </c>
      <c r="E4153" s="450" t="str">
        <f>if(Liquor!J93=0,"",if(ISBLANK(Liquor!J93),"",Liquor!J93))</f>
        <v/>
      </c>
      <c r="G4153" s="450" t="str">
        <f>if(Liquor!J93=0,"",if(ISBLANK(Liquor!J93),"",$B$4070))</f>
        <v/>
      </c>
      <c r="H4153" s="780">
        <f t="shared" si="42"/>
        <v>84</v>
      </c>
    </row>
    <row r="4154">
      <c r="A4154" s="779"/>
      <c r="D4154" s="450" t="str">
        <f>Liquor!I94</f>
        <v/>
      </c>
      <c r="E4154" s="450" t="str">
        <f>if(Liquor!J94=0,"",if(ISBLANK(Liquor!J94),"",Liquor!J94))</f>
        <v/>
      </c>
      <c r="G4154" s="450" t="str">
        <f>if(Liquor!J94=0,"",if(ISBLANK(Liquor!J94),"",$B$4070))</f>
        <v/>
      </c>
      <c r="H4154" s="780">
        <f t="shared" si="42"/>
        <v>85</v>
      </c>
    </row>
    <row r="4155">
      <c r="A4155" s="779"/>
      <c r="D4155" s="450" t="str">
        <f>Liquor!I95</f>
        <v/>
      </c>
      <c r="E4155" s="450" t="str">
        <f>if(Liquor!J95=0,"",if(ISBLANK(Liquor!J95),"",Liquor!J95))</f>
        <v/>
      </c>
      <c r="G4155" s="450" t="str">
        <f>if(Liquor!J95=0,"",if(ISBLANK(Liquor!J95),"",$B$4070))</f>
        <v/>
      </c>
      <c r="H4155" s="780">
        <f t="shared" si="42"/>
        <v>86</v>
      </c>
    </row>
    <row r="4156">
      <c r="A4156" s="779"/>
      <c r="D4156" s="450" t="str">
        <f>Liquor!I96</f>
        <v/>
      </c>
      <c r="E4156" s="450" t="str">
        <f>if(Liquor!J96=0,"",if(ISBLANK(Liquor!J96),"",Liquor!J96))</f>
        <v/>
      </c>
      <c r="G4156" s="450" t="str">
        <f>if(Liquor!J96=0,"",if(ISBLANK(Liquor!J96),"",$B$4070))</f>
        <v/>
      </c>
      <c r="H4156" s="780">
        <f t="shared" si="42"/>
        <v>87</v>
      </c>
    </row>
    <row r="4157">
      <c r="A4157" s="779"/>
      <c r="D4157" s="450" t="str">
        <f>Liquor!I97</f>
        <v/>
      </c>
      <c r="E4157" s="450" t="str">
        <f>if(Liquor!J97=0,"",if(ISBLANK(Liquor!J97),"",Liquor!J97))</f>
        <v/>
      </c>
      <c r="G4157" s="450" t="str">
        <f>if(Liquor!J97=0,"",if(ISBLANK(Liquor!J97),"",$B$4070))</f>
        <v/>
      </c>
      <c r="H4157" s="780">
        <f t="shared" si="42"/>
        <v>88</v>
      </c>
    </row>
    <row r="4158">
      <c r="A4158" s="779"/>
      <c r="D4158" s="450" t="str">
        <f>Liquor!I98</f>
        <v/>
      </c>
      <c r="E4158" s="450" t="str">
        <f>if(Liquor!J98=0,"",if(ISBLANK(Liquor!J98),"",Liquor!J98))</f>
        <v/>
      </c>
      <c r="G4158" s="450" t="str">
        <f>if(Liquor!J98=0,"",if(ISBLANK(Liquor!J98),"",$B$4070))</f>
        <v/>
      </c>
      <c r="H4158" s="780">
        <f t="shared" si="42"/>
        <v>89</v>
      </c>
    </row>
    <row r="4159">
      <c r="A4159" s="779"/>
      <c r="D4159" s="450" t="str">
        <f>Liquor!I99</f>
        <v/>
      </c>
      <c r="E4159" s="450" t="str">
        <f>if(Liquor!J99=0,"",if(ISBLANK(Liquor!J99),"",Liquor!J99))</f>
        <v/>
      </c>
      <c r="G4159" s="450" t="str">
        <f>if(Liquor!J99=0,"",if(ISBLANK(Liquor!J99),"",$B$4070))</f>
        <v/>
      </c>
      <c r="H4159" s="780">
        <f t="shared" si="42"/>
        <v>90</v>
      </c>
    </row>
    <row r="4160">
      <c r="A4160" s="779"/>
      <c r="D4160" s="450" t="str">
        <f>Liquor!I100</f>
        <v/>
      </c>
      <c r="E4160" s="450" t="str">
        <f>if(Liquor!J100=0,"",if(ISBLANK(Liquor!J100),"",Liquor!J100))</f>
        <v/>
      </c>
      <c r="G4160" s="450" t="str">
        <f>if(Liquor!J100=0,"",if(ISBLANK(Liquor!J100),"",$B$4070))</f>
        <v/>
      </c>
      <c r="H4160" s="780">
        <f t="shared" si="42"/>
        <v>91</v>
      </c>
    </row>
    <row r="4161">
      <c r="A4161" s="779"/>
      <c r="D4161" s="450" t="str">
        <f>Liquor!I101</f>
        <v/>
      </c>
      <c r="E4161" s="450" t="str">
        <f>if(Liquor!J101=0,"",if(ISBLANK(Liquor!J101),"",Liquor!J101))</f>
        <v/>
      </c>
      <c r="G4161" s="450" t="str">
        <f>if(Liquor!J101=0,"",if(ISBLANK(Liquor!J101),"",$B$4070))</f>
        <v/>
      </c>
      <c r="H4161" s="780">
        <f t="shared" si="42"/>
        <v>92</v>
      </c>
    </row>
    <row r="4162">
      <c r="A4162" s="779"/>
      <c r="D4162" s="450" t="str">
        <f>Liquor!I102</f>
        <v/>
      </c>
      <c r="E4162" s="450" t="str">
        <f>if(Liquor!J102=0,"",if(ISBLANK(Liquor!J102),"",Liquor!J102))</f>
        <v/>
      </c>
      <c r="G4162" s="450" t="str">
        <f>if(Liquor!J102=0,"",if(ISBLANK(Liquor!J102),"",$B$4070))</f>
        <v/>
      </c>
      <c r="H4162" s="780">
        <f t="shared" si="42"/>
        <v>93</v>
      </c>
    </row>
    <row r="4163">
      <c r="A4163" s="779"/>
      <c r="D4163" s="450" t="str">
        <f>Liquor!I103</f>
        <v/>
      </c>
      <c r="E4163" s="450" t="str">
        <f>if(Liquor!J103=0,"",if(ISBLANK(Liquor!J103),"",Liquor!J103))</f>
        <v/>
      </c>
      <c r="G4163" s="450" t="str">
        <f>if(Liquor!J103=0,"",if(ISBLANK(Liquor!J103),"",$B$4070))</f>
        <v/>
      </c>
      <c r="H4163" s="780">
        <f t="shared" si="42"/>
        <v>94</v>
      </c>
    </row>
    <row r="4164">
      <c r="A4164" s="779"/>
      <c r="D4164" s="450" t="str">
        <f>Liquor!I104</f>
        <v/>
      </c>
      <c r="E4164" s="450" t="str">
        <f>if(Liquor!J104=0,"",if(ISBLANK(Liquor!J104),"",Liquor!J104))</f>
        <v/>
      </c>
      <c r="G4164" s="450" t="str">
        <f>if(Liquor!J104=0,"",if(ISBLANK(Liquor!J104),"",$B$4070))</f>
        <v/>
      </c>
      <c r="H4164" s="780">
        <f t="shared" si="42"/>
        <v>95</v>
      </c>
    </row>
    <row r="4165">
      <c r="A4165" s="779"/>
      <c r="D4165" s="450" t="str">
        <f>Liquor!I105</f>
        <v/>
      </c>
      <c r="E4165" s="450" t="str">
        <f>if(Liquor!J105=0,"",if(ISBLANK(Liquor!J105),"",Liquor!J105))</f>
        <v/>
      </c>
      <c r="G4165" s="450" t="str">
        <f>if(Liquor!J105=0,"",if(ISBLANK(Liquor!J105),"",$B$4070))</f>
        <v/>
      </c>
      <c r="H4165" s="780">
        <f t="shared" si="42"/>
        <v>96</v>
      </c>
    </row>
    <row r="4166">
      <c r="A4166" s="779"/>
      <c r="D4166" s="450" t="str">
        <f>Liquor!I106</f>
        <v/>
      </c>
      <c r="E4166" s="450" t="str">
        <f>if(Liquor!J106=0,"",if(ISBLANK(Liquor!J106),"",Liquor!J106))</f>
        <v/>
      </c>
      <c r="G4166" s="450" t="str">
        <f>if(Liquor!J106=0,"",if(ISBLANK(Liquor!J106),"",$B$4070))</f>
        <v/>
      </c>
      <c r="H4166" s="780">
        <f t="shared" si="42"/>
        <v>97</v>
      </c>
    </row>
    <row r="4167">
      <c r="A4167" s="779"/>
      <c r="D4167" s="450" t="str">
        <f>Liquor!I107</f>
        <v/>
      </c>
      <c r="E4167" s="450" t="str">
        <f>if(Liquor!J107=0,"",if(ISBLANK(Liquor!J107),"",Liquor!J107))</f>
        <v/>
      </c>
      <c r="G4167" s="450" t="str">
        <f>if(Liquor!J107=0,"",if(ISBLANK(Liquor!J107),"",$B$4070))</f>
        <v/>
      </c>
      <c r="H4167" s="780">
        <f t="shared" si="42"/>
        <v>98</v>
      </c>
    </row>
    <row r="4168">
      <c r="A4168" s="779"/>
      <c r="D4168" s="450" t="str">
        <f>Liquor!I108</f>
        <v/>
      </c>
      <c r="E4168" s="450" t="str">
        <f>if(Liquor!J108=0,"",if(ISBLANK(Liquor!J108),"",Liquor!J108))</f>
        <v/>
      </c>
      <c r="G4168" s="450" t="str">
        <f>if(Liquor!J108=0,"",if(ISBLANK(Liquor!J108),"",$B$4070))</f>
        <v/>
      </c>
      <c r="H4168" s="780">
        <f t="shared" si="42"/>
        <v>99</v>
      </c>
    </row>
    <row r="4169">
      <c r="A4169" s="779"/>
      <c r="D4169" s="450" t="str">
        <f>Liquor!I109</f>
        <v/>
      </c>
      <c r="E4169" s="450" t="str">
        <f>if(Liquor!J109=0,"",if(ISBLANK(Liquor!J109),"",Liquor!J109))</f>
        <v/>
      </c>
      <c r="G4169" s="450" t="str">
        <f>if(Liquor!J109=0,"",if(ISBLANK(Liquor!J109),"",$B$4070))</f>
        <v/>
      </c>
      <c r="H4169" s="780">
        <f t="shared" si="42"/>
        <v>100</v>
      </c>
    </row>
    <row r="4170">
      <c r="A4170" s="791"/>
      <c r="B4170" s="784"/>
      <c r="H4170" s="780"/>
    </row>
    <row r="4171">
      <c r="A4171" s="791"/>
      <c r="B4171" s="784"/>
      <c r="H4171" s="780"/>
    </row>
    <row r="4172">
      <c r="A4172" s="791"/>
      <c r="B4172" s="784"/>
      <c r="H4172" s="780"/>
    </row>
    <row r="4173">
      <c r="A4173" s="791"/>
      <c r="B4173" s="784"/>
      <c r="H4173" s="780"/>
    </row>
    <row r="4174">
      <c r="A4174" s="791" t="str">
        <f>Liquor!I8&amp;" "&amp;Liquor!L9</f>
        <v>Rum Double $</v>
      </c>
      <c r="B4174" s="784" t="str">
        <f>SUBSTITUTE(A4174,"$","")</f>
        <v>Rum Double </v>
      </c>
      <c r="D4174" s="795" t="str">
        <f>if(Liquor!L10=0,"",if(ISBLANK(Liquor!L10),"",if(AND(MOC!$J$161=true,MOC!$J$162=false),MOC!$I$164&amp;Liquor!I10,if(AND(MOC!$J$161=false,MOC!$J$162=true),Liquor!I10&amp;MOC!$I$162,if(AND(MOC!$J$161=true,MOC!$J$162=true),MOC!$I$161&amp;Liquor!I10&amp;MOC!$I$165,Liquor!I10)))))</f>
        <v>DBL Well Rum (Example)</v>
      </c>
      <c r="E4174" s="784">
        <f>if(Liquor!L10=0,"",if(ISBLANK(Liquor!L10),"",Liquor!L10))</f>
        <v>10</v>
      </c>
      <c r="G4174" s="450" t="str">
        <f>Substitute(if(Liquor!L10=0,"",if(ISBLANK(Liquor!L10),"",if(AND(MOC!$J$164=true,MOC!$J$165=false),MOC!$I$164&amp;$B$4174,if(AND(MOC!$J$164=false,MOC!$J$165=true),$B$4174&amp;MOC!$I$165,if(AND(MOC!$J$164=true,MOC!$J$165=true),MOC!$I$164&amp;$B$4174&amp;MOC!$I$165,$B$4174)))))," Double ","")</f>
        <v>DBL Rum</v>
      </c>
      <c r="H4174" s="785">
        <v>1.0</v>
      </c>
    </row>
    <row r="4175">
      <c r="A4175" s="791"/>
      <c r="B4175" s="784"/>
      <c r="D4175" s="795" t="str">
        <f>if(Liquor!L11=0,"",if(ISBLANK(Liquor!L11),"",if(AND(MOC!$J$161=true,MOC!$J$162=false),MOC!$I$164&amp;Liquor!I11,if(AND(MOC!$J$161=false,MOC!$J$162=true),Liquor!I11&amp;MOC!$I$162,if(AND(MOC!$J$161=true,MOC!$J$162=true),MOC!$I$161&amp;Liquor!I11&amp;MOC!$I$165,Liquor!I11)))))</f>
        <v>DBL Captain Morgan (Example)</v>
      </c>
      <c r="E4175" s="784">
        <f>if(Liquor!L11=0,"",if(ISBLANK(Liquor!L11),"",Liquor!L11))</f>
        <v>11</v>
      </c>
      <c r="G4175" s="450" t="str">
        <f>Substitute(if(Liquor!L11=0,"",if(ISBLANK(Liquor!L11),"",if(AND(MOC!$J$164=true,MOC!$J$165=false),MOC!$I$164&amp;$B$4174,if(AND(MOC!$J$164=false,MOC!$J$165=true),$B$4174&amp;MOC!$I$165,if(AND(MOC!$J$164=true,MOC!$J$165=true),MOC!$I$164&amp;$B$4174&amp;MOC!$I$165,$B$4174)))))," Double ","")</f>
        <v>DBL Rum</v>
      </c>
      <c r="H4175" s="780">
        <f t="shared" ref="H4175:H4273" si="43">1+H4174</f>
        <v>2</v>
      </c>
    </row>
    <row r="4176">
      <c r="A4176" s="791"/>
      <c r="B4176" s="784"/>
      <c r="D4176" s="795" t="str">
        <f>if(Liquor!L12=0,"",if(ISBLANK(Liquor!L12),"",if(AND(MOC!$J$161=true,MOC!$J$162=false),MOC!$I$164&amp;Liquor!I12,if(AND(MOC!$J$161=false,MOC!$J$162=true),Liquor!I12&amp;MOC!$I$162,if(AND(MOC!$J$161=true,MOC!$J$162=true),MOC!$I$161&amp;Liquor!I12&amp;MOC!$I$165,Liquor!I12)))))</f>
        <v>DBL Bacardi (Example)</v>
      </c>
      <c r="E4176" s="784">
        <f>if(Liquor!L12=0,"",if(ISBLANK(Liquor!L12),"",Liquor!L12))</f>
        <v>12</v>
      </c>
      <c r="G4176" s="450" t="str">
        <f>Substitute(if(Liquor!L12=0,"",if(ISBLANK(Liquor!L12),"",if(AND(MOC!$J$164=true,MOC!$J$165=false),MOC!$I$164&amp;$B$4174,if(AND(MOC!$J$164=false,MOC!$J$165=true),$B$4174&amp;MOC!$I$165,if(AND(MOC!$J$164=true,MOC!$J$165=true),MOC!$I$164&amp;$B$4174&amp;MOC!$I$165,$B$4174)))))," Double ","")</f>
        <v>DBL Rum</v>
      </c>
      <c r="H4176" s="780">
        <f t="shared" si="43"/>
        <v>3</v>
      </c>
    </row>
    <row r="4177">
      <c r="A4177" s="791" t="s">
        <v>506</v>
      </c>
      <c r="B4177" s="784" t="s">
        <v>506</v>
      </c>
      <c r="D4177" s="795" t="str">
        <f>if(Liquor!L13=0,"",if(ISBLANK(Liquor!L13),"",if(AND(MOC!$J$161=true,MOC!$J$162=false),MOC!$I$164&amp;Liquor!I13,if(AND(MOC!$J$161=false,MOC!$J$162=true),Liquor!I13&amp;MOC!$I$162,if(AND(MOC!$J$161=true,MOC!$J$162=true),MOC!$I$161&amp;Liquor!I13&amp;MOC!$I$165,Liquor!I13)))))</f>
        <v/>
      </c>
      <c r="E4177" s="450" t="str">
        <f>if(Liquor!L13=0,"",if(ISBLANK(Liquor!L13),"",Liquor!L13))</f>
        <v/>
      </c>
      <c r="G4177" s="450" t="str">
        <f>Substitute(if(Liquor!L13=0,"",if(ISBLANK(Liquor!L13),"",if(AND(MOC!$J$164=true,MOC!$J$165=false),MOC!$I$164&amp;$B$4174,if(AND(MOC!$J$164=false,MOC!$J$165=true),$B$4174&amp;MOC!$I$165,if(AND(MOC!$J$164=true,MOC!$J$165=true),MOC!$I$164&amp;$B$4174&amp;MOC!$I$165,$B$4174)))))," Double ","")</f>
        <v/>
      </c>
      <c r="H4177" s="780">
        <f t="shared" si="43"/>
        <v>4</v>
      </c>
    </row>
    <row r="4178">
      <c r="A4178" s="779"/>
      <c r="D4178" s="795" t="str">
        <f>if(Liquor!L14=0,"",if(ISBLANK(Liquor!L14),"",if(AND(MOC!$J$161=true,MOC!$J$162=false),MOC!$I$164&amp;Liquor!I14,if(AND(MOC!$J$161=false,MOC!$J$162=true),Liquor!I14&amp;MOC!$I$162,if(AND(MOC!$J$161=true,MOC!$J$162=true),MOC!$I$161&amp;Liquor!I14&amp;MOC!$I$165,Liquor!I14)))))</f>
        <v/>
      </c>
      <c r="E4178" s="450" t="str">
        <f>if(Liquor!L14=0,"",if(ISBLANK(Liquor!L14),"",Liquor!L14))</f>
        <v/>
      </c>
      <c r="G4178" s="450" t="str">
        <f>Substitute(if(Liquor!L14=0,"",if(ISBLANK(Liquor!L14),"",if(AND(MOC!$J$164=true,MOC!$J$165=false),MOC!$I$164&amp;$B$4174,if(AND(MOC!$J$164=false,MOC!$J$165=true),$B$4174&amp;MOC!$I$165,if(AND(MOC!$J$164=true,MOC!$J$165=true),MOC!$I$164&amp;$B$4174&amp;MOC!$I$165,$B$4174)))))," Double ","")</f>
        <v/>
      </c>
      <c r="H4178" s="780">
        <f t="shared" si="43"/>
        <v>5</v>
      </c>
    </row>
    <row r="4179">
      <c r="A4179" s="779"/>
      <c r="D4179" s="795" t="str">
        <f>if(Liquor!L15=0,"",if(ISBLANK(Liquor!L15),"",if(AND(MOC!$J$161=true,MOC!$J$162=false),MOC!$I$164&amp;Liquor!I15,if(AND(MOC!$J$161=false,MOC!$J$162=true),Liquor!I15&amp;MOC!$I$162,if(AND(MOC!$J$161=true,MOC!$J$162=true),MOC!$I$161&amp;Liquor!I15&amp;MOC!$I$165,Liquor!I15)))))</f>
        <v/>
      </c>
      <c r="E4179" s="450" t="str">
        <f>if(Liquor!L15=0,"",if(ISBLANK(Liquor!L15),"",Liquor!L15))</f>
        <v/>
      </c>
      <c r="G4179" s="450" t="str">
        <f>Substitute(if(Liquor!L15=0,"",if(ISBLANK(Liquor!L15),"",if(AND(MOC!$J$164=true,MOC!$J$165=false),MOC!$I$164&amp;$B$4174,if(AND(MOC!$J$164=false,MOC!$J$165=true),$B$4174&amp;MOC!$I$165,if(AND(MOC!$J$164=true,MOC!$J$165=true),MOC!$I$164&amp;$B$4174&amp;MOC!$I$165,$B$4174)))))," Double ","")</f>
        <v/>
      </c>
      <c r="H4179" s="780">
        <f t="shared" si="43"/>
        <v>6</v>
      </c>
    </row>
    <row r="4180">
      <c r="A4180" s="779"/>
      <c r="D4180" s="795" t="str">
        <f>if(Liquor!L16=0,"",if(ISBLANK(Liquor!L16),"",if(AND(MOC!$J$161=true,MOC!$J$162=false),MOC!$I$164&amp;Liquor!I16,if(AND(MOC!$J$161=false,MOC!$J$162=true),Liquor!I16&amp;MOC!$I$162,if(AND(MOC!$J$161=true,MOC!$J$162=true),MOC!$I$161&amp;Liquor!I16&amp;MOC!$I$165,Liquor!I16)))))</f>
        <v/>
      </c>
      <c r="E4180" s="450" t="str">
        <f>if(Liquor!L16=0,"",if(ISBLANK(Liquor!L16),"",Liquor!L16))</f>
        <v/>
      </c>
      <c r="G4180" s="450" t="str">
        <f>Substitute(if(Liquor!L16=0,"",if(ISBLANK(Liquor!L16),"",if(AND(MOC!$J$164=true,MOC!$J$165=false),MOC!$I$164&amp;$B$4174,if(AND(MOC!$J$164=false,MOC!$J$165=true),$B$4174&amp;MOC!$I$165,if(AND(MOC!$J$164=true,MOC!$J$165=true),MOC!$I$164&amp;$B$4174&amp;MOC!$I$165,$B$4174)))))," Double ","")</f>
        <v/>
      </c>
      <c r="H4180" s="780">
        <f t="shared" si="43"/>
        <v>7</v>
      </c>
    </row>
    <row r="4181">
      <c r="A4181" s="779"/>
      <c r="D4181" s="795" t="str">
        <f>if(Liquor!L17=0,"",if(ISBLANK(Liquor!L17),"",if(AND(MOC!$J$161=true,MOC!$J$162=false),MOC!$I$164&amp;Liquor!I17,if(AND(MOC!$J$161=false,MOC!$J$162=true),Liquor!I17&amp;MOC!$I$162,if(AND(MOC!$J$161=true,MOC!$J$162=true),MOC!$I$161&amp;Liquor!I17&amp;MOC!$I$165,Liquor!I17)))))</f>
        <v/>
      </c>
      <c r="E4181" s="450" t="str">
        <f>if(Liquor!L17=0,"",if(ISBLANK(Liquor!L17),"",Liquor!L17))</f>
        <v/>
      </c>
      <c r="G4181" s="450" t="str">
        <f>Substitute(if(Liquor!L17=0,"",if(ISBLANK(Liquor!L17),"",if(AND(MOC!$J$164=true,MOC!$J$165=false),MOC!$I$164&amp;$B$4174,if(AND(MOC!$J$164=false,MOC!$J$165=true),$B$4174&amp;MOC!$I$165,if(AND(MOC!$J$164=true,MOC!$J$165=true),MOC!$I$164&amp;$B$4174&amp;MOC!$I$165,$B$4174)))))," Double ","")</f>
        <v/>
      </c>
      <c r="H4181" s="780">
        <f t="shared" si="43"/>
        <v>8</v>
      </c>
    </row>
    <row r="4182">
      <c r="A4182" s="779"/>
      <c r="D4182" s="795" t="str">
        <f>if(Liquor!L18=0,"",if(ISBLANK(Liquor!L18),"",if(AND(MOC!$J$161=true,MOC!$J$162=false),MOC!$I$164&amp;Liquor!I18,if(AND(MOC!$J$161=false,MOC!$J$162=true),Liquor!I18&amp;MOC!$I$162,if(AND(MOC!$J$161=true,MOC!$J$162=true),MOC!$I$161&amp;Liquor!I18&amp;MOC!$I$165,Liquor!I18)))))</f>
        <v/>
      </c>
      <c r="E4182" s="450" t="str">
        <f>if(Liquor!L18=0,"",if(ISBLANK(Liquor!L18),"",Liquor!L18))</f>
        <v/>
      </c>
      <c r="G4182" s="450" t="str">
        <f>Substitute(if(Liquor!L18=0,"",if(ISBLANK(Liquor!L18),"",if(AND(MOC!$J$164=true,MOC!$J$165=false),MOC!$I$164&amp;$B$4174,if(AND(MOC!$J$164=false,MOC!$J$165=true),$B$4174&amp;MOC!$I$165,if(AND(MOC!$J$164=true,MOC!$J$165=true),MOC!$I$164&amp;$B$4174&amp;MOC!$I$165,$B$4174)))))," Double ","")</f>
        <v/>
      </c>
      <c r="H4182" s="780">
        <f t="shared" si="43"/>
        <v>9</v>
      </c>
    </row>
    <row r="4183">
      <c r="A4183" s="779"/>
      <c r="D4183" s="795" t="str">
        <f>if(Liquor!L19=0,"",if(ISBLANK(Liquor!L19),"",if(AND(MOC!$J$161=true,MOC!$J$162=false),MOC!$I$164&amp;Liquor!I19,if(AND(MOC!$J$161=false,MOC!$J$162=true),Liquor!I19&amp;MOC!$I$162,if(AND(MOC!$J$161=true,MOC!$J$162=true),MOC!$I$161&amp;Liquor!I19&amp;MOC!$I$165,Liquor!I19)))))</f>
        <v/>
      </c>
      <c r="E4183" s="450" t="str">
        <f>if(Liquor!L19=0,"",if(ISBLANK(Liquor!L19),"",Liquor!L19))</f>
        <v/>
      </c>
      <c r="G4183" s="450" t="str">
        <f>Substitute(if(Liquor!L19=0,"",if(ISBLANK(Liquor!L19),"",if(AND(MOC!$J$164=true,MOC!$J$165=false),MOC!$I$164&amp;$B$4174,if(AND(MOC!$J$164=false,MOC!$J$165=true),$B$4174&amp;MOC!$I$165,if(AND(MOC!$J$164=true,MOC!$J$165=true),MOC!$I$164&amp;$B$4174&amp;MOC!$I$165,$B$4174)))))," Double ","")</f>
        <v/>
      </c>
      <c r="H4183" s="780">
        <f t="shared" si="43"/>
        <v>10</v>
      </c>
    </row>
    <row r="4184">
      <c r="A4184" s="779"/>
      <c r="D4184" s="795" t="str">
        <f>if(Liquor!L20=0,"",if(ISBLANK(Liquor!L20),"",if(AND(MOC!$J$161=true,MOC!$J$162=false),MOC!$I$164&amp;Liquor!I20,if(AND(MOC!$J$161=false,MOC!$J$162=true),Liquor!I20&amp;MOC!$I$162,if(AND(MOC!$J$161=true,MOC!$J$162=true),MOC!$I$161&amp;Liquor!I20&amp;MOC!$I$165,Liquor!I20)))))</f>
        <v/>
      </c>
      <c r="E4184" s="450" t="str">
        <f>if(Liquor!L20=0,"",if(ISBLANK(Liquor!L20),"",Liquor!L20))</f>
        <v/>
      </c>
      <c r="G4184" s="450" t="str">
        <f>Substitute(if(Liquor!L20=0,"",if(ISBLANK(Liquor!L20),"",if(AND(MOC!$J$164=true,MOC!$J$165=false),MOC!$I$164&amp;$B$4174,if(AND(MOC!$J$164=false,MOC!$J$165=true),$B$4174&amp;MOC!$I$165,if(AND(MOC!$J$164=true,MOC!$J$165=true),MOC!$I$164&amp;$B$4174&amp;MOC!$I$165,$B$4174)))))," Double ","")</f>
        <v/>
      </c>
      <c r="H4184" s="780">
        <f t="shared" si="43"/>
        <v>11</v>
      </c>
    </row>
    <row r="4185">
      <c r="A4185" s="779"/>
      <c r="D4185" s="795" t="str">
        <f>if(Liquor!L21=0,"",if(ISBLANK(Liquor!L21),"",if(AND(MOC!$J$161=true,MOC!$J$162=false),MOC!$I$164&amp;Liquor!I21,if(AND(MOC!$J$161=false,MOC!$J$162=true),Liquor!I21&amp;MOC!$I$162,if(AND(MOC!$J$161=true,MOC!$J$162=true),MOC!$I$161&amp;Liquor!I21&amp;MOC!$I$165,Liquor!I21)))))</f>
        <v/>
      </c>
      <c r="E4185" s="450" t="str">
        <f>if(Liquor!L21=0,"",if(ISBLANK(Liquor!L21),"",Liquor!L21))</f>
        <v/>
      </c>
      <c r="G4185" s="450" t="str">
        <f>Substitute(if(Liquor!L21=0,"",if(ISBLANK(Liquor!L21),"",if(AND(MOC!$J$164=true,MOC!$J$165=false),MOC!$I$164&amp;$B$4174,if(AND(MOC!$J$164=false,MOC!$J$165=true),$B$4174&amp;MOC!$I$165,if(AND(MOC!$J$164=true,MOC!$J$165=true),MOC!$I$164&amp;$B$4174&amp;MOC!$I$165,$B$4174)))))," Double ","")</f>
        <v/>
      </c>
      <c r="H4185" s="780">
        <f t="shared" si="43"/>
        <v>12</v>
      </c>
    </row>
    <row r="4186">
      <c r="A4186" s="779"/>
      <c r="D4186" s="795" t="str">
        <f>if(Liquor!L22=0,"",if(ISBLANK(Liquor!L22),"",if(AND(MOC!$J$161=true,MOC!$J$162=false),MOC!$I$164&amp;Liquor!I22,if(AND(MOC!$J$161=false,MOC!$J$162=true),Liquor!I22&amp;MOC!$I$162,if(AND(MOC!$J$161=true,MOC!$J$162=true),MOC!$I$161&amp;Liquor!I22&amp;MOC!$I$165,Liquor!I22)))))</f>
        <v/>
      </c>
      <c r="E4186" s="450" t="str">
        <f>if(Liquor!L22=0,"",if(ISBLANK(Liquor!L22),"",Liquor!L22))</f>
        <v/>
      </c>
      <c r="G4186" s="450" t="str">
        <f>Substitute(if(Liquor!L22=0,"",if(ISBLANK(Liquor!L22),"",if(AND(MOC!$J$164=true,MOC!$J$165=false),MOC!$I$164&amp;$B$4174,if(AND(MOC!$J$164=false,MOC!$J$165=true),$B$4174&amp;MOC!$I$165,if(AND(MOC!$J$164=true,MOC!$J$165=true),MOC!$I$164&amp;$B$4174&amp;MOC!$I$165,$B$4174)))))," Double ","")</f>
        <v/>
      </c>
      <c r="H4186" s="780">
        <f t="shared" si="43"/>
        <v>13</v>
      </c>
    </row>
    <row r="4187">
      <c r="A4187" s="779"/>
      <c r="D4187" s="795" t="str">
        <f>if(Liquor!L23=0,"",if(ISBLANK(Liquor!L23),"",if(AND(MOC!$J$161=true,MOC!$J$162=false),MOC!$I$164&amp;Liquor!I23,if(AND(MOC!$J$161=false,MOC!$J$162=true),Liquor!I23&amp;MOC!$I$162,if(AND(MOC!$J$161=true,MOC!$J$162=true),MOC!$I$161&amp;Liquor!I23&amp;MOC!$I$165,Liquor!I23)))))</f>
        <v/>
      </c>
      <c r="E4187" s="450" t="str">
        <f>if(Liquor!L23=0,"",if(ISBLANK(Liquor!L23),"",Liquor!L23))</f>
        <v/>
      </c>
      <c r="G4187" s="450" t="str">
        <f>Substitute(if(Liquor!L23=0,"",if(ISBLANK(Liquor!L23),"",if(AND(MOC!$J$164=true,MOC!$J$165=false),MOC!$I$164&amp;$B$4174,if(AND(MOC!$J$164=false,MOC!$J$165=true),$B$4174&amp;MOC!$I$165,if(AND(MOC!$J$164=true,MOC!$J$165=true),MOC!$I$164&amp;$B$4174&amp;MOC!$I$165,$B$4174)))))," Double ","")</f>
        <v/>
      </c>
      <c r="H4187" s="780">
        <f t="shared" si="43"/>
        <v>14</v>
      </c>
    </row>
    <row r="4188">
      <c r="A4188" s="779"/>
      <c r="D4188" s="795" t="str">
        <f>if(Liquor!L24=0,"",if(ISBLANK(Liquor!L24),"",if(AND(MOC!$J$161=true,MOC!$J$162=false),MOC!$I$164&amp;Liquor!I24,if(AND(MOC!$J$161=false,MOC!$J$162=true),Liquor!I24&amp;MOC!$I$162,if(AND(MOC!$J$161=true,MOC!$J$162=true),MOC!$I$161&amp;Liquor!I24&amp;MOC!$I$165,Liquor!I24)))))</f>
        <v/>
      </c>
      <c r="E4188" s="450" t="str">
        <f>if(Liquor!L24=0,"",if(ISBLANK(Liquor!L24),"",Liquor!L24))</f>
        <v/>
      </c>
      <c r="G4188" s="450" t="str">
        <f>Substitute(if(Liquor!L24=0,"",if(ISBLANK(Liquor!L24),"",if(AND(MOC!$J$164=true,MOC!$J$165=false),MOC!$I$164&amp;$B$4174,if(AND(MOC!$J$164=false,MOC!$J$165=true),$B$4174&amp;MOC!$I$165,if(AND(MOC!$J$164=true,MOC!$J$165=true),MOC!$I$164&amp;$B$4174&amp;MOC!$I$165,$B$4174)))))," Double ","")</f>
        <v/>
      </c>
      <c r="H4188" s="780">
        <f t="shared" si="43"/>
        <v>15</v>
      </c>
    </row>
    <row r="4189">
      <c r="A4189" s="779"/>
      <c r="D4189" s="795" t="str">
        <f>if(Liquor!L25=0,"",if(ISBLANK(Liquor!L25),"",if(AND(MOC!$J$161=true,MOC!$J$162=false),MOC!$I$164&amp;Liquor!I25,if(AND(MOC!$J$161=false,MOC!$J$162=true),Liquor!I25&amp;MOC!$I$162,if(AND(MOC!$J$161=true,MOC!$J$162=true),MOC!$I$161&amp;Liquor!I25&amp;MOC!$I$165,Liquor!I25)))))</f>
        <v/>
      </c>
      <c r="E4189" s="450" t="str">
        <f>if(Liquor!L25=0,"",if(ISBLANK(Liquor!L25),"",Liquor!L25))</f>
        <v/>
      </c>
      <c r="G4189" s="450" t="str">
        <f>Substitute(if(Liquor!L25=0,"",if(ISBLANK(Liquor!L25),"",if(AND(MOC!$J$164=true,MOC!$J$165=false),MOC!$I$164&amp;$B$4174,if(AND(MOC!$J$164=false,MOC!$J$165=true),$B$4174&amp;MOC!$I$165,if(AND(MOC!$J$164=true,MOC!$J$165=true),MOC!$I$164&amp;$B$4174&amp;MOC!$I$165,$B$4174)))))," Double ","")</f>
        <v/>
      </c>
      <c r="H4189" s="780">
        <f t="shared" si="43"/>
        <v>16</v>
      </c>
    </row>
    <row r="4190">
      <c r="A4190" s="779"/>
      <c r="D4190" s="795" t="str">
        <f>if(Liquor!L26=0,"",if(ISBLANK(Liquor!L26),"",if(AND(MOC!$J$161=true,MOC!$J$162=false),MOC!$I$164&amp;Liquor!I26,if(AND(MOC!$J$161=false,MOC!$J$162=true),Liquor!I26&amp;MOC!$I$162,if(AND(MOC!$J$161=true,MOC!$J$162=true),MOC!$I$161&amp;Liquor!I26&amp;MOC!$I$165,Liquor!I26)))))</f>
        <v/>
      </c>
      <c r="E4190" s="450" t="str">
        <f>if(Liquor!L26=0,"",if(ISBLANK(Liquor!L26),"",Liquor!L26))</f>
        <v/>
      </c>
      <c r="G4190" s="450" t="str">
        <f>Substitute(if(Liquor!L26=0,"",if(ISBLANK(Liquor!L26),"",if(AND(MOC!$J$164=true,MOC!$J$165=false),MOC!$I$164&amp;$B$4174,if(AND(MOC!$J$164=false,MOC!$J$165=true),$B$4174&amp;MOC!$I$165,if(AND(MOC!$J$164=true,MOC!$J$165=true),MOC!$I$164&amp;$B$4174&amp;MOC!$I$165,$B$4174)))))," Double ","")</f>
        <v/>
      </c>
      <c r="H4190" s="780">
        <f t="shared" si="43"/>
        <v>17</v>
      </c>
    </row>
    <row r="4191">
      <c r="A4191" s="779"/>
      <c r="D4191" s="795" t="str">
        <f>if(Liquor!L27=0,"",if(ISBLANK(Liquor!L27),"",if(AND(MOC!$J$161=true,MOC!$J$162=false),MOC!$I$164&amp;Liquor!I27,if(AND(MOC!$J$161=false,MOC!$J$162=true),Liquor!I27&amp;MOC!$I$162,if(AND(MOC!$J$161=true,MOC!$J$162=true),MOC!$I$161&amp;Liquor!I27&amp;MOC!$I$165,Liquor!I27)))))</f>
        <v/>
      </c>
      <c r="E4191" s="450" t="str">
        <f>if(Liquor!L27=0,"",if(ISBLANK(Liquor!L27),"",Liquor!L27))</f>
        <v/>
      </c>
      <c r="G4191" s="450" t="str">
        <f>Substitute(if(Liquor!L27=0,"",if(ISBLANK(Liquor!L27),"",if(AND(MOC!$J$164=true,MOC!$J$165=false),MOC!$I$164&amp;$B$4174,if(AND(MOC!$J$164=false,MOC!$J$165=true),$B$4174&amp;MOC!$I$165,if(AND(MOC!$J$164=true,MOC!$J$165=true),MOC!$I$164&amp;$B$4174&amp;MOC!$I$165,$B$4174)))))," Double ","")</f>
        <v/>
      </c>
      <c r="H4191" s="780">
        <f t="shared" si="43"/>
        <v>18</v>
      </c>
    </row>
    <row r="4192">
      <c r="A4192" s="779"/>
      <c r="D4192" s="795" t="str">
        <f>if(Liquor!L28=0,"",if(ISBLANK(Liquor!L28),"",if(AND(MOC!$J$161=true,MOC!$J$162=false),MOC!$I$164&amp;Liquor!I28,if(AND(MOC!$J$161=false,MOC!$J$162=true),Liquor!I28&amp;MOC!$I$162,if(AND(MOC!$J$161=true,MOC!$J$162=true),MOC!$I$161&amp;Liquor!I28&amp;MOC!$I$165,Liquor!I28)))))</f>
        <v/>
      </c>
      <c r="E4192" s="450" t="str">
        <f>if(Liquor!L28=0,"",if(ISBLANK(Liquor!L28),"",Liquor!L28))</f>
        <v/>
      </c>
      <c r="G4192" s="450" t="str">
        <f>Substitute(if(Liquor!L28=0,"",if(ISBLANK(Liquor!L28),"",if(AND(MOC!$J$164=true,MOC!$J$165=false),MOC!$I$164&amp;$B$4174,if(AND(MOC!$J$164=false,MOC!$J$165=true),$B$4174&amp;MOC!$I$165,if(AND(MOC!$J$164=true,MOC!$J$165=true),MOC!$I$164&amp;$B$4174&amp;MOC!$I$165,$B$4174)))))," Double ","")</f>
        <v/>
      </c>
      <c r="H4192" s="780">
        <f t="shared" si="43"/>
        <v>19</v>
      </c>
    </row>
    <row r="4193">
      <c r="A4193" s="779"/>
      <c r="D4193" s="795" t="str">
        <f>if(Liquor!L29=0,"",if(ISBLANK(Liquor!L29),"",if(AND(MOC!$J$161=true,MOC!$J$162=false),MOC!$I$164&amp;Liquor!I29,if(AND(MOC!$J$161=false,MOC!$J$162=true),Liquor!I29&amp;MOC!$I$162,if(AND(MOC!$J$161=true,MOC!$J$162=true),MOC!$I$161&amp;Liquor!I29&amp;MOC!$I$165,Liquor!I29)))))</f>
        <v/>
      </c>
      <c r="E4193" s="450" t="str">
        <f>if(Liquor!L29=0,"",if(ISBLANK(Liquor!L29),"",Liquor!L29))</f>
        <v/>
      </c>
      <c r="G4193" s="450" t="str">
        <f>Substitute(if(Liquor!L29=0,"",if(ISBLANK(Liquor!L29),"",if(AND(MOC!$J$164=true,MOC!$J$165=false),MOC!$I$164&amp;$B$4174,if(AND(MOC!$J$164=false,MOC!$J$165=true),$B$4174&amp;MOC!$I$165,if(AND(MOC!$J$164=true,MOC!$J$165=true),MOC!$I$164&amp;$B$4174&amp;MOC!$I$165,$B$4174)))))," Double ","")</f>
        <v/>
      </c>
      <c r="H4193" s="780">
        <f t="shared" si="43"/>
        <v>20</v>
      </c>
    </row>
    <row r="4194">
      <c r="A4194" s="779"/>
      <c r="D4194" s="795" t="str">
        <f>if(Liquor!L30=0,"",if(ISBLANK(Liquor!L30),"",if(AND(MOC!$J$161=true,MOC!$J$162=false),MOC!$I$164&amp;Liquor!I30,if(AND(MOC!$J$161=false,MOC!$J$162=true),Liquor!I30&amp;MOC!$I$162,if(AND(MOC!$J$161=true,MOC!$J$162=true),MOC!$I$161&amp;Liquor!I30&amp;MOC!$I$165,Liquor!I30)))))</f>
        <v/>
      </c>
      <c r="E4194" s="450" t="str">
        <f>if(Liquor!L30=0,"",if(ISBLANK(Liquor!L30),"",Liquor!L30))</f>
        <v/>
      </c>
      <c r="G4194" s="450" t="str">
        <f>Substitute(if(Liquor!L30=0,"",if(ISBLANK(Liquor!L30),"",if(AND(MOC!$J$164=true,MOC!$J$165=false),MOC!$I$164&amp;$B$4174,if(AND(MOC!$J$164=false,MOC!$J$165=true),$B$4174&amp;MOC!$I$165,if(AND(MOC!$J$164=true,MOC!$J$165=true),MOC!$I$164&amp;$B$4174&amp;MOC!$I$165,$B$4174)))))," Double ","")</f>
        <v/>
      </c>
      <c r="H4194" s="780">
        <f t="shared" si="43"/>
        <v>21</v>
      </c>
    </row>
    <row r="4195">
      <c r="A4195" s="779"/>
      <c r="D4195" s="795" t="str">
        <f>if(Liquor!L31=0,"",if(ISBLANK(Liquor!L31),"",if(AND(MOC!$J$161=true,MOC!$J$162=false),MOC!$I$164&amp;Liquor!I31,if(AND(MOC!$J$161=false,MOC!$J$162=true),Liquor!I31&amp;MOC!$I$162,if(AND(MOC!$J$161=true,MOC!$J$162=true),MOC!$I$161&amp;Liquor!I31&amp;MOC!$I$165,Liquor!I31)))))</f>
        <v/>
      </c>
      <c r="E4195" s="450" t="str">
        <f>if(Liquor!L31=0,"",if(ISBLANK(Liquor!L31),"",Liquor!L31))</f>
        <v/>
      </c>
      <c r="G4195" s="450" t="str">
        <f>Substitute(if(Liquor!L31=0,"",if(ISBLANK(Liquor!L31),"",if(AND(MOC!$J$164=true,MOC!$J$165=false),MOC!$I$164&amp;$B$4174,if(AND(MOC!$J$164=false,MOC!$J$165=true),$B$4174&amp;MOC!$I$165,if(AND(MOC!$J$164=true,MOC!$J$165=true),MOC!$I$164&amp;$B$4174&amp;MOC!$I$165,$B$4174)))))," Double ","")</f>
        <v/>
      </c>
      <c r="H4195" s="780">
        <f t="shared" si="43"/>
        <v>22</v>
      </c>
    </row>
    <row r="4196">
      <c r="A4196" s="779"/>
      <c r="D4196" s="795" t="str">
        <f>if(Liquor!L32=0,"",if(ISBLANK(Liquor!L32),"",if(AND(MOC!$J$161=true,MOC!$J$162=false),MOC!$I$164&amp;Liquor!I32,if(AND(MOC!$J$161=false,MOC!$J$162=true),Liquor!I32&amp;MOC!$I$162,if(AND(MOC!$J$161=true,MOC!$J$162=true),MOC!$I$161&amp;Liquor!I32&amp;MOC!$I$165,Liquor!I32)))))</f>
        <v/>
      </c>
      <c r="E4196" s="450" t="str">
        <f>if(Liquor!L32=0,"",if(ISBLANK(Liquor!L32),"",Liquor!L32))</f>
        <v/>
      </c>
      <c r="G4196" s="450" t="str">
        <f>Substitute(if(Liquor!L32=0,"",if(ISBLANK(Liquor!L32),"",if(AND(MOC!$J$164=true,MOC!$J$165=false),MOC!$I$164&amp;$B$4174,if(AND(MOC!$J$164=false,MOC!$J$165=true),$B$4174&amp;MOC!$I$165,if(AND(MOC!$J$164=true,MOC!$J$165=true),MOC!$I$164&amp;$B$4174&amp;MOC!$I$165,$B$4174)))))," Double ","")</f>
        <v/>
      </c>
      <c r="H4196" s="780">
        <f t="shared" si="43"/>
        <v>23</v>
      </c>
    </row>
    <row r="4197">
      <c r="A4197" s="779"/>
      <c r="D4197" s="795" t="str">
        <f>if(Liquor!L33=0,"",if(ISBLANK(Liquor!L33),"",if(AND(MOC!$J$161=true,MOC!$J$162=false),MOC!$I$164&amp;Liquor!I33,if(AND(MOC!$J$161=false,MOC!$J$162=true),Liquor!I33&amp;MOC!$I$162,if(AND(MOC!$J$161=true,MOC!$J$162=true),MOC!$I$161&amp;Liquor!I33&amp;MOC!$I$165,Liquor!I33)))))</f>
        <v/>
      </c>
      <c r="E4197" s="450" t="str">
        <f>if(Liquor!L33=0,"",if(ISBLANK(Liquor!L33),"",Liquor!L33))</f>
        <v/>
      </c>
      <c r="G4197" s="450" t="str">
        <f>Substitute(if(Liquor!L33=0,"",if(ISBLANK(Liquor!L33),"",if(AND(MOC!$J$164=true,MOC!$J$165=false),MOC!$I$164&amp;$B$4174,if(AND(MOC!$J$164=false,MOC!$J$165=true),$B$4174&amp;MOC!$I$165,if(AND(MOC!$J$164=true,MOC!$J$165=true),MOC!$I$164&amp;$B$4174&amp;MOC!$I$165,$B$4174)))))," Double ","")</f>
        <v/>
      </c>
      <c r="H4197" s="780">
        <f t="shared" si="43"/>
        <v>24</v>
      </c>
    </row>
    <row r="4198">
      <c r="A4198" s="779"/>
      <c r="D4198" s="795" t="str">
        <f>if(Liquor!L34=0,"",if(ISBLANK(Liquor!L34),"",if(AND(MOC!$J$161=true,MOC!$J$162=false),MOC!$I$164&amp;Liquor!I34,if(AND(MOC!$J$161=false,MOC!$J$162=true),Liquor!I34&amp;MOC!$I$162,if(AND(MOC!$J$161=true,MOC!$J$162=true),MOC!$I$161&amp;Liquor!I34&amp;MOC!$I$165,Liquor!I34)))))</f>
        <v/>
      </c>
      <c r="E4198" s="450" t="str">
        <f>if(Liquor!L34=0,"",if(ISBLANK(Liquor!L34),"",Liquor!L34))</f>
        <v/>
      </c>
      <c r="G4198" s="450" t="str">
        <f>Substitute(if(Liquor!L34=0,"",if(ISBLANK(Liquor!L34),"",if(AND(MOC!$J$164=true,MOC!$J$165=false),MOC!$I$164&amp;$B$4174,if(AND(MOC!$J$164=false,MOC!$J$165=true),$B$4174&amp;MOC!$I$165,if(AND(MOC!$J$164=true,MOC!$J$165=true),MOC!$I$164&amp;$B$4174&amp;MOC!$I$165,$B$4174)))))," Double ","")</f>
        <v/>
      </c>
      <c r="H4198" s="780">
        <f t="shared" si="43"/>
        <v>25</v>
      </c>
    </row>
    <row r="4199">
      <c r="A4199" s="779"/>
      <c r="D4199" s="795" t="str">
        <f>if(Liquor!L35=0,"",if(ISBLANK(Liquor!L35),"",if(AND(MOC!$J$161=true,MOC!$J$162=false),MOC!$I$164&amp;Liquor!I35,if(AND(MOC!$J$161=false,MOC!$J$162=true),Liquor!I35&amp;MOC!$I$162,if(AND(MOC!$J$161=true,MOC!$J$162=true),MOC!$I$161&amp;Liquor!I35&amp;MOC!$I$165,Liquor!I35)))))</f>
        <v/>
      </c>
      <c r="E4199" s="450" t="str">
        <f>if(Liquor!L35=0,"",if(ISBLANK(Liquor!L35),"",Liquor!L35))</f>
        <v/>
      </c>
      <c r="G4199" s="450" t="str">
        <f>Substitute(if(Liquor!L35=0,"",if(ISBLANK(Liquor!L35),"",if(AND(MOC!$J$164=true,MOC!$J$165=false),MOC!$I$164&amp;$B$4174,if(AND(MOC!$J$164=false,MOC!$J$165=true),$B$4174&amp;MOC!$I$165,if(AND(MOC!$J$164=true,MOC!$J$165=true),MOC!$I$164&amp;$B$4174&amp;MOC!$I$165,$B$4174)))))," Double ","")</f>
        <v/>
      </c>
      <c r="H4199" s="780">
        <f t="shared" si="43"/>
        <v>26</v>
      </c>
    </row>
    <row r="4200">
      <c r="A4200" s="779"/>
      <c r="D4200" s="795" t="str">
        <f>if(Liquor!L36=0,"",if(ISBLANK(Liquor!L36),"",if(AND(MOC!$J$161=true,MOC!$J$162=false),MOC!$I$164&amp;Liquor!I36,if(AND(MOC!$J$161=false,MOC!$J$162=true),Liquor!I36&amp;MOC!$I$162,if(AND(MOC!$J$161=true,MOC!$J$162=true),MOC!$I$161&amp;Liquor!I36&amp;MOC!$I$165,Liquor!I36)))))</f>
        <v/>
      </c>
      <c r="E4200" s="450" t="str">
        <f>if(Liquor!L36=0,"",if(ISBLANK(Liquor!L36),"",Liquor!L36))</f>
        <v/>
      </c>
      <c r="G4200" s="450" t="str">
        <f>Substitute(if(Liquor!L36=0,"",if(ISBLANK(Liquor!L36),"",if(AND(MOC!$J$164=true,MOC!$J$165=false),MOC!$I$164&amp;$B$4174,if(AND(MOC!$J$164=false,MOC!$J$165=true),$B$4174&amp;MOC!$I$165,if(AND(MOC!$J$164=true,MOC!$J$165=true),MOC!$I$164&amp;$B$4174&amp;MOC!$I$165,$B$4174)))))," Double ","")</f>
        <v/>
      </c>
      <c r="H4200" s="780">
        <f t="shared" si="43"/>
        <v>27</v>
      </c>
    </row>
    <row r="4201">
      <c r="A4201" s="779"/>
      <c r="D4201" s="795" t="str">
        <f>if(Liquor!L37=0,"",if(ISBLANK(Liquor!L37),"",if(AND(MOC!$J$161=true,MOC!$J$162=false),MOC!$I$164&amp;Liquor!I37,if(AND(MOC!$J$161=false,MOC!$J$162=true),Liquor!I37&amp;MOC!$I$162,if(AND(MOC!$J$161=true,MOC!$J$162=true),MOC!$I$161&amp;Liquor!I37&amp;MOC!$I$165,Liquor!I37)))))</f>
        <v/>
      </c>
      <c r="E4201" s="450" t="str">
        <f>if(Liquor!L37=0,"",if(ISBLANK(Liquor!L37),"",Liquor!L37))</f>
        <v/>
      </c>
      <c r="G4201" s="450" t="str">
        <f>Substitute(if(Liquor!L37=0,"",if(ISBLANK(Liquor!L37),"",if(AND(MOC!$J$164=true,MOC!$J$165=false),MOC!$I$164&amp;$B$4174,if(AND(MOC!$J$164=false,MOC!$J$165=true),$B$4174&amp;MOC!$I$165,if(AND(MOC!$J$164=true,MOC!$J$165=true),MOC!$I$164&amp;$B$4174&amp;MOC!$I$165,$B$4174)))))," Double ","")</f>
        <v/>
      </c>
      <c r="H4201" s="780">
        <f t="shared" si="43"/>
        <v>28</v>
      </c>
    </row>
    <row r="4202">
      <c r="A4202" s="779"/>
      <c r="D4202" s="795" t="str">
        <f>if(Liquor!L38=0,"",if(ISBLANK(Liquor!L38),"",if(AND(MOC!$J$161=true,MOC!$J$162=false),MOC!$I$164&amp;Liquor!I38,if(AND(MOC!$J$161=false,MOC!$J$162=true),Liquor!I38&amp;MOC!$I$162,if(AND(MOC!$J$161=true,MOC!$J$162=true),MOC!$I$161&amp;Liquor!I38&amp;MOC!$I$165,Liquor!I38)))))</f>
        <v/>
      </c>
      <c r="E4202" s="450" t="str">
        <f>if(Liquor!L38=0,"",if(ISBLANK(Liquor!L38),"",Liquor!L38))</f>
        <v/>
      </c>
      <c r="G4202" s="450" t="str">
        <f>Substitute(if(Liquor!L38=0,"",if(ISBLANK(Liquor!L38),"",if(AND(MOC!$J$164=true,MOC!$J$165=false),MOC!$I$164&amp;$B$4174,if(AND(MOC!$J$164=false,MOC!$J$165=true),$B$4174&amp;MOC!$I$165,if(AND(MOC!$J$164=true,MOC!$J$165=true),MOC!$I$164&amp;$B$4174&amp;MOC!$I$165,$B$4174)))))," Double ","")</f>
        <v/>
      </c>
      <c r="H4202" s="780">
        <f t="shared" si="43"/>
        <v>29</v>
      </c>
    </row>
    <row r="4203">
      <c r="A4203" s="779"/>
      <c r="D4203" s="795" t="str">
        <f>if(Liquor!L39=0,"",if(ISBLANK(Liquor!L39),"",if(AND(MOC!$J$161=true,MOC!$J$162=false),MOC!$I$164&amp;Liquor!I39,if(AND(MOC!$J$161=false,MOC!$J$162=true),Liquor!I39&amp;MOC!$I$162,if(AND(MOC!$J$161=true,MOC!$J$162=true),MOC!$I$161&amp;Liquor!I39&amp;MOC!$I$165,Liquor!I39)))))</f>
        <v/>
      </c>
      <c r="E4203" s="450" t="str">
        <f>if(Liquor!L39=0,"",if(ISBLANK(Liquor!L39),"",Liquor!L39))</f>
        <v/>
      </c>
      <c r="G4203" s="450" t="str">
        <f>Substitute(if(Liquor!L39=0,"",if(ISBLANK(Liquor!L39),"",if(AND(MOC!$J$164=true,MOC!$J$165=false),MOC!$I$164&amp;$B$4174,if(AND(MOC!$J$164=false,MOC!$J$165=true),$B$4174&amp;MOC!$I$165,if(AND(MOC!$J$164=true,MOC!$J$165=true),MOC!$I$164&amp;$B$4174&amp;MOC!$I$165,$B$4174)))))," Double ","")</f>
        <v/>
      </c>
      <c r="H4203" s="780">
        <f t="shared" si="43"/>
        <v>30</v>
      </c>
    </row>
    <row r="4204">
      <c r="A4204" s="779"/>
      <c r="D4204" s="795" t="str">
        <f>if(Liquor!L40=0,"",if(ISBLANK(Liquor!L40),"",if(AND(MOC!$J$161=true,MOC!$J$162=false),MOC!$I$164&amp;Liquor!I40,if(AND(MOC!$J$161=false,MOC!$J$162=true),Liquor!I40&amp;MOC!$I$162,if(AND(MOC!$J$161=true,MOC!$J$162=true),MOC!$I$161&amp;Liquor!I40&amp;MOC!$I$165,Liquor!I40)))))</f>
        <v/>
      </c>
      <c r="E4204" s="450" t="str">
        <f>if(Liquor!L40=0,"",if(ISBLANK(Liquor!L40),"",Liquor!L40))</f>
        <v/>
      </c>
      <c r="G4204" s="450" t="str">
        <f>Substitute(if(Liquor!L40=0,"",if(ISBLANK(Liquor!L40),"",if(AND(MOC!$J$164=true,MOC!$J$165=false),MOC!$I$164&amp;$B$4174,if(AND(MOC!$J$164=false,MOC!$J$165=true),$B$4174&amp;MOC!$I$165,if(AND(MOC!$J$164=true,MOC!$J$165=true),MOC!$I$164&amp;$B$4174&amp;MOC!$I$165,$B$4174)))))," Double ","")</f>
        <v/>
      </c>
      <c r="H4204" s="780">
        <f t="shared" si="43"/>
        <v>31</v>
      </c>
    </row>
    <row r="4205">
      <c r="A4205" s="779"/>
      <c r="D4205" s="795" t="str">
        <f>if(Liquor!L41=0,"",if(ISBLANK(Liquor!L41),"",if(AND(MOC!$J$161=true,MOC!$J$162=false),MOC!$I$164&amp;Liquor!I41,if(AND(MOC!$J$161=false,MOC!$J$162=true),Liquor!I41&amp;MOC!$I$162,if(AND(MOC!$J$161=true,MOC!$J$162=true),MOC!$I$161&amp;Liquor!I41&amp;MOC!$I$165,Liquor!I41)))))</f>
        <v/>
      </c>
      <c r="E4205" s="450" t="str">
        <f>if(Liquor!L41=0,"",if(ISBLANK(Liquor!L41),"",Liquor!L41))</f>
        <v/>
      </c>
      <c r="G4205" s="450" t="str">
        <f>Substitute(if(Liquor!L41=0,"",if(ISBLANK(Liquor!L41),"",if(AND(MOC!$J$164=true,MOC!$J$165=false),MOC!$I$164&amp;$B$4174,if(AND(MOC!$J$164=false,MOC!$J$165=true),$B$4174&amp;MOC!$I$165,if(AND(MOC!$J$164=true,MOC!$J$165=true),MOC!$I$164&amp;$B$4174&amp;MOC!$I$165,$B$4174)))))," Double ","")</f>
        <v/>
      </c>
      <c r="H4205" s="780">
        <f t="shared" si="43"/>
        <v>32</v>
      </c>
    </row>
    <row r="4206">
      <c r="A4206" s="779"/>
      <c r="D4206" s="795" t="str">
        <f>if(Liquor!L42=0,"",if(ISBLANK(Liquor!L42),"",if(AND(MOC!$J$161=true,MOC!$J$162=false),MOC!$I$164&amp;Liquor!I42,if(AND(MOC!$J$161=false,MOC!$J$162=true),Liquor!I42&amp;MOC!$I$162,if(AND(MOC!$J$161=true,MOC!$J$162=true),MOC!$I$161&amp;Liquor!I42&amp;MOC!$I$165,Liquor!I42)))))</f>
        <v/>
      </c>
      <c r="E4206" s="450" t="str">
        <f>if(Liquor!L42=0,"",if(ISBLANK(Liquor!L42),"",Liquor!L42))</f>
        <v/>
      </c>
      <c r="G4206" s="450" t="str">
        <f>Substitute(if(Liquor!L42=0,"",if(ISBLANK(Liquor!L42),"",if(AND(MOC!$J$164=true,MOC!$J$165=false),MOC!$I$164&amp;$B$4174,if(AND(MOC!$J$164=false,MOC!$J$165=true),$B$4174&amp;MOC!$I$165,if(AND(MOC!$J$164=true,MOC!$J$165=true),MOC!$I$164&amp;$B$4174&amp;MOC!$I$165,$B$4174)))))," Double ","")</f>
        <v/>
      </c>
      <c r="H4206" s="780">
        <f t="shared" si="43"/>
        <v>33</v>
      </c>
    </row>
    <row r="4207">
      <c r="A4207" s="779"/>
      <c r="D4207" s="795" t="str">
        <f>if(Liquor!L43=0,"",if(ISBLANK(Liquor!L43),"",if(AND(MOC!$J$161=true,MOC!$J$162=false),MOC!$I$164&amp;Liquor!I43,if(AND(MOC!$J$161=false,MOC!$J$162=true),Liquor!I43&amp;MOC!$I$162,if(AND(MOC!$J$161=true,MOC!$J$162=true),MOC!$I$161&amp;Liquor!I43&amp;MOC!$I$165,Liquor!I43)))))</f>
        <v/>
      </c>
      <c r="E4207" s="450" t="str">
        <f>if(Liquor!L43=0,"",if(ISBLANK(Liquor!L43),"",Liquor!L43))</f>
        <v/>
      </c>
      <c r="G4207" s="450" t="str">
        <f>Substitute(if(Liquor!L43=0,"",if(ISBLANK(Liquor!L43),"",if(AND(MOC!$J$164=true,MOC!$J$165=false),MOC!$I$164&amp;$B$4174,if(AND(MOC!$J$164=false,MOC!$J$165=true),$B$4174&amp;MOC!$I$165,if(AND(MOC!$J$164=true,MOC!$J$165=true),MOC!$I$164&amp;$B$4174&amp;MOC!$I$165,$B$4174)))))," Double ","")</f>
        <v/>
      </c>
      <c r="H4207" s="780">
        <f t="shared" si="43"/>
        <v>34</v>
      </c>
    </row>
    <row r="4208">
      <c r="A4208" s="779"/>
      <c r="D4208" s="795" t="str">
        <f>if(Liquor!L44=0,"",if(ISBLANK(Liquor!L44),"",if(AND(MOC!$J$161=true,MOC!$J$162=false),MOC!$I$164&amp;Liquor!I44,if(AND(MOC!$J$161=false,MOC!$J$162=true),Liquor!I44&amp;MOC!$I$162,if(AND(MOC!$J$161=true,MOC!$J$162=true),MOC!$I$161&amp;Liquor!I44&amp;MOC!$I$165,Liquor!I44)))))</f>
        <v/>
      </c>
      <c r="E4208" s="450" t="str">
        <f>if(Liquor!L44=0,"",if(ISBLANK(Liquor!L44),"",Liquor!L44))</f>
        <v/>
      </c>
      <c r="G4208" s="450" t="str">
        <f>Substitute(if(Liquor!L44=0,"",if(ISBLANK(Liquor!L44),"",if(AND(MOC!$J$164=true,MOC!$J$165=false),MOC!$I$164&amp;$B$4174,if(AND(MOC!$J$164=false,MOC!$J$165=true),$B$4174&amp;MOC!$I$165,if(AND(MOC!$J$164=true,MOC!$J$165=true),MOC!$I$164&amp;$B$4174&amp;MOC!$I$165,$B$4174)))))," Double ","")</f>
        <v/>
      </c>
      <c r="H4208" s="780">
        <f t="shared" si="43"/>
        <v>35</v>
      </c>
    </row>
    <row r="4209">
      <c r="A4209" s="779"/>
      <c r="D4209" s="795" t="str">
        <f>if(Liquor!L45=0,"",if(ISBLANK(Liquor!L45),"",if(AND(MOC!$J$161=true,MOC!$J$162=false),MOC!$I$164&amp;Liquor!I45,if(AND(MOC!$J$161=false,MOC!$J$162=true),Liquor!I45&amp;MOC!$I$162,if(AND(MOC!$J$161=true,MOC!$J$162=true),MOC!$I$161&amp;Liquor!I45&amp;MOC!$I$165,Liquor!I45)))))</f>
        <v/>
      </c>
      <c r="E4209" s="450" t="str">
        <f>if(Liquor!L45=0,"",if(ISBLANK(Liquor!L45),"",Liquor!L45))</f>
        <v/>
      </c>
      <c r="G4209" s="450" t="str">
        <f>Substitute(if(Liquor!L45=0,"",if(ISBLANK(Liquor!L45),"",if(AND(MOC!$J$164=true,MOC!$J$165=false),MOC!$I$164&amp;$B$4174,if(AND(MOC!$J$164=false,MOC!$J$165=true),$B$4174&amp;MOC!$I$165,if(AND(MOC!$J$164=true,MOC!$J$165=true),MOC!$I$164&amp;$B$4174&amp;MOC!$I$165,$B$4174)))))," Double ","")</f>
        <v/>
      </c>
      <c r="H4209" s="780">
        <f t="shared" si="43"/>
        <v>36</v>
      </c>
    </row>
    <row r="4210">
      <c r="A4210" s="779"/>
      <c r="D4210" s="795" t="str">
        <f>if(Liquor!L46=0,"",if(ISBLANK(Liquor!L46),"",if(AND(MOC!$J$161=true,MOC!$J$162=false),MOC!$I$164&amp;Liquor!I46,if(AND(MOC!$J$161=false,MOC!$J$162=true),Liquor!I46&amp;MOC!$I$162,if(AND(MOC!$J$161=true,MOC!$J$162=true),MOC!$I$161&amp;Liquor!I46&amp;MOC!$I$165,Liquor!I46)))))</f>
        <v/>
      </c>
      <c r="E4210" s="450" t="str">
        <f>if(Liquor!L46=0,"",if(ISBLANK(Liquor!L46),"",Liquor!L46))</f>
        <v/>
      </c>
      <c r="G4210" s="450" t="str">
        <f>Substitute(if(Liquor!L46=0,"",if(ISBLANK(Liquor!L46),"",if(AND(MOC!$J$164=true,MOC!$J$165=false),MOC!$I$164&amp;$B$4174,if(AND(MOC!$J$164=false,MOC!$J$165=true),$B$4174&amp;MOC!$I$165,if(AND(MOC!$J$164=true,MOC!$J$165=true),MOC!$I$164&amp;$B$4174&amp;MOC!$I$165,$B$4174)))))," Double ","")</f>
        <v/>
      </c>
      <c r="H4210" s="780">
        <f t="shared" si="43"/>
        <v>37</v>
      </c>
    </row>
    <row r="4211">
      <c r="A4211" s="779"/>
      <c r="D4211" s="795" t="str">
        <f>if(Liquor!L47=0,"",if(ISBLANK(Liquor!L47),"",if(AND(MOC!$J$161=true,MOC!$J$162=false),MOC!$I$164&amp;Liquor!I47,if(AND(MOC!$J$161=false,MOC!$J$162=true),Liquor!I47&amp;MOC!$I$162,if(AND(MOC!$J$161=true,MOC!$J$162=true),MOC!$I$161&amp;Liquor!I47&amp;MOC!$I$165,Liquor!I47)))))</f>
        <v/>
      </c>
      <c r="E4211" s="450" t="str">
        <f>if(Liquor!L47=0,"",if(ISBLANK(Liquor!L47),"",Liquor!L47))</f>
        <v/>
      </c>
      <c r="G4211" s="450" t="str">
        <f>Substitute(if(Liquor!L47=0,"",if(ISBLANK(Liquor!L47),"",if(AND(MOC!$J$164=true,MOC!$J$165=false),MOC!$I$164&amp;$B$4174,if(AND(MOC!$J$164=false,MOC!$J$165=true),$B$4174&amp;MOC!$I$165,if(AND(MOC!$J$164=true,MOC!$J$165=true),MOC!$I$164&amp;$B$4174&amp;MOC!$I$165,$B$4174)))))," Double ","")</f>
        <v/>
      </c>
      <c r="H4211" s="780">
        <f t="shared" si="43"/>
        <v>38</v>
      </c>
    </row>
    <row r="4212">
      <c r="A4212" s="779"/>
      <c r="D4212" s="795" t="str">
        <f>if(Liquor!L48=0,"",if(ISBLANK(Liquor!L48),"",if(AND(MOC!$J$161=true,MOC!$J$162=false),MOC!$I$164&amp;Liquor!I48,if(AND(MOC!$J$161=false,MOC!$J$162=true),Liquor!I48&amp;MOC!$I$162,if(AND(MOC!$J$161=true,MOC!$J$162=true),MOC!$I$161&amp;Liquor!I48&amp;MOC!$I$165,Liquor!I48)))))</f>
        <v/>
      </c>
      <c r="E4212" s="450" t="str">
        <f>if(Liquor!L48=0,"",if(ISBLANK(Liquor!L48),"",Liquor!L48))</f>
        <v/>
      </c>
      <c r="G4212" s="450" t="str">
        <f>Substitute(if(Liquor!L48=0,"",if(ISBLANK(Liquor!L48),"",if(AND(MOC!$J$164=true,MOC!$J$165=false),MOC!$I$164&amp;$B$4174,if(AND(MOC!$J$164=false,MOC!$J$165=true),$B$4174&amp;MOC!$I$165,if(AND(MOC!$J$164=true,MOC!$J$165=true),MOC!$I$164&amp;$B$4174&amp;MOC!$I$165,$B$4174)))))," Double ","")</f>
        <v/>
      </c>
      <c r="H4212" s="780">
        <f t="shared" si="43"/>
        <v>39</v>
      </c>
    </row>
    <row r="4213">
      <c r="A4213" s="779"/>
      <c r="D4213" s="795" t="str">
        <f>if(Liquor!L49=0,"",if(ISBLANK(Liquor!L49),"",if(AND(MOC!$J$161=true,MOC!$J$162=false),MOC!$I$164&amp;Liquor!I49,if(AND(MOC!$J$161=false,MOC!$J$162=true),Liquor!I49&amp;MOC!$I$162,if(AND(MOC!$J$161=true,MOC!$J$162=true),MOC!$I$161&amp;Liquor!I49&amp;MOC!$I$165,Liquor!I49)))))</f>
        <v/>
      </c>
      <c r="E4213" s="450" t="str">
        <f>if(Liquor!L49=0,"",if(ISBLANK(Liquor!L49),"",Liquor!L49))</f>
        <v/>
      </c>
      <c r="G4213" s="450" t="str">
        <f>Substitute(if(Liquor!L49=0,"",if(ISBLANK(Liquor!L49),"",if(AND(MOC!$J$164=true,MOC!$J$165=false),MOC!$I$164&amp;$B$4174,if(AND(MOC!$J$164=false,MOC!$J$165=true),$B$4174&amp;MOC!$I$165,if(AND(MOC!$J$164=true,MOC!$J$165=true),MOC!$I$164&amp;$B$4174&amp;MOC!$I$165,$B$4174)))))," Double ","")</f>
        <v/>
      </c>
      <c r="H4213" s="780">
        <f t="shared" si="43"/>
        <v>40</v>
      </c>
    </row>
    <row r="4214">
      <c r="A4214" s="779"/>
      <c r="D4214" s="795" t="str">
        <f>if(Liquor!L50=0,"",if(ISBLANK(Liquor!L50),"",if(AND(MOC!$J$161=true,MOC!$J$162=false),MOC!$I$164&amp;Liquor!I50,if(AND(MOC!$J$161=false,MOC!$J$162=true),Liquor!I50&amp;MOC!$I$162,if(AND(MOC!$J$161=true,MOC!$J$162=true),MOC!$I$161&amp;Liquor!I50&amp;MOC!$I$165,Liquor!I50)))))</f>
        <v/>
      </c>
      <c r="E4214" s="450" t="str">
        <f>if(Liquor!L50=0,"",if(ISBLANK(Liquor!L50),"",Liquor!L50))</f>
        <v/>
      </c>
      <c r="G4214" s="450" t="str">
        <f>Substitute(if(Liquor!L50=0,"",if(ISBLANK(Liquor!L50),"",if(AND(MOC!$J$164=true,MOC!$J$165=false),MOC!$I$164&amp;$B$4174,if(AND(MOC!$J$164=false,MOC!$J$165=true),$B$4174&amp;MOC!$I$165,if(AND(MOC!$J$164=true,MOC!$J$165=true),MOC!$I$164&amp;$B$4174&amp;MOC!$I$165,$B$4174)))))," Double ","")</f>
        <v/>
      </c>
      <c r="H4214" s="780">
        <f t="shared" si="43"/>
        <v>41</v>
      </c>
    </row>
    <row r="4215">
      <c r="A4215" s="779"/>
      <c r="D4215" s="795" t="str">
        <f>if(Liquor!L51=0,"",if(ISBLANK(Liquor!L51),"",if(AND(MOC!$J$161=true,MOC!$J$162=false),MOC!$I$164&amp;Liquor!I51,if(AND(MOC!$J$161=false,MOC!$J$162=true),Liquor!I51&amp;MOC!$I$162,if(AND(MOC!$J$161=true,MOC!$J$162=true),MOC!$I$161&amp;Liquor!I51&amp;MOC!$I$165,Liquor!I51)))))</f>
        <v/>
      </c>
      <c r="E4215" s="450" t="str">
        <f>if(Liquor!L51=0,"",if(ISBLANK(Liquor!L51),"",Liquor!L51))</f>
        <v/>
      </c>
      <c r="G4215" s="450" t="str">
        <f>Substitute(if(Liquor!L51=0,"",if(ISBLANK(Liquor!L51),"",if(AND(MOC!$J$164=true,MOC!$J$165=false),MOC!$I$164&amp;$B$4174,if(AND(MOC!$J$164=false,MOC!$J$165=true),$B$4174&amp;MOC!$I$165,if(AND(MOC!$J$164=true,MOC!$J$165=true),MOC!$I$164&amp;$B$4174&amp;MOC!$I$165,$B$4174)))))," Double ","")</f>
        <v/>
      </c>
      <c r="H4215" s="780">
        <f t="shared" si="43"/>
        <v>42</v>
      </c>
    </row>
    <row r="4216">
      <c r="A4216" s="779"/>
      <c r="D4216" s="795" t="str">
        <f>if(Liquor!L52=0,"",if(ISBLANK(Liquor!L52),"",if(AND(MOC!$J$161=true,MOC!$J$162=false),MOC!$I$164&amp;Liquor!I52,if(AND(MOC!$J$161=false,MOC!$J$162=true),Liquor!I52&amp;MOC!$I$162,if(AND(MOC!$J$161=true,MOC!$J$162=true),MOC!$I$161&amp;Liquor!I52&amp;MOC!$I$165,Liquor!I52)))))</f>
        <v/>
      </c>
      <c r="E4216" s="450" t="str">
        <f>if(Liquor!L52=0,"",if(ISBLANK(Liquor!L52),"",Liquor!L52))</f>
        <v/>
      </c>
      <c r="G4216" s="450" t="str">
        <f>Substitute(if(Liquor!L52=0,"",if(ISBLANK(Liquor!L52),"",if(AND(MOC!$J$164=true,MOC!$J$165=false),MOC!$I$164&amp;$B$4174,if(AND(MOC!$J$164=false,MOC!$J$165=true),$B$4174&amp;MOC!$I$165,if(AND(MOC!$J$164=true,MOC!$J$165=true),MOC!$I$164&amp;$B$4174&amp;MOC!$I$165,$B$4174)))))," Double ","")</f>
        <v/>
      </c>
      <c r="H4216" s="780">
        <f t="shared" si="43"/>
        <v>43</v>
      </c>
    </row>
    <row r="4217">
      <c r="A4217" s="779"/>
      <c r="D4217" s="795" t="str">
        <f>if(Liquor!L53=0,"",if(ISBLANK(Liquor!L53),"",if(AND(MOC!$J$161=true,MOC!$J$162=false),MOC!$I$164&amp;Liquor!I53,if(AND(MOC!$J$161=false,MOC!$J$162=true),Liquor!I53&amp;MOC!$I$162,if(AND(MOC!$J$161=true,MOC!$J$162=true),MOC!$I$161&amp;Liquor!I53&amp;MOC!$I$165,Liquor!I53)))))</f>
        <v/>
      </c>
      <c r="E4217" s="450" t="str">
        <f>if(Liquor!L53=0,"",if(ISBLANK(Liquor!L53),"",Liquor!L53))</f>
        <v/>
      </c>
      <c r="G4217" s="450" t="str">
        <f>Substitute(if(Liquor!L53=0,"",if(ISBLANK(Liquor!L53),"",if(AND(MOC!$J$164=true,MOC!$J$165=false),MOC!$I$164&amp;$B$4174,if(AND(MOC!$J$164=false,MOC!$J$165=true),$B$4174&amp;MOC!$I$165,if(AND(MOC!$J$164=true,MOC!$J$165=true),MOC!$I$164&amp;$B$4174&amp;MOC!$I$165,$B$4174)))))," Double ","")</f>
        <v/>
      </c>
      <c r="H4217" s="780">
        <f t="shared" si="43"/>
        <v>44</v>
      </c>
    </row>
    <row r="4218">
      <c r="A4218" s="779"/>
      <c r="D4218" s="795" t="str">
        <f>if(Liquor!L54=0,"",if(ISBLANK(Liquor!L54),"",if(AND(MOC!$J$161=true,MOC!$J$162=false),MOC!$I$164&amp;Liquor!I54,if(AND(MOC!$J$161=false,MOC!$J$162=true),Liquor!I54&amp;MOC!$I$162,if(AND(MOC!$J$161=true,MOC!$J$162=true),MOC!$I$161&amp;Liquor!I54&amp;MOC!$I$165,Liquor!I54)))))</f>
        <v/>
      </c>
      <c r="E4218" s="450" t="str">
        <f>if(Liquor!L54=0,"",if(ISBLANK(Liquor!L54),"",Liquor!L54))</f>
        <v/>
      </c>
      <c r="G4218" s="450" t="str">
        <f>Substitute(if(Liquor!L54=0,"",if(ISBLANK(Liquor!L54),"",if(AND(MOC!$J$164=true,MOC!$J$165=false),MOC!$I$164&amp;$B$4174,if(AND(MOC!$J$164=false,MOC!$J$165=true),$B$4174&amp;MOC!$I$165,if(AND(MOC!$J$164=true,MOC!$J$165=true),MOC!$I$164&amp;$B$4174&amp;MOC!$I$165,$B$4174)))))," Double ","")</f>
        <v/>
      </c>
      <c r="H4218" s="780">
        <f t="shared" si="43"/>
        <v>45</v>
      </c>
    </row>
    <row r="4219">
      <c r="A4219" s="779"/>
      <c r="D4219" s="795" t="str">
        <f>if(Liquor!L55=0,"",if(ISBLANK(Liquor!L55),"",if(AND(MOC!$J$161=true,MOC!$J$162=false),MOC!$I$164&amp;Liquor!I55,if(AND(MOC!$J$161=false,MOC!$J$162=true),Liquor!I55&amp;MOC!$I$162,if(AND(MOC!$J$161=true,MOC!$J$162=true),MOC!$I$161&amp;Liquor!I55&amp;MOC!$I$165,Liquor!I55)))))</f>
        <v/>
      </c>
      <c r="E4219" s="450" t="str">
        <f>if(Liquor!L55=0,"",if(ISBLANK(Liquor!L55),"",Liquor!L55))</f>
        <v/>
      </c>
      <c r="G4219" s="450" t="str">
        <f>Substitute(if(Liquor!L55=0,"",if(ISBLANK(Liquor!L55),"",if(AND(MOC!$J$164=true,MOC!$J$165=false),MOC!$I$164&amp;$B$4174,if(AND(MOC!$J$164=false,MOC!$J$165=true),$B$4174&amp;MOC!$I$165,if(AND(MOC!$J$164=true,MOC!$J$165=true),MOC!$I$164&amp;$B$4174&amp;MOC!$I$165,$B$4174)))))," Double ","")</f>
        <v/>
      </c>
      <c r="H4219" s="780">
        <f t="shared" si="43"/>
        <v>46</v>
      </c>
    </row>
    <row r="4220">
      <c r="A4220" s="779"/>
      <c r="D4220" s="795" t="str">
        <f>if(Liquor!L56=0,"",if(ISBLANK(Liquor!L56),"",if(AND(MOC!$J$161=true,MOC!$J$162=false),MOC!$I$164&amp;Liquor!I56,if(AND(MOC!$J$161=false,MOC!$J$162=true),Liquor!I56&amp;MOC!$I$162,if(AND(MOC!$J$161=true,MOC!$J$162=true),MOC!$I$161&amp;Liquor!I56&amp;MOC!$I$165,Liquor!I56)))))</f>
        <v/>
      </c>
      <c r="E4220" s="450" t="str">
        <f>if(Liquor!L56=0,"",if(ISBLANK(Liquor!L56),"",Liquor!L56))</f>
        <v/>
      </c>
      <c r="G4220" s="450" t="str">
        <f>Substitute(if(Liquor!L56=0,"",if(ISBLANK(Liquor!L56),"",if(AND(MOC!$J$164=true,MOC!$J$165=false),MOC!$I$164&amp;$B$4174,if(AND(MOC!$J$164=false,MOC!$J$165=true),$B$4174&amp;MOC!$I$165,if(AND(MOC!$J$164=true,MOC!$J$165=true),MOC!$I$164&amp;$B$4174&amp;MOC!$I$165,$B$4174)))))," Double ","")</f>
        <v/>
      </c>
      <c r="H4220" s="780">
        <f t="shared" si="43"/>
        <v>47</v>
      </c>
    </row>
    <row r="4221">
      <c r="A4221" s="779"/>
      <c r="D4221" s="795" t="str">
        <f>if(Liquor!L57=0,"",if(ISBLANK(Liquor!L57),"",if(AND(MOC!$J$161=true,MOC!$J$162=false),MOC!$I$164&amp;Liquor!I57,if(AND(MOC!$J$161=false,MOC!$J$162=true),Liquor!I57&amp;MOC!$I$162,if(AND(MOC!$J$161=true,MOC!$J$162=true),MOC!$I$161&amp;Liquor!I57&amp;MOC!$I$165,Liquor!I57)))))</f>
        <v/>
      </c>
      <c r="E4221" s="450" t="str">
        <f>if(Liquor!L57=0,"",if(ISBLANK(Liquor!L57),"",Liquor!L57))</f>
        <v/>
      </c>
      <c r="G4221" s="450" t="str">
        <f>Substitute(if(Liquor!L57=0,"",if(ISBLANK(Liquor!L57),"",if(AND(MOC!$J$164=true,MOC!$J$165=false),MOC!$I$164&amp;$B$4174,if(AND(MOC!$J$164=false,MOC!$J$165=true),$B$4174&amp;MOC!$I$165,if(AND(MOC!$J$164=true,MOC!$J$165=true),MOC!$I$164&amp;$B$4174&amp;MOC!$I$165,$B$4174)))))," Double ","")</f>
        <v/>
      </c>
      <c r="H4221" s="780">
        <f t="shared" si="43"/>
        <v>48</v>
      </c>
    </row>
    <row r="4222">
      <c r="A4222" s="779"/>
      <c r="D4222" s="795" t="str">
        <f>if(Liquor!L58=0,"",if(ISBLANK(Liquor!L58),"",if(AND(MOC!$J$161=true,MOC!$J$162=false),MOC!$I$164&amp;Liquor!I58,if(AND(MOC!$J$161=false,MOC!$J$162=true),Liquor!I58&amp;MOC!$I$162,if(AND(MOC!$J$161=true,MOC!$J$162=true),MOC!$I$161&amp;Liquor!I58&amp;MOC!$I$165,Liquor!I58)))))</f>
        <v/>
      </c>
      <c r="E4222" s="450" t="str">
        <f>if(Liquor!L58=0,"",if(ISBLANK(Liquor!L58),"",Liquor!L58))</f>
        <v/>
      </c>
      <c r="G4222" s="450" t="str">
        <f>Substitute(if(Liquor!L58=0,"",if(ISBLANK(Liquor!L58),"",if(AND(MOC!$J$164=true,MOC!$J$165=false),MOC!$I$164&amp;$B$4174,if(AND(MOC!$J$164=false,MOC!$J$165=true),$B$4174&amp;MOC!$I$165,if(AND(MOC!$J$164=true,MOC!$J$165=true),MOC!$I$164&amp;$B$4174&amp;MOC!$I$165,$B$4174)))))," Double ","")</f>
        <v/>
      </c>
      <c r="H4222" s="780">
        <f t="shared" si="43"/>
        <v>49</v>
      </c>
    </row>
    <row r="4223">
      <c r="A4223" s="779"/>
      <c r="D4223" s="795" t="str">
        <f>if(Liquor!L59=0,"",if(ISBLANK(Liquor!L59),"",if(AND(MOC!$J$161=true,MOC!$J$162=false),MOC!$I$164&amp;Liquor!I59,if(AND(MOC!$J$161=false,MOC!$J$162=true),Liquor!I59&amp;MOC!$I$162,if(AND(MOC!$J$161=true,MOC!$J$162=true),MOC!$I$161&amp;Liquor!I59&amp;MOC!$I$165,Liquor!I59)))))</f>
        <v/>
      </c>
      <c r="E4223" s="450" t="str">
        <f>if(Liquor!L59=0,"",if(ISBLANK(Liquor!L59),"",Liquor!L59))</f>
        <v/>
      </c>
      <c r="G4223" s="450" t="str">
        <f>Substitute(if(Liquor!L59=0,"",if(ISBLANK(Liquor!L59),"",if(AND(MOC!$J$164=true,MOC!$J$165=false),MOC!$I$164&amp;$B$4174,if(AND(MOC!$J$164=false,MOC!$J$165=true),$B$4174&amp;MOC!$I$165,if(AND(MOC!$J$164=true,MOC!$J$165=true),MOC!$I$164&amp;$B$4174&amp;MOC!$I$165,$B$4174)))))," Double ","")</f>
        <v/>
      </c>
      <c r="H4223" s="780">
        <f t="shared" si="43"/>
        <v>50</v>
      </c>
    </row>
    <row r="4224">
      <c r="A4224" s="779"/>
      <c r="D4224" s="795" t="str">
        <f>if(Liquor!L60=0,"",if(ISBLANK(Liquor!L60),"",if(AND(MOC!$J$161=true,MOC!$J$162=false),MOC!$I$164&amp;Liquor!I60,if(AND(MOC!$J$161=false,MOC!$J$162=true),Liquor!I60&amp;MOC!$I$162,if(AND(MOC!$J$161=true,MOC!$J$162=true),MOC!$I$161&amp;Liquor!I60&amp;MOC!$I$165,Liquor!I60)))))</f>
        <v/>
      </c>
      <c r="E4224" s="450" t="str">
        <f>if(Liquor!L60=0,"",if(ISBLANK(Liquor!L60),"",Liquor!L60))</f>
        <v/>
      </c>
      <c r="G4224" s="450" t="str">
        <f>Substitute(if(Liquor!L60=0,"",if(ISBLANK(Liquor!L60),"",if(AND(MOC!$J$164=true,MOC!$J$165=false),MOC!$I$164&amp;$B$4174,if(AND(MOC!$J$164=false,MOC!$J$165=true),$B$4174&amp;MOC!$I$165,if(AND(MOC!$J$164=true,MOC!$J$165=true),MOC!$I$164&amp;$B$4174&amp;MOC!$I$165,$B$4174)))))," Double ","")</f>
        <v/>
      </c>
      <c r="H4224" s="780">
        <f t="shared" si="43"/>
        <v>51</v>
      </c>
    </row>
    <row r="4225">
      <c r="A4225" s="779"/>
      <c r="D4225" s="795" t="str">
        <f>if(Liquor!L61=0,"",if(ISBLANK(Liquor!L61),"",if(AND(MOC!$J$161=true,MOC!$J$162=false),MOC!$I$164&amp;Liquor!I61,if(AND(MOC!$J$161=false,MOC!$J$162=true),Liquor!I61&amp;MOC!$I$162,if(AND(MOC!$J$161=true,MOC!$J$162=true),MOC!$I$161&amp;Liquor!I61&amp;MOC!$I$165,Liquor!I61)))))</f>
        <v/>
      </c>
      <c r="E4225" s="450" t="str">
        <f>if(Liquor!L61=0,"",if(ISBLANK(Liquor!L61),"",Liquor!L61))</f>
        <v/>
      </c>
      <c r="G4225" s="450" t="str">
        <f>Substitute(if(Liquor!L61=0,"",if(ISBLANK(Liquor!L61),"",if(AND(MOC!$J$164=true,MOC!$J$165=false),MOC!$I$164&amp;$B$4174,if(AND(MOC!$J$164=false,MOC!$J$165=true),$B$4174&amp;MOC!$I$165,if(AND(MOC!$J$164=true,MOC!$J$165=true),MOC!$I$164&amp;$B$4174&amp;MOC!$I$165,$B$4174)))))," Double ","")</f>
        <v/>
      </c>
      <c r="H4225" s="780">
        <f t="shared" si="43"/>
        <v>52</v>
      </c>
    </row>
    <row r="4226">
      <c r="A4226" s="779"/>
      <c r="D4226" s="795" t="str">
        <f>if(Liquor!L62=0,"",if(ISBLANK(Liquor!L62),"",if(AND(MOC!$J$161=true,MOC!$J$162=false),MOC!$I$164&amp;Liquor!I62,if(AND(MOC!$J$161=false,MOC!$J$162=true),Liquor!I62&amp;MOC!$I$162,if(AND(MOC!$J$161=true,MOC!$J$162=true),MOC!$I$161&amp;Liquor!I62&amp;MOC!$I$165,Liquor!I62)))))</f>
        <v/>
      </c>
      <c r="E4226" s="450" t="str">
        <f>if(Liquor!L62=0,"",if(ISBLANK(Liquor!L62),"",Liquor!L62))</f>
        <v/>
      </c>
      <c r="G4226" s="450" t="str">
        <f>Substitute(if(Liquor!L62=0,"",if(ISBLANK(Liquor!L62),"",if(AND(MOC!$J$164=true,MOC!$J$165=false),MOC!$I$164&amp;$B$4174,if(AND(MOC!$J$164=false,MOC!$J$165=true),$B$4174&amp;MOC!$I$165,if(AND(MOC!$J$164=true,MOC!$J$165=true),MOC!$I$164&amp;$B$4174&amp;MOC!$I$165,$B$4174)))))," Double ","")</f>
        <v/>
      </c>
      <c r="H4226" s="780">
        <f t="shared" si="43"/>
        <v>53</v>
      </c>
    </row>
    <row r="4227">
      <c r="A4227" s="779"/>
      <c r="D4227" s="795" t="str">
        <f>if(Liquor!L63=0,"",if(ISBLANK(Liquor!L63),"",if(AND(MOC!$J$161=true,MOC!$J$162=false),MOC!$I$164&amp;Liquor!I63,if(AND(MOC!$J$161=false,MOC!$J$162=true),Liquor!I63&amp;MOC!$I$162,if(AND(MOC!$J$161=true,MOC!$J$162=true),MOC!$I$161&amp;Liquor!I63&amp;MOC!$I$165,Liquor!I63)))))</f>
        <v/>
      </c>
      <c r="E4227" s="450" t="str">
        <f>if(Liquor!L63=0,"",if(ISBLANK(Liquor!L63),"",Liquor!L63))</f>
        <v/>
      </c>
      <c r="G4227" s="450" t="str">
        <f>Substitute(if(Liquor!L63=0,"",if(ISBLANK(Liquor!L63),"",if(AND(MOC!$J$164=true,MOC!$J$165=false),MOC!$I$164&amp;$B$4174,if(AND(MOC!$J$164=false,MOC!$J$165=true),$B$4174&amp;MOC!$I$165,if(AND(MOC!$J$164=true,MOC!$J$165=true),MOC!$I$164&amp;$B$4174&amp;MOC!$I$165,$B$4174)))))," Double ","")</f>
        <v/>
      </c>
      <c r="H4227" s="780">
        <f t="shared" si="43"/>
        <v>54</v>
      </c>
    </row>
    <row r="4228">
      <c r="A4228" s="779"/>
      <c r="D4228" s="795" t="str">
        <f>if(Liquor!L64=0,"",if(ISBLANK(Liquor!L64),"",if(AND(MOC!$J$161=true,MOC!$J$162=false),MOC!$I$164&amp;Liquor!I64,if(AND(MOC!$J$161=false,MOC!$J$162=true),Liquor!I64&amp;MOC!$I$162,if(AND(MOC!$J$161=true,MOC!$J$162=true),MOC!$I$161&amp;Liquor!I64&amp;MOC!$I$165,Liquor!I64)))))</f>
        <v/>
      </c>
      <c r="E4228" s="450" t="str">
        <f>if(Liquor!L64=0,"",if(ISBLANK(Liquor!L64),"",Liquor!L64))</f>
        <v/>
      </c>
      <c r="G4228" s="450" t="str">
        <f>Substitute(if(Liquor!L64=0,"",if(ISBLANK(Liquor!L64),"",if(AND(MOC!$J$164=true,MOC!$J$165=false),MOC!$I$164&amp;$B$4174,if(AND(MOC!$J$164=false,MOC!$J$165=true),$B$4174&amp;MOC!$I$165,if(AND(MOC!$J$164=true,MOC!$J$165=true),MOC!$I$164&amp;$B$4174&amp;MOC!$I$165,$B$4174)))))," Double ","")</f>
        <v/>
      </c>
      <c r="H4228" s="780">
        <f t="shared" si="43"/>
        <v>55</v>
      </c>
    </row>
    <row r="4229">
      <c r="A4229" s="779"/>
      <c r="D4229" s="795" t="str">
        <f>if(Liquor!L65=0,"",if(ISBLANK(Liquor!L65),"",if(AND(MOC!$J$161=true,MOC!$J$162=false),MOC!$I$164&amp;Liquor!I65,if(AND(MOC!$J$161=false,MOC!$J$162=true),Liquor!I65&amp;MOC!$I$162,if(AND(MOC!$J$161=true,MOC!$J$162=true),MOC!$I$161&amp;Liquor!I65&amp;MOC!$I$165,Liquor!I65)))))</f>
        <v/>
      </c>
      <c r="E4229" s="450" t="str">
        <f>if(Liquor!L65=0,"",if(ISBLANK(Liquor!L65),"",Liquor!L65))</f>
        <v/>
      </c>
      <c r="G4229" s="450" t="str">
        <f>Substitute(if(Liquor!L65=0,"",if(ISBLANK(Liquor!L65),"",if(AND(MOC!$J$164=true,MOC!$J$165=false),MOC!$I$164&amp;$B$4174,if(AND(MOC!$J$164=false,MOC!$J$165=true),$B$4174&amp;MOC!$I$165,if(AND(MOC!$J$164=true,MOC!$J$165=true),MOC!$I$164&amp;$B$4174&amp;MOC!$I$165,$B$4174)))))," Double ","")</f>
        <v/>
      </c>
      <c r="H4229" s="780">
        <f t="shared" si="43"/>
        <v>56</v>
      </c>
    </row>
    <row r="4230">
      <c r="A4230" s="779"/>
      <c r="D4230" s="795" t="str">
        <f>if(Liquor!L66=0,"",if(ISBLANK(Liquor!L66),"",if(AND(MOC!$J$161=true,MOC!$J$162=false),MOC!$I$164&amp;Liquor!I66,if(AND(MOC!$J$161=false,MOC!$J$162=true),Liquor!I66&amp;MOC!$I$162,if(AND(MOC!$J$161=true,MOC!$J$162=true),MOC!$I$161&amp;Liquor!I66&amp;MOC!$I$165,Liquor!I66)))))</f>
        <v/>
      </c>
      <c r="E4230" s="450" t="str">
        <f>if(Liquor!L66=0,"",if(ISBLANK(Liquor!L66),"",Liquor!L66))</f>
        <v/>
      </c>
      <c r="G4230" s="450" t="str">
        <f>Substitute(if(Liquor!L66=0,"",if(ISBLANK(Liquor!L66),"",if(AND(MOC!$J$164=true,MOC!$J$165=false),MOC!$I$164&amp;$B$4174,if(AND(MOC!$J$164=false,MOC!$J$165=true),$B$4174&amp;MOC!$I$165,if(AND(MOC!$J$164=true,MOC!$J$165=true),MOC!$I$164&amp;$B$4174&amp;MOC!$I$165,$B$4174)))))," Double ","")</f>
        <v/>
      </c>
      <c r="H4230" s="780">
        <f t="shared" si="43"/>
        <v>57</v>
      </c>
    </row>
    <row r="4231">
      <c r="A4231" s="779"/>
      <c r="D4231" s="795" t="str">
        <f>if(Liquor!L67=0,"",if(ISBLANK(Liquor!L67),"",if(AND(MOC!$J$161=true,MOC!$J$162=false),MOC!$I$164&amp;Liquor!I67,if(AND(MOC!$J$161=false,MOC!$J$162=true),Liquor!I67&amp;MOC!$I$162,if(AND(MOC!$J$161=true,MOC!$J$162=true),MOC!$I$161&amp;Liquor!I67&amp;MOC!$I$165,Liquor!I67)))))</f>
        <v/>
      </c>
      <c r="E4231" s="450" t="str">
        <f>if(Liquor!L67=0,"",if(ISBLANK(Liquor!L67),"",Liquor!L67))</f>
        <v/>
      </c>
      <c r="G4231" s="450" t="str">
        <f>Substitute(if(Liquor!L67=0,"",if(ISBLANK(Liquor!L67),"",if(AND(MOC!$J$164=true,MOC!$J$165=false),MOC!$I$164&amp;$B$4174,if(AND(MOC!$J$164=false,MOC!$J$165=true),$B$4174&amp;MOC!$I$165,if(AND(MOC!$J$164=true,MOC!$J$165=true),MOC!$I$164&amp;$B$4174&amp;MOC!$I$165,$B$4174)))))," Double ","")</f>
        <v/>
      </c>
      <c r="H4231" s="780">
        <f t="shared" si="43"/>
        <v>58</v>
      </c>
    </row>
    <row r="4232">
      <c r="A4232" s="779"/>
      <c r="D4232" s="795" t="str">
        <f>if(Liquor!L68=0,"",if(ISBLANK(Liquor!L68),"",if(AND(MOC!$J$161=true,MOC!$J$162=false),MOC!$I$164&amp;Liquor!I68,if(AND(MOC!$J$161=false,MOC!$J$162=true),Liquor!I68&amp;MOC!$I$162,if(AND(MOC!$J$161=true,MOC!$J$162=true),MOC!$I$161&amp;Liquor!I68&amp;MOC!$I$165,Liquor!I68)))))</f>
        <v/>
      </c>
      <c r="E4232" s="450" t="str">
        <f>if(Liquor!L68=0,"",if(ISBLANK(Liquor!L68),"",Liquor!L68))</f>
        <v/>
      </c>
      <c r="G4232" s="450" t="str">
        <f>Substitute(if(Liquor!L68=0,"",if(ISBLANK(Liquor!L68),"",if(AND(MOC!$J$164=true,MOC!$J$165=false),MOC!$I$164&amp;$B$4174,if(AND(MOC!$J$164=false,MOC!$J$165=true),$B$4174&amp;MOC!$I$165,if(AND(MOC!$J$164=true,MOC!$J$165=true),MOC!$I$164&amp;$B$4174&amp;MOC!$I$165,$B$4174)))))," Double ","")</f>
        <v/>
      </c>
      <c r="H4232" s="780">
        <f t="shared" si="43"/>
        <v>59</v>
      </c>
    </row>
    <row r="4233">
      <c r="A4233" s="779"/>
      <c r="D4233" s="795" t="str">
        <f>if(Liquor!L69=0,"",if(ISBLANK(Liquor!L69),"",if(AND(MOC!$J$161=true,MOC!$J$162=false),MOC!$I$164&amp;Liquor!I69,if(AND(MOC!$J$161=false,MOC!$J$162=true),Liquor!I69&amp;MOC!$I$162,if(AND(MOC!$J$161=true,MOC!$J$162=true),MOC!$I$161&amp;Liquor!I69&amp;MOC!$I$165,Liquor!I69)))))</f>
        <v/>
      </c>
      <c r="E4233" s="450" t="str">
        <f>if(Liquor!L69=0,"",if(ISBLANK(Liquor!L69),"",Liquor!L69))</f>
        <v/>
      </c>
      <c r="G4233" s="450" t="str">
        <f>Substitute(if(Liquor!L69=0,"",if(ISBLANK(Liquor!L69),"",if(AND(MOC!$J$164=true,MOC!$J$165=false),MOC!$I$164&amp;$B$4174,if(AND(MOC!$J$164=false,MOC!$J$165=true),$B$4174&amp;MOC!$I$165,if(AND(MOC!$J$164=true,MOC!$J$165=true),MOC!$I$164&amp;$B$4174&amp;MOC!$I$165,$B$4174)))))," Double ","")</f>
        <v/>
      </c>
      <c r="H4233" s="780">
        <f t="shared" si="43"/>
        <v>60</v>
      </c>
    </row>
    <row r="4234">
      <c r="A4234" s="779"/>
      <c r="D4234" s="795" t="str">
        <f>if(Liquor!L70=0,"",if(ISBLANK(Liquor!L70),"",if(AND(MOC!$J$161=true,MOC!$J$162=false),MOC!$I$164&amp;Liquor!I70,if(AND(MOC!$J$161=false,MOC!$J$162=true),Liquor!I70&amp;MOC!$I$162,if(AND(MOC!$J$161=true,MOC!$J$162=true),MOC!$I$161&amp;Liquor!I70&amp;MOC!$I$165,Liquor!I70)))))</f>
        <v/>
      </c>
      <c r="E4234" s="450" t="str">
        <f>if(Liquor!L70=0,"",if(ISBLANK(Liquor!L70),"",Liquor!L70))</f>
        <v/>
      </c>
      <c r="G4234" s="450" t="str">
        <f>Substitute(if(Liquor!L70=0,"",if(ISBLANK(Liquor!L70),"",if(AND(MOC!$J$164=true,MOC!$J$165=false),MOC!$I$164&amp;$B$4174,if(AND(MOC!$J$164=false,MOC!$J$165=true),$B$4174&amp;MOC!$I$165,if(AND(MOC!$J$164=true,MOC!$J$165=true),MOC!$I$164&amp;$B$4174&amp;MOC!$I$165,$B$4174)))))," Double ","")</f>
        <v/>
      </c>
      <c r="H4234" s="780">
        <f t="shared" si="43"/>
        <v>61</v>
      </c>
    </row>
    <row r="4235">
      <c r="A4235" s="779"/>
      <c r="D4235" s="795" t="str">
        <f>if(Liquor!L71=0,"",if(ISBLANK(Liquor!L71),"",if(AND(MOC!$J$161=true,MOC!$J$162=false),MOC!$I$164&amp;Liquor!I71,if(AND(MOC!$J$161=false,MOC!$J$162=true),Liquor!I71&amp;MOC!$I$162,if(AND(MOC!$J$161=true,MOC!$J$162=true),MOC!$I$161&amp;Liquor!I71&amp;MOC!$I$165,Liquor!I71)))))</f>
        <v/>
      </c>
      <c r="E4235" s="450" t="str">
        <f>if(Liquor!L71=0,"",if(ISBLANK(Liquor!L71),"",Liquor!L71))</f>
        <v/>
      </c>
      <c r="G4235" s="450" t="str">
        <f>Substitute(if(Liquor!L71=0,"",if(ISBLANK(Liquor!L71),"",if(AND(MOC!$J$164=true,MOC!$J$165=false),MOC!$I$164&amp;$B$4174,if(AND(MOC!$J$164=false,MOC!$J$165=true),$B$4174&amp;MOC!$I$165,if(AND(MOC!$J$164=true,MOC!$J$165=true),MOC!$I$164&amp;$B$4174&amp;MOC!$I$165,$B$4174)))))," Double ","")</f>
        <v/>
      </c>
      <c r="H4235" s="780">
        <f t="shared" si="43"/>
        <v>62</v>
      </c>
    </row>
    <row r="4236">
      <c r="A4236" s="779"/>
      <c r="D4236" s="795" t="str">
        <f>if(Liquor!L72=0,"",if(ISBLANK(Liquor!L72),"",if(AND(MOC!$J$161=true,MOC!$J$162=false),MOC!$I$164&amp;Liquor!I72,if(AND(MOC!$J$161=false,MOC!$J$162=true),Liquor!I72&amp;MOC!$I$162,if(AND(MOC!$J$161=true,MOC!$J$162=true),MOC!$I$161&amp;Liquor!I72&amp;MOC!$I$165,Liquor!I72)))))</f>
        <v/>
      </c>
      <c r="E4236" s="450" t="str">
        <f>if(Liquor!L72=0,"",if(ISBLANK(Liquor!L72),"",Liquor!L72))</f>
        <v/>
      </c>
      <c r="G4236" s="450" t="str">
        <f>Substitute(if(Liquor!L72=0,"",if(ISBLANK(Liquor!L72),"",if(AND(MOC!$J$164=true,MOC!$J$165=false),MOC!$I$164&amp;$B$4174,if(AND(MOC!$J$164=false,MOC!$J$165=true),$B$4174&amp;MOC!$I$165,if(AND(MOC!$J$164=true,MOC!$J$165=true),MOC!$I$164&amp;$B$4174&amp;MOC!$I$165,$B$4174)))))," Double ","")</f>
        <v/>
      </c>
      <c r="H4236" s="780">
        <f t="shared" si="43"/>
        <v>63</v>
      </c>
    </row>
    <row r="4237">
      <c r="A4237" s="779"/>
      <c r="D4237" s="795" t="str">
        <f>if(Liquor!L73=0,"",if(ISBLANK(Liquor!L73),"",if(AND(MOC!$J$161=true,MOC!$J$162=false),MOC!$I$164&amp;Liquor!I73,if(AND(MOC!$J$161=false,MOC!$J$162=true),Liquor!I73&amp;MOC!$I$162,if(AND(MOC!$J$161=true,MOC!$J$162=true),MOC!$I$161&amp;Liquor!I73&amp;MOC!$I$165,Liquor!I73)))))</f>
        <v/>
      </c>
      <c r="E4237" s="450" t="str">
        <f>if(Liquor!L73=0,"",if(ISBLANK(Liquor!L73),"",Liquor!L73))</f>
        <v/>
      </c>
      <c r="G4237" s="450" t="str">
        <f>Substitute(if(Liquor!L73=0,"",if(ISBLANK(Liquor!L73),"",if(AND(MOC!$J$164=true,MOC!$J$165=false),MOC!$I$164&amp;$B$4174,if(AND(MOC!$J$164=false,MOC!$J$165=true),$B$4174&amp;MOC!$I$165,if(AND(MOC!$J$164=true,MOC!$J$165=true),MOC!$I$164&amp;$B$4174&amp;MOC!$I$165,$B$4174)))))," Double ","")</f>
        <v/>
      </c>
      <c r="H4237" s="780">
        <f t="shared" si="43"/>
        <v>64</v>
      </c>
    </row>
    <row r="4238">
      <c r="A4238" s="779"/>
      <c r="D4238" s="795" t="str">
        <f>if(Liquor!L74=0,"",if(ISBLANK(Liquor!L74),"",if(AND(MOC!$J$161=true,MOC!$J$162=false),MOC!$I$164&amp;Liquor!I74,if(AND(MOC!$J$161=false,MOC!$J$162=true),Liquor!I74&amp;MOC!$I$162,if(AND(MOC!$J$161=true,MOC!$J$162=true),MOC!$I$161&amp;Liquor!I74&amp;MOC!$I$165,Liquor!I74)))))</f>
        <v/>
      </c>
      <c r="E4238" s="450" t="str">
        <f>if(Liquor!L74=0,"",if(ISBLANK(Liquor!L74),"",Liquor!L74))</f>
        <v/>
      </c>
      <c r="G4238" s="450" t="str">
        <f>Substitute(if(Liquor!L74=0,"",if(ISBLANK(Liquor!L74),"",if(AND(MOC!$J$164=true,MOC!$J$165=false),MOC!$I$164&amp;$B$4174,if(AND(MOC!$J$164=false,MOC!$J$165=true),$B$4174&amp;MOC!$I$165,if(AND(MOC!$J$164=true,MOC!$J$165=true),MOC!$I$164&amp;$B$4174&amp;MOC!$I$165,$B$4174)))))," Double ","")</f>
        <v/>
      </c>
      <c r="H4238" s="780">
        <f t="shared" si="43"/>
        <v>65</v>
      </c>
    </row>
    <row r="4239">
      <c r="A4239" s="779"/>
      <c r="D4239" s="795" t="str">
        <f>if(Liquor!L75=0,"",if(ISBLANK(Liquor!L75),"",if(AND(MOC!$J$161=true,MOC!$J$162=false),MOC!$I$164&amp;Liquor!I75,if(AND(MOC!$J$161=false,MOC!$J$162=true),Liquor!I75&amp;MOC!$I$162,if(AND(MOC!$J$161=true,MOC!$J$162=true),MOC!$I$161&amp;Liquor!I75&amp;MOC!$I$165,Liquor!I75)))))</f>
        <v/>
      </c>
      <c r="E4239" s="450" t="str">
        <f>if(Liquor!L75=0,"",if(ISBLANK(Liquor!L75),"",Liquor!L75))</f>
        <v/>
      </c>
      <c r="G4239" s="450" t="str">
        <f>Substitute(if(Liquor!L75=0,"",if(ISBLANK(Liquor!L75),"",if(AND(MOC!$J$164=true,MOC!$J$165=false),MOC!$I$164&amp;$B$4174,if(AND(MOC!$J$164=false,MOC!$J$165=true),$B$4174&amp;MOC!$I$165,if(AND(MOC!$J$164=true,MOC!$J$165=true),MOC!$I$164&amp;$B$4174&amp;MOC!$I$165,$B$4174)))))," Double ","")</f>
        <v/>
      </c>
      <c r="H4239" s="780">
        <f t="shared" si="43"/>
        <v>66</v>
      </c>
    </row>
    <row r="4240">
      <c r="A4240" s="779"/>
      <c r="D4240" s="795" t="str">
        <f>if(Liquor!L76=0,"",if(ISBLANK(Liquor!L76),"",if(AND(MOC!$J$161=true,MOC!$J$162=false),MOC!$I$164&amp;Liquor!I76,if(AND(MOC!$J$161=false,MOC!$J$162=true),Liquor!I76&amp;MOC!$I$162,if(AND(MOC!$J$161=true,MOC!$J$162=true),MOC!$I$161&amp;Liquor!I76&amp;MOC!$I$165,Liquor!I76)))))</f>
        <v/>
      </c>
      <c r="E4240" s="450" t="str">
        <f>if(Liquor!L76=0,"",if(ISBLANK(Liquor!L76),"",Liquor!L76))</f>
        <v/>
      </c>
      <c r="G4240" s="450" t="str">
        <f>Substitute(if(Liquor!L76=0,"",if(ISBLANK(Liquor!L76),"",if(AND(MOC!$J$164=true,MOC!$J$165=false),MOC!$I$164&amp;$B$4174,if(AND(MOC!$J$164=false,MOC!$J$165=true),$B$4174&amp;MOC!$I$165,if(AND(MOC!$J$164=true,MOC!$J$165=true),MOC!$I$164&amp;$B$4174&amp;MOC!$I$165,$B$4174)))))," Double ","")</f>
        <v/>
      </c>
      <c r="H4240" s="780">
        <f t="shared" si="43"/>
        <v>67</v>
      </c>
    </row>
    <row r="4241">
      <c r="A4241" s="779"/>
      <c r="D4241" s="795" t="str">
        <f>if(Liquor!L77=0,"",if(ISBLANK(Liquor!L77),"",if(AND(MOC!$J$161=true,MOC!$J$162=false),MOC!$I$164&amp;Liquor!I77,if(AND(MOC!$J$161=false,MOC!$J$162=true),Liquor!I77&amp;MOC!$I$162,if(AND(MOC!$J$161=true,MOC!$J$162=true),MOC!$I$161&amp;Liquor!I77&amp;MOC!$I$165,Liquor!I77)))))</f>
        <v/>
      </c>
      <c r="E4241" s="450" t="str">
        <f>if(Liquor!L77=0,"",if(ISBLANK(Liquor!L77),"",Liquor!L77))</f>
        <v/>
      </c>
      <c r="G4241" s="450" t="str">
        <f>Substitute(if(Liquor!L77=0,"",if(ISBLANK(Liquor!L77),"",if(AND(MOC!$J$164=true,MOC!$J$165=false),MOC!$I$164&amp;$B$4174,if(AND(MOC!$J$164=false,MOC!$J$165=true),$B$4174&amp;MOC!$I$165,if(AND(MOC!$J$164=true,MOC!$J$165=true),MOC!$I$164&amp;$B$4174&amp;MOC!$I$165,$B$4174)))))," Double ","")</f>
        <v/>
      </c>
      <c r="H4241" s="780">
        <f t="shared" si="43"/>
        <v>68</v>
      </c>
    </row>
    <row r="4242">
      <c r="A4242" s="779"/>
      <c r="D4242" s="795" t="str">
        <f>if(Liquor!L78=0,"",if(ISBLANK(Liquor!L78),"",if(AND(MOC!$J$161=true,MOC!$J$162=false),MOC!$I$164&amp;Liquor!I78,if(AND(MOC!$J$161=false,MOC!$J$162=true),Liquor!I78&amp;MOC!$I$162,if(AND(MOC!$J$161=true,MOC!$J$162=true),MOC!$I$161&amp;Liquor!I78&amp;MOC!$I$165,Liquor!I78)))))</f>
        <v/>
      </c>
      <c r="E4242" s="450" t="str">
        <f>if(Liquor!L78=0,"",if(ISBLANK(Liquor!L78),"",Liquor!L78))</f>
        <v/>
      </c>
      <c r="G4242" s="450" t="str">
        <f>Substitute(if(Liquor!L78=0,"",if(ISBLANK(Liquor!L78),"",if(AND(MOC!$J$164=true,MOC!$J$165=false),MOC!$I$164&amp;$B$4174,if(AND(MOC!$J$164=false,MOC!$J$165=true),$B$4174&amp;MOC!$I$165,if(AND(MOC!$J$164=true,MOC!$J$165=true),MOC!$I$164&amp;$B$4174&amp;MOC!$I$165,$B$4174)))))," Double ","")</f>
        <v/>
      </c>
      <c r="H4242" s="780">
        <f t="shared" si="43"/>
        <v>69</v>
      </c>
    </row>
    <row r="4243">
      <c r="A4243" s="779"/>
      <c r="D4243" s="795" t="str">
        <f>if(Liquor!L79=0,"",if(ISBLANK(Liquor!L79),"",if(AND(MOC!$J$161=true,MOC!$J$162=false),MOC!$I$164&amp;Liquor!I79,if(AND(MOC!$J$161=false,MOC!$J$162=true),Liquor!I79&amp;MOC!$I$162,if(AND(MOC!$J$161=true,MOC!$J$162=true),MOC!$I$161&amp;Liquor!I79&amp;MOC!$I$165,Liquor!I79)))))</f>
        <v/>
      </c>
      <c r="E4243" s="450" t="str">
        <f>if(Liquor!L79=0,"",if(ISBLANK(Liquor!L79),"",Liquor!L79))</f>
        <v/>
      </c>
      <c r="G4243" s="450" t="str">
        <f>Substitute(if(Liquor!L79=0,"",if(ISBLANK(Liquor!L79),"",if(AND(MOC!$J$164=true,MOC!$J$165=false),MOC!$I$164&amp;$B$4174,if(AND(MOC!$J$164=false,MOC!$J$165=true),$B$4174&amp;MOC!$I$165,if(AND(MOC!$J$164=true,MOC!$J$165=true),MOC!$I$164&amp;$B$4174&amp;MOC!$I$165,$B$4174)))))," Double ","")</f>
        <v/>
      </c>
      <c r="H4243" s="780">
        <f t="shared" si="43"/>
        <v>70</v>
      </c>
    </row>
    <row r="4244">
      <c r="A4244" s="779"/>
      <c r="D4244" s="795" t="str">
        <f>if(Liquor!L80=0,"",if(ISBLANK(Liquor!L80),"",if(AND(MOC!$J$161=true,MOC!$J$162=false),MOC!$I$164&amp;Liquor!I80,if(AND(MOC!$J$161=false,MOC!$J$162=true),Liquor!I80&amp;MOC!$I$162,if(AND(MOC!$J$161=true,MOC!$J$162=true),MOC!$I$161&amp;Liquor!I80&amp;MOC!$I$165,Liquor!I80)))))</f>
        <v/>
      </c>
      <c r="E4244" s="450" t="str">
        <f>if(Liquor!L80=0,"",if(ISBLANK(Liquor!L80),"",Liquor!L80))</f>
        <v/>
      </c>
      <c r="G4244" s="450" t="str">
        <f>Substitute(if(Liquor!L80=0,"",if(ISBLANK(Liquor!L80),"",if(AND(MOC!$J$164=true,MOC!$J$165=false),MOC!$I$164&amp;$B$4174,if(AND(MOC!$J$164=false,MOC!$J$165=true),$B$4174&amp;MOC!$I$165,if(AND(MOC!$J$164=true,MOC!$J$165=true),MOC!$I$164&amp;$B$4174&amp;MOC!$I$165,$B$4174)))))," Double ","")</f>
        <v/>
      </c>
      <c r="H4244" s="780">
        <f t="shared" si="43"/>
        <v>71</v>
      </c>
    </row>
    <row r="4245">
      <c r="A4245" s="779"/>
      <c r="D4245" s="795" t="str">
        <f>if(Liquor!L81=0,"",if(ISBLANK(Liquor!L81),"",if(AND(MOC!$J$161=true,MOC!$J$162=false),MOC!$I$164&amp;Liquor!I81,if(AND(MOC!$J$161=false,MOC!$J$162=true),Liquor!I81&amp;MOC!$I$162,if(AND(MOC!$J$161=true,MOC!$J$162=true),MOC!$I$161&amp;Liquor!I81&amp;MOC!$I$165,Liquor!I81)))))</f>
        <v/>
      </c>
      <c r="E4245" s="450" t="str">
        <f>if(Liquor!L81=0,"",if(ISBLANK(Liquor!L81),"",Liquor!L81))</f>
        <v/>
      </c>
      <c r="G4245" s="450" t="str">
        <f>Substitute(if(Liquor!L81=0,"",if(ISBLANK(Liquor!L81),"",if(AND(MOC!$J$164=true,MOC!$J$165=false),MOC!$I$164&amp;$B$4174,if(AND(MOC!$J$164=false,MOC!$J$165=true),$B$4174&amp;MOC!$I$165,if(AND(MOC!$J$164=true,MOC!$J$165=true),MOC!$I$164&amp;$B$4174&amp;MOC!$I$165,$B$4174)))))," Double ","")</f>
        <v/>
      </c>
      <c r="H4245" s="780">
        <f t="shared" si="43"/>
        <v>72</v>
      </c>
    </row>
    <row r="4246">
      <c r="A4246" s="779"/>
      <c r="D4246" s="795" t="str">
        <f>if(Liquor!L82=0,"",if(ISBLANK(Liquor!L82),"",if(AND(MOC!$J$161=true,MOC!$J$162=false),MOC!$I$164&amp;Liquor!I82,if(AND(MOC!$J$161=false,MOC!$J$162=true),Liquor!I82&amp;MOC!$I$162,if(AND(MOC!$J$161=true,MOC!$J$162=true),MOC!$I$161&amp;Liquor!I82&amp;MOC!$I$165,Liquor!I82)))))</f>
        <v/>
      </c>
      <c r="E4246" s="450" t="str">
        <f>if(Liquor!L82=0,"",if(ISBLANK(Liquor!L82),"",Liquor!L82))</f>
        <v/>
      </c>
      <c r="G4246" s="450" t="str">
        <f>Substitute(if(Liquor!L82=0,"",if(ISBLANK(Liquor!L82),"",if(AND(MOC!$J$164=true,MOC!$J$165=false),MOC!$I$164&amp;$B$4174,if(AND(MOC!$J$164=false,MOC!$J$165=true),$B$4174&amp;MOC!$I$165,if(AND(MOC!$J$164=true,MOC!$J$165=true),MOC!$I$164&amp;$B$4174&amp;MOC!$I$165,$B$4174)))))," Double ","")</f>
        <v/>
      </c>
      <c r="H4246" s="780">
        <f t="shared" si="43"/>
        <v>73</v>
      </c>
    </row>
    <row r="4247">
      <c r="A4247" s="779"/>
      <c r="D4247" s="795" t="str">
        <f>if(Liquor!L83=0,"",if(ISBLANK(Liquor!L83),"",if(AND(MOC!$J$161=true,MOC!$J$162=false),MOC!$I$164&amp;Liquor!I83,if(AND(MOC!$J$161=false,MOC!$J$162=true),Liquor!I83&amp;MOC!$I$162,if(AND(MOC!$J$161=true,MOC!$J$162=true),MOC!$I$161&amp;Liquor!I83&amp;MOC!$I$165,Liquor!I83)))))</f>
        <v/>
      </c>
      <c r="E4247" s="450" t="str">
        <f>if(Liquor!L83=0,"",if(ISBLANK(Liquor!L83),"",Liquor!L83))</f>
        <v/>
      </c>
      <c r="G4247" s="450" t="str">
        <f>Substitute(if(Liquor!L83=0,"",if(ISBLANK(Liquor!L83),"",if(AND(MOC!$J$164=true,MOC!$J$165=false),MOC!$I$164&amp;$B$4174,if(AND(MOC!$J$164=false,MOC!$J$165=true),$B$4174&amp;MOC!$I$165,if(AND(MOC!$J$164=true,MOC!$J$165=true),MOC!$I$164&amp;$B$4174&amp;MOC!$I$165,$B$4174)))))," Double ","")</f>
        <v/>
      </c>
      <c r="H4247" s="780">
        <f t="shared" si="43"/>
        <v>74</v>
      </c>
    </row>
    <row r="4248">
      <c r="A4248" s="779"/>
      <c r="D4248" s="795" t="str">
        <f>if(Liquor!L84=0,"",if(ISBLANK(Liquor!L84),"",if(AND(MOC!$J$161=true,MOC!$J$162=false),MOC!$I$164&amp;Liquor!I84,if(AND(MOC!$J$161=false,MOC!$J$162=true),Liquor!I84&amp;MOC!$I$162,if(AND(MOC!$J$161=true,MOC!$J$162=true),MOC!$I$161&amp;Liquor!I84&amp;MOC!$I$165,Liquor!I84)))))</f>
        <v/>
      </c>
      <c r="E4248" s="450" t="str">
        <f>if(Liquor!L84=0,"",if(ISBLANK(Liquor!L84),"",Liquor!L84))</f>
        <v/>
      </c>
      <c r="G4248" s="450" t="str">
        <f>Substitute(if(Liquor!L84=0,"",if(ISBLANK(Liquor!L84),"",if(AND(MOC!$J$164=true,MOC!$J$165=false),MOC!$I$164&amp;$B$4174,if(AND(MOC!$J$164=false,MOC!$J$165=true),$B$4174&amp;MOC!$I$165,if(AND(MOC!$J$164=true,MOC!$J$165=true),MOC!$I$164&amp;$B$4174&amp;MOC!$I$165,$B$4174)))))," Double ","")</f>
        <v/>
      </c>
      <c r="H4248" s="780">
        <f t="shared" si="43"/>
        <v>75</v>
      </c>
    </row>
    <row r="4249">
      <c r="A4249" s="779"/>
      <c r="D4249" s="795" t="str">
        <f>if(Liquor!L85=0,"",if(ISBLANK(Liquor!L85),"",if(AND(MOC!$J$161=true,MOC!$J$162=false),MOC!$I$164&amp;Liquor!I85,if(AND(MOC!$J$161=false,MOC!$J$162=true),Liquor!I85&amp;MOC!$I$162,if(AND(MOC!$J$161=true,MOC!$J$162=true),MOC!$I$161&amp;Liquor!I85&amp;MOC!$I$165,Liquor!I85)))))</f>
        <v/>
      </c>
      <c r="E4249" s="450" t="str">
        <f>if(Liquor!L85=0,"",if(ISBLANK(Liquor!L85),"",Liquor!L85))</f>
        <v/>
      </c>
      <c r="G4249" s="450" t="str">
        <f>Substitute(if(Liquor!L85=0,"",if(ISBLANK(Liquor!L85),"",if(AND(MOC!$J$164=true,MOC!$J$165=false),MOC!$I$164&amp;$B$4174,if(AND(MOC!$J$164=false,MOC!$J$165=true),$B$4174&amp;MOC!$I$165,if(AND(MOC!$J$164=true,MOC!$J$165=true),MOC!$I$164&amp;$B$4174&amp;MOC!$I$165,$B$4174)))))," Double ","")</f>
        <v/>
      </c>
      <c r="H4249" s="780">
        <f t="shared" si="43"/>
        <v>76</v>
      </c>
    </row>
    <row r="4250">
      <c r="A4250" s="779"/>
      <c r="D4250" s="795" t="str">
        <f>if(Liquor!L86=0,"",if(ISBLANK(Liquor!L86),"",if(AND(MOC!$J$161=true,MOC!$J$162=false),MOC!$I$164&amp;Liquor!I86,if(AND(MOC!$J$161=false,MOC!$J$162=true),Liquor!I86&amp;MOC!$I$162,if(AND(MOC!$J$161=true,MOC!$J$162=true),MOC!$I$161&amp;Liquor!I86&amp;MOC!$I$165,Liquor!I86)))))</f>
        <v/>
      </c>
      <c r="E4250" s="450" t="str">
        <f>if(Liquor!L86=0,"",if(ISBLANK(Liquor!L86),"",Liquor!L86))</f>
        <v/>
      </c>
      <c r="G4250" s="450" t="str">
        <f>Substitute(if(Liquor!L86=0,"",if(ISBLANK(Liquor!L86),"",if(AND(MOC!$J$164=true,MOC!$J$165=false),MOC!$I$164&amp;$B$4174,if(AND(MOC!$J$164=false,MOC!$J$165=true),$B$4174&amp;MOC!$I$165,if(AND(MOC!$J$164=true,MOC!$J$165=true),MOC!$I$164&amp;$B$4174&amp;MOC!$I$165,$B$4174)))))," Double ","")</f>
        <v/>
      </c>
      <c r="H4250" s="780">
        <f t="shared" si="43"/>
        <v>77</v>
      </c>
    </row>
    <row r="4251">
      <c r="A4251" s="779"/>
      <c r="D4251" s="795" t="str">
        <f>if(Liquor!L87=0,"",if(ISBLANK(Liquor!L87),"",if(AND(MOC!$J$161=true,MOC!$J$162=false),MOC!$I$164&amp;Liquor!I87,if(AND(MOC!$J$161=false,MOC!$J$162=true),Liquor!I87&amp;MOC!$I$162,if(AND(MOC!$J$161=true,MOC!$J$162=true),MOC!$I$161&amp;Liquor!I87&amp;MOC!$I$165,Liquor!I87)))))</f>
        <v/>
      </c>
      <c r="E4251" s="450" t="str">
        <f>if(Liquor!L87=0,"",if(ISBLANK(Liquor!L87),"",Liquor!L87))</f>
        <v/>
      </c>
      <c r="G4251" s="450" t="str">
        <f>Substitute(if(Liquor!L87=0,"",if(ISBLANK(Liquor!L87),"",if(AND(MOC!$J$164=true,MOC!$J$165=false),MOC!$I$164&amp;$B$4174,if(AND(MOC!$J$164=false,MOC!$J$165=true),$B$4174&amp;MOC!$I$165,if(AND(MOC!$J$164=true,MOC!$J$165=true),MOC!$I$164&amp;$B$4174&amp;MOC!$I$165,$B$4174)))))," Double ","")</f>
        <v/>
      </c>
      <c r="H4251" s="780">
        <f t="shared" si="43"/>
        <v>78</v>
      </c>
    </row>
    <row r="4252">
      <c r="A4252" s="779"/>
      <c r="D4252" s="795" t="str">
        <f>if(Liquor!L88=0,"",if(ISBLANK(Liquor!L88),"",if(AND(MOC!$J$161=true,MOC!$J$162=false),MOC!$I$164&amp;Liquor!I88,if(AND(MOC!$J$161=false,MOC!$J$162=true),Liquor!I88&amp;MOC!$I$162,if(AND(MOC!$J$161=true,MOC!$J$162=true),MOC!$I$161&amp;Liquor!I88&amp;MOC!$I$165,Liquor!I88)))))</f>
        <v/>
      </c>
      <c r="E4252" s="450" t="str">
        <f>if(Liquor!L88=0,"",if(ISBLANK(Liquor!L88),"",Liquor!L88))</f>
        <v/>
      </c>
      <c r="G4252" s="450" t="str">
        <f>Substitute(if(Liquor!L88=0,"",if(ISBLANK(Liquor!L88),"",if(AND(MOC!$J$164=true,MOC!$J$165=false),MOC!$I$164&amp;$B$4174,if(AND(MOC!$J$164=false,MOC!$J$165=true),$B$4174&amp;MOC!$I$165,if(AND(MOC!$J$164=true,MOC!$J$165=true),MOC!$I$164&amp;$B$4174&amp;MOC!$I$165,$B$4174)))))," Double ","")</f>
        <v/>
      </c>
      <c r="H4252" s="780">
        <f t="shared" si="43"/>
        <v>79</v>
      </c>
    </row>
    <row r="4253">
      <c r="A4253" s="779"/>
      <c r="D4253" s="795" t="str">
        <f>if(Liquor!L89=0,"",if(ISBLANK(Liquor!L89),"",if(AND(MOC!$J$161=true,MOC!$J$162=false),MOC!$I$164&amp;Liquor!I89,if(AND(MOC!$J$161=false,MOC!$J$162=true),Liquor!I89&amp;MOC!$I$162,if(AND(MOC!$J$161=true,MOC!$J$162=true),MOC!$I$161&amp;Liquor!I89&amp;MOC!$I$165,Liquor!I89)))))</f>
        <v/>
      </c>
      <c r="E4253" s="450" t="str">
        <f>if(Liquor!L89=0,"",if(ISBLANK(Liquor!L89),"",Liquor!L89))</f>
        <v/>
      </c>
      <c r="G4253" s="450" t="str">
        <f>Substitute(if(Liquor!L89=0,"",if(ISBLANK(Liquor!L89),"",if(AND(MOC!$J$164=true,MOC!$J$165=false),MOC!$I$164&amp;$B$4174,if(AND(MOC!$J$164=false,MOC!$J$165=true),$B$4174&amp;MOC!$I$165,if(AND(MOC!$J$164=true,MOC!$J$165=true),MOC!$I$164&amp;$B$4174&amp;MOC!$I$165,$B$4174)))))," Double ","")</f>
        <v/>
      </c>
      <c r="H4253" s="780">
        <f t="shared" si="43"/>
        <v>80</v>
      </c>
    </row>
    <row r="4254">
      <c r="A4254" s="779"/>
      <c r="D4254" s="795" t="str">
        <f>if(Liquor!L90=0,"",if(ISBLANK(Liquor!L90),"",if(AND(MOC!$J$161=true,MOC!$J$162=false),MOC!$I$164&amp;Liquor!I90,if(AND(MOC!$J$161=false,MOC!$J$162=true),Liquor!I90&amp;MOC!$I$162,if(AND(MOC!$J$161=true,MOC!$J$162=true),MOC!$I$161&amp;Liquor!I90&amp;MOC!$I$165,Liquor!I90)))))</f>
        <v/>
      </c>
      <c r="E4254" s="450" t="str">
        <f>if(Liquor!L90=0,"",if(ISBLANK(Liquor!L90),"",Liquor!L90))</f>
        <v/>
      </c>
      <c r="G4254" s="450" t="str">
        <f>Substitute(if(Liquor!L90=0,"",if(ISBLANK(Liquor!L90),"",if(AND(MOC!$J$164=true,MOC!$J$165=false),MOC!$I$164&amp;$B$4174,if(AND(MOC!$J$164=false,MOC!$J$165=true),$B$4174&amp;MOC!$I$165,if(AND(MOC!$J$164=true,MOC!$J$165=true),MOC!$I$164&amp;$B$4174&amp;MOC!$I$165,$B$4174)))))," Double ","")</f>
        <v/>
      </c>
      <c r="H4254" s="780">
        <f t="shared" si="43"/>
        <v>81</v>
      </c>
    </row>
    <row r="4255">
      <c r="A4255" s="779"/>
      <c r="D4255" s="795" t="str">
        <f>if(Liquor!L91=0,"",if(ISBLANK(Liquor!L91),"",if(AND(MOC!$J$161=true,MOC!$J$162=false),MOC!$I$164&amp;Liquor!I91,if(AND(MOC!$J$161=false,MOC!$J$162=true),Liquor!I91&amp;MOC!$I$162,if(AND(MOC!$J$161=true,MOC!$J$162=true),MOC!$I$161&amp;Liquor!I91&amp;MOC!$I$165,Liquor!I91)))))</f>
        <v/>
      </c>
      <c r="E4255" s="450" t="str">
        <f>if(Liquor!L91=0,"",if(ISBLANK(Liquor!L91),"",Liquor!L91))</f>
        <v/>
      </c>
      <c r="G4255" s="450" t="str">
        <f>Substitute(if(Liquor!L91=0,"",if(ISBLANK(Liquor!L91),"",if(AND(MOC!$J$164=true,MOC!$J$165=false),MOC!$I$164&amp;$B$4174,if(AND(MOC!$J$164=false,MOC!$J$165=true),$B$4174&amp;MOC!$I$165,if(AND(MOC!$J$164=true,MOC!$J$165=true),MOC!$I$164&amp;$B$4174&amp;MOC!$I$165,$B$4174)))))," Double ","")</f>
        <v/>
      </c>
      <c r="H4255" s="780">
        <f t="shared" si="43"/>
        <v>82</v>
      </c>
    </row>
    <row r="4256">
      <c r="A4256" s="779"/>
      <c r="D4256" s="795" t="str">
        <f>if(Liquor!L92=0,"",if(ISBLANK(Liquor!L92),"",if(AND(MOC!$J$161=true,MOC!$J$162=false),MOC!$I$164&amp;Liquor!I92,if(AND(MOC!$J$161=false,MOC!$J$162=true),Liquor!I92&amp;MOC!$I$162,if(AND(MOC!$J$161=true,MOC!$J$162=true),MOC!$I$161&amp;Liquor!I92&amp;MOC!$I$165,Liquor!I92)))))</f>
        <v/>
      </c>
      <c r="E4256" s="450" t="str">
        <f>if(Liquor!L92=0,"",if(ISBLANK(Liquor!L92),"",Liquor!L92))</f>
        <v/>
      </c>
      <c r="G4256" s="450" t="str">
        <f>Substitute(if(Liquor!L92=0,"",if(ISBLANK(Liquor!L92),"",if(AND(MOC!$J$164=true,MOC!$J$165=false),MOC!$I$164&amp;$B$4174,if(AND(MOC!$J$164=false,MOC!$J$165=true),$B$4174&amp;MOC!$I$165,if(AND(MOC!$J$164=true,MOC!$J$165=true),MOC!$I$164&amp;$B$4174&amp;MOC!$I$165,$B$4174)))))," Double ","")</f>
        <v/>
      </c>
      <c r="H4256" s="780">
        <f t="shared" si="43"/>
        <v>83</v>
      </c>
    </row>
    <row r="4257">
      <c r="A4257" s="779"/>
      <c r="D4257" s="795" t="str">
        <f>if(Liquor!L93=0,"",if(ISBLANK(Liquor!L93),"",if(AND(MOC!$J$161=true,MOC!$J$162=false),MOC!$I$164&amp;Liquor!I93,if(AND(MOC!$J$161=false,MOC!$J$162=true),Liquor!I93&amp;MOC!$I$162,if(AND(MOC!$J$161=true,MOC!$J$162=true),MOC!$I$161&amp;Liquor!I93&amp;MOC!$I$165,Liquor!I93)))))</f>
        <v/>
      </c>
      <c r="E4257" s="450" t="str">
        <f>if(Liquor!L93=0,"",if(ISBLANK(Liquor!L93),"",Liquor!L93))</f>
        <v/>
      </c>
      <c r="G4257" s="450" t="str">
        <f>Substitute(if(Liquor!L93=0,"",if(ISBLANK(Liquor!L93),"",if(AND(MOC!$J$164=true,MOC!$J$165=false),MOC!$I$164&amp;$B$4174,if(AND(MOC!$J$164=false,MOC!$J$165=true),$B$4174&amp;MOC!$I$165,if(AND(MOC!$J$164=true,MOC!$J$165=true),MOC!$I$164&amp;$B$4174&amp;MOC!$I$165,$B$4174)))))," Double ","")</f>
        <v/>
      </c>
      <c r="H4257" s="780">
        <f t="shared" si="43"/>
        <v>84</v>
      </c>
    </row>
    <row r="4258">
      <c r="A4258" s="779"/>
      <c r="D4258" s="795" t="str">
        <f>if(Liquor!L94=0,"",if(ISBLANK(Liquor!L94),"",if(AND(MOC!$J$161=true,MOC!$J$162=false),MOC!$I$164&amp;Liquor!I94,if(AND(MOC!$J$161=false,MOC!$J$162=true),Liquor!I94&amp;MOC!$I$162,if(AND(MOC!$J$161=true,MOC!$J$162=true),MOC!$I$161&amp;Liquor!I94&amp;MOC!$I$165,Liquor!I94)))))</f>
        <v/>
      </c>
      <c r="E4258" s="450" t="str">
        <f>if(Liquor!L94=0,"",if(ISBLANK(Liquor!L94),"",Liquor!L94))</f>
        <v/>
      </c>
      <c r="G4258" s="450" t="str">
        <f>Substitute(if(Liquor!L94=0,"",if(ISBLANK(Liquor!L94),"",if(AND(MOC!$J$164=true,MOC!$J$165=false),MOC!$I$164&amp;$B$4174,if(AND(MOC!$J$164=false,MOC!$J$165=true),$B$4174&amp;MOC!$I$165,if(AND(MOC!$J$164=true,MOC!$J$165=true),MOC!$I$164&amp;$B$4174&amp;MOC!$I$165,$B$4174)))))," Double ","")</f>
        <v/>
      </c>
      <c r="H4258" s="780">
        <f t="shared" si="43"/>
        <v>85</v>
      </c>
    </row>
    <row r="4259">
      <c r="A4259" s="779"/>
      <c r="D4259" s="795" t="str">
        <f>if(Liquor!L95=0,"",if(ISBLANK(Liquor!L95),"",if(AND(MOC!$J$161=true,MOC!$J$162=false),MOC!$I$164&amp;Liquor!I95,if(AND(MOC!$J$161=false,MOC!$J$162=true),Liquor!I95&amp;MOC!$I$162,if(AND(MOC!$J$161=true,MOC!$J$162=true),MOC!$I$161&amp;Liquor!I95&amp;MOC!$I$165,Liquor!I95)))))</f>
        <v/>
      </c>
      <c r="E4259" s="450" t="str">
        <f>if(Liquor!L95=0,"",if(ISBLANK(Liquor!L95),"",Liquor!L95))</f>
        <v/>
      </c>
      <c r="G4259" s="450" t="str">
        <f>Substitute(if(Liquor!L95=0,"",if(ISBLANK(Liquor!L95),"",if(AND(MOC!$J$164=true,MOC!$J$165=false),MOC!$I$164&amp;$B$4174,if(AND(MOC!$J$164=false,MOC!$J$165=true),$B$4174&amp;MOC!$I$165,if(AND(MOC!$J$164=true,MOC!$J$165=true),MOC!$I$164&amp;$B$4174&amp;MOC!$I$165,$B$4174)))))," Double ","")</f>
        <v/>
      </c>
      <c r="H4259" s="780">
        <f t="shared" si="43"/>
        <v>86</v>
      </c>
    </row>
    <row r="4260">
      <c r="A4260" s="779"/>
      <c r="D4260" s="795" t="str">
        <f>if(Liquor!L96=0,"",if(ISBLANK(Liquor!L96),"",if(AND(MOC!$J$161=true,MOC!$J$162=false),MOC!$I$164&amp;Liquor!I96,if(AND(MOC!$J$161=false,MOC!$J$162=true),Liquor!I96&amp;MOC!$I$162,if(AND(MOC!$J$161=true,MOC!$J$162=true),MOC!$I$161&amp;Liquor!I96&amp;MOC!$I$165,Liquor!I96)))))</f>
        <v/>
      </c>
      <c r="E4260" s="450" t="str">
        <f>if(Liquor!L96=0,"",if(ISBLANK(Liquor!L96),"",Liquor!L96))</f>
        <v/>
      </c>
      <c r="G4260" s="450" t="str">
        <f>Substitute(if(Liquor!L96=0,"",if(ISBLANK(Liquor!L96),"",if(AND(MOC!$J$164=true,MOC!$J$165=false),MOC!$I$164&amp;$B$4174,if(AND(MOC!$J$164=false,MOC!$J$165=true),$B$4174&amp;MOC!$I$165,if(AND(MOC!$J$164=true,MOC!$J$165=true),MOC!$I$164&amp;$B$4174&amp;MOC!$I$165,$B$4174)))))," Double ","")</f>
        <v/>
      </c>
      <c r="H4260" s="780">
        <f t="shared" si="43"/>
        <v>87</v>
      </c>
    </row>
    <row r="4261">
      <c r="A4261" s="779"/>
      <c r="D4261" s="795" t="str">
        <f>if(Liquor!L97=0,"",if(ISBLANK(Liquor!L97),"",if(AND(MOC!$J$161=true,MOC!$J$162=false),MOC!$I$164&amp;Liquor!I97,if(AND(MOC!$J$161=false,MOC!$J$162=true),Liquor!I97&amp;MOC!$I$162,if(AND(MOC!$J$161=true,MOC!$J$162=true),MOC!$I$161&amp;Liquor!I97&amp;MOC!$I$165,Liquor!I97)))))</f>
        <v/>
      </c>
      <c r="E4261" s="450" t="str">
        <f>if(Liquor!L97=0,"",if(ISBLANK(Liquor!L97),"",Liquor!L97))</f>
        <v/>
      </c>
      <c r="G4261" s="450" t="str">
        <f>Substitute(if(Liquor!L97=0,"",if(ISBLANK(Liquor!L97),"",if(AND(MOC!$J$164=true,MOC!$J$165=false),MOC!$I$164&amp;$B$4174,if(AND(MOC!$J$164=false,MOC!$J$165=true),$B$4174&amp;MOC!$I$165,if(AND(MOC!$J$164=true,MOC!$J$165=true),MOC!$I$164&amp;$B$4174&amp;MOC!$I$165,$B$4174)))))," Double ","")</f>
        <v/>
      </c>
      <c r="H4261" s="780">
        <f t="shared" si="43"/>
        <v>88</v>
      </c>
    </row>
    <row r="4262">
      <c r="A4262" s="779"/>
      <c r="D4262" s="795" t="str">
        <f>if(Liquor!L98=0,"",if(ISBLANK(Liquor!L98),"",if(AND(MOC!$J$161=true,MOC!$J$162=false),MOC!$I$164&amp;Liquor!I98,if(AND(MOC!$J$161=false,MOC!$J$162=true),Liquor!I98&amp;MOC!$I$162,if(AND(MOC!$J$161=true,MOC!$J$162=true),MOC!$I$161&amp;Liquor!I98&amp;MOC!$I$165,Liquor!I98)))))</f>
        <v/>
      </c>
      <c r="E4262" s="450" t="str">
        <f>if(Liquor!L98=0,"",if(ISBLANK(Liquor!L98),"",Liquor!L98))</f>
        <v/>
      </c>
      <c r="G4262" s="450" t="str">
        <f>Substitute(if(Liquor!L98=0,"",if(ISBLANK(Liquor!L98),"",if(AND(MOC!$J$164=true,MOC!$J$165=false),MOC!$I$164&amp;$B$4174,if(AND(MOC!$J$164=false,MOC!$J$165=true),$B$4174&amp;MOC!$I$165,if(AND(MOC!$J$164=true,MOC!$J$165=true),MOC!$I$164&amp;$B$4174&amp;MOC!$I$165,$B$4174)))))," Double ","")</f>
        <v/>
      </c>
      <c r="H4262" s="780">
        <f t="shared" si="43"/>
        <v>89</v>
      </c>
    </row>
    <row r="4263">
      <c r="A4263" s="779"/>
      <c r="D4263" s="795" t="str">
        <f>if(Liquor!L99=0,"",if(ISBLANK(Liquor!L99),"",if(AND(MOC!$J$161=true,MOC!$J$162=false),MOC!$I$164&amp;Liquor!I99,if(AND(MOC!$J$161=false,MOC!$J$162=true),Liquor!I99&amp;MOC!$I$162,if(AND(MOC!$J$161=true,MOC!$J$162=true),MOC!$I$161&amp;Liquor!I99&amp;MOC!$I$165,Liquor!I99)))))</f>
        <v/>
      </c>
      <c r="E4263" s="450" t="str">
        <f>if(Liquor!L99=0,"",if(ISBLANK(Liquor!L99),"",Liquor!L99))</f>
        <v/>
      </c>
      <c r="G4263" s="450" t="str">
        <f>Substitute(if(Liquor!L99=0,"",if(ISBLANK(Liquor!L99),"",if(AND(MOC!$J$164=true,MOC!$J$165=false),MOC!$I$164&amp;$B$4174,if(AND(MOC!$J$164=false,MOC!$J$165=true),$B$4174&amp;MOC!$I$165,if(AND(MOC!$J$164=true,MOC!$J$165=true),MOC!$I$164&amp;$B$4174&amp;MOC!$I$165,$B$4174)))))," Double ","")</f>
        <v/>
      </c>
      <c r="H4263" s="780">
        <f t="shared" si="43"/>
        <v>90</v>
      </c>
    </row>
    <row r="4264">
      <c r="A4264" s="779"/>
      <c r="D4264" s="795" t="str">
        <f>if(Liquor!L100=0,"",if(ISBLANK(Liquor!L100),"",if(AND(MOC!$J$161=true,MOC!$J$162=false),MOC!$I$164&amp;Liquor!I100,if(AND(MOC!$J$161=false,MOC!$J$162=true),Liquor!I100&amp;MOC!$I$162,if(AND(MOC!$J$161=true,MOC!$J$162=true),MOC!$I$161&amp;Liquor!I100&amp;MOC!$I$165,Liquor!I100)))))</f>
        <v/>
      </c>
      <c r="E4264" s="450" t="str">
        <f>if(Liquor!L100=0,"",if(ISBLANK(Liquor!L100),"",Liquor!L100))</f>
        <v/>
      </c>
      <c r="G4264" s="450" t="str">
        <f>Substitute(if(Liquor!L100=0,"",if(ISBLANK(Liquor!L100),"",if(AND(MOC!$J$164=true,MOC!$J$165=false),MOC!$I$164&amp;$B$4174,if(AND(MOC!$J$164=false,MOC!$J$165=true),$B$4174&amp;MOC!$I$165,if(AND(MOC!$J$164=true,MOC!$J$165=true),MOC!$I$164&amp;$B$4174&amp;MOC!$I$165,$B$4174)))))," Double ","")</f>
        <v/>
      </c>
      <c r="H4264" s="780">
        <f t="shared" si="43"/>
        <v>91</v>
      </c>
    </row>
    <row r="4265">
      <c r="A4265" s="779"/>
      <c r="D4265" s="795" t="str">
        <f>if(Liquor!L101=0,"",if(ISBLANK(Liquor!L101),"",if(AND(MOC!$J$161=true,MOC!$J$162=false),MOC!$I$164&amp;Liquor!I101,if(AND(MOC!$J$161=false,MOC!$J$162=true),Liquor!I101&amp;MOC!$I$162,if(AND(MOC!$J$161=true,MOC!$J$162=true),MOC!$I$161&amp;Liquor!I101&amp;MOC!$I$165,Liquor!I101)))))</f>
        <v/>
      </c>
      <c r="E4265" s="450" t="str">
        <f>if(Liquor!L101=0,"",if(ISBLANK(Liquor!L101),"",Liquor!L101))</f>
        <v/>
      </c>
      <c r="G4265" s="450" t="str">
        <f>Substitute(if(Liquor!L101=0,"",if(ISBLANK(Liquor!L101),"",if(AND(MOC!$J$164=true,MOC!$J$165=false),MOC!$I$164&amp;$B$4174,if(AND(MOC!$J$164=false,MOC!$J$165=true),$B$4174&amp;MOC!$I$165,if(AND(MOC!$J$164=true,MOC!$J$165=true),MOC!$I$164&amp;$B$4174&amp;MOC!$I$165,$B$4174)))))," Double ","")</f>
        <v/>
      </c>
      <c r="H4265" s="780">
        <f t="shared" si="43"/>
        <v>92</v>
      </c>
    </row>
    <row r="4266">
      <c r="A4266" s="779"/>
      <c r="D4266" s="795" t="str">
        <f>if(Liquor!L102=0,"",if(ISBLANK(Liquor!L102),"",if(AND(MOC!$J$161=true,MOC!$J$162=false),MOC!$I$164&amp;Liquor!I102,if(AND(MOC!$J$161=false,MOC!$J$162=true),Liquor!I102&amp;MOC!$I$162,if(AND(MOC!$J$161=true,MOC!$J$162=true),MOC!$I$161&amp;Liquor!I102&amp;MOC!$I$165,Liquor!I102)))))</f>
        <v/>
      </c>
      <c r="E4266" s="450" t="str">
        <f>if(Liquor!L102=0,"",if(ISBLANK(Liquor!L102),"",Liquor!L102))</f>
        <v/>
      </c>
      <c r="G4266" s="450" t="str">
        <f>Substitute(if(Liquor!L102=0,"",if(ISBLANK(Liquor!L102),"",if(AND(MOC!$J$164=true,MOC!$J$165=false),MOC!$I$164&amp;$B$4174,if(AND(MOC!$J$164=false,MOC!$J$165=true),$B$4174&amp;MOC!$I$165,if(AND(MOC!$J$164=true,MOC!$J$165=true),MOC!$I$164&amp;$B$4174&amp;MOC!$I$165,$B$4174)))))," Double ","")</f>
        <v/>
      </c>
      <c r="H4266" s="780">
        <f t="shared" si="43"/>
        <v>93</v>
      </c>
    </row>
    <row r="4267">
      <c r="A4267" s="779"/>
      <c r="D4267" s="795" t="str">
        <f>if(Liquor!L103=0,"",if(ISBLANK(Liquor!L103),"",if(AND(MOC!$J$161=true,MOC!$J$162=false),MOC!$I$164&amp;Liquor!I103,if(AND(MOC!$J$161=false,MOC!$J$162=true),Liquor!I103&amp;MOC!$I$162,if(AND(MOC!$J$161=true,MOC!$J$162=true),MOC!$I$161&amp;Liquor!I103&amp;MOC!$I$165,Liquor!I103)))))</f>
        <v/>
      </c>
      <c r="E4267" s="450" t="str">
        <f>if(Liquor!L103=0,"",if(ISBLANK(Liquor!L103),"",Liquor!L103))</f>
        <v/>
      </c>
      <c r="G4267" s="450" t="str">
        <f>Substitute(if(Liquor!L103=0,"",if(ISBLANK(Liquor!L103),"",if(AND(MOC!$J$164=true,MOC!$J$165=false),MOC!$I$164&amp;$B$4174,if(AND(MOC!$J$164=false,MOC!$J$165=true),$B$4174&amp;MOC!$I$165,if(AND(MOC!$J$164=true,MOC!$J$165=true),MOC!$I$164&amp;$B$4174&amp;MOC!$I$165,$B$4174)))))," Double ","")</f>
        <v/>
      </c>
      <c r="H4267" s="780">
        <f t="shared" si="43"/>
        <v>94</v>
      </c>
    </row>
    <row r="4268">
      <c r="A4268" s="779"/>
      <c r="D4268" s="795" t="str">
        <f>if(Liquor!L104=0,"",if(ISBLANK(Liquor!L104),"",if(AND(MOC!$J$161=true,MOC!$J$162=false),MOC!$I$164&amp;Liquor!I104,if(AND(MOC!$J$161=false,MOC!$J$162=true),Liquor!I104&amp;MOC!$I$162,if(AND(MOC!$J$161=true,MOC!$J$162=true),MOC!$I$161&amp;Liquor!I104&amp;MOC!$I$165,Liquor!I104)))))</f>
        <v/>
      </c>
      <c r="E4268" s="450" t="str">
        <f>if(Liquor!L104=0,"",if(ISBLANK(Liquor!L104),"",Liquor!L104))</f>
        <v/>
      </c>
      <c r="G4268" s="450" t="str">
        <f>Substitute(if(Liquor!L104=0,"",if(ISBLANK(Liquor!L104),"",if(AND(MOC!$J$164=true,MOC!$J$165=false),MOC!$I$164&amp;$B$4174,if(AND(MOC!$J$164=false,MOC!$J$165=true),$B$4174&amp;MOC!$I$165,if(AND(MOC!$J$164=true,MOC!$J$165=true),MOC!$I$164&amp;$B$4174&amp;MOC!$I$165,$B$4174)))))," Double ","")</f>
        <v/>
      </c>
      <c r="H4268" s="780">
        <f t="shared" si="43"/>
        <v>95</v>
      </c>
    </row>
    <row r="4269">
      <c r="A4269" s="779"/>
      <c r="D4269" s="795" t="str">
        <f>if(Liquor!L105=0,"",if(ISBLANK(Liquor!L105),"",if(AND(MOC!$J$161=true,MOC!$J$162=false),MOC!$I$164&amp;Liquor!I105,if(AND(MOC!$J$161=false,MOC!$J$162=true),Liquor!I105&amp;MOC!$I$162,if(AND(MOC!$J$161=true,MOC!$J$162=true),MOC!$I$161&amp;Liquor!I105&amp;MOC!$I$165,Liquor!I105)))))</f>
        <v/>
      </c>
      <c r="E4269" s="450" t="str">
        <f>if(Liquor!L105=0,"",if(ISBLANK(Liquor!L105),"",Liquor!L105))</f>
        <v/>
      </c>
      <c r="G4269" s="450" t="str">
        <f>Substitute(if(Liquor!L105=0,"",if(ISBLANK(Liquor!L105),"",if(AND(MOC!$J$164=true,MOC!$J$165=false),MOC!$I$164&amp;$B$4174,if(AND(MOC!$J$164=false,MOC!$J$165=true),$B$4174&amp;MOC!$I$165,if(AND(MOC!$J$164=true,MOC!$J$165=true),MOC!$I$164&amp;$B$4174&amp;MOC!$I$165,$B$4174)))))," Double ","")</f>
        <v/>
      </c>
      <c r="H4269" s="780">
        <f t="shared" si="43"/>
        <v>96</v>
      </c>
    </row>
    <row r="4270">
      <c r="A4270" s="779"/>
      <c r="D4270" s="795" t="str">
        <f>if(Liquor!L106=0,"",if(ISBLANK(Liquor!L106),"",if(AND(MOC!$J$161=true,MOC!$J$162=false),MOC!$I$164&amp;Liquor!I106,if(AND(MOC!$J$161=false,MOC!$J$162=true),Liquor!I106&amp;MOC!$I$162,if(AND(MOC!$J$161=true,MOC!$J$162=true),MOC!$I$161&amp;Liquor!I106&amp;MOC!$I$165,Liquor!I106)))))</f>
        <v/>
      </c>
      <c r="E4270" s="450" t="str">
        <f>if(Liquor!L106=0,"",if(ISBLANK(Liquor!L106),"",Liquor!L106))</f>
        <v/>
      </c>
      <c r="G4270" s="450" t="str">
        <f>Substitute(if(Liquor!L106=0,"",if(ISBLANK(Liquor!L106),"",if(AND(MOC!$J$164=true,MOC!$J$165=false),MOC!$I$164&amp;$B$4174,if(AND(MOC!$J$164=false,MOC!$J$165=true),$B$4174&amp;MOC!$I$165,if(AND(MOC!$J$164=true,MOC!$J$165=true),MOC!$I$164&amp;$B$4174&amp;MOC!$I$165,$B$4174)))))," Double ","")</f>
        <v/>
      </c>
      <c r="H4270" s="780">
        <f t="shared" si="43"/>
        <v>97</v>
      </c>
    </row>
    <row r="4271">
      <c r="A4271" s="779"/>
      <c r="D4271" s="795" t="str">
        <f>if(Liquor!L107=0,"",if(ISBLANK(Liquor!L107),"",if(AND(MOC!$J$161=true,MOC!$J$162=false),MOC!$I$164&amp;Liquor!I107,if(AND(MOC!$J$161=false,MOC!$J$162=true),Liquor!I107&amp;MOC!$I$162,if(AND(MOC!$J$161=true,MOC!$J$162=true),MOC!$I$161&amp;Liquor!I107&amp;MOC!$I$165,Liquor!I107)))))</f>
        <v/>
      </c>
      <c r="E4271" s="450" t="str">
        <f>if(Liquor!L107=0,"",if(ISBLANK(Liquor!L107),"",Liquor!L107))</f>
        <v/>
      </c>
      <c r="G4271" s="450" t="str">
        <f>Substitute(if(Liquor!L107=0,"",if(ISBLANK(Liquor!L107),"",if(AND(MOC!$J$164=true,MOC!$J$165=false),MOC!$I$164&amp;$B$4174,if(AND(MOC!$J$164=false,MOC!$J$165=true),$B$4174&amp;MOC!$I$165,if(AND(MOC!$J$164=true,MOC!$J$165=true),MOC!$I$164&amp;$B$4174&amp;MOC!$I$165,$B$4174)))))," Double ","")</f>
        <v/>
      </c>
      <c r="H4271" s="780">
        <f t="shared" si="43"/>
        <v>98</v>
      </c>
    </row>
    <row r="4272">
      <c r="A4272" s="779"/>
      <c r="D4272" s="795" t="str">
        <f>if(Liquor!L108=0,"",if(ISBLANK(Liquor!L108),"",if(AND(MOC!$J$161=true,MOC!$J$162=false),MOC!$I$164&amp;Liquor!I108,if(AND(MOC!$J$161=false,MOC!$J$162=true),Liquor!I108&amp;MOC!$I$162,if(AND(MOC!$J$161=true,MOC!$J$162=true),MOC!$I$161&amp;Liquor!I108&amp;MOC!$I$165,Liquor!I108)))))</f>
        <v/>
      </c>
      <c r="E4272" s="450" t="str">
        <f>if(Liquor!L108=0,"",if(ISBLANK(Liquor!L108),"",Liquor!L108))</f>
        <v/>
      </c>
      <c r="G4272" s="450" t="str">
        <f>Substitute(if(Liquor!L108=0,"",if(ISBLANK(Liquor!L108),"",if(AND(MOC!$J$164=true,MOC!$J$165=false),MOC!$I$164&amp;$B$4174,if(AND(MOC!$J$164=false,MOC!$J$165=true),$B$4174&amp;MOC!$I$165,if(AND(MOC!$J$164=true,MOC!$J$165=true),MOC!$I$164&amp;$B$4174&amp;MOC!$I$165,$B$4174)))))," Double ","")</f>
        <v/>
      </c>
      <c r="H4272" s="780">
        <f t="shared" si="43"/>
        <v>99</v>
      </c>
    </row>
    <row r="4273">
      <c r="A4273" s="779"/>
      <c r="D4273" s="795" t="str">
        <f>if(Liquor!L109=0,"",if(ISBLANK(Liquor!L109),"",if(AND(MOC!$J$161=true,MOC!$J$162=false),MOC!$I$164&amp;Liquor!I109,if(AND(MOC!$J$161=false,MOC!$J$162=true),Liquor!I109&amp;MOC!$I$162,if(AND(MOC!$J$161=true,MOC!$J$162=true),MOC!$I$161&amp;Liquor!I109&amp;MOC!$I$165,Liquor!I109)))))</f>
        <v/>
      </c>
      <c r="E4273" s="450" t="str">
        <f>if(Liquor!L109=0,"",if(ISBLANK(Liquor!L109),"",Liquor!L109))</f>
        <v/>
      </c>
      <c r="G4273" s="450" t="str">
        <f>Substitute(if(Liquor!L109=0,"",if(ISBLANK(Liquor!L109),"",if(AND(MOC!$J$164=true,MOC!$J$165=false),MOC!$I$164&amp;$B$4174,if(AND(MOC!$J$164=false,MOC!$J$165=true),$B$4174&amp;MOC!$I$165,if(AND(MOC!$J$164=true,MOC!$J$165=true),MOC!$I$164&amp;$B$4174&amp;MOC!$I$165,$B$4174)))))," Double ","")</f>
        <v/>
      </c>
      <c r="H4273" s="780">
        <f t="shared" si="43"/>
        <v>100</v>
      </c>
    </row>
    <row r="4274">
      <c r="A4274" s="791"/>
      <c r="B4274" s="784"/>
      <c r="H4274" s="780"/>
    </row>
    <row r="4275">
      <c r="A4275" s="791"/>
      <c r="B4275" s="784"/>
      <c r="H4275" s="780"/>
    </row>
    <row r="4276">
      <c r="A4276" s="791"/>
      <c r="B4276" s="784"/>
      <c r="H4276" s="780"/>
    </row>
    <row r="4277">
      <c r="A4277" s="791"/>
      <c r="B4277" s="784"/>
      <c r="H4277" s="780"/>
    </row>
    <row r="4278">
      <c r="A4278" s="788" t="str">
        <f>Liquor!M8</f>
        <v>Tequila</v>
      </c>
      <c r="B4278" s="784" t="str">
        <f>A4278</f>
        <v>Tequila</v>
      </c>
      <c r="D4278" s="450" t="str">
        <f>Liquor!M10</f>
        <v>Well Tequila (Example)</v>
      </c>
      <c r="E4278" s="784">
        <f>if(Liquor!N10=0,"",if(ISBLANK(Liquor!N10),"",Liquor!N10))</f>
        <v>6</v>
      </c>
      <c r="G4278" s="784" t="str">
        <f>if(Liquor!N10=0,"",if(ISBLANK(Liquor!N10),"",$B$4278))</f>
        <v>Tequila</v>
      </c>
      <c r="H4278" s="785">
        <v>1.0</v>
      </c>
    </row>
    <row r="4279">
      <c r="A4279" s="791"/>
      <c r="B4279" s="784"/>
      <c r="D4279" s="450" t="str">
        <f>Liquor!M11</f>
        <v>Jose Cuervo (Example)</v>
      </c>
      <c r="E4279" s="784">
        <f>if(Liquor!N11=0,"",if(ISBLANK(Liquor!N11),"",Liquor!N11))</f>
        <v>7</v>
      </c>
      <c r="G4279" s="784" t="str">
        <f>if(Liquor!N11=0,"",if(ISBLANK(Liquor!N11),"",$B$4278))</f>
        <v>Tequila</v>
      </c>
      <c r="H4279" s="780">
        <f t="shared" ref="H4279:H4377" si="44">1+H4278</f>
        <v>2</v>
      </c>
    </row>
    <row r="4280">
      <c r="A4280" s="791"/>
      <c r="B4280" s="784"/>
      <c r="D4280" s="450" t="str">
        <f>Liquor!M12</f>
        <v>Don Julio (Example)</v>
      </c>
      <c r="E4280" s="784">
        <f>if(Liquor!N12=0,"",if(ISBLANK(Liquor!N12),"",Liquor!N12))</f>
        <v>8</v>
      </c>
      <c r="G4280" s="784" t="str">
        <f>if(Liquor!N12=0,"",if(ISBLANK(Liquor!N12),"",$B$4278))</f>
        <v>Tequila</v>
      </c>
      <c r="H4280" s="780">
        <f t="shared" si="44"/>
        <v>3</v>
      </c>
    </row>
    <row r="4281">
      <c r="A4281" s="779"/>
      <c r="D4281" s="450" t="str">
        <f>Liquor!M13</f>
        <v/>
      </c>
      <c r="E4281" s="450" t="str">
        <f>if(Liquor!N13=0,"",if(ISBLANK(Liquor!N13),"",Liquor!N13))</f>
        <v/>
      </c>
      <c r="G4281" s="450" t="str">
        <f>if(Liquor!N13=0,"",if(ISBLANK(Liquor!N13),"",$B$4278))</f>
        <v/>
      </c>
      <c r="H4281" s="780">
        <f t="shared" si="44"/>
        <v>4</v>
      </c>
    </row>
    <row r="4282">
      <c r="A4282" s="779"/>
      <c r="D4282" s="450" t="str">
        <f>Liquor!M14</f>
        <v/>
      </c>
      <c r="E4282" s="450" t="str">
        <f>if(Liquor!N14=0,"",if(ISBLANK(Liquor!N14),"",Liquor!N14))</f>
        <v/>
      </c>
      <c r="G4282" s="450" t="str">
        <f>if(Liquor!N14=0,"",if(ISBLANK(Liquor!N14),"",$B$4278))</f>
        <v/>
      </c>
      <c r="H4282" s="780">
        <f t="shared" si="44"/>
        <v>5</v>
      </c>
    </row>
    <row r="4283">
      <c r="A4283" s="779"/>
      <c r="D4283" s="450" t="str">
        <f>Liquor!M15</f>
        <v/>
      </c>
      <c r="E4283" s="450" t="str">
        <f>if(Liquor!N15=0,"",if(ISBLANK(Liquor!N15),"",Liquor!N15))</f>
        <v/>
      </c>
      <c r="G4283" s="450" t="str">
        <f>if(Liquor!N15=0,"",if(ISBLANK(Liquor!N15),"",$B$4278))</f>
        <v/>
      </c>
      <c r="H4283" s="780">
        <f t="shared" si="44"/>
        <v>6</v>
      </c>
    </row>
    <row r="4284">
      <c r="A4284" s="779"/>
      <c r="D4284" s="450" t="str">
        <f>Liquor!M16</f>
        <v/>
      </c>
      <c r="E4284" s="450" t="str">
        <f>if(Liquor!N16=0,"",if(ISBLANK(Liquor!N16),"",Liquor!N16))</f>
        <v/>
      </c>
      <c r="G4284" s="450" t="str">
        <f>if(Liquor!N16=0,"",if(ISBLANK(Liquor!N16),"",$B$4278))</f>
        <v/>
      </c>
      <c r="H4284" s="780">
        <f t="shared" si="44"/>
        <v>7</v>
      </c>
    </row>
    <row r="4285">
      <c r="A4285" s="779"/>
      <c r="D4285" s="450" t="str">
        <f>Liquor!M17</f>
        <v/>
      </c>
      <c r="E4285" s="450" t="str">
        <f>if(Liquor!N17=0,"",if(ISBLANK(Liquor!N17),"",Liquor!N17))</f>
        <v/>
      </c>
      <c r="G4285" s="450" t="str">
        <f>if(Liquor!N17=0,"",if(ISBLANK(Liquor!N17),"",$B$4278))</f>
        <v/>
      </c>
      <c r="H4285" s="780">
        <f t="shared" si="44"/>
        <v>8</v>
      </c>
    </row>
    <row r="4286">
      <c r="A4286" s="779"/>
      <c r="D4286" s="450" t="str">
        <f>Liquor!M18</f>
        <v/>
      </c>
      <c r="E4286" s="450" t="str">
        <f>if(Liquor!N18=0,"",if(ISBLANK(Liquor!N18),"",Liquor!N18))</f>
        <v/>
      </c>
      <c r="G4286" s="450" t="str">
        <f>if(Liquor!N18=0,"",if(ISBLANK(Liquor!N18),"",$B$4278))</f>
        <v/>
      </c>
      <c r="H4286" s="780">
        <f t="shared" si="44"/>
        <v>9</v>
      </c>
    </row>
    <row r="4287">
      <c r="A4287" s="779"/>
      <c r="D4287" s="450" t="str">
        <f>Liquor!M19</f>
        <v/>
      </c>
      <c r="E4287" s="450" t="str">
        <f>if(Liquor!N19=0,"",if(ISBLANK(Liquor!N19),"",Liquor!N19))</f>
        <v/>
      </c>
      <c r="G4287" s="450" t="str">
        <f>if(Liquor!N19=0,"",if(ISBLANK(Liquor!N19),"",$B$4278))</f>
        <v/>
      </c>
      <c r="H4287" s="780">
        <f t="shared" si="44"/>
        <v>10</v>
      </c>
    </row>
    <row r="4288">
      <c r="A4288" s="779"/>
      <c r="D4288" s="450" t="str">
        <f>Liquor!M20</f>
        <v/>
      </c>
      <c r="E4288" s="450" t="str">
        <f>if(Liquor!N20=0,"",if(ISBLANK(Liquor!N20),"",Liquor!N20))</f>
        <v/>
      </c>
      <c r="G4288" s="450" t="str">
        <f>if(Liquor!N20=0,"",if(ISBLANK(Liquor!N20),"",$B$4278))</f>
        <v/>
      </c>
      <c r="H4288" s="780">
        <f t="shared" si="44"/>
        <v>11</v>
      </c>
    </row>
    <row r="4289">
      <c r="A4289" s="779"/>
      <c r="D4289" s="450" t="str">
        <f>Liquor!M21</f>
        <v/>
      </c>
      <c r="E4289" s="450" t="str">
        <f>if(Liquor!N21=0,"",if(ISBLANK(Liquor!N21),"",Liquor!N21))</f>
        <v/>
      </c>
      <c r="G4289" s="450" t="str">
        <f>if(Liquor!N21=0,"",if(ISBLANK(Liquor!N21),"",$B$4278))</f>
        <v/>
      </c>
      <c r="H4289" s="780">
        <f t="shared" si="44"/>
        <v>12</v>
      </c>
    </row>
    <row r="4290">
      <c r="A4290" s="779"/>
      <c r="D4290" s="450" t="str">
        <f>Liquor!M22</f>
        <v/>
      </c>
      <c r="E4290" s="450" t="str">
        <f>if(Liquor!N22=0,"",if(ISBLANK(Liquor!N22),"",Liquor!N22))</f>
        <v/>
      </c>
      <c r="G4290" s="450" t="str">
        <f>if(Liquor!N22=0,"",if(ISBLANK(Liquor!N22),"",$B$4278))</f>
        <v/>
      </c>
      <c r="H4290" s="780">
        <f t="shared" si="44"/>
        <v>13</v>
      </c>
    </row>
    <row r="4291">
      <c r="A4291" s="779"/>
      <c r="D4291" s="450" t="str">
        <f>Liquor!M23</f>
        <v/>
      </c>
      <c r="E4291" s="450" t="str">
        <f>if(Liquor!N23=0,"",if(ISBLANK(Liquor!N23),"",Liquor!N23))</f>
        <v/>
      </c>
      <c r="G4291" s="450" t="str">
        <f>if(Liquor!N23=0,"",if(ISBLANK(Liquor!N23),"",$B$4278))</f>
        <v/>
      </c>
      <c r="H4291" s="780">
        <f t="shared" si="44"/>
        <v>14</v>
      </c>
    </row>
    <row r="4292">
      <c r="A4292" s="779"/>
      <c r="D4292" s="450" t="str">
        <f>Liquor!M24</f>
        <v/>
      </c>
      <c r="E4292" s="450" t="str">
        <f>if(Liquor!N24=0,"",if(ISBLANK(Liquor!N24),"",Liquor!N24))</f>
        <v/>
      </c>
      <c r="G4292" s="450" t="str">
        <f>if(Liquor!N24=0,"",if(ISBLANK(Liquor!N24),"",$B$4278))</f>
        <v/>
      </c>
      <c r="H4292" s="780">
        <f t="shared" si="44"/>
        <v>15</v>
      </c>
    </row>
    <row r="4293">
      <c r="A4293" s="779"/>
      <c r="D4293" s="450" t="str">
        <f>Liquor!M25</f>
        <v/>
      </c>
      <c r="E4293" s="450" t="str">
        <f>if(Liquor!N25=0,"",if(ISBLANK(Liquor!N25),"",Liquor!N25))</f>
        <v/>
      </c>
      <c r="G4293" s="450" t="str">
        <f>if(Liquor!N25=0,"",if(ISBLANK(Liquor!N25),"",$B$4278))</f>
        <v/>
      </c>
      <c r="H4293" s="780">
        <f t="shared" si="44"/>
        <v>16</v>
      </c>
    </row>
    <row r="4294">
      <c r="A4294" s="779"/>
      <c r="D4294" s="450" t="str">
        <f>Liquor!M26</f>
        <v/>
      </c>
      <c r="E4294" s="450" t="str">
        <f>if(Liquor!N26=0,"",if(ISBLANK(Liquor!N26),"",Liquor!N26))</f>
        <v/>
      </c>
      <c r="G4294" s="450" t="str">
        <f>if(Liquor!N26=0,"",if(ISBLANK(Liquor!N26),"",$B$4278))</f>
        <v/>
      </c>
      <c r="H4294" s="780">
        <f t="shared" si="44"/>
        <v>17</v>
      </c>
    </row>
    <row r="4295">
      <c r="A4295" s="779"/>
      <c r="D4295" s="450" t="str">
        <f>Liquor!M27</f>
        <v/>
      </c>
      <c r="E4295" s="450" t="str">
        <f>if(Liquor!N27=0,"",if(ISBLANK(Liquor!N27),"",Liquor!N27))</f>
        <v/>
      </c>
      <c r="G4295" s="450" t="str">
        <f>if(Liquor!N27=0,"",if(ISBLANK(Liquor!N27),"",$B$4278))</f>
        <v/>
      </c>
      <c r="H4295" s="780">
        <f t="shared" si="44"/>
        <v>18</v>
      </c>
    </row>
    <row r="4296">
      <c r="A4296" s="779"/>
      <c r="D4296" s="450" t="str">
        <f>Liquor!M28</f>
        <v/>
      </c>
      <c r="E4296" s="450" t="str">
        <f>if(Liquor!N28=0,"",if(ISBLANK(Liquor!N28),"",Liquor!N28))</f>
        <v/>
      </c>
      <c r="G4296" s="450" t="str">
        <f>if(Liquor!N28=0,"",if(ISBLANK(Liquor!N28),"",$B$4278))</f>
        <v/>
      </c>
      <c r="H4296" s="780">
        <f t="shared" si="44"/>
        <v>19</v>
      </c>
    </row>
    <row r="4297">
      <c r="A4297" s="779"/>
      <c r="D4297" s="450" t="str">
        <f>Liquor!M29</f>
        <v/>
      </c>
      <c r="E4297" s="450" t="str">
        <f>if(Liquor!N29=0,"",if(ISBLANK(Liquor!N29),"",Liquor!N29))</f>
        <v/>
      </c>
      <c r="G4297" s="450" t="str">
        <f>if(Liquor!N29=0,"",if(ISBLANK(Liquor!N29),"",$B$4278))</f>
        <v/>
      </c>
      <c r="H4297" s="780">
        <f t="shared" si="44"/>
        <v>20</v>
      </c>
    </row>
    <row r="4298">
      <c r="A4298" s="779"/>
      <c r="D4298" s="450" t="str">
        <f>Liquor!M30</f>
        <v/>
      </c>
      <c r="E4298" s="450" t="str">
        <f>if(Liquor!N30=0,"",if(ISBLANK(Liquor!N30),"",Liquor!N30))</f>
        <v/>
      </c>
      <c r="G4298" s="450" t="str">
        <f>if(Liquor!N30=0,"",if(ISBLANK(Liquor!N30),"",$B$4278))</f>
        <v/>
      </c>
      <c r="H4298" s="780">
        <f t="shared" si="44"/>
        <v>21</v>
      </c>
    </row>
    <row r="4299">
      <c r="A4299" s="779"/>
      <c r="D4299" s="450" t="str">
        <f>Liquor!M31</f>
        <v/>
      </c>
      <c r="E4299" s="450" t="str">
        <f>if(Liquor!N31=0,"",if(ISBLANK(Liquor!N31),"",Liquor!N31))</f>
        <v/>
      </c>
      <c r="G4299" s="450" t="str">
        <f>if(Liquor!N31=0,"",if(ISBLANK(Liquor!N31),"",$B$4278))</f>
        <v/>
      </c>
      <c r="H4299" s="780">
        <f t="shared" si="44"/>
        <v>22</v>
      </c>
    </row>
    <row r="4300">
      <c r="A4300" s="779"/>
      <c r="D4300" s="450" t="str">
        <f>Liquor!M32</f>
        <v/>
      </c>
      <c r="E4300" s="450" t="str">
        <f>if(Liquor!N32=0,"",if(ISBLANK(Liquor!N32),"",Liquor!N32))</f>
        <v/>
      </c>
      <c r="G4300" s="450" t="str">
        <f>if(Liquor!N32=0,"",if(ISBLANK(Liquor!N32),"",$B$4278))</f>
        <v/>
      </c>
      <c r="H4300" s="780">
        <f t="shared" si="44"/>
        <v>23</v>
      </c>
    </row>
    <row r="4301">
      <c r="A4301" s="779"/>
      <c r="D4301" s="450" t="str">
        <f>Liquor!M33</f>
        <v/>
      </c>
      <c r="E4301" s="450" t="str">
        <f>if(Liquor!N33=0,"",if(ISBLANK(Liquor!N33),"",Liquor!N33))</f>
        <v/>
      </c>
      <c r="G4301" s="450" t="str">
        <f>if(Liquor!N33=0,"",if(ISBLANK(Liquor!N33),"",$B$4278))</f>
        <v/>
      </c>
      <c r="H4301" s="780">
        <f t="shared" si="44"/>
        <v>24</v>
      </c>
    </row>
    <row r="4302">
      <c r="A4302" s="779"/>
      <c r="D4302" s="450" t="str">
        <f>Liquor!M34</f>
        <v/>
      </c>
      <c r="E4302" s="450" t="str">
        <f>if(Liquor!N34=0,"",if(ISBLANK(Liquor!N34),"",Liquor!N34))</f>
        <v/>
      </c>
      <c r="G4302" s="450" t="str">
        <f>if(Liquor!N34=0,"",if(ISBLANK(Liquor!N34),"",$B$4278))</f>
        <v/>
      </c>
      <c r="H4302" s="780">
        <f t="shared" si="44"/>
        <v>25</v>
      </c>
    </row>
    <row r="4303">
      <c r="A4303" s="779"/>
      <c r="D4303" s="450" t="str">
        <f>Liquor!M35</f>
        <v/>
      </c>
      <c r="E4303" s="450" t="str">
        <f>if(Liquor!N35=0,"",if(ISBLANK(Liquor!N35),"",Liquor!N35))</f>
        <v/>
      </c>
      <c r="G4303" s="450" t="str">
        <f>if(Liquor!N35=0,"",if(ISBLANK(Liquor!N35),"",$B$4278))</f>
        <v/>
      </c>
      <c r="H4303" s="780">
        <f t="shared" si="44"/>
        <v>26</v>
      </c>
    </row>
    <row r="4304">
      <c r="A4304" s="779"/>
      <c r="D4304" s="450" t="str">
        <f>Liquor!M36</f>
        <v/>
      </c>
      <c r="E4304" s="450" t="str">
        <f>if(Liquor!N36=0,"",if(ISBLANK(Liquor!N36),"",Liquor!N36))</f>
        <v/>
      </c>
      <c r="G4304" s="450" t="str">
        <f>if(Liquor!N36=0,"",if(ISBLANK(Liquor!N36),"",$B$4278))</f>
        <v/>
      </c>
      <c r="H4304" s="780">
        <f t="shared" si="44"/>
        <v>27</v>
      </c>
    </row>
    <row r="4305">
      <c r="A4305" s="779"/>
      <c r="D4305" s="450" t="str">
        <f>Liquor!M37</f>
        <v/>
      </c>
      <c r="E4305" s="450" t="str">
        <f>if(Liquor!N37=0,"",if(ISBLANK(Liquor!N37),"",Liquor!N37))</f>
        <v/>
      </c>
      <c r="G4305" s="450" t="str">
        <f>if(Liquor!N37=0,"",if(ISBLANK(Liquor!N37),"",$B$4278))</f>
        <v/>
      </c>
      <c r="H4305" s="780">
        <f t="shared" si="44"/>
        <v>28</v>
      </c>
    </row>
    <row r="4306">
      <c r="A4306" s="779"/>
      <c r="D4306" s="450" t="str">
        <f>Liquor!M38</f>
        <v/>
      </c>
      <c r="E4306" s="450" t="str">
        <f>if(Liquor!N38=0,"",if(ISBLANK(Liquor!N38),"",Liquor!N38))</f>
        <v/>
      </c>
      <c r="G4306" s="450" t="str">
        <f>if(Liquor!N38=0,"",if(ISBLANK(Liquor!N38),"",$B$4278))</f>
        <v/>
      </c>
      <c r="H4306" s="780">
        <f t="shared" si="44"/>
        <v>29</v>
      </c>
    </row>
    <row r="4307">
      <c r="A4307" s="779"/>
      <c r="D4307" s="450" t="str">
        <f>Liquor!M39</f>
        <v/>
      </c>
      <c r="E4307" s="450" t="str">
        <f>if(Liquor!N39=0,"",if(ISBLANK(Liquor!N39),"",Liquor!N39))</f>
        <v/>
      </c>
      <c r="G4307" s="450" t="str">
        <f>if(Liquor!N39=0,"",if(ISBLANK(Liquor!N39),"",$B$4278))</f>
        <v/>
      </c>
      <c r="H4307" s="780">
        <f t="shared" si="44"/>
        <v>30</v>
      </c>
    </row>
    <row r="4308">
      <c r="A4308" s="779"/>
      <c r="D4308" s="450" t="str">
        <f>Liquor!M40</f>
        <v/>
      </c>
      <c r="E4308" s="450" t="str">
        <f>if(Liquor!N40=0,"",if(ISBLANK(Liquor!N40),"",Liquor!N40))</f>
        <v/>
      </c>
      <c r="G4308" s="450" t="str">
        <f>if(Liquor!N40=0,"",if(ISBLANK(Liquor!N40),"",$B$4278))</f>
        <v/>
      </c>
      <c r="H4308" s="780">
        <f t="shared" si="44"/>
        <v>31</v>
      </c>
    </row>
    <row r="4309">
      <c r="A4309" s="779"/>
      <c r="D4309" s="450" t="str">
        <f>Liquor!M41</f>
        <v/>
      </c>
      <c r="E4309" s="450" t="str">
        <f>if(Liquor!N41=0,"",if(ISBLANK(Liquor!N41),"",Liquor!N41))</f>
        <v/>
      </c>
      <c r="G4309" s="450" t="str">
        <f>if(Liquor!N41=0,"",if(ISBLANK(Liquor!N41),"",$B$4278))</f>
        <v/>
      </c>
      <c r="H4309" s="780">
        <f t="shared" si="44"/>
        <v>32</v>
      </c>
    </row>
    <row r="4310">
      <c r="A4310" s="779"/>
      <c r="D4310" s="450" t="str">
        <f>Liquor!M42</f>
        <v/>
      </c>
      <c r="E4310" s="450" t="str">
        <f>if(Liquor!N42=0,"",if(ISBLANK(Liquor!N42),"",Liquor!N42))</f>
        <v/>
      </c>
      <c r="G4310" s="450" t="str">
        <f>if(Liquor!N42=0,"",if(ISBLANK(Liquor!N42),"",$B$4278))</f>
        <v/>
      </c>
      <c r="H4310" s="780">
        <f t="shared" si="44"/>
        <v>33</v>
      </c>
    </row>
    <row r="4311">
      <c r="A4311" s="779"/>
      <c r="D4311" s="450" t="str">
        <f>Liquor!M43</f>
        <v/>
      </c>
      <c r="E4311" s="450" t="str">
        <f>if(Liquor!N43=0,"",if(ISBLANK(Liquor!N43),"",Liquor!N43))</f>
        <v/>
      </c>
      <c r="G4311" s="450" t="str">
        <f>if(Liquor!N43=0,"",if(ISBLANK(Liquor!N43),"",$B$4278))</f>
        <v/>
      </c>
      <c r="H4311" s="780">
        <f t="shared" si="44"/>
        <v>34</v>
      </c>
    </row>
    <row r="4312">
      <c r="A4312" s="779"/>
      <c r="D4312" s="450" t="str">
        <f>Liquor!M44</f>
        <v/>
      </c>
      <c r="E4312" s="450" t="str">
        <f>if(Liquor!N44=0,"",if(ISBLANK(Liquor!N44),"",Liquor!N44))</f>
        <v/>
      </c>
      <c r="G4312" s="450" t="str">
        <f>if(Liquor!N44=0,"",if(ISBLANK(Liquor!N44),"",$B$4278))</f>
        <v/>
      </c>
      <c r="H4312" s="780">
        <f t="shared" si="44"/>
        <v>35</v>
      </c>
    </row>
    <row r="4313">
      <c r="A4313" s="779"/>
      <c r="D4313" s="450" t="str">
        <f>Liquor!M45</f>
        <v/>
      </c>
      <c r="E4313" s="450" t="str">
        <f>if(Liquor!N45=0,"",if(ISBLANK(Liquor!N45),"",Liquor!N45))</f>
        <v/>
      </c>
      <c r="G4313" s="450" t="str">
        <f>if(Liquor!N45=0,"",if(ISBLANK(Liquor!N45),"",$B$4278))</f>
        <v/>
      </c>
      <c r="H4313" s="780">
        <f t="shared" si="44"/>
        <v>36</v>
      </c>
    </row>
    <row r="4314">
      <c r="A4314" s="779"/>
      <c r="D4314" s="450" t="str">
        <f>Liquor!M46</f>
        <v/>
      </c>
      <c r="E4314" s="450" t="str">
        <f>if(Liquor!N46=0,"",if(ISBLANK(Liquor!N46),"",Liquor!N46))</f>
        <v/>
      </c>
      <c r="G4314" s="450" t="str">
        <f>if(Liquor!N46=0,"",if(ISBLANK(Liquor!N46),"",$B$4278))</f>
        <v/>
      </c>
      <c r="H4314" s="780">
        <f t="shared" si="44"/>
        <v>37</v>
      </c>
    </row>
    <row r="4315">
      <c r="A4315" s="779"/>
      <c r="D4315" s="450" t="str">
        <f>Liquor!M47</f>
        <v/>
      </c>
      <c r="E4315" s="450" t="str">
        <f>if(Liquor!N47=0,"",if(ISBLANK(Liquor!N47),"",Liquor!N47))</f>
        <v/>
      </c>
      <c r="G4315" s="450" t="str">
        <f>if(Liquor!N47=0,"",if(ISBLANK(Liquor!N47),"",$B$4278))</f>
        <v/>
      </c>
      <c r="H4315" s="780">
        <f t="shared" si="44"/>
        <v>38</v>
      </c>
    </row>
    <row r="4316">
      <c r="A4316" s="779"/>
      <c r="D4316" s="450" t="str">
        <f>Liquor!M48</f>
        <v/>
      </c>
      <c r="E4316" s="450" t="str">
        <f>if(Liquor!N48=0,"",if(ISBLANK(Liquor!N48),"",Liquor!N48))</f>
        <v/>
      </c>
      <c r="G4316" s="450" t="str">
        <f>if(Liquor!N48=0,"",if(ISBLANK(Liquor!N48),"",$B$4278))</f>
        <v/>
      </c>
      <c r="H4316" s="780">
        <f t="shared" si="44"/>
        <v>39</v>
      </c>
    </row>
    <row r="4317">
      <c r="A4317" s="779"/>
      <c r="D4317" s="450" t="str">
        <f>Liquor!M49</f>
        <v/>
      </c>
      <c r="E4317" s="450" t="str">
        <f>if(Liquor!N49=0,"",if(ISBLANK(Liquor!N49),"",Liquor!N49))</f>
        <v/>
      </c>
      <c r="G4317" s="450" t="str">
        <f>if(Liquor!N49=0,"",if(ISBLANK(Liquor!N49),"",$B$4278))</f>
        <v/>
      </c>
      <c r="H4317" s="780">
        <f t="shared" si="44"/>
        <v>40</v>
      </c>
    </row>
    <row r="4318">
      <c r="A4318" s="779"/>
      <c r="D4318" s="450" t="str">
        <f>Liquor!M50</f>
        <v/>
      </c>
      <c r="E4318" s="450" t="str">
        <f>if(Liquor!N50=0,"",if(ISBLANK(Liquor!N50),"",Liquor!N50))</f>
        <v/>
      </c>
      <c r="G4318" s="450" t="str">
        <f>if(Liquor!N50=0,"",if(ISBLANK(Liquor!N50),"",$B$4278))</f>
        <v/>
      </c>
      <c r="H4318" s="780">
        <f t="shared" si="44"/>
        <v>41</v>
      </c>
    </row>
    <row r="4319">
      <c r="A4319" s="779"/>
      <c r="D4319" s="450" t="str">
        <f>Liquor!M51</f>
        <v/>
      </c>
      <c r="E4319" s="450" t="str">
        <f>if(Liquor!N51=0,"",if(ISBLANK(Liquor!N51),"",Liquor!N51))</f>
        <v/>
      </c>
      <c r="G4319" s="450" t="str">
        <f>if(Liquor!N51=0,"",if(ISBLANK(Liquor!N51),"",$B$4278))</f>
        <v/>
      </c>
      <c r="H4319" s="780">
        <f t="shared" si="44"/>
        <v>42</v>
      </c>
    </row>
    <row r="4320">
      <c r="A4320" s="779"/>
      <c r="D4320" s="450" t="str">
        <f>Liquor!M52</f>
        <v/>
      </c>
      <c r="E4320" s="450" t="str">
        <f>if(Liquor!N52=0,"",if(ISBLANK(Liquor!N52),"",Liquor!N52))</f>
        <v/>
      </c>
      <c r="G4320" s="450" t="str">
        <f>if(Liquor!N52=0,"",if(ISBLANK(Liquor!N52),"",$B$4278))</f>
        <v/>
      </c>
      <c r="H4320" s="780">
        <f t="shared" si="44"/>
        <v>43</v>
      </c>
    </row>
    <row r="4321">
      <c r="A4321" s="779"/>
      <c r="D4321" s="450" t="str">
        <f>Liquor!M53</f>
        <v/>
      </c>
      <c r="E4321" s="450" t="str">
        <f>if(Liquor!N53=0,"",if(ISBLANK(Liquor!N53),"",Liquor!N53))</f>
        <v/>
      </c>
      <c r="G4321" s="450" t="str">
        <f>if(Liquor!N53=0,"",if(ISBLANK(Liquor!N53),"",$B$4278))</f>
        <v/>
      </c>
      <c r="H4321" s="780">
        <f t="shared" si="44"/>
        <v>44</v>
      </c>
    </row>
    <row r="4322">
      <c r="A4322" s="779"/>
      <c r="D4322" s="450" t="str">
        <f>Liquor!M54</f>
        <v/>
      </c>
      <c r="E4322" s="450" t="str">
        <f>if(Liquor!N54=0,"",if(ISBLANK(Liquor!N54),"",Liquor!N54))</f>
        <v/>
      </c>
      <c r="G4322" s="450" t="str">
        <f>if(Liquor!N54=0,"",if(ISBLANK(Liquor!N54),"",$B$4278))</f>
        <v/>
      </c>
      <c r="H4322" s="780">
        <f t="shared" si="44"/>
        <v>45</v>
      </c>
    </row>
    <row r="4323">
      <c r="A4323" s="779"/>
      <c r="D4323" s="450" t="str">
        <f>Liquor!M55</f>
        <v/>
      </c>
      <c r="E4323" s="450" t="str">
        <f>if(Liquor!N55=0,"",if(ISBLANK(Liquor!N55),"",Liquor!N55))</f>
        <v/>
      </c>
      <c r="G4323" s="450" t="str">
        <f>if(Liquor!N55=0,"",if(ISBLANK(Liquor!N55),"",$B$4278))</f>
        <v/>
      </c>
      <c r="H4323" s="780">
        <f t="shared" si="44"/>
        <v>46</v>
      </c>
    </row>
    <row r="4324">
      <c r="A4324" s="779"/>
      <c r="D4324" s="450" t="str">
        <f>Liquor!M56</f>
        <v/>
      </c>
      <c r="E4324" s="450" t="str">
        <f>if(Liquor!N56=0,"",if(ISBLANK(Liquor!N56),"",Liquor!N56))</f>
        <v/>
      </c>
      <c r="G4324" s="450" t="str">
        <f>if(Liquor!N56=0,"",if(ISBLANK(Liquor!N56),"",$B$4278))</f>
        <v/>
      </c>
      <c r="H4324" s="780">
        <f t="shared" si="44"/>
        <v>47</v>
      </c>
    </row>
    <row r="4325">
      <c r="A4325" s="779"/>
      <c r="D4325" s="450" t="str">
        <f>Liquor!M57</f>
        <v/>
      </c>
      <c r="E4325" s="450" t="str">
        <f>if(Liquor!N57=0,"",if(ISBLANK(Liquor!N57),"",Liquor!N57))</f>
        <v/>
      </c>
      <c r="G4325" s="450" t="str">
        <f>if(Liquor!N57=0,"",if(ISBLANK(Liquor!N57),"",$B$4278))</f>
        <v/>
      </c>
      <c r="H4325" s="780">
        <f t="shared" si="44"/>
        <v>48</v>
      </c>
    </row>
    <row r="4326">
      <c r="A4326" s="779"/>
      <c r="D4326" s="450" t="str">
        <f>Liquor!M58</f>
        <v/>
      </c>
      <c r="E4326" s="450" t="str">
        <f>if(Liquor!N58=0,"",if(ISBLANK(Liquor!N58),"",Liquor!N58))</f>
        <v/>
      </c>
      <c r="G4326" s="450" t="str">
        <f>if(Liquor!N58=0,"",if(ISBLANK(Liquor!N58),"",$B$4278))</f>
        <v/>
      </c>
      <c r="H4326" s="780">
        <f t="shared" si="44"/>
        <v>49</v>
      </c>
    </row>
    <row r="4327">
      <c r="A4327" s="779"/>
      <c r="D4327" s="450" t="str">
        <f>Liquor!M59</f>
        <v/>
      </c>
      <c r="E4327" s="450" t="str">
        <f>if(Liquor!N59=0,"",if(ISBLANK(Liquor!N59),"",Liquor!N59))</f>
        <v/>
      </c>
      <c r="G4327" s="450" t="str">
        <f>if(Liquor!N59=0,"",if(ISBLANK(Liquor!N59),"",$B$4278))</f>
        <v/>
      </c>
      <c r="H4327" s="780">
        <f t="shared" si="44"/>
        <v>50</v>
      </c>
    </row>
    <row r="4328">
      <c r="A4328" s="779"/>
      <c r="D4328" s="450" t="str">
        <f>Liquor!M60</f>
        <v/>
      </c>
      <c r="E4328" s="450" t="str">
        <f>if(Liquor!N60=0,"",if(ISBLANK(Liquor!N60),"",Liquor!N60))</f>
        <v/>
      </c>
      <c r="G4328" s="450" t="str">
        <f>if(Liquor!N60=0,"",if(ISBLANK(Liquor!N60),"",$B$4278))</f>
        <v/>
      </c>
      <c r="H4328" s="780">
        <f t="shared" si="44"/>
        <v>51</v>
      </c>
    </row>
    <row r="4329">
      <c r="A4329" s="779"/>
      <c r="D4329" s="450" t="str">
        <f>Liquor!M61</f>
        <v/>
      </c>
      <c r="E4329" s="450" t="str">
        <f>if(Liquor!N61=0,"",if(ISBLANK(Liquor!N61),"",Liquor!N61))</f>
        <v/>
      </c>
      <c r="G4329" s="450" t="str">
        <f>if(Liquor!N61=0,"",if(ISBLANK(Liquor!N61),"",$B$4278))</f>
        <v/>
      </c>
      <c r="H4329" s="780">
        <f t="shared" si="44"/>
        <v>52</v>
      </c>
    </row>
    <row r="4330">
      <c r="A4330" s="779"/>
      <c r="D4330" s="450" t="str">
        <f>Liquor!M62</f>
        <v/>
      </c>
      <c r="E4330" s="450" t="str">
        <f>if(Liquor!N62=0,"",if(ISBLANK(Liquor!N62),"",Liquor!N62))</f>
        <v/>
      </c>
      <c r="G4330" s="450" t="str">
        <f>if(Liquor!N62=0,"",if(ISBLANK(Liquor!N62),"",$B$4278))</f>
        <v/>
      </c>
      <c r="H4330" s="780">
        <f t="shared" si="44"/>
        <v>53</v>
      </c>
    </row>
    <row r="4331">
      <c r="A4331" s="779"/>
      <c r="D4331" s="450" t="str">
        <f>Liquor!M63</f>
        <v/>
      </c>
      <c r="E4331" s="450" t="str">
        <f>if(Liquor!N63=0,"",if(ISBLANK(Liquor!N63),"",Liquor!N63))</f>
        <v/>
      </c>
      <c r="G4331" s="450" t="str">
        <f>if(Liquor!N63=0,"",if(ISBLANK(Liquor!N63),"",$B$4278))</f>
        <v/>
      </c>
      <c r="H4331" s="780">
        <f t="shared" si="44"/>
        <v>54</v>
      </c>
    </row>
    <row r="4332">
      <c r="A4332" s="779"/>
      <c r="D4332" s="450" t="str">
        <f>Liquor!M64</f>
        <v/>
      </c>
      <c r="E4332" s="450" t="str">
        <f>if(Liquor!N64=0,"",if(ISBLANK(Liquor!N64),"",Liquor!N64))</f>
        <v/>
      </c>
      <c r="G4332" s="450" t="str">
        <f>if(Liquor!N64=0,"",if(ISBLANK(Liquor!N64),"",$B$4278))</f>
        <v/>
      </c>
      <c r="H4332" s="780">
        <f t="shared" si="44"/>
        <v>55</v>
      </c>
    </row>
    <row r="4333">
      <c r="A4333" s="779"/>
      <c r="D4333" s="450" t="str">
        <f>Liquor!M65</f>
        <v/>
      </c>
      <c r="E4333" s="450" t="str">
        <f>if(Liquor!N65=0,"",if(ISBLANK(Liquor!N65),"",Liquor!N65))</f>
        <v/>
      </c>
      <c r="G4333" s="450" t="str">
        <f>if(Liquor!N65=0,"",if(ISBLANK(Liquor!N65),"",$B$4278))</f>
        <v/>
      </c>
      <c r="H4333" s="780">
        <f t="shared" si="44"/>
        <v>56</v>
      </c>
    </row>
    <row r="4334">
      <c r="A4334" s="779"/>
      <c r="D4334" s="450" t="str">
        <f>Liquor!M66</f>
        <v/>
      </c>
      <c r="E4334" s="450" t="str">
        <f>if(Liquor!N66=0,"",if(ISBLANK(Liquor!N66),"",Liquor!N66))</f>
        <v/>
      </c>
      <c r="G4334" s="450" t="str">
        <f>if(Liquor!N66=0,"",if(ISBLANK(Liquor!N66),"",$B$4278))</f>
        <v/>
      </c>
      <c r="H4334" s="780">
        <f t="shared" si="44"/>
        <v>57</v>
      </c>
    </row>
    <row r="4335">
      <c r="A4335" s="779"/>
      <c r="D4335" s="450" t="str">
        <f>Liquor!M67</f>
        <v/>
      </c>
      <c r="E4335" s="450" t="str">
        <f>if(Liquor!N67=0,"",if(ISBLANK(Liquor!N67),"",Liquor!N67))</f>
        <v/>
      </c>
      <c r="G4335" s="450" t="str">
        <f>if(Liquor!N67=0,"",if(ISBLANK(Liquor!N67),"",$B$4278))</f>
        <v/>
      </c>
      <c r="H4335" s="780">
        <f t="shared" si="44"/>
        <v>58</v>
      </c>
    </row>
    <row r="4336">
      <c r="A4336" s="779"/>
      <c r="D4336" s="450" t="str">
        <f>Liquor!M68</f>
        <v/>
      </c>
      <c r="E4336" s="450" t="str">
        <f>if(Liquor!N68=0,"",if(ISBLANK(Liquor!N68),"",Liquor!N68))</f>
        <v/>
      </c>
      <c r="G4336" s="450" t="str">
        <f>if(Liquor!N68=0,"",if(ISBLANK(Liquor!N68),"",$B$4278))</f>
        <v/>
      </c>
      <c r="H4336" s="780">
        <f t="shared" si="44"/>
        <v>59</v>
      </c>
    </row>
    <row r="4337">
      <c r="A4337" s="779"/>
      <c r="D4337" s="450" t="str">
        <f>Liquor!M69</f>
        <v/>
      </c>
      <c r="E4337" s="450" t="str">
        <f>if(Liquor!N69=0,"",if(ISBLANK(Liquor!N69),"",Liquor!N69))</f>
        <v/>
      </c>
      <c r="G4337" s="450" t="str">
        <f>if(Liquor!N69=0,"",if(ISBLANK(Liquor!N69),"",$B$4278))</f>
        <v/>
      </c>
      <c r="H4337" s="780">
        <f t="shared" si="44"/>
        <v>60</v>
      </c>
    </row>
    <row r="4338">
      <c r="A4338" s="779"/>
      <c r="D4338" s="450" t="str">
        <f>Liquor!M70</f>
        <v/>
      </c>
      <c r="E4338" s="450" t="str">
        <f>if(Liquor!N70=0,"",if(ISBLANK(Liquor!N70),"",Liquor!N70))</f>
        <v/>
      </c>
      <c r="G4338" s="450" t="str">
        <f>if(Liquor!N70=0,"",if(ISBLANK(Liquor!N70),"",$B$4278))</f>
        <v/>
      </c>
      <c r="H4338" s="780">
        <f t="shared" si="44"/>
        <v>61</v>
      </c>
    </row>
    <row r="4339">
      <c r="A4339" s="779"/>
      <c r="D4339" s="450" t="str">
        <f>Liquor!M71</f>
        <v/>
      </c>
      <c r="E4339" s="450" t="str">
        <f>if(Liquor!N71=0,"",if(ISBLANK(Liquor!N71),"",Liquor!N71))</f>
        <v/>
      </c>
      <c r="G4339" s="450" t="str">
        <f>if(Liquor!N71=0,"",if(ISBLANK(Liquor!N71),"",$B$4278))</f>
        <v/>
      </c>
      <c r="H4339" s="780">
        <f t="shared" si="44"/>
        <v>62</v>
      </c>
    </row>
    <row r="4340">
      <c r="A4340" s="779"/>
      <c r="D4340" s="450" t="str">
        <f>Liquor!M72</f>
        <v/>
      </c>
      <c r="E4340" s="450" t="str">
        <f>if(Liquor!N72=0,"",if(ISBLANK(Liquor!N72),"",Liquor!N72))</f>
        <v/>
      </c>
      <c r="G4340" s="450" t="str">
        <f>if(Liquor!N72=0,"",if(ISBLANK(Liquor!N72),"",$B$4278))</f>
        <v/>
      </c>
      <c r="H4340" s="780">
        <f t="shared" si="44"/>
        <v>63</v>
      </c>
    </row>
    <row r="4341">
      <c r="A4341" s="779"/>
      <c r="D4341" s="450" t="str">
        <f>Liquor!M73</f>
        <v/>
      </c>
      <c r="E4341" s="450" t="str">
        <f>if(Liquor!N73=0,"",if(ISBLANK(Liquor!N73),"",Liquor!N73))</f>
        <v/>
      </c>
      <c r="G4341" s="450" t="str">
        <f>if(Liquor!N73=0,"",if(ISBLANK(Liquor!N73),"",$B$4278))</f>
        <v/>
      </c>
      <c r="H4341" s="780">
        <f t="shared" si="44"/>
        <v>64</v>
      </c>
    </row>
    <row r="4342">
      <c r="A4342" s="779"/>
      <c r="D4342" s="450" t="str">
        <f>Liquor!M74</f>
        <v/>
      </c>
      <c r="E4342" s="450" t="str">
        <f>if(Liquor!N74=0,"",if(ISBLANK(Liquor!N74),"",Liquor!N74))</f>
        <v/>
      </c>
      <c r="G4342" s="450" t="str">
        <f>if(Liquor!N74=0,"",if(ISBLANK(Liquor!N74),"",$B$4278))</f>
        <v/>
      </c>
      <c r="H4342" s="780">
        <f t="shared" si="44"/>
        <v>65</v>
      </c>
    </row>
    <row r="4343">
      <c r="A4343" s="779"/>
      <c r="D4343" s="450" t="str">
        <f>Liquor!M75</f>
        <v/>
      </c>
      <c r="E4343" s="450" t="str">
        <f>if(Liquor!N75=0,"",if(ISBLANK(Liquor!N75),"",Liquor!N75))</f>
        <v/>
      </c>
      <c r="G4343" s="450" t="str">
        <f>if(Liquor!N75=0,"",if(ISBLANK(Liquor!N75),"",$B$4278))</f>
        <v/>
      </c>
      <c r="H4343" s="780">
        <f t="shared" si="44"/>
        <v>66</v>
      </c>
    </row>
    <row r="4344">
      <c r="A4344" s="779"/>
      <c r="D4344" s="450" t="str">
        <f>Liquor!M76</f>
        <v/>
      </c>
      <c r="E4344" s="450" t="str">
        <f>if(Liquor!N76=0,"",if(ISBLANK(Liquor!N76),"",Liquor!N76))</f>
        <v/>
      </c>
      <c r="G4344" s="450" t="str">
        <f>if(Liquor!N76=0,"",if(ISBLANK(Liquor!N76),"",$B$4278))</f>
        <v/>
      </c>
      <c r="H4344" s="780">
        <f t="shared" si="44"/>
        <v>67</v>
      </c>
    </row>
    <row r="4345">
      <c r="A4345" s="779"/>
      <c r="D4345" s="450" t="str">
        <f>Liquor!M77</f>
        <v/>
      </c>
      <c r="E4345" s="450" t="str">
        <f>if(Liquor!N77=0,"",if(ISBLANK(Liquor!N77),"",Liquor!N77))</f>
        <v/>
      </c>
      <c r="G4345" s="450" t="str">
        <f>if(Liquor!N77=0,"",if(ISBLANK(Liquor!N77),"",$B$4278))</f>
        <v/>
      </c>
      <c r="H4345" s="780">
        <f t="shared" si="44"/>
        <v>68</v>
      </c>
    </row>
    <row r="4346">
      <c r="A4346" s="779"/>
      <c r="D4346" s="450" t="str">
        <f>Liquor!M78</f>
        <v/>
      </c>
      <c r="E4346" s="450" t="str">
        <f>if(Liquor!N78=0,"",if(ISBLANK(Liquor!N78),"",Liquor!N78))</f>
        <v/>
      </c>
      <c r="G4346" s="450" t="str">
        <f>if(Liquor!N78=0,"",if(ISBLANK(Liquor!N78),"",$B$4278))</f>
        <v/>
      </c>
      <c r="H4346" s="780">
        <f t="shared" si="44"/>
        <v>69</v>
      </c>
    </row>
    <row r="4347">
      <c r="A4347" s="779"/>
      <c r="D4347" s="450" t="str">
        <f>Liquor!M79</f>
        <v/>
      </c>
      <c r="E4347" s="450" t="str">
        <f>if(Liquor!N79=0,"",if(ISBLANK(Liquor!N79),"",Liquor!N79))</f>
        <v/>
      </c>
      <c r="G4347" s="450" t="str">
        <f>if(Liquor!N79=0,"",if(ISBLANK(Liquor!N79),"",$B$4278))</f>
        <v/>
      </c>
      <c r="H4347" s="780">
        <f t="shared" si="44"/>
        <v>70</v>
      </c>
    </row>
    <row r="4348">
      <c r="A4348" s="779"/>
      <c r="D4348" s="450" t="str">
        <f>Liquor!M80</f>
        <v/>
      </c>
      <c r="E4348" s="450" t="str">
        <f>if(Liquor!N80=0,"",if(ISBLANK(Liquor!N80),"",Liquor!N80))</f>
        <v/>
      </c>
      <c r="G4348" s="450" t="str">
        <f>if(Liquor!N80=0,"",if(ISBLANK(Liquor!N80),"",$B$4278))</f>
        <v/>
      </c>
      <c r="H4348" s="780">
        <f t="shared" si="44"/>
        <v>71</v>
      </c>
    </row>
    <row r="4349">
      <c r="A4349" s="779"/>
      <c r="D4349" s="450" t="str">
        <f>Liquor!M81</f>
        <v/>
      </c>
      <c r="E4349" s="450" t="str">
        <f>if(Liquor!N81=0,"",if(ISBLANK(Liquor!N81),"",Liquor!N81))</f>
        <v/>
      </c>
      <c r="G4349" s="450" t="str">
        <f>if(Liquor!N81=0,"",if(ISBLANK(Liquor!N81),"",$B$4278))</f>
        <v/>
      </c>
      <c r="H4349" s="780">
        <f t="shared" si="44"/>
        <v>72</v>
      </c>
    </row>
    <row r="4350">
      <c r="A4350" s="779"/>
      <c r="D4350" s="450" t="str">
        <f>Liquor!M82</f>
        <v/>
      </c>
      <c r="E4350" s="450" t="str">
        <f>if(Liquor!N82=0,"",if(ISBLANK(Liquor!N82),"",Liquor!N82))</f>
        <v/>
      </c>
      <c r="G4350" s="450" t="str">
        <f>if(Liquor!N82=0,"",if(ISBLANK(Liquor!N82),"",$B$4278))</f>
        <v/>
      </c>
      <c r="H4350" s="780">
        <f t="shared" si="44"/>
        <v>73</v>
      </c>
    </row>
    <row r="4351">
      <c r="A4351" s="779"/>
      <c r="D4351" s="450" t="str">
        <f>Liquor!M83</f>
        <v/>
      </c>
      <c r="E4351" s="450" t="str">
        <f>if(Liquor!N83=0,"",if(ISBLANK(Liquor!N83),"",Liquor!N83))</f>
        <v/>
      </c>
      <c r="G4351" s="450" t="str">
        <f>if(Liquor!N83=0,"",if(ISBLANK(Liquor!N83),"",$B$4278))</f>
        <v/>
      </c>
      <c r="H4351" s="780">
        <f t="shared" si="44"/>
        <v>74</v>
      </c>
    </row>
    <row r="4352">
      <c r="A4352" s="779"/>
      <c r="D4352" s="450" t="str">
        <f>Liquor!M84</f>
        <v/>
      </c>
      <c r="E4352" s="450" t="str">
        <f>if(Liquor!N84=0,"",if(ISBLANK(Liquor!N84),"",Liquor!N84))</f>
        <v/>
      </c>
      <c r="G4352" s="450" t="str">
        <f>if(Liquor!N84=0,"",if(ISBLANK(Liquor!N84),"",$B$4278))</f>
        <v/>
      </c>
      <c r="H4352" s="780">
        <f t="shared" si="44"/>
        <v>75</v>
      </c>
    </row>
    <row r="4353">
      <c r="A4353" s="779"/>
      <c r="D4353" s="450" t="str">
        <f>Liquor!M85</f>
        <v/>
      </c>
      <c r="E4353" s="450" t="str">
        <f>if(Liquor!N85=0,"",if(ISBLANK(Liquor!N85),"",Liquor!N85))</f>
        <v/>
      </c>
      <c r="G4353" s="450" t="str">
        <f>if(Liquor!N85=0,"",if(ISBLANK(Liquor!N85),"",$B$4278))</f>
        <v/>
      </c>
      <c r="H4353" s="780">
        <f t="shared" si="44"/>
        <v>76</v>
      </c>
    </row>
    <row r="4354">
      <c r="A4354" s="779"/>
      <c r="D4354" s="450" t="str">
        <f>Liquor!M86</f>
        <v/>
      </c>
      <c r="E4354" s="450" t="str">
        <f>if(Liquor!N86=0,"",if(ISBLANK(Liquor!N86),"",Liquor!N86))</f>
        <v/>
      </c>
      <c r="G4354" s="450" t="str">
        <f>if(Liquor!N86=0,"",if(ISBLANK(Liquor!N86),"",$B$4278))</f>
        <v/>
      </c>
      <c r="H4354" s="780">
        <f t="shared" si="44"/>
        <v>77</v>
      </c>
    </row>
    <row r="4355">
      <c r="A4355" s="779"/>
      <c r="D4355" s="450" t="str">
        <f>Liquor!M87</f>
        <v/>
      </c>
      <c r="E4355" s="450" t="str">
        <f>if(Liquor!N87=0,"",if(ISBLANK(Liquor!N87),"",Liquor!N87))</f>
        <v/>
      </c>
      <c r="G4355" s="450" t="str">
        <f>if(Liquor!N87=0,"",if(ISBLANK(Liquor!N87),"",$B$4278))</f>
        <v/>
      </c>
      <c r="H4355" s="780">
        <f t="shared" si="44"/>
        <v>78</v>
      </c>
    </row>
    <row r="4356">
      <c r="A4356" s="779"/>
      <c r="D4356" s="450" t="str">
        <f>Liquor!M88</f>
        <v/>
      </c>
      <c r="E4356" s="450" t="str">
        <f>if(Liquor!N88=0,"",if(ISBLANK(Liquor!N88),"",Liquor!N88))</f>
        <v/>
      </c>
      <c r="G4356" s="450" t="str">
        <f>if(Liquor!N88=0,"",if(ISBLANK(Liquor!N88),"",$B$4278))</f>
        <v/>
      </c>
      <c r="H4356" s="780">
        <f t="shared" si="44"/>
        <v>79</v>
      </c>
    </row>
    <row r="4357">
      <c r="A4357" s="779"/>
      <c r="D4357" s="450" t="str">
        <f>Liquor!M89</f>
        <v/>
      </c>
      <c r="E4357" s="450" t="str">
        <f>if(Liquor!N89=0,"",if(ISBLANK(Liquor!N89),"",Liquor!N89))</f>
        <v/>
      </c>
      <c r="G4357" s="450" t="str">
        <f>if(Liquor!N89=0,"",if(ISBLANK(Liquor!N89),"",$B$4278))</f>
        <v/>
      </c>
      <c r="H4357" s="780">
        <f t="shared" si="44"/>
        <v>80</v>
      </c>
    </row>
    <row r="4358">
      <c r="A4358" s="779"/>
      <c r="D4358" s="450" t="str">
        <f>Liquor!M90</f>
        <v/>
      </c>
      <c r="E4358" s="450" t="str">
        <f>if(Liquor!N90=0,"",if(ISBLANK(Liquor!N90),"",Liquor!N90))</f>
        <v/>
      </c>
      <c r="G4358" s="450" t="str">
        <f>if(Liquor!N90=0,"",if(ISBLANK(Liquor!N90),"",$B$4278))</f>
        <v/>
      </c>
      <c r="H4358" s="780">
        <f t="shared" si="44"/>
        <v>81</v>
      </c>
    </row>
    <row r="4359">
      <c r="A4359" s="779"/>
      <c r="D4359" s="450" t="str">
        <f>Liquor!M91</f>
        <v/>
      </c>
      <c r="E4359" s="450" t="str">
        <f>if(Liquor!N91=0,"",if(ISBLANK(Liquor!N91),"",Liquor!N91))</f>
        <v/>
      </c>
      <c r="G4359" s="450" t="str">
        <f>if(Liquor!N91=0,"",if(ISBLANK(Liquor!N91),"",$B$4278))</f>
        <v/>
      </c>
      <c r="H4359" s="780">
        <f t="shared" si="44"/>
        <v>82</v>
      </c>
    </row>
    <row r="4360">
      <c r="A4360" s="779"/>
      <c r="D4360" s="450" t="str">
        <f>Liquor!M92</f>
        <v/>
      </c>
      <c r="E4360" s="450" t="str">
        <f>if(Liquor!N92=0,"",if(ISBLANK(Liquor!N92),"",Liquor!N92))</f>
        <v/>
      </c>
      <c r="G4360" s="450" t="str">
        <f>if(Liquor!N92=0,"",if(ISBLANK(Liquor!N92),"",$B$4278))</f>
        <v/>
      </c>
      <c r="H4360" s="780">
        <f t="shared" si="44"/>
        <v>83</v>
      </c>
    </row>
    <row r="4361">
      <c r="A4361" s="779"/>
      <c r="D4361" s="450" t="str">
        <f>Liquor!M93</f>
        <v/>
      </c>
      <c r="E4361" s="450" t="str">
        <f>if(Liquor!N93=0,"",if(ISBLANK(Liquor!N93),"",Liquor!N93))</f>
        <v/>
      </c>
      <c r="G4361" s="450" t="str">
        <f>if(Liquor!N93=0,"",if(ISBLANK(Liquor!N93),"",$B$4278))</f>
        <v/>
      </c>
      <c r="H4361" s="780">
        <f t="shared" si="44"/>
        <v>84</v>
      </c>
    </row>
    <row r="4362">
      <c r="A4362" s="779"/>
      <c r="D4362" s="450" t="str">
        <f>Liquor!M94</f>
        <v/>
      </c>
      <c r="E4362" s="450" t="str">
        <f>if(Liquor!N94=0,"",if(ISBLANK(Liquor!N94),"",Liquor!N94))</f>
        <v/>
      </c>
      <c r="G4362" s="450" t="str">
        <f>if(Liquor!N94=0,"",if(ISBLANK(Liquor!N94),"",$B$4278))</f>
        <v/>
      </c>
      <c r="H4362" s="780">
        <f t="shared" si="44"/>
        <v>85</v>
      </c>
    </row>
    <row r="4363">
      <c r="A4363" s="779"/>
      <c r="D4363" s="450" t="str">
        <f>Liquor!M95</f>
        <v/>
      </c>
      <c r="E4363" s="450" t="str">
        <f>if(Liquor!N95=0,"",if(ISBLANK(Liquor!N95),"",Liquor!N95))</f>
        <v/>
      </c>
      <c r="G4363" s="450" t="str">
        <f>if(Liquor!N95=0,"",if(ISBLANK(Liquor!N95),"",$B$4278))</f>
        <v/>
      </c>
      <c r="H4363" s="780">
        <f t="shared" si="44"/>
        <v>86</v>
      </c>
    </row>
    <row r="4364">
      <c r="A4364" s="779"/>
      <c r="D4364" s="450" t="str">
        <f>Liquor!M96</f>
        <v/>
      </c>
      <c r="E4364" s="450" t="str">
        <f>if(Liquor!N96=0,"",if(ISBLANK(Liquor!N96),"",Liquor!N96))</f>
        <v/>
      </c>
      <c r="G4364" s="450" t="str">
        <f>if(Liquor!N96=0,"",if(ISBLANK(Liquor!N96),"",$B$4278))</f>
        <v/>
      </c>
      <c r="H4364" s="780">
        <f t="shared" si="44"/>
        <v>87</v>
      </c>
    </row>
    <row r="4365">
      <c r="A4365" s="779"/>
      <c r="D4365" s="450" t="str">
        <f>Liquor!M97</f>
        <v/>
      </c>
      <c r="E4365" s="450" t="str">
        <f>if(Liquor!N97=0,"",if(ISBLANK(Liquor!N97),"",Liquor!N97))</f>
        <v/>
      </c>
      <c r="G4365" s="450" t="str">
        <f>if(Liquor!N97=0,"",if(ISBLANK(Liquor!N97),"",$B$4278))</f>
        <v/>
      </c>
      <c r="H4365" s="780">
        <f t="shared" si="44"/>
        <v>88</v>
      </c>
    </row>
    <row r="4366">
      <c r="A4366" s="779"/>
      <c r="D4366" s="450" t="str">
        <f>Liquor!M98</f>
        <v/>
      </c>
      <c r="E4366" s="450" t="str">
        <f>if(Liquor!N98=0,"",if(ISBLANK(Liquor!N98),"",Liquor!N98))</f>
        <v/>
      </c>
      <c r="G4366" s="450" t="str">
        <f>if(Liquor!N98=0,"",if(ISBLANK(Liquor!N98),"",$B$4278))</f>
        <v/>
      </c>
      <c r="H4366" s="780">
        <f t="shared" si="44"/>
        <v>89</v>
      </c>
    </row>
    <row r="4367">
      <c r="A4367" s="779"/>
      <c r="D4367" s="450" t="str">
        <f>Liquor!M99</f>
        <v/>
      </c>
      <c r="E4367" s="450" t="str">
        <f>if(Liquor!N99=0,"",if(ISBLANK(Liquor!N99),"",Liquor!N99))</f>
        <v/>
      </c>
      <c r="G4367" s="450" t="str">
        <f>if(Liquor!N99=0,"",if(ISBLANK(Liquor!N99),"",$B$4278))</f>
        <v/>
      </c>
      <c r="H4367" s="780">
        <f t="shared" si="44"/>
        <v>90</v>
      </c>
    </row>
    <row r="4368">
      <c r="A4368" s="779"/>
      <c r="D4368" s="450" t="str">
        <f>Liquor!M100</f>
        <v/>
      </c>
      <c r="E4368" s="450" t="str">
        <f>if(Liquor!N100=0,"",if(ISBLANK(Liquor!N100),"",Liquor!N100))</f>
        <v/>
      </c>
      <c r="G4368" s="450" t="str">
        <f>if(Liquor!N100=0,"",if(ISBLANK(Liquor!N100),"",$B$4278))</f>
        <v/>
      </c>
      <c r="H4368" s="780">
        <f t="shared" si="44"/>
        <v>91</v>
      </c>
    </row>
    <row r="4369">
      <c r="A4369" s="779"/>
      <c r="D4369" s="450" t="str">
        <f>Liquor!M101</f>
        <v/>
      </c>
      <c r="E4369" s="450" t="str">
        <f>if(Liquor!N101=0,"",if(ISBLANK(Liquor!N101),"",Liquor!N101))</f>
        <v/>
      </c>
      <c r="G4369" s="450" t="str">
        <f>if(Liquor!N101=0,"",if(ISBLANK(Liquor!N101),"",$B$4278))</f>
        <v/>
      </c>
      <c r="H4369" s="780">
        <f t="shared" si="44"/>
        <v>92</v>
      </c>
    </row>
    <row r="4370">
      <c r="A4370" s="779"/>
      <c r="D4370" s="450" t="str">
        <f>Liquor!M102</f>
        <v/>
      </c>
      <c r="E4370" s="450" t="str">
        <f>if(Liquor!N102=0,"",if(ISBLANK(Liquor!N102),"",Liquor!N102))</f>
        <v/>
      </c>
      <c r="G4370" s="450" t="str">
        <f>if(Liquor!N102=0,"",if(ISBLANK(Liquor!N102),"",$B$4278))</f>
        <v/>
      </c>
      <c r="H4370" s="780">
        <f t="shared" si="44"/>
        <v>93</v>
      </c>
    </row>
    <row r="4371">
      <c r="A4371" s="779"/>
      <c r="D4371" s="450" t="str">
        <f>Liquor!M103</f>
        <v/>
      </c>
      <c r="E4371" s="450" t="str">
        <f>if(Liquor!N103=0,"",if(ISBLANK(Liquor!N103),"",Liquor!N103))</f>
        <v/>
      </c>
      <c r="G4371" s="450" t="str">
        <f>if(Liquor!N103=0,"",if(ISBLANK(Liquor!N103),"",$B$4278))</f>
        <v/>
      </c>
      <c r="H4371" s="780">
        <f t="shared" si="44"/>
        <v>94</v>
      </c>
    </row>
    <row r="4372">
      <c r="A4372" s="779"/>
      <c r="D4372" s="450" t="str">
        <f>Liquor!M104</f>
        <v/>
      </c>
      <c r="E4372" s="450" t="str">
        <f>if(Liquor!N104=0,"",if(ISBLANK(Liquor!N104),"",Liquor!N104))</f>
        <v/>
      </c>
      <c r="G4372" s="450" t="str">
        <f>if(Liquor!N104=0,"",if(ISBLANK(Liquor!N104),"",$B$4278))</f>
        <v/>
      </c>
      <c r="H4372" s="780">
        <f t="shared" si="44"/>
        <v>95</v>
      </c>
    </row>
    <row r="4373">
      <c r="A4373" s="779"/>
      <c r="D4373" s="450" t="str">
        <f>Liquor!M105</f>
        <v/>
      </c>
      <c r="E4373" s="450" t="str">
        <f>if(Liquor!N105=0,"",if(ISBLANK(Liquor!N105),"",Liquor!N105))</f>
        <v/>
      </c>
      <c r="G4373" s="450" t="str">
        <f>if(Liquor!N105=0,"",if(ISBLANK(Liquor!N105),"",$B$4278))</f>
        <v/>
      </c>
      <c r="H4373" s="780">
        <f t="shared" si="44"/>
        <v>96</v>
      </c>
    </row>
    <row r="4374">
      <c r="A4374" s="779"/>
      <c r="D4374" s="450" t="str">
        <f>Liquor!M106</f>
        <v/>
      </c>
      <c r="E4374" s="450" t="str">
        <f>if(Liquor!N106=0,"",if(ISBLANK(Liquor!N106),"",Liquor!N106))</f>
        <v/>
      </c>
      <c r="G4374" s="450" t="str">
        <f>if(Liquor!N106=0,"",if(ISBLANK(Liquor!N106),"",$B$4278))</f>
        <v/>
      </c>
      <c r="H4374" s="780">
        <f t="shared" si="44"/>
        <v>97</v>
      </c>
    </row>
    <row r="4375">
      <c r="A4375" s="779"/>
      <c r="D4375" s="450" t="str">
        <f>Liquor!M107</f>
        <v/>
      </c>
      <c r="E4375" s="450" t="str">
        <f>if(Liquor!N107=0,"",if(ISBLANK(Liquor!N107),"",Liquor!N107))</f>
        <v/>
      </c>
      <c r="G4375" s="450" t="str">
        <f>if(Liquor!N107=0,"",if(ISBLANK(Liquor!N107),"",$B$4278))</f>
        <v/>
      </c>
      <c r="H4375" s="780">
        <f t="shared" si="44"/>
        <v>98</v>
      </c>
    </row>
    <row r="4376">
      <c r="A4376" s="779"/>
      <c r="D4376" s="450" t="str">
        <f>Liquor!M108</f>
        <v/>
      </c>
      <c r="E4376" s="450" t="str">
        <f>if(Liquor!N108=0,"",if(ISBLANK(Liquor!N108),"",Liquor!N108))</f>
        <v/>
      </c>
      <c r="G4376" s="450" t="str">
        <f>if(Liquor!N108=0,"",if(ISBLANK(Liquor!N108),"",$B$4278))</f>
        <v/>
      </c>
      <c r="H4376" s="780">
        <f t="shared" si="44"/>
        <v>99</v>
      </c>
    </row>
    <row r="4377">
      <c r="A4377" s="779"/>
      <c r="D4377" s="450" t="str">
        <f>Liquor!M109</f>
        <v/>
      </c>
      <c r="E4377" s="450" t="str">
        <f>if(Liquor!N109=0,"",if(ISBLANK(Liquor!N109),"",Liquor!N109))</f>
        <v/>
      </c>
      <c r="G4377" s="450" t="str">
        <f>if(Liquor!N109=0,"",if(ISBLANK(Liquor!N109),"",$B$4278))</f>
        <v/>
      </c>
      <c r="H4377" s="780">
        <f t="shared" si="44"/>
        <v>100</v>
      </c>
    </row>
    <row r="4378">
      <c r="A4378" s="791"/>
      <c r="B4378" s="784"/>
      <c r="H4378" s="780"/>
    </row>
    <row r="4379">
      <c r="A4379" s="791"/>
      <c r="B4379" s="784"/>
      <c r="H4379" s="780"/>
    </row>
    <row r="4380">
      <c r="A4380" s="791"/>
      <c r="B4380" s="784"/>
      <c r="H4380" s="780"/>
    </row>
    <row r="4381">
      <c r="A4381" s="791" t="str">
        <f>Liquor!M8&amp;" "&amp;Liquor!P9</f>
        <v>Tequila Double $</v>
      </c>
      <c r="B4381" s="784" t="str">
        <f>SUBSTITUTE(A4381,"$","")</f>
        <v>Tequila Double </v>
      </c>
      <c r="D4381" s="795" t="str">
        <f>if(Liquor!P10=0,"",if(ISBLANK(Liquor!P10),"",if(AND(MOC!$J$161=true,MOC!$J$162=false),MOC!$I$164&amp;Liquor!M10,if(AND(MOC!$J$161=false,MOC!$J$162=true),Liquor!M10&amp;MOC!$I$162,if(AND(MOC!$J$161=true,MOC!$J$162=true),MOC!$I$161&amp;Liquor!M10&amp;MOC!$I$165,Liquor!M10)))))</f>
        <v>DBL Well Tequila (Example)</v>
      </c>
      <c r="E4381" s="784">
        <f>if(Liquor!P10=0,"",if(ISBLANK(Liquor!P10),"",Liquor!P10))</f>
        <v>10</v>
      </c>
      <c r="G4381" s="450" t="str">
        <f>Substitute(if(Liquor!P10=0,"",if(ISBLANK(Liquor!P10),"",if(AND(MOC!$J$164=true,MOC!$J$165=false),MOC!$I$164&amp;$B$4381,if(AND(MOC!$J$164=false,MOC!$J$165=true),$B$4381&amp;MOC!$I$165,if(AND(MOC!$J$164=true,MOC!$J$165=true),MOC!$I$164&amp;$B$4381&amp;MOC!$I$165,$B$4381)))))," Double ","")</f>
        <v>DBL Tequila</v>
      </c>
      <c r="H4381" s="785">
        <v>1.0</v>
      </c>
    </row>
    <row r="4382">
      <c r="A4382" s="791"/>
      <c r="B4382" s="784"/>
      <c r="D4382" s="795" t="str">
        <f>if(Liquor!P11=0,"",if(ISBLANK(Liquor!P11),"",if(AND(MOC!$J$161=true,MOC!$J$162=false),MOC!$I$164&amp;Liquor!M11,if(AND(MOC!$J$161=false,MOC!$J$162=true),Liquor!M11&amp;MOC!$I$162,if(AND(MOC!$J$161=true,MOC!$J$162=true),MOC!$I$161&amp;Liquor!M11&amp;MOC!$I$165,Liquor!M11)))))</f>
        <v>DBL Jose Cuervo (Example)</v>
      </c>
      <c r="E4382" s="784">
        <f>if(Liquor!P11=0,"",if(ISBLANK(Liquor!P11),"",Liquor!P11))</f>
        <v>11</v>
      </c>
      <c r="G4382" s="450" t="str">
        <f>Substitute(if(Liquor!P11=0,"",if(ISBLANK(Liquor!P11),"",if(AND(MOC!$J$164=true,MOC!$J$165=false),MOC!$I$164&amp;$B$4381,if(AND(MOC!$J$164=false,MOC!$J$165=true),$B$4381&amp;MOC!$I$165,if(AND(MOC!$J$164=true,MOC!$J$165=true),MOC!$I$164&amp;$B$4381&amp;MOC!$I$165,$B$4381)))))," Double ","")</f>
        <v>DBL Tequila</v>
      </c>
      <c r="H4382" s="780">
        <f t="shared" ref="H4382:H4480" si="45">1+H4381</f>
        <v>2</v>
      </c>
    </row>
    <row r="4383">
      <c r="A4383" s="791"/>
      <c r="B4383" s="784"/>
      <c r="D4383" s="795" t="str">
        <f>if(Liquor!P12=0,"",if(ISBLANK(Liquor!P12),"",if(AND(MOC!$J$161=true,MOC!$J$162=false),MOC!$I$164&amp;Liquor!M12,if(AND(MOC!$J$161=false,MOC!$J$162=true),Liquor!M12&amp;MOC!$I$162,if(AND(MOC!$J$161=true,MOC!$J$162=true),MOC!$I$161&amp;Liquor!M12&amp;MOC!$I$165,Liquor!M12)))))</f>
        <v>DBL Don Julio (Example)</v>
      </c>
      <c r="E4383" s="784">
        <f>if(Liquor!P12=0,"",if(ISBLANK(Liquor!P12),"",Liquor!P12))</f>
        <v>12</v>
      </c>
      <c r="G4383" s="450" t="str">
        <f>Substitute(if(Liquor!P12=0,"",if(ISBLANK(Liquor!P12),"",if(AND(MOC!$J$164=true,MOC!$J$165=false),MOC!$I$164&amp;$B$4381,if(AND(MOC!$J$164=false,MOC!$J$165=true),$B$4381&amp;MOC!$I$165,if(AND(MOC!$J$164=true,MOC!$J$165=true),MOC!$I$164&amp;$B$4381&amp;MOC!$I$165,$B$4381)))))," Double ","")</f>
        <v>DBL Tequila</v>
      </c>
      <c r="H4383" s="780">
        <f t="shared" si="45"/>
        <v>3</v>
      </c>
    </row>
    <row r="4384">
      <c r="A4384" s="791" t="s">
        <v>506</v>
      </c>
      <c r="B4384" s="784" t="s">
        <v>506</v>
      </c>
      <c r="D4384" s="795" t="str">
        <f>if(Liquor!P13=0,"",if(ISBLANK(Liquor!P13),"",if(AND(MOC!$J$161=true,MOC!$J$162=false),MOC!$I$164&amp;Liquor!M13,if(AND(MOC!$J$161=false,MOC!$J$162=true),Liquor!M13&amp;MOC!$I$162,if(AND(MOC!$J$161=true,MOC!$J$162=true),MOC!$I$161&amp;Liquor!M13&amp;MOC!$I$165,Liquor!M13)))))</f>
        <v/>
      </c>
      <c r="E4384" s="450" t="str">
        <f>if(Liquor!P13=0,"",if(ISBLANK(Liquor!P13),"",Liquor!P13))</f>
        <v/>
      </c>
      <c r="G4384" s="450" t="str">
        <f>Substitute(if(Liquor!P13=0,"",if(ISBLANK(Liquor!P13),"",if(AND(MOC!$J$164=true,MOC!$J$165=false),MOC!$I$164&amp;$B$4381,if(AND(MOC!$J$164=false,MOC!$J$165=true),$B$4381&amp;MOC!$I$165,if(AND(MOC!$J$164=true,MOC!$J$165=true),MOC!$I$164&amp;$B$4381&amp;MOC!$I$165,$B$4381)))))," Double ","")</f>
        <v/>
      </c>
      <c r="H4384" s="780">
        <f t="shared" si="45"/>
        <v>4</v>
      </c>
    </row>
    <row r="4385">
      <c r="A4385" s="779"/>
      <c r="D4385" s="795" t="str">
        <f>if(Liquor!P14=0,"",if(ISBLANK(Liquor!P14),"",if(AND(MOC!$J$161=true,MOC!$J$162=false),MOC!$I$164&amp;Liquor!M14,if(AND(MOC!$J$161=false,MOC!$J$162=true),Liquor!M14&amp;MOC!$I$162,if(AND(MOC!$J$161=true,MOC!$J$162=true),MOC!$I$161&amp;Liquor!M14&amp;MOC!$I$165,Liquor!M14)))))</f>
        <v/>
      </c>
      <c r="E4385" s="450" t="str">
        <f>if(Liquor!P14=0,"",if(ISBLANK(Liquor!P14),"",Liquor!P14))</f>
        <v/>
      </c>
      <c r="G4385" s="450" t="str">
        <f>Substitute(if(Liquor!P14=0,"",if(ISBLANK(Liquor!P14),"",if(AND(MOC!$J$164=true,MOC!$J$165=false),MOC!$I$164&amp;$B$4381,if(AND(MOC!$J$164=false,MOC!$J$165=true),$B$4381&amp;MOC!$I$165,if(AND(MOC!$J$164=true,MOC!$J$165=true),MOC!$I$164&amp;$B$4381&amp;MOC!$I$165,$B$4381)))))," Double ","")</f>
        <v/>
      </c>
      <c r="H4385" s="780">
        <f t="shared" si="45"/>
        <v>5</v>
      </c>
    </row>
    <row r="4386">
      <c r="A4386" s="779"/>
      <c r="D4386" s="795" t="str">
        <f>if(Liquor!P15=0,"",if(ISBLANK(Liquor!P15),"",if(AND(MOC!$J$161=true,MOC!$J$162=false),MOC!$I$164&amp;Liquor!M15,if(AND(MOC!$J$161=false,MOC!$J$162=true),Liquor!M15&amp;MOC!$I$162,if(AND(MOC!$J$161=true,MOC!$J$162=true),MOC!$I$161&amp;Liquor!M15&amp;MOC!$I$165,Liquor!M15)))))</f>
        <v/>
      </c>
      <c r="E4386" s="450" t="str">
        <f>if(Liquor!P15=0,"",if(ISBLANK(Liquor!P15),"",Liquor!P15))</f>
        <v/>
      </c>
      <c r="G4386" s="450" t="str">
        <f>Substitute(if(Liquor!P15=0,"",if(ISBLANK(Liquor!P15),"",if(AND(MOC!$J$164=true,MOC!$J$165=false),MOC!$I$164&amp;$B$4381,if(AND(MOC!$J$164=false,MOC!$J$165=true),$B$4381&amp;MOC!$I$165,if(AND(MOC!$J$164=true,MOC!$J$165=true),MOC!$I$164&amp;$B$4381&amp;MOC!$I$165,$B$4381)))))," Double ","")</f>
        <v/>
      </c>
      <c r="H4386" s="780">
        <f t="shared" si="45"/>
        <v>6</v>
      </c>
    </row>
    <row r="4387">
      <c r="A4387" s="779"/>
      <c r="D4387" s="795" t="str">
        <f>if(Liquor!P16=0,"",if(ISBLANK(Liquor!P16),"",if(AND(MOC!$J$161=true,MOC!$J$162=false),MOC!$I$164&amp;Liquor!M16,if(AND(MOC!$J$161=false,MOC!$J$162=true),Liquor!M16&amp;MOC!$I$162,if(AND(MOC!$J$161=true,MOC!$J$162=true),MOC!$I$161&amp;Liquor!M16&amp;MOC!$I$165,Liquor!M16)))))</f>
        <v/>
      </c>
      <c r="E4387" s="450" t="str">
        <f>if(Liquor!P16=0,"",if(ISBLANK(Liquor!P16),"",Liquor!P16))</f>
        <v/>
      </c>
      <c r="G4387" s="450" t="str">
        <f>Substitute(if(Liquor!P16=0,"",if(ISBLANK(Liquor!P16),"",if(AND(MOC!$J$164=true,MOC!$J$165=false),MOC!$I$164&amp;$B$4381,if(AND(MOC!$J$164=false,MOC!$J$165=true),$B$4381&amp;MOC!$I$165,if(AND(MOC!$J$164=true,MOC!$J$165=true),MOC!$I$164&amp;$B$4381&amp;MOC!$I$165,$B$4381)))))," Double ","")</f>
        <v/>
      </c>
      <c r="H4387" s="780">
        <f t="shared" si="45"/>
        <v>7</v>
      </c>
    </row>
    <row r="4388">
      <c r="A4388" s="779"/>
      <c r="D4388" s="795" t="str">
        <f>if(Liquor!P17=0,"",if(ISBLANK(Liquor!P17),"",if(AND(MOC!$J$161=true,MOC!$J$162=false),MOC!$I$164&amp;Liquor!M17,if(AND(MOC!$J$161=false,MOC!$J$162=true),Liquor!M17&amp;MOC!$I$162,if(AND(MOC!$J$161=true,MOC!$J$162=true),MOC!$I$161&amp;Liquor!M17&amp;MOC!$I$165,Liquor!M17)))))</f>
        <v/>
      </c>
      <c r="E4388" s="450" t="str">
        <f>if(Liquor!P17=0,"",if(ISBLANK(Liquor!P17),"",Liquor!P17))</f>
        <v/>
      </c>
      <c r="G4388" s="450" t="str">
        <f>Substitute(if(Liquor!P17=0,"",if(ISBLANK(Liquor!P17),"",if(AND(MOC!$J$164=true,MOC!$J$165=false),MOC!$I$164&amp;$B$4381,if(AND(MOC!$J$164=false,MOC!$J$165=true),$B$4381&amp;MOC!$I$165,if(AND(MOC!$J$164=true,MOC!$J$165=true),MOC!$I$164&amp;$B$4381&amp;MOC!$I$165,$B$4381)))))," Double ","")</f>
        <v/>
      </c>
      <c r="H4388" s="780">
        <f t="shared" si="45"/>
        <v>8</v>
      </c>
    </row>
    <row r="4389">
      <c r="A4389" s="779"/>
      <c r="D4389" s="795" t="str">
        <f>if(Liquor!P18=0,"",if(ISBLANK(Liquor!P18),"",if(AND(MOC!$J$161=true,MOC!$J$162=false),MOC!$I$164&amp;Liquor!M18,if(AND(MOC!$J$161=false,MOC!$J$162=true),Liquor!M18&amp;MOC!$I$162,if(AND(MOC!$J$161=true,MOC!$J$162=true),MOC!$I$161&amp;Liquor!M18&amp;MOC!$I$165,Liquor!M18)))))</f>
        <v/>
      </c>
      <c r="E4389" s="450" t="str">
        <f>if(Liquor!P18=0,"",if(ISBLANK(Liquor!P18),"",Liquor!P18))</f>
        <v/>
      </c>
      <c r="G4389" s="450" t="str">
        <f>Substitute(if(Liquor!P18=0,"",if(ISBLANK(Liquor!P18),"",if(AND(MOC!$J$164=true,MOC!$J$165=false),MOC!$I$164&amp;$B$4381,if(AND(MOC!$J$164=false,MOC!$J$165=true),$B$4381&amp;MOC!$I$165,if(AND(MOC!$J$164=true,MOC!$J$165=true),MOC!$I$164&amp;$B$4381&amp;MOC!$I$165,$B$4381)))))," Double ","")</f>
        <v/>
      </c>
      <c r="H4389" s="780">
        <f t="shared" si="45"/>
        <v>9</v>
      </c>
    </row>
    <row r="4390">
      <c r="A4390" s="779"/>
      <c r="D4390" s="795" t="str">
        <f>if(Liquor!P19=0,"",if(ISBLANK(Liquor!P19),"",if(AND(MOC!$J$161=true,MOC!$J$162=false),MOC!$I$164&amp;Liquor!M19,if(AND(MOC!$J$161=false,MOC!$J$162=true),Liquor!M19&amp;MOC!$I$162,if(AND(MOC!$J$161=true,MOC!$J$162=true),MOC!$I$161&amp;Liquor!M19&amp;MOC!$I$165,Liquor!M19)))))</f>
        <v/>
      </c>
      <c r="E4390" s="450" t="str">
        <f>if(Liquor!P19=0,"",if(ISBLANK(Liquor!P19),"",Liquor!P19))</f>
        <v/>
      </c>
      <c r="G4390" s="450" t="str">
        <f>Substitute(if(Liquor!P19=0,"",if(ISBLANK(Liquor!P19),"",if(AND(MOC!$J$164=true,MOC!$J$165=false),MOC!$I$164&amp;$B$4381,if(AND(MOC!$J$164=false,MOC!$J$165=true),$B$4381&amp;MOC!$I$165,if(AND(MOC!$J$164=true,MOC!$J$165=true),MOC!$I$164&amp;$B$4381&amp;MOC!$I$165,$B$4381)))))," Double ","")</f>
        <v/>
      </c>
      <c r="H4390" s="780">
        <f t="shared" si="45"/>
        <v>10</v>
      </c>
    </row>
    <row r="4391">
      <c r="A4391" s="779"/>
      <c r="D4391" s="795" t="str">
        <f>if(Liquor!P20=0,"",if(ISBLANK(Liquor!P20),"",if(AND(MOC!$J$161=true,MOC!$J$162=false),MOC!$I$164&amp;Liquor!M20,if(AND(MOC!$J$161=false,MOC!$J$162=true),Liquor!M20&amp;MOC!$I$162,if(AND(MOC!$J$161=true,MOC!$J$162=true),MOC!$I$161&amp;Liquor!M20&amp;MOC!$I$165,Liquor!M20)))))</f>
        <v/>
      </c>
      <c r="E4391" s="450" t="str">
        <f>if(Liquor!P20=0,"",if(ISBLANK(Liquor!P20),"",Liquor!P20))</f>
        <v/>
      </c>
      <c r="G4391" s="450" t="str">
        <f>Substitute(if(Liquor!P20=0,"",if(ISBLANK(Liquor!P20),"",if(AND(MOC!$J$164=true,MOC!$J$165=false),MOC!$I$164&amp;$B$4381,if(AND(MOC!$J$164=false,MOC!$J$165=true),$B$4381&amp;MOC!$I$165,if(AND(MOC!$J$164=true,MOC!$J$165=true),MOC!$I$164&amp;$B$4381&amp;MOC!$I$165,$B$4381)))))," Double ","")</f>
        <v/>
      </c>
      <c r="H4391" s="780">
        <f t="shared" si="45"/>
        <v>11</v>
      </c>
    </row>
    <row r="4392">
      <c r="A4392" s="779"/>
      <c r="D4392" s="795" t="str">
        <f>if(Liquor!P21=0,"",if(ISBLANK(Liquor!P21),"",if(AND(MOC!$J$161=true,MOC!$J$162=false),MOC!$I$164&amp;Liquor!M21,if(AND(MOC!$J$161=false,MOC!$J$162=true),Liquor!M21&amp;MOC!$I$162,if(AND(MOC!$J$161=true,MOC!$J$162=true),MOC!$I$161&amp;Liquor!M21&amp;MOC!$I$165,Liquor!M21)))))</f>
        <v/>
      </c>
      <c r="E4392" s="450" t="str">
        <f>if(Liquor!P21=0,"",if(ISBLANK(Liquor!P21),"",Liquor!P21))</f>
        <v/>
      </c>
      <c r="G4392" s="450" t="str">
        <f>Substitute(if(Liquor!P21=0,"",if(ISBLANK(Liquor!P21),"",if(AND(MOC!$J$164=true,MOC!$J$165=false),MOC!$I$164&amp;$B$4381,if(AND(MOC!$J$164=false,MOC!$J$165=true),$B$4381&amp;MOC!$I$165,if(AND(MOC!$J$164=true,MOC!$J$165=true),MOC!$I$164&amp;$B$4381&amp;MOC!$I$165,$B$4381)))))," Double ","")</f>
        <v/>
      </c>
      <c r="H4392" s="780">
        <f t="shared" si="45"/>
        <v>12</v>
      </c>
    </row>
    <row r="4393">
      <c r="A4393" s="779"/>
      <c r="D4393" s="795" t="str">
        <f>if(Liquor!P22=0,"",if(ISBLANK(Liquor!P22),"",if(AND(MOC!$J$161=true,MOC!$J$162=false),MOC!$I$164&amp;Liquor!M22,if(AND(MOC!$J$161=false,MOC!$J$162=true),Liquor!M22&amp;MOC!$I$162,if(AND(MOC!$J$161=true,MOC!$J$162=true),MOC!$I$161&amp;Liquor!M22&amp;MOC!$I$165,Liquor!M22)))))</f>
        <v/>
      </c>
      <c r="E4393" s="450" t="str">
        <f>if(Liquor!P22=0,"",if(ISBLANK(Liquor!P22),"",Liquor!P22))</f>
        <v/>
      </c>
      <c r="G4393" s="450" t="str">
        <f>Substitute(if(Liquor!P22=0,"",if(ISBLANK(Liquor!P22),"",if(AND(MOC!$J$164=true,MOC!$J$165=false),MOC!$I$164&amp;$B$4381,if(AND(MOC!$J$164=false,MOC!$J$165=true),$B$4381&amp;MOC!$I$165,if(AND(MOC!$J$164=true,MOC!$J$165=true),MOC!$I$164&amp;$B$4381&amp;MOC!$I$165,$B$4381)))))," Double ","")</f>
        <v/>
      </c>
      <c r="H4393" s="780">
        <f t="shared" si="45"/>
        <v>13</v>
      </c>
    </row>
    <row r="4394">
      <c r="A4394" s="779"/>
      <c r="D4394" s="795" t="str">
        <f>if(Liquor!P23=0,"",if(ISBLANK(Liquor!P23),"",if(AND(MOC!$J$161=true,MOC!$J$162=false),MOC!$I$164&amp;Liquor!M23,if(AND(MOC!$J$161=false,MOC!$J$162=true),Liquor!M23&amp;MOC!$I$162,if(AND(MOC!$J$161=true,MOC!$J$162=true),MOC!$I$161&amp;Liquor!M23&amp;MOC!$I$165,Liquor!M23)))))</f>
        <v/>
      </c>
      <c r="E4394" s="450" t="str">
        <f>if(Liquor!P23=0,"",if(ISBLANK(Liquor!P23),"",Liquor!P23))</f>
        <v/>
      </c>
      <c r="G4394" s="450" t="str">
        <f>Substitute(if(Liquor!P23=0,"",if(ISBLANK(Liquor!P23),"",if(AND(MOC!$J$164=true,MOC!$J$165=false),MOC!$I$164&amp;$B$4381,if(AND(MOC!$J$164=false,MOC!$J$165=true),$B$4381&amp;MOC!$I$165,if(AND(MOC!$J$164=true,MOC!$J$165=true),MOC!$I$164&amp;$B$4381&amp;MOC!$I$165,$B$4381)))))," Double ","")</f>
        <v/>
      </c>
      <c r="H4394" s="780">
        <f t="shared" si="45"/>
        <v>14</v>
      </c>
    </row>
    <row r="4395">
      <c r="A4395" s="779"/>
      <c r="D4395" s="795" t="str">
        <f>if(Liquor!P24=0,"",if(ISBLANK(Liquor!P24),"",if(AND(MOC!$J$161=true,MOC!$J$162=false),MOC!$I$164&amp;Liquor!M24,if(AND(MOC!$J$161=false,MOC!$J$162=true),Liquor!M24&amp;MOC!$I$162,if(AND(MOC!$J$161=true,MOC!$J$162=true),MOC!$I$161&amp;Liquor!M24&amp;MOC!$I$165,Liquor!M24)))))</f>
        <v/>
      </c>
      <c r="E4395" s="450" t="str">
        <f>if(Liquor!P24=0,"",if(ISBLANK(Liquor!P24),"",Liquor!P24))</f>
        <v/>
      </c>
      <c r="G4395" s="450" t="str">
        <f>Substitute(if(Liquor!P24=0,"",if(ISBLANK(Liquor!P24),"",if(AND(MOC!$J$164=true,MOC!$J$165=false),MOC!$I$164&amp;$B$4381,if(AND(MOC!$J$164=false,MOC!$J$165=true),$B$4381&amp;MOC!$I$165,if(AND(MOC!$J$164=true,MOC!$J$165=true),MOC!$I$164&amp;$B$4381&amp;MOC!$I$165,$B$4381)))))," Double ","")</f>
        <v/>
      </c>
      <c r="H4395" s="780">
        <f t="shared" si="45"/>
        <v>15</v>
      </c>
    </row>
    <row r="4396">
      <c r="A4396" s="779"/>
      <c r="D4396" s="795" t="str">
        <f>if(Liquor!P25=0,"",if(ISBLANK(Liquor!P25),"",if(AND(MOC!$J$161=true,MOC!$J$162=false),MOC!$I$164&amp;Liquor!M25,if(AND(MOC!$J$161=false,MOC!$J$162=true),Liquor!M25&amp;MOC!$I$162,if(AND(MOC!$J$161=true,MOC!$J$162=true),MOC!$I$161&amp;Liquor!M25&amp;MOC!$I$165,Liquor!M25)))))</f>
        <v/>
      </c>
      <c r="E4396" s="450" t="str">
        <f>if(Liquor!P25=0,"",if(ISBLANK(Liquor!P25),"",Liquor!P25))</f>
        <v/>
      </c>
      <c r="G4396" s="450" t="str">
        <f>Substitute(if(Liquor!P25=0,"",if(ISBLANK(Liquor!P25),"",if(AND(MOC!$J$164=true,MOC!$J$165=false),MOC!$I$164&amp;$B$4381,if(AND(MOC!$J$164=false,MOC!$J$165=true),$B$4381&amp;MOC!$I$165,if(AND(MOC!$J$164=true,MOC!$J$165=true),MOC!$I$164&amp;$B$4381&amp;MOC!$I$165,$B$4381)))))," Double ","")</f>
        <v/>
      </c>
      <c r="H4396" s="780">
        <f t="shared" si="45"/>
        <v>16</v>
      </c>
    </row>
    <row r="4397">
      <c r="A4397" s="779"/>
      <c r="D4397" s="795" t="str">
        <f>if(Liquor!P26=0,"",if(ISBLANK(Liquor!P26),"",if(AND(MOC!$J$161=true,MOC!$J$162=false),MOC!$I$164&amp;Liquor!M26,if(AND(MOC!$J$161=false,MOC!$J$162=true),Liquor!M26&amp;MOC!$I$162,if(AND(MOC!$J$161=true,MOC!$J$162=true),MOC!$I$161&amp;Liquor!M26&amp;MOC!$I$165,Liquor!M26)))))</f>
        <v/>
      </c>
      <c r="E4397" s="450" t="str">
        <f>if(Liquor!P26=0,"",if(ISBLANK(Liquor!P26),"",Liquor!P26))</f>
        <v/>
      </c>
      <c r="G4397" s="450" t="str">
        <f>Substitute(if(Liquor!P26=0,"",if(ISBLANK(Liquor!P26),"",if(AND(MOC!$J$164=true,MOC!$J$165=false),MOC!$I$164&amp;$B$4381,if(AND(MOC!$J$164=false,MOC!$J$165=true),$B$4381&amp;MOC!$I$165,if(AND(MOC!$J$164=true,MOC!$J$165=true),MOC!$I$164&amp;$B$4381&amp;MOC!$I$165,$B$4381)))))," Double ","")</f>
        <v/>
      </c>
      <c r="H4397" s="780">
        <f t="shared" si="45"/>
        <v>17</v>
      </c>
    </row>
    <row r="4398">
      <c r="A4398" s="779"/>
      <c r="D4398" s="795" t="str">
        <f>if(Liquor!P27=0,"",if(ISBLANK(Liquor!P27),"",if(AND(MOC!$J$161=true,MOC!$J$162=false),MOC!$I$164&amp;Liquor!M27,if(AND(MOC!$J$161=false,MOC!$J$162=true),Liquor!M27&amp;MOC!$I$162,if(AND(MOC!$J$161=true,MOC!$J$162=true),MOC!$I$161&amp;Liquor!M27&amp;MOC!$I$165,Liquor!M27)))))</f>
        <v/>
      </c>
      <c r="E4398" s="450" t="str">
        <f>if(Liquor!P27=0,"",if(ISBLANK(Liquor!P27),"",Liquor!P27))</f>
        <v/>
      </c>
      <c r="G4398" s="450" t="str">
        <f>Substitute(if(Liquor!P27=0,"",if(ISBLANK(Liquor!P27),"",if(AND(MOC!$J$164=true,MOC!$J$165=false),MOC!$I$164&amp;$B$4381,if(AND(MOC!$J$164=false,MOC!$J$165=true),$B$4381&amp;MOC!$I$165,if(AND(MOC!$J$164=true,MOC!$J$165=true),MOC!$I$164&amp;$B$4381&amp;MOC!$I$165,$B$4381)))))," Double ","")</f>
        <v/>
      </c>
      <c r="H4398" s="780">
        <f t="shared" si="45"/>
        <v>18</v>
      </c>
    </row>
    <row r="4399">
      <c r="A4399" s="779"/>
      <c r="D4399" s="795" t="str">
        <f>if(Liquor!P28=0,"",if(ISBLANK(Liquor!P28),"",if(AND(MOC!$J$161=true,MOC!$J$162=false),MOC!$I$164&amp;Liquor!M28,if(AND(MOC!$J$161=false,MOC!$J$162=true),Liquor!M28&amp;MOC!$I$162,if(AND(MOC!$J$161=true,MOC!$J$162=true),MOC!$I$161&amp;Liquor!M28&amp;MOC!$I$165,Liquor!M28)))))</f>
        <v/>
      </c>
      <c r="E4399" s="450" t="str">
        <f>if(Liquor!P28=0,"",if(ISBLANK(Liquor!P28),"",Liquor!P28))</f>
        <v/>
      </c>
      <c r="G4399" s="450" t="str">
        <f>Substitute(if(Liquor!P28=0,"",if(ISBLANK(Liquor!P28),"",if(AND(MOC!$J$164=true,MOC!$J$165=false),MOC!$I$164&amp;$B$4381,if(AND(MOC!$J$164=false,MOC!$J$165=true),$B$4381&amp;MOC!$I$165,if(AND(MOC!$J$164=true,MOC!$J$165=true),MOC!$I$164&amp;$B$4381&amp;MOC!$I$165,$B$4381)))))," Double ","")</f>
        <v/>
      </c>
      <c r="H4399" s="780">
        <f t="shared" si="45"/>
        <v>19</v>
      </c>
    </row>
    <row r="4400">
      <c r="A4400" s="779"/>
      <c r="D4400" s="795" t="str">
        <f>if(Liquor!P29=0,"",if(ISBLANK(Liquor!P29),"",if(AND(MOC!$J$161=true,MOC!$J$162=false),MOC!$I$164&amp;Liquor!M29,if(AND(MOC!$J$161=false,MOC!$J$162=true),Liquor!M29&amp;MOC!$I$162,if(AND(MOC!$J$161=true,MOC!$J$162=true),MOC!$I$161&amp;Liquor!M29&amp;MOC!$I$165,Liquor!M29)))))</f>
        <v/>
      </c>
      <c r="E4400" s="450" t="str">
        <f>if(Liquor!P29=0,"",if(ISBLANK(Liquor!P29),"",Liquor!P29))</f>
        <v/>
      </c>
      <c r="G4400" s="450" t="str">
        <f>Substitute(if(Liquor!P29=0,"",if(ISBLANK(Liquor!P29),"",if(AND(MOC!$J$164=true,MOC!$J$165=false),MOC!$I$164&amp;$B$4381,if(AND(MOC!$J$164=false,MOC!$J$165=true),$B$4381&amp;MOC!$I$165,if(AND(MOC!$J$164=true,MOC!$J$165=true),MOC!$I$164&amp;$B$4381&amp;MOC!$I$165,$B$4381)))))," Double ","")</f>
        <v/>
      </c>
      <c r="H4400" s="780">
        <f t="shared" si="45"/>
        <v>20</v>
      </c>
    </row>
    <row r="4401">
      <c r="A4401" s="779"/>
      <c r="D4401" s="795" t="str">
        <f>if(Liquor!P30=0,"",if(ISBLANK(Liquor!P30),"",if(AND(MOC!$J$161=true,MOC!$J$162=false),MOC!$I$164&amp;Liquor!M30,if(AND(MOC!$J$161=false,MOC!$J$162=true),Liquor!M30&amp;MOC!$I$162,if(AND(MOC!$J$161=true,MOC!$J$162=true),MOC!$I$161&amp;Liquor!M30&amp;MOC!$I$165,Liquor!M30)))))</f>
        <v/>
      </c>
      <c r="E4401" s="450" t="str">
        <f>if(Liquor!P30=0,"",if(ISBLANK(Liquor!P30),"",Liquor!P30))</f>
        <v/>
      </c>
      <c r="G4401" s="450" t="str">
        <f>Substitute(if(Liquor!P30=0,"",if(ISBLANK(Liquor!P30),"",if(AND(MOC!$J$164=true,MOC!$J$165=false),MOC!$I$164&amp;$B$4381,if(AND(MOC!$J$164=false,MOC!$J$165=true),$B$4381&amp;MOC!$I$165,if(AND(MOC!$J$164=true,MOC!$J$165=true),MOC!$I$164&amp;$B$4381&amp;MOC!$I$165,$B$4381)))))," Double ","")</f>
        <v/>
      </c>
      <c r="H4401" s="780">
        <f t="shared" si="45"/>
        <v>21</v>
      </c>
    </row>
    <row r="4402">
      <c r="A4402" s="779"/>
      <c r="D4402" s="795" t="str">
        <f>if(Liquor!P31=0,"",if(ISBLANK(Liquor!P31),"",if(AND(MOC!$J$161=true,MOC!$J$162=false),MOC!$I$164&amp;Liquor!M31,if(AND(MOC!$J$161=false,MOC!$J$162=true),Liquor!M31&amp;MOC!$I$162,if(AND(MOC!$J$161=true,MOC!$J$162=true),MOC!$I$161&amp;Liquor!M31&amp;MOC!$I$165,Liquor!M31)))))</f>
        <v/>
      </c>
      <c r="E4402" s="450" t="str">
        <f>if(Liquor!P31=0,"",if(ISBLANK(Liquor!P31),"",Liquor!P31))</f>
        <v/>
      </c>
      <c r="G4402" s="450" t="str">
        <f>Substitute(if(Liquor!P31=0,"",if(ISBLANK(Liquor!P31),"",if(AND(MOC!$J$164=true,MOC!$J$165=false),MOC!$I$164&amp;$B$4381,if(AND(MOC!$J$164=false,MOC!$J$165=true),$B$4381&amp;MOC!$I$165,if(AND(MOC!$J$164=true,MOC!$J$165=true),MOC!$I$164&amp;$B$4381&amp;MOC!$I$165,$B$4381)))))," Double ","")</f>
        <v/>
      </c>
      <c r="H4402" s="780">
        <f t="shared" si="45"/>
        <v>22</v>
      </c>
    </row>
    <row r="4403">
      <c r="A4403" s="779"/>
      <c r="D4403" s="795" t="str">
        <f>if(Liquor!P32=0,"",if(ISBLANK(Liquor!P32),"",if(AND(MOC!$J$161=true,MOC!$J$162=false),MOC!$I$164&amp;Liquor!M32,if(AND(MOC!$J$161=false,MOC!$J$162=true),Liquor!M32&amp;MOC!$I$162,if(AND(MOC!$J$161=true,MOC!$J$162=true),MOC!$I$161&amp;Liquor!M32&amp;MOC!$I$165,Liquor!M32)))))</f>
        <v/>
      </c>
      <c r="E4403" s="450" t="str">
        <f>if(Liquor!P32=0,"",if(ISBLANK(Liquor!P32),"",Liquor!P32))</f>
        <v/>
      </c>
      <c r="G4403" s="450" t="str">
        <f>Substitute(if(Liquor!P32=0,"",if(ISBLANK(Liquor!P32),"",if(AND(MOC!$J$164=true,MOC!$J$165=false),MOC!$I$164&amp;$B$4381,if(AND(MOC!$J$164=false,MOC!$J$165=true),$B$4381&amp;MOC!$I$165,if(AND(MOC!$J$164=true,MOC!$J$165=true),MOC!$I$164&amp;$B$4381&amp;MOC!$I$165,$B$4381)))))," Double ","")</f>
        <v/>
      </c>
      <c r="H4403" s="780">
        <f t="shared" si="45"/>
        <v>23</v>
      </c>
    </row>
    <row r="4404">
      <c r="A4404" s="779"/>
      <c r="D4404" s="795" t="str">
        <f>if(Liquor!P33=0,"",if(ISBLANK(Liquor!P33),"",if(AND(MOC!$J$161=true,MOC!$J$162=false),MOC!$I$164&amp;Liquor!M33,if(AND(MOC!$J$161=false,MOC!$J$162=true),Liquor!M33&amp;MOC!$I$162,if(AND(MOC!$J$161=true,MOC!$J$162=true),MOC!$I$161&amp;Liquor!M33&amp;MOC!$I$165,Liquor!M33)))))</f>
        <v/>
      </c>
      <c r="E4404" s="450" t="str">
        <f>if(Liquor!P33=0,"",if(ISBLANK(Liquor!P33),"",Liquor!P33))</f>
        <v/>
      </c>
      <c r="G4404" s="450" t="str">
        <f>Substitute(if(Liquor!P33=0,"",if(ISBLANK(Liquor!P33),"",if(AND(MOC!$J$164=true,MOC!$J$165=false),MOC!$I$164&amp;$B$4381,if(AND(MOC!$J$164=false,MOC!$J$165=true),$B$4381&amp;MOC!$I$165,if(AND(MOC!$J$164=true,MOC!$J$165=true),MOC!$I$164&amp;$B$4381&amp;MOC!$I$165,$B$4381)))))," Double ","")</f>
        <v/>
      </c>
      <c r="H4404" s="780">
        <f t="shared" si="45"/>
        <v>24</v>
      </c>
    </row>
    <row r="4405">
      <c r="A4405" s="779"/>
      <c r="D4405" s="795" t="str">
        <f>if(Liquor!P34=0,"",if(ISBLANK(Liquor!P34),"",if(AND(MOC!$J$161=true,MOC!$J$162=false),MOC!$I$164&amp;Liquor!M34,if(AND(MOC!$J$161=false,MOC!$J$162=true),Liquor!M34&amp;MOC!$I$162,if(AND(MOC!$J$161=true,MOC!$J$162=true),MOC!$I$161&amp;Liquor!M34&amp;MOC!$I$165,Liquor!M34)))))</f>
        <v/>
      </c>
      <c r="E4405" s="450" t="str">
        <f>if(Liquor!P34=0,"",if(ISBLANK(Liquor!P34),"",Liquor!P34))</f>
        <v/>
      </c>
      <c r="G4405" s="450" t="str">
        <f>Substitute(if(Liquor!P34=0,"",if(ISBLANK(Liquor!P34),"",if(AND(MOC!$J$164=true,MOC!$J$165=false),MOC!$I$164&amp;$B$4381,if(AND(MOC!$J$164=false,MOC!$J$165=true),$B$4381&amp;MOC!$I$165,if(AND(MOC!$J$164=true,MOC!$J$165=true),MOC!$I$164&amp;$B$4381&amp;MOC!$I$165,$B$4381)))))," Double ","")</f>
        <v/>
      </c>
      <c r="H4405" s="780">
        <f t="shared" si="45"/>
        <v>25</v>
      </c>
    </row>
    <row r="4406">
      <c r="A4406" s="779"/>
      <c r="D4406" s="795" t="str">
        <f>if(Liquor!P35=0,"",if(ISBLANK(Liquor!P35),"",if(AND(MOC!$J$161=true,MOC!$J$162=false),MOC!$I$164&amp;Liquor!M35,if(AND(MOC!$J$161=false,MOC!$J$162=true),Liquor!M35&amp;MOC!$I$162,if(AND(MOC!$J$161=true,MOC!$J$162=true),MOC!$I$161&amp;Liquor!M35&amp;MOC!$I$165,Liquor!M35)))))</f>
        <v/>
      </c>
      <c r="E4406" s="450" t="str">
        <f>if(Liquor!P35=0,"",if(ISBLANK(Liquor!P35),"",Liquor!P35))</f>
        <v/>
      </c>
      <c r="G4406" s="450" t="str">
        <f>Substitute(if(Liquor!P35=0,"",if(ISBLANK(Liquor!P35),"",if(AND(MOC!$J$164=true,MOC!$J$165=false),MOC!$I$164&amp;$B$4381,if(AND(MOC!$J$164=false,MOC!$J$165=true),$B$4381&amp;MOC!$I$165,if(AND(MOC!$J$164=true,MOC!$J$165=true),MOC!$I$164&amp;$B$4381&amp;MOC!$I$165,$B$4381)))))," Double ","")</f>
        <v/>
      </c>
      <c r="H4406" s="780">
        <f t="shared" si="45"/>
        <v>26</v>
      </c>
    </row>
    <row r="4407">
      <c r="A4407" s="779"/>
      <c r="D4407" s="795" t="str">
        <f>if(Liquor!P36=0,"",if(ISBLANK(Liquor!P36),"",if(AND(MOC!$J$161=true,MOC!$J$162=false),MOC!$I$164&amp;Liquor!M36,if(AND(MOC!$J$161=false,MOC!$J$162=true),Liquor!M36&amp;MOC!$I$162,if(AND(MOC!$J$161=true,MOC!$J$162=true),MOC!$I$161&amp;Liquor!M36&amp;MOC!$I$165,Liquor!M36)))))</f>
        <v/>
      </c>
      <c r="E4407" s="450" t="str">
        <f>if(Liquor!P36=0,"",if(ISBLANK(Liquor!P36),"",Liquor!P36))</f>
        <v/>
      </c>
      <c r="G4407" s="450" t="str">
        <f>Substitute(if(Liquor!P36=0,"",if(ISBLANK(Liquor!P36),"",if(AND(MOC!$J$164=true,MOC!$J$165=false),MOC!$I$164&amp;$B$4381,if(AND(MOC!$J$164=false,MOC!$J$165=true),$B$4381&amp;MOC!$I$165,if(AND(MOC!$J$164=true,MOC!$J$165=true),MOC!$I$164&amp;$B$4381&amp;MOC!$I$165,$B$4381)))))," Double ","")</f>
        <v/>
      </c>
      <c r="H4407" s="780">
        <f t="shared" si="45"/>
        <v>27</v>
      </c>
    </row>
    <row r="4408">
      <c r="A4408" s="779"/>
      <c r="D4408" s="795" t="str">
        <f>if(Liquor!P37=0,"",if(ISBLANK(Liquor!P37),"",if(AND(MOC!$J$161=true,MOC!$J$162=false),MOC!$I$164&amp;Liquor!M37,if(AND(MOC!$J$161=false,MOC!$J$162=true),Liquor!M37&amp;MOC!$I$162,if(AND(MOC!$J$161=true,MOC!$J$162=true),MOC!$I$161&amp;Liquor!M37&amp;MOC!$I$165,Liquor!M37)))))</f>
        <v/>
      </c>
      <c r="E4408" s="450" t="str">
        <f>if(Liquor!P37=0,"",if(ISBLANK(Liquor!P37),"",Liquor!P37))</f>
        <v/>
      </c>
      <c r="G4408" s="450" t="str">
        <f>Substitute(if(Liquor!P37=0,"",if(ISBLANK(Liquor!P37),"",if(AND(MOC!$J$164=true,MOC!$J$165=false),MOC!$I$164&amp;$B$4381,if(AND(MOC!$J$164=false,MOC!$J$165=true),$B$4381&amp;MOC!$I$165,if(AND(MOC!$J$164=true,MOC!$J$165=true),MOC!$I$164&amp;$B$4381&amp;MOC!$I$165,$B$4381)))))," Double ","")</f>
        <v/>
      </c>
      <c r="H4408" s="780">
        <f t="shared" si="45"/>
        <v>28</v>
      </c>
    </row>
    <row r="4409">
      <c r="A4409" s="779"/>
      <c r="D4409" s="795" t="str">
        <f>if(Liquor!P38=0,"",if(ISBLANK(Liquor!P38),"",if(AND(MOC!$J$161=true,MOC!$J$162=false),MOC!$I$164&amp;Liquor!M38,if(AND(MOC!$J$161=false,MOC!$J$162=true),Liquor!M38&amp;MOC!$I$162,if(AND(MOC!$J$161=true,MOC!$J$162=true),MOC!$I$161&amp;Liquor!M38&amp;MOC!$I$165,Liquor!M38)))))</f>
        <v/>
      </c>
      <c r="E4409" s="450" t="str">
        <f>if(Liquor!P38=0,"",if(ISBLANK(Liquor!P38),"",Liquor!P38))</f>
        <v/>
      </c>
      <c r="G4409" s="450" t="str">
        <f>Substitute(if(Liquor!P38=0,"",if(ISBLANK(Liquor!P38),"",if(AND(MOC!$J$164=true,MOC!$J$165=false),MOC!$I$164&amp;$B$4381,if(AND(MOC!$J$164=false,MOC!$J$165=true),$B$4381&amp;MOC!$I$165,if(AND(MOC!$J$164=true,MOC!$J$165=true),MOC!$I$164&amp;$B$4381&amp;MOC!$I$165,$B$4381)))))," Double ","")</f>
        <v/>
      </c>
      <c r="H4409" s="780">
        <f t="shared" si="45"/>
        <v>29</v>
      </c>
    </row>
    <row r="4410">
      <c r="A4410" s="779"/>
      <c r="D4410" s="795" t="str">
        <f>if(Liquor!P39=0,"",if(ISBLANK(Liquor!P39),"",if(AND(MOC!$J$161=true,MOC!$J$162=false),MOC!$I$164&amp;Liquor!M39,if(AND(MOC!$J$161=false,MOC!$J$162=true),Liquor!M39&amp;MOC!$I$162,if(AND(MOC!$J$161=true,MOC!$J$162=true),MOC!$I$161&amp;Liquor!M39&amp;MOC!$I$165,Liquor!M39)))))</f>
        <v/>
      </c>
      <c r="E4410" s="450" t="str">
        <f>if(Liquor!P39=0,"",if(ISBLANK(Liquor!P39),"",Liquor!P39))</f>
        <v/>
      </c>
      <c r="G4410" s="450" t="str">
        <f>Substitute(if(Liquor!P39=0,"",if(ISBLANK(Liquor!P39),"",if(AND(MOC!$J$164=true,MOC!$J$165=false),MOC!$I$164&amp;$B$4381,if(AND(MOC!$J$164=false,MOC!$J$165=true),$B$4381&amp;MOC!$I$165,if(AND(MOC!$J$164=true,MOC!$J$165=true),MOC!$I$164&amp;$B$4381&amp;MOC!$I$165,$B$4381)))))," Double ","")</f>
        <v/>
      </c>
      <c r="H4410" s="780">
        <f t="shared" si="45"/>
        <v>30</v>
      </c>
    </row>
    <row r="4411">
      <c r="A4411" s="779"/>
      <c r="D4411" s="795" t="str">
        <f>if(Liquor!P40=0,"",if(ISBLANK(Liquor!P40),"",if(AND(MOC!$J$161=true,MOC!$J$162=false),MOC!$I$164&amp;Liquor!M40,if(AND(MOC!$J$161=false,MOC!$J$162=true),Liquor!M40&amp;MOC!$I$162,if(AND(MOC!$J$161=true,MOC!$J$162=true),MOC!$I$161&amp;Liquor!M40&amp;MOC!$I$165,Liquor!M40)))))</f>
        <v/>
      </c>
      <c r="E4411" s="450" t="str">
        <f>if(Liquor!P40=0,"",if(ISBLANK(Liquor!P40),"",Liquor!P40))</f>
        <v/>
      </c>
      <c r="G4411" s="450" t="str">
        <f>Substitute(if(Liquor!P40=0,"",if(ISBLANK(Liquor!P40),"",if(AND(MOC!$J$164=true,MOC!$J$165=false),MOC!$I$164&amp;$B$4381,if(AND(MOC!$J$164=false,MOC!$J$165=true),$B$4381&amp;MOC!$I$165,if(AND(MOC!$J$164=true,MOC!$J$165=true),MOC!$I$164&amp;$B$4381&amp;MOC!$I$165,$B$4381)))))," Double ","")</f>
        <v/>
      </c>
      <c r="H4411" s="780">
        <f t="shared" si="45"/>
        <v>31</v>
      </c>
    </row>
    <row r="4412">
      <c r="A4412" s="779"/>
      <c r="D4412" s="795" t="str">
        <f>if(Liquor!P41=0,"",if(ISBLANK(Liquor!P41),"",if(AND(MOC!$J$161=true,MOC!$J$162=false),MOC!$I$164&amp;Liquor!M41,if(AND(MOC!$J$161=false,MOC!$J$162=true),Liquor!M41&amp;MOC!$I$162,if(AND(MOC!$J$161=true,MOC!$J$162=true),MOC!$I$161&amp;Liquor!M41&amp;MOC!$I$165,Liquor!M41)))))</f>
        <v/>
      </c>
      <c r="E4412" s="450" t="str">
        <f>if(Liquor!P41=0,"",if(ISBLANK(Liquor!P41),"",Liquor!P41))</f>
        <v/>
      </c>
      <c r="G4412" s="450" t="str">
        <f>Substitute(if(Liquor!P41=0,"",if(ISBLANK(Liquor!P41),"",if(AND(MOC!$J$164=true,MOC!$J$165=false),MOC!$I$164&amp;$B$4381,if(AND(MOC!$J$164=false,MOC!$J$165=true),$B$4381&amp;MOC!$I$165,if(AND(MOC!$J$164=true,MOC!$J$165=true),MOC!$I$164&amp;$B$4381&amp;MOC!$I$165,$B$4381)))))," Double ","")</f>
        <v/>
      </c>
      <c r="H4412" s="780">
        <f t="shared" si="45"/>
        <v>32</v>
      </c>
    </row>
    <row r="4413">
      <c r="A4413" s="779"/>
      <c r="D4413" s="795" t="str">
        <f>if(Liquor!P42=0,"",if(ISBLANK(Liquor!P42),"",if(AND(MOC!$J$161=true,MOC!$J$162=false),MOC!$I$164&amp;Liquor!M42,if(AND(MOC!$J$161=false,MOC!$J$162=true),Liquor!M42&amp;MOC!$I$162,if(AND(MOC!$J$161=true,MOC!$J$162=true),MOC!$I$161&amp;Liquor!M42&amp;MOC!$I$165,Liquor!M42)))))</f>
        <v/>
      </c>
      <c r="E4413" s="450" t="str">
        <f>if(Liquor!P42=0,"",if(ISBLANK(Liquor!P42),"",Liquor!P42))</f>
        <v/>
      </c>
      <c r="G4413" s="450" t="str">
        <f>Substitute(if(Liquor!P42=0,"",if(ISBLANK(Liquor!P42),"",if(AND(MOC!$J$164=true,MOC!$J$165=false),MOC!$I$164&amp;$B$4381,if(AND(MOC!$J$164=false,MOC!$J$165=true),$B$4381&amp;MOC!$I$165,if(AND(MOC!$J$164=true,MOC!$J$165=true),MOC!$I$164&amp;$B$4381&amp;MOC!$I$165,$B$4381)))))," Double ","")</f>
        <v/>
      </c>
      <c r="H4413" s="780">
        <f t="shared" si="45"/>
        <v>33</v>
      </c>
    </row>
    <row r="4414">
      <c r="A4414" s="779"/>
      <c r="D4414" s="795" t="str">
        <f>if(Liquor!P43=0,"",if(ISBLANK(Liquor!P43),"",if(AND(MOC!$J$161=true,MOC!$J$162=false),MOC!$I$164&amp;Liquor!M43,if(AND(MOC!$J$161=false,MOC!$J$162=true),Liquor!M43&amp;MOC!$I$162,if(AND(MOC!$J$161=true,MOC!$J$162=true),MOC!$I$161&amp;Liquor!M43&amp;MOC!$I$165,Liquor!M43)))))</f>
        <v/>
      </c>
      <c r="E4414" s="450" t="str">
        <f>if(Liquor!P43=0,"",if(ISBLANK(Liquor!P43),"",Liquor!P43))</f>
        <v/>
      </c>
      <c r="G4414" s="450" t="str">
        <f>Substitute(if(Liquor!P43=0,"",if(ISBLANK(Liquor!P43),"",if(AND(MOC!$J$164=true,MOC!$J$165=false),MOC!$I$164&amp;$B$4381,if(AND(MOC!$J$164=false,MOC!$J$165=true),$B$4381&amp;MOC!$I$165,if(AND(MOC!$J$164=true,MOC!$J$165=true),MOC!$I$164&amp;$B$4381&amp;MOC!$I$165,$B$4381)))))," Double ","")</f>
        <v/>
      </c>
      <c r="H4414" s="780">
        <f t="shared" si="45"/>
        <v>34</v>
      </c>
    </row>
    <row r="4415">
      <c r="A4415" s="779"/>
      <c r="D4415" s="795" t="str">
        <f>if(Liquor!P44=0,"",if(ISBLANK(Liquor!P44),"",if(AND(MOC!$J$161=true,MOC!$J$162=false),MOC!$I$164&amp;Liquor!M44,if(AND(MOC!$J$161=false,MOC!$J$162=true),Liquor!M44&amp;MOC!$I$162,if(AND(MOC!$J$161=true,MOC!$J$162=true),MOC!$I$161&amp;Liquor!M44&amp;MOC!$I$165,Liquor!M44)))))</f>
        <v/>
      </c>
      <c r="E4415" s="450" t="str">
        <f>if(Liquor!P44=0,"",if(ISBLANK(Liquor!P44),"",Liquor!P44))</f>
        <v/>
      </c>
      <c r="G4415" s="450" t="str">
        <f>Substitute(if(Liquor!P44=0,"",if(ISBLANK(Liquor!P44),"",if(AND(MOC!$J$164=true,MOC!$J$165=false),MOC!$I$164&amp;$B$4381,if(AND(MOC!$J$164=false,MOC!$J$165=true),$B$4381&amp;MOC!$I$165,if(AND(MOC!$J$164=true,MOC!$J$165=true),MOC!$I$164&amp;$B$4381&amp;MOC!$I$165,$B$4381)))))," Double ","")</f>
        <v/>
      </c>
      <c r="H4415" s="780">
        <f t="shared" si="45"/>
        <v>35</v>
      </c>
    </row>
    <row r="4416">
      <c r="A4416" s="779"/>
      <c r="D4416" s="795" t="str">
        <f>if(Liquor!P45=0,"",if(ISBLANK(Liquor!P45),"",if(AND(MOC!$J$161=true,MOC!$J$162=false),MOC!$I$164&amp;Liquor!M45,if(AND(MOC!$J$161=false,MOC!$J$162=true),Liquor!M45&amp;MOC!$I$162,if(AND(MOC!$J$161=true,MOC!$J$162=true),MOC!$I$161&amp;Liquor!M45&amp;MOC!$I$165,Liquor!M45)))))</f>
        <v/>
      </c>
      <c r="E4416" s="450" t="str">
        <f>if(Liquor!P45=0,"",if(ISBLANK(Liquor!P45),"",Liquor!P45))</f>
        <v/>
      </c>
      <c r="G4416" s="450" t="str">
        <f>Substitute(if(Liquor!P45=0,"",if(ISBLANK(Liquor!P45),"",if(AND(MOC!$J$164=true,MOC!$J$165=false),MOC!$I$164&amp;$B$4381,if(AND(MOC!$J$164=false,MOC!$J$165=true),$B$4381&amp;MOC!$I$165,if(AND(MOC!$J$164=true,MOC!$J$165=true),MOC!$I$164&amp;$B$4381&amp;MOC!$I$165,$B$4381)))))," Double ","")</f>
        <v/>
      </c>
      <c r="H4416" s="780">
        <f t="shared" si="45"/>
        <v>36</v>
      </c>
    </row>
    <row r="4417">
      <c r="A4417" s="779"/>
      <c r="D4417" s="795" t="str">
        <f>if(Liquor!P46=0,"",if(ISBLANK(Liquor!P46),"",if(AND(MOC!$J$161=true,MOC!$J$162=false),MOC!$I$164&amp;Liquor!M46,if(AND(MOC!$J$161=false,MOC!$J$162=true),Liquor!M46&amp;MOC!$I$162,if(AND(MOC!$J$161=true,MOC!$J$162=true),MOC!$I$161&amp;Liquor!M46&amp;MOC!$I$165,Liquor!M46)))))</f>
        <v/>
      </c>
      <c r="E4417" s="450" t="str">
        <f>if(Liquor!P46=0,"",if(ISBLANK(Liquor!P46),"",Liquor!P46))</f>
        <v/>
      </c>
      <c r="G4417" s="450" t="str">
        <f>Substitute(if(Liquor!P46=0,"",if(ISBLANK(Liquor!P46),"",if(AND(MOC!$J$164=true,MOC!$J$165=false),MOC!$I$164&amp;$B$4381,if(AND(MOC!$J$164=false,MOC!$J$165=true),$B$4381&amp;MOC!$I$165,if(AND(MOC!$J$164=true,MOC!$J$165=true),MOC!$I$164&amp;$B$4381&amp;MOC!$I$165,$B$4381)))))," Double ","")</f>
        <v/>
      </c>
      <c r="H4417" s="780">
        <f t="shared" si="45"/>
        <v>37</v>
      </c>
    </row>
    <row r="4418">
      <c r="A4418" s="779"/>
      <c r="D4418" s="795" t="str">
        <f>if(Liquor!P47=0,"",if(ISBLANK(Liquor!P47),"",if(AND(MOC!$J$161=true,MOC!$J$162=false),MOC!$I$164&amp;Liquor!M47,if(AND(MOC!$J$161=false,MOC!$J$162=true),Liquor!M47&amp;MOC!$I$162,if(AND(MOC!$J$161=true,MOC!$J$162=true),MOC!$I$161&amp;Liquor!M47&amp;MOC!$I$165,Liquor!M47)))))</f>
        <v/>
      </c>
      <c r="E4418" s="450" t="str">
        <f>if(Liquor!P47=0,"",if(ISBLANK(Liquor!P47),"",Liquor!P47))</f>
        <v/>
      </c>
      <c r="G4418" s="450" t="str">
        <f>Substitute(if(Liquor!P47=0,"",if(ISBLANK(Liquor!P47),"",if(AND(MOC!$J$164=true,MOC!$J$165=false),MOC!$I$164&amp;$B$4381,if(AND(MOC!$J$164=false,MOC!$J$165=true),$B$4381&amp;MOC!$I$165,if(AND(MOC!$J$164=true,MOC!$J$165=true),MOC!$I$164&amp;$B$4381&amp;MOC!$I$165,$B$4381)))))," Double ","")</f>
        <v/>
      </c>
      <c r="H4418" s="780">
        <f t="shared" si="45"/>
        <v>38</v>
      </c>
    </row>
    <row r="4419">
      <c r="A4419" s="779"/>
      <c r="D4419" s="795" t="str">
        <f>if(Liquor!P48=0,"",if(ISBLANK(Liquor!P48),"",if(AND(MOC!$J$161=true,MOC!$J$162=false),MOC!$I$164&amp;Liquor!M48,if(AND(MOC!$J$161=false,MOC!$J$162=true),Liquor!M48&amp;MOC!$I$162,if(AND(MOC!$J$161=true,MOC!$J$162=true),MOC!$I$161&amp;Liquor!M48&amp;MOC!$I$165,Liquor!M48)))))</f>
        <v/>
      </c>
      <c r="E4419" s="450" t="str">
        <f>if(Liquor!P48=0,"",if(ISBLANK(Liquor!P48),"",Liquor!P48))</f>
        <v/>
      </c>
      <c r="G4419" s="450" t="str">
        <f>Substitute(if(Liquor!P48=0,"",if(ISBLANK(Liquor!P48),"",if(AND(MOC!$J$164=true,MOC!$J$165=false),MOC!$I$164&amp;$B$4381,if(AND(MOC!$J$164=false,MOC!$J$165=true),$B$4381&amp;MOC!$I$165,if(AND(MOC!$J$164=true,MOC!$J$165=true),MOC!$I$164&amp;$B$4381&amp;MOC!$I$165,$B$4381)))))," Double ","")</f>
        <v/>
      </c>
      <c r="H4419" s="780">
        <f t="shared" si="45"/>
        <v>39</v>
      </c>
    </row>
    <row r="4420">
      <c r="A4420" s="779"/>
      <c r="D4420" s="795" t="str">
        <f>if(Liquor!P49=0,"",if(ISBLANK(Liquor!P49),"",if(AND(MOC!$J$161=true,MOC!$J$162=false),MOC!$I$164&amp;Liquor!M49,if(AND(MOC!$J$161=false,MOC!$J$162=true),Liquor!M49&amp;MOC!$I$162,if(AND(MOC!$J$161=true,MOC!$J$162=true),MOC!$I$161&amp;Liquor!M49&amp;MOC!$I$165,Liquor!M49)))))</f>
        <v/>
      </c>
      <c r="E4420" s="450" t="str">
        <f>if(Liquor!P49=0,"",if(ISBLANK(Liquor!P49),"",Liquor!P49))</f>
        <v/>
      </c>
      <c r="G4420" s="450" t="str">
        <f>Substitute(if(Liquor!P49=0,"",if(ISBLANK(Liquor!P49),"",if(AND(MOC!$J$164=true,MOC!$J$165=false),MOC!$I$164&amp;$B$4381,if(AND(MOC!$J$164=false,MOC!$J$165=true),$B$4381&amp;MOC!$I$165,if(AND(MOC!$J$164=true,MOC!$J$165=true),MOC!$I$164&amp;$B$4381&amp;MOC!$I$165,$B$4381)))))," Double ","")</f>
        <v/>
      </c>
      <c r="H4420" s="780">
        <f t="shared" si="45"/>
        <v>40</v>
      </c>
    </row>
    <row r="4421">
      <c r="A4421" s="779"/>
      <c r="D4421" s="795" t="str">
        <f>if(Liquor!P50=0,"",if(ISBLANK(Liquor!P50),"",if(AND(MOC!$J$161=true,MOC!$J$162=false),MOC!$I$164&amp;Liquor!M50,if(AND(MOC!$J$161=false,MOC!$J$162=true),Liquor!M50&amp;MOC!$I$162,if(AND(MOC!$J$161=true,MOC!$J$162=true),MOC!$I$161&amp;Liquor!M50&amp;MOC!$I$165,Liquor!M50)))))</f>
        <v/>
      </c>
      <c r="E4421" s="450" t="str">
        <f>if(Liquor!P50=0,"",if(ISBLANK(Liquor!P50),"",Liquor!P50))</f>
        <v/>
      </c>
      <c r="G4421" s="450" t="str">
        <f>Substitute(if(Liquor!P50=0,"",if(ISBLANK(Liquor!P50),"",if(AND(MOC!$J$164=true,MOC!$J$165=false),MOC!$I$164&amp;$B$4381,if(AND(MOC!$J$164=false,MOC!$J$165=true),$B$4381&amp;MOC!$I$165,if(AND(MOC!$J$164=true,MOC!$J$165=true),MOC!$I$164&amp;$B$4381&amp;MOC!$I$165,$B$4381)))))," Double ","")</f>
        <v/>
      </c>
      <c r="H4421" s="780">
        <f t="shared" si="45"/>
        <v>41</v>
      </c>
    </row>
    <row r="4422">
      <c r="A4422" s="779"/>
      <c r="D4422" s="795" t="str">
        <f>if(Liquor!P51=0,"",if(ISBLANK(Liquor!P51),"",if(AND(MOC!$J$161=true,MOC!$J$162=false),MOC!$I$164&amp;Liquor!M51,if(AND(MOC!$J$161=false,MOC!$J$162=true),Liquor!M51&amp;MOC!$I$162,if(AND(MOC!$J$161=true,MOC!$J$162=true),MOC!$I$161&amp;Liquor!M51&amp;MOC!$I$165,Liquor!M51)))))</f>
        <v/>
      </c>
      <c r="E4422" s="450" t="str">
        <f>if(Liquor!P51=0,"",if(ISBLANK(Liquor!P51),"",Liquor!P51))</f>
        <v/>
      </c>
      <c r="G4422" s="450" t="str">
        <f>Substitute(if(Liquor!P51=0,"",if(ISBLANK(Liquor!P51),"",if(AND(MOC!$J$164=true,MOC!$J$165=false),MOC!$I$164&amp;$B$4381,if(AND(MOC!$J$164=false,MOC!$J$165=true),$B$4381&amp;MOC!$I$165,if(AND(MOC!$J$164=true,MOC!$J$165=true),MOC!$I$164&amp;$B$4381&amp;MOC!$I$165,$B$4381)))))," Double ","")</f>
        <v/>
      </c>
      <c r="H4422" s="780">
        <f t="shared" si="45"/>
        <v>42</v>
      </c>
    </row>
    <row r="4423">
      <c r="A4423" s="779"/>
      <c r="D4423" s="795" t="str">
        <f>if(Liquor!P52=0,"",if(ISBLANK(Liquor!P52),"",if(AND(MOC!$J$161=true,MOC!$J$162=false),MOC!$I$164&amp;Liquor!M52,if(AND(MOC!$J$161=false,MOC!$J$162=true),Liquor!M52&amp;MOC!$I$162,if(AND(MOC!$J$161=true,MOC!$J$162=true),MOC!$I$161&amp;Liquor!M52&amp;MOC!$I$165,Liquor!M52)))))</f>
        <v/>
      </c>
      <c r="E4423" s="450" t="str">
        <f>if(Liquor!P52=0,"",if(ISBLANK(Liquor!P52),"",Liquor!P52))</f>
        <v/>
      </c>
      <c r="G4423" s="450" t="str">
        <f>Substitute(if(Liquor!P52=0,"",if(ISBLANK(Liquor!P52),"",if(AND(MOC!$J$164=true,MOC!$J$165=false),MOC!$I$164&amp;$B$4381,if(AND(MOC!$J$164=false,MOC!$J$165=true),$B$4381&amp;MOC!$I$165,if(AND(MOC!$J$164=true,MOC!$J$165=true),MOC!$I$164&amp;$B$4381&amp;MOC!$I$165,$B$4381)))))," Double ","")</f>
        <v/>
      </c>
      <c r="H4423" s="780">
        <f t="shared" si="45"/>
        <v>43</v>
      </c>
    </row>
    <row r="4424">
      <c r="A4424" s="779"/>
      <c r="D4424" s="795" t="str">
        <f>if(Liquor!P53=0,"",if(ISBLANK(Liquor!P53),"",if(AND(MOC!$J$161=true,MOC!$J$162=false),MOC!$I$164&amp;Liquor!M53,if(AND(MOC!$J$161=false,MOC!$J$162=true),Liquor!M53&amp;MOC!$I$162,if(AND(MOC!$J$161=true,MOC!$J$162=true),MOC!$I$161&amp;Liquor!M53&amp;MOC!$I$165,Liquor!M53)))))</f>
        <v/>
      </c>
      <c r="E4424" s="450" t="str">
        <f>if(Liquor!P53=0,"",if(ISBLANK(Liquor!P53),"",Liquor!P53))</f>
        <v/>
      </c>
      <c r="G4424" s="450" t="str">
        <f>Substitute(if(Liquor!P53=0,"",if(ISBLANK(Liquor!P53),"",if(AND(MOC!$J$164=true,MOC!$J$165=false),MOC!$I$164&amp;$B$4381,if(AND(MOC!$J$164=false,MOC!$J$165=true),$B$4381&amp;MOC!$I$165,if(AND(MOC!$J$164=true,MOC!$J$165=true),MOC!$I$164&amp;$B$4381&amp;MOC!$I$165,$B$4381)))))," Double ","")</f>
        <v/>
      </c>
      <c r="H4424" s="780">
        <f t="shared" si="45"/>
        <v>44</v>
      </c>
    </row>
    <row r="4425">
      <c r="A4425" s="779"/>
      <c r="D4425" s="795" t="str">
        <f>if(Liquor!P54=0,"",if(ISBLANK(Liquor!P54),"",if(AND(MOC!$J$161=true,MOC!$J$162=false),MOC!$I$164&amp;Liquor!M54,if(AND(MOC!$J$161=false,MOC!$J$162=true),Liquor!M54&amp;MOC!$I$162,if(AND(MOC!$J$161=true,MOC!$J$162=true),MOC!$I$161&amp;Liquor!M54&amp;MOC!$I$165,Liquor!M54)))))</f>
        <v/>
      </c>
      <c r="E4425" s="450" t="str">
        <f>if(Liquor!P54=0,"",if(ISBLANK(Liquor!P54),"",Liquor!P54))</f>
        <v/>
      </c>
      <c r="G4425" s="450" t="str">
        <f>Substitute(if(Liquor!P54=0,"",if(ISBLANK(Liquor!P54),"",if(AND(MOC!$J$164=true,MOC!$J$165=false),MOC!$I$164&amp;$B$4381,if(AND(MOC!$J$164=false,MOC!$J$165=true),$B$4381&amp;MOC!$I$165,if(AND(MOC!$J$164=true,MOC!$J$165=true),MOC!$I$164&amp;$B$4381&amp;MOC!$I$165,$B$4381)))))," Double ","")</f>
        <v/>
      </c>
      <c r="H4425" s="780">
        <f t="shared" si="45"/>
        <v>45</v>
      </c>
    </row>
    <row r="4426">
      <c r="A4426" s="779"/>
      <c r="D4426" s="795" t="str">
        <f>if(Liquor!P55=0,"",if(ISBLANK(Liquor!P55),"",if(AND(MOC!$J$161=true,MOC!$J$162=false),MOC!$I$164&amp;Liquor!M55,if(AND(MOC!$J$161=false,MOC!$J$162=true),Liquor!M55&amp;MOC!$I$162,if(AND(MOC!$J$161=true,MOC!$J$162=true),MOC!$I$161&amp;Liquor!M55&amp;MOC!$I$165,Liquor!M55)))))</f>
        <v/>
      </c>
      <c r="E4426" s="450" t="str">
        <f>if(Liquor!P55=0,"",if(ISBLANK(Liquor!P55),"",Liquor!P55))</f>
        <v/>
      </c>
      <c r="G4426" s="450" t="str">
        <f>Substitute(if(Liquor!P55=0,"",if(ISBLANK(Liquor!P55),"",if(AND(MOC!$J$164=true,MOC!$J$165=false),MOC!$I$164&amp;$B$4381,if(AND(MOC!$J$164=false,MOC!$J$165=true),$B$4381&amp;MOC!$I$165,if(AND(MOC!$J$164=true,MOC!$J$165=true),MOC!$I$164&amp;$B$4381&amp;MOC!$I$165,$B$4381)))))," Double ","")</f>
        <v/>
      </c>
      <c r="H4426" s="780">
        <f t="shared" si="45"/>
        <v>46</v>
      </c>
    </row>
    <row r="4427">
      <c r="A4427" s="779"/>
      <c r="D4427" s="795" t="str">
        <f>if(Liquor!P56=0,"",if(ISBLANK(Liquor!P56),"",if(AND(MOC!$J$161=true,MOC!$J$162=false),MOC!$I$164&amp;Liquor!M56,if(AND(MOC!$J$161=false,MOC!$J$162=true),Liquor!M56&amp;MOC!$I$162,if(AND(MOC!$J$161=true,MOC!$J$162=true),MOC!$I$161&amp;Liquor!M56&amp;MOC!$I$165,Liquor!M56)))))</f>
        <v/>
      </c>
      <c r="E4427" s="450" t="str">
        <f>if(Liquor!P56=0,"",if(ISBLANK(Liquor!P56),"",Liquor!P56))</f>
        <v/>
      </c>
      <c r="G4427" s="450" t="str">
        <f>Substitute(if(Liquor!P56=0,"",if(ISBLANK(Liquor!P56),"",if(AND(MOC!$J$164=true,MOC!$J$165=false),MOC!$I$164&amp;$B$4381,if(AND(MOC!$J$164=false,MOC!$J$165=true),$B$4381&amp;MOC!$I$165,if(AND(MOC!$J$164=true,MOC!$J$165=true),MOC!$I$164&amp;$B$4381&amp;MOC!$I$165,$B$4381)))))," Double ","")</f>
        <v/>
      </c>
      <c r="H4427" s="780">
        <f t="shared" si="45"/>
        <v>47</v>
      </c>
    </row>
    <row r="4428">
      <c r="A4428" s="779"/>
      <c r="D4428" s="795" t="str">
        <f>if(Liquor!P57=0,"",if(ISBLANK(Liquor!P57),"",if(AND(MOC!$J$161=true,MOC!$J$162=false),MOC!$I$164&amp;Liquor!M57,if(AND(MOC!$J$161=false,MOC!$J$162=true),Liquor!M57&amp;MOC!$I$162,if(AND(MOC!$J$161=true,MOC!$J$162=true),MOC!$I$161&amp;Liquor!M57&amp;MOC!$I$165,Liquor!M57)))))</f>
        <v/>
      </c>
      <c r="E4428" s="450" t="str">
        <f>if(Liquor!P57=0,"",if(ISBLANK(Liquor!P57),"",Liquor!P57))</f>
        <v/>
      </c>
      <c r="G4428" s="450" t="str">
        <f>Substitute(if(Liquor!P57=0,"",if(ISBLANK(Liquor!P57),"",if(AND(MOC!$J$164=true,MOC!$J$165=false),MOC!$I$164&amp;$B$4381,if(AND(MOC!$J$164=false,MOC!$J$165=true),$B$4381&amp;MOC!$I$165,if(AND(MOC!$J$164=true,MOC!$J$165=true),MOC!$I$164&amp;$B$4381&amp;MOC!$I$165,$B$4381)))))," Double ","")</f>
        <v/>
      </c>
      <c r="H4428" s="780">
        <f t="shared" si="45"/>
        <v>48</v>
      </c>
    </row>
    <row r="4429">
      <c r="A4429" s="779"/>
      <c r="D4429" s="795" t="str">
        <f>if(Liquor!P58=0,"",if(ISBLANK(Liquor!P58),"",if(AND(MOC!$J$161=true,MOC!$J$162=false),MOC!$I$164&amp;Liquor!M58,if(AND(MOC!$J$161=false,MOC!$J$162=true),Liquor!M58&amp;MOC!$I$162,if(AND(MOC!$J$161=true,MOC!$J$162=true),MOC!$I$161&amp;Liquor!M58&amp;MOC!$I$165,Liquor!M58)))))</f>
        <v/>
      </c>
      <c r="E4429" s="450" t="str">
        <f>if(Liquor!P58=0,"",if(ISBLANK(Liquor!P58),"",Liquor!P58))</f>
        <v/>
      </c>
      <c r="G4429" s="450" t="str">
        <f>Substitute(if(Liquor!P58=0,"",if(ISBLANK(Liquor!P58),"",if(AND(MOC!$J$164=true,MOC!$J$165=false),MOC!$I$164&amp;$B$4381,if(AND(MOC!$J$164=false,MOC!$J$165=true),$B$4381&amp;MOC!$I$165,if(AND(MOC!$J$164=true,MOC!$J$165=true),MOC!$I$164&amp;$B$4381&amp;MOC!$I$165,$B$4381)))))," Double ","")</f>
        <v/>
      </c>
      <c r="H4429" s="780">
        <f t="shared" si="45"/>
        <v>49</v>
      </c>
    </row>
    <row r="4430">
      <c r="A4430" s="779"/>
      <c r="D4430" s="795" t="str">
        <f>if(Liquor!P59=0,"",if(ISBLANK(Liquor!P59),"",if(AND(MOC!$J$161=true,MOC!$J$162=false),MOC!$I$164&amp;Liquor!M59,if(AND(MOC!$J$161=false,MOC!$J$162=true),Liquor!M59&amp;MOC!$I$162,if(AND(MOC!$J$161=true,MOC!$J$162=true),MOC!$I$161&amp;Liquor!M59&amp;MOC!$I$165,Liquor!M59)))))</f>
        <v/>
      </c>
      <c r="E4430" s="450" t="str">
        <f>if(Liquor!P59=0,"",if(ISBLANK(Liquor!P59),"",Liquor!P59))</f>
        <v/>
      </c>
      <c r="G4430" s="450" t="str">
        <f>Substitute(if(Liquor!P59=0,"",if(ISBLANK(Liquor!P59),"",if(AND(MOC!$J$164=true,MOC!$J$165=false),MOC!$I$164&amp;$B$4381,if(AND(MOC!$J$164=false,MOC!$J$165=true),$B$4381&amp;MOC!$I$165,if(AND(MOC!$J$164=true,MOC!$J$165=true),MOC!$I$164&amp;$B$4381&amp;MOC!$I$165,$B$4381)))))," Double ","")</f>
        <v/>
      </c>
      <c r="H4430" s="780">
        <f t="shared" si="45"/>
        <v>50</v>
      </c>
    </row>
    <row r="4431">
      <c r="A4431" s="779"/>
      <c r="D4431" s="795" t="str">
        <f>if(Liquor!P60=0,"",if(ISBLANK(Liquor!P60),"",if(AND(MOC!$J$161=true,MOC!$J$162=false),MOC!$I$164&amp;Liquor!M60,if(AND(MOC!$J$161=false,MOC!$J$162=true),Liquor!M60&amp;MOC!$I$162,if(AND(MOC!$J$161=true,MOC!$J$162=true),MOC!$I$161&amp;Liquor!M60&amp;MOC!$I$165,Liquor!M60)))))</f>
        <v/>
      </c>
      <c r="E4431" s="450" t="str">
        <f>if(Liquor!P60=0,"",if(ISBLANK(Liquor!P60),"",Liquor!P60))</f>
        <v/>
      </c>
      <c r="G4431" s="450" t="str">
        <f>Substitute(if(Liquor!P60=0,"",if(ISBLANK(Liquor!P60),"",if(AND(MOC!$J$164=true,MOC!$J$165=false),MOC!$I$164&amp;$B$4381,if(AND(MOC!$J$164=false,MOC!$J$165=true),$B$4381&amp;MOC!$I$165,if(AND(MOC!$J$164=true,MOC!$J$165=true),MOC!$I$164&amp;$B$4381&amp;MOC!$I$165,$B$4381)))))," Double ","")</f>
        <v/>
      </c>
      <c r="H4431" s="780">
        <f t="shared" si="45"/>
        <v>51</v>
      </c>
    </row>
    <row r="4432">
      <c r="A4432" s="779"/>
      <c r="D4432" s="795" t="str">
        <f>if(Liquor!P61=0,"",if(ISBLANK(Liquor!P61),"",if(AND(MOC!$J$161=true,MOC!$J$162=false),MOC!$I$164&amp;Liquor!M61,if(AND(MOC!$J$161=false,MOC!$J$162=true),Liquor!M61&amp;MOC!$I$162,if(AND(MOC!$J$161=true,MOC!$J$162=true),MOC!$I$161&amp;Liquor!M61&amp;MOC!$I$165,Liquor!M61)))))</f>
        <v/>
      </c>
      <c r="E4432" s="450" t="str">
        <f>if(Liquor!P61=0,"",if(ISBLANK(Liquor!P61),"",Liquor!P61))</f>
        <v/>
      </c>
      <c r="G4432" s="450" t="str">
        <f>Substitute(if(Liquor!P61=0,"",if(ISBLANK(Liquor!P61),"",if(AND(MOC!$J$164=true,MOC!$J$165=false),MOC!$I$164&amp;$B$4381,if(AND(MOC!$J$164=false,MOC!$J$165=true),$B$4381&amp;MOC!$I$165,if(AND(MOC!$J$164=true,MOC!$J$165=true),MOC!$I$164&amp;$B$4381&amp;MOC!$I$165,$B$4381)))))," Double ","")</f>
        <v/>
      </c>
      <c r="H4432" s="780">
        <f t="shared" si="45"/>
        <v>52</v>
      </c>
    </row>
    <row r="4433">
      <c r="A4433" s="779"/>
      <c r="D4433" s="795" t="str">
        <f>if(Liquor!P62=0,"",if(ISBLANK(Liquor!P62),"",if(AND(MOC!$J$161=true,MOC!$J$162=false),MOC!$I$164&amp;Liquor!M62,if(AND(MOC!$J$161=false,MOC!$J$162=true),Liquor!M62&amp;MOC!$I$162,if(AND(MOC!$J$161=true,MOC!$J$162=true),MOC!$I$161&amp;Liquor!M62&amp;MOC!$I$165,Liquor!M62)))))</f>
        <v/>
      </c>
      <c r="E4433" s="450" t="str">
        <f>if(Liquor!P62=0,"",if(ISBLANK(Liquor!P62),"",Liquor!P62))</f>
        <v/>
      </c>
      <c r="G4433" s="450" t="str">
        <f>Substitute(if(Liquor!P62=0,"",if(ISBLANK(Liquor!P62),"",if(AND(MOC!$J$164=true,MOC!$J$165=false),MOC!$I$164&amp;$B$4381,if(AND(MOC!$J$164=false,MOC!$J$165=true),$B$4381&amp;MOC!$I$165,if(AND(MOC!$J$164=true,MOC!$J$165=true),MOC!$I$164&amp;$B$4381&amp;MOC!$I$165,$B$4381)))))," Double ","")</f>
        <v/>
      </c>
      <c r="H4433" s="780">
        <f t="shared" si="45"/>
        <v>53</v>
      </c>
    </row>
    <row r="4434">
      <c r="A4434" s="779"/>
      <c r="D4434" s="795" t="str">
        <f>if(Liquor!P63=0,"",if(ISBLANK(Liquor!P63),"",if(AND(MOC!$J$161=true,MOC!$J$162=false),MOC!$I$164&amp;Liquor!M63,if(AND(MOC!$J$161=false,MOC!$J$162=true),Liquor!M63&amp;MOC!$I$162,if(AND(MOC!$J$161=true,MOC!$J$162=true),MOC!$I$161&amp;Liquor!M63&amp;MOC!$I$165,Liquor!M63)))))</f>
        <v/>
      </c>
      <c r="E4434" s="450" t="str">
        <f>if(Liquor!P63=0,"",if(ISBLANK(Liquor!P63),"",Liquor!P63))</f>
        <v/>
      </c>
      <c r="G4434" s="450" t="str">
        <f>Substitute(if(Liquor!P63=0,"",if(ISBLANK(Liquor!P63),"",if(AND(MOC!$J$164=true,MOC!$J$165=false),MOC!$I$164&amp;$B$4381,if(AND(MOC!$J$164=false,MOC!$J$165=true),$B$4381&amp;MOC!$I$165,if(AND(MOC!$J$164=true,MOC!$J$165=true),MOC!$I$164&amp;$B$4381&amp;MOC!$I$165,$B$4381)))))," Double ","")</f>
        <v/>
      </c>
      <c r="H4434" s="780">
        <f t="shared" si="45"/>
        <v>54</v>
      </c>
    </row>
    <row r="4435">
      <c r="A4435" s="779"/>
      <c r="D4435" s="795" t="str">
        <f>if(Liquor!P64=0,"",if(ISBLANK(Liquor!P64),"",if(AND(MOC!$J$161=true,MOC!$J$162=false),MOC!$I$164&amp;Liquor!M64,if(AND(MOC!$J$161=false,MOC!$J$162=true),Liquor!M64&amp;MOC!$I$162,if(AND(MOC!$J$161=true,MOC!$J$162=true),MOC!$I$161&amp;Liquor!M64&amp;MOC!$I$165,Liquor!M64)))))</f>
        <v/>
      </c>
      <c r="E4435" s="450" t="str">
        <f>if(Liquor!P64=0,"",if(ISBLANK(Liquor!P64),"",Liquor!P64))</f>
        <v/>
      </c>
      <c r="G4435" s="450" t="str">
        <f>Substitute(if(Liquor!P64=0,"",if(ISBLANK(Liquor!P64),"",if(AND(MOC!$J$164=true,MOC!$J$165=false),MOC!$I$164&amp;$B$4381,if(AND(MOC!$J$164=false,MOC!$J$165=true),$B$4381&amp;MOC!$I$165,if(AND(MOC!$J$164=true,MOC!$J$165=true),MOC!$I$164&amp;$B$4381&amp;MOC!$I$165,$B$4381)))))," Double ","")</f>
        <v/>
      </c>
      <c r="H4435" s="780">
        <f t="shared" si="45"/>
        <v>55</v>
      </c>
    </row>
    <row r="4436">
      <c r="A4436" s="779"/>
      <c r="D4436" s="795" t="str">
        <f>if(Liquor!P65=0,"",if(ISBLANK(Liquor!P65),"",if(AND(MOC!$J$161=true,MOC!$J$162=false),MOC!$I$164&amp;Liquor!M65,if(AND(MOC!$J$161=false,MOC!$J$162=true),Liquor!M65&amp;MOC!$I$162,if(AND(MOC!$J$161=true,MOC!$J$162=true),MOC!$I$161&amp;Liquor!M65&amp;MOC!$I$165,Liquor!M65)))))</f>
        <v/>
      </c>
      <c r="E4436" s="450" t="str">
        <f>if(Liquor!P65=0,"",if(ISBLANK(Liquor!P65),"",Liquor!P65))</f>
        <v/>
      </c>
      <c r="G4436" s="450" t="str">
        <f>Substitute(if(Liquor!P65=0,"",if(ISBLANK(Liquor!P65),"",if(AND(MOC!$J$164=true,MOC!$J$165=false),MOC!$I$164&amp;$B$4381,if(AND(MOC!$J$164=false,MOC!$J$165=true),$B$4381&amp;MOC!$I$165,if(AND(MOC!$J$164=true,MOC!$J$165=true),MOC!$I$164&amp;$B$4381&amp;MOC!$I$165,$B$4381)))))," Double ","")</f>
        <v/>
      </c>
      <c r="H4436" s="780">
        <f t="shared" si="45"/>
        <v>56</v>
      </c>
    </row>
    <row r="4437">
      <c r="A4437" s="779"/>
      <c r="D4437" s="795" t="str">
        <f>if(Liquor!P66=0,"",if(ISBLANK(Liquor!P66),"",if(AND(MOC!$J$161=true,MOC!$J$162=false),MOC!$I$164&amp;Liquor!M66,if(AND(MOC!$J$161=false,MOC!$J$162=true),Liquor!M66&amp;MOC!$I$162,if(AND(MOC!$J$161=true,MOC!$J$162=true),MOC!$I$161&amp;Liquor!M66&amp;MOC!$I$165,Liquor!M66)))))</f>
        <v/>
      </c>
      <c r="E4437" s="450" t="str">
        <f>if(Liquor!P66=0,"",if(ISBLANK(Liquor!P66),"",Liquor!P66))</f>
        <v/>
      </c>
      <c r="G4437" s="450" t="str">
        <f>Substitute(if(Liquor!P66=0,"",if(ISBLANK(Liquor!P66),"",if(AND(MOC!$J$164=true,MOC!$J$165=false),MOC!$I$164&amp;$B$4381,if(AND(MOC!$J$164=false,MOC!$J$165=true),$B$4381&amp;MOC!$I$165,if(AND(MOC!$J$164=true,MOC!$J$165=true),MOC!$I$164&amp;$B$4381&amp;MOC!$I$165,$B$4381)))))," Double ","")</f>
        <v/>
      </c>
      <c r="H4437" s="780">
        <f t="shared" si="45"/>
        <v>57</v>
      </c>
    </row>
    <row r="4438">
      <c r="A4438" s="779"/>
      <c r="D4438" s="795" t="str">
        <f>if(Liquor!P67=0,"",if(ISBLANK(Liquor!P67),"",if(AND(MOC!$J$161=true,MOC!$J$162=false),MOC!$I$164&amp;Liquor!M67,if(AND(MOC!$J$161=false,MOC!$J$162=true),Liquor!M67&amp;MOC!$I$162,if(AND(MOC!$J$161=true,MOC!$J$162=true),MOC!$I$161&amp;Liquor!M67&amp;MOC!$I$165,Liquor!M67)))))</f>
        <v/>
      </c>
      <c r="E4438" s="450" t="str">
        <f>if(Liquor!P67=0,"",if(ISBLANK(Liquor!P67),"",Liquor!P67))</f>
        <v/>
      </c>
      <c r="G4438" s="450" t="str">
        <f>Substitute(if(Liquor!P67=0,"",if(ISBLANK(Liquor!P67),"",if(AND(MOC!$J$164=true,MOC!$J$165=false),MOC!$I$164&amp;$B$4381,if(AND(MOC!$J$164=false,MOC!$J$165=true),$B$4381&amp;MOC!$I$165,if(AND(MOC!$J$164=true,MOC!$J$165=true),MOC!$I$164&amp;$B$4381&amp;MOC!$I$165,$B$4381)))))," Double ","")</f>
        <v/>
      </c>
      <c r="H4438" s="780">
        <f t="shared" si="45"/>
        <v>58</v>
      </c>
    </row>
    <row r="4439">
      <c r="A4439" s="779"/>
      <c r="D4439" s="795" t="str">
        <f>if(Liquor!P68=0,"",if(ISBLANK(Liquor!P68),"",if(AND(MOC!$J$161=true,MOC!$J$162=false),MOC!$I$164&amp;Liquor!M68,if(AND(MOC!$J$161=false,MOC!$J$162=true),Liquor!M68&amp;MOC!$I$162,if(AND(MOC!$J$161=true,MOC!$J$162=true),MOC!$I$161&amp;Liquor!M68&amp;MOC!$I$165,Liquor!M68)))))</f>
        <v/>
      </c>
      <c r="E4439" s="450" t="str">
        <f>if(Liquor!P68=0,"",if(ISBLANK(Liquor!P68),"",Liquor!P68))</f>
        <v/>
      </c>
      <c r="G4439" s="450" t="str">
        <f>Substitute(if(Liquor!P68=0,"",if(ISBLANK(Liquor!P68),"",if(AND(MOC!$J$164=true,MOC!$J$165=false),MOC!$I$164&amp;$B$4381,if(AND(MOC!$J$164=false,MOC!$J$165=true),$B$4381&amp;MOC!$I$165,if(AND(MOC!$J$164=true,MOC!$J$165=true),MOC!$I$164&amp;$B$4381&amp;MOC!$I$165,$B$4381)))))," Double ","")</f>
        <v/>
      </c>
      <c r="H4439" s="780">
        <f t="shared" si="45"/>
        <v>59</v>
      </c>
    </row>
    <row r="4440">
      <c r="A4440" s="779"/>
      <c r="D4440" s="795" t="str">
        <f>if(Liquor!P69=0,"",if(ISBLANK(Liquor!P69),"",if(AND(MOC!$J$161=true,MOC!$J$162=false),MOC!$I$164&amp;Liquor!M69,if(AND(MOC!$J$161=false,MOC!$J$162=true),Liquor!M69&amp;MOC!$I$162,if(AND(MOC!$J$161=true,MOC!$J$162=true),MOC!$I$161&amp;Liquor!M69&amp;MOC!$I$165,Liquor!M69)))))</f>
        <v/>
      </c>
      <c r="E4440" s="450" t="str">
        <f>if(Liquor!P69=0,"",if(ISBLANK(Liquor!P69),"",Liquor!P69))</f>
        <v/>
      </c>
      <c r="G4440" s="450" t="str">
        <f>Substitute(if(Liquor!P69=0,"",if(ISBLANK(Liquor!P69),"",if(AND(MOC!$J$164=true,MOC!$J$165=false),MOC!$I$164&amp;$B$4381,if(AND(MOC!$J$164=false,MOC!$J$165=true),$B$4381&amp;MOC!$I$165,if(AND(MOC!$J$164=true,MOC!$J$165=true),MOC!$I$164&amp;$B$4381&amp;MOC!$I$165,$B$4381)))))," Double ","")</f>
        <v/>
      </c>
      <c r="H4440" s="780">
        <f t="shared" si="45"/>
        <v>60</v>
      </c>
    </row>
    <row r="4441">
      <c r="A4441" s="779"/>
      <c r="D4441" s="795" t="str">
        <f>if(Liquor!P70=0,"",if(ISBLANK(Liquor!P70),"",if(AND(MOC!$J$161=true,MOC!$J$162=false),MOC!$I$164&amp;Liquor!M70,if(AND(MOC!$J$161=false,MOC!$J$162=true),Liquor!M70&amp;MOC!$I$162,if(AND(MOC!$J$161=true,MOC!$J$162=true),MOC!$I$161&amp;Liquor!M70&amp;MOC!$I$165,Liquor!M70)))))</f>
        <v/>
      </c>
      <c r="E4441" s="450" t="str">
        <f>if(Liquor!P70=0,"",if(ISBLANK(Liquor!P70),"",Liquor!P70))</f>
        <v/>
      </c>
      <c r="G4441" s="450" t="str">
        <f>Substitute(if(Liquor!P70=0,"",if(ISBLANK(Liquor!P70),"",if(AND(MOC!$J$164=true,MOC!$J$165=false),MOC!$I$164&amp;$B$4381,if(AND(MOC!$J$164=false,MOC!$J$165=true),$B$4381&amp;MOC!$I$165,if(AND(MOC!$J$164=true,MOC!$J$165=true),MOC!$I$164&amp;$B$4381&amp;MOC!$I$165,$B$4381)))))," Double ","")</f>
        <v/>
      </c>
      <c r="H4441" s="780">
        <f t="shared" si="45"/>
        <v>61</v>
      </c>
    </row>
    <row r="4442">
      <c r="A4442" s="779"/>
      <c r="D4442" s="795" t="str">
        <f>if(Liquor!P71=0,"",if(ISBLANK(Liquor!P71),"",if(AND(MOC!$J$161=true,MOC!$J$162=false),MOC!$I$164&amp;Liquor!M71,if(AND(MOC!$J$161=false,MOC!$J$162=true),Liquor!M71&amp;MOC!$I$162,if(AND(MOC!$J$161=true,MOC!$J$162=true),MOC!$I$161&amp;Liquor!M71&amp;MOC!$I$165,Liquor!M71)))))</f>
        <v/>
      </c>
      <c r="E4442" s="450" t="str">
        <f>if(Liquor!P71=0,"",if(ISBLANK(Liquor!P71),"",Liquor!P71))</f>
        <v/>
      </c>
      <c r="G4442" s="450" t="str">
        <f>Substitute(if(Liquor!P71=0,"",if(ISBLANK(Liquor!P71),"",if(AND(MOC!$J$164=true,MOC!$J$165=false),MOC!$I$164&amp;$B$4381,if(AND(MOC!$J$164=false,MOC!$J$165=true),$B$4381&amp;MOC!$I$165,if(AND(MOC!$J$164=true,MOC!$J$165=true),MOC!$I$164&amp;$B$4381&amp;MOC!$I$165,$B$4381)))))," Double ","")</f>
        <v/>
      </c>
      <c r="H4442" s="780">
        <f t="shared" si="45"/>
        <v>62</v>
      </c>
    </row>
    <row r="4443">
      <c r="A4443" s="779"/>
      <c r="D4443" s="795" t="str">
        <f>if(Liquor!P72=0,"",if(ISBLANK(Liquor!P72),"",if(AND(MOC!$J$161=true,MOC!$J$162=false),MOC!$I$164&amp;Liquor!M72,if(AND(MOC!$J$161=false,MOC!$J$162=true),Liquor!M72&amp;MOC!$I$162,if(AND(MOC!$J$161=true,MOC!$J$162=true),MOC!$I$161&amp;Liquor!M72&amp;MOC!$I$165,Liquor!M72)))))</f>
        <v/>
      </c>
      <c r="E4443" s="450" t="str">
        <f>if(Liquor!P72=0,"",if(ISBLANK(Liquor!P72),"",Liquor!P72))</f>
        <v/>
      </c>
      <c r="G4443" s="450" t="str">
        <f>Substitute(if(Liquor!P72=0,"",if(ISBLANK(Liquor!P72),"",if(AND(MOC!$J$164=true,MOC!$J$165=false),MOC!$I$164&amp;$B$4381,if(AND(MOC!$J$164=false,MOC!$J$165=true),$B$4381&amp;MOC!$I$165,if(AND(MOC!$J$164=true,MOC!$J$165=true),MOC!$I$164&amp;$B$4381&amp;MOC!$I$165,$B$4381)))))," Double ","")</f>
        <v/>
      </c>
      <c r="H4443" s="780">
        <f t="shared" si="45"/>
        <v>63</v>
      </c>
    </row>
    <row r="4444">
      <c r="A4444" s="779"/>
      <c r="D4444" s="795" t="str">
        <f>if(Liquor!P73=0,"",if(ISBLANK(Liquor!P73),"",if(AND(MOC!$J$161=true,MOC!$J$162=false),MOC!$I$164&amp;Liquor!M73,if(AND(MOC!$J$161=false,MOC!$J$162=true),Liquor!M73&amp;MOC!$I$162,if(AND(MOC!$J$161=true,MOC!$J$162=true),MOC!$I$161&amp;Liquor!M73&amp;MOC!$I$165,Liquor!M73)))))</f>
        <v/>
      </c>
      <c r="E4444" s="450" t="str">
        <f>if(Liquor!P73=0,"",if(ISBLANK(Liquor!P73),"",Liquor!P73))</f>
        <v/>
      </c>
      <c r="G4444" s="450" t="str">
        <f>Substitute(if(Liquor!P73=0,"",if(ISBLANK(Liquor!P73),"",if(AND(MOC!$J$164=true,MOC!$J$165=false),MOC!$I$164&amp;$B$4381,if(AND(MOC!$J$164=false,MOC!$J$165=true),$B$4381&amp;MOC!$I$165,if(AND(MOC!$J$164=true,MOC!$J$165=true),MOC!$I$164&amp;$B$4381&amp;MOC!$I$165,$B$4381)))))," Double ","")</f>
        <v/>
      </c>
      <c r="H4444" s="780">
        <f t="shared" si="45"/>
        <v>64</v>
      </c>
    </row>
    <row r="4445">
      <c r="A4445" s="779"/>
      <c r="D4445" s="795" t="str">
        <f>if(Liquor!P74=0,"",if(ISBLANK(Liquor!P74),"",if(AND(MOC!$J$161=true,MOC!$J$162=false),MOC!$I$164&amp;Liquor!M74,if(AND(MOC!$J$161=false,MOC!$J$162=true),Liquor!M74&amp;MOC!$I$162,if(AND(MOC!$J$161=true,MOC!$J$162=true),MOC!$I$161&amp;Liquor!M74&amp;MOC!$I$165,Liquor!M74)))))</f>
        <v/>
      </c>
      <c r="E4445" s="450" t="str">
        <f>if(Liquor!P74=0,"",if(ISBLANK(Liquor!P74),"",Liquor!P74))</f>
        <v/>
      </c>
      <c r="G4445" s="450" t="str">
        <f>Substitute(if(Liquor!P74=0,"",if(ISBLANK(Liquor!P74),"",if(AND(MOC!$J$164=true,MOC!$J$165=false),MOC!$I$164&amp;$B$4381,if(AND(MOC!$J$164=false,MOC!$J$165=true),$B$4381&amp;MOC!$I$165,if(AND(MOC!$J$164=true,MOC!$J$165=true),MOC!$I$164&amp;$B$4381&amp;MOC!$I$165,$B$4381)))))," Double ","")</f>
        <v/>
      </c>
      <c r="H4445" s="780">
        <f t="shared" si="45"/>
        <v>65</v>
      </c>
    </row>
    <row r="4446">
      <c r="A4446" s="779"/>
      <c r="D4446" s="795" t="str">
        <f>if(Liquor!P75=0,"",if(ISBLANK(Liquor!P75),"",if(AND(MOC!$J$161=true,MOC!$J$162=false),MOC!$I$164&amp;Liquor!M75,if(AND(MOC!$J$161=false,MOC!$J$162=true),Liquor!M75&amp;MOC!$I$162,if(AND(MOC!$J$161=true,MOC!$J$162=true),MOC!$I$161&amp;Liquor!M75&amp;MOC!$I$165,Liquor!M75)))))</f>
        <v/>
      </c>
      <c r="E4446" s="450" t="str">
        <f>if(Liquor!P75=0,"",if(ISBLANK(Liquor!P75),"",Liquor!P75))</f>
        <v/>
      </c>
      <c r="G4446" s="450" t="str">
        <f>Substitute(if(Liquor!P75=0,"",if(ISBLANK(Liquor!P75),"",if(AND(MOC!$J$164=true,MOC!$J$165=false),MOC!$I$164&amp;$B$4381,if(AND(MOC!$J$164=false,MOC!$J$165=true),$B$4381&amp;MOC!$I$165,if(AND(MOC!$J$164=true,MOC!$J$165=true),MOC!$I$164&amp;$B$4381&amp;MOC!$I$165,$B$4381)))))," Double ","")</f>
        <v/>
      </c>
      <c r="H4446" s="780">
        <f t="shared" si="45"/>
        <v>66</v>
      </c>
    </row>
    <row r="4447">
      <c r="A4447" s="779"/>
      <c r="D4447" s="795" t="str">
        <f>if(Liquor!P76=0,"",if(ISBLANK(Liquor!P76),"",if(AND(MOC!$J$161=true,MOC!$J$162=false),MOC!$I$164&amp;Liquor!M76,if(AND(MOC!$J$161=false,MOC!$J$162=true),Liquor!M76&amp;MOC!$I$162,if(AND(MOC!$J$161=true,MOC!$J$162=true),MOC!$I$161&amp;Liquor!M76&amp;MOC!$I$165,Liquor!M76)))))</f>
        <v/>
      </c>
      <c r="E4447" s="450" t="str">
        <f>if(Liquor!P76=0,"",if(ISBLANK(Liquor!P76),"",Liquor!P76))</f>
        <v/>
      </c>
      <c r="G4447" s="450" t="str">
        <f>Substitute(if(Liquor!P76=0,"",if(ISBLANK(Liquor!P76),"",if(AND(MOC!$J$164=true,MOC!$J$165=false),MOC!$I$164&amp;$B$4381,if(AND(MOC!$J$164=false,MOC!$J$165=true),$B$4381&amp;MOC!$I$165,if(AND(MOC!$J$164=true,MOC!$J$165=true),MOC!$I$164&amp;$B$4381&amp;MOC!$I$165,$B$4381)))))," Double ","")</f>
        <v/>
      </c>
      <c r="H4447" s="780">
        <f t="shared" si="45"/>
        <v>67</v>
      </c>
    </row>
    <row r="4448">
      <c r="A4448" s="779"/>
      <c r="D4448" s="795" t="str">
        <f>if(Liquor!P77=0,"",if(ISBLANK(Liquor!P77),"",if(AND(MOC!$J$161=true,MOC!$J$162=false),MOC!$I$164&amp;Liquor!M77,if(AND(MOC!$J$161=false,MOC!$J$162=true),Liquor!M77&amp;MOC!$I$162,if(AND(MOC!$J$161=true,MOC!$J$162=true),MOC!$I$161&amp;Liquor!M77&amp;MOC!$I$165,Liquor!M77)))))</f>
        <v/>
      </c>
      <c r="E4448" s="450" t="str">
        <f>if(Liquor!P77=0,"",if(ISBLANK(Liquor!P77),"",Liquor!P77))</f>
        <v/>
      </c>
      <c r="G4448" s="450" t="str">
        <f>Substitute(if(Liquor!P77=0,"",if(ISBLANK(Liquor!P77),"",if(AND(MOC!$J$164=true,MOC!$J$165=false),MOC!$I$164&amp;$B$4381,if(AND(MOC!$J$164=false,MOC!$J$165=true),$B$4381&amp;MOC!$I$165,if(AND(MOC!$J$164=true,MOC!$J$165=true),MOC!$I$164&amp;$B$4381&amp;MOC!$I$165,$B$4381)))))," Double ","")</f>
        <v/>
      </c>
      <c r="H4448" s="780">
        <f t="shared" si="45"/>
        <v>68</v>
      </c>
    </row>
    <row r="4449">
      <c r="A4449" s="779"/>
      <c r="D4449" s="795" t="str">
        <f>if(Liquor!P78=0,"",if(ISBLANK(Liquor!P78),"",if(AND(MOC!$J$161=true,MOC!$J$162=false),MOC!$I$164&amp;Liquor!M78,if(AND(MOC!$J$161=false,MOC!$J$162=true),Liquor!M78&amp;MOC!$I$162,if(AND(MOC!$J$161=true,MOC!$J$162=true),MOC!$I$161&amp;Liquor!M78&amp;MOC!$I$165,Liquor!M78)))))</f>
        <v/>
      </c>
      <c r="E4449" s="450" t="str">
        <f>if(Liquor!P78=0,"",if(ISBLANK(Liquor!P78),"",Liquor!P78))</f>
        <v/>
      </c>
      <c r="G4449" s="450" t="str">
        <f>Substitute(if(Liquor!P78=0,"",if(ISBLANK(Liquor!P78),"",if(AND(MOC!$J$164=true,MOC!$J$165=false),MOC!$I$164&amp;$B$4381,if(AND(MOC!$J$164=false,MOC!$J$165=true),$B$4381&amp;MOC!$I$165,if(AND(MOC!$J$164=true,MOC!$J$165=true),MOC!$I$164&amp;$B$4381&amp;MOC!$I$165,$B$4381)))))," Double ","")</f>
        <v/>
      </c>
      <c r="H4449" s="780">
        <f t="shared" si="45"/>
        <v>69</v>
      </c>
    </row>
    <row r="4450">
      <c r="A4450" s="779"/>
      <c r="D4450" s="795" t="str">
        <f>if(Liquor!P79=0,"",if(ISBLANK(Liquor!P79),"",if(AND(MOC!$J$161=true,MOC!$J$162=false),MOC!$I$164&amp;Liquor!M79,if(AND(MOC!$J$161=false,MOC!$J$162=true),Liquor!M79&amp;MOC!$I$162,if(AND(MOC!$J$161=true,MOC!$J$162=true),MOC!$I$161&amp;Liquor!M79&amp;MOC!$I$165,Liquor!M79)))))</f>
        <v/>
      </c>
      <c r="E4450" s="450" t="str">
        <f>if(Liquor!P79=0,"",if(ISBLANK(Liquor!P79),"",Liquor!P79))</f>
        <v/>
      </c>
      <c r="G4450" s="450" t="str">
        <f>Substitute(if(Liquor!P79=0,"",if(ISBLANK(Liquor!P79),"",if(AND(MOC!$J$164=true,MOC!$J$165=false),MOC!$I$164&amp;$B$4381,if(AND(MOC!$J$164=false,MOC!$J$165=true),$B$4381&amp;MOC!$I$165,if(AND(MOC!$J$164=true,MOC!$J$165=true),MOC!$I$164&amp;$B$4381&amp;MOC!$I$165,$B$4381)))))," Double ","")</f>
        <v/>
      </c>
      <c r="H4450" s="780">
        <f t="shared" si="45"/>
        <v>70</v>
      </c>
    </row>
    <row r="4451">
      <c r="A4451" s="779"/>
      <c r="D4451" s="795" t="str">
        <f>if(Liquor!P80=0,"",if(ISBLANK(Liquor!P80),"",if(AND(MOC!$J$161=true,MOC!$J$162=false),MOC!$I$164&amp;Liquor!M80,if(AND(MOC!$J$161=false,MOC!$J$162=true),Liquor!M80&amp;MOC!$I$162,if(AND(MOC!$J$161=true,MOC!$J$162=true),MOC!$I$161&amp;Liquor!M80&amp;MOC!$I$165,Liquor!M80)))))</f>
        <v/>
      </c>
      <c r="E4451" s="450" t="str">
        <f>if(Liquor!P80=0,"",if(ISBLANK(Liquor!P80),"",Liquor!P80))</f>
        <v/>
      </c>
      <c r="G4451" s="450" t="str">
        <f>Substitute(if(Liquor!P80=0,"",if(ISBLANK(Liquor!P80),"",if(AND(MOC!$J$164=true,MOC!$J$165=false),MOC!$I$164&amp;$B$4381,if(AND(MOC!$J$164=false,MOC!$J$165=true),$B$4381&amp;MOC!$I$165,if(AND(MOC!$J$164=true,MOC!$J$165=true),MOC!$I$164&amp;$B$4381&amp;MOC!$I$165,$B$4381)))))," Double ","")</f>
        <v/>
      </c>
      <c r="H4451" s="780">
        <f t="shared" si="45"/>
        <v>71</v>
      </c>
    </row>
    <row r="4452">
      <c r="A4452" s="779"/>
      <c r="D4452" s="795" t="str">
        <f>if(Liquor!P81=0,"",if(ISBLANK(Liquor!P81),"",if(AND(MOC!$J$161=true,MOC!$J$162=false),MOC!$I$164&amp;Liquor!M81,if(AND(MOC!$J$161=false,MOC!$J$162=true),Liquor!M81&amp;MOC!$I$162,if(AND(MOC!$J$161=true,MOC!$J$162=true),MOC!$I$161&amp;Liquor!M81&amp;MOC!$I$165,Liquor!M81)))))</f>
        <v/>
      </c>
      <c r="E4452" s="450" t="str">
        <f>if(Liquor!P81=0,"",if(ISBLANK(Liquor!P81),"",Liquor!P81))</f>
        <v/>
      </c>
      <c r="G4452" s="450" t="str">
        <f>Substitute(if(Liquor!P81=0,"",if(ISBLANK(Liquor!P81),"",if(AND(MOC!$J$164=true,MOC!$J$165=false),MOC!$I$164&amp;$B$4381,if(AND(MOC!$J$164=false,MOC!$J$165=true),$B$4381&amp;MOC!$I$165,if(AND(MOC!$J$164=true,MOC!$J$165=true),MOC!$I$164&amp;$B$4381&amp;MOC!$I$165,$B$4381)))))," Double ","")</f>
        <v/>
      </c>
      <c r="H4452" s="780">
        <f t="shared" si="45"/>
        <v>72</v>
      </c>
    </row>
    <row r="4453">
      <c r="A4453" s="779"/>
      <c r="D4453" s="795" t="str">
        <f>if(Liquor!P82=0,"",if(ISBLANK(Liquor!P82),"",if(AND(MOC!$J$161=true,MOC!$J$162=false),MOC!$I$164&amp;Liquor!M82,if(AND(MOC!$J$161=false,MOC!$J$162=true),Liquor!M82&amp;MOC!$I$162,if(AND(MOC!$J$161=true,MOC!$J$162=true),MOC!$I$161&amp;Liquor!M82&amp;MOC!$I$165,Liquor!M82)))))</f>
        <v/>
      </c>
      <c r="E4453" s="450" t="str">
        <f>if(Liquor!P82=0,"",if(ISBLANK(Liquor!P82),"",Liquor!P82))</f>
        <v/>
      </c>
      <c r="G4453" s="450" t="str">
        <f>Substitute(if(Liquor!P82=0,"",if(ISBLANK(Liquor!P82),"",if(AND(MOC!$J$164=true,MOC!$J$165=false),MOC!$I$164&amp;$B$4381,if(AND(MOC!$J$164=false,MOC!$J$165=true),$B$4381&amp;MOC!$I$165,if(AND(MOC!$J$164=true,MOC!$J$165=true),MOC!$I$164&amp;$B$4381&amp;MOC!$I$165,$B$4381)))))," Double ","")</f>
        <v/>
      </c>
      <c r="H4453" s="780">
        <f t="shared" si="45"/>
        <v>73</v>
      </c>
    </row>
    <row r="4454">
      <c r="A4454" s="779"/>
      <c r="D4454" s="795" t="str">
        <f>if(Liquor!P83=0,"",if(ISBLANK(Liquor!P83),"",if(AND(MOC!$J$161=true,MOC!$J$162=false),MOC!$I$164&amp;Liquor!M83,if(AND(MOC!$J$161=false,MOC!$J$162=true),Liquor!M83&amp;MOC!$I$162,if(AND(MOC!$J$161=true,MOC!$J$162=true),MOC!$I$161&amp;Liquor!M83&amp;MOC!$I$165,Liquor!M83)))))</f>
        <v/>
      </c>
      <c r="E4454" s="450" t="str">
        <f>if(Liquor!P83=0,"",if(ISBLANK(Liquor!P83),"",Liquor!P83))</f>
        <v/>
      </c>
      <c r="G4454" s="450" t="str">
        <f>Substitute(if(Liquor!P83=0,"",if(ISBLANK(Liquor!P83),"",if(AND(MOC!$J$164=true,MOC!$J$165=false),MOC!$I$164&amp;$B$4381,if(AND(MOC!$J$164=false,MOC!$J$165=true),$B$4381&amp;MOC!$I$165,if(AND(MOC!$J$164=true,MOC!$J$165=true),MOC!$I$164&amp;$B$4381&amp;MOC!$I$165,$B$4381)))))," Double ","")</f>
        <v/>
      </c>
      <c r="H4454" s="780">
        <f t="shared" si="45"/>
        <v>74</v>
      </c>
    </row>
    <row r="4455">
      <c r="A4455" s="779"/>
      <c r="D4455" s="795" t="str">
        <f>if(Liquor!P84=0,"",if(ISBLANK(Liquor!P84),"",if(AND(MOC!$J$161=true,MOC!$J$162=false),MOC!$I$164&amp;Liquor!M84,if(AND(MOC!$J$161=false,MOC!$J$162=true),Liquor!M84&amp;MOC!$I$162,if(AND(MOC!$J$161=true,MOC!$J$162=true),MOC!$I$161&amp;Liquor!M84&amp;MOC!$I$165,Liquor!M84)))))</f>
        <v/>
      </c>
      <c r="E4455" s="450" t="str">
        <f>if(Liquor!P84=0,"",if(ISBLANK(Liquor!P84),"",Liquor!P84))</f>
        <v/>
      </c>
      <c r="G4455" s="450" t="str">
        <f>Substitute(if(Liquor!P84=0,"",if(ISBLANK(Liquor!P84),"",if(AND(MOC!$J$164=true,MOC!$J$165=false),MOC!$I$164&amp;$B$4381,if(AND(MOC!$J$164=false,MOC!$J$165=true),$B$4381&amp;MOC!$I$165,if(AND(MOC!$J$164=true,MOC!$J$165=true),MOC!$I$164&amp;$B$4381&amp;MOC!$I$165,$B$4381)))))," Double ","")</f>
        <v/>
      </c>
      <c r="H4455" s="780">
        <f t="shared" si="45"/>
        <v>75</v>
      </c>
    </row>
    <row r="4456">
      <c r="A4456" s="779"/>
      <c r="D4456" s="795" t="str">
        <f>if(Liquor!P85=0,"",if(ISBLANK(Liquor!P85),"",if(AND(MOC!$J$161=true,MOC!$J$162=false),MOC!$I$164&amp;Liquor!M85,if(AND(MOC!$J$161=false,MOC!$J$162=true),Liquor!M85&amp;MOC!$I$162,if(AND(MOC!$J$161=true,MOC!$J$162=true),MOC!$I$161&amp;Liquor!M85&amp;MOC!$I$165,Liquor!M85)))))</f>
        <v/>
      </c>
      <c r="E4456" s="450" t="str">
        <f>if(Liquor!P85=0,"",if(ISBLANK(Liquor!P85),"",Liquor!P85))</f>
        <v/>
      </c>
      <c r="G4456" s="450" t="str">
        <f>Substitute(if(Liquor!P85=0,"",if(ISBLANK(Liquor!P85),"",if(AND(MOC!$J$164=true,MOC!$J$165=false),MOC!$I$164&amp;$B$4381,if(AND(MOC!$J$164=false,MOC!$J$165=true),$B$4381&amp;MOC!$I$165,if(AND(MOC!$J$164=true,MOC!$J$165=true),MOC!$I$164&amp;$B$4381&amp;MOC!$I$165,$B$4381)))))," Double ","")</f>
        <v/>
      </c>
      <c r="H4456" s="780">
        <f t="shared" si="45"/>
        <v>76</v>
      </c>
    </row>
    <row r="4457">
      <c r="A4457" s="779"/>
      <c r="D4457" s="795" t="str">
        <f>if(Liquor!P86=0,"",if(ISBLANK(Liquor!P86),"",if(AND(MOC!$J$161=true,MOC!$J$162=false),MOC!$I$164&amp;Liquor!M86,if(AND(MOC!$J$161=false,MOC!$J$162=true),Liquor!M86&amp;MOC!$I$162,if(AND(MOC!$J$161=true,MOC!$J$162=true),MOC!$I$161&amp;Liquor!M86&amp;MOC!$I$165,Liquor!M86)))))</f>
        <v/>
      </c>
      <c r="E4457" s="450" t="str">
        <f>if(Liquor!P86=0,"",if(ISBLANK(Liquor!P86),"",Liquor!P86))</f>
        <v/>
      </c>
      <c r="G4457" s="450" t="str">
        <f>Substitute(if(Liquor!P86=0,"",if(ISBLANK(Liquor!P86),"",if(AND(MOC!$J$164=true,MOC!$J$165=false),MOC!$I$164&amp;$B$4381,if(AND(MOC!$J$164=false,MOC!$J$165=true),$B$4381&amp;MOC!$I$165,if(AND(MOC!$J$164=true,MOC!$J$165=true),MOC!$I$164&amp;$B$4381&amp;MOC!$I$165,$B$4381)))))," Double ","")</f>
        <v/>
      </c>
      <c r="H4457" s="780">
        <f t="shared" si="45"/>
        <v>77</v>
      </c>
    </row>
    <row r="4458">
      <c r="A4458" s="779"/>
      <c r="D4458" s="795" t="str">
        <f>if(Liquor!P87=0,"",if(ISBLANK(Liquor!P87),"",if(AND(MOC!$J$161=true,MOC!$J$162=false),MOC!$I$164&amp;Liquor!M87,if(AND(MOC!$J$161=false,MOC!$J$162=true),Liquor!M87&amp;MOC!$I$162,if(AND(MOC!$J$161=true,MOC!$J$162=true),MOC!$I$161&amp;Liquor!M87&amp;MOC!$I$165,Liquor!M87)))))</f>
        <v/>
      </c>
      <c r="E4458" s="450" t="str">
        <f>if(Liquor!P87=0,"",if(ISBLANK(Liquor!P87),"",Liquor!P87))</f>
        <v/>
      </c>
      <c r="G4458" s="450" t="str">
        <f>Substitute(if(Liquor!P87=0,"",if(ISBLANK(Liquor!P87),"",if(AND(MOC!$J$164=true,MOC!$J$165=false),MOC!$I$164&amp;$B$4381,if(AND(MOC!$J$164=false,MOC!$J$165=true),$B$4381&amp;MOC!$I$165,if(AND(MOC!$J$164=true,MOC!$J$165=true),MOC!$I$164&amp;$B$4381&amp;MOC!$I$165,$B$4381)))))," Double ","")</f>
        <v/>
      </c>
      <c r="H4458" s="780">
        <f t="shared" si="45"/>
        <v>78</v>
      </c>
    </row>
    <row r="4459">
      <c r="A4459" s="779"/>
      <c r="D4459" s="795" t="str">
        <f>if(Liquor!P88=0,"",if(ISBLANK(Liquor!P88),"",if(AND(MOC!$J$161=true,MOC!$J$162=false),MOC!$I$164&amp;Liquor!M88,if(AND(MOC!$J$161=false,MOC!$J$162=true),Liquor!M88&amp;MOC!$I$162,if(AND(MOC!$J$161=true,MOC!$J$162=true),MOC!$I$161&amp;Liquor!M88&amp;MOC!$I$165,Liquor!M88)))))</f>
        <v/>
      </c>
      <c r="E4459" s="450" t="str">
        <f>if(Liquor!P88=0,"",if(ISBLANK(Liquor!P88),"",Liquor!P88))</f>
        <v/>
      </c>
      <c r="G4459" s="450" t="str">
        <f>Substitute(if(Liquor!P88=0,"",if(ISBLANK(Liquor!P88),"",if(AND(MOC!$J$164=true,MOC!$J$165=false),MOC!$I$164&amp;$B$4381,if(AND(MOC!$J$164=false,MOC!$J$165=true),$B$4381&amp;MOC!$I$165,if(AND(MOC!$J$164=true,MOC!$J$165=true),MOC!$I$164&amp;$B$4381&amp;MOC!$I$165,$B$4381)))))," Double ","")</f>
        <v/>
      </c>
      <c r="H4459" s="780">
        <f t="shared" si="45"/>
        <v>79</v>
      </c>
    </row>
    <row r="4460">
      <c r="A4460" s="779"/>
      <c r="D4460" s="795" t="str">
        <f>if(Liquor!P89=0,"",if(ISBLANK(Liquor!P89),"",if(AND(MOC!$J$161=true,MOC!$J$162=false),MOC!$I$164&amp;Liquor!M89,if(AND(MOC!$J$161=false,MOC!$J$162=true),Liquor!M89&amp;MOC!$I$162,if(AND(MOC!$J$161=true,MOC!$J$162=true),MOC!$I$161&amp;Liquor!M89&amp;MOC!$I$165,Liquor!M89)))))</f>
        <v/>
      </c>
      <c r="E4460" s="450" t="str">
        <f>if(Liquor!P89=0,"",if(ISBLANK(Liquor!P89),"",Liquor!P89))</f>
        <v/>
      </c>
      <c r="G4460" s="450" t="str">
        <f>Substitute(if(Liquor!P89=0,"",if(ISBLANK(Liquor!P89),"",if(AND(MOC!$J$164=true,MOC!$J$165=false),MOC!$I$164&amp;$B$4381,if(AND(MOC!$J$164=false,MOC!$J$165=true),$B$4381&amp;MOC!$I$165,if(AND(MOC!$J$164=true,MOC!$J$165=true),MOC!$I$164&amp;$B$4381&amp;MOC!$I$165,$B$4381)))))," Double ","")</f>
        <v/>
      </c>
      <c r="H4460" s="780">
        <f t="shared" si="45"/>
        <v>80</v>
      </c>
    </row>
    <row r="4461">
      <c r="A4461" s="779"/>
      <c r="D4461" s="795" t="str">
        <f>if(Liquor!P90=0,"",if(ISBLANK(Liquor!P90),"",if(AND(MOC!$J$161=true,MOC!$J$162=false),MOC!$I$164&amp;Liquor!M90,if(AND(MOC!$J$161=false,MOC!$J$162=true),Liquor!M90&amp;MOC!$I$162,if(AND(MOC!$J$161=true,MOC!$J$162=true),MOC!$I$161&amp;Liquor!M90&amp;MOC!$I$165,Liquor!M90)))))</f>
        <v/>
      </c>
      <c r="E4461" s="450" t="str">
        <f>if(Liquor!P90=0,"",if(ISBLANK(Liquor!P90),"",Liquor!P90))</f>
        <v/>
      </c>
      <c r="G4461" s="450" t="str">
        <f>Substitute(if(Liquor!P90=0,"",if(ISBLANK(Liquor!P90),"",if(AND(MOC!$J$164=true,MOC!$J$165=false),MOC!$I$164&amp;$B$4381,if(AND(MOC!$J$164=false,MOC!$J$165=true),$B$4381&amp;MOC!$I$165,if(AND(MOC!$J$164=true,MOC!$J$165=true),MOC!$I$164&amp;$B$4381&amp;MOC!$I$165,$B$4381)))))," Double ","")</f>
        <v/>
      </c>
      <c r="H4461" s="780">
        <f t="shared" si="45"/>
        <v>81</v>
      </c>
    </row>
    <row r="4462">
      <c r="A4462" s="779"/>
      <c r="D4462" s="795" t="str">
        <f>if(Liquor!P91=0,"",if(ISBLANK(Liquor!P91),"",if(AND(MOC!$J$161=true,MOC!$J$162=false),MOC!$I$164&amp;Liquor!M91,if(AND(MOC!$J$161=false,MOC!$J$162=true),Liquor!M91&amp;MOC!$I$162,if(AND(MOC!$J$161=true,MOC!$J$162=true),MOC!$I$161&amp;Liquor!M91&amp;MOC!$I$165,Liquor!M91)))))</f>
        <v/>
      </c>
      <c r="E4462" s="450" t="str">
        <f>if(Liquor!P91=0,"",if(ISBLANK(Liquor!P91),"",Liquor!P91))</f>
        <v/>
      </c>
      <c r="G4462" s="450" t="str">
        <f>Substitute(if(Liquor!P91=0,"",if(ISBLANK(Liquor!P91),"",if(AND(MOC!$J$164=true,MOC!$J$165=false),MOC!$I$164&amp;$B$4381,if(AND(MOC!$J$164=false,MOC!$J$165=true),$B$4381&amp;MOC!$I$165,if(AND(MOC!$J$164=true,MOC!$J$165=true),MOC!$I$164&amp;$B$4381&amp;MOC!$I$165,$B$4381)))))," Double ","")</f>
        <v/>
      </c>
      <c r="H4462" s="780">
        <f t="shared" si="45"/>
        <v>82</v>
      </c>
    </row>
    <row r="4463">
      <c r="A4463" s="779"/>
      <c r="D4463" s="795" t="str">
        <f>if(Liquor!P92=0,"",if(ISBLANK(Liquor!P92),"",if(AND(MOC!$J$161=true,MOC!$J$162=false),MOC!$I$164&amp;Liquor!M92,if(AND(MOC!$J$161=false,MOC!$J$162=true),Liquor!M92&amp;MOC!$I$162,if(AND(MOC!$J$161=true,MOC!$J$162=true),MOC!$I$161&amp;Liquor!M92&amp;MOC!$I$165,Liquor!M92)))))</f>
        <v/>
      </c>
      <c r="E4463" s="450" t="str">
        <f>if(Liquor!P92=0,"",if(ISBLANK(Liquor!P92),"",Liquor!P92))</f>
        <v/>
      </c>
      <c r="G4463" s="450" t="str">
        <f>Substitute(if(Liquor!P92=0,"",if(ISBLANK(Liquor!P92),"",if(AND(MOC!$J$164=true,MOC!$J$165=false),MOC!$I$164&amp;$B$4381,if(AND(MOC!$J$164=false,MOC!$J$165=true),$B$4381&amp;MOC!$I$165,if(AND(MOC!$J$164=true,MOC!$J$165=true),MOC!$I$164&amp;$B$4381&amp;MOC!$I$165,$B$4381)))))," Double ","")</f>
        <v/>
      </c>
      <c r="H4463" s="780">
        <f t="shared" si="45"/>
        <v>83</v>
      </c>
    </row>
    <row r="4464">
      <c r="A4464" s="779"/>
      <c r="D4464" s="795" t="str">
        <f>if(Liquor!P93=0,"",if(ISBLANK(Liquor!P93),"",if(AND(MOC!$J$161=true,MOC!$J$162=false),MOC!$I$164&amp;Liquor!M93,if(AND(MOC!$J$161=false,MOC!$J$162=true),Liquor!M93&amp;MOC!$I$162,if(AND(MOC!$J$161=true,MOC!$J$162=true),MOC!$I$161&amp;Liquor!M93&amp;MOC!$I$165,Liquor!M93)))))</f>
        <v/>
      </c>
      <c r="E4464" s="450" t="str">
        <f>if(Liquor!P93=0,"",if(ISBLANK(Liquor!P93),"",Liquor!P93))</f>
        <v/>
      </c>
      <c r="G4464" s="450" t="str">
        <f>Substitute(if(Liquor!P93=0,"",if(ISBLANK(Liquor!P93),"",if(AND(MOC!$J$164=true,MOC!$J$165=false),MOC!$I$164&amp;$B$4381,if(AND(MOC!$J$164=false,MOC!$J$165=true),$B$4381&amp;MOC!$I$165,if(AND(MOC!$J$164=true,MOC!$J$165=true),MOC!$I$164&amp;$B$4381&amp;MOC!$I$165,$B$4381)))))," Double ","")</f>
        <v/>
      </c>
      <c r="H4464" s="780">
        <f t="shared" si="45"/>
        <v>84</v>
      </c>
    </row>
    <row r="4465">
      <c r="A4465" s="779"/>
      <c r="D4465" s="795" t="str">
        <f>if(Liquor!P94=0,"",if(ISBLANK(Liquor!P94),"",if(AND(MOC!$J$161=true,MOC!$J$162=false),MOC!$I$164&amp;Liquor!M94,if(AND(MOC!$J$161=false,MOC!$J$162=true),Liquor!M94&amp;MOC!$I$162,if(AND(MOC!$J$161=true,MOC!$J$162=true),MOC!$I$161&amp;Liquor!M94&amp;MOC!$I$165,Liquor!M94)))))</f>
        <v/>
      </c>
      <c r="E4465" s="450" t="str">
        <f>if(Liquor!P94=0,"",if(ISBLANK(Liquor!P94),"",Liquor!P94))</f>
        <v/>
      </c>
      <c r="G4465" s="450" t="str">
        <f>Substitute(if(Liquor!P94=0,"",if(ISBLANK(Liquor!P94),"",if(AND(MOC!$J$164=true,MOC!$J$165=false),MOC!$I$164&amp;$B$4381,if(AND(MOC!$J$164=false,MOC!$J$165=true),$B$4381&amp;MOC!$I$165,if(AND(MOC!$J$164=true,MOC!$J$165=true),MOC!$I$164&amp;$B$4381&amp;MOC!$I$165,$B$4381)))))," Double ","")</f>
        <v/>
      </c>
      <c r="H4465" s="780">
        <f t="shared" si="45"/>
        <v>85</v>
      </c>
    </row>
    <row r="4466">
      <c r="A4466" s="779"/>
      <c r="D4466" s="795" t="str">
        <f>if(Liquor!P95=0,"",if(ISBLANK(Liquor!P95),"",if(AND(MOC!$J$161=true,MOC!$J$162=false),MOC!$I$164&amp;Liquor!M95,if(AND(MOC!$J$161=false,MOC!$J$162=true),Liquor!M95&amp;MOC!$I$162,if(AND(MOC!$J$161=true,MOC!$J$162=true),MOC!$I$161&amp;Liquor!M95&amp;MOC!$I$165,Liquor!M95)))))</f>
        <v/>
      </c>
      <c r="E4466" s="450" t="str">
        <f>if(Liquor!P95=0,"",if(ISBLANK(Liquor!P95),"",Liquor!P95))</f>
        <v/>
      </c>
      <c r="G4466" s="450" t="str">
        <f>Substitute(if(Liquor!P95=0,"",if(ISBLANK(Liquor!P95),"",if(AND(MOC!$J$164=true,MOC!$J$165=false),MOC!$I$164&amp;$B$4381,if(AND(MOC!$J$164=false,MOC!$J$165=true),$B$4381&amp;MOC!$I$165,if(AND(MOC!$J$164=true,MOC!$J$165=true),MOC!$I$164&amp;$B$4381&amp;MOC!$I$165,$B$4381)))))," Double ","")</f>
        <v/>
      </c>
      <c r="H4466" s="780">
        <f t="shared" si="45"/>
        <v>86</v>
      </c>
    </row>
    <row r="4467">
      <c r="A4467" s="779"/>
      <c r="D4467" s="795" t="str">
        <f>if(Liquor!P96=0,"",if(ISBLANK(Liquor!P96),"",if(AND(MOC!$J$161=true,MOC!$J$162=false),MOC!$I$164&amp;Liquor!M96,if(AND(MOC!$J$161=false,MOC!$J$162=true),Liquor!M96&amp;MOC!$I$162,if(AND(MOC!$J$161=true,MOC!$J$162=true),MOC!$I$161&amp;Liquor!M96&amp;MOC!$I$165,Liquor!M96)))))</f>
        <v/>
      </c>
      <c r="E4467" s="450" t="str">
        <f>if(Liquor!P96=0,"",if(ISBLANK(Liquor!P96),"",Liquor!P96))</f>
        <v/>
      </c>
      <c r="G4467" s="450" t="str">
        <f>Substitute(if(Liquor!P96=0,"",if(ISBLANK(Liquor!P96),"",if(AND(MOC!$J$164=true,MOC!$J$165=false),MOC!$I$164&amp;$B$4381,if(AND(MOC!$J$164=false,MOC!$J$165=true),$B$4381&amp;MOC!$I$165,if(AND(MOC!$J$164=true,MOC!$J$165=true),MOC!$I$164&amp;$B$4381&amp;MOC!$I$165,$B$4381)))))," Double ","")</f>
        <v/>
      </c>
      <c r="H4467" s="780">
        <f t="shared" si="45"/>
        <v>87</v>
      </c>
    </row>
    <row r="4468">
      <c r="A4468" s="779"/>
      <c r="D4468" s="795" t="str">
        <f>if(Liquor!P97=0,"",if(ISBLANK(Liquor!P97),"",if(AND(MOC!$J$161=true,MOC!$J$162=false),MOC!$I$164&amp;Liquor!M97,if(AND(MOC!$J$161=false,MOC!$J$162=true),Liquor!M97&amp;MOC!$I$162,if(AND(MOC!$J$161=true,MOC!$J$162=true),MOC!$I$161&amp;Liquor!M97&amp;MOC!$I$165,Liquor!M97)))))</f>
        <v/>
      </c>
      <c r="E4468" s="450" t="str">
        <f>if(Liquor!P97=0,"",if(ISBLANK(Liquor!P97),"",Liquor!P97))</f>
        <v/>
      </c>
      <c r="G4468" s="450" t="str">
        <f>Substitute(if(Liquor!P97=0,"",if(ISBLANK(Liquor!P97),"",if(AND(MOC!$J$164=true,MOC!$J$165=false),MOC!$I$164&amp;$B$4381,if(AND(MOC!$J$164=false,MOC!$J$165=true),$B$4381&amp;MOC!$I$165,if(AND(MOC!$J$164=true,MOC!$J$165=true),MOC!$I$164&amp;$B$4381&amp;MOC!$I$165,$B$4381)))))," Double ","")</f>
        <v/>
      </c>
      <c r="H4468" s="780">
        <f t="shared" si="45"/>
        <v>88</v>
      </c>
    </row>
    <row r="4469">
      <c r="A4469" s="779"/>
      <c r="D4469" s="795" t="str">
        <f>if(Liquor!P98=0,"",if(ISBLANK(Liquor!P98),"",if(AND(MOC!$J$161=true,MOC!$J$162=false),MOC!$I$164&amp;Liquor!M98,if(AND(MOC!$J$161=false,MOC!$J$162=true),Liquor!M98&amp;MOC!$I$162,if(AND(MOC!$J$161=true,MOC!$J$162=true),MOC!$I$161&amp;Liquor!M98&amp;MOC!$I$165,Liquor!M98)))))</f>
        <v/>
      </c>
      <c r="E4469" s="450" t="str">
        <f>if(Liquor!P98=0,"",if(ISBLANK(Liquor!P98),"",Liquor!P98))</f>
        <v/>
      </c>
      <c r="G4469" s="450" t="str">
        <f>Substitute(if(Liquor!P98=0,"",if(ISBLANK(Liquor!P98),"",if(AND(MOC!$J$164=true,MOC!$J$165=false),MOC!$I$164&amp;$B$4381,if(AND(MOC!$J$164=false,MOC!$J$165=true),$B$4381&amp;MOC!$I$165,if(AND(MOC!$J$164=true,MOC!$J$165=true),MOC!$I$164&amp;$B$4381&amp;MOC!$I$165,$B$4381)))))," Double ","")</f>
        <v/>
      </c>
      <c r="H4469" s="780">
        <f t="shared" si="45"/>
        <v>89</v>
      </c>
    </row>
    <row r="4470">
      <c r="A4470" s="779"/>
      <c r="D4470" s="795" t="str">
        <f>if(Liquor!P99=0,"",if(ISBLANK(Liquor!P99),"",if(AND(MOC!$J$161=true,MOC!$J$162=false),MOC!$I$164&amp;Liquor!M99,if(AND(MOC!$J$161=false,MOC!$J$162=true),Liquor!M99&amp;MOC!$I$162,if(AND(MOC!$J$161=true,MOC!$J$162=true),MOC!$I$161&amp;Liquor!M99&amp;MOC!$I$165,Liquor!M99)))))</f>
        <v/>
      </c>
      <c r="E4470" s="450" t="str">
        <f>if(Liquor!P99=0,"",if(ISBLANK(Liquor!P99),"",Liquor!P99))</f>
        <v/>
      </c>
      <c r="G4470" s="450" t="str">
        <f>Substitute(if(Liquor!P99=0,"",if(ISBLANK(Liquor!P99),"",if(AND(MOC!$J$164=true,MOC!$J$165=false),MOC!$I$164&amp;$B$4381,if(AND(MOC!$J$164=false,MOC!$J$165=true),$B$4381&amp;MOC!$I$165,if(AND(MOC!$J$164=true,MOC!$J$165=true),MOC!$I$164&amp;$B$4381&amp;MOC!$I$165,$B$4381)))))," Double ","")</f>
        <v/>
      </c>
      <c r="H4470" s="780">
        <f t="shared" si="45"/>
        <v>90</v>
      </c>
    </row>
    <row r="4471">
      <c r="A4471" s="779"/>
      <c r="D4471" s="795" t="str">
        <f>if(Liquor!P100=0,"",if(ISBLANK(Liquor!P100),"",if(AND(MOC!$J$161=true,MOC!$J$162=false),MOC!$I$164&amp;Liquor!M100,if(AND(MOC!$J$161=false,MOC!$J$162=true),Liquor!M100&amp;MOC!$I$162,if(AND(MOC!$J$161=true,MOC!$J$162=true),MOC!$I$161&amp;Liquor!M100&amp;MOC!$I$165,Liquor!M100)))))</f>
        <v/>
      </c>
      <c r="E4471" s="450" t="str">
        <f>if(Liquor!P100=0,"",if(ISBLANK(Liquor!P100),"",Liquor!P100))</f>
        <v/>
      </c>
      <c r="G4471" s="450" t="str">
        <f>Substitute(if(Liquor!P100=0,"",if(ISBLANK(Liquor!P100),"",if(AND(MOC!$J$164=true,MOC!$J$165=false),MOC!$I$164&amp;$B$4381,if(AND(MOC!$J$164=false,MOC!$J$165=true),$B$4381&amp;MOC!$I$165,if(AND(MOC!$J$164=true,MOC!$J$165=true),MOC!$I$164&amp;$B$4381&amp;MOC!$I$165,$B$4381)))))," Double ","")</f>
        <v/>
      </c>
      <c r="H4471" s="780">
        <f t="shared" si="45"/>
        <v>91</v>
      </c>
    </row>
    <row r="4472">
      <c r="A4472" s="779"/>
      <c r="D4472" s="795" t="str">
        <f>if(Liquor!P101=0,"",if(ISBLANK(Liquor!P101),"",if(AND(MOC!$J$161=true,MOC!$J$162=false),MOC!$I$164&amp;Liquor!M101,if(AND(MOC!$J$161=false,MOC!$J$162=true),Liquor!M101&amp;MOC!$I$162,if(AND(MOC!$J$161=true,MOC!$J$162=true),MOC!$I$161&amp;Liquor!M101&amp;MOC!$I$165,Liquor!M101)))))</f>
        <v/>
      </c>
      <c r="E4472" s="450" t="str">
        <f>if(Liquor!P101=0,"",if(ISBLANK(Liquor!P101),"",Liquor!P101))</f>
        <v/>
      </c>
      <c r="G4472" s="450" t="str">
        <f>Substitute(if(Liquor!P101=0,"",if(ISBLANK(Liquor!P101),"",if(AND(MOC!$J$164=true,MOC!$J$165=false),MOC!$I$164&amp;$B$4381,if(AND(MOC!$J$164=false,MOC!$J$165=true),$B$4381&amp;MOC!$I$165,if(AND(MOC!$J$164=true,MOC!$J$165=true),MOC!$I$164&amp;$B$4381&amp;MOC!$I$165,$B$4381)))))," Double ","")</f>
        <v/>
      </c>
      <c r="H4472" s="780">
        <f t="shared" si="45"/>
        <v>92</v>
      </c>
    </row>
    <row r="4473">
      <c r="A4473" s="779"/>
      <c r="D4473" s="795" t="str">
        <f>if(Liquor!P102=0,"",if(ISBLANK(Liquor!P102),"",if(AND(MOC!$J$161=true,MOC!$J$162=false),MOC!$I$164&amp;Liquor!M102,if(AND(MOC!$J$161=false,MOC!$J$162=true),Liquor!M102&amp;MOC!$I$162,if(AND(MOC!$J$161=true,MOC!$J$162=true),MOC!$I$161&amp;Liquor!M102&amp;MOC!$I$165,Liquor!M102)))))</f>
        <v/>
      </c>
      <c r="E4473" s="450" t="str">
        <f>if(Liquor!P102=0,"",if(ISBLANK(Liquor!P102),"",Liquor!P102))</f>
        <v/>
      </c>
      <c r="G4473" s="450" t="str">
        <f>Substitute(if(Liquor!P102=0,"",if(ISBLANK(Liquor!P102),"",if(AND(MOC!$J$164=true,MOC!$J$165=false),MOC!$I$164&amp;$B$4381,if(AND(MOC!$J$164=false,MOC!$J$165=true),$B$4381&amp;MOC!$I$165,if(AND(MOC!$J$164=true,MOC!$J$165=true),MOC!$I$164&amp;$B$4381&amp;MOC!$I$165,$B$4381)))))," Double ","")</f>
        <v/>
      </c>
      <c r="H4473" s="780">
        <f t="shared" si="45"/>
        <v>93</v>
      </c>
    </row>
    <row r="4474">
      <c r="A4474" s="779"/>
      <c r="D4474" s="795" t="str">
        <f>if(Liquor!P103=0,"",if(ISBLANK(Liquor!P103),"",if(AND(MOC!$J$161=true,MOC!$J$162=false),MOC!$I$164&amp;Liquor!M103,if(AND(MOC!$J$161=false,MOC!$J$162=true),Liquor!M103&amp;MOC!$I$162,if(AND(MOC!$J$161=true,MOC!$J$162=true),MOC!$I$161&amp;Liquor!M103&amp;MOC!$I$165,Liquor!M103)))))</f>
        <v/>
      </c>
      <c r="E4474" s="450" t="str">
        <f>if(Liquor!P103=0,"",if(ISBLANK(Liquor!P103),"",Liquor!P103))</f>
        <v/>
      </c>
      <c r="G4474" s="450" t="str">
        <f>Substitute(if(Liquor!P103=0,"",if(ISBLANK(Liquor!P103),"",if(AND(MOC!$J$164=true,MOC!$J$165=false),MOC!$I$164&amp;$B$4381,if(AND(MOC!$J$164=false,MOC!$J$165=true),$B$4381&amp;MOC!$I$165,if(AND(MOC!$J$164=true,MOC!$J$165=true),MOC!$I$164&amp;$B$4381&amp;MOC!$I$165,$B$4381)))))," Double ","")</f>
        <v/>
      </c>
      <c r="H4474" s="780">
        <f t="shared" si="45"/>
        <v>94</v>
      </c>
    </row>
    <row r="4475">
      <c r="A4475" s="779"/>
      <c r="D4475" s="795" t="str">
        <f>if(Liquor!P104=0,"",if(ISBLANK(Liquor!P104),"",if(AND(MOC!$J$161=true,MOC!$J$162=false),MOC!$I$164&amp;Liquor!M104,if(AND(MOC!$J$161=false,MOC!$J$162=true),Liquor!M104&amp;MOC!$I$162,if(AND(MOC!$J$161=true,MOC!$J$162=true),MOC!$I$161&amp;Liquor!M104&amp;MOC!$I$165,Liquor!M104)))))</f>
        <v/>
      </c>
      <c r="E4475" s="450" t="str">
        <f>if(Liquor!P104=0,"",if(ISBLANK(Liquor!P104),"",Liquor!P104))</f>
        <v/>
      </c>
      <c r="G4475" s="450" t="str">
        <f>Substitute(if(Liquor!P104=0,"",if(ISBLANK(Liquor!P104),"",if(AND(MOC!$J$164=true,MOC!$J$165=false),MOC!$I$164&amp;$B$4381,if(AND(MOC!$J$164=false,MOC!$J$165=true),$B$4381&amp;MOC!$I$165,if(AND(MOC!$J$164=true,MOC!$J$165=true),MOC!$I$164&amp;$B$4381&amp;MOC!$I$165,$B$4381)))))," Double ","")</f>
        <v/>
      </c>
      <c r="H4475" s="780">
        <f t="shared" si="45"/>
        <v>95</v>
      </c>
    </row>
    <row r="4476">
      <c r="A4476" s="779"/>
      <c r="D4476" s="795" t="str">
        <f>if(Liquor!P105=0,"",if(ISBLANK(Liquor!P105),"",if(AND(MOC!$J$161=true,MOC!$J$162=false),MOC!$I$164&amp;Liquor!M105,if(AND(MOC!$J$161=false,MOC!$J$162=true),Liquor!M105&amp;MOC!$I$162,if(AND(MOC!$J$161=true,MOC!$J$162=true),MOC!$I$161&amp;Liquor!M105&amp;MOC!$I$165,Liquor!M105)))))</f>
        <v/>
      </c>
      <c r="E4476" s="450" t="str">
        <f>if(Liquor!P105=0,"",if(ISBLANK(Liquor!P105),"",Liquor!P105))</f>
        <v/>
      </c>
      <c r="G4476" s="450" t="str">
        <f>Substitute(if(Liquor!P105=0,"",if(ISBLANK(Liquor!P105),"",if(AND(MOC!$J$164=true,MOC!$J$165=false),MOC!$I$164&amp;$B$4381,if(AND(MOC!$J$164=false,MOC!$J$165=true),$B$4381&amp;MOC!$I$165,if(AND(MOC!$J$164=true,MOC!$J$165=true),MOC!$I$164&amp;$B$4381&amp;MOC!$I$165,$B$4381)))))," Double ","")</f>
        <v/>
      </c>
      <c r="H4476" s="780">
        <f t="shared" si="45"/>
        <v>96</v>
      </c>
    </row>
    <row r="4477">
      <c r="A4477" s="779"/>
      <c r="D4477" s="795" t="str">
        <f>if(Liquor!P106=0,"",if(ISBLANK(Liquor!P106),"",if(AND(MOC!$J$161=true,MOC!$J$162=false),MOC!$I$164&amp;Liquor!M106,if(AND(MOC!$J$161=false,MOC!$J$162=true),Liquor!M106&amp;MOC!$I$162,if(AND(MOC!$J$161=true,MOC!$J$162=true),MOC!$I$161&amp;Liquor!M106&amp;MOC!$I$165,Liquor!M106)))))</f>
        <v/>
      </c>
      <c r="E4477" s="450" t="str">
        <f>if(Liquor!P106=0,"",if(ISBLANK(Liquor!P106),"",Liquor!P106))</f>
        <v/>
      </c>
      <c r="G4477" s="450" t="str">
        <f>Substitute(if(Liquor!P106=0,"",if(ISBLANK(Liquor!P106),"",if(AND(MOC!$J$164=true,MOC!$J$165=false),MOC!$I$164&amp;$B$4381,if(AND(MOC!$J$164=false,MOC!$J$165=true),$B$4381&amp;MOC!$I$165,if(AND(MOC!$J$164=true,MOC!$J$165=true),MOC!$I$164&amp;$B$4381&amp;MOC!$I$165,$B$4381)))))," Double ","")</f>
        <v/>
      </c>
      <c r="H4477" s="780">
        <f t="shared" si="45"/>
        <v>97</v>
      </c>
    </row>
    <row r="4478">
      <c r="A4478" s="779"/>
      <c r="D4478" s="795" t="str">
        <f>if(Liquor!P107=0,"",if(ISBLANK(Liquor!P107),"",if(AND(MOC!$J$161=true,MOC!$J$162=false),MOC!$I$164&amp;Liquor!M107,if(AND(MOC!$J$161=false,MOC!$J$162=true),Liquor!M107&amp;MOC!$I$162,if(AND(MOC!$J$161=true,MOC!$J$162=true),MOC!$I$161&amp;Liquor!M107&amp;MOC!$I$165,Liquor!M107)))))</f>
        <v/>
      </c>
      <c r="E4478" s="450" t="str">
        <f>if(Liquor!P107=0,"",if(ISBLANK(Liquor!P107),"",Liquor!P107))</f>
        <v/>
      </c>
      <c r="G4478" s="450" t="str">
        <f>Substitute(if(Liquor!P107=0,"",if(ISBLANK(Liquor!P107),"",if(AND(MOC!$J$164=true,MOC!$J$165=false),MOC!$I$164&amp;$B$4381,if(AND(MOC!$J$164=false,MOC!$J$165=true),$B$4381&amp;MOC!$I$165,if(AND(MOC!$J$164=true,MOC!$J$165=true),MOC!$I$164&amp;$B$4381&amp;MOC!$I$165,$B$4381)))))," Double ","")</f>
        <v/>
      </c>
      <c r="H4478" s="780">
        <f t="shared" si="45"/>
        <v>98</v>
      </c>
    </row>
    <row r="4479">
      <c r="A4479" s="779"/>
      <c r="D4479" s="795" t="str">
        <f>if(Liquor!P108=0,"",if(ISBLANK(Liquor!P108),"",if(AND(MOC!$J$161=true,MOC!$J$162=false),MOC!$I$164&amp;Liquor!M108,if(AND(MOC!$J$161=false,MOC!$J$162=true),Liquor!M108&amp;MOC!$I$162,if(AND(MOC!$J$161=true,MOC!$J$162=true),MOC!$I$161&amp;Liquor!M108&amp;MOC!$I$165,Liquor!M108)))))</f>
        <v/>
      </c>
      <c r="E4479" s="450" t="str">
        <f>if(Liquor!P108=0,"",if(ISBLANK(Liquor!P108),"",Liquor!P108))</f>
        <v/>
      </c>
      <c r="G4479" s="450" t="str">
        <f>Substitute(if(Liquor!P108=0,"",if(ISBLANK(Liquor!P108),"",if(AND(MOC!$J$164=true,MOC!$J$165=false),MOC!$I$164&amp;$B$4381,if(AND(MOC!$J$164=false,MOC!$J$165=true),$B$4381&amp;MOC!$I$165,if(AND(MOC!$J$164=true,MOC!$J$165=true),MOC!$I$164&amp;$B$4381&amp;MOC!$I$165,$B$4381)))))," Double ","")</f>
        <v/>
      </c>
      <c r="H4479" s="780">
        <f t="shared" si="45"/>
        <v>99</v>
      </c>
    </row>
    <row r="4480">
      <c r="A4480" s="779"/>
      <c r="D4480" s="795" t="str">
        <f>if(Liquor!P109=0,"",if(ISBLANK(Liquor!P109),"",if(AND(MOC!$J$161=true,MOC!$J$162=false),MOC!$I$164&amp;Liquor!M109,if(AND(MOC!$J$161=false,MOC!$J$162=true),Liquor!M109&amp;MOC!$I$162,if(AND(MOC!$J$161=true,MOC!$J$162=true),MOC!$I$161&amp;Liquor!M109&amp;MOC!$I$165,Liquor!M109)))))</f>
        <v/>
      </c>
      <c r="E4480" s="450" t="str">
        <f>if(Liquor!P109=0,"",if(ISBLANK(Liquor!P109),"",Liquor!P109))</f>
        <v/>
      </c>
      <c r="G4480" s="450" t="str">
        <f>Substitute(if(Liquor!P109=0,"",if(ISBLANK(Liquor!P109),"",if(AND(MOC!$J$164=true,MOC!$J$165=false),MOC!$I$164&amp;$B$4381,if(AND(MOC!$J$164=false,MOC!$J$165=true),$B$4381&amp;MOC!$I$165,if(AND(MOC!$J$164=true,MOC!$J$165=true),MOC!$I$164&amp;$B$4381&amp;MOC!$I$165,$B$4381)))))," Double ","")</f>
        <v/>
      </c>
      <c r="H4480" s="780">
        <f t="shared" si="45"/>
        <v>100</v>
      </c>
    </row>
    <row r="4481">
      <c r="A4481" s="791"/>
      <c r="B4481" s="784"/>
      <c r="H4481" s="780"/>
    </row>
    <row r="4482">
      <c r="A4482" s="791"/>
      <c r="B4482" s="784"/>
      <c r="H4482" s="780"/>
    </row>
    <row r="4483">
      <c r="A4483" s="791"/>
      <c r="B4483" s="784"/>
      <c r="H4483" s="780"/>
    </row>
    <row r="4484">
      <c r="A4484" s="791"/>
      <c r="B4484" s="784"/>
      <c r="H4484" s="780"/>
    </row>
    <row r="4485">
      <c r="A4485" s="788" t="str">
        <f>Liquor!Q8</f>
        <v>Whiskey/Bourbon</v>
      </c>
      <c r="B4485" s="784" t="str">
        <f>A4485</f>
        <v>Whiskey/Bourbon</v>
      </c>
      <c r="H4485" s="780"/>
    </row>
    <row r="4486">
      <c r="A4486" s="791"/>
      <c r="B4486" s="784"/>
      <c r="D4486" s="784" t="str">
        <f>Liquor!Q10</f>
        <v>Well Whiskey (Example)</v>
      </c>
      <c r="E4486" s="784">
        <f>if(Liquor!R10=0,"",if(ISBLANK(Liquor!R10),"",Liquor!R10))</f>
        <v>6</v>
      </c>
      <c r="G4486" s="784" t="str">
        <f>if(Liquor!R10=0,"",if(ISBLANK(Liquor!R10),"",$B$4485))</f>
        <v>Whiskey/Bourbon</v>
      </c>
      <c r="H4486" s="785">
        <v>1.0</v>
      </c>
    </row>
    <row r="4487">
      <c r="A4487" s="791"/>
      <c r="B4487" s="784"/>
      <c r="D4487" s="784" t="str">
        <f>Liquor!Q11</f>
        <v>Maker's Mark (Example)</v>
      </c>
      <c r="E4487" s="784">
        <f>if(Liquor!R11=0,"",if(ISBLANK(Liquor!R11),"",Liquor!R11))</f>
        <v>7</v>
      </c>
      <c r="G4487" s="784" t="str">
        <f>if(Liquor!R11=0,"",if(ISBLANK(Liquor!R11),"",$B$4485))</f>
        <v>Whiskey/Bourbon</v>
      </c>
      <c r="H4487" s="780">
        <f t="shared" ref="H4487:H4585" si="46">1+H4486</f>
        <v>2</v>
      </c>
    </row>
    <row r="4488">
      <c r="A4488" s="791"/>
      <c r="B4488" s="784"/>
      <c r="D4488" s="784" t="str">
        <f>Liquor!Q12</f>
        <v>Jack Daniel's (Example)</v>
      </c>
      <c r="E4488" s="784">
        <f>if(Liquor!R12=0,"",if(ISBLANK(Liquor!R12),"",Liquor!R12))</f>
        <v>8</v>
      </c>
      <c r="G4488" s="784" t="str">
        <f>if(Liquor!R12=0,"",if(ISBLANK(Liquor!R12),"",$B$4485))</f>
        <v>Whiskey/Bourbon</v>
      </c>
      <c r="H4488" s="780">
        <f t="shared" si="46"/>
        <v>3</v>
      </c>
    </row>
    <row r="4489">
      <c r="A4489" s="779"/>
      <c r="D4489" s="450" t="str">
        <f>Liquor!Q13</f>
        <v/>
      </c>
      <c r="E4489" s="450" t="str">
        <f>if(Liquor!R13=0,"",if(ISBLANK(Liquor!R13),"",Liquor!R13))</f>
        <v/>
      </c>
      <c r="G4489" s="450" t="str">
        <f>if(Liquor!R13=0,"",if(ISBLANK(Liquor!R13),"",$B$4485))</f>
        <v/>
      </c>
      <c r="H4489" s="780">
        <f t="shared" si="46"/>
        <v>4</v>
      </c>
    </row>
    <row r="4490">
      <c r="A4490" s="779"/>
      <c r="D4490" s="784" t="str">
        <f>Liquor!Q14</f>
        <v/>
      </c>
      <c r="E4490" s="450" t="str">
        <f>if(Liquor!R14=0,"",if(ISBLANK(Liquor!R14),"",Liquor!R14))</f>
        <v/>
      </c>
      <c r="G4490" s="450" t="str">
        <f>if(Liquor!R14=0,"",if(ISBLANK(Liquor!R14),"",$B$4485))</f>
        <v/>
      </c>
      <c r="H4490" s="780">
        <f t="shared" si="46"/>
        <v>5</v>
      </c>
    </row>
    <row r="4491">
      <c r="A4491" s="779"/>
      <c r="D4491" s="784" t="str">
        <f>Liquor!Q15</f>
        <v/>
      </c>
      <c r="E4491" s="450" t="str">
        <f>if(Liquor!R15=0,"",if(ISBLANK(Liquor!R15),"",Liquor!R15))</f>
        <v/>
      </c>
      <c r="G4491" s="450" t="str">
        <f>if(Liquor!R15=0,"",if(ISBLANK(Liquor!R15),"",$B$4485))</f>
        <v/>
      </c>
      <c r="H4491" s="780">
        <f t="shared" si="46"/>
        <v>6</v>
      </c>
    </row>
    <row r="4492">
      <c r="A4492" s="779"/>
      <c r="D4492" s="784" t="str">
        <f>Liquor!Q16</f>
        <v/>
      </c>
      <c r="E4492" s="450" t="str">
        <f>if(Liquor!R16=0,"",if(ISBLANK(Liquor!R16),"",Liquor!R16))</f>
        <v/>
      </c>
      <c r="G4492" s="450" t="str">
        <f>if(Liquor!R16=0,"",if(ISBLANK(Liquor!R16),"",$B$4485))</f>
        <v/>
      </c>
      <c r="H4492" s="780">
        <f t="shared" si="46"/>
        <v>7</v>
      </c>
    </row>
    <row r="4493">
      <c r="A4493" s="779"/>
      <c r="D4493" s="450" t="str">
        <f>Liquor!Q17</f>
        <v/>
      </c>
      <c r="E4493" s="450" t="str">
        <f>if(Liquor!R17=0,"",if(ISBLANK(Liquor!R17),"",Liquor!R17))</f>
        <v/>
      </c>
      <c r="G4493" s="450" t="str">
        <f>if(Liquor!R17=0,"",if(ISBLANK(Liquor!R17),"",$B$4485))</f>
        <v/>
      </c>
      <c r="H4493" s="780">
        <f t="shared" si="46"/>
        <v>8</v>
      </c>
    </row>
    <row r="4494">
      <c r="A4494" s="779"/>
      <c r="D4494" s="450" t="str">
        <f>Liquor!Q18</f>
        <v/>
      </c>
      <c r="E4494" s="450" t="str">
        <f>if(Liquor!R18=0,"",if(ISBLANK(Liquor!R18),"",Liquor!R18))</f>
        <v/>
      </c>
      <c r="G4494" s="450" t="str">
        <f>if(Liquor!R18=0,"",if(ISBLANK(Liquor!R18),"",$B$4485))</f>
        <v/>
      </c>
      <c r="H4494" s="780">
        <f t="shared" si="46"/>
        <v>9</v>
      </c>
    </row>
    <row r="4495">
      <c r="A4495" s="779"/>
      <c r="D4495" s="450" t="str">
        <f>Liquor!Q19</f>
        <v/>
      </c>
      <c r="E4495" s="450" t="str">
        <f>if(Liquor!R19=0,"",if(ISBLANK(Liquor!R19),"",Liquor!R19))</f>
        <v/>
      </c>
      <c r="G4495" s="450" t="str">
        <f>if(Liquor!R19=0,"",if(ISBLANK(Liquor!R19),"",$B$4485))</f>
        <v/>
      </c>
      <c r="H4495" s="780">
        <f t="shared" si="46"/>
        <v>10</v>
      </c>
    </row>
    <row r="4496">
      <c r="A4496" s="779"/>
      <c r="D4496" s="450" t="str">
        <f>Liquor!Q20</f>
        <v/>
      </c>
      <c r="E4496" s="450" t="str">
        <f>if(Liquor!R20=0,"",if(ISBLANK(Liquor!R20),"",Liquor!R20))</f>
        <v/>
      </c>
      <c r="G4496" s="450" t="str">
        <f>if(Liquor!R20=0,"",if(ISBLANK(Liquor!R20),"",$B$4485))</f>
        <v/>
      </c>
      <c r="H4496" s="780">
        <f t="shared" si="46"/>
        <v>11</v>
      </c>
    </row>
    <row r="4497">
      <c r="A4497" s="779"/>
      <c r="D4497" s="450" t="str">
        <f>Liquor!Q21</f>
        <v/>
      </c>
      <c r="E4497" s="450" t="str">
        <f>if(Liquor!R21=0,"",if(ISBLANK(Liquor!R21),"",Liquor!R21))</f>
        <v/>
      </c>
      <c r="G4497" s="450" t="str">
        <f>if(Liquor!R21=0,"",if(ISBLANK(Liquor!R21),"",$B$4485))</f>
        <v/>
      </c>
      <c r="H4497" s="780">
        <f t="shared" si="46"/>
        <v>12</v>
      </c>
    </row>
    <row r="4498">
      <c r="A4498" s="779"/>
      <c r="D4498" s="450" t="str">
        <f>Liquor!Q22</f>
        <v/>
      </c>
      <c r="E4498" s="450" t="str">
        <f>if(Liquor!R22=0,"",if(ISBLANK(Liquor!R22),"",Liquor!R22))</f>
        <v/>
      </c>
      <c r="G4498" s="450" t="str">
        <f>if(Liquor!R22=0,"",if(ISBLANK(Liquor!R22),"",$B$4485))</f>
        <v/>
      </c>
      <c r="H4498" s="780">
        <f t="shared" si="46"/>
        <v>13</v>
      </c>
    </row>
    <row r="4499">
      <c r="A4499" s="779"/>
      <c r="D4499" s="450" t="str">
        <f>Liquor!Q23</f>
        <v/>
      </c>
      <c r="E4499" s="450" t="str">
        <f>if(Liquor!R23=0,"",if(ISBLANK(Liquor!R23),"",Liquor!R23))</f>
        <v/>
      </c>
      <c r="G4499" s="450" t="str">
        <f>if(Liquor!R23=0,"",if(ISBLANK(Liquor!R23),"",$B$4485))</f>
        <v/>
      </c>
      <c r="H4499" s="780">
        <f t="shared" si="46"/>
        <v>14</v>
      </c>
    </row>
    <row r="4500">
      <c r="A4500" s="779"/>
      <c r="D4500" s="450" t="str">
        <f>Liquor!Q24</f>
        <v/>
      </c>
      <c r="E4500" s="450" t="str">
        <f>if(Liquor!R24=0,"",if(ISBLANK(Liquor!R24),"",Liquor!R24))</f>
        <v/>
      </c>
      <c r="G4500" s="450" t="str">
        <f>if(Liquor!R24=0,"",if(ISBLANK(Liquor!R24),"",$B$4485))</f>
        <v/>
      </c>
      <c r="H4500" s="780">
        <f t="shared" si="46"/>
        <v>15</v>
      </c>
    </row>
    <row r="4501">
      <c r="A4501" s="779"/>
      <c r="D4501" s="450" t="str">
        <f>Liquor!Q25</f>
        <v/>
      </c>
      <c r="E4501" s="450" t="str">
        <f>if(Liquor!R25=0,"",if(ISBLANK(Liquor!R25),"",Liquor!R25))</f>
        <v/>
      </c>
      <c r="G4501" s="450" t="str">
        <f>if(Liquor!R25=0,"",if(ISBLANK(Liquor!R25),"",$B$4485))</f>
        <v/>
      </c>
      <c r="H4501" s="780">
        <f t="shared" si="46"/>
        <v>16</v>
      </c>
    </row>
    <row r="4502">
      <c r="A4502" s="779"/>
      <c r="D4502" s="450" t="str">
        <f>Liquor!Q26</f>
        <v/>
      </c>
      <c r="E4502" s="450" t="str">
        <f>if(Liquor!R26=0,"",if(ISBLANK(Liquor!R26),"",Liquor!R26))</f>
        <v/>
      </c>
      <c r="G4502" s="450" t="str">
        <f>if(Liquor!R26=0,"",if(ISBLANK(Liquor!R26),"",$B$4485))</f>
        <v/>
      </c>
      <c r="H4502" s="780">
        <f t="shared" si="46"/>
        <v>17</v>
      </c>
    </row>
    <row r="4503">
      <c r="A4503" s="779"/>
      <c r="D4503" s="450" t="str">
        <f>Liquor!Q27</f>
        <v/>
      </c>
      <c r="E4503" s="450" t="str">
        <f>if(Liquor!R27=0,"",if(ISBLANK(Liquor!R27),"",Liquor!R27))</f>
        <v/>
      </c>
      <c r="G4503" s="450" t="str">
        <f>if(Liquor!R27=0,"",if(ISBLANK(Liquor!R27),"",$B$4485))</f>
        <v/>
      </c>
      <c r="H4503" s="780">
        <f t="shared" si="46"/>
        <v>18</v>
      </c>
    </row>
    <row r="4504">
      <c r="A4504" s="779"/>
      <c r="D4504" s="450" t="str">
        <f>Liquor!Q28</f>
        <v/>
      </c>
      <c r="E4504" s="450" t="str">
        <f>if(Liquor!R28=0,"",if(ISBLANK(Liquor!R28),"",Liquor!R28))</f>
        <v/>
      </c>
      <c r="G4504" s="450" t="str">
        <f>if(Liquor!R28=0,"",if(ISBLANK(Liquor!R28),"",$B$4485))</f>
        <v/>
      </c>
      <c r="H4504" s="780">
        <f t="shared" si="46"/>
        <v>19</v>
      </c>
    </row>
    <row r="4505">
      <c r="A4505" s="779"/>
      <c r="D4505" s="450" t="str">
        <f>Liquor!Q29</f>
        <v/>
      </c>
      <c r="E4505" s="450" t="str">
        <f>if(Liquor!R29=0,"",if(ISBLANK(Liquor!R29),"",Liquor!R29))</f>
        <v/>
      </c>
      <c r="G4505" s="450" t="str">
        <f>if(Liquor!R29=0,"",if(ISBLANK(Liquor!R29),"",$B$4485))</f>
        <v/>
      </c>
      <c r="H4505" s="780">
        <f t="shared" si="46"/>
        <v>20</v>
      </c>
    </row>
    <row r="4506">
      <c r="A4506" s="779"/>
      <c r="D4506" s="450" t="str">
        <f>Liquor!Q30</f>
        <v/>
      </c>
      <c r="E4506" s="450" t="str">
        <f>if(Liquor!R30=0,"",if(ISBLANK(Liquor!R30),"",Liquor!R30))</f>
        <v/>
      </c>
      <c r="G4506" s="450" t="str">
        <f>if(Liquor!R30=0,"",if(ISBLANK(Liquor!R30),"",$B$4485))</f>
        <v/>
      </c>
      <c r="H4506" s="780">
        <f t="shared" si="46"/>
        <v>21</v>
      </c>
    </row>
    <row r="4507">
      <c r="A4507" s="779"/>
      <c r="D4507" s="450" t="str">
        <f>Liquor!Q31</f>
        <v/>
      </c>
      <c r="E4507" s="450" t="str">
        <f>if(Liquor!R31=0,"",if(ISBLANK(Liquor!R31),"",Liquor!R31))</f>
        <v/>
      </c>
      <c r="G4507" s="450" t="str">
        <f>if(Liquor!R31=0,"",if(ISBLANK(Liquor!R31),"",$B$4485))</f>
        <v/>
      </c>
      <c r="H4507" s="780">
        <f t="shared" si="46"/>
        <v>22</v>
      </c>
    </row>
    <row r="4508">
      <c r="A4508" s="779"/>
      <c r="D4508" s="450" t="str">
        <f>Liquor!Q32</f>
        <v/>
      </c>
      <c r="E4508" s="450" t="str">
        <f>if(Liquor!R32=0,"",if(ISBLANK(Liquor!R32),"",Liquor!R32))</f>
        <v/>
      </c>
      <c r="G4508" s="450" t="str">
        <f>if(Liquor!R32=0,"",if(ISBLANK(Liquor!R32),"",$B$4485))</f>
        <v/>
      </c>
      <c r="H4508" s="780">
        <f t="shared" si="46"/>
        <v>23</v>
      </c>
    </row>
    <row r="4509">
      <c r="A4509" s="779"/>
      <c r="D4509" s="450" t="str">
        <f>Liquor!Q33</f>
        <v/>
      </c>
      <c r="E4509" s="450" t="str">
        <f>if(Liquor!R33=0,"",if(ISBLANK(Liquor!R33),"",Liquor!R33))</f>
        <v/>
      </c>
      <c r="G4509" s="450" t="str">
        <f>if(Liquor!R33=0,"",if(ISBLANK(Liquor!R33),"",$B$4485))</f>
        <v/>
      </c>
      <c r="H4509" s="780">
        <f t="shared" si="46"/>
        <v>24</v>
      </c>
    </row>
    <row r="4510">
      <c r="A4510" s="779"/>
      <c r="D4510" s="450" t="str">
        <f>Liquor!Q34</f>
        <v/>
      </c>
      <c r="E4510" s="450" t="str">
        <f>if(Liquor!R34=0,"",if(ISBLANK(Liquor!R34),"",Liquor!R34))</f>
        <v/>
      </c>
      <c r="G4510" s="450" t="str">
        <f>if(Liquor!R34=0,"",if(ISBLANK(Liquor!R34),"",$B$4485))</f>
        <v/>
      </c>
      <c r="H4510" s="780">
        <f t="shared" si="46"/>
        <v>25</v>
      </c>
    </row>
    <row r="4511">
      <c r="A4511" s="779"/>
      <c r="D4511" s="450" t="str">
        <f>Liquor!Q35</f>
        <v/>
      </c>
      <c r="E4511" s="450" t="str">
        <f>if(Liquor!R35=0,"",if(ISBLANK(Liquor!R35),"",Liquor!R35))</f>
        <v/>
      </c>
      <c r="G4511" s="450" t="str">
        <f>if(Liquor!R35=0,"",if(ISBLANK(Liquor!R35),"",$B$4485))</f>
        <v/>
      </c>
      <c r="H4511" s="780">
        <f t="shared" si="46"/>
        <v>26</v>
      </c>
    </row>
    <row r="4512">
      <c r="A4512" s="779"/>
      <c r="D4512" s="450" t="str">
        <f>Liquor!Q36</f>
        <v/>
      </c>
      <c r="E4512" s="450" t="str">
        <f>if(Liquor!R36=0,"",if(ISBLANK(Liquor!R36),"",Liquor!R36))</f>
        <v/>
      </c>
      <c r="G4512" s="450" t="str">
        <f>if(Liquor!R36=0,"",if(ISBLANK(Liquor!R36),"",$B$4485))</f>
        <v/>
      </c>
      <c r="H4512" s="780">
        <f t="shared" si="46"/>
        <v>27</v>
      </c>
    </row>
    <row r="4513">
      <c r="A4513" s="779"/>
      <c r="D4513" s="450" t="str">
        <f>Liquor!Q37</f>
        <v/>
      </c>
      <c r="E4513" s="450" t="str">
        <f>if(Liquor!R37=0,"",if(ISBLANK(Liquor!R37),"",Liquor!R37))</f>
        <v/>
      </c>
      <c r="G4513" s="450" t="str">
        <f>if(Liquor!R37=0,"",if(ISBLANK(Liquor!R37),"",$B$4485))</f>
        <v/>
      </c>
      <c r="H4513" s="780">
        <f t="shared" si="46"/>
        <v>28</v>
      </c>
    </row>
    <row r="4514">
      <c r="A4514" s="779"/>
      <c r="D4514" s="450" t="str">
        <f>Liquor!Q38</f>
        <v/>
      </c>
      <c r="E4514" s="450" t="str">
        <f>if(Liquor!R38=0,"",if(ISBLANK(Liquor!R38),"",Liquor!R38))</f>
        <v/>
      </c>
      <c r="G4514" s="450" t="str">
        <f>if(Liquor!R38=0,"",if(ISBLANK(Liquor!R38),"",$B$4485))</f>
        <v/>
      </c>
      <c r="H4514" s="780">
        <f t="shared" si="46"/>
        <v>29</v>
      </c>
    </row>
    <row r="4515">
      <c r="A4515" s="779"/>
      <c r="D4515" s="450" t="str">
        <f>Liquor!Q39</f>
        <v/>
      </c>
      <c r="E4515" s="450" t="str">
        <f>if(Liquor!R39=0,"",if(ISBLANK(Liquor!R39),"",Liquor!R39))</f>
        <v/>
      </c>
      <c r="G4515" s="450" t="str">
        <f>if(Liquor!R39=0,"",if(ISBLANK(Liquor!R39),"",$B$4485))</f>
        <v/>
      </c>
      <c r="H4515" s="780">
        <f t="shared" si="46"/>
        <v>30</v>
      </c>
    </row>
    <row r="4516">
      <c r="A4516" s="779"/>
      <c r="D4516" s="450" t="str">
        <f>Liquor!Q40</f>
        <v/>
      </c>
      <c r="E4516" s="450" t="str">
        <f>if(Liquor!R40=0,"",if(ISBLANK(Liquor!R40),"",Liquor!R40))</f>
        <v/>
      </c>
      <c r="G4516" s="450" t="str">
        <f>if(Liquor!R40=0,"",if(ISBLANK(Liquor!R40),"",$B$4485))</f>
        <v/>
      </c>
      <c r="H4516" s="780">
        <f t="shared" si="46"/>
        <v>31</v>
      </c>
    </row>
    <row r="4517">
      <c r="A4517" s="779"/>
      <c r="D4517" s="450" t="str">
        <f>Liquor!Q41</f>
        <v/>
      </c>
      <c r="E4517" s="450" t="str">
        <f>if(Liquor!R41=0,"",if(ISBLANK(Liquor!R41),"",Liquor!R41))</f>
        <v/>
      </c>
      <c r="G4517" s="450" t="str">
        <f>if(Liquor!R41=0,"",if(ISBLANK(Liquor!R41),"",$B$4485))</f>
        <v/>
      </c>
      <c r="H4517" s="780">
        <f t="shared" si="46"/>
        <v>32</v>
      </c>
    </row>
    <row r="4518">
      <c r="A4518" s="779"/>
      <c r="D4518" s="450" t="str">
        <f>Liquor!Q42</f>
        <v/>
      </c>
      <c r="E4518" s="450" t="str">
        <f>if(Liquor!R42=0,"",if(ISBLANK(Liquor!R42),"",Liquor!R42))</f>
        <v/>
      </c>
      <c r="G4518" s="450" t="str">
        <f>if(Liquor!R42=0,"",if(ISBLANK(Liquor!R42),"",$B$4485))</f>
        <v/>
      </c>
      <c r="H4518" s="780">
        <f t="shared" si="46"/>
        <v>33</v>
      </c>
    </row>
    <row r="4519">
      <c r="A4519" s="779"/>
      <c r="D4519" s="450" t="str">
        <f>Liquor!Q43</f>
        <v/>
      </c>
      <c r="E4519" s="450" t="str">
        <f>if(Liquor!R43=0,"",if(ISBLANK(Liquor!R43),"",Liquor!R43))</f>
        <v/>
      </c>
      <c r="G4519" s="450" t="str">
        <f>if(Liquor!R43=0,"",if(ISBLANK(Liquor!R43),"",$B$4485))</f>
        <v/>
      </c>
      <c r="H4519" s="780">
        <f t="shared" si="46"/>
        <v>34</v>
      </c>
    </row>
    <row r="4520">
      <c r="A4520" s="779"/>
      <c r="D4520" s="450" t="str">
        <f>Liquor!Q44</f>
        <v/>
      </c>
      <c r="E4520" s="450" t="str">
        <f>if(Liquor!R44=0,"",if(ISBLANK(Liquor!R44),"",Liquor!R44))</f>
        <v/>
      </c>
      <c r="G4520" s="450" t="str">
        <f>if(Liquor!R44=0,"",if(ISBLANK(Liquor!R44),"",$B$4485))</f>
        <v/>
      </c>
      <c r="H4520" s="780">
        <f t="shared" si="46"/>
        <v>35</v>
      </c>
    </row>
    <row r="4521">
      <c r="A4521" s="779"/>
      <c r="D4521" s="450" t="str">
        <f>Liquor!Q45</f>
        <v/>
      </c>
      <c r="E4521" s="450" t="str">
        <f>if(Liquor!R45=0,"",if(ISBLANK(Liquor!R45),"",Liquor!R45))</f>
        <v/>
      </c>
      <c r="G4521" s="450" t="str">
        <f>if(Liquor!R45=0,"",if(ISBLANK(Liquor!R45),"",$B$4485))</f>
        <v/>
      </c>
      <c r="H4521" s="780">
        <f t="shared" si="46"/>
        <v>36</v>
      </c>
    </row>
    <row r="4522">
      <c r="A4522" s="779"/>
      <c r="D4522" s="450" t="str">
        <f>Liquor!Q46</f>
        <v/>
      </c>
      <c r="E4522" s="450" t="str">
        <f>if(Liquor!R46=0,"",if(ISBLANK(Liquor!R46),"",Liquor!R46))</f>
        <v/>
      </c>
      <c r="G4522" s="450" t="str">
        <f>if(Liquor!R46=0,"",if(ISBLANK(Liquor!R46),"",$B$4485))</f>
        <v/>
      </c>
      <c r="H4522" s="780">
        <f t="shared" si="46"/>
        <v>37</v>
      </c>
    </row>
    <row r="4523">
      <c r="A4523" s="779"/>
      <c r="D4523" s="450" t="str">
        <f>Liquor!Q47</f>
        <v/>
      </c>
      <c r="E4523" s="450" t="str">
        <f>if(Liquor!R47=0,"",if(ISBLANK(Liquor!R47),"",Liquor!R47))</f>
        <v/>
      </c>
      <c r="G4523" s="450" t="str">
        <f>if(Liquor!R47=0,"",if(ISBLANK(Liquor!R47),"",$B$4485))</f>
        <v/>
      </c>
      <c r="H4523" s="780">
        <f t="shared" si="46"/>
        <v>38</v>
      </c>
    </row>
    <row r="4524">
      <c r="A4524" s="779"/>
      <c r="D4524" s="450" t="str">
        <f>Liquor!Q48</f>
        <v/>
      </c>
      <c r="E4524" s="450" t="str">
        <f>if(Liquor!R48=0,"",if(ISBLANK(Liquor!R48),"",Liquor!R48))</f>
        <v/>
      </c>
      <c r="G4524" s="450" t="str">
        <f>if(Liquor!R48=0,"",if(ISBLANK(Liquor!R48),"",$B$4485))</f>
        <v/>
      </c>
      <c r="H4524" s="780">
        <f t="shared" si="46"/>
        <v>39</v>
      </c>
    </row>
    <row r="4525">
      <c r="A4525" s="779"/>
      <c r="D4525" s="450" t="str">
        <f>Liquor!Q49</f>
        <v/>
      </c>
      <c r="E4525" s="450" t="str">
        <f>if(Liquor!R49=0,"",if(ISBLANK(Liquor!R49),"",Liquor!R49))</f>
        <v/>
      </c>
      <c r="G4525" s="450" t="str">
        <f>if(Liquor!R49=0,"",if(ISBLANK(Liquor!R49),"",$B$4485))</f>
        <v/>
      </c>
      <c r="H4525" s="780">
        <f t="shared" si="46"/>
        <v>40</v>
      </c>
    </row>
    <row r="4526">
      <c r="A4526" s="779"/>
      <c r="D4526" s="450" t="str">
        <f>Liquor!Q50</f>
        <v/>
      </c>
      <c r="E4526" s="450" t="str">
        <f>if(Liquor!R50=0,"",if(ISBLANK(Liquor!R50),"",Liquor!R50))</f>
        <v/>
      </c>
      <c r="G4526" s="450" t="str">
        <f>if(Liquor!R50=0,"",if(ISBLANK(Liquor!R50),"",$B$4485))</f>
        <v/>
      </c>
      <c r="H4526" s="780">
        <f t="shared" si="46"/>
        <v>41</v>
      </c>
    </row>
    <row r="4527">
      <c r="A4527" s="779"/>
      <c r="D4527" s="450" t="str">
        <f>Liquor!Q51</f>
        <v/>
      </c>
      <c r="E4527" s="450" t="str">
        <f>if(Liquor!R51=0,"",if(ISBLANK(Liquor!R51),"",Liquor!R51))</f>
        <v/>
      </c>
      <c r="G4527" s="450" t="str">
        <f>if(Liquor!R51=0,"",if(ISBLANK(Liquor!R51),"",$B$4485))</f>
        <v/>
      </c>
      <c r="H4527" s="780">
        <f t="shared" si="46"/>
        <v>42</v>
      </c>
    </row>
    <row r="4528">
      <c r="A4528" s="779"/>
      <c r="D4528" s="450" t="str">
        <f>Liquor!Q52</f>
        <v/>
      </c>
      <c r="E4528" s="450" t="str">
        <f>if(Liquor!R52=0,"",if(ISBLANK(Liquor!R52),"",Liquor!R52))</f>
        <v/>
      </c>
      <c r="G4528" s="450" t="str">
        <f>if(Liquor!R52=0,"",if(ISBLANK(Liquor!R52),"",$B$4485))</f>
        <v/>
      </c>
      <c r="H4528" s="780">
        <f t="shared" si="46"/>
        <v>43</v>
      </c>
    </row>
    <row r="4529">
      <c r="A4529" s="779"/>
      <c r="D4529" s="450" t="str">
        <f>Liquor!Q53</f>
        <v/>
      </c>
      <c r="E4529" s="450" t="str">
        <f>if(Liquor!R53=0,"",if(ISBLANK(Liquor!R53),"",Liquor!R53))</f>
        <v/>
      </c>
      <c r="G4529" s="450" t="str">
        <f>if(Liquor!R53=0,"",if(ISBLANK(Liquor!R53),"",$B$4485))</f>
        <v/>
      </c>
      <c r="H4529" s="780">
        <f t="shared" si="46"/>
        <v>44</v>
      </c>
    </row>
    <row r="4530">
      <c r="A4530" s="779"/>
      <c r="D4530" s="450" t="str">
        <f>Liquor!Q54</f>
        <v/>
      </c>
      <c r="E4530" s="450" t="str">
        <f>if(Liquor!R54=0,"",if(ISBLANK(Liquor!R54),"",Liquor!R54))</f>
        <v/>
      </c>
      <c r="G4530" s="450" t="str">
        <f>if(Liquor!R54=0,"",if(ISBLANK(Liquor!R54),"",$B$4485))</f>
        <v/>
      </c>
      <c r="H4530" s="780">
        <f t="shared" si="46"/>
        <v>45</v>
      </c>
    </row>
    <row r="4531">
      <c r="A4531" s="779"/>
      <c r="D4531" s="450" t="str">
        <f>Liquor!Q55</f>
        <v/>
      </c>
      <c r="E4531" s="450" t="str">
        <f>if(Liquor!R55=0,"",if(ISBLANK(Liquor!R55),"",Liquor!R55))</f>
        <v/>
      </c>
      <c r="G4531" s="450" t="str">
        <f>if(Liquor!R55=0,"",if(ISBLANK(Liquor!R55),"",$B$4485))</f>
        <v/>
      </c>
      <c r="H4531" s="780">
        <f t="shared" si="46"/>
        <v>46</v>
      </c>
    </row>
    <row r="4532">
      <c r="A4532" s="779"/>
      <c r="D4532" s="450" t="str">
        <f>Liquor!Q56</f>
        <v/>
      </c>
      <c r="E4532" s="450" t="str">
        <f>if(Liquor!R56=0,"",if(ISBLANK(Liquor!R56),"",Liquor!R56))</f>
        <v/>
      </c>
      <c r="G4532" s="450" t="str">
        <f>if(Liquor!R56=0,"",if(ISBLANK(Liquor!R56),"",$B$4485))</f>
        <v/>
      </c>
      <c r="H4532" s="780">
        <f t="shared" si="46"/>
        <v>47</v>
      </c>
    </row>
    <row r="4533">
      <c r="A4533" s="779"/>
      <c r="D4533" s="450" t="str">
        <f>Liquor!Q57</f>
        <v/>
      </c>
      <c r="E4533" s="450" t="str">
        <f>if(Liquor!R57=0,"",if(ISBLANK(Liquor!R57),"",Liquor!R57))</f>
        <v/>
      </c>
      <c r="G4533" s="450" t="str">
        <f>if(Liquor!R57=0,"",if(ISBLANK(Liquor!R57),"",$B$4485))</f>
        <v/>
      </c>
      <c r="H4533" s="780">
        <f t="shared" si="46"/>
        <v>48</v>
      </c>
    </row>
    <row r="4534">
      <c r="A4534" s="779"/>
      <c r="D4534" s="450" t="str">
        <f>Liquor!Q58</f>
        <v/>
      </c>
      <c r="E4534" s="450" t="str">
        <f>if(Liquor!R58=0,"",if(ISBLANK(Liquor!R58),"",Liquor!R58))</f>
        <v/>
      </c>
      <c r="G4534" s="450" t="str">
        <f>if(Liquor!R58=0,"",if(ISBLANK(Liquor!R58),"",$B$4485))</f>
        <v/>
      </c>
      <c r="H4534" s="780">
        <f t="shared" si="46"/>
        <v>49</v>
      </c>
    </row>
    <row r="4535">
      <c r="A4535" s="779"/>
      <c r="D4535" s="450" t="str">
        <f>Liquor!Q59</f>
        <v/>
      </c>
      <c r="E4535" s="450" t="str">
        <f>if(Liquor!R59=0,"",if(ISBLANK(Liquor!R59),"",Liquor!R59))</f>
        <v/>
      </c>
      <c r="G4535" s="450" t="str">
        <f>if(Liquor!R59=0,"",if(ISBLANK(Liquor!R59),"",$B$4485))</f>
        <v/>
      </c>
      <c r="H4535" s="780">
        <f t="shared" si="46"/>
        <v>50</v>
      </c>
    </row>
    <row r="4536">
      <c r="A4536" s="779"/>
      <c r="D4536" s="450" t="str">
        <f>Liquor!Q60</f>
        <v/>
      </c>
      <c r="E4536" s="450" t="str">
        <f>if(Liquor!R60=0,"",if(ISBLANK(Liquor!R60),"",Liquor!R60))</f>
        <v/>
      </c>
      <c r="G4536" s="450" t="str">
        <f>if(Liquor!R60=0,"",if(ISBLANK(Liquor!R60),"",$B$4485))</f>
        <v/>
      </c>
      <c r="H4536" s="780">
        <f t="shared" si="46"/>
        <v>51</v>
      </c>
    </row>
    <row r="4537">
      <c r="A4537" s="779"/>
      <c r="D4537" s="450" t="str">
        <f>Liquor!Q61</f>
        <v/>
      </c>
      <c r="E4537" s="450" t="str">
        <f>if(Liquor!R61=0,"",if(ISBLANK(Liquor!R61),"",Liquor!R61))</f>
        <v/>
      </c>
      <c r="G4537" s="450" t="str">
        <f>if(Liquor!R61=0,"",if(ISBLANK(Liquor!R61),"",$B$4485))</f>
        <v/>
      </c>
      <c r="H4537" s="780">
        <f t="shared" si="46"/>
        <v>52</v>
      </c>
    </row>
    <row r="4538">
      <c r="A4538" s="779"/>
      <c r="D4538" s="450" t="str">
        <f>Liquor!Q62</f>
        <v/>
      </c>
      <c r="E4538" s="450" t="str">
        <f>if(Liquor!R62=0,"",if(ISBLANK(Liquor!R62),"",Liquor!R62))</f>
        <v/>
      </c>
      <c r="G4538" s="450" t="str">
        <f>if(Liquor!R62=0,"",if(ISBLANK(Liquor!R62),"",$B$4485))</f>
        <v/>
      </c>
      <c r="H4538" s="780">
        <f t="shared" si="46"/>
        <v>53</v>
      </c>
    </row>
    <row r="4539">
      <c r="A4539" s="779"/>
      <c r="D4539" s="450" t="str">
        <f>Liquor!Q63</f>
        <v/>
      </c>
      <c r="E4539" s="450" t="str">
        <f>if(Liquor!R63=0,"",if(ISBLANK(Liquor!R63),"",Liquor!R63))</f>
        <v/>
      </c>
      <c r="G4539" s="450" t="str">
        <f>if(Liquor!R63=0,"",if(ISBLANK(Liquor!R63),"",$B$4485))</f>
        <v/>
      </c>
      <c r="H4539" s="780">
        <f t="shared" si="46"/>
        <v>54</v>
      </c>
    </row>
    <row r="4540">
      <c r="A4540" s="779"/>
      <c r="D4540" s="450" t="str">
        <f>Liquor!Q64</f>
        <v/>
      </c>
      <c r="E4540" s="450" t="str">
        <f>if(Liquor!R64=0,"",if(ISBLANK(Liquor!R64),"",Liquor!R64))</f>
        <v/>
      </c>
      <c r="G4540" s="450" t="str">
        <f>if(Liquor!R64=0,"",if(ISBLANK(Liquor!R64),"",$B$4485))</f>
        <v/>
      </c>
      <c r="H4540" s="780">
        <f t="shared" si="46"/>
        <v>55</v>
      </c>
    </row>
    <row r="4541">
      <c r="A4541" s="779"/>
      <c r="D4541" s="450" t="str">
        <f>Liquor!Q65</f>
        <v/>
      </c>
      <c r="E4541" s="450" t="str">
        <f>if(Liquor!R65=0,"",if(ISBLANK(Liquor!R65),"",Liquor!R65))</f>
        <v/>
      </c>
      <c r="G4541" s="450" t="str">
        <f>if(Liquor!R65=0,"",if(ISBLANK(Liquor!R65),"",$B$4485))</f>
        <v/>
      </c>
      <c r="H4541" s="780">
        <f t="shared" si="46"/>
        <v>56</v>
      </c>
    </row>
    <row r="4542">
      <c r="A4542" s="779"/>
      <c r="D4542" s="450" t="str">
        <f>Liquor!Q66</f>
        <v/>
      </c>
      <c r="E4542" s="450" t="str">
        <f>if(Liquor!R66=0,"",if(ISBLANK(Liquor!R66),"",Liquor!R66))</f>
        <v/>
      </c>
      <c r="G4542" s="450" t="str">
        <f>if(Liquor!R66=0,"",if(ISBLANK(Liquor!R66),"",$B$4485))</f>
        <v/>
      </c>
      <c r="H4542" s="780">
        <f t="shared" si="46"/>
        <v>57</v>
      </c>
    </row>
    <row r="4543">
      <c r="A4543" s="779"/>
      <c r="D4543" s="450" t="str">
        <f>Liquor!Q67</f>
        <v/>
      </c>
      <c r="E4543" s="450" t="str">
        <f>if(Liquor!R67=0,"",if(ISBLANK(Liquor!R67),"",Liquor!R67))</f>
        <v/>
      </c>
      <c r="G4543" s="450" t="str">
        <f>if(Liquor!R67=0,"",if(ISBLANK(Liquor!R67),"",$B$4485))</f>
        <v/>
      </c>
      <c r="H4543" s="780">
        <f t="shared" si="46"/>
        <v>58</v>
      </c>
    </row>
    <row r="4544">
      <c r="A4544" s="779"/>
      <c r="D4544" s="450" t="str">
        <f>Liquor!Q68</f>
        <v/>
      </c>
      <c r="E4544" s="450" t="str">
        <f>if(Liquor!R68=0,"",if(ISBLANK(Liquor!R68),"",Liquor!R68))</f>
        <v/>
      </c>
      <c r="G4544" s="450" t="str">
        <f>if(Liquor!R68=0,"",if(ISBLANK(Liquor!R68),"",$B$4485))</f>
        <v/>
      </c>
      <c r="H4544" s="780">
        <f t="shared" si="46"/>
        <v>59</v>
      </c>
    </row>
    <row r="4545">
      <c r="A4545" s="779"/>
      <c r="D4545" s="450" t="str">
        <f>Liquor!Q69</f>
        <v/>
      </c>
      <c r="E4545" s="450" t="str">
        <f>if(Liquor!R69=0,"",if(ISBLANK(Liquor!R69),"",Liquor!R69))</f>
        <v/>
      </c>
      <c r="G4545" s="450" t="str">
        <f>if(Liquor!R69=0,"",if(ISBLANK(Liquor!R69),"",$B$4485))</f>
        <v/>
      </c>
      <c r="H4545" s="780">
        <f t="shared" si="46"/>
        <v>60</v>
      </c>
    </row>
    <row r="4546">
      <c r="A4546" s="779"/>
      <c r="D4546" s="450" t="str">
        <f>Liquor!Q70</f>
        <v/>
      </c>
      <c r="E4546" s="450" t="str">
        <f>if(Liquor!R70=0,"",if(ISBLANK(Liquor!R70),"",Liquor!R70))</f>
        <v/>
      </c>
      <c r="G4546" s="450" t="str">
        <f>if(Liquor!R70=0,"",if(ISBLANK(Liquor!R70),"",$B$4485))</f>
        <v/>
      </c>
      <c r="H4546" s="780">
        <f t="shared" si="46"/>
        <v>61</v>
      </c>
    </row>
    <row r="4547">
      <c r="A4547" s="779"/>
      <c r="D4547" s="450" t="str">
        <f>Liquor!Q71</f>
        <v/>
      </c>
      <c r="E4547" s="450" t="str">
        <f>if(Liquor!R71=0,"",if(ISBLANK(Liquor!R71),"",Liquor!R71))</f>
        <v/>
      </c>
      <c r="G4547" s="450" t="str">
        <f>if(Liquor!R71=0,"",if(ISBLANK(Liquor!R71),"",$B$4485))</f>
        <v/>
      </c>
      <c r="H4547" s="780">
        <f t="shared" si="46"/>
        <v>62</v>
      </c>
    </row>
    <row r="4548">
      <c r="A4548" s="779"/>
      <c r="D4548" s="450" t="str">
        <f>Liquor!Q72</f>
        <v/>
      </c>
      <c r="E4548" s="450" t="str">
        <f>if(Liquor!R72=0,"",if(ISBLANK(Liquor!R72),"",Liquor!R72))</f>
        <v/>
      </c>
      <c r="G4548" s="450" t="str">
        <f>if(Liquor!R72=0,"",if(ISBLANK(Liquor!R72),"",$B$4485))</f>
        <v/>
      </c>
      <c r="H4548" s="780">
        <f t="shared" si="46"/>
        <v>63</v>
      </c>
    </row>
    <row r="4549">
      <c r="A4549" s="779"/>
      <c r="D4549" s="450" t="str">
        <f>Liquor!Q73</f>
        <v/>
      </c>
      <c r="E4549" s="450" t="str">
        <f>if(Liquor!R73=0,"",if(ISBLANK(Liquor!R73),"",Liquor!R73))</f>
        <v/>
      </c>
      <c r="G4549" s="450" t="str">
        <f>if(Liquor!R73=0,"",if(ISBLANK(Liquor!R73),"",$B$4485))</f>
        <v/>
      </c>
      <c r="H4549" s="780">
        <f t="shared" si="46"/>
        <v>64</v>
      </c>
    </row>
    <row r="4550">
      <c r="A4550" s="779"/>
      <c r="D4550" s="450" t="str">
        <f>Liquor!Q74</f>
        <v/>
      </c>
      <c r="E4550" s="450" t="str">
        <f>if(Liquor!R74=0,"",if(ISBLANK(Liquor!R74),"",Liquor!R74))</f>
        <v/>
      </c>
      <c r="G4550" s="450" t="str">
        <f>if(Liquor!R74=0,"",if(ISBLANK(Liquor!R74),"",$B$4485))</f>
        <v/>
      </c>
      <c r="H4550" s="780">
        <f t="shared" si="46"/>
        <v>65</v>
      </c>
    </row>
    <row r="4551">
      <c r="A4551" s="779"/>
      <c r="D4551" s="450" t="str">
        <f>Liquor!Q75</f>
        <v/>
      </c>
      <c r="E4551" s="450" t="str">
        <f>if(Liquor!R75=0,"",if(ISBLANK(Liquor!R75),"",Liquor!R75))</f>
        <v/>
      </c>
      <c r="G4551" s="450" t="str">
        <f>if(Liquor!R75=0,"",if(ISBLANK(Liquor!R75),"",$B$4485))</f>
        <v/>
      </c>
      <c r="H4551" s="780">
        <f t="shared" si="46"/>
        <v>66</v>
      </c>
    </row>
    <row r="4552">
      <c r="A4552" s="779"/>
      <c r="D4552" s="450" t="str">
        <f>Liquor!Q76</f>
        <v/>
      </c>
      <c r="E4552" s="450" t="str">
        <f>if(Liquor!R76=0,"",if(ISBLANK(Liquor!R76),"",Liquor!R76))</f>
        <v/>
      </c>
      <c r="G4552" s="450" t="str">
        <f>if(Liquor!R76=0,"",if(ISBLANK(Liquor!R76),"",$B$4485))</f>
        <v/>
      </c>
      <c r="H4552" s="780">
        <f t="shared" si="46"/>
        <v>67</v>
      </c>
    </row>
    <row r="4553">
      <c r="A4553" s="779"/>
      <c r="D4553" s="450" t="str">
        <f>Liquor!Q77</f>
        <v/>
      </c>
      <c r="E4553" s="450" t="str">
        <f>if(Liquor!R77=0,"",if(ISBLANK(Liquor!R77),"",Liquor!R77))</f>
        <v/>
      </c>
      <c r="G4553" s="450" t="str">
        <f>if(Liquor!R77=0,"",if(ISBLANK(Liquor!R77),"",$B$4485))</f>
        <v/>
      </c>
      <c r="H4553" s="780">
        <f t="shared" si="46"/>
        <v>68</v>
      </c>
    </row>
    <row r="4554">
      <c r="A4554" s="779"/>
      <c r="D4554" s="450" t="str">
        <f>Liquor!Q78</f>
        <v/>
      </c>
      <c r="E4554" s="450" t="str">
        <f>if(Liquor!R78=0,"",if(ISBLANK(Liquor!R78),"",Liquor!R78))</f>
        <v/>
      </c>
      <c r="G4554" s="450" t="str">
        <f>if(Liquor!R78=0,"",if(ISBLANK(Liquor!R78),"",$B$4485))</f>
        <v/>
      </c>
      <c r="H4554" s="780">
        <f t="shared" si="46"/>
        <v>69</v>
      </c>
    </row>
    <row r="4555">
      <c r="A4555" s="779"/>
      <c r="D4555" s="450" t="str">
        <f>Liquor!Q79</f>
        <v/>
      </c>
      <c r="E4555" s="450" t="str">
        <f>if(Liquor!R79=0,"",if(ISBLANK(Liquor!R79),"",Liquor!R79))</f>
        <v/>
      </c>
      <c r="G4555" s="450" t="str">
        <f>if(Liquor!R79=0,"",if(ISBLANK(Liquor!R79),"",$B$4485))</f>
        <v/>
      </c>
      <c r="H4555" s="780">
        <f t="shared" si="46"/>
        <v>70</v>
      </c>
    </row>
    <row r="4556">
      <c r="A4556" s="779"/>
      <c r="D4556" s="450" t="str">
        <f>Liquor!Q80</f>
        <v/>
      </c>
      <c r="E4556" s="450" t="str">
        <f>if(Liquor!R80=0,"",if(ISBLANK(Liquor!R80),"",Liquor!R80))</f>
        <v/>
      </c>
      <c r="G4556" s="450" t="str">
        <f>if(Liquor!R80=0,"",if(ISBLANK(Liquor!R80),"",$B$4485))</f>
        <v/>
      </c>
      <c r="H4556" s="780">
        <f t="shared" si="46"/>
        <v>71</v>
      </c>
    </row>
    <row r="4557">
      <c r="A4557" s="779"/>
      <c r="D4557" s="450" t="str">
        <f>Liquor!Q81</f>
        <v/>
      </c>
      <c r="E4557" s="450" t="str">
        <f>if(Liquor!R81=0,"",if(ISBLANK(Liquor!R81),"",Liquor!R81))</f>
        <v/>
      </c>
      <c r="G4557" s="450" t="str">
        <f>if(Liquor!R81=0,"",if(ISBLANK(Liquor!R81),"",$B$4485))</f>
        <v/>
      </c>
      <c r="H4557" s="780">
        <f t="shared" si="46"/>
        <v>72</v>
      </c>
    </row>
    <row r="4558">
      <c r="A4558" s="779"/>
      <c r="D4558" s="450" t="str">
        <f>Liquor!Q82</f>
        <v/>
      </c>
      <c r="E4558" s="450" t="str">
        <f>if(Liquor!R82=0,"",if(ISBLANK(Liquor!R82),"",Liquor!R82))</f>
        <v/>
      </c>
      <c r="G4558" s="450" t="str">
        <f>if(Liquor!R82=0,"",if(ISBLANK(Liquor!R82),"",$B$4485))</f>
        <v/>
      </c>
      <c r="H4558" s="780">
        <f t="shared" si="46"/>
        <v>73</v>
      </c>
    </row>
    <row r="4559">
      <c r="A4559" s="779"/>
      <c r="D4559" s="450" t="str">
        <f>Liquor!Q83</f>
        <v/>
      </c>
      <c r="E4559" s="450" t="str">
        <f>if(Liquor!R83=0,"",if(ISBLANK(Liquor!R83),"",Liquor!R83))</f>
        <v/>
      </c>
      <c r="G4559" s="450" t="str">
        <f>if(Liquor!R83=0,"",if(ISBLANK(Liquor!R83),"",$B$4485))</f>
        <v/>
      </c>
      <c r="H4559" s="780">
        <f t="shared" si="46"/>
        <v>74</v>
      </c>
    </row>
    <row r="4560">
      <c r="A4560" s="779"/>
      <c r="D4560" s="450" t="str">
        <f>Liquor!Q84</f>
        <v/>
      </c>
      <c r="E4560" s="450" t="str">
        <f>if(Liquor!R84=0,"",if(ISBLANK(Liquor!R84),"",Liquor!R84))</f>
        <v/>
      </c>
      <c r="G4560" s="450" t="str">
        <f>if(Liquor!R84=0,"",if(ISBLANK(Liquor!R84),"",$B$4485))</f>
        <v/>
      </c>
      <c r="H4560" s="780">
        <f t="shared" si="46"/>
        <v>75</v>
      </c>
    </row>
    <row r="4561">
      <c r="A4561" s="779"/>
      <c r="D4561" s="450" t="str">
        <f>Liquor!Q85</f>
        <v/>
      </c>
      <c r="E4561" s="450" t="str">
        <f>if(Liquor!R85=0,"",if(ISBLANK(Liquor!R85),"",Liquor!R85))</f>
        <v/>
      </c>
      <c r="G4561" s="450" t="str">
        <f>if(Liquor!R85=0,"",if(ISBLANK(Liquor!R85),"",$B$4485))</f>
        <v/>
      </c>
      <c r="H4561" s="780">
        <f t="shared" si="46"/>
        <v>76</v>
      </c>
    </row>
    <row r="4562">
      <c r="A4562" s="779"/>
      <c r="D4562" s="450" t="str">
        <f>Liquor!Q86</f>
        <v/>
      </c>
      <c r="E4562" s="450" t="str">
        <f>if(Liquor!R86=0,"",if(ISBLANK(Liquor!R86),"",Liquor!R86))</f>
        <v/>
      </c>
      <c r="G4562" s="450" t="str">
        <f>if(Liquor!R86=0,"",if(ISBLANK(Liquor!R86),"",$B$4485))</f>
        <v/>
      </c>
      <c r="H4562" s="780">
        <f t="shared" si="46"/>
        <v>77</v>
      </c>
    </row>
    <row r="4563">
      <c r="A4563" s="779"/>
      <c r="D4563" s="450" t="str">
        <f>Liquor!Q87</f>
        <v/>
      </c>
      <c r="E4563" s="450" t="str">
        <f>if(Liquor!R87=0,"",if(ISBLANK(Liquor!R87),"",Liquor!R87))</f>
        <v/>
      </c>
      <c r="G4563" s="450" t="str">
        <f>if(Liquor!R87=0,"",if(ISBLANK(Liquor!R87),"",$B$4485))</f>
        <v/>
      </c>
      <c r="H4563" s="780">
        <f t="shared" si="46"/>
        <v>78</v>
      </c>
    </row>
    <row r="4564">
      <c r="A4564" s="779"/>
      <c r="D4564" s="450" t="str">
        <f>Liquor!Q88</f>
        <v/>
      </c>
      <c r="E4564" s="450" t="str">
        <f>if(Liquor!R88=0,"",if(ISBLANK(Liquor!R88),"",Liquor!R88))</f>
        <v/>
      </c>
      <c r="G4564" s="450" t="str">
        <f>if(Liquor!R88=0,"",if(ISBLANK(Liquor!R88),"",$B$4485))</f>
        <v/>
      </c>
      <c r="H4564" s="780">
        <f t="shared" si="46"/>
        <v>79</v>
      </c>
    </row>
    <row r="4565">
      <c r="A4565" s="779"/>
      <c r="D4565" s="450" t="str">
        <f>Liquor!Q89</f>
        <v/>
      </c>
      <c r="E4565" s="450" t="str">
        <f>if(Liquor!R89=0,"",if(ISBLANK(Liquor!R89),"",Liquor!R89))</f>
        <v/>
      </c>
      <c r="G4565" s="450" t="str">
        <f>if(Liquor!R89=0,"",if(ISBLANK(Liquor!R89),"",$B$4485))</f>
        <v/>
      </c>
      <c r="H4565" s="780">
        <f t="shared" si="46"/>
        <v>80</v>
      </c>
    </row>
    <row r="4566">
      <c r="A4566" s="779"/>
      <c r="D4566" s="450" t="str">
        <f>Liquor!Q90</f>
        <v/>
      </c>
      <c r="E4566" s="450" t="str">
        <f>if(Liquor!R90=0,"",if(ISBLANK(Liquor!R90),"",Liquor!R90))</f>
        <v/>
      </c>
      <c r="G4566" s="450" t="str">
        <f>if(Liquor!R90=0,"",if(ISBLANK(Liquor!R90),"",$B$4485))</f>
        <v/>
      </c>
      <c r="H4566" s="780">
        <f t="shared" si="46"/>
        <v>81</v>
      </c>
    </row>
    <row r="4567">
      <c r="A4567" s="779"/>
      <c r="D4567" s="450" t="str">
        <f>Liquor!Q91</f>
        <v/>
      </c>
      <c r="E4567" s="450" t="str">
        <f>if(Liquor!R91=0,"",if(ISBLANK(Liquor!R91),"",Liquor!R91))</f>
        <v/>
      </c>
      <c r="G4567" s="450" t="str">
        <f>if(Liquor!R91=0,"",if(ISBLANK(Liquor!R91),"",$B$4485))</f>
        <v/>
      </c>
      <c r="H4567" s="780">
        <f t="shared" si="46"/>
        <v>82</v>
      </c>
    </row>
    <row r="4568">
      <c r="A4568" s="779"/>
      <c r="D4568" s="450" t="str">
        <f>Liquor!Q92</f>
        <v/>
      </c>
      <c r="E4568" s="450" t="str">
        <f>if(Liquor!R92=0,"",if(ISBLANK(Liquor!R92),"",Liquor!R92))</f>
        <v/>
      </c>
      <c r="G4568" s="450" t="str">
        <f>if(Liquor!R92=0,"",if(ISBLANK(Liquor!R92),"",$B$4485))</f>
        <v/>
      </c>
      <c r="H4568" s="780">
        <f t="shared" si="46"/>
        <v>83</v>
      </c>
    </row>
    <row r="4569">
      <c r="A4569" s="779"/>
      <c r="D4569" s="450" t="str">
        <f>Liquor!Q93</f>
        <v/>
      </c>
      <c r="E4569" s="450" t="str">
        <f>if(Liquor!R93=0,"",if(ISBLANK(Liquor!R93),"",Liquor!R93))</f>
        <v/>
      </c>
      <c r="G4569" s="450" t="str">
        <f>if(Liquor!R93=0,"",if(ISBLANK(Liquor!R93),"",$B$4485))</f>
        <v/>
      </c>
      <c r="H4569" s="780">
        <f t="shared" si="46"/>
        <v>84</v>
      </c>
    </row>
    <row r="4570">
      <c r="A4570" s="779"/>
      <c r="D4570" s="450" t="str">
        <f>Liquor!Q94</f>
        <v/>
      </c>
      <c r="E4570" s="450" t="str">
        <f>if(Liquor!R94=0,"",if(ISBLANK(Liquor!R94),"",Liquor!R94))</f>
        <v/>
      </c>
      <c r="G4570" s="450" t="str">
        <f>if(Liquor!R94=0,"",if(ISBLANK(Liquor!R94),"",$B$4485))</f>
        <v/>
      </c>
      <c r="H4570" s="780">
        <f t="shared" si="46"/>
        <v>85</v>
      </c>
    </row>
    <row r="4571">
      <c r="A4571" s="779"/>
      <c r="D4571" s="450" t="str">
        <f>Liquor!Q95</f>
        <v/>
      </c>
      <c r="E4571" s="450" t="str">
        <f>if(Liquor!R95=0,"",if(ISBLANK(Liquor!R95),"",Liquor!R95))</f>
        <v/>
      </c>
      <c r="G4571" s="450" t="str">
        <f>if(Liquor!R95=0,"",if(ISBLANK(Liquor!R95),"",$B$4485))</f>
        <v/>
      </c>
      <c r="H4571" s="780">
        <f t="shared" si="46"/>
        <v>86</v>
      </c>
    </row>
    <row r="4572">
      <c r="A4572" s="779"/>
      <c r="D4572" s="450" t="str">
        <f>Liquor!Q96</f>
        <v/>
      </c>
      <c r="E4572" s="450" t="str">
        <f>if(Liquor!R96=0,"",if(ISBLANK(Liquor!R96),"",Liquor!R96))</f>
        <v/>
      </c>
      <c r="G4572" s="450" t="str">
        <f>if(Liquor!R96=0,"",if(ISBLANK(Liquor!R96),"",$B$4485))</f>
        <v/>
      </c>
      <c r="H4572" s="780">
        <f t="shared" si="46"/>
        <v>87</v>
      </c>
    </row>
    <row r="4573">
      <c r="A4573" s="779"/>
      <c r="D4573" s="450" t="str">
        <f>Liquor!Q97</f>
        <v/>
      </c>
      <c r="E4573" s="450" t="str">
        <f>if(Liquor!R97=0,"",if(ISBLANK(Liquor!R97),"",Liquor!R97))</f>
        <v/>
      </c>
      <c r="G4573" s="450" t="str">
        <f>if(Liquor!R97=0,"",if(ISBLANK(Liquor!R97),"",$B$4485))</f>
        <v/>
      </c>
      <c r="H4573" s="780">
        <f t="shared" si="46"/>
        <v>88</v>
      </c>
    </row>
    <row r="4574">
      <c r="A4574" s="779"/>
      <c r="D4574" s="450" t="str">
        <f>Liquor!Q98</f>
        <v/>
      </c>
      <c r="E4574" s="450" t="str">
        <f>if(Liquor!R98=0,"",if(ISBLANK(Liquor!R98),"",Liquor!R98))</f>
        <v/>
      </c>
      <c r="G4574" s="450" t="str">
        <f>if(Liquor!R98=0,"",if(ISBLANK(Liquor!R98),"",$B$4485))</f>
        <v/>
      </c>
      <c r="H4574" s="780">
        <f t="shared" si="46"/>
        <v>89</v>
      </c>
    </row>
    <row r="4575">
      <c r="A4575" s="779"/>
      <c r="D4575" s="450" t="str">
        <f>Liquor!Q99</f>
        <v/>
      </c>
      <c r="E4575" s="450" t="str">
        <f>if(Liquor!R99=0,"",if(ISBLANK(Liquor!R99),"",Liquor!R99))</f>
        <v/>
      </c>
      <c r="G4575" s="450" t="str">
        <f>if(Liquor!R99=0,"",if(ISBLANK(Liquor!R99),"",$B$4485))</f>
        <v/>
      </c>
      <c r="H4575" s="780">
        <f t="shared" si="46"/>
        <v>90</v>
      </c>
    </row>
    <row r="4576">
      <c r="A4576" s="779"/>
      <c r="D4576" s="450" t="str">
        <f>Liquor!Q100</f>
        <v/>
      </c>
      <c r="E4576" s="450" t="str">
        <f>if(Liquor!R100=0,"",if(ISBLANK(Liquor!R100),"",Liquor!R100))</f>
        <v/>
      </c>
      <c r="G4576" s="450" t="str">
        <f>if(Liquor!R100=0,"",if(ISBLANK(Liquor!R100),"",$B$4485))</f>
        <v/>
      </c>
      <c r="H4576" s="780">
        <f t="shared" si="46"/>
        <v>91</v>
      </c>
    </row>
    <row r="4577">
      <c r="A4577" s="779"/>
      <c r="D4577" s="450" t="str">
        <f>Liquor!Q101</f>
        <v/>
      </c>
      <c r="E4577" s="450" t="str">
        <f>if(Liquor!R101=0,"",if(ISBLANK(Liquor!R101),"",Liquor!R101))</f>
        <v/>
      </c>
      <c r="G4577" s="450" t="str">
        <f>if(Liquor!R101=0,"",if(ISBLANK(Liquor!R101),"",$B$4485))</f>
        <v/>
      </c>
      <c r="H4577" s="780">
        <f t="shared" si="46"/>
        <v>92</v>
      </c>
    </row>
    <row r="4578">
      <c r="A4578" s="779"/>
      <c r="D4578" s="450" t="str">
        <f>Liquor!Q102</f>
        <v/>
      </c>
      <c r="E4578" s="450" t="str">
        <f>if(Liquor!R102=0,"",if(ISBLANK(Liquor!R102),"",Liquor!R102))</f>
        <v/>
      </c>
      <c r="G4578" s="450" t="str">
        <f>if(Liquor!R102=0,"",if(ISBLANK(Liquor!R102),"",$B$4485))</f>
        <v/>
      </c>
      <c r="H4578" s="780">
        <f t="shared" si="46"/>
        <v>93</v>
      </c>
    </row>
    <row r="4579">
      <c r="A4579" s="779"/>
      <c r="D4579" s="450" t="str">
        <f>Liquor!Q103</f>
        <v/>
      </c>
      <c r="E4579" s="450" t="str">
        <f>if(Liquor!R103=0,"",if(ISBLANK(Liquor!R103),"",Liquor!R103))</f>
        <v/>
      </c>
      <c r="G4579" s="450" t="str">
        <f>if(Liquor!R103=0,"",if(ISBLANK(Liquor!R103),"",$B$4485))</f>
        <v/>
      </c>
      <c r="H4579" s="780">
        <f t="shared" si="46"/>
        <v>94</v>
      </c>
    </row>
    <row r="4580">
      <c r="A4580" s="779"/>
      <c r="D4580" s="450" t="str">
        <f>Liquor!Q104</f>
        <v/>
      </c>
      <c r="E4580" s="450" t="str">
        <f>if(Liquor!R104=0,"",if(ISBLANK(Liquor!R104),"",Liquor!R104))</f>
        <v/>
      </c>
      <c r="G4580" s="450" t="str">
        <f>if(Liquor!R104=0,"",if(ISBLANK(Liquor!R104),"",$B$4485))</f>
        <v/>
      </c>
      <c r="H4580" s="780">
        <f t="shared" si="46"/>
        <v>95</v>
      </c>
    </row>
    <row r="4581">
      <c r="A4581" s="779"/>
      <c r="D4581" s="450" t="str">
        <f>Liquor!Q105</f>
        <v/>
      </c>
      <c r="E4581" s="450" t="str">
        <f>if(Liquor!R105=0,"",if(ISBLANK(Liquor!R105),"",Liquor!R105))</f>
        <v/>
      </c>
      <c r="G4581" s="450" t="str">
        <f>if(Liquor!R105=0,"",if(ISBLANK(Liquor!R105),"",$B$4485))</f>
        <v/>
      </c>
      <c r="H4581" s="780">
        <f t="shared" si="46"/>
        <v>96</v>
      </c>
    </row>
    <row r="4582">
      <c r="A4582" s="779"/>
      <c r="D4582" s="450" t="str">
        <f>Liquor!Q106</f>
        <v/>
      </c>
      <c r="E4582" s="450" t="str">
        <f>if(Liquor!R106=0,"",if(ISBLANK(Liquor!R106),"",Liquor!R106))</f>
        <v/>
      </c>
      <c r="G4582" s="450" t="str">
        <f>if(Liquor!R106=0,"",if(ISBLANK(Liquor!R106),"",$B$4485))</f>
        <v/>
      </c>
      <c r="H4582" s="780">
        <f t="shared" si="46"/>
        <v>97</v>
      </c>
    </row>
    <row r="4583">
      <c r="A4583" s="779"/>
      <c r="D4583" s="450" t="str">
        <f>Liquor!Q107</f>
        <v/>
      </c>
      <c r="E4583" s="450" t="str">
        <f>if(Liquor!R107=0,"",if(ISBLANK(Liquor!R107),"",Liquor!R107))</f>
        <v/>
      </c>
      <c r="G4583" s="450" t="str">
        <f>if(Liquor!R107=0,"",if(ISBLANK(Liquor!R107),"",$B$4485))</f>
        <v/>
      </c>
      <c r="H4583" s="780">
        <f t="shared" si="46"/>
        <v>98</v>
      </c>
    </row>
    <row r="4584">
      <c r="A4584" s="779"/>
      <c r="D4584" s="450" t="str">
        <f>Liquor!Q108</f>
        <v/>
      </c>
      <c r="E4584" s="450" t="str">
        <f>if(Liquor!R108=0,"",if(ISBLANK(Liquor!R108),"",Liquor!R108))</f>
        <v/>
      </c>
      <c r="G4584" s="450" t="str">
        <f>if(Liquor!R108=0,"",if(ISBLANK(Liquor!R108),"",$B$4485))</f>
        <v/>
      </c>
      <c r="H4584" s="780">
        <f t="shared" si="46"/>
        <v>99</v>
      </c>
    </row>
    <row r="4585">
      <c r="A4585" s="779"/>
      <c r="D4585" s="450" t="str">
        <f>Liquor!Q109</f>
        <v/>
      </c>
      <c r="E4585" s="450" t="str">
        <f>if(Liquor!R109=0,"",if(ISBLANK(Liquor!R109),"",Liquor!R109))</f>
        <v/>
      </c>
      <c r="G4585" s="450" t="str">
        <f>if(Liquor!R109=0,"",if(ISBLANK(Liquor!R109),"",$B$4485))</f>
        <v/>
      </c>
      <c r="H4585" s="780">
        <f t="shared" si="46"/>
        <v>100</v>
      </c>
    </row>
    <row r="4586">
      <c r="A4586" s="791"/>
      <c r="B4586" s="784"/>
      <c r="H4586" s="780"/>
    </row>
    <row r="4587">
      <c r="A4587" s="791"/>
      <c r="B4587" s="784"/>
      <c r="H4587" s="780"/>
    </row>
    <row r="4588">
      <c r="A4588" s="791"/>
      <c r="B4588" s="784"/>
      <c r="H4588" s="780"/>
    </row>
    <row r="4589">
      <c r="A4589" s="791" t="str">
        <f>Liquor!Q8&amp;" "&amp;Liquor!T9</f>
        <v>Whiskey/Bourbon Double $</v>
      </c>
      <c r="B4589" s="784" t="str">
        <f>SUBSTITUTE(A4589,"$","")</f>
        <v>Whiskey/Bourbon Double </v>
      </c>
      <c r="H4589" s="780"/>
    </row>
    <row r="4590">
      <c r="A4590" s="791"/>
      <c r="B4590" s="784"/>
      <c r="D4590" s="795" t="str">
        <f>if(Liquor!T10=0,"",if(ISBLANK(Liquor!T10),"",if(AND(MOC!$J$161=true,MOC!$J$162=false),MOC!$I$164&amp;Liquor!Q10,if(AND(MOC!$J$161=false,MOC!$J$162=true),Liquor!Q10&amp;MOC!$I$162,if(AND(MOC!$J$161=true,MOC!$J$162=true),MOC!$I$161&amp;Liquor!Q10&amp;MOC!$I$165,Liquor!Q10)))))</f>
        <v>DBL Well Whiskey (Example)</v>
      </c>
      <c r="E4590" s="784">
        <f>if(Liquor!T10=0,"",if(ISBLANK(Liquor!T10),"",Liquor!T10))</f>
        <v>10</v>
      </c>
      <c r="G4590" s="450" t="str">
        <f>Substitute(if(Liquor!T10=0,"",if(ISBLANK(Liquor!T10),"",if(AND(MOC!$J$164=true,MOC!$J$165=false),MOC!$I$164&amp;$B$4589,if(AND(MOC!$J$164=false,MOC!$J$165=true),$B$4589&amp;MOC!$I$165,if(AND(MOC!$J$164=true,MOC!$J$165=true),MOC!$I$164&amp;$B$4589&amp;MOC!$I$165,$B$4589)))))," Double ","")</f>
        <v>DBL Whiskey/Bourbon</v>
      </c>
      <c r="H4590" s="785">
        <v>1.0</v>
      </c>
    </row>
    <row r="4591">
      <c r="A4591" s="791"/>
      <c r="B4591" s="784"/>
      <c r="D4591" s="795" t="str">
        <f>if(Liquor!T11=0,"",if(ISBLANK(Liquor!T11),"",if(AND(MOC!$J$161=true,MOC!$J$162=false),MOC!$I$164&amp;Liquor!Q11,if(AND(MOC!$J$161=false,MOC!$J$162=true),Liquor!Q11&amp;MOC!$I$162,if(AND(MOC!$J$161=true,MOC!$J$162=true),MOC!$I$161&amp;Liquor!Q11&amp;MOC!$I$165,Liquor!Q11)))))</f>
        <v>DBL Maker's Mark (Example)</v>
      </c>
      <c r="E4591" s="784">
        <f>if(Liquor!T11=0,"",if(ISBLANK(Liquor!T11),"",Liquor!T11))</f>
        <v>11</v>
      </c>
      <c r="G4591" s="450" t="str">
        <f>Substitute(if(Liquor!T11=0,"",if(ISBLANK(Liquor!T11),"",if(AND(MOC!$J$164=true,MOC!$J$165=false),MOC!$I$164&amp;$B$4589,if(AND(MOC!$J$164=false,MOC!$J$165=true),$B$4589&amp;MOC!$I$165,if(AND(MOC!$J$164=true,MOC!$J$165=true),MOC!$I$164&amp;$B$4589&amp;MOC!$I$165,$B$4589)))))," Double ","")</f>
        <v>DBL Whiskey/Bourbon</v>
      </c>
      <c r="H4591" s="780">
        <f t="shared" ref="H4591:H4689" si="47">1+H4590</f>
        <v>2</v>
      </c>
    </row>
    <row r="4592">
      <c r="A4592" s="791"/>
      <c r="B4592" s="784"/>
      <c r="D4592" s="795" t="str">
        <f>if(Liquor!T12=0,"",if(ISBLANK(Liquor!T12),"",if(AND(MOC!$J$161=true,MOC!$J$162=false),MOC!$I$164&amp;Liquor!Q12,if(AND(MOC!$J$161=false,MOC!$J$162=true),Liquor!Q12&amp;MOC!$I$162,if(AND(MOC!$J$161=true,MOC!$J$162=true),MOC!$I$161&amp;Liquor!Q12&amp;MOC!$I$165,Liquor!Q12)))))</f>
        <v>DBL Jack Daniel's (Example)</v>
      </c>
      <c r="E4592" s="784">
        <f>if(Liquor!T12=0,"",if(ISBLANK(Liquor!T12),"",Liquor!T12))</f>
        <v>12</v>
      </c>
      <c r="G4592" s="450" t="str">
        <f>Substitute(if(Liquor!T12=0,"",if(ISBLANK(Liquor!T12),"",if(AND(MOC!$J$164=true,MOC!$J$165=false),MOC!$I$164&amp;$B$4589,if(AND(MOC!$J$164=false,MOC!$J$165=true),$B$4589&amp;MOC!$I$165,if(AND(MOC!$J$164=true,MOC!$J$165=true),MOC!$I$164&amp;$B$4589&amp;MOC!$I$165,$B$4589)))))," Double ","")</f>
        <v>DBL Whiskey/Bourbon</v>
      </c>
      <c r="H4592" s="780">
        <f t="shared" si="47"/>
        <v>3</v>
      </c>
    </row>
    <row r="4593">
      <c r="A4593" s="791" t="s">
        <v>506</v>
      </c>
      <c r="B4593" s="784" t="s">
        <v>506</v>
      </c>
      <c r="D4593" s="795" t="str">
        <f>if(Liquor!T13=0,"",if(ISBLANK(Liquor!T13),"",if(AND(MOC!$J$161=true,MOC!$J$162=false),MOC!$I$164&amp;Liquor!Q13,if(AND(MOC!$J$161=false,MOC!$J$162=true),Liquor!Q13&amp;MOC!$I$162,if(AND(MOC!$J$161=true,MOC!$J$162=true),MOC!$I$161&amp;Liquor!Q13&amp;MOC!$I$165,Liquor!Q13)))))</f>
        <v/>
      </c>
      <c r="E4593" s="450" t="str">
        <f>if(Liquor!T13=0,"",if(ISBLANK(Liquor!T13),"",Liquor!T13))</f>
        <v/>
      </c>
      <c r="G4593" s="450" t="str">
        <f>Substitute(if(Liquor!T13=0,"",if(ISBLANK(Liquor!T13),"",if(AND(MOC!$J$164=true,MOC!$J$165=false),MOC!$I$164&amp;$B$4589,if(AND(MOC!$J$164=false,MOC!$J$165=true),$B$4589&amp;MOC!$I$165,if(AND(MOC!$J$164=true,MOC!$J$165=true),MOC!$I$164&amp;$B$4589&amp;MOC!$I$165,$B$4589)))))," Double ","")</f>
        <v/>
      </c>
      <c r="H4593" s="780">
        <f t="shared" si="47"/>
        <v>4</v>
      </c>
    </row>
    <row r="4594">
      <c r="A4594" s="779"/>
      <c r="D4594" s="795" t="str">
        <f>if(Liquor!T14=0,"",if(ISBLANK(Liquor!T14),"",if(AND(MOC!$J$161=true,MOC!$J$162=false),MOC!$I$164&amp;Liquor!Q14,if(AND(MOC!$J$161=false,MOC!$J$162=true),Liquor!Q14&amp;MOC!$I$162,if(AND(MOC!$J$161=true,MOC!$J$162=true),MOC!$I$161&amp;Liquor!Q14&amp;MOC!$I$165,Liquor!Q14)))))</f>
        <v/>
      </c>
      <c r="E4594" s="450" t="str">
        <f>if(Liquor!T14=0,"",if(ISBLANK(Liquor!T14),"",Liquor!T14))</f>
        <v/>
      </c>
      <c r="G4594" s="450" t="str">
        <f>Substitute(if(Liquor!T14=0,"",if(ISBLANK(Liquor!T14),"",if(AND(MOC!$J$164=true,MOC!$J$165=false),MOC!$I$164&amp;$B$4589,if(AND(MOC!$J$164=false,MOC!$J$165=true),$B$4589&amp;MOC!$I$165,if(AND(MOC!$J$164=true,MOC!$J$165=true),MOC!$I$164&amp;$B$4589&amp;MOC!$I$165,$B$4589)))))," Double ","")</f>
        <v/>
      </c>
      <c r="H4594" s="780">
        <f t="shared" si="47"/>
        <v>5</v>
      </c>
    </row>
    <row r="4595">
      <c r="A4595" s="779"/>
      <c r="D4595" s="795" t="str">
        <f>if(Liquor!T15=0,"",if(ISBLANK(Liquor!T15),"",if(AND(MOC!$J$161=true,MOC!$J$162=false),MOC!$I$164&amp;Liquor!Q15,if(AND(MOC!$J$161=false,MOC!$J$162=true),Liquor!Q15&amp;MOC!$I$162,if(AND(MOC!$J$161=true,MOC!$J$162=true),MOC!$I$161&amp;Liquor!Q15&amp;MOC!$I$165,Liquor!Q15)))))</f>
        <v/>
      </c>
      <c r="E4595" s="450" t="str">
        <f>if(Liquor!T15=0,"",if(ISBLANK(Liquor!T15),"",Liquor!T15))</f>
        <v/>
      </c>
      <c r="G4595" s="450" t="str">
        <f>Substitute(if(Liquor!T15=0,"",if(ISBLANK(Liquor!T15),"",if(AND(MOC!$J$164=true,MOC!$J$165=false),MOC!$I$164&amp;$B$4589,if(AND(MOC!$J$164=false,MOC!$J$165=true),$B$4589&amp;MOC!$I$165,if(AND(MOC!$J$164=true,MOC!$J$165=true),MOC!$I$164&amp;$B$4589&amp;MOC!$I$165,$B$4589)))))," Double ","")</f>
        <v/>
      </c>
      <c r="H4595" s="780">
        <f t="shared" si="47"/>
        <v>6</v>
      </c>
    </row>
    <row r="4596">
      <c r="A4596" s="779"/>
      <c r="D4596" s="795" t="str">
        <f>if(Liquor!T16=0,"",if(ISBLANK(Liquor!T16),"",if(AND(MOC!$J$161=true,MOC!$J$162=false),MOC!$I$164&amp;Liquor!Q16,if(AND(MOC!$J$161=false,MOC!$J$162=true),Liquor!Q16&amp;MOC!$I$162,if(AND(MOC!$J$161=true,MOC!$J$162=true),MOC!$I$161&amp;Liquor!Q16&amp;MOC!$I$165,Liquor!Q16)))))</f>
        <v/>
      </c>
      <c r="E4596" s="450" t="str">
        <f>if(Liquor!T16=0,"",if(ISBLANK(Liquor!T16),"",Liquor!T16))</f>
        <v/>
      </c>
      <c r="G4596" s="450" t="str">
        <f>Substitute(if(Liquor!T16=0,"",if(ISBLANK(Liquor!T16),"",if(AND(MOC!$J$164=true,MOC!$J$165=false),MOC!$I$164&amp;$B$4589,if(AND(MOC!$J$164=false,MOC!$J$165=true),$B$4589&amp;MOC!$I$165,if(AND(MOC!$J$164=true,MOC!$J$165=true),MOC!$I$164&amp;$B$4589&amp;MOC!$I$165,$B$4589)))))," Double ","")</f>
        <v/>
      </c>
      <c r="H4596" s="780">
        <f t="shared" si="47"/>
        <v>7</v>
      </c>
    </row>
    <row r="4597">
      <c r="A4597" s="779"/>
      <c r="D4597" s="795" t="str">
        <f>if(Liquor!T17=0,"",if(ISBLANK(Liquor!T17),"",if(AND(MOC!$J$161=true,MOC!$J$162=false),MOC!$I$164&amp;Liquor!Q17,if(AND(MOC!$J$161=false,MOC!$J$162=true),Liquor!Q17&amp;MOC!$I$162,if(AND(MOC!$J$161=true,MOC!$J$162=true),MOC!$I$161&amp;Liquor!Q17&amp;MOC!$I$165,Liquor!Q17)))))</f>
        <v/>
      </c>
      <c r="E4597" s="450" t="str">
        <f>if(Liquor!T17=0,"",if(ISBLANK(Liquor!T17),"",Liquor!T17))</f>
        <v/>
      </c>
      <c r="G4597" s="450" t="str">
        <f>Substitute(if(Liquor!T17=0,"",if(ISBLANK(Liquor!T17),"",if(AND(MOC!$J$164=true,MOC!$J$165=false),MOC!$I$164&amp;$B$4589,if(AND(MOC!$J$164=false,MOC!$J$165=true),$B$4589&amp;MOC!$I$165,if(AND(MOC!$J$164=true,MOC!$J$165=true),MOC!$I$164&amp;$B$4589&amp;MOC!$I$165,$B$4589)))))," Double ","")</f>
        <v/>
      </c>
      <c r="H4597" s="780">
        <f t="shared" si="47"/>
        <v>8</v>
      </c>
    </row>
    <row r="4598">
      <c r="A4598" s="779"/>
      <c r="D4598" s="795" t="str">
        <f>if(Liquor!T18=0,"",if(ISBLANK(Liquor!T18),"",if(AND(MOC!$J$161=true,MOC!$J$162=false),MOC!$I$164&amp;Liquor!Q18,if(AND(MOC!$J$161=false,MOC!$J$162=true),Liquor!Q18&amp;MOC!$I$162,if(AND(MOC!$J$161=true,MOC!$J$162=true),MOC!$I$161&amp;Liquor!Q18&amp;MOC!$I$165,Liquor!Q18)))))</f>
        <v/>
      </c>
      <c r="E4598" s="450" t="str">
        <f>if(Liquor!T18=0,"",if(ISBLANK(Liquor!T18),"",Liquor!T18))</f>
        <v/>
      </c>
      <c r="G4598" s="450" t="str">
        <f>Substitute(if(Liquor!T18=0,"",if(ISBLANK(Liquor!T18),"",if(AND(MOC!$J$164=true,MOC!$J$165=false),MOC!$I$164&amp;$B$4589,if(AND(MOC!$J$164=false,MOC!$J$165=true),$B$4589&amp;MOC!$I$165,if(AND(MOC!$J$164=true,MOC!$J$165=true),MOC!$I$164&amp;$B$4589&amp;MOC!$I$165,$B$4589)))))," Double ","")</f>
        <v/>
      </c>
      <c r="H4598" s="780">
        <f t="shared" si="47"/>
        <v>9</v>
      </c>
    </row>
    <row r="4599">
      <c r="A4599" s="779"/>
      <c r="D4599" s="795" t="str">
        <f>if(Liquor!T19=0,"",if(ISBLANK(Liquor!T19),"",if(AND(MOC!$J$161=true,MOC!$J$162=false),MOC!$I$164&amp;Liquor!Q19,if(AND(MOC!$J$161=false,MOC!$J$162=true),Liquor!Q19&amp;MOC!$I$162,if(AND(MOC!$J$161=true,MOC!$J$162=true),MOC!$I$161&amp;Liquor!Q19&amp;MOC!$I$165,Liquor!Q19)))))</f>
        <v/>
      </c>
      <c r="E4599" s="450" t="str">
        <f>if(Liquor!T19=0,"",if(ISBLANK(Liquor!T19),"",Liquor!T19))</f>
        <v/>
      </c>
      <c r="G4599" s="450" t="str">
        <f>Substitute(if(Liquor!T19=0,"",if(ISBLANK(Liquor!T19),"",if(AND(MOC!$J$164=true,MOC!$J$165=false),MOC!$I$164&amp;$B$4589,if(AND(MOC!$J$164=false,MOC!$J$165=true),$B$4589&amp;MOC!$I$165,if(AND(MOC!$J$164=true,MOC!$J$165=true),MOC!$I$164&amp;$B$4589&amp;MOC!$I$165,$B$4589)))))," Double ","")</f>
        <v/>
      </c>
      <c r="H4599" s="780">
        <f t="shared" si="47"/>
        <v>10</v>
      </c>
    </row>
    <row r="4600">
      <c r="A4600" s="779"/>
      <c r="D4600" s="795" t="str">
        <f>if(Liquor!T20=0,"",if(ISBLANK(Liquor!T20),"",if(AND(MOC!$J$161=true,MOC!$J$162=false),MOC!$I$164&amp;Liquor!Q20,if(AND(MOC!$J$161=false,MOC!$J$162=true),Liquor!Q20&amp;MOC!$I$162,if(AND(MOC!$J$161=true,MOC!$J$162=true),MOC!$I$161&amp;Liquor!Q20&amp;MOC!$I$165,Liquor!Q20)))))</f>
        <v/>
      </c>
      <c r="E4600" s="450" t="str">
        <f>if(Liquor!T20=0,"",if(ISBLANK(Liquor!T20),"",Liquor!T20))</f>
        <v/>
      </c>
      <c r="G4600" s="450" t="str">
        <f>Substitute(if(Liquor!T20=0,"",if(ISBLANK(Liquor!T20),"",if(AND(MOC!$J$164=true,MOC!$J$165=false),MOC!$I$164&amp;$B$4589,if(AND(MOC!$J$164=false,MOC!$J$165=true),$B$4589&amp;MOC!$I$165,if(AND(MOC!$J$164=true,MOC!$J$165=true),MOC!$I$164&amp;$B$4589&amp;MOC!$I$165,$B$4589)))))," Double ","")</f>
        <v/>
      </c>
      <c r="H4600" s="780">
        <f t="shared" si="47"/>
        <v>11</v>
      </c>
    </row>
    <row r="4601">
      <c r="A4601" s="779"/>
      <c r="D4601" s="795" t="str">
        <f>if(Liquor!T21=0,"",if(ISBLANK(Liquor!T21),"",if(AND(MOC!$J$161=true,MOC!$J$162=false),MOC!$I$164&amp;Liquor!Q21,if(AND(MOC!$J$161=false,MOC!$J$162=true),Liquor!Q21&amp;MOC!$I$162,if(AND(MOC!$J$161=true,MOC!$J$162=true),MOC!$I$161&amp;Liquor!Q21&amp;MOC!$I$165,Liquor!Q21)))))</f>
        <v/>
      </c>
      <c r="E4601" s="450" t="str">
        <f>if(Liquor!T21=0,"",if(ISBLANK(Liquor!T21),"",Liquor!T21))</f>
        <v/>
      </c>
      <c r="G4601" s="450" t="str">
        <f>Substitute(if(Liquor!T21=0,"",if(ISBLANK(Liquor!T21),"",if(AND(MOC!$J$164=true,MOC!$J$165=false),MOC!$I$164&amp;$B$4589,if(AND(MOC!$J$164=false,MOC!$J$165=true),$B$4589&amp;MOC!$I$165,if(AND(MOC!$J$164=true,MOC!$J$165=true),MOC!$I$164&amp;$B$4589&amp;MOC!$I$165,$B$4589)))))," Double ","")</f>
        <v/>
      </c>
      <c r="H4601" s="780">
        <f t="shared" si="47"/>
        <v>12</v>
      </c>
    </row>
    <row r="4602">
      <c r="A4602" s="779"/>
      <c r="D4602" s="795" t="str">
        <f>if(Liquor!T22=0,"",if(ISBLANK(Liquor!T22),"",if(AND(MOC!$J$161=true,MOC!$J$162=false),MOC!$I$164&amp;Liquor!Q22,if(AND(MOC!$J$161=false,MOC!$J$162=true),Liquor!Q22&amp;MOC!$I$162,if(AND(MOC!$J$161=true,MOC!$J$162=true),MOC!$I$161&amp;Liquor!Q22&amp;MOC!$I$165,Liquor!Q22)))))</f>
        <v/>
      </c>
      <c r="E4602" s="450" t="str">
        <f>if(Liquor!T22=0,"",if(ISBLANK(Liquor!T22),"",Liquor!T22))</f>
        <v/>
      </c>
      <c r="G4602" s="450" t="str">
        <f>Substitute(if(Liquor!T22=0,"",if(ISBLANK(Liquor!T22),"",if(AND(MOC!$J$164=true,MOC!$J$165=false),MOC!$I$164&amp;$B$4589,if(AND(MOC!$J$164=false,MOC!$J$165=true),$B$4589&amp;MOC!$I$165,if(AND(MOC!$J$164=true,MOC!$J$165=true),MOC!$I$164&amp;$B$4589&amp;MOC!$I$165,$B$4589)))))," Double ","")</f>
        <v/>
      </c>
      <c r="H4602" s="780">
        <f t="shared" si="47"/>
        <v>13</v>
      </c>
    </row>
    <row r="4603">
      <c r="A4603" s="779"/>
      <c r="D4603" s="795" t="str">
        <f>if(Liquor!T23=0,"",if(ISBLANK(Liquor!T23),"",if(AND(MOC!$J$161=true,MOC!$J$162=false),MOC!$I$164&amp;Liquor!Q23,if(AND(MOC!$J$161=false,MOC!$J$162=true),Liquor!Q23&amp;MOC!$I$162,if(AND(MOC!$J$161=true,MOC!$J$162=true),MOC!$I$161&amp;Liquor!Q23&amp;MOC!$I$165,Liquor!Q23)))))</f>
        <v/>
      </c>
      <c r="E4603" s="450" t="str">
        <f>if(Liquor!T23=0,"",if(ISBLANK(Liquor!T23),"",Liquor!T23))</f>
        <v/>
      </c>
      <c r="G4603" s="450" t="str">
        <f>Substitute(if(Liquor!T23=0,"",if(ISBLANK(Liquor!T23),"",if(AND(MOC!$J$164=true,MOC!$J$165=false),MOC!$I$164&amp;$B$4589,if(AND(MOC!$J$164=false,MOC!$J$165=true),$B$4589&amp;MOC!$I$165,if(AND(MOC!$J$164=true,MOC!$J$165=true),MOC!$I$164&amp;$B$4589&amp;MOC!$I$165,$B$4589)))))," Double ","")</f>
        <v/>
      </c>
      <c r="H4603" s="780">
        <f t="shared" si="47"/>
        <v>14</v>
      </c>
    </row>
    <row r="4604">
      <c r="A4604" s="779"/>
      <c r="D4604" s="795" t="str">
        <f>if(Liquor!T24=0,"",if(ISBLANK(Liquor!T24),"",if(AND(MOC!$J$161=true,MOC!$J$162=false),MOC!$I$164&amp;Liquor!Q24,if(AND(MOC!$J$161=false,MOC!$J$162=true),Liquor!Q24&amp;MOC!$I$162,if(AND(MOC!$J$161=true,MOC!$J$162=true),MOC!$I$161&amp;Liquor!Q24&amp;MOC!$I$165,Liquor!Q24)))))</f>
        <v/>
      </c>
      <c r="E4604" s="450" t="str">
        <f>if(Liquor!T24=0,"",if(ISBLANK(Liquor!T24),"",Liquor!T24))</f>
        <v/>
      </c>
      <c r="G4604" s="450" t="str">
        <f>Substitute(if(Liquor!T24=0,"",if(ISBLANK(Liquor!T24),"",if(AND(MOC!$J$164=true,MOC!$J$165=false),MOC!$I$164&amp;$B$4589,if(AND(MOC!$J$164=false,MOC!$J$165=true),$B$4589&amp;MOC!$I$165,if(AND(MOC!$J$164=true,MOC!$J$165=true),MOC!$I$164&amp;$B$4589&amp;MOC!$I$165,$B$4589)))))," Double ","")</f>
        <v/>
      </c>
      <c r="H4604" s="780">
        <f t="shared" si="47"/>
        <v>15</v>
      </c>
    </row>
    <row r="4605">
      <c r="A4605" s="779"/>
      <c r="D4605" s="795" t="str">
        <f>if(Liquor!T25=0,"",if(ISBLANK(Liquor!T25),"",if(AND(MOC!$J$161=true,MOC!$J$162=false),MOC!$I$164&amp;Liquor!Q25,if(AND(MOC!$J$161=false,MOC!$J$162=true),Liquor!Q25&amp;MOC!$I$162,if(AND(MOC!$J$161=true,MOC!$J$162=true),MOC!$I$161&amp;Liquor!Q25&amp;MOC!$I$165,Liquor!Q25)))))</f>
        <v/>
      </c>
      <c r="E4605" s="450" t="str">
        <f>if(Liquor!T25=0,"",if(ISBLANK(Liquor!T25),"",Liquor!T25))</f>
        <v/>
      </c>
      <c r="G4605" s="450" t="str">
        <f>Substitute(if(Liquor!T25=0,"",if(ISBLANK(Liquor!T25),"",if(AND(MOC!$J$164=true,MOC!$J$165=false),MOC!$I$164&amp;$B$4589,if(AND(MOC!$J$164=false,MOC!$J$165=true),$B$4589&amp;MOC!$I$165,if(AND(MOC!$J$164=true,MOC!$J$165=true),MOC!$I$164&amp;$B$4589&amp;MOC!$I$165,$B$4589)))))," Double ","")</f>
        <v/>
      </c>
      <c r="H4605" s="780">
        <f t="shared" si="47"/>
        <v>16</v>
      </c>
    </row>
    <row r="4606">
      <c r="A4606" s="779"/>
      <c r="D4606" s="795" t="str">
        <f>if(Liquor!T26=0,"",if(ISBLANK(Liquor!T26),"",if(AND(MOC!$J$161=true,MOC!$J$162=false),MOC!$I$164&amp;Liquor!Q26,if(AND(MOC!$J$161=false,MOC!$J$162=true),Liquor!Q26&amp;MOC!$I$162,if(AND(MOC!$J$161=true,MOC!$J$162=true),MOC!$I$161&amp;Liquor!Q26&amp;MOC!$I$165,Liquor!Q26)))))</f>
        <v/>
      </c>
      <c r="E4606" s="450" t="str">
        <f>if(Liquor!T26=0,"",if(ISBLANK(Liquor!T26),"",Liquor!T26))</f>
        <v/>
      </c>
      <c r="G4606" s="450" t="str">
        <f>Substitute(if(Liquor!T26=0,"",if(ISBLANK(Liquor!T26),"",if(AND(MOC!$J$164=true,MOC!$J$165=false),MOC!$I$164&amp;$B$4589,if(AND(MOC!$J$164=false,MOC!$J$165=true),$B$4589&amp;MOC!$I$165,if(AND(MOC!$J$164=true,MOC!$J$165=true),MOC!$I$164&amp;$B$4589&amp;MOC!$I$165,$B$4589)))))," Double ","")</f>
        <v/>
      </c>
      <c r="H4606" s="780">
        <f t="shared" si="47"/>
        <v>17</v>
      </c>
    </row>
    <row r="4607">
      <c r="A4607" s="779"/>
      <c r="D4607" s="795" t="str">
        <f>if(Liquor!T27=0,"",if(ISBLANK(Liquor!T27),"",if(AND(MOC!$J$161=true,MOC!$J$162=false),MOC!$I$164&amp;Liquor!Q27,if(AND(MOC!$J$161=false,MOC!$J$162=true),Liquor!Q27&amp;MOC!$I$162,if(AND(MOC!$J$161=true,MOC!$J$162=true),MOC!$I$161&amp;Liquor!Q27&amp;MOC!$I$165,Liquor!Q27)))))</f>
        <v/>
      </c>
      <c r="E4607" s="450" t="str">
        <f>if(Liquor!T27=0,"",if(ISBLANK(Liquor!T27),"",Liquor!T27))</f>
        <v/>
      </c>
      <c r="G4607" s="450" t="str">
        <f>Substitute(if(Liquor!T27=0,"",if(ISBLANK(Liquor!T27),"",if(AND(MOC!$J$164=true,MOC!$J$165=false),MOC!$I$164&amp;$B$4589,if(AND(MOC!$J$164=false,MOC!$J$165=true),$B$4589&amp;MOC!$I$165,if(AND(MOC!$J$164=true,MOC!$J$165=true),MOC!$I$164&amp;$B$4589&amp;MOC!$I$165,$B$4589)))))," Double ","")</f>
        <v/>
      </c>
      <c r="H4607" s="780">
        <f t="shared" si="47"/>
        <v>18</v>
      </c>
    </row>
    <row r="4608">
      <c r="A4608" s="779"/>
      <c r="D4608" s="795" t="str">
        <f>if(Liquor!T28=0,"",if(ISBLANK(Liquor!T28),"",if(AND(MOC!$J$161=true,MOC!$J$162=false),MOC!$I$164&amp;Liquor!Q28,if(AND(MOC!$J$161=false,MOC!$J$162=true),Liquor!Q28&amp;MOC!$I$162,if(AND(MOC!$J$161=true,MOC!$J$162=true),MOC!$I$161&amp;Liquor!Q28&amp;MOC!$I$165,Liquor!Q28)))))</f>
        <v/>
      </c>
      <c r="E4608" s="450" t="str">
        <f>if(Liquor!T28=0,"",if(ISBLANK(Liquor!T28),"",Liquor!T28))</f>
        <v/>
      </c>
      <c r="G4608" s="450" t="str">
        <f>Substitute(if(Liquor!T28=0,"",if(ISBLANK(Liquor!T28),"",if(AND(MOC!$J$164=true,MOC!$J$165=false),MOC!$I$164&amp;$B$4589,if(AND(MOC!$J$164=false,MOC!$J$165=true),$B$4589&amp;MOC!$I$165,if(AND(MOC!$J$164=true,MOC!$J$165=true),MOC!$I$164&amp;$B$4589&amp;MOC!$I$165,$B$4589)))))," Double ","")</f>
        <v/>
      </c>
      <c r="H4608" s="780">
        <f t="shared" si="47"/>
        <v>19</v>
      </c>
    </row>
    <row r="4609">
      <c r="A4609" s="779"/>
      <c r="D4609" s="795" t="str">
        <f>if(Liquor!T29=0,"",if(ISBLANK(Liquor!T29),"",if(AND(MOC!$J$161=true,MOC!$J$162=false),MOC!$I$164&amp;Liquor!Q29,if(AND(MOC!$J$161=false,MOC!$J$162=true),Liquor!Q29&amp;MOC!$I$162,if(AND(MOC!$J$161=true,MOC!$J$162=true),MOC!$I$161&amp;Liquor!Q29&amp;MOC!$I$165,Liquor!Q29)))))</f>
        <v/>
      </c>
      <c r="E4609" s="450" t="str">
        <f>if(Liquor!T29=0,"",if(ISBLANK(Liquor!T29),"",Liquor!T29))</f>
        <v/>
      </c>
      <c r="G4609" s="450" t="str">
        <f>Substitute(if(Liquor!T29=0,"",if(ISBLANK(Liquor!T29),"",if(AND(MOC!$J$164=true,MOC!$J$165=false),MOC!$I$164&amp;$B$4589,if(AND(MOC!$J$164=false,MOC!$J$165=true),$B$4589&amp;MOC!$I$165,if(AND(MOC!$J$164=true,MOC!$J$165=true),MOC!$I$164&amp;$B$4589&amp;MOC!$I$165,$B$4589)))))," Double ","")</f>
        <v/>
      </c>
      <c r="H4609" s="780">
        <f t="shared" si="47"/>
        <v>20</v>
      </c>
    </row>
    <row r="4610">
      <c r="A4610" s="779"/>
      <c r="D4610" s="795" t="str">
        <f>if(Liquor!T30=0,"",if(ISBLANK(Liquor!T30),"",if(AND(MOC!$J$161=true,MOC!$J$162=false),MOC!$I$164&amp;Liquor!Q30,if(AND(MOC!$J$161=false,MOC!$J$162=true),Liquor!Q30&amp;MOC!$I$162,if(AND(MOC!$J$161=true,MOC!$J$162=true),MOC!$I$161&amp;Liquor!Q30&amp;MOC!$I$165,Liquor!Q30)))))</f>
        <v/>
      </c>
      <c r="E4610" s="450" t="str">
        <f>if(Liquor!T30=0,"",if(ISBLANK(Liquor!T30),"",Liquor!T30))</f>
        <v/>
      </c>
      <c r="G4610" s="450" t="str">
        <f>Substitute(if(Liquor!T30=0,"",if(ISBLANK(Liquor!T30),"",if(AND(MOC!$J$164=true,MOC!$J$165=false),MOC!$I$164&amp;$B$4589,if(AND(MOC!$J$164=false,MOC!$J$165=true),$B$4589&amp;MOC!$I$165,if(AND(MOC!$J$164=true,MOC!$J$165=true),MOC!$I$164&amp;$B$4589&amp;MOC!$I$165,$B$4589)))))," Double ","")</f>
        <v/>
      </c>
      <c r="H4610" s="780">
        <f t="shared" si="47"/>
        <v>21</v>
      </c>
    </row>
    <row r="4611">
      <c r="A4611" s="779"/>
      <c r="D4611" s="795" t="str">
        <f>if(Liquor!T31=0,"",if(ISBLANK(Liquor!T31),"",if(AND(MOC!$J$161=true,MOC!$J$162=false),MOC!$I$164&amp;Liquor!Q31,if(AND(MOC!$J$161=false,MOC!$J$162=true),Liquor!Q31&amp;MOC!$I$162,if(AND(MOC!$J$161=true,MOC!$J$162=true),MOC!$I$161&amp;Liquor!Q31&amp;MOC!$I$165,Liquor!Q31)))))</f>
        <v/>
      </c>
      <c r="E4611" s="450" t="str">
        <f>if(Liquor!T31=0,"",if(ISBLANK(Liquor!T31),"",Liquor!T31))</f>
        <v/>
      </c>
      <c r="G4611" s="450" t="str">
        <f>Substitute(if(Liquor!T31=0,"",if(ISBLANK(Liquor!T31),"",if(AND(MOC!$J$164=true,MOC!$J$165=false),MOC!$I$164&amp;$B$4589,if(AND(MOC!$J$164=false,MOC!$J$165=true),$B$4589&amp;MOC!$I$165,if(AND(MOC!$J$164=true,MOC!$J$165=true),MOC!$I$164&amp;$B$4589&amp;MOC!$I$165,$B$4589)))))," Double ","")</f>
        <v/>
      </c>
      <c r="H4611" s="780">
        <f t="shared" si="47"/>
        <v>22</v>
      </c>
    </row>
    <row r="4612">
      <c r="A4612" s="779"/>
      <c r="D4612" s="795" t="str">
        <f>if(Liquor!T32=0,"",if(ISBLANK(Liquor!T32),"",if(AND(MOC!$J$161=true,MOC!$J$162=false),MOC!$I$164&amp;Liquor!Q32,if(AND(MOC!$J$161=false,MOC!$J$162=true),Liquor!Q32&amp;MOC!$I$162,if(AND(MOC!$J$161=true,MOC!$J$162=true),MOC!$I$161&amp;Liquor!Q32&amp;MOC!$I$165,Liquor!Q32)))))</f>
        <v/>
      </c>
      <c r="E4612" s="450" t="str">
        <f>if(Liquor!T32=0,"",if(ISBLANK(Liquor!T32),"",Liquor!T32))</f>
        <v/>
      </c>
      <c r="G4612" s="450" t="str">
        <f>Substitute(if(Liquor!T32=0,"",if(ISBLANK(Liquor!T32),"",if(AND(MOC!$J$164=true,MOC!$J$165=false),MOC!$I$164&amp;$B$4589,if(AND(MOC!$J$164=false,MOC!$J$165=true),$B$4589&amp;MOC!$I$165,if(AND(MOC!$J$164=true,MOC!$J$165=true),MOC!$I$164&amp;$B$4589&amp;MOC!$I$165,$B$4589)))))," Double ","")</f>
        <v/>
      </c>
      <c r="H4612" s="780">
        <f t="shared" si="47"/>
        <v>23</v>
      </c>
    </row>
    <row r="4613">
      <c r="A4613" s="779"/>
      <c r="D4613" s="795" t="str">
        <f>if(Liquor!T33=0,"",if(ISBLANK(Liquor!T33),"",if(AND(MOC!$J$161=true,MOC!$J$162=false),MOC!$I$164&amp;Liquor!Q33,if(AND(MOC!$J$161=false,MOC!$J$162=true),Liquor!Q33&amp;MOC!$I$162,if(AND(MOC!$J$161=true,MOC!$J$162=true),MOC!$I$161&amp;Liquor!Q33&amp;MOC!$I$165,Liquor!Q33)))))</f>
        <v/>
      </c>
      <c r="E4613" s="450" t="str">
        <f>if(Liquor!T33=0,"",if(ISBLANK(Liquor!T33),"",Liquor!T33))</f>
        <v/>
      </c>
      <c r="G4613" s="450" t="str">
        <f>Substitute(if(Liquor!T33=0,"",if(ISBLANK(Liquor!T33),"",if(AND(MOC!$J$164=true,MOC!$J$165=false),MOC!$I$164&amp;$B$4589,if(AND(MOC!$J$164=false,MOC!$J$165=true),$B$4589&amp;MOC!$I$165,if(AND(MOC!$J$164=true,MOC!$J$165=true),MOC!$I$164&amp;$B$4589&amp;MOC!$I$165,$B$4589)))))," Double ","")</f>
        <v/>
      </c>
      <c r="H4613" s="780">
        <f t="shared" si="47"/>
        <v>24</v>
      </c>
    </row>
    <row r="4614">
      <c r="A4614" s="779"/>
      <c r="D4614" s="795" t="str">
        <f>if(Liquor!T34=0,"",if(ISBLANK(Liquor!T34),"",if(AND(MOC!$J$161=true,MOC!$J$162=false),MOC!$I$164&amp;Liquor!Q34,if(AND(MOC!$J$161=false,MOC!$J$162=true),Liquor!Q34&amp;MOC!$I$162,if(AND(MOC!$J$161=true,MOC!$J$162=true),MOC!$I$161&amp;Liquor!Q34&amp;MOC!$I$165,Liquor!Q34)))))</f>
        <v/>
      </c>
      <c r="E4614" s="450" t="str">
        <f>if(Liquor!T34=0,"",if(ISBLANK(Liquor!T34),"",Liquor!T34))</f>
        <v/>
      </c>
      <c r="G4614" s="450" t="str">
        <f>Substitute(if(Liquor!T34=0,"",if(ISBLANK(Liquor!T34),"",if(AND(MOC!$J$164=true,MOC!$J$165=false),MOC!$I$164&amp;$B$4589,if(AND(MOC!$J$164=false,MOC!$J$165=true),$B$4589&amp;MOC!$I$165,if(AND(MOC!$J$164=true,MOC!$J$165=true),MOC!$I$164&amp;$B$4589&amp;MOC!$I$165,$B$4589)))))," Double ","")</f>
        <v/>
      </c>
      <c r="H4614" s="780">
        <f t="shared" si="47"/>
        <v>25</v>
      </c>
    </row>
    <row r="4615">
      <c r="A4615" s="779"/>
      <c r="D4615" s="795" t="str">
        <f>if(Liquor!T35=0,"",if(ISBLANK(Liquor!T35),"",if(AND(MOC!$J$161=true,MOC!$J$162=false),MOC!$I$164&amp;Liquor!Q35,if(AND(MOC!$J$161=false,MOC!$J$162=true),Liquor!Q35&amp;MOC!$I$162,if(AND(MOC!$J$161=true,MOC!$J$162=true),MOC!$I$161&amp;Liquor!Q35&amp;MOC!$I$165,Liquor!Q35)))))</f>
        <v/>
      </c>
      <c r="E4615" s="450" t="str">
        <f>if(Liquor!T35=0,"",if(ISBLANK(Liquor!T35),"",Liquor!T35))</f>
        <v/>
      </c>
      <c r="G4615" s="450" t="str">
        <f>Substitute(if(Liquor!T35=0,"",if(ISBLANK(Liquor!T35),"",if(AND(MOC!$J$164=true,MOC!$J$165=false),MOC!$I$164&amp;$B$4589,if(AND(MOC!$J$164=false,MOC!$J$165=true),$B$4589&amp;MOC!$I$165,if(AND(MOC!$J$164=true,MOC!$J$165=true),MOC!$I$164&amp;$B$4589&amp;MOC!$I$165,$B$4589)))))," Double ","")</f>
        <v/>
      </c>
      <c r="H4615" s="780">
        <f t="shared" si="47"/>
        <v>26</v>
      </c>
    </row>
    <row r="4616">
      <c r="A4616" s="779"/>
      <c r="D4616" s="795" t="str">
        <f>if(Liquor!T36=0,"",if(ISBLANK(Liquor!T36),"",if(AND(MOC!$J$161=true,MOC!$J$162=false),MOC!$I$164&amp;Liquor!Q36,if(AND(MOC!$J$161=false,MOC!$J$162=true),Liquor!Q36&amp;MOC!$I$162,if(AND(MOC!$J$161=true,MOC!$J$162=true),MOC!$I$161&amp;Liquor!Q36&amp;MOC!$I$165,Liquor!Q36)))))</f>
        <v/>
      </c>
      <c r="E4616" s="450" t="str">
        <f>if(Liquor!T36=0,"",if(ISBLANK(Liquor!T36),"",Liquor!T36))</f>
        <v/>
      </c>
      <c r="G4616" s="450" t="str">
        <f>Substitute(if(Liquor!T36=0,"",if(ISBLANK(Liquor!T36),"",if(AND(MOC!$J$164=true,MOC!$J$165=false),MOC!$I$164&amp;$B$4589,if(AND(MOC!$J$164=false,MOC!$J$165=true),$B$4589&amp;MOC!$I$165,if(AND(MOC!$J$164=true,MOC!$J$165=true),MOC!$I$164&amp;$B$4589&amp;MOC!$I$165,$B$4589)))))," Double ","")</f>
        <v/>
      </c>
      <c r="H4616" s="780">
        <f t="shared" si="47"/>
        <v>27</v>
      </c>
    </row>
    <row r="4617">
      <c r="A4617" s="779"/>
      <c r="D4617" s="795" t="str">
        <f>if(Liquor!T37=0,"",if(ISBLANK(Liquor!T37),"",if(AND(MOC!$J$161=true,MOC!$J$162=false),MOC!$I$164&amp;Liquor!Q37,if(AND(MOC!$J$161=false,MOC!$J$162=true),Liquor!Q37&amp;MOC!$I$162,if(AND(MOC!$J$161=true,MOC!$J$162=true),MOC!$I$161&amp;Liquor!Q37&amp;MOC!$I$165,Liquor!Q37)))))</f>
        <v/>
      </c>
      <c r="E4617" s="450" t="str">
        <f>if(Liquor!T37=0,"",if(ISBLANK(Liquor!T37),"",Liquor!T37))</f>
        <v/>
      </c>
      <c r="G4617" s="450" t="str">
        <f>Substitute(if(Liquor!T37=0,"",if(ISBLANK(Liquor!T37),"",if(AND(MOC!$J$164=true,MOC!$J$165=false),MOC!$I$164&amp;$B$4589,if(AND(MOC!$J$164=false,MOC!$J$165=true),$B$4589&amp;MOC!$I$165,if(AND(MOC!$J$164=true,MOC!$J$165=true),MOC!$I$164&amp;$B$4589&amp;MOC!$I$165,$B$4589)))))," Double ","")</f>
        <v/>
      </c>
      <c r="H4617" s="780">
        <f t="shared" si="47"/>
        <v>28</v>
      </c>
    </row>
    <row r="4618">
      <c r="A4618" s="779"/>
      <c r="D4618" s="795" t="str">
        <f>if(Liquor!T38=0,"",if(ISBLANK(Liquor!T38),"",if(AND(MOC!$J$161=true,MOC!$J$162=false),MOC!$I$164&amp;Liquor!Q38,if(AND(MOC!$J$161=false,MOC!$J$162=true),Liquor!Q38&amp;MOC!$I$162,if(AND(MOC!$J$161=true,MOC!$J$162=true),MOC!$I$161&amp;Liquor!Q38&amp;MOC!$I$165,Liquor!Q38)))))</f>
        <v/>
      </c>
      <c r="E4618" s="450" t="str">
        <f>if(Liquor!T38=0,"",if(ISBLANK(Liquor!T38),"",Liquor!T38))</f>
        <v/>
      </c>
      <c r="G4618" s="450" t="str">
        <f>Substitute(if(Liquor!T38=0,"",if(ISBLANK(Liquor!T38),"",if(AND(MOC!$J$164=true,MOC!$J$165=false),MOC!$I$164&amp;$B$4589,if(AND(MOC!$J$164=false,MOC!$J$165=true),$B$4589&amp;MOC!$I$165,if(AND(MOC!$J$164=true,MOC!$J$165=true),MOC!$I$164&amp;$B$4589&amp;MOC!$I$165,$B$4589)))))," Double ","")</f>
        <v/>
      </c>
      <c r="H4618" s="780">
        <f t="shared" si="47"/>
        <v>29</v>
      </c>
    </row>
    <row r="4619">
      <c r="A4619" s="779"/>
      <c r="D4619" s="795" t="str">
        <f>if(Liquor!T39=0,"",if(ISBLANK(Liquor!T39),"",if(AND(MOC!$J$161=true,MOC!$J$162=false),MOC!$I$164&amp;Liquor!Q39,if(AND(MOC!$J$161=false,MOC!$J$162=true),Liquor!Q39&amp;MOC!$I$162,if(AND(MOC!$J$161=true,MOC!$J$162=true),MOC!$I$161&amp;Liquor!Q39&amp;MOC!$I$165,Liquor!Q39)))))</f>
        <v/>
      </c>
      <c r="E4619" s="450" t="str">
        <f>if(Liquor!T39=0,"",if(ISBLANK(Liquor!T39),"",Liquor!T39))</f>
        <v/>
      </c>
      <c r="G4619" s="450" t="str">
        <f>Substitute(if(Liquor!T39=0,"",if(ISBLANK(Liquor!T39),"",if(AND(MOC!$J$164=true,MOC!$J$165=false),MOC!$I$164&amp;$B$4589,if(AND(MOC!$J$164=false,MOC!$J$165=true),$B$4589&amp;MOC!$I$165,if(AND(MOC!$J$164=true,MOC!$J$165=true),MOC!$I$164&amp;$B$4589&amp;MOC!$I$165,$B$4589)))))," Double ","")</f>
        <v/>
      </c>
      <c r="H4619" s="780">
        <f t="shared" si="47"/>
        <v>30</v>
      </c>
    </row>
    <row r="4620">
      <c r="A4620" s="779"/>
      <c r="D4620" s="795" t="str">
        <f>if(Liquor!T40=0,"",if(ISBLANK(Liquor!T40),"",if(AND(MOC!$J$161=true,MOC!$J$162=false),MOC!$I$164&amp;Liquor!Q40,if(AND(MOC!$J$161=false,MOC!$J$162=true),Liquor!Q40&amp;MOC!$I$162,if(AND(MOC!$J$161=true,MOC!$J$162=true),MOC!$I$161&amp;Liquor!Q40&amp;MOC!$I$165,Liquor!Q40)))))</f>
        <v/>
      </c>
      <c r="E4620" s="450" t="str">
        <f>if(Liquor!T40=0,"",if(ISBLANK(Liquor!T40),"",Liquor!T40))</f>
        <v/>
      </c>
      <c r="G4620" s="450" t="str">
        <f>Substitute(if(Liquor!T40=0,"",if(ISBLANK(Liquor!T40),"",if(AND(MOC!$J$164=true,MOC!$J$165=false),MOC!$I$164&amp;$B$4589,if(AND(MOC!$J$164=false,MOC!$J$165=true),$B$4589&amp;MOC!$I$165,if(AND(MOC!$J$164=true,MOC!$J$165=true),MOC!$I$164&amp;$B$4589&amp;MOC!$I$165,$B$4589)))))," Double ","")</f>
        <v/>
      </c>
      <c r="H4620" s="780">
        <f t="shared" si="47"/>
        <v>31</v>
      </c>
    </row>
    <row r="4621">
      <c r="A4621" s="779"/>
      <c r="D4621" s="795" t="str">
        <f>if(Liquor!T41=0,"",if(ISBLANK(Liquor!T41),"",if(AND(MOC!$J$161=true,MOC!$J$162=false),MOC!$I$164&amp;Liquor!Q41,if(AND(MOC!$J$161=false,MOC!$J$162=true),Liquor!Q41&amp;MOC!$I$162,if(AND(MOC!$J$161=true,MOC!$J$162=true),MOC!$I$161&amp;Liquor!Q41&amp;MOC!$I$165,Liquor!Q41)))))</f>
        <v/>
      </c>
      <c r="E4621" s="450" t="str">
        <f>if(Liquor!T41=0,"",if(ISBLANK(Liquor!T41),"",Liquor!T41))</f>
        <v/>
      </c>
      <c r="G4621" s="450" t="str">
        <f>Substitute(if(Liquor!T41=0,"",if(ISBLANK(Liquor!T41),"",if(AND(MOC!$J$164=true,MOC!$J$165=false),MOC!$I$164&amp;$B$4589,if(AND(MOC!$J$164=false,MOC!$J$165=true),$B$4589&amp;MOC!$I$165,if(AND(MOC!$J$164=true,MOC!$J$165=true),MOC!$I$164&amp;$B$4589&amp;MOC!$I$165,$B$4589)))))," Double ","")</f>
        <v/>
      </c>
      <c r="H4621" s="780">
        <f t="shared" si="47"/>
        <v>32</v>
      </c>
    </row>
    <row r="4622">
      <c r="A4622" s="779"/>
      <c r="D4622" s="795" t="str">
        <f>if(Liquor!T42=0,"",if(ISBLANK(Liquor!T42),"",if(AND(MOC!$J$161=true,MOC!$J$162=false),MOC!$I$164&amp;Liquor!Q42,if(AND(MOC!$J$161=false,MOC!$J$162=true),Liquor!Q42&amp;MOC!$I$162,if(AND(MOC!$J$161=true,MOC!$J$162=true),MOC!$I$161&amp;Liquor!Q42&amp;MOC!$I$165,Liquor!Q42)))))</f>
        <v/>
      </c>
      <c r="E4622" s="450" t="str">
        <f>if(Liquor!T42=0,"",if(ISBLANK(Liquor!T42),"",Liquor!T42))</f>
        <v/>
      </c>
      <c r="G4622" s="450" t="str">
        <f>Substitute(if(Liquor!T42=0,"",if(ISBLANK(Liquor!T42),"",if(AND(MOC!$J$164=true,MOC!$J$165=false),MOC!$I$164&amp;$B$4589,if(AND(MOC!$J$164=false,MOC!$J$165=true),$B$4589&amp;MOC!$I$165,if(AND(MOC!$J$164=true,MOC!$J$165=true),MOC!$I$164&amp;$B$4589&amp;MOC!$I$165,$B$4589)))))," Double ","")</f>
        <v/>
      </c>
      <c r="H4622" s="780">
        <f t="shared" si="47"/>
        <v>33</v>
      </c>
    </row>
    <row r="4623">
      <c r="A4623" s="779"/>
      <c r="D4623" s="795" t="str">
        <f>if(Liquor!T43=0,"",if(ISBLANK(Liquor!T43),"",if(AND(MOC!$J$161=true,MOC!$J$162=false),MOC!$I$164&amp;Liquor!Q43,if(AND(MOC!$J$161=false,MOC!$J$162=true),Liquor!Q43&amp;MOC!$I$162,if(AND(MOC!$J$161=true,MOC!$J$162=true),MOC!$I$161&amp;Liquor!Q43&amp;MOC!$I$165,Liquor!Q43)))))</f>
        <v/>
      </c>
      <c r="E4623" s="450" t="str">
        <f>if(Liquor!T43=0,"",if(ISBLANK(Liquor!T43),"",Liquor!T43))</f>
        <v/>
      </c>
      <c r="G4623" s="450" t="str">
        <f>Substitute(if(Liquor!T43=0,"",if(ISBLANK(Liquor!T43),"",if(AND(MOC!$J$164=true,MOC!$J$165=false),MOC!$I$164&amp;$B$4589,if(AND(MOC!$J$164=false,MOC!$J$165=true),$B$4589&amp;MOC!$I$165,if(AND(MOC!$J$164=true,MOC!$J$165=true),MOC!$I$164&amp;$B$4589&amp;MOC!$I$165,$B$4589)))))," Double ","")</f>
        <v/>
      </c>
      <c r="H4623" s="780">
        <f t="shared" si="47"/>
        <v>34</v>
      </c>
    </row>
    <row r="4624">
      <c r="A4624" s="779"/>
      <c r="D4624" s="795" t="str">
        <f>if(Liquor!T44=0,"",if(ISBLANK(Liquor!T44),"",if(AND(MOC!$J$161=true,MOC!$J$162=false),MOC!$I$164&amp;Liquor!Q44,if(AND(MOC!$J$161=false,MOC!$J$162=true),Liquor!Q44&amp;MOC!$I$162,if(AND(MOC!$J$161=true,MOC!$J$162=true),MOC!$I$161&amp;Liquor!Q44&amp;MOC!$I$165,Liquor!Q44)))))</f>
        <v/>
      </c>
      <c r="E4624" s="450" t="str">
        <f>if(Liquor!T44=0,"",if(ISBLANK(Liquor!T44),"",Liquor!T44))</f>
        <v/>
      </c>
      <c r="G4624" s="450" t="str">
        <f>Substitute(if(Liquor!T44=0,"",if(ISBLANK(Liquor!T44),"",if(AND(MOC!$J$164=true,MOC!$J$165=false),MOC!$I$164&amp;$B$4589,if(AND(MOC!$J$164=false,MOC!$J$165=true),$B$4589&amp;MOC!$I$165,if(AND(MOC!$J$164=true,MOC!$J$165=true),MOC!$I$164&amp;$B$4589&amp;MOC!$I$165,$B$4589)))))," Double ","")</f>
        <v/>
      </c>
      <c r="H4624" s="780">
        <f t="shared" si="47"/>
        <v>35</v>
      </c>
    </row>
    <row r="4625">
      <c r="A4625" s="779"/>
      <c r="D4625" s="795" t="str">
        <f>if(Liquor!T45=0,"",if(ISBLANK(Liquor!T45),"",if(AND(MOC!$J$161=true,MOC!$J$162=false),MOC!$I$164&amp;Liquor!Q45,if(AND(MOC!$J$161=false,MOC!$J$162=true),Liquor!Q45&amp;MOC!$I$162,if(AND(MOC!$J$161=true,MOC!$J$162=true),MOC!$I$161&amp;Liquor!Q45&amp;MOC!$I$165,Liquor!Q45)))))</f>
        <v/>
      </c>
      <c r="E4625" s="450" t="str">
        <f>if(Liquor!T45=0,"",if(ISBLANK(Liquor!T45),"",Liquor!T45))</f>
        <v/>
      </c>
      <c r="G4625" s="450" t="str">
        <f>Substitute(if(Liquor!T45=0,"",if(ISBLANK(Liquor!T45),"",if(AND(MOC!$J$164=true,MOC!$J$165=false),MOC!$I$164&amp;$B$4589,if(AND(MOC!$J$164=false,MOC!$J$165=true),$B$4589&amp;MOC!$I$165,if(AND(MOC!$J$164=true,MOC!$J$165=true),MOC!$I$164&amp;$B$4589&amp;MOC!$I$165,$B$4589)))))," Double ","")</f>
        <v/>
      </c>
      <c r="H4625" s="780">
        <f t="shared" si="47"/>
        <v>36</v>
      </c>
    </row>
    <row r="4626">
      <c r="A4626" s="779"/>
      <c r="D4626" s="795" t="str">
        <f>if(Liquor!T46=0,"",if(ISBLANK(Liquor!T46),"",if(AND(MOC!$J$161=true,MOC!$J$162=false),MOC!$I$164&amp;Liquor!Q46,if(AND(MOC!$J$161=false,MOC!$J$162=true),Liquor!Q46&amp;MOC!$I$162,if(AND(MOC!$J$161=true,MOC!$J$162=true),MOC!$I$161&amp;Liquor!Q46&amp;MOC!$I$165,Liquor!Q46)))))</f>
        <v/>
      </c>
      <c r="E4626" s="450" t="str">
        <f>if(Liquor!T46=0,"",if(ISBLANK(Liquor!T46),"",Liquor!T46))</f>
        <v/>
      </c>
      <c r="G4626" s="450" t="str">
        <f>Substitute(if(Liquor!T46=0,"",if(ISBLANK(Liquor!T46),"",if(AND(MOC!$J$164=true,MOC!$J$165=false),MOC!$I$164&amp;$B$4589,if(AND(MOC!$J$164=false,MOC!$J$165=true),$B$4589&amp;MOC!$I$165,if(AND(MOC!$J$164=true,MOC!$J$165=true),MOC!$I$164&amp;$B$4589&amp;MOC!$I$165,$B$4589)))))," Double ","")</f>
        <v/>
      </c>
      <c r="H4626" s="780">
        <f t="shared" si="47"/>
        <v>37</v>
      </c>
    </row>
    <row r="4627">
      <c r="A4627" s="779"/>
      <c r="D4627" s="795" t="str">
        <f>if(Liquor!T47=0,"",if(ISBLANK(Liquor!T47),"",if(AND(MOC!$J$161=true,MOC!$J$162=false),MOC!$I$164&amp;Liquor!Q47,if(AND(MOC!$J$161=false,MOC!$J$162=true),Liquor!Q47&amp;MOC!$I$162,if(AND(MOC!$J$161=true,MOC!$J$162=true),MOC!$I$161&amp;Liquor!Q47&amp;MOC!$I$165,Liquor!Q47)))))</f>
        <v/>
      </c>
      <c r="E4627" s="450" t="str">
        <f>if(Liquor!T47=0,"",if(ISBLANK(Liquor!T47),"",Liquor!T47))</f>
        <v/>
      </c>
      <c r="G4627" s="450" t="str">
        <f>Substitute(if(Liquor!T47=0,"",if(ISBLANK(Liquor!T47),"",if(AND(MOC!$J$164=true,MOC!$J$165=false),MOC!$I$164&amp;$B$4589,if(AND(MOC!$J$164=false,MOC!$J$165=true),$B$4589&amp;MOC!$I$165,if(AND(MOC!$J$164=true,MOC!$J$165=true),MOC!$I$164&amp;$B$4589&amp;MOC!$I$165,$B$4589)))))," Double ","")</f>
        <v/>
      </c>
      <c r="H4627" s="780">
        <f t="shared" si="47"/>
        <v>38</v>
      </c>
    </row>
    <row r="4628">
      <c r="A4628" s="779"/>
      <c r="D4628" s="795" t="str">
        <f>if(Liquor!T48=0,"",if(ISBLANK(Liquor!T48),"",if(AND(MOC!$J$161=true,MOC!$J$162=false),MOC!$I$164&amp;Liquor!Q48,if(AND(MOC!$J$161=false,MOC!$J$162=true),Liquor!Q48&amp;MOC!$I$162,if(AND(MOC!$J$161=true,MOC!$J$162=true),MOC!$I$161&amp;Liquor!Q48&amp;MOC!$I$165,Liquor!Q48)))))</f>
        <v/>
      </c>
      <c r="E4628" s="450" t="str">
        <f>if(Liquor!T48=0,"",if(ISBLANK(Liquor!T48),"",Liquor!T48))</f>
        <v/>
      </c>
      <c r="G4628" s="450" t="str">
        <f>Substitute(if(Liquor!T48=0,"",if(ISBLANK(Liquor!T48),"",if(AND(MOC!$J$164=true,MOC!$J$165=false),MOC!$I$164&amp;$B$4589,if(AND(MOC!$J$164=false,MOC!$J$165=true),$B$4589&amp;MOC!$I$165,if(AND(MOC!$J$164=true,MOC!$J$165=true),MOC!$I$164&amp;$B$4589&amp;MOC!$I$165,$B$4589)))))," Double ","")</f>
        <v/>
      </c>
      <c r="H4628" s="780">
        <f t="shared" si="47"/>
        <v>39</v>
      </c>
    </row>
    <row r="4629">
      <c r="A4629" s="779"/>
      <c r="D4629" s="795" t="str">
        <f>if(Liquor!T49=0,"",if(ISBLANK(Liquor!T49),"",if(AND(MOC!$J$161=true,MOC!$J$162=false),MOC!$I$164&amp;Liquor!Q49,if(AND(MOC!$J$161=false,MOC!$J$162=true),Liquor!Q49&amp;MOC!$I$162,if(AND(MOC!$J$161=true,MOC!$J$162=true),MOC!$I$161&amp;Liquor!Q49&amp;MOC!$I$165,Liquor!Q49)))))</f>
        <v/>
      </c>
      <c r="E4629" s="450" t="str">
        <f>if(Liquor!T49=0,"",if(ISBLANK(Liquor!T49),"",Liquor!T49))</f>
        <v/>
      </c>
      <c r="G4629" s="450" t="str">
        <f>Substitute(if(Liquor!T49=0,"",if(ISBLANK(Liquor!T49),"",if(AND(MOC!$J$164=true,MOC!$J$165=false),MOC!$I$164&amp;$B$4589,if(AND(MOC!$J$164=false,MOC!$J$165=true),$B$4589&amp;MOC!$I$165,if(AND(MOC!$J$164=true,MOC!$J$165=true),MOC!$I$164&amp;$B$4589&amp;MOC!$I$165,$B$4589)))))," Double ","")</f>
        <v/>
      </c>
      <c r="H4629" s="780">
        <f t="shared" si="47"/>
        <v>40</v>
      </c>
    </row>
    <row r="4630">
      <c r="A4630" s="779"/>
      <c r="D4630" s="795" t="str">
        <f>if(Liquor!T50=0,"",if(ISBLANK(Liquor!T50),"",if(AND(MOC!$J$161=true,MOC!$J$162=false),MOC!$I$164&amp;Liquor!Q50,if(AND(MOC!$J$161=false,MOC!$J$162=true),Liquor!Q50&amp;MOC!$I$162,if(AND(MOC!$J$161=true,MOC!$J$162=true),MOC!$I$161&amp;Liquor!Q50&amp;MOC!$I$165,Liquor!Q50)))))</f>
        <v/>
      </c>
      <c r="E4630" s="450" t="str">
        <f>if(Liquor!T50=0,"",if(ISBLANK(Liquor!T50),"",Liquor!T50))</f>
        <v/>
      </c>
      <c r="G4630" s="450" t="str">
        <f>Substitute(if(Liquor!T50=0,"",if(ISBLANK(Liquor!T50),"",if(AND(MOC!$J$164=true,MOC!$J$165=false),MOC!$I$164&amp;$B$4589,if(AND(MOC!$J$164=false,MOC!$J$165=true),$B$4589&amp;MOC!$I$165,if(AND(MOC!$J$164=true,MOC!$J$165=true),MOC!$I$164&amp;$B$4589&amp;MOC!$I$165,$B$4589)))))," Double ","")</f>
        <v/>
      </c>
      <c r="H4630" s="780">
        <f t="shared" si="47"/>
        <v>41</v>
      </c>
    </row>
    <row r="4631">
      <c r="A4631" s="779"/>
      <c r="D4631" s="795" t="str">
        <f>if(Liquor!T51=0,"",if(ISBLANK(Liquor!T51),"",if(AND(MOC!$J$161=true,MOC!$J$162=false),MOC!$I$164&amp;Liquor!Q51,if(AND(MOC!$J$161=false,MOC!$J$162=true),Liquor!Q51&amp;MOC!$I$162,if(AND(MOC!$J$161=true,MOC!$J$162=true),MOC!$I$161&amp;Liquor!Q51&amp;MOC!$I$165,Liquor!Q51)))))</f>
        <v/>
      </c>
      <c r="E4631" s="450" t="str">
        <f>if(Liquor!T51=0,"",if(ISBLANK(Liquor!T51),"",Liquor!T51))</f>
        <v/>
      </c>
      <c r="G4631" s="450" t="str">
        <f>Substitute(if(Liquor!T51=0,"",if(ISBLANK(Liquor!T51),"",if(AND(MOC!$J$164=true,MOC!$J$165=false),MOC!$I$164&amp;$B$4589,if(AND(MOC!$J$164=false,MOC!$J$165=true),$B$4589&amp;MOC!$I$165,if(AND(MOC!$J$164=true,MOC!$J$165=true),MOC!$I$164&amp;$B$4589&amp;MOC!$I$165,$B$4589)))))," Double ","")</f>
        <v/>
      </c>
      <c r="H4631" s="780">
        <f t="shared" si="47"/>
        <v>42</v>
      </c>
    </row>
    <row r="4632">
      <c r="A4632" s="779"/>
      <c r="D4632" s="795" t="str">
        <f>if(Liquor!T52=0,"",if(ISBLANK(Liquor!T52),"",if(AND(MOC!$J$161=true,MOC!$J$162=false),MOC!$I$164&amp;Liquor!Q52,if(AND(MOC!$J$161=false,MOC!$J$162=true),Liquor!Q52&amp;MOC!$I$162,if(AND(MOC!$J$161=true,MOC!$J$162=true),MOC!$I$161&amp;Liquor!Q52&amp;MOC!$I$165,Liquor!Q52)))))</f>
        <v/>
      </c>
      <c r="E4632" s="450" t="str">
        <f>if(Liquor!T52=0,"",if(ISBLANK(Liquor!T52),"",Liquor!T52))</f>
        <v/>
      </c>
      <c r="G4632" s="450" t="str">
        <f>Substitute(if(Liquor!T52=0,"",if(ISBLANK(Liquor!T52),"",if(AND(MOC!$J$164=true,MOC!$J$165=false),MOC!$I$164&amp;$B$4589,if(AND(MOC!$J$164=false,MOC!$J$165=true),$B$4589&amp;MOC!$I$165,if(AND(MOC!$J$164=true,MOC!$J$165=true),MOC!$I$164&amp;$B$4589&amp;MOC!$I$165,$B$4589)))))," Double ","")</f>
        <v/>
      </c>
      <c r="H4632" s="780">
        <f t="shared" si="47"/>
        <v>43</v>
      </c>
    </row>
    <row r="4633">
      <c r="A4633" s="779"/>
      <c r="D4633" s="795" t="str">
        <f>if(Liquor!T53=0,"",if(ISBLANK(Liquor!T53),"",if(AND(MOC!$J$161=true,MOC!$J$162=false),MOC!$I$164&amp;Liquor!Q53,if(AND(MOC!$J$161=false,MOC!$J$162=true),Liquor!Q53&amp;MOC!$I$162,if(AND(MOC!$J$161=true,MOC!$J$162=true),MOC!$I$161&amp;Liquor!Q53&amp;MOC!$I$165,Liquor!Q53)))))</f>
        <v/>
      </c>
      <c r="E4633" s="450" t="str">
        <f>if(Liquor!T53=0,"",if(ISBLANK(Liquor!T53),"",Liquor!T53))</f>
        <v/>
      </c>
      <c r="G4633" s="450" t="str">
        <f>Substitute(if(Liquor!T53=0,"",if(ISBLANK(Liquor!T53),"",if(AND(MOC!$J$164=true,MOC!$J$165=false),MOC!$I$164&amp;$B$4589,if(AND(MOC!$J$164=false,MOC!$J$165=true),$B$4589&amp;MOC!$I$165,if(AND(MOC!$J$164=true,MOC!$J$165=true),MOC!$I$164&amp;$B$4589&amp;MOC!$I$165,$B$4589)))))," Double ","")</f>
        <v/>
      </c>
      <c r="H4633" s="780">
        <f t="shared" si="47"/>
        <v>44</v>
      </c>
    </row>
    <row r="4634">
      <c r="A4634" s="779"/>
      <c r="D4634" s="795" t="str">
        <f>if(Liquor!T54=0,"",if(ISBLANK(Liquor!T54),"",if(AND(MOC!$J$161=true,MOC!$J$162=false),MOC!$I$164&amp;Liquor!Q54,if(AND(MOC!$J$161=false,MOC!$J$162=true),Liquor!Q54&amp;MOC!$I$162,if(AND(MOC!$J$161=true,MOC!$J$162=true),MOC!$I$161&amp;Liquor!Q54&amp;MOC!$I$165,Liquor!Q54)))))</f>
        <v/>
      </c>
      <c r="E4634" s="450" t="str">
        <f>if(Liquor!T54=0,"",if(ISBLANK(Liquor!T54),"",Liquor!T54))</f>
        <v/>
      </c>
      <c r="G4634" s="450" t="str">
        <f>Substitute(if(Liquor!T54=0,"",if(ISBLANK(Liquor!T54),"",if(AND(MOC!$J$164=true,MOC!$J$165=false),MOC!$I$164&amp;$B$4589,if(AND(MOC!$J$164=false,MOC!$J$165=true),$B$4589&amp;MOC!$I$165,if(AND(MOC!$J$164=true,MOC!$J$165=true),MOC!$I$164&amp;$B$4589&amp;MOC!$I$165,$B$4589)))))," Double ","")</f>
        <v/>
      </c>
      <c r="H4634" s="780">
        <f t="shared" si="47"/>
        <v>45</v>
      </c>
    </row>
    <row r="4635">
      <c r="A4635" s="779"/>
      <c r="D4635" s="795" t="str">
        <f>if(Liquor!T55=0,"",if(ISBLANK(Liquor!T55),"",if(AND(MOC!$J$161=true,MOC!$J$162=false),MOC!$I$164&amp;Liquor!Q55,if(AND(MOC!$J$161=false,MOC!$J$162=true),Liquor!Q55&amp;MOC!$I$162,if(AND(MOC!$J$161=true,MOC!$J$162=true),MOC!$I$161&amp;Liquor!Q55&amp;MOC!$I$165,Liquor!Q55)))))</f>
        <v/>
      </c>
      <c r="E4635" s="450" t="str">
        <f>if(Liquor!T55=0,"",if(ISBLANK(Liquor!T55),"",Liquor!T55))</f>
        <v/>
      </c>
      <c r="G4635" s="450" t="str">
        <f>Substitute(if(Liquor!T55=0,"",if(ISBLANK(Liquor!T55),"",if(AND(MOC!$J$164=true,MOC!$J$165=false),MOC!$I$164&amp;$B$4589,if(AND(MOC!$J$164=false,MOC!$J$165=true),$B$4589&amp;MOC!$I$165,if(AND(MOC!$J$164=true,MOC!$J$165=true),MOC!$I$164&amp;$B$4589&amp;MOC!$I$165,$B$4589)))))," Double ","")</f>
        <v/>
      </c>
      <c r="H4635" s="780">
        <f t="shared" si="47"/>
        <v>46</v>
      </c>
    </row>
    <row r="4636">
      <c r="A4636" s="779"/>
      <c r="D4636" s="795" t="str">
        <f>if(Liquor!T56=0,"",if(ISBLANK(Liquor!T56),"",if(AND(MOC!$J$161=true,MOC!$J$162=false),MOC!$I$164&amp;Liquor!Q56,if(AND(MOC!$J$161=false,MOC!$J$162=true),Liquor!Q56&amp;MOC!$I$162,if(AND(MOC!$J$161=true,MOC!$J$162=true),MOC!$I$161&amp;Liquor!Q56&amp;MOC!$I$165,Liquor!Q56)))))</f>
        <v/>
      </c>
      <c r="E4636" s="450" t="str">
        <f>if(Liquor!T56=0,"",if(ISBLANK(Liquor!T56),"",Liquor!T56))</f>
        <v/>
      </c>
      <c r="G4636" s="450" t="str">
        <f>Substitute(if(Liquor!T56=0,"",if(ISBLANK(Liquor!T56),"",if(AND(MOC!$J$164=true,MOC!$J$165=false),MOC!$I$164&amp;$B$4589,if(AND(MOC!$J$164=false,MOC!$J$165=true),$B$4589&amp;MOC!$I$165,if(AND(MOC!$J$164=true,MOC!$J$165=true),MOC!$I$164&amp;$B$4589&amp;MOC!$I$165,$B$4589)))))," Double ","")</f>
        <v/>
      </c>
      <c r="H4636" s="780">
        <f t="shared" si="47"/>
        <v>47</v>
      </c>
    </row>
    <row r="4637">
      <c r="A4637" s="779"/>
      <c r="D4637" s="795" t="str">
        <f>if(Liquor!T57=0,"",if(ISBLANK(Liquor!T57),"",if(AND(MOC!$J$161=true,MOC!$J$162=false),MOC!$I$164&amp;Liquor!Q57,if(AND(MOC!$J$161=false,MOC!$J$162=true),Liquor!Q57&amp;MOC!$I$162,if(AND(MOC!$J$161=true,MOC!$J$162=true),MOC!$I$161&amp;Liquor!Q57&amp;MOC!$I$165,Liquor!Q57)))))</f>
        <v/>
      </c>
      <c r="E4637" s="450" t="str">
        <f>if(Liquor!T57=0,"",if(ISBLANK(Liquor!T57),"",Liquor!T57))</f>
        <v/>
      </c>
      <c r="G4637" s="450" t="str">
        <f>Substitute(if(Liquor!T57=0,"",if(ISBLANK(Liquor!T57),"",if(AND(MOC!$J$164=true,MOC!$J$165=false),MOC!$I$164&amp;$B$4589,if(AND(MOC!$J$164=false,MOC!$J$165=true),$B$4589&amp;MOC!$I$165,if(AND(MOC!$J$164=true,MOC!$J$165=true),MOC!$I$164&amp;$B$4589&amp;MOC!$I$165,$B$4589)))))," Double ","")</f>
        <v/>
      </c>
      <c r="H4637" s="780">
        <f t="shared" si="47"/>
        <v>48</v>
      </c>
    </row>
    <row r="4638">
      <c r="A4638" s="779"/>
      <c r="D4638" s="795" t="str">
        <f>if(Liquor!T58=0,"",if(ISBLANK(Liquor!T58),"",if(AND(MOC!$J$161=true,MOC!$J$162=false),MOC!$I$164&amp;Liquor!Q58,if(AND(MOC!$J$161=false,MOC!$J$162=true),Liquor!Q58&amp;MOC!$I$162,if(AND(MOC!$J$161=true,MOC!$J$162=true),MOC!$I$161&amp;Liquor!Q58&amp;MOC!$I$165,Liquor!Q58)))))</f>
        <v/>
      </c>
      <c r="E4638" s="450" t="str">
        <f>if(Liquor!T58=0,"",if(ISBLANK(Liquor!T58),"",Liquor!T58))</f>
        <v/>
      </c>
      <c r="G4638" s="450" t="str">
        <f>Substitute(if(Liquor!T58=0,"",if(ISBLANK(Liquor!T58),"",if(AND(MOC!$J$164=true,MOC!$J$165=false),MOC!$I$164&amp;$B$4589,if(AND(MOC!$J$164=false,MOC!$J$165=true),$B$4589&amp;MOC!$I$165,if(AND(MOC!$J$164=true,MOC!$J$165=true),MOC!$I$164&amp;$B$4589&amp;MOC!$I$165,$B$4589)))))," Double ","")</f>
        <v/>
      </c>
      <c r="H4638" s="780">
        <f t="shared" si="47"/>
        <v>49</v>
      </c>
    </row>
    <row r="4639">
      <c r="A4639" s="779"/>
      <c r="D4639" s="795" t="str">
        <f>if(Liquor!T59=0,"",if(ISBLANK(Liquor!T59),"",if(AND(MOC!$J$161=true,MOC!$J$162=false),MOC!$I$164&amp;Liquor!Q59,if(AND(MOC!$J$161=false,MOC!$J$162=true),Liquor!Q59&amp;MOC!$I$162,if(AND(MOC!$J$161=true,MOC!$J$162=true),MOC!$I$161&amp;Liquor!Q59&amp;MOC!$I$165,Liquor!Q59)))))</f>
        <v/>
      </c>
      <c r="E4639" s="450" t="str">
        <f>if(Liquor!T59=0,"",if(ISBLANK(Liquor!T59),"",Liquor!T59))</f>
        <v/>
      </c>
      <c r="G4639" s="450" t="str">
        <f>Substitute(if(Liquor!T59=0,"",if(ISBLANK(Liquor!T59),"",if(AND(MOC!$J$164=true,MOC!$J$165=false),MOC!$I$164&amp;$B$4589,if(AND(MOC!$J$164=false,MOC!$J$165=true),$B$4589&amp;MOC!$I$165,if(AND(MOC!$J$164=true,MOC!$J$165=true),MOC!$I$164&amp;$B$4589&amp;MOC!$I$165,$B$4589)))))," Double ","")</f>
        <v/>
      </c>
      <c r="H4639" s="780">
        <f t="shared" si="47"/>
        <v>50</v>
      </c>
    </row>
    <row r="4640">
      <c r="A4640" s="779"/>
      <c r="D4640" s="795" t="str">
        <f>if(Liquor!T60=0,"",if(ISBLANK(Liquor!T60),"",if(AND(MOC!$J$161=true,MOC!$J$162=false),MOC!$I$164&amp;Liquor!Q60,if(AND(MOC!$J$161=false,MOC!$J$162=true),Liquor!Q60&amp;MOC!$I$162,if(AND(MOC!$J$161=true,MOC!$J$162=true),MOC!$I$161&amp;Liquor!Q60&amp;MOC!$I$165,Liquor!Q60)))))</f>
        <v/>
      </c>
      <c r="E4640" s="450" t="str">
        <f>if(Liquor!T60=0,"",if(ISBLANK(Liquor!T60),"",Liquor!T60))</f>
        <v/>
      </c>
      <c r="G4640" s="450" t="str">
        <f>Substitute(if(Liquor!T60=0,"",if(ISBLANK(Liquor!T60),"",if(AND(MOC!$J$164=true,MOC!$J$165=false),MOC!$I$164&amp;$B$4589,if(AND(MOC!$J$164=false,MOC!$J$165=true),$B$4589&amp;MOC!$I$165,if(AND(MOC!$J$164=true,MOC!$J$165=true),MOC!$I$164&amp;$B$4589&amp;MOC!$I$165,$B$4589)))))," Double ","")</f>
        <v/>
      </c>
      <c r="H4640" s="780">
        <f t="shared" si="47"/>
        <v>51</v>
      </c>
    </row>
    <row r="4641">
      <c r="A4641" s="779"/>
      <c r="D4641" s="795" t="str">
        <f>if(Liquor!T61=0,"",if(ISBLANK(Liquor!T61),"",if(AND(MOC!$J$161=true,MOC!$J$162=false),MOC!$I$164&amp;Liquor!Q61,if(AND(MOC!$J$161=false,MOC!$J$162=true),Liquor!Q61&amp;MOC!$I$162,if(AND(MOC!$J$161=true,MOC!$J$162=true),MOC!$I$161&amp;Liquor!Q61&amp;MOC!$I$165,Liquor!Q61)))))</f>
        <v/>
      </c>
      <c r="E4641" s="450" t="str">
        <f>if(Liquor!T61=0,"",if(ISBLANK(Liquor!T61),"",Liquor!T61))</f>
        <v/>
      </c>
      <c r="G4641" s="450" t="str">
        <f>Substitute(if(Liquor!T61=0,"",if(ISBLANK(Liquor!T61),"",if(AND(MOC!$J$164=true,MOC!$J$165=false),MOC!$I$164&amp;$B$4589,if(AND(MOC!$J$164=false,MOC!$J$165=true),$B$4589&amp;MOC!$I$165,if(AND(MOC!$J$164=true,MOC!$J$165=true),MOC!$I$164&amp;$B$4589&amp;MOC!$I$165,$B$4589)))))," Double ","")</f>
        <v/>
      </c>
      <c r="H4641" s="780">
        <f t="shared" si="47"/>
        <v>52</v>
      </c>
    </row>
    <row r="4642">
      <c r="A4642" s="779"/>
      <c r="D4642" s="795" t="str">
        <f>if(Liquor!T62=0,"",if(ISBLANK(Liquor!T62),"",if(AND(MOC!$J$161=true,MOC!$J$162=false),MOC!$I$164&amp;Liquor!Q62,if(AND(MOC!$J$161=false,MOC!$J$162=true),Liquor!Q62&amp;MOC!$I$162,if(AND(MOC!$J$161=true,MOC!$J$162=true),MOC!$I$161&amp;Liquor!Q62&amp;MOC!$I$165,Liquor!Q62)))))</f>
        <v/>
      </c>
      <c r="E4642" s="450" t="str">
        <f>if(Liquor!T62=0,"",if(ISBLANK(Liquor!T62),"",Liquor!T62))</f>
        <v/>
      </c>
      <c r="G4642" s="450" t="str">
        <f>Substitute(if(Liquor!T62=0,"",if(ISBLANK(Liquor!T62),"",if(AND(MOC!$J$164=true,MOC!$J$165=false),MOC!$I$164&amp;$B$4589,if(AND(MOC!$J$164=false,MOC!$J$165=true),$B$4589&amp;MOC!$I$165,if(AND(MOC!$J$164=true,MOC!$J$165=true),MOC!$I$164&amp;$B$4589&amp;MOC!$I$165,$B$4589)))))," Double ","")</f>
        <v/>
      </c>
      <c r="H4642" s="780">
        <f t="shared" si="47"/>
        <v>53</v>
      </c>
    </row>
    <row r="4643">
      <c r="A4643" s="779"/>
      <c r="D4643" s="795" t="str">
        <f>if(Liquor!T63=0,"",if(ISBLANK(Liquor!T63),"",if(AND(MOC!$J$161=true,MOC!$J$162=false),MOC!$I$164&amp;Liquor!Q63,if(AND(MOC!$J$161=false,MOC!$J$162=true),Liquor!Q63&amp;MOC!$I$162,if(AND(MOC!$J$161=true,MOC!$J$162=true),MOC!$I$161&amp;Liquor!Q63&amp;MOC!$I$165,Liquor!Q63)))))</f>
        <v/>
      </c>
      <c r="E4643" s="450" t="str">
        <f>if(Liquor!T63=0,"",if(ISBLANK(Liquor!T63),"",Liquor!T63))</f>
        <v/>
      </c>
      <c r="G4643" s="450" t="str">
        <f>Substitute(if(Liquor!T63=0,"",if(ISBLANK(Liquor!T63),"",if(AND(MOC!$J$164=true,MOC!$J$165=false),MOC!$I$164&amp;$B$4589,if(AND(MOC!$J$164=false,MOC!$J$165=true),$B$4589&amp;MOC!$I$165,if(AND(MOC!$J$164=true,MOC!$J$165=true),MOC!$I$164&amp;$B$4589&amp;MOC!$I$165,$B$4589)))))," Double ","")</f>
        <v/>
      </c>
      <c r="H4643" s="780">
        <f t="shared" si="47"/>
        <v>54</v>
      </c>
    </row>
    <row r="4644">
      <c r="A4644" s="779"/>
      <c r="D4644" s="795" t="str">
        <f>if(Liquor!T64=0,"",if(ISBLANK(Liquor!T64),"",if(AND(MOC!$J$161=true,MOC!$J$162=false),MOC!$I$164&amp;Liquor!Q64,if(AND(MOC!$J$161=false,MOC!$J$162=true),Liquor!Q64&amp;MOC!$I$162,if(AND(MOC!$J$161=true,MOC!$J$162=true),MOC!$I$161&amp;Liquor!Q64&amp;MOC!$I$165,Liquor!Q64)))))</f>
        <v/>
      </c>
      <c r="E4644" s="450" t="str">
        <f>if(Liquor!T64=0,"",if(ISBLANK(Liquor!T64),"",Liquor!T64))</f>
        <v/>
      </c>
      <c r="G4644" s="450" t="str">
        <f>Substitute(if(Liquor!T64=0,"",if(ISBLANK(Liquor!T64),"",if(AND(MOC!$J$164=true,MOC!$J$165=false),MOC!$I$164&amp;$B$4589,if(AND(MOC!$J$164=false,MOC!$J$165=true),$B$4589&amp;MOC!$I$165,if(AND(MOC!$J$164=true,MOC!$J$165=true),MOC!$I$164&amp;$B$4589&amp;MOC!$I$165,$B$4589)))))," Double ","")</f>
        <v/>
      </c>
      <c r="H4644" s="780">
        <f t="shared" si="47"/>
        <v>55</v>
      </c>
    </row>
    <row r="4645">
      <c r="A4645" s="779"/>
      <c r="D4645" s="795" t="str">
        <f>if(Liquor!T65=0,"",if(ISBLANK(Liquor!T65),"",if(AND(MOC!$J$161=true,MOC!$J$162=false),MOC!$I$164&amp;Liquor!Q65,if(AND(MOC!$J$161=false,MOC!$J$162=true),Liquor!Q65&amp;MOC!$I$162,if(AND(MOC!$J$161=true,MOC!$J$162=true),MOC!$I$161&amp;Liquor!Q65&amp;MOC!$I$165,Liquor!Q65)))))</f>
        <v/>
      </c>
      <c r="E4645" s="450" t="str">
        <f>if(Liquor!T65=0,"",if(ISBLANK(Liquor!T65),"",Liquor!T65))</f>
        <v/>
      </c>
      <c r="G4645" s="450" t="str">
        <f>Substitute(if(Liquor!T65=0,"",if(ISBLANK(Liquor!T65),"",if(AND(MOC!$J$164=true,MOC!$J$165=false),MOC!$I$164&amp;$B$4589,if(AND(MOC!$J$164=false,MOC!$J$165=true),$B$4589&amp;MOC!$I$165,if(AND(MOC!$J$164=true,MOC!$J$165=true),MOC!$I$164&amp;$B$4589&amp;MOC!$I$165,$B$4589)))))," Double ","")</f>
        <v/>
      </c>
      <c r="H4645" s="780">
        <f t="shared" si="47"/>
        <v>56</v>
      </c>
    </row>
    <row r="4646">
      <c r="A4646" s="779"/>
      <c r="D4646" s="795" t="str">
        <f>if(Liquor!T66=0,"",if(ISBLANK(Liquor!T66),"",if(AND(MOC!$J$161=true,MOC!$J$162=false),MOC!$I$164&amp;Liquor!Q66,if(AND(MOC!$J$161=false,MOC!$J$162=true),Liquor!Q66&amp;MOC!$I$162,if(AND(MOC!$J$161=true,MOC!$J$162=true),MOC!$I$161&amp;Liquor!Q66&amp;MOC!$I$165,Liquor!Q66)))))</f>
        <v/>
      </c>
      <c r="E4646" s="450" t="str">
        <f>if(Liquor!T66=0,"",if(ISBLANK(Liquor!T66),"",Liquor!T66))</f>
        <v/>
      </c>
      <c r="G4646" s="450" t="str">
        <f>Substitute(if(Liquor!T66=0,"",if(ISBLANK(Liquor!T66),"",if(AND(MOC!$J$164=true,MOC!$J$165=false),MOC!$I$164&amp;$B$4589,if(AND(MOC!$J$164=false,MOC!$J$165=true),$B$4589&amp;MOC!$I$165,if(AND(MOC!$J$164=true,MOC!$J$165=true),MOC!$I$164&amp;$B$4589&amp;MOC!$I$165,$B$4589)))))," Double ","")</f>
        <v/>
      </c>
      <c r="H4646" s="780">
        <f t="shared" si="47"/>
        <v>57</v>
      </c>
    </row>
    <row r="4647">
      <c r="A4647" s="779"/>
      <c r="D4647" s="795" t="str">
        <f>if(Liquor!T67=0,"",if(ISBLANK(Liquor!T67),"",if(AND(MOC!$J$161=true,MOC!$J$162=false),MOC!$I$164&amp;Liquor!Q67,if(AND(MOC!$J$161=false,MOC!$J$162=true),Liquor!Q67&amp;MOC!$I$162,if(AND(MOC!$J$161=true,MOC!$J$162=true),MOC!$I$161&amp;Liquor!Q67&amp;MOC!$I$165,Liquor!Q67)))))</f>
        <v/>
      </c>
      <c r="E4647" s="450" t="str">
        <f>if(Liquor!T67=0,"",if(ISBLANK(Liquor!T67),"",Liquor!T67))</f>
        <v/>
      </c>
      <c r="G4647" s="450" t="str">
        <f>Substitute(if(Liquor!T67=0,"",if(ISBLANK(Liquor!T67),"",if(AND(MOC!$J$164=true,MOC!$J$165=false),MOC!$I$164&amp;$B$4589,if(AND(MOC!$J$164=false,MOC!$J$165=true),$B$4589&amp;MOC!$I$165,if(AND(MOC!$J$164=true,MOC!$J$165=true),MOC!$I$164&amp;$B$4589&amp;MOC!$I$165,$B$4589)))))," Double ","")</f>
        <v/>
      </c>
      <c r="H4647" s="780">
        <f t="shared" si="47"/>
        <v>58</v>
      </c>
    </row>
    <row r="4648">
      <c r="A4648" s="779"/>
      <c r="D4648" s="795" t="str">
        <f>if(Liquor!T68=0,"",if(ISBLANK(Liquor!T68),"",if(AND(MOC!$J$161=true,MOC!$J$162=false),MOC!$I$164&amp;Liquor!Q68,if(AND(MOC!$J$161=false,MOC!$J$162=true),Liquor!Q68&amp;MOC!$I$162,if(AND(MOC!$J$161=true,MOC!$J$162=true),MOC!$I$161&amp;Liquor!Q68&amp;MOC!$I$165,Liquor!Q68)))))</f>
        <v/>
      </c>
      <c r="E4648" s="450" t="str">
        <f>if(Liquor!T68=0,"",if(ISBLANK(Liquor!T68),"",Liquor!T68))</f>
        <v/>
      </c>
      <c r="G4648" s="450" t="str">
        <f>Substitute(if(Liquor!T68=0,"",if(ISBLANK(Liquor!T68),"",if(AND(MOC!$J$164=true,MOC!$J$165=false),MOC!$I$164&amp;$B$4589,if(AND(MOC!$J$164=false,MOC!$J$165=true),$B$4589&amp;MOC!$I$165,if(AND(MOC!$J$164=true,MOC!$J$165=true),MOC!$I$164&amp;$B$4589&amp;MOC!$I$165,$B$4589)))))," Double ","")</f>
        <v/>
      </c>
      <c r="H4648" s="780">
        <f t="shared" si="47"/>
        <v>59</v>
      </c>
    </row>
    <row r="4649">
      <c r="A4649" s="779"/>
      <c r="D4649" s="795" t="str">
        <f>if(Liquor!T69=0,"",if(ISBLANK(Liquor!T69),"",if(AND(MOC!$J$161=true,MOC!$J$162=false),MOC!$I$164&amp;Liquor!Q69,if(AND(MOC!$J$161=false,MOC!$J$162=true),Liquor!Q69&amp;MOC!$I$162,if(AND(MOC!$J$161=true,MOC!$J$162=true),MOC!$I$161&amp;Liquor!Q69&amp;MOC!$I$165,Liquor!Q69)))))</f>
        <v/>
      </c>
      <c r="E4649" s="450" t="str">
        <f>if(Liquor!T69=0,"",if(ISBLANK(Liquor!T69),"",Liquor!T69))</f>
        <v/>
      </c>
      <c r="G4649" s="450" t="str">
        <f>Substitute(if(Liquor!T69=0,"",if(ISBLANK(Liquor!T69),"",if(AND(MOC!$J$164=true,MOC!$J$165=false),MOC!$I$164&amp;$B$4589,if(AND(MOC!$J$164=false,MOC!$J$165=true),$B$4589&amp;MOC!$I$165,if(AND(MOC!$J$164=true,MOC!$J$165=true),MOC!$I$164&amp;$B$4589&amp;MOC!$I$165,$B$4589)))))," Double ","")</f>
        <v/>
      </c>
      <c r="H4649" s="780">
        <f t="shared" si="47"/>
        <v>60</v>
      </c>
    </row>
    <row r="4650">
      <c r="A4650" s="779"/>
      <c r="D4650" s="795" t="str">
        <f>if(Liquor!T70=0,"",if(ISBLANK(Liquor!T70),"",if(AND(MOC!$J$161=true,MOC!$J$162=false),MOC!$I$164&amp;Liquor!Q70,if(AND(MOC!$J$161=false,MOC!$J$162=true),Liquor!Q70&amp;MOC!$I$162,if(AND(MOC!$J$161=true,MOC!$J$162=true),MOC!$I$161&amp;Liquor!Q70&amp;MOC!$I$165,Liquor!Q70)))))</f>
        <v/>
      </c>
      <c r="E4650" s="450" t="str">
        <f>if(Liquor!T70=0,"",if(ISBLANK(Liquor!T70),"",Liquor!T70))</f>
        <v/>
      </c>
      <c r="G4650" s="450" t="str">
        <f>Substitute(if(Liquor!T70=0,"",if(ISBLANK(Liquor!T70),"",if(AND(MOC!$J$164=true,MOC!$J$165=false),MOC!$I$164&amp;$B$4589,if(AND(MOC!$J$164=false,MOC!$J$165=true),$B$4589&amp;MOC!$I$165,if(AND(MOC!$J$164=true,MOC!$J$165=true),MOC!$I$164&amp;$B$4589&amp;MOC!$I$165,$B$4589)))))," Double ","")</f>
        <v/>
      </c>
      <c r="H4650" s="780">
        <f t="shared" si="47"/>
        <v>61</v>
      </c>
    </row>
    <row r="4651">
      <c r="A4651" s="779"/>
      <c r="D4651" s="795" t="str">
        <f>if(Liquor!T71=0,"",if(ISBLANK(Liquor!T71),"",if(AND(MOC!$J$161=true,MOC!$J$162=false),MOC!$I$164&amp;Liquor!Q71,if(AND(MOC!$J$161=false,MOC!$J$162=true),Liquor!Q71&amp;MOC!$I$162,if(AND(MOC!$J$161=true,MOC!$J$162=true),MOC!$I$161&amp;Liquor!Q71&amp;MOC!$I$165,Liquor!Q71)))))</f>
        <v/>
      </c>
      <c r="E4651" s="450" t="str">
        <f>if(Liquor!T71=0,"",if(ISBLANK(Liquor!T71),"",Liquor!T71))</f>
        <v/>
      </c>
      <c r="G4651" s="450" t="str">
        <f>Substitute(if(Liquor!T71=0,"",if(ISBLANK(Liquor!T71),"",if(AND(MOC!$J$164=true,MOC!$J$165=false),MOC!$I$164&amp;$B$4589,if(AND(MOC!$J$164=false,MOC!$J$165=true),$B$4589&amp;MOC!$I$165,if(AND(MOC!$J$164=true,MOC!$J$165=true),MOC!$I$164&amp;$B$4589&amp;MOC!$I$165,$B$4589)))))," Double ","")</f>
        <v/>
      </c>
      <c r="H4651" s="780">
        <f t="shared" si="47"/>
        <v>62</v>
      </c>
    </row>
    <row r="4652">
      <c r="A4652" s="779"/>
      <c r="D4652" s="795" t="str">
        <f>if(Liquor!T72=0,"",if(ISBLANK(Liquor!T72),"",if(AND(MOC!$J$161=true,MOC!$J$162=false),MOC!$I$164&amp;Liquor!Q72,if(AND(MOC!$J$161=false,MOC!$J$162=true),Liquor!Q72&amp;MOC!$I$162,if(AND(MOC!$J$161=true,MOC!$J$162=true),MOC!$I$161&amp;Liquor!Q72&amp;MOC!$I$165,Liquor!Q72)))))</f>
        <v/>
      </c>
      <c r="E4652" s="450" t="str">
        <f>if(Liquor!T72=0,"",if(ISBLANK(Liquor!T72),"",Liquor!T72))</f>
        <v/>
      </c>
      <c r="G4652" s="450" t="str">
        <f>Substitute(if(Liquor!T72=0,"",if(ISBLANK(Liquor!T72),"",if(AND(MOC!$J$164=true,MOC!$J$165=false),MOC!$I$164&amp;$B$4589,if(AND(MOC!$J$164=false,MOC!$J$165=true),$B$4589&amp;MOC!$I$165,if(AND(MOC!$J$164=true,MOC!$J$165=true),MOC!$I$164&amp;$B$4589&amp;MOC!$I$165,$B$4589)))))," Double ","")</f>
        <v/>
      </c>
      <c r="H4652" s="780">
        <f t="shared" si="47"/>
        <v>63</v>
      </c>
    </row>
    <row r="4653">
      <c r="A4653" s="779"/>
      <c r="D4653" s="795" t="str">
        <f>if(Liquor!T73=0,"",if(ISBLANK(Liquor!T73),"",if(AND(MOC!$J$161=true,MOC!$J$162=false),MOC!$I$164&amp;Liquor!Q73,if(AND(MOC!$J$161=false,MOC!$J$162=true),Liquor!Q73&amp;MOC!$I$162,if(AND(MOC!$J$161=true,MOC!$J$162=true),MOC!$I$161&amp;Liquor!Q73&amp;MOC!$I$165,Liquor!Q73)))))</f>
        <v/>
      </c>
      <c r="E4653" s="450" t="str">
        <f>if(Liquor!T73=0,"",if(ISBLANK(Liquor!T73),"",Liquor!T73))</f>
        <v/>
      </c>
      <c r="G4653" s="450" t="str">
        <f>Substitute(if(Liquor!T73=0,"",if(ISBLANK(Liquor!T73),"",if(AND(MOC!$J$164=true,MOC!$J$165=false),MOC!$I$164&amp;$B$4589,if(AND(MOC!$J$164=false,MOC!$J$165=true),$B$4589&amp;MOC!$I$165,if(AND(MOC!$J$164=true,MOC!$J$165=true),MOC!$I$164&amp;$B$4589&amp;MOC!$I$165,$B$4589)))))," Double ","")</f>
        <v/>
      </c>
      <c r="H4653" s="780">
        <f t="shared" si="47"/>
        <v>64</v>
      </c>
    </row>
    <row r="4654">
      <c r="A4654" s="779"/>
      <c r="D4654" s="795" t="str">
        <f>if(Liquor!T74=0,"",if(ISBLANK(Liquor!T74),"",if(AND(MOC!$J$161=true,MOC!$J$162=false),MOC!$I$164&amp;Liquor!Q74,if(AND(MOC!$J$161=false,MOC!$J$162=true),Liquor!Q74&amp;MOC!$I$162,if(AND(MOC!$J$161=true,MOC!$J$162=true),MOC!$I$161&amp;Liquor!Q74&amp;MOC!$I$165,Liquor!Q74)))))</f>
        <v/>
      </c>
      <c r="E4654" s="450" t="str">
        <f>if(Liquor!T74=0,"",if(ISBLANK(Liquor!T74),"",Liquor!T74))</f>
        <v/>
      </c>
      <c r="G4654" s="450" t="str">
        <f>Substitute(if(Liquor!T74=0,"",if(ISBLANK(Liquor!T74),"",if(AND(MOC!$J$164=true,MOC!$J$165=false),MOC!$I$164&amp;$B$4589,if(AND(MOC!$J$164=false,MOC!$J$165=true),$B$4589&amp;MOC!$I$165,if(AND(MOC!$J$164=true,MOC!$J$165=true),MOC!$I$164&amp;$B$4589&amp;MOC!$I$165,$B$4589)))))," Double ","")</f>
        <v/>
      </c>
      <c r="H4654" s="780">
        <f t="shared" si="47"/>
        <v>65</v>
      </c>
    </row>
    <row r="4655">
      <c r="A4655" s="779"/>
      <c r="D4655" s="795" t="str">
        <f>if(Liquor!T75=0,"",if(ISBLANK(Liquor!T75),"",if(AND(MOC!$J$161=true,MOC!$J$162=false),MOC!$I$164&amp;Liquor!Q75,if(AND(MOC!$J$161=false,MOC!$J$162=true),Liquor!Q75&amp;MOC!$I$162,if(AND(MOC!$J$161=true,MOC!$J$162=true),MOC!$I$161&amp;Liquor!Q75&amp;MOC!$I$165,Liquor!Q75)))))</f>
        <v/>
      </c>
      <c r="E4655" s="450" t="str">
        <f>if(Liquor!T75=0,"",if(ISBLANK(Liquor!T75),"",Liquor!T75))</f>
        <v/>
      </c>
      <c r="G4655" s="450" t="str">
        <f>Substitute(if(Liquor!T75=0,"",if(ISBLANK(Liquor!T75),"",if(AND(MOC!$J$164=true,MOC!$J$165=false),MOC!$I$164&amp;$B$4589,if(AND(MOC!$J$164=false,MOC!$J$165=true),$B$4589&amp;MOC!$I$165,if(AND(MOC!$J$164=true,MOC!$J$165=true),MOC!$I$164&amp;$B$4589&amp;MOC!$I$165,$B$4589)))))," Double ","")</f>
        <v/>
      </c>
      <c r="H4655" s="780">
        <f t="shared" si="47"/>
        <v>66</v>
      </c>
    </row>
    <row r="4656">
      <c r="A4656" s="779"/>
      <c r="D4656" s="795" t="str">
        <f>if(Liquor!T76=0,"",if(ISBLANK(Liquor!T76),"",if(AND(MOC!$J$161=true,MOC!$J$162=false),MOC!$I$164&amp;Liquor!Q76,if(AND(MOC!$J$161=false,MOC!$J$162=true),Liquor!Q76&amp;MOC!$I$162,if(AND(MOC!$J$161=true,MOC!$J$162=true),MOC!$I$161&amp;Liquor!Q76&amp;MOC!$I$165,Liquor!Q76)))))</f>
        <v/>
      </c>
      <c r="E4656" s="450" t="str">
        <f>if(Liquor!T76=0,"",if(ISBLANK(Liquor!T76),"",Liquor!T76))</f>
        <v/>
      </c>
      <c r="G4656" s="450" t="str">
        <f>Substitute(if(Liquor!T76=0,"",if(ISBLANK(Liquor!T76),"",if(AND(MOC!$J$164=true,MOC!$J$165=false),MOC!$I$164&amp;$B$4589,if(AND(MOC!$J$164=false,MOC!$J$165=true),$B$4589&amp;MOC!$I$165,if(AND(MOC!$J$164=true,MOC!$J$165=true),MOC!$I$164&amp;$B$4589&amp;MOC!$I$165,$B$4589)))))," Double ","")</f>
        <v/>
      </c>
      <c r="H4656" s="780">
        <f t="shared" si="47"/>
        <v>67</v>
      </c>
    </row>
    <row r="4657">
      <c r="A4657" s="779"/>
      <c r="D4657" s="795" t="str">
        <f>if(Liquor!T77=0,"",if(ISBLANK(Liquor!T77),"",if(AND(MOC!$J$161=true,MOC!$J$162=false),MOC!$I$164&amp;Liquor!Q77,if(AND(MOC!$J$161=false,MOC!$J$162=true),Liquor!Q77&amp;MOC!$I$162,if(AND(MOC!$J$161=true,MOC!$J$162=true),MOC!$I$161&amp;Liquor!Q77&amp;MOC!$I$165,Liquor!Q77)))))</f>
        <v/>
      </c>
      <c r="E4657" s="450" t="str">
        <f>if(Liquor!T77=0,"",if(ISBLANK(Liquor!T77),"",Liquor!T77))</f>
        <v/>
      </c>
      <c r="G4657" s="450" t="str">
        <f>Substitute(if(Liquor!T77=0,"",if(ISBLANK(Liquor!T77),"",if(AND(MOC!$J$164=true,MOC!$J$165=false),MOC!$I$164&amp;$B$4589,if(AND(MOC!$J$164=false,MOC!$J$165=true),$B$4589&amp;MOC!$I$165,if(AND(MOC!$J$164=true,MOC!$J$165=true),MOC!$I$164&amp;$B$4589&amp;MOC!$I$165,$B$4589)))))," Double ","")</f>
        <v/>
      </c>
      <c r="H4657" s="780">
        <f t="shared" si="47"/>
        <v>68</v>
      </c>
    </row>
    <row r="4658">
      <c r="A4658" s="779"/>
      <c r="D4658" s="795" t="str">
        <f>if(Liquor!T78=0,"",if(ISBLANK(Liquor!T78),"",if(AND(MOC!$J$161=true,MOC!$J$162=false),MOC!$I$164&amp;Liquor!Q78,if(AND(MOC!$J$161=false,MOC!$J$162=true),Liquor!Q78&amp;MOC!$I$162,if(AND(MOC!$J$161=true,MOC!$J$162=true),MOC!$I$161&amp;Liquor!Q78&amp;MOC!$I$165,Liquor!Q78)))))</f>
        <v/>
      </c>
      <c r="E4658" s="450" t="str">
        <f>if(Liquor!T78=0,"",if(ISBLANK(Liquor!T78),"",Liquor!T78))</f>
        <v/>
      </c>
      <c r="G4658" s="450" t="str">
        <f>Substitute(if(Liquor!T78=0,"",if(ISBLANK(Liquor!T78),"",if(AND(MOC!$J$164=true,MOC!$J$165=false),MOC!$I$164&amp;$B$4589,if(AND(MOC!$J$164=false,MOC!$J$165=true),$B$4589&amp;MOC!$I$165,if(AND(MOC!$J$164=true,MOC!$J$165=true),MOC!$I$164&amp;$B$4589&amp;MOC!$I$165,$B$4589)))))," Double ","")</f>
        <v/>
      </c>
      <c r="H4658" s="780">
        <f t="shared" si="47"/>
        <v>69</v>
      </c>
    </row>
    <row r="4659">
      <c r="A4659" s="779"/>
      <c r="D4659" s="795" t="str">
        <f>if(Liquor!T79=0,"",if(ISBLANK(Liquor!T79),"",if(AND(MOC!$J$161=true,MOC!$J$162=false),MOC!$I$164&amp;Liquor!Q79,if(AND(MOC!$J$161=false,MOC!$J$162=true),Liquor!Q79&amp;MOC!$I$162,if(AND(MOC!$J$161=true,MOC!$J$162=true),MOC!$I$161&amp;Liquor!Q79&amp;MOC!$I$165,Liquor!Q79)))))</f>
        <v/>
      </c>
      <c r="E4659" s="450" t="str">
        <f>if(Liquor!T79=0,"",if(ISBLANK(Liquor!T79),"",Liquor!T79))</f>
        <v/>
      </c>
      <c r="G4659" s="450" t="str">
        <f>Substitute(if(Liquor!T79=0,"",if(ISBLANK(Liquor!T79),"",if(AND(MOC!$J$164=true,MOC!$J$165=false),MOC!$I$164&amp;$B$4589,if(AND(MOC!$J$164=false,MOC!$J$165=true),$B$4589&amp;MOC!$I$165,if(AND(MOC!$J$164=true,MOC!$J$165=true),MOC!$I$164&amp;$B$4589&amp;MOC!$I$165,$B$4589)))))," Double ","")</f>
        <v/>
      </c>
      <c r="H4659" s="780">
        <f t="shared" si="47"/>
        <v>70</v>
      </c>
    </row>
    <row r="4660">
      <c r="A4660" s="779"/>
      <c r="D4660" s="795" t="str">
        <f>if(Liquor!T80=0,"",if(ISBLANK(Liquor!T80),"",if(AND(MOC!$J$161=true,MOC!$J$162=false),MOC!$I$164&amp;Liquor!Q80,if(AND(MOC!$J$161=false,MOC!$J$162=true),Liquor!Q80&amp;MOC!$I$162,if(AND(MOC!$J$161=true,MOC!$J$162=true),MOC!$I$161&amp;Liquor!Q80&amp;MOC!$I$165,Liquor!Q80)))))</f>
        <v/>
      </c>
      <c r="E4660" s="450" t="str">
        <f>if(Liquor!T80=0,"",if(ISBLANK(Liquor!T80),"",Liquor!T80))</f>
        <v/>
      </c>
      <c r="G4660" s="450" t="str">
        <f>Substitute(if(Liquor!T80=0,"",if(ISBLANK(Liquor!T80),"",if(AND(MOC!$J$164=true,MOC!$J$165=false),MOC!$I$164&amp;$B$4589,if(AND(MOC!$J$164=false,MOC!$J$165=true),$B$4589&amp;MOC!$I$165,if(AND(MOC!$J$164=true,MOC!$J$165=true),MOC!$I$164&amp;$B$4589&amp;MOC!$I$165,$B$4589)))))," Double ","")</f>
        <v/>
      </c>
      <c r="H4660" s="780">
        <f t="shared" si="47"/>
        <v>71</v>
      </c>
    </row>
    <row r="4661">
      <c r="A4661" s="779"/>
      <c r="D4661" s="795" t="str">
        <f>if(Liquor!T81=0,"",if(ISBLANK(Liquor!T81),"",if(AND(MOC!$J$161=true,MOC!$J$162=false),MOC!$I$164&amp;Liquor!Q81,if(AND(MOC!$J$161=false,MOC!$J$162=true),Liquor!Q81&amp;MOC!$I$162,if(AND(MOC!$J$161=true,MOC!$J$162=true),MOC!$I$161&amp;Liquor!Q81&amp;MOC!$I$165,Liquor!Q81)))))</f>
        <v/>
      </c>
      <c r="E4661" s="450" t="str">
        <f>if(Liquor!T81=0,"",if(ISBLANK(Liquor!T81),"",Liquor!T81))</f>
        <v/>
      </c>
      <c r="G4661" s="450" t="str">
        <f>Substitute(if(Liquor!T81=0,"",if(ISBLANK(Liquor!T81),"",if(AND(MOC!$J$164=true,MOC!$J$165=false),MOC!$I$164&amp;$B$4589,if(AND(MOC!$J$164=false,MOC!$J$165=true),$B$4589&amp;MOC!$I$165,if(AND(MOC!$J$164=true,MOC!$J$165=true),MOC!$I$164&amp;$B$4589&amp;MOC!$I$165,$B$4589)))))," Double ","")</f>
        <v/>
      </c>
      <c r="H4661" s="780">
        <f t="shared" si="47"/>
        <v>72</v>
      </c>
    </row>
    <row r="4662">
      <c r="A4662" s="779"/>
      <c r="D4662" s="795" t="str">
        <f>if(Liquor!T82=0,"",if(ISBLANK(Liquor!T82),"",if(AND(MOC!$J$161=true,MOC!$J$162=false),MOC!$I$164&amp;Liquor!Q82,if(AND(MOC!$J$161=false,MOC!$J$162=true),Liquor!Q82&amp;MOC!$I$162,if(AND(MOC!$J$161=true,MOC!$J$162=true),MOC!$I$161&amp;Liquor!Q82&amp;MOC!$I$165,Liquor!Q82)))))</f>
        <v/>
      </c>
      <c r="E4662" s="450" t="str">
        <f>if(Liquor!T82=0,"",if(ISBLANK(Liquor!T82),"",Liquor!T82))</f>
        <v/>
      </c>
      <c r="G4662" s="450" t="str">
        <f>Substitute(if(Liquor!T82=0,"",if(ISBLANK(Liquor!T82),"",if(AND(MOC!$J$164=true,MOC!$J$165=false),MOC!$I$164&amp;$B$4589,if(AND(MOC!$J$164=false,MOC!$J$165=true),$B$4589&amp;MOC!$I$165,if(AND(MOC!$J$164=true,MOC!$J$165=true),MOC!$I$164&amp;$B$4589&amp;MOC!$I$165,$B$4589)))))," Double ","")</f>
        <v/>
      </c>
      <c r="H4662" s="780">
        <f t="shared" si="47"/>
        <v>73</v>
      </c>
    </row>
    <row r="4663">
      <c r="A4663" s="779"/>
      <c r="D4663" s="795" t="str">
        <f>if(Liquor!T83=0,"",if(ISBLANK(Liquor!T83),"",if(AND(MOC!$J$161=true,MOC!$J$162=false),MOC!$I$164&amp;Liquor!Q83,if(AND(MOC!$J$161=false,MOC!$J$162=true),Liquor!Q83&amp;MOC!$I$162,if(AND(MOC!$J$161=true,MOC!$J$162=true),MOC!$I$161&amp;Liquor!Q83&amp;MOC!$I$165,Liquor!Q83)))))</f>
        <v/>
      </c>
      <c r="E4663" s="450" t="str">
        <f>if(Liquor!T83=0,"",if(ISBLANK(Liquor!T83),"",Liquor!T83))</f>
        <v/>
      </c>
      <c r="G4663" s="450" t="str">
        <f>Substitute(if(Liquor!T83=0,"",if(ISBLANK(Liquor!T83),"",if(AND(MOC!$J$164=true,MOC!$J$165=false),MOC!$I$164&amp;$B$4589,if(AND(MOC!$J$164=false,MOC!$J$165=true),$B$4589&amp;MOC!$I$165,if(AND(MOC!$J$164=true,MOC!$J$165=true),MOC!$I$164&amp;$B$4589&amp;MOC!$I$165,$B$4589)))))," Double ","")</f>
        <v/>
      </c>
      <c r="H4663" s="780">
        <f t="shared" si="47"/>
        <v>74</v>
      </c>
    </row>
    <row r="4664">
      <c r="A4664" s="779"/>
      <c r="D4664" s="795" t="str">
        <f>if(Liquor!T84=0,"",if(ISBLANK(Liquor!T84),"",if(AND(MOC!$J$161=true,MOC!$J$162=false),MOC!$I$164&amp;Liquor!Q84,if(AND(MOC!$J$161=false,MOC!$J$162=true),Liquor!Q84&amp;MOC!$I$162,if(AND(MOC!$J$161=true,MOC!$J$162=true),MOC!$I$161&amp;Liquor!Q84&amp;MOC!$I$165,Liquor!Q84)))))</f>
        <v/>
      </c>
      <c r="E4664" s="450" t="str">
        <f>if(Liquor!T84=0,"",if(ISBLANK(Liquor!T84),"",Liquor!T84))</f>
        <v/>
      </c>
      <c r="G4664" s="450" t="str">
        <f>Substitute(if(Liquor!T84=0,"",if(ISBLANK(Liquor!T84),"",if(AND(MOC!$J$164=true,MOC!$J$165=false),MOC!$I$164&amp;$B$4589,if(AND(MOC!$J$164=false,MOC!$J$165=true),$B$4589&amp;MOC!$I$165,if(AND(MOC!$J$164=true,MOC!$J$165=true),MOC!$I$164&amp;$B$4589&amp;MOC!$I$165,$B$4589)))))," Double ","")</f>
        <v/>
      </c>
      <c r="H4664" s="780">
        <f t="shared" si="47"/>
        <v>75</v>
      </c>
    </row>
    <row r="4665">
      <c r="A4665" s="779"/>
      <c r="D4665" s="795" t="str">
        <f>if(Liquor!T85=0,"",if(ISBLANK(Liquor!T85),"",if(AND(MOC!$J$161=true,MOC!$J$162=false),MOC!$I$164&amp;Liquor!Q85,if(AND(MOC!$J$161=false,MOC!$J$162=true),Liquor!Q85&amp;MOC!$I$162,if(AND(MOC!$J$161=true,MOC!$J$162=true),MOC!$I$161&amp;Liquor!Q85&amp;MOC!$I$165,Liquor!Q85)))))</f>
        <v/>
      </c>
      <c r="E4665" s="450" t="str">
        <f>if(Liquor!T85=0,"",if(ISBLANK(Liquor!T85),"",Liquor!T85))</f>
        <v/>
      </c>
      <c r="G4665" s="450" t="str">
        <f>Substitute(if(Liquor!T85=0,"",if(ISBLANK(Liquor!T85),"",if(AND(MOC!$J$164=true,MOC!$J$165=false),MOC!$I$164&amp;$B$4589,if(AND(MOC!$J$164=false,MOC!$J$165=true),$B$4589&amp;MOC!$I$165,if(AND(MOC!$J$164=true,MOC!$J$165=true),MOC!$I$164&amp;$B$4589&amp;MOC!$I$165,$B$4589)))))," Double ","")</f>
        <v/>
      </c>
      <c r="H4665" s="780">
        <f t="shared" si="47"/>
        <v>76</v>
      </c>
    </row>
    <row r="4666">
      <c r="A4666" s="779"/>
      <c r="D4666" s="795" t="str">
        <f>if(Liquor!T86=0,"",if(ISBLANK(Liquor!T86),"",if(AND(MOC!$J$161=true,MOC!$J$162=false),MOC!$I$164&amp;Liquor!Q86,if(AND(MOC!$J$161=false,MOC!$J$162=true),Liquor!Q86&amp;MOC!$I$162,if(AND(MOC!$J$161=true,MOC!$J$162=true),MOC!$I$161&amp;Liquor!Q86&amp;MOC!$I$165,Liquor!Q86)))))</f>
        <v/>
      </c>
      <c r="E4666" s="450" t="str">
        <f>if(Liquor!T86=0,"",if(ISBLANK(Liquor!T86),"",Liquor!T86))</f>
        <v/>
      </c>
      <c r="G4666" s="450" t="str">
        <f>Substitute(if(Liquor!T86=0,"",if(ISBLANK(Liquor!T86),"",if(AND(MOC!$J$164=true,MOC!$J$165=false),MOC!$I$164&amp;$B$4589,if(AND(MOC!$J$164=false,MOC!$J$165=true),$B$4589&amp;MOC!$I$165,if(AND(MOC!$J$164=true,MOC!$J$165=true),MOC!$I$164&amp;$B$4589&amp;MOC!$I$165,$B$4589)))))," Double ","")</f>
        <v/>
      </c>
      <c r="H4666" s="780">
        <f t="shared" si="47"/>
        <v>77</v>
      </c>
    </row>
    <row r="4667">
      <c r="A4667" s="779"/>
      <c r="D4667" s="795" t="str">
        <f>if(Liquor!T87=0,"",if(ISBLANK(Liquor!T87),"",if(AND(MOC!$J$161=true,MOC!$J$162=false),MOC!$I$164&amp;Liquor!Q87,if(AND(MOC!$J$161=false,MOC!$J$162=true),Liquor!Q87&amp;MOC!$I$162,if(AND(MOC!$J$161=true,MOC!$J$162=true),MOC!$I$161&amp;Liquor!Q87&amp;MOC!$I$165,Liquor!Q87)))))</f>
        <v/>
      </c>
      <c r="E4667" s="450" t="str">
        <f>if(Liquor!T87=0,"",if(ISBLANK(Liquor!T87),"",Liquor!T87))</f>
        <v/>
      </c>
      <c r="G4667" s="450" t="str">
        <f>Substitute(if(Liquor!T87=0,"",if(ISBLANK(Liquor!T87),"",if(AND(MOC!$J$164=true,MOC!$J$165=false),MOC!$I$164&amp;$B$4589,if(AND(MOC!$J$164=false,MOC!$J$165=true),$B$4589&amp;MOC!$I$165,if(AND(MOC!$J$164=true,MOC!$J$165=true),MOC!$I$164&amp;$B$4589&amp;MOC!$I$165,$B$4589)))))," Double ","")</f>
        <v/>
      </c>
      <c r="H4667" s="780">
        <f t="shared" si="47"/>
        <v>78</v>
      </c>
    </row>
    <row r="4668">
      <c r="A4668" s="779"/>
      <c r="D4668" s="795" t="str">
        <f>if(Liquor!T88=0,"",if(ISBLANK(Liquor!T88),"",if(AND(MOC!$J$161=true,MOC!$J$162=false),MOC!$I$164&amp;Liquor!Q88,if(AND(MOC!$J$161=false,MOC!$J$162=true),Liquor!Q88&amp;MOC!$I$162,if(AND(MOC!$J$161=true,MOC!$J$162=true),MOC!$I$161&amp;Liquor!Q88&amp;MOC!$I$165,Liquor!Q88)))))</f>
        <v/>
      </c>
      <c r="E4668" s="450" t="str">
        <f>if(Liquor!T88=0,"",if(ISBLANK(Liquor!T88),"",Liquor!T88))</f>
        <v/>
      </c>
      <c r="G4668" s="450" t="str">
        <f>Substitute(if(Liquor!T88=0,"",if(ISBLANK(Liquor!T88),"",if(AND(MOC!$J$164=true,MOC!$J$165=false),MOC!$I$164&amp;$B$4589,if(AND(MOC!$J$164=false,MOC!$J$165=true),$B$4589&amp;MOC!$I$165,if(AND(MOC!$J$164=true,MOC!$J$165=true),MOC!$I$164&amp;$B$4589&amp;MOC!$I$165,$B$4589)))))," Double ","")</f>
        <v/>
      </c>
      <c r="H4668" s="780">
        <f t="shared" si="47"/>
        <v>79</v>
      </c>
    </row>
    <row r="4669">
      <c r="A4669" s="779"/>
      <c r="D4669" s="795" t="str">
        <f>if(Liquor!T89=0,"",if(ISBLANK(Liquor!T89),"",if(AND(MOC!$J$161=true,MOC!$J$162=false),MOC!$I$164&amp;Liquor!Q89,if(AND(MOC!$J$161=false,MOC!$J$162=true),Liquor!Q89&amp;MOC!$I$162,if(AND(MOC!$J$161=true,MOC!$J$162=true),MOC!$I$161&amp;Liquor!Q89&amp;MOC!$I$165,Liquor!Q89)))))</f>
        <v/>
      </c>
      <c r="E4669" s="450" t="str">
        <f>if(Liquor!T89=0,"",if(ISBLANK(Liquor!T89),"",Liquor!T89))</f>
        <v/>
      </c>
      <c r="G4669" s="450" t="str">
        <f>Substitute(if(Liquor!T89=0,"",if(ISBLANK(Liquor!T89),"",if(AND(MOC!$J$164=true,MOC!$J$165=false),MOC!$I$164&amp;$B$4589,if(AND(MOC!$J$164=false,MOC!$J$165=true),$B$4589&amp;MOC!$I$165,if(AND(MOC!$J$164=true,MOC!$J$165=true),MOC!$I$164&amp;$B$4589&amp;MOC!$I$165,$B$4589)))))," Double ","")</f>
        <v/>
      </c>
      <c r="H4669" s="780">
        <f t="shared" si="47"/>
        <v>80</v>
      </c>
    </row>
    <row r="4670">
      <c r="A4670" s="779"/>
      <c r="D4670" s="795" t="str">
        <f>if(Liquor!T90=0,"",if(ISBLANK(Liquor!T90),"",if(AND(MOC!$J$161=true,MOC!$J$162=false),MOC!$I$164&amp;Liquor!Q90,if(AND(MOC!$J$161=false,MOC!$J$162=true),Liquor!Q90&amp;MOC!$I$162,if(AND(MOC!$J$161=true,MOC!$J$162=true),MOC!$I$161&amp;Liquor!Q90&amp;MOC!$I$165,Liquor!Q90)))))</f>
        <v/>
      </c>
      <c r="E4670" s="450" t="str">
        <f>if(Liquor!T90=0,"",if(ISBLANK(Liquor!T90),"",Liquor!T90))</f>
        <v/>
      </c>
      <c r="G4670" s="450" t="str">
        <f>Substitute(if(Liquor!T90=0,"",if(ISBLANK(Liquor!T90),"",if(AND(MOC!$J$164=true,MOC!$J$165=false),MOC!$I$164&amp;$B$4589,if(AND(MOC!$J$164=false,MOC!$J$165=true),$B$4589&amp;MOC!$I$165,if(AND(MOC!$J$164=true,MOC!$J$165=true),MOC!$I$164&amp;$B$4589&amp;MOC!$I$165,$B$4589)))))," Double ","")</f>
        <v/>
      </c>
      <c r="H4670" s="780">
        <f t="shared" si="47"/>
        <v>81</v>
      </c>
    </row>
    <row r="4671">
      <c r="A4671" s="779"/>
      <c r="D4671" s="795" t="str">
        <f>if(Liquor!T91=0,"",if(ISBLANK(Liquor!T91),"",if(AND(MOC!$J$161=true,MOC!$J$162=false),MOC!$I$164&amp;Liquor!Q91,if(AND(MOC!$J$161=false,MOC!$J$162=true),Liquor!Q91&amp;MOC!$I$162,if(AND(MOC!$J$161=true,MOC!$J$162=true),MOC!$I$161&amp;Liquor!Q91&amp;MOC!$I$165,Liquor!Q91)))))</f>
        <v/>
      </c>
      <c r="E4671" s="450" t="str">
        <f>if(Liquor!T91=0,"",if(ISBLANK(Liquor!T91),"",Liquor!T91))</f>
        <v/>
      </c>
      <c r="G4671" s="450" t="str">
        <f>Substitute(if(Liquor!T91=0,"",if(ISBLANK(Liquor!T91),"",if(AND(MOC!$J$164=true,MOC!$J$165=false),MOC!$I$164&amp;$B$4589,if(AND(MOC!$J$164=false,MOC!$J$165=true),$B$4589&amp;MOC!$I$165,if(AND(MOC!$J$164=true,MOC!$J$165=true),MOC!$I$164&amp;$B$4589&amp;MOC!$I$165,$B$4589)))))," Double ","")</f>
        <v/>
      </c>
      <c r="H4671" s="780">
        <f t="shared" si="47"/>
        <v>82</v>
      </c>
    </row>
    <row r="4672">
      <c r="A4672" s="779"/>
      <c r="D4672" s="795" t="str">
        <f>if(Liquor!T92=0,"",if(ISBLANK(Liquor!T92),"",if(AND(MOC!$J$161=true,MOC!$J$162=false),MOC!$I$164&amp;Liquor!Q92,if(AND(MOC!$J$161=false,MOC!$J$162=true),Liquor!Q92&amp;MOC!$I$162,if(AND(MOC!$J$161=true,MOC!$J$162=true),MOC!$I$161&amp;Liquor!Q92&amp;MOC!$I$165,Liquor!Q92)))))</f>
        <v/>
      </c>
      <c r="E4672" s="450" t="str">
        <f>if(Liquor!T92=0,"",if(ISBLANK(Liquor!T92),"",Liquor!T92))</f>
        <v/>
      </c>
      <c r="G4672" s="450" t="str">
        <f>Substitute(if(Liquor!T92=0,"",if(ISBLANK(Liquor!T92),"",if(AND(MOC!$J$164=true,MOC!$J$165=false),MOC!$I$164&amp;$B$4589,if(AND(MOC!$J$164=false,MOC!$J$165=true),$B$4589&amp;MOC!$I$165,if(AND(MOC!$J$164=true,MOC!$J$165=true),MOC!$I$164&amp;$B$4589&amp;MOC!$I$165,$B$4589)))))," Double ","")</f>
        <v/>
      </c>
      <c r="H4672" s="780">
        <f t="shared" si="47"/>
        <v>83</v>
      </c>
    </row>
    <row r="4673">
      <c r="A4673" s="779"/>
      <c r="D4673" s="795" t="str">
        <f>if(Liquor!T93=0,"",if(ISBLANK(Liquor!T93),"",if(AND(MOC!$J$161=true,MOC!$J$162=false),MOC!$I$164&amp;Liquor!Q93,if(AND(MOC!$J$161=false,MOC!$J$162=true),Liquor!Q93&amp;MOC!$I$162,if(AND(MOC!$J$161=true,MOC!$J$162=true),MOC!$I$161&amp;Liquor!Q93&amp;MOC!$I$165,Liquor!Q93)))))</f>
        <v/>
      </c>
      <c r="E4673" s="450" t="str">
        <f>if(Liquor!T93=0,"",if(ISBLANK(Liquor!T93),"",Liquor!T93))</f>
        <v/>
      </c>
      <c r="G4673" s="450" t="str">
        <f>Substitute(if(Liquor!T93=0,"",if(ISBLANK(Liquor!T93),"",if(AND(MOC!$J$164=true,MOC!$J$165=false),MOC!$I$164&amp;$B$4589,if(AND(MOC!$J$164=false,MOC!$J$165=true),$B$4589&amp;MOC!$I$165,if(AND(MOC!$J$164=true,MOC!$J$165=true),MOC!$I$164&amp;$B$4589&amp;MOC!$I$165,$B$4589)))))," Double ","")</f>
        <v/>
      </c>
      <c r="H4673" s="780">
        <f t="shared" si="47"/>
        <v>84</v>
      </c>
    </row>
    <row r="4674">
      <c r="A4674" s="779"/>
      <c r="D4674" s="795" t="str">
        <f>if(Liquor!T94=0,"",if(ISBLANK(Liquor!T94),"",if(AND(MOC!$J$161=true,MOC!$J$162=false),MOC!$I$164&amp;Liquor!Q94,if(AND(MOC!$J$161=false,MOC!$J$162=true),Liquor!Q94&amp;MOC!$I$162,if(AND(MOC!$J$161=true,MOC!$J$162=true),MOC!$I$161&amp;Liquor!Q94&amp;MOC!$I$165,Liquor!Q94)))))</f>
        <v/>
      </c>
      <c r="E4674" s="450" t="str">
        <f>if(Liquor!T94=0,"",if(ISBLANK(Liquor!T94),"",Liquor!T94))</f>
        <v/>
      </c>
      <c r="G4674" s="450" t="str">
        <f>Substitute(if(Liquor!T94=0,"",if(ISBLANK(Liquor!T94),"",if(AND(MOC!$J$164=true,MOC!$J$165=false),MOC!$I$164&amp;$B$4589,if(AND(MOC!$J$164=false,MOC!$J$165=true),$B$4589&amp;MOC!$I$165,if(AND(MOC!$J$164=true,MOC!$J$165=true),MOC!$I$164&amp;$B$4589&amp;MOC!$I$165,$B$4589)))))," Double ","")</f>
        <v/>
      </c>
      <c r="H4674" s="780">
        <f t="shared" si="47"/>
        <v>85</v>
      </c>
    </row>
    <row r="4675">
      <c r="A4675" s="779"/>
      <c r="D4675" s="795" t="str">
        <f>if(Liquor!T95=0,"",if(ISBLANK(Liquor!T95),"",if(AND(MOC!$J$161=true,MOC!$J$162=false),MOC!$I$164&amp;Liquor!Q95,if(AND(MOC!$J$161=false,MOC!$J$162=true),Liquor!Q95&amp;MOC!$I$162,if(AND(MOC!$J$161=true,MOC!$J$162=true),MOC!$I$161&amp;Liquor!Q95&amp;MOC!$I$165,Liquor!Q95)))))</f>
        <v/>
      </c>
      <c r="E4675" s="450" t="str">
        <f>if(Liquor!T95=0,"",if(ISBLANK(Liquor!T95),"",Liquor!T95))</f>
        <v/>
      </c>
      <c r="G4675" s="450" t="str">
        <f>Substitute(if(Liquor!T95=0,"",if(ISBLANK(Liquor!T95),"",if(AND(MOC!$J$164=true,MOC!$J$165=false),MOC!$I$164&amp;$B$4589,if(AND(MOC!$J$164=false,MOC!$J$165=true),$B$4589&amp;MOC!$I$165,if(AND(MOC!$J$164=true,MOC!$J$165=true),MOC!$I$164&amp;$B$4589&amp;MOC!$I$165,$B$4589)))))," Double ","")</f>
        <v/>
      </c>
      <c r="H4675" s="780">
        <f t="shared" si="47"/>
        <v>86</v>
      </c>
    </row>
    <row r="4676">
      <c r="A4676" s="779"/>
      <c r="D4676" s="795" t="str">
        <f>if(Liquor!T96=0,"",if(ISBLANK(Liquor!T96),"",if(AND(MOC!$J$161=true,MOC!$J$162=false),MOC!$I$164&amp;Liquor!Q96,if(AND(MOC!$J$161=false,MOC!$J$162=true),Liquor!Q96&amp;MOC!$I$162,if(AND(MOC!$J$161=true,MOC!$J$162=true),MOC!$I$161&amp;Liquor!Q96&amp;MOC!$I$165,Liquor!Q96)))))</f>
        <v/>
      </c>
      <c r="E4676" s="450" t="str">
        <f>if(Liquor!T96=0,"",if(ISBLANK(Liquor!T96),"",Liquor!T96))</f>
        <v/>
      </c>
      <c r="G4676" s="450" t="str">
        <f>Substitute(if(Liquor!T96=0,"",if(ISBLANK(Liquor!T96),"",if(AND(MOC!$J$164=true,MOC!$J$165=false),MOC!$I$164&amp;$B$4589,if(AND(MOC!$J$164=false,MOC!$J$165=true),$B$4589&amp;MOC!$I$165,if(AND(MOC!$J$164=true,MOC!$J$165=true),MOC!$I$164&amp;$B$4589&amp;MOC!$I$165,$B$4589)))))," Double ","")</f>
        <v/>
      </c>
      <c r="H4676" s="780">
        <f t="shared" si="47"/>
        <v>87</v>
      </c>
    </row>
    <row r="4677">
      <c r="A4677" s="779"/>
      <c r="D4677" s="795" t="str">
        <f>if(Liquor!T97=0,"",if(ISBLANK(Liquor!T97),"",if(AND(MOC!$J$161=true,MOC!$J$162=false),MOC!$I$164&amp;Liquor!Q97,if(AND(MOC!$J$161=false,MOC!$J$162=true),Liquor!Q97&amp;MOC!$I$162,if(AND(MOC!$J$161=true,MOC!$J$162=true),MOC!$I$161&amp;Liquor!Q97&amp;MOC!$I$165,Liquor!Q97)))))</f>
        <v/>
      </c>
      <c r="E4677" s="450" t="str">
        <f>if(Liquor!T97=0,"",if(ISBLANK(Liquor!T97),"",Liquor!T97))</f>
        <v/>
      </c>
      <c r="G4677" s="450" t="str">
        <f>Substitute(if(Liquor!T97=0,"",if(ISBLANK(Liquor!T97),"",if(AND(MOC!$J$164=true,MOC!$J$165=false),MOC!$I$164&amp;$B$4589,if(AND(MOC!$J$164=false,MOC!$J$165=true),$B$4589&amp;MOC!$I$165,if(AND(MOC!$J$164=true,MOC!$J$165=true),MOC!$I$164&amp;$B$4589&amp;MOC!$I$165,$B$4589)))))," Double ","")</f>
        <v/>
      </c>
      <c r="H4677" s="780">
        <f t="shared" si="47"/>
        <v>88</v>
      </c>
    </row>
    <row r="4678">
      <c r="A4678" s="779"/>
      <c r="D4678" s="795" t="str">
        <f>if(Liquor!T98=0,"",if(ISBLANK(Liquor!T98),"",if(AND(MOC!$J$161=true,MOC!$J$162=false),MOC!$I$164&amp;Liquor!Q98,if(AND(MOC!$J$161=false,MOC!$J$162=true),Liquor!Q98&amp;MOC!$I$162,if(AND(MOC!$J$161=true,MOC!$J$162=true),MOC!$I$161&amp;Liquor!Q98&amp;MOC!$I$165,Liquor!Q98)))))</f>
        <v/>
      </c>
      <c r="E4678" s="450" t="str">
        <f>if(Liquor!T98=0,"",if(ISBLANK(Liquor!T98),"",Liquor!T98))</f>
        <v/>
      </c>
      <c r="G4678" s="450" t="str">
        <f>Substitute(if(Liquor!T98=0,"",if(ISBLANK(Liquor!T98),"",if(AND(MOC!$J$164=true,MOC!$J$165=false),MOC!$I$164&amp;$B$4589,if(AND(MOC!$J$164=false,MOC!$J$165=true),$B$4589&amp;MOC!$I$165,if(AND(MOC!$J$164=true,MOC!$J$165=true),MOC!$I$164&amp;$B$4589&amp;MOC!$I$165,$B$4589)))))," Double ","")</f>
        <v/>
      </c>
      <c r="H4678" s="780">
        <f t="shared" si="47"/>
        <v>89</v>
      </c>
    </row>
    <row r="4679">
      <c r="A4679" s="779"/>
      <c r="D4679" s="795" t="str">
        <f>if(Liquor!T99=0,"",if(ISBLANK(Liquor!T99),"",if(AND(MOC!$J$161=true,MOC!$J$162=false),MOC!$I$164&amp;Liquor!Q99,if(AND(MOC!$J$161=false,MOC!$J$162=true),Liquor!Q99&amp;MOC!$I$162,if(AND(MOC!$J$161=true,MOC!$J$162=true),MOC!$I$161&amp;Liquor!Q99&amp;MOC!$I$165,Liquor!Q99)))))</f>
        <v/>
      </c>
      <c r="E4679" s="450" t="str">
        <f>if(Liquor!T99=0,"",if(ISBLANK(Liquor!T99),"",Liquor!T99))</f>
        <v/>
      </c>
      <c r="G4679" s="450" t="str">
        <f>Substitute(if(Liquor!T99=0,"",if(ISBLANK(Liquor!T99),"",if(AND(MOC!$J$164=true,MOC!$J$165=false),MOC!$I$164&amp;$B$4589,if(AND(MOC!$J$164=false,MOC!$J$165=true),$B$4589&amp;MOC!$I$165,if(AND(MOC!$J$164=true,MOC!$J$165=true),MOC!$I$164&amp;$B$4589&amp;MOC!$I$165,$B$4589)))))," Double ","")</f>
        <v/>
      </c>
      <c r="H4679" s="780">
        <f t="shared" si="47"/>
        <v>90</v>
      </c>
    </row>
    <row r="4680">
      <c r="A4680" s="779"/>
      <c r="D4680" s="795" t="str">
        <f>if(Liquor!T100=0,"",if(ISBLANK(Liquor!T100),"",if(AND(MOC!$J$161=true,MOC!$J$162=false),MOC!$I$164&amp;Liquor!Q100,if(AND(MOC!$J$161=false,MOC!$J$162=true),Liquor!Q100&amp;MOC!$I$162,if(AND(MOC!$J$161=true,MOC!$J$162=true),MOC!$I$161&amp;Liquor!Q100&amp;MOC!$I$165,Liquor!Q100)))))</f>
        <v/>
      </c>
      <c r="E4680" s="450" t="str">
        <f>if(Liquor!T100=0,"",if(ISBLANK(Liquor!T100),"",Liquor!T100))</f>
        <v/>
      </c>
      <c r="G4680" s="450" t="str">
        <f>Substitute(if(Liquor!T100=0,"",if(ISBLANK(Liquor!T100),"",if(AND(MOC!$J$164=true,MOC!$J$165=false),MOC!$I$164&amp;$B$4589,if(AND(MOC!$J$164=false,MOC!$J$165=true),$B$4589&amp;MOC!$I$165,if(AND(MOC!$J$164=true,MOC!$J$165=true),MOC!$I$164&amp;$B$4589&amp;MOC!$I$165,$B$4589)))))," Double ","")</f>
        <v/>
      </c>
      <c r="H4680" s="780">
        <f t="shared" si="47"/>
        <v>91</v>
      </c>
    </row>
    <row r="4681">
      <c r="A4681" s="779"/>
      <c r="D4681" s="795" t="str">
        <f>if(Liquor!T101=0,"",if(ISBLANK(Liquor!T101),"",if(AND(MOC!$J$161=true,MOC!$J$162=false),MOC!$I$164&amp;Liquor!Q101,if(AND(MOC!$J$161=false,MOC!$J$162=true),Liquor!Q101&amp;MOC!$I$162,if(AND(MOC!$J$161=true,MOC!$J$162=true),MOC!$I$161&amp;Liquor!Q101&amp;MOC!$I$165,Liquor!Q101)))))</f>
        <v/>
      </c>
      <c r="E4681" s="450" t="str">
        <f>if(Liquor!T101=0,"",if(ISBLANK(Liquor!T101),"",Liquor!T101))</f>
        <v/>
      </c>
      <c r="G4681" s="450" t="str">
        <f>Substitute(if(Liquor!T101=0,"",if(ISBLANK(Liquor!T101),"",if(AND(MOC!$J$164=true,MOC!$J$165=false),MOC!$I$164&amp;$B$4589,if(AND(MOC!$J$164=false,MOC!$J$165=true),$B$4589&amp;MOC!$I$165,if(AND(MOC!$J$164=true,MOC!$J$165=true),MOC!$I$164&amp;$B$4589&amp;MOC!$I$165,$B$4589)))))," Double ","")</f>
        <v/>
      </c>
      <c r="H4681" s="780">
        <f t="shared" si="47"/>
        <v>92</v>
      </c>
    </row>
    <row r="4682">
      <c r="A4682" s="779"/>
      <c r="D4682" s="795" t="str">
        <f>if(Liquor!T102=0,"",if(ISBLANK(Liquor!T102),"",if(AND(MOC!$J$161=true,MOC!$J$162=false),MOC!$I$164&amp;Liquor!Q102,if(AND(MOC!$J$161=false,MOC!$J$162=true),Liquor!Q102&amp;MOC!$I$162,if(AND(MOC!$J$161=true,MOC!$J$162=true),MOC!$I$161&amp;Liquor!Q102&amp;MOC!$I$165,Liquor!Q102)))))</f>
        <v/>
      </c>
      <c r="E4682" s="450" t="str">
        <f>if(Liquor!T102=0,"",if(ISBLANK(Liquor!T102),"",Liquor!T102))</f>
        <v/>
      </c>
      <c r="G4682" s="450" t="str">
        <f>Substitute(if(Liquor!T102=0,"",if(ISBLANK(Liquor!T102),"",if(AND(MOC!$J$164=true,MOC!$J$165=false),MOC!$I$164&amp;$B$4589,if(AND(MOC!$J$164=false,MOC!$J$165=true),$B$4589&amp;MOC!$I$165,if(AND(MOC!$J$164=true,MOC!$J$165=true),MOC!$I$164&amp;$B$4589&amp;MOC!$I$165,$B$4589)))))," Double ","")</f>
        <v/>
      </c>
      <c r="H4682" s="780">
        <f t="shared" si="47"/>
        <v>93</v>
      </c>
    </row>
    <row r="4683">
      <c r="A4683" s="779"/>
      <c r="D4683" s="795" t="str">
        <f>if(Liquor!T103=0,"",if(ISBLANK(Liquor!T103),"",if(AND(MOC!$J$161=true,MOC!$J$162=false),MOC!$I$164&amp;Liquor!Q103,if(AND(MOC!$J$161=false,MOC!$J$162=true),Liquor!Q103&amp;MOC!$I$162,if(AND(MOC!$J$161=true,MOC!$J$162=true),MOC!$I$161&amp;Liquor!Q103&amp;MOC!$I$165,Liquor!Q103)))))</f>
        <v/>
      </c>
      <c r="E4683" s="450" t="str">
        <f>if(Liquor!T103=0,"",if(ISBLANK(Liquor!T103),"",Liquor!T103))</f>
        <v/>
      </c>
      <c r="G4683" s="450" t="str">
        <f>Substitute(if(Liquor!T103=0,"",if(ISBLANK(Liquor!T103),"",if(AND(MOC!$J$164=true,MOC!$J$165=false),MOC!$I$164&amp;$B$4589,if(AND(MOC!$J$164=false,MOC!$J$165=true),$B$4589&amp;MOC!$I$165,if(AND(MOC!$J$164=true,MOC!$J$165=true),MOC!$I$164&amp;$B$4589&amp;MOC!$I$165,$B$4589)))))," Double ","")</f>
        <v/>
      </c>
      <c r="H4683" s="780">
        <f t="shared" si="47"/>
        <v>94</v>
      </c>
    </row>
    <row r="4684">
      <c r="A4684" s="779"/>
      <c r="D4684" s="795" t="str">
        <f>if(Liquor!T104=0,"",if(ISBLANK(Liquor!T104),"",if(AND(MOC!$J$161=true,MOC!$J$162=false),MOC!$I$164&amp;Liquor!Q104,if(AND(MOC!$J$161=false,MOC!$J$162=true),Liquor!Q104&amp;MOC!$I$162,if(AND(MOC!$J$161=true,MOC!$J$162=true),MOC!$I$161&amp;Liquor!Q104&amp;MOC!$I$165,Liquor!Q104)))))</f>
        <v/>
      </c>
      <c r="E4684" s="450" t="str">
        <f>if(Liquor!T104=0,"",if(ISBLANK(Liquor!T104),"",Liquor!T104))</f>
        <v/>
      </c>
      <c r="G4684" s="450" t="str">
        <f>Substitute(if(Liquor!T104=0,"",if(ISBLANK(Liquor!T104),"",if(AND(MOC!$J$164=true,MOC!$J$165=false),MOC!$I$164&amp;$B$4589,if(AND(MOC!$J$164=false,MOC!$J$165=true),$B$4589&amp;MOC!$I$165,if(AND(MOC!$J$164=true,MOC!$J$165=true),MOC!$I$164&amp;$B$4589&amp;MOC!$I$165,$B$4589)))))," Double ","")</f>
        <v/>
      </c>
      <c r="H4684" s="780">
        <f t="shared" si="47"/>
        <v>95</v>
      </c>
    </row>
    <row r="4685">
      <c r="A4685" s="779"/>
      <c r="D4685" s="795" t="str">
        <f>if(Liquor!T105=0,"",if(ISBLANK(Liquor!T105),"",if(AND(MOC!$J$161=true,MOC!$J$162=false),MOC!$I$164&amp;Liquor!Q105,if(AND(MOC!$J$161=false,MOC!$J$162=true),Liquor!Q105&amp;MOC!$I$162,if(AND(MOC!$J$161=true,MOC!$J$162=true),MOC!$I$161&amp;Liquor!Q105&amp;MOC!$I$165,Liquor!Q105)))))</f>
        <v/>
      </c>
      <c r="E4685" s="450" t="str">
        <f>if(Liquor!T105=0,"",if(ISBLANK(Liquor!T105),"",Liquor!T105))</f>
        <v/>
      </c>
      <c r="G4685" s="450" t="str">
        <f>Substitute(if(Liquor!T105=0,"",if(ISBLANK(Liquor!T105),"",if(AND(MOC!$J$164=true,MOC!$J$165=false),MOC!$I$164&amp;$B$4589,if(AND(MOC!$J$164=false,MOC!$J$165=true),$B$4589&amp;MOC!$I$165,if(AND(MOC!$J$164=true,MOC!$J$165=true),MOC!$I$164&amp;$B$4589&amp;MOC!$I$165,$B$4589)))))," Double ","")</f>
        <v/>
      </c>
      <c r="H4685" s="780">
        <f t="shared" si="47"/>
        <v>96</v>
      </c>
    </row>
    <row r="4686">
      <c r="A4686" s="779"/>
      <c r="D4686" s="795" t="str">
        <f>if(Liquor!T106=0,"",if(ISBLANK(Liquor!T106),"",if(AND(MOC!$J$161=true,MOC!$J$162=false),MOC!$I$164&amp;Liquor!Q106,if(AND(MOC!$J$161=false,MOC!$J$162=true),Liquor!Q106&amp;MOC!$I$162,if(AND(MOC!$J$161=true,MOC!$J$162=true),MOC!$I$161&amp;Liquor!Q106&amp;MOC!$I$165,Liquor!Q106)))))</f>
        <v/>
      </c>
      <c r="E4686" s="450" t="str">
        <f>if(Liquor!T106=0,"",if(ISBLANK(Liquor!T106),"",Liquor!T106))</f>
        <v/>
      </c>
      <c r="G4686" s="450" t="str">
        <f>Substitute(if(Liquor!T106=0,"",if(ISBLANK(Liquor!T106),"",if(AND(MOC!$J$164=true,MOC!$J$165=false),MOC!$I$164&amp;$B$4589,if(AND(MOC!$J$164=false,MOC!$J$165=true),$B$4589&amp;MOC!$I$165,if(AND(MOC!$J$164=true,MOC!$J$165=true),MOC!$I$164&amp;$B$4589&amp;MOC!$I$165,$B$4589)))))," Double ","")</f>
        <v/>
      </c>
      <c r="H4686" s="780">
        <f t="shared" si="47"/>
        <v>97</v>
      </c>
    </row>
    <row r="4687">
      <c r="A4687" s="779"/>
      <c r="D4687" s="795" t="str">
        <f>if(Liquor!T107=0,"",if(ISBLANK(Liquor!T107),"",if(AND(MOC!$J$161=true,MOC!$J$162=false),MOC!$I$164&amp;Liquor!Q107,if(AND(MOC!$J$161=false,MOC!$J$162=true),Liquor!Q107&amp;MOC!$I$162,if(AND(MOC!$J$161=true,MOC!$J$162=true),MOC!$I$161&amp;Liquor!Q107&amp;MOC!$I$165,Liquor!Q107)))))</f>
        <v/>
      </c>
      <c r="E4687" s="450" t="str">
        <f>if(Liquor!T107=0,"",if(ISBLANK(Liquor!T107),"",Liquor!T107))</f>
        <v/>
      </c>
      <c r="G4687" s="450" t="str">
        <f>Substitute(if(Liquor!T107=0,"",if(ISBLANK(Liquor!T107),"",if(AND(MOC!$J$164=true,MOC!$J$165=false),MOC!$I$164&amp;$B$4589,if(AND(MOC!$J$164=false,MOC!$J$165=true),$B$4589&amp;MOC!$I$165,if(AND(MOC!$J$164=true,MOC!$J$165=true),MOC!$I$164&amp;$B$4589&amp;MOC!$I$165,$B$4589)))))," Double ","")</f>
        <v/>
      </c>
      <c r="H4687" s="780">
        <f t="shared" si="47"/>
        <v>98</v>
      </c>
    </row>
    <row r="4688">
      <c r="A4688" s="779"/>
      <c r="D4688" s="795" t="str">
        <f>if(Liquor!T108=0,"",if(ISBLANK(Liquor!T108),"",if(AND(MOC!$J$161=true,MOC!$J$162=false),MOC!$I$164&amp;Liquor!Q108,if(AND(MOC!$J$161=false,MOC!$J$162=true),Liquor!Q108&amp;MOC!$I$162,if(AND(MOC!$J$161=true,MOC!$J$162=true),MOC!$I$161&amp;Liquor!Q108&amp;MOC!$I$165,Liquor!Q108)))))</f>
        <v/>
      </c>
      <c r="E4688" s="450" t="str">
        <f>if(Liquor!T108=0,"",if(ISBLANK(Liquor!T108),"",Liquor!T108))</f>
        <v/>
      </c>
      <c r="G4688" s="450" t="str">
        <f>Substitute(if(Liquor!T108=0,"",if(ISBLANK(Liquor!T108),"",if(AND(MOC!$J$164=true,MOC!$J$165=false),MOC!$I$164&amp;$B$4589,if(AND(MOC!$J$164=false,MOC!$J$165=true),$B$4589&amp;MOC!$I$165,if(AND(MOC!$J$164=true,MOC!$J$165=true),MOC!$I$164&amp;$B$4589&amp;MOC!$I$165,$B$4589)))))," Double ","")</f>
        <v/>
      </c>
      <c r="H4688" s="780">
        <f t="shared" si="47"/>
        <v>99</v>
      </c>
    </row>
    <row r="4689">
      <c r="A4689" s="779"/>
      <c r="D4689" s="795" t="str">
        <f>if(Liquor!T109=0,"",if(ISBLANK(Liquor!T109),"",if(AND(MOC!$J$161=true,MOC!$J$162=false),MOC!$I$164&amp;Liquor!Q109,if(AND(MOC!$J$161=false,MOC!$J$162=true),Liquor!Q109&amp;MOC!$I$162,if(AND(MOC!$J$161=true,MOC!$J$162=true),MOC!$I$161&amp;Liquor!Q109&amp;MOC!$I$165,Liquor!Q109)))))</f>
        <v/>
      </c>
      <c r="E4689" s="450" t="str">
        <f>if(Liquor!T109=0,"",if(ISBLANK(Liquor!T109),"",Liquor!T109))</f>
        <v/>
      </c>
      <c r="G4689" s="450" t="str">
        <f>Substitute(if(Liquor!T109=0,"",if(ISBLANK(Liquor!T109),"",if(AND(MOC!$J$164=true,MOC!$J$165=false),MOC!$I$164&amp;$B$4589,if(AND(MOC!$J$164=false,MOC!$J$165=true),$B$4589&amp;MOC!$I$165,if(AND(MOC!$J$164=true,MOC!$J$165=true),MOC!$I$164&amp;$B$4589&amp;MOC!$I$165,$B$4589)))))," Double ","")</f>
        <v/>
      </c>
      <c r="H4689" s="780">
        <f t="shared" si="47"/>
        <v>100</v>
      </c>
    </row>
    <row r="4690">
      <c r="A4690" s="791"/>
      <c r="B4690" s="784"/>
      <c r="H4690" s="780"/>
    </row>
    <row r="4691">
      <c r="A4691" s="791"/>
      <c r="B4691" s="784"/>
      <c r="H4691" s="780"/>
    </row>
    <row r="4692">
      <c r="A4692" s="791"/>
      <c r="B4692" s="784"/>
      <c r="H4692" s="780"/>
    </row>
    <row r="4693">
      <c r="A4693" s="791"/>
      <c r="B4693" s="784"/>
      <c r="H4693" s="780"/>
    </row>
    <row r="4694">
      <c r="A4694" s="788" t="str">
        <f>Liquor!U8</f>
        <v>Scotch</v>
      </c>
      <c r="B4694" s="784" t="str">
        <f>A4694</f>
        <v>Scotch</v>
      </c>
      <c r="H4694" s="785"/>
    </row>
    <row r="4695">
      <c r="A4695" s="791"/>
      <c r="B4695" s="784"/>
      <c r="D4695" s="784" t="str">
        <f>Liquor!U10</f>
        <v>Well Scotch (Example)</v>
      </c>
      <c r="E4695" s="784">
        <f>if(Liquor!V10=0,"",if(ISBLANK(Liquor!V10),"",Liquor!V10))</f>
        <v>6</v>
      </c>
      <c r="G4695" s="784" t="str">
        <f>if(Liquor!V10=0,"",if(ISBLANK(Liquor!V10),"",$B$4694))</f>
        <v>Scotch</v>
      </c>
      <c r="H4695" s="785">
        <v>1.0</v>
      </c>
    </row>
    <row r="4696">
      <c r="A4696" s="791"/>
      <c r="B4696" s="784"/>
      <c r="D4696" s="784" t="str">
        <f>Liquor!U11</f>
        <v>Johnnie Walker Black (Example)</v>
      </c>
      <c r="E4696" s="784">
        <f>if(Liquor!V11=0,"",if(ISBLANK(Liquor!V11),"",Liquor!V11))</f>
        <v>7</v>
      </c>
      <c r="G4696" s="784" t="str">
        <f>if(Liquor!V11=0,"",if(ISBLANK(Liquor!V11),"",$B$4694))</f>
        <v>Scotch</v>
      </c>
      <c r="H4696" s="780">
        <f t="shared" ref="H4696:H4794" si="48">1+H4695</f>
        <v>2</v>
      </c>
    </row>
    <row r="4697">
      <c r="A4697" s="791"/>
      <c r="B4697" s="784"/>
      <c r="D4697" s="784" t="str">
        <f>Liquor!U12</f>
        <v>Chivas Regal (Example)</v>
      </c>
      <c r="E4697" s="784">
        <f>if(Liquor!V12=0,"",if(ISBLANK(Liquor!V12),"",Liquor!V12))</f>
        <v>8</v>
      </c>
      <c r="G4697" s="784" t="str">
        <f>if(Liquor!V12=0,"",if(ISBLANK(Liquor!V12),"",$B$4694))</f>
        <v>Scotch</v>
      </c>
      <c r="H4697" s="780">
        <f t="shared" si="48"/>
        <v>3</v>
      </c>
    </row>
    <row r="4698">
      <c r="A4698" s="779"/>
      <c r="D4698" s="450" t="str">
        <f>Liquor!U13</f>
        <v/>
      </c>
      <c r="E4698" s="450" t="str">
        <f>if(Liquor!V13=0,"",if(ISBLANK(Liquor!V13),"",Liquor!V13))</f>
        <v/>
      </c>
      <c r="G4698" s="450" t="str">
        <f>if(Liquor!V13=0,"",if(ISBLANK(Liquor!V13),"",$B$4694))</f>
        <v/>
      </c>
      <c r="H4698" s="780">
        <f t="shared" si="48"/>
        <v>4</v>
      </c>
    </row>
    <row r="4699">
      <c r="A4699" s="779"/>
      <c r="D4699" s="784" t="str">
        <f>Liquor!U14</f>
        <v/>
      </c>
      <c r="E4699" s="450" t="str">
        <f>if(Liquor!V14=0,"",if(ISBLANK(Liquor!V14),"",Liquor!V14))</f>
        <v/>
      </c>
      <c r="G4699" s="450" t="str">
        <f>if(Liquor!V14=0,"",if(ISBLANK(Liquor!V14),"",$B$4694))</f>
        <v/>
      </c>
      <c r="H4699" s="780">
        <f t="shared" si="48"/>
        <v>5</v>
      </c>
    </row>
    <row r="4700">
      <c r="A4700" s="779"/>
      <c r="D4700" s="784" t="str">
        <f>Liquor!U15</f>
        <v/>
      </c>
      <c r="E4700" s="450" t="str">
        <f>if(Liquor!V15=0,"",if(ISBLANK(Liquor!V15),"",Liquor!V15))</f>
        <v/>
      </c>
      <c r="G4700" s="450" t="str">
        <f>if(Liquor!V15=0,"",if(ISBLANK(Liquor!V15),"",$B$4694))</f>
        <v/>
      </c>
      <c r="H4700" s="780">
        <f t="shared" si="48"/>
        <v>6</v>
      </c>
    </row>
    <row r="4701">
      <c r="A4701" s="779"/>
      <c r="D4701" s="784" t="str">
        <f>Liquor!U16</f>
        <v/>
      </c>
      <c r="E4701" s="450" t="str">
        <f>if(Liquor!V16=0,"",if(ISBLANK(Liquor!V16),"",Liquor!V16))</f>
        <v/>
      </c>
      <c r="G4701" s="450" t="str">
        <f>if(Liquor!V16=0,"",if(ISBLANK(Liquor!V16),"",$B$4694))</f>
        <v/>
      </c>
      <c r="H4701" s="780">
        <f t="shared" si="48"/>
        <v>7</v>
      </c>
    </row>
    <row r="4702">
      <c r="A4702" s="779"/>
      <c r="D4702" s="784" t="str">
        <f>Liquor!U17</f>
        <v/>
      </c>
      <c r="E4702" s="450" t="str">
        <f>if(Liquor!V17=0,"",if(ISBLANK(Liquor!V17),"",Liquor!V17))</f>
        <v/>
      </c>
      <c r="G4702" s="450" t="str">
        <f>if(Liquor!V17=0,"",if(ISBLANK(Liquor!V17),"",$B$4694))</f>
        <v/>
      </c>
      <c r="H4702" s="780">
        <f t="shared" si="48"/>
        <v>8</v>
      </c>
    </row>
    <row r="4703">
      <c r="A4703" s="779"/>
      <c r="D4703" s="784" t="str">
        <f>Liquor!U18</f>
        <v/>
      </c>
      <c r="E4703" s="450" t="str">
        <f>if(Liquor!V18=0,"",if(ISBLANK(Liquor!V18),"",Liquor!V18))</f>
        <v/>
      </c>
      <c r="G4703" s="450" t="str">
        <f>if(Liquor!V18=0,"",if(ISBLANK(Liquor!V18),"",$B$4694))</f>
        <v/>
      </c>
      <c r="H4703" s="780">
        <f t="shared" si="48"/>
        <v>9</v>
      </c>
    </row>
    <row r="4704">
      <c r="A4704" s="779"/>
      <c r="D4704" s="784" t="str">
        <f>Liquor!U19</f>
        <v/>
      </c>
      <c r="E4704" s="450" t="str">
        <f>if(Liquor!V19=0,"",if(ISBLANK(Liquor!V19),"",Liquor!V19))</f>
        <v/>
      </c>
      <c r="G4704" s="450" t="str">
        <f>if(Liquor!V19=0,"",if(ISBLANK(Liquor!V19),"",$B$4694))</f>
        <v/>
      </c>
      <c r="H4704" s="780">
        <f t="shared" si="48"/>
        <v>10</v>
      </c>
    </row>
    <row r="4705">
      <c r="A4705" s="779"/>
      <c r="D4705" s="784" t="str">
        <f>Liquor!U20</f>
        <v/>
      </c>
      <c r="E4705" s="450" t="str">
        <f>if(Liquor!V20=0,"",if(ISBLANK(Liquor!V20),"",Liquor!V20))</f>
        <v/>
      </c>
      <c r="G4705" s="450" t="str">
        <f>if(Liquor!V20=0,"",if(ISBLANK(Liquor!V20),"",$B$4694))</f>
        <v/>
      </c>
      <c r="H4705" s="780">
        <f t="shared" si="48"/>
        <v>11</v>
      </c>
    </row>
    <row r="4706">
      <c r="A4706" s="779"/>
      <c r="D4706" s="784" t="str">
        <f>Liquor!U21</f>
        <v/>
      </c>
      <c r="E4706" s="450" t="str">
        <f>if(Liquor!V21=0,"",if(ISBLANK(Liquor!V21),"",Liquor!V21))</f>
        <v/>
      </c>
      <c r="G4706" s="450" t="str">
        <f>if(Liquor!V21=0,"",if(ISBLANK(Liquor!V21),"",$B$4694))</f>
        <v/>
      </c>
      <c r="H4706" s="780">
        <f t="shared" si="48"/>
        <v>12</v>
      </c>
    </row>
    <row r="4707">
      <c r="A4707" s="779"/>
      <c r="D4707" s="784" t="str">
        <f>Liquor!U22</f>
        <v/>
      </c>
      <c r="E4707" s="450" t="str">
        <f>if(Liquor!V22=0,"",if(ISBLANK(Liquor!V22),"",Liquor!V22))</f>
        <v/>
      </c>
      <c r="G4707" s="450" t="str">
        <f>if(Liquor!V22=0,"",if(ISBLANK(Liquor!V22),"",$B$4694))</f>
        <v/>
      </c>
      <c r="H4707" s="780">
        <f t="shared" si="48"/>
        <v>13</v>
      </c>
    </row>
    <row r="4708">
      <c r="A4708" s="779"/>
      <c r="D4708" s="784" t="str">
        <f>Liquor!U23</f>
        <v/>
      </c>
      <c r="E4708" s="450" t="str">
        <f>if(Liquor!V23=0,"",if(ISBLANK(Liquor!V23),"",Liquor!V23))</f>
        <v/>
      </c>
      <c r="G4708" s="450" t="str">
        <f>if(Liquor!V23=0,"",if(ISBLANK(Liquor!V23),"",$B$4694))</f>
        <v/>
      </c>
      <c r="H4708" s="780">
        <f t="shared" si="48"/>
        <v>14</v>
      </c>
    </row>
    <row r="4709">
      <c r="A4709" s="779"/>
      <c r="D4709" s="784" t="str">
        <f>Liquor!U24</f>
        <v/>
      </c>
      <c r="E4709" s="450" t="str">
        <f>if(Liquor!V24=0,"",if(ISBLANK(Liquor!V24),"",Liquor!V24))</f>
        <v/>
      </c>
      <c r="G4709" s="450" t="str">
        <f>if(Liquor!V24=0,"",if(ISBLANK(Liquor!V24),"",$B$4694))</f>
        <v/>
      </c>
      <c r="H4709" s="780">
        <f t="shared" si="48"/>
        <v>15</v>
      </c>
    </row>
    <row r="4710">
      <c r="A4710" s="779"/>
      <c r="D4710" s="784" t="str">
        <f>Liquor!U25</f>
        <v/>
      </c>
      <c r="E4710" s="450" t="str">
        <f>if(Liquor!V25=0,"",if(ISBLANK(Liquor!V25),"",Liquor!V25))</f>
        <v/>
      </c>
      <c r="G4710" s="450" t="str">
        <f>if(Liquor!V25=0,"",if(ISBLANK(Liquor!V25),"",$B$4694))</f>
        <v/>
      </c>
      <c r="H4710" s="780">
        <f t="shared" si="48"/>
        <v>16</v>
      </c>
    </row>
    <row r="4711">
      <c r="A4711" s="779"/>
      <c r="D4711" s="784" t="str">
        <f>Liquor!U26</f>
        <v/>
      </c>
      <c r="E4711" s="450" t="str">
        <f>if(Liquor!V26=0,"",if(ISBLANK(Liquor!V26),"",Liquor!V26))</f>
        <v/>
      </c>
      <c r="G4711" s="450" t="str">
        <f>if(Liquor!V26=0,"",if(ISBLANK(Liquor!V26),"",$B$4694))</f>
        <v/>
      </c>
      <c r="H4711" s="780">
        <f t="shared" si="48"/>
        <v>17</v>
      </c>
    </row>
    <row r="4712">
      <c r="A4712" s="779"/>
      <c r="D4712" s="784" t="str">
        <f>Liquor!U27</f>
        <v/>
      </c>
      <c r="E4712" s="450" t="str">
        <f>if(Liquor!V27=0,"",if(ISBLANK(Liquor!V27),"",Liquor!V27))</f>
        <v/>
      </c>
      <c r="G4712" s="450" t="str">
        <f>if(Liquor!V27=0,"",if(ISBLANK(Liquor!V27),"",$B$4694))</f>
        <v/>
      </c>
      <c r="H4712" s="780">
        <f t="shared" si="48"/>
        <v>18</v>
      </c>
    </row>
    <row r="4713">
      <c r="A4713" s="779"/>
      <c r="D4713" s="784" t="str">
        <f>Liquor!U28</f>
        <v/>
      </c>
      <c r="E4713" s="450" t="str">
        <f>if(Liquor!V28=0,"",if(ISBLANK(Liquor!V28),"",Liquor!V28))</f>
        <v/>
      </c>
      <c r="G4713" s="450" t="str">
        <f>if(Liquor!V28=0,"",if(ISBLANK(Liquor!V28),"",$B$4694))</f>
        <v/>
      </c>
      <c r="H4713" s="780">
        <f t="shared" si="48"/>
        <v>19</v>
      </c>
    </row>
    <row r="4714">
      <c r="A4714" s="779"/>
      <c r="D4714" s="784" t="str">
        <f>Liquor!U29</f>
        <v/>
      </c>
      <c r="E4714" s="450" t="str">
        <f>if(Liquor!V29=0,"",if(ISBLANK(Liquor!V29),"",Liquor!V29))</f>
        <v/>
      </c>
      <c r="G4714" s="450" t="str">
        <f>if(Liquor!V29=0,"",if(ISBLANK(Liquor!V29),"",$B$4694))</f>
        <v/>
      </c>
      <c r="H4714" s="780">
        <f t="shared" si="48"/>
        <v>20</v>
      </c>
    </row>
    <row r="4715">
      <c r="A4715" s="779"/>
      <c r="D4715" s="784" t="str">
        <f>Liquor!U30</f>
        <v/>
      </c>
      <c r="E4715" s="450" t="str">
        <f>if(Liquor!V30=0,"",if(ISBLANK(Liquor!V30),"",Liquor!V30))</f>
        <v/>
      </c>
      <c r="G4715" s="450" t="str">
        <f>if(Liquor!V30=0,"",if(ISBLANK(Liquor!V30),"",$B$4694))</f>
        <v/>
      </c>
      <c r="H4715" s="780">
        <f t="shared" si="48"/>
        <v>21</v>
      </c>
    </row>
    <row r="4716">
      <c r="A4716" s="779"/>
      <c r="D4716" s="784" t="str">
        <f>Liquor!U31</f>
        <v/>
      </c>
      <c r="E4716" s="450" t="str">
        <f>if(Liquor!V31=0,"",if(ISBLANK(Liquor!V31),"",Liquor!V31))</f>
        <v/>
      </c>
      <c r="G4716" s="450" t="str">
        <f>if(Liquor!V31=0,"",if(ISBLANK(Liquor!V31),"",$B$4694))</f>
        <v/>
      </c>
      <c r="H4716" s="780">
        <f t="shared" si="48"/>
        <v>22</v>
      </c>
    </row>
    <row r="4717">
      <c r="A4717" s="779"/>
      <c r="D4717" s="784" t="str">
        <f>Liquor!U32</f>
        <v/>
      </c>
      <c r="E4717" s="450" t="str">
        <f>if(Liquor!V32=0,"",if(ISBLANK(Liquor!V32),"",Liquor!V32))</f>
        <v/>
      </c>
      <c r="G4717" s="450" t="str">
        <f>if(Liquor!V32=0,"",if(ISBLANK(Liquor!V32),"",$B$4694))</f>
        <v/>
      </c>
      <c r="H4717" s="780">
        <f t="shared" si="48"/>
        <v>23</v>
      </c>
    </row>
    <row r="4718">
      <c r="A4718" s="779"/>
      <c r="D4718" s="784" t="str">
        <f>Liquor!U33</f>
        <v/>
      </c>
      <c r="E4718" s="450" t="str">
        <f>if(Liquor!V33=0,"",if(ISBLANK(Liquor!V33),"",Liquor!V33))</f>
        <v/>
      </c>
      <c r="G4718" s="450" t="str">
        <f>if(Liquor!V33=0,"",if(ISBLANK(Liquor!V33),"",$B$4694))</f>
        <v/>
      </c>
      <c r="H4718" s="780">
        <f t="shared" si="48"/>
        <v>24</v>
      </c>
    </row>
    <row r="4719">
      <c r="A4719" s="779"/>
      <c r="D4719" s="784" t="str">
        <f>Liquor!U34</f>
        <v/>
      </c>
      <c r="E4719" s="450" t="str">
        <f>if(Liquor!V34=0,"",if(ISBLANK(Liquor!V34),"",Liquor!V34))</f>
        <v/>
      </c>
      <c r="G4719" s="450" t="str">
        <f>if(Liquor!V34=0,"",if(ISBLANK(Liquor!V34),"",$B$4694))</f>
        <v/>
      </c>
      <c r="H4719" s="780">
        <f t="shared" si="48"/>
        <v>25</v>
      </c>
    </row>
    <row r="4720">
      <c r="A4720" s="779"/>
      <c r="D4720" s="784" t="str">
        <f>Liquor!U35</f>
        <v/>
      </c>
      <c r="E4720" s="450" t="str">
        <f>if(Liquor!V35=0,"",if(ISBLANK(Liquor!V35),"",Liquor!V35))</f>
        <v/>
      </c>
      <c r="G4720" s="450" t="str">
        <f>if(Liquor!V35=0,"",if(ISBLANK(Liquor!V35),"",$B$4694))</f>
        <v/>
      </c>
      <c r="H4720" s="780">
        <f t="shared" si="48"/>
        <v>26</v>
      </c>
    </row>
    <row r="4721">
      <c r="A4721" s="779"/>
      <c r="D4721" s="784" t="str">
        <f>Liquor!U36</f>
        <v/>
      </c>
      <c r="E4721" s="450" t="str">
        <f>if(Liquor!V36=0,"",if(ISBLANK(Liquor!V36),"",Liquor!V36))</f>
        <v/>
      </c>
      <c r="G4721" s="450" t="str">
        <f>if(Liquor!V36=0,"",if(ISBLANK(Liquor!V36),"",$B$4694))</f>
        <v/>
      </c>
      <c r="H4721" s="780">
        <f t="shared" si="48"/>
        <v>27</v>
      </c>
    </row>
    <row r="4722">
      <c r="A4722" s="779"/>
      <c r="D4722" s="784" t="str">
        <f>Liquor!U37</f>
        <v/>
      </c>
      <c r="E4722" s="450" t="str">
        <f>if(Liquor!V37=0,"",if(ISBLANK(Liquor!V37),"",Liquor!V37))</f>
        <v/>
      </c>
      <c r="G4722" s="450" t="str">
        <f>if(Liquor!V37=0,"",if(ISBLANK(Liquor!V37),"",$B$4694))</f>
        <v/>
      </c>
      <c r="H4722" s="780">
        <f t="shared" si="48"/>
        <v>28</v>
      </c>
    </row>
    <row r="4723">
      <c r="A4723" s="779"/>
      <c r="D4723" s="784" t="str">
        <f>Liquor!U38</f>
        <v/>
      </c>
      <c r="E4723" s="450" t="str">
        <f>if(Liquor!V38=0,"",if(ISBLANK(Liquor!V38),"",Liquor!V38))</f>
        <v/>
      </c>
      <c r="G4723" s="450" t="str">
        <f>if(Liquor!V38=0,"",if(ISBLANK(Liquor!V38),"",$B$4694))</f>
        <v/>
      </c>
      <c r="H4723" s="780">
        <f t="shared" si="48"/>
        <v>29</v>
      </c>
    </row>
    <row r="4724">
      <c r="A4724" s="779"/>
      <c r="D4724" s="784" t="str">
        <f>Liquor!U39</f>
        <v/>
      </c>
      <c r="E4724" s="450" t="str">
        <f>if(Liquor!V39=0,"",if(ISBLANK(Liquor!V39),"",Liquor!V39))</f>
        <v/>
      </c>
      <c r="G4724" s="450" t="str">
        <f>if(Liquor!V39=0,"",if(ISBLANK(Liquor!V39),"",$B$4694))</f>
        <v/>
      </c>
      <c r="H4724" s="780">
        <f t="shared" si="48"/>
        <v>30</v>
      </c>
    </row>
    <row r="4725">
      <c r="A4725" s="779"/>
      <c r="D4725" s="784" t="str">
        <f>Liquor!U40</f>
        <v/>
      </c>
      <c r="E4725" s="450" t="str">
        <f>if(Liquor!V40=0,"",if(ISBLANK(Liquor!V40),"",Liquor!V40))</f>
        <v/>
      </c>
      <c r="G4725" s="450" t="str">
        <f>if(Liquor!V40=0,"",if(ISBLANK(Liquor!V40),"",$B$4694))</f>
        <v/>
      </c>
      <c r="H4725" s="780">
        <f t="shared" si="48"/>
        <v>31</v>
      </c>
    </row>
    <row r="4726">
      <c r="A4726" s="779"/>
      <c r="D4726" s="784" t="str">
        <f>Liquor!U41</f>
        <v/>
      </c>
      <c r="E4726" s="450" t="str">
        <f>if(Liquor!V41=0,"",if(ISBLANK(Liquor!V41),"",Liquor!V41))</f>
        <v/>
      </c>
      <c r="G4726" s="450" t="str">
        <f>if(Liquor!V41=0,"",if(ISBLANK(Liquor!V41),"",$B$4694))</f>
        <v/>
      </c>
      <c r="H4726" s="780">
        <f t="shared" si="48"/>
        <v>32</v>
      </c>
    </row>
    <row r="4727">
      <c r="A4727" s="779"/>
      <c r="D4727" s="784" t="str">
        <f>Liquor!U42</f>
        <v/>
      </c>
      <c r="E4727" s="450" t="str">
        <f>if(Liquor!V42=0,"",if(ISBLANK(Liquor!V42),"",Liquor!V42))</f>
        <v/>
      </c>
      <c r="G4727" s="450" t="str">
        <f>if(Liquor!V42=0,"",if(ISBLANK(Liquor!V42),"",$B$4694))</f>
        <v/>
      </c>
      <c r="H4727" s="780">
        <f t="shared" si="48"/>
        <v>33</v>
      </c>
    </row>
    <row r="4728">
      <c r="A4728" s="779"/>
      <c r="D4728" s="784" t="str">
        <f>Liquor!U43</f>
        <v/>
      </c>
      <c r="E4728" s="450" t="str">
        <f>if(Liquor!V43=0,"",if(ISBLANK(Liquor!V43),"",Liquor!V43))</f>
        <v/>
      </c>
      <c r="G4728" s="450" t="str">
        <f>if(Liquor!V43=0,"",if(ISBLANK(Liquor!V43),"",$B$4694))</f>
        <v/>
      </c>
      <c r="H4728" s="780">
        <f t="shared" si="48"/>
        <v>34</v>
      </c>
    </row>
    <row r="4729">
      <c r="A4729" s="779"/>
      <c r="D4729" s="784" t="str">
        <f>Liquor!U44</f>
        <v/>
      </c>
      <c r="E4729" s="450" t="str">
        <f>if(Liquor!V44=0,"",if(ISBLANK(Liquor!V44),"",Liquor!V44))</f>
        <v/>
      </c>
      <c r="G4729" s="450" t="str">
        <f>if(Liquor!V44=0,"",if(ISBLANK(Liquor!V44),"",$B$4694))</f>
        <v/>
      </c>
      <c r="H4729" s="780">
        <f t="shared" si="48"/>
        <v>35</v>
      </c>
    </row>
    <row r="4730">
      <c r="A4730" s="779"/>
      <c r="D4730" s="784" t="str">
        <f>Liquor!U45</f>
        <v/>
      </c>
      <c r="E4730" s="450" t="str">
        <f>if(Liquor!V45=0,"",if(ISBLANK(Liquor!V45),"",Liquor!V45))</f>
        <v/>
      </c>
      <c r="G4730" s="450" t="str">
        <f>if(Liquor!V45=0,"",if(ISBLANK(Liquor!V45),"",$B$4694))</f>
        <v/>
      </c>
      <c r="H4730" s="780">
        <f t="shared" si="48"/>
        <v>36</v>
      </c>
    </row>
    <row r="4731">
      <c r="A4731" s="779"/>
      <c r="D4731" s="784" t="str">
        <f>Liquor!U46</f>
        <v/>
      </c>
      <c r="E4731" s="450" t="str">
        <f>if(Liquor!V46=0,"",if(ISBLANK(Liquor!V46),"",Liquor!V46))</f>
        <v/>
      </c>
      <c r="G4731" s="450" t="str">
        <f>if(Liquor!V46=0,"",if(ISBLANK(Liquor!V46),"",$B$4694))</f>
        <v/>
      </c>
      <c r="H4731" s="780">
        <f t="shared" si="48"/>
        <v>37</v>
      </c>
    </row>
    <row r="4732">
      <c r="A4732" s="779"/>
      <c r="D4732" s="784" t="str">
        <f>Liquor!U47</f>
        <v/>
      </c>
      <c r="E4732" s="450" t="str">
        <f>if(Liquor!V47=0,"",if(ISBLANK(Liquor!V47),"",Liquor!V47))</f>
        <v/>
      </c>
      <c r="G4732" s="450" t="str">
        <f>if(Liquor!V47=0,"",if(ISBLANK(Liquor!V47),"",$B$4694))</f>
        <v/>
      </c>
      <c r="H4732" s="780">
        <f t="shared" si="48"/>
        <v>38</v>
      </c>
    </row>
    <row r="4733">
      <c r="A4733" s="779"/>
      <c r="D4733" s="784" t="str">
        <f>Liquor!U48</f>
        <v/>
      </c>
      <c r="E4733" s="450" t="str">
        <f>if(Liquor!V48=0,"",if(ISBLANK(Liquor!V48),"",Liquor!V48))</f>
        <v/>
      </c>
      <c r="G4733" s="450" t="str">
        <f>if(Liquor!V48=0,"",if(ISBLANK(Liquor!V48),"",$B$4694))</f>
        <v/>
      </c>
      <c r="H4733" s="780">
        <f t="shared" si="48"/>
        <v>39</v>
      </c>
    </row>
    <row r="4734">
      <c r="A4734" s="779"/>
      <c r="D4734" s="784" t="str">
        <f>Liquor!U49</f>
        <v/>
      </c>
      <c r="E4734" s="450" t="str">
        <f>if(Liquor!V49=0,"",if(ISBLANK(Liquor!V49),"",Liquor!V49))</f>
        <v/>
      </c>
      <c r="G4734" s="450" t="str">
        <f>if(Liquor!V49=0,"",if(ISBLANK(Liquor!V49),"",$B$4694))</f>
        <v/>
      </c>
      <c r="H4734" s="780">
        <f t="shared" si="48"/>
        <v>40</v>
      </c>
    </row>
    <row r="4735">
      <c r="A4735" s="779"/>
      <c r="D4735" s="784" t="str">
        <f>Liquor!U50</f>
        <v/>
      </c>
      <c r="E4735" s="450" t="str">
        <f>if(Liquor!V50=0,"",if(ISBLANK(Liquor!V50),"",Liquor!V50))</f>
        <v/>
      </c>
      <c r="G4735" s="450" t="str">
        <f>if(Liquor!V50=0,"",if(ISBLANK(Liquor!V50),"",$B$4694))</f>
        <v/>
      </c>
      <c r="H4735" s="780">
        <f t="shared" si="48"/>
        <v>41</v>
      </c>
    </row>
    <row r="4736">
      <c r="A4736" s="779"/>
      <c r="D4736" s="784" t="str">
        <f>Liquor!U51</f>
        <v/>
      </c>
      <c r="E4736" s="450" t="str">
        <f>if(Liquor!V51=0,"",if(ISBLANK(Liquor!V51),"",Liquor!V51))</f>
        <v/>
      </c>
      <c r="G4736" s="450" t="str">
        <f>if(Liquor!V51=0,"",if(ISBLANK(Liquor!V51),"",$B$4694))</f>
        <v/>
      </c>
      <c r="H4736" s="780">
        <f t="shared" si="48"/>
        <v>42</v>
      </c>
    </row>
    <row r="4737">
      <c r="A4737" s="779"/>
      <c r="D4737" s="784" t="str">
        <f>Liquor!U52</f>
        <v/>
      </c>
      <c r="E4737" s="450" t="str">
        <f>if(Liquor!V52=0,"",if(ISBLANK(Liquor!V52),"",Liquor!V52))</f>
        <v/>
      </c>
      <c r="G4737" s="450" t="str">
        <f>if(Liquor!V52=0,"",if(ISBLANK(Liquor!V52),"",$B$4694))</f>
        <v/>
      </c>
      <c r="H4737" s="780">
        <f t="shared" si="48"/>
        <v>43</v>
      </c>
    </row>
    <row r="4738">
      <c r="A4738" s="779"/>
      <c r="D4738" s="784" t="str">
        <f>Liquor!U53</f>
        <v/>
      </c>
      <c r="E4738" s="450" t="str">
        <f>if(Liquor!V53=0,"",if(ISBLANK(Liquor!V53),"",Liquor!V53))</f>
        <v/>
      </c>
      <c r="G4738" s="450" t="str">
        <f>if(Liquor!V53=0,"",if(ISBLANK(Liquor!V53),"",$B$4694))</f>
        <v/>
      </c>
      <c r="H4738" s="780">
        <f t="shared" si="48"/>
        <v>44</v>
      </c>
    </row>
    <row r="4739">
      <c r="A4739" s="779"/>
      <c r="D4739" s="784" t="str">
        <f>Liquor!U54</f>
        <v/>
      </c>
      <c r="E4739" s="450" t="str">
        <f>if(Liquor!V54=0,"",if(ISBLANK(Liquor!V54),"",Liquor!V54))</f>
        <v/>
      </c>
      <c r="G4739" s="450" t="str">
        <f>if(Liquor!V54=0,"",if(ISBLANK(Liquor!V54),"",$B$4694))</f>
        <v/>
      </c>
      <c r="H4739" s="780">
        <f t="shared" si="48"/>
        <v>45</v>
      </c>
    </row>
    <row r="4740">
      <c r="A4740" s="779"/>
      <c r="D4740" s="784" t="str">
        <f>Liquor!U55</f>
        <v/>
      </c>
      <c r="E4740" s="450" t="str">
        <f>if(Liquor!V55=0,"",if(ISBLANK(Liquor!V55),"",Liquor!V55))</f>
        <v/>
      </c>
      <c r="G4740" s="450" t="str">
        <f>if(Liquor!V55=0,"",if(ISBLANK(Liquor!V55),"",$B$4694))</f>
        <v/>
      </c>
      <c r="H4740" s="780">
        <f t="shared" si="48"/>
        <v>46</v>
      </c>
    </row>
    <row r="4741">
      <c r="A4741" s="779"/>
      <c r="D4741" s="784" t="str">
        <f>Liquor!U56</f>
        <v/>
      </c>
      <c r="E4741" s="450" t="str">
        <f>if(Liquor!V56=0,"",if(ISBLANK(Liquor!V56),"",Liquor!V56))</f>
        <v/>
      </c>
      <c r="G4741" s="450" t="str">
        <f>if(Liquor!V56=0,"",if(ISBLANK(Liquor!V56),"",$B$4694))</f>
        <v/>
      </c>
      <c r="H4741" s="780">
        <f t="shared" si="48"/>
        <v>47</v>
      </c>
    </row>
    <row r="4742">
      <c r="A4742" s="779"/>
      <c r="D4742" s="784" t="str">
        <f>Liquor!U57</f>
        <v/>
      </c>
      <c r="E4742" s="450" t="str">
        <f>if(Liquor!V57=0,"",if(ISBLANK(Liquor!V57),"",Liquor!V57))</f>
        <v/>
      </c>
      <c r="G4742" s="450" t="str">
        <f>if(Liquor!V57=0,"",if(ISBLANK(Liquor!V57),"",$B$4694))</f>
        <v/>
      </c>
      <c r="H4742" s="780">
        <f t="shared" si="48"/>
        <v>48</v>
      </c>
    </row>
    <row r="4743">
      <c r="A4743" s="779"/>
      <c r="D4743" s="784" t="str">
        <f>Liquor!U58</f>
        <v/>
      </c>
      <c r="E4743" s="450" t="str">
        <f>if(Liquor!V58=0,"",if(ISBLANK(Liquor!V58),"",Liquor!V58))</f>
        <v/>
      </c>
      <c r="G4743" s="450" t="str">
        <f>if(Liquor!V58=0,"",if(ISBLANK(Liquor!V58),"",$B$4694))</f>
        <v/>
      </c>
      <c r="H4743" s="780">
        <f t="shared" si="48"/>
        <v>49</v>
      </c>
    </row>
    <row r="4744">
      <c r="A4744" s="779"/>
      <c r="D4744" s="784" t="str">
        <f>Liquor!U59</f>
        <v/>
      </c>
      <c r="E4744" s="450" t="str">
        <f>if(Liquor!V59=0,"",if(ISBLANK(Liquor!V59),"",Liquor!V59))</f>
        <v/>
      </c>
      <c r="G4744" s="450" t="str">
        <f>if(Liquor!V59=0,"",if(ISBLANK(Liquor!V59),"",$B$4694))</f>
        <v/>
      </c>
      <c r="H4744" s="780">
        <f t="shared" si="48"/>
        <v>50</v>
      </c>
    </row>
    <row r="4745">
      <c r="A4745" s="779"/>
      <c r="D4745" s="784" t="str">
        <f>Liquor!U60</f>
        <v/>
      </c>
      <c r="E4745" s="450" t="str">
        <f>if(Liquor!V60=0,"",if(ISBLANK(Liquor!V60),"",Liquor!V60))</f>
        <v/>
      </c>
      <c r="G4745" s="450" t="str">
        <f>if(Liquor!V60=0,"",if(ISBLANK(Liquor!V60),"",$B$4694))</f>
        <v/>
      </c>
      <c r="H4745" s="780">
        <f t="shared" si="48"/>
        <v>51</v>
      </c>
    </row>
    <row r="4746">
      <c r="A4746" s="779"/>
      <c r="D4746" s="784" t="str">
        <f>Liquor!U61</f>
        <v/>
      </c>
      <c r="E4746" s="450" t="str">
        <f>if(Liquor!V61=0,"",if(ISBLANK(Liquor!V61),"",Liquor!V61))</f>
        <v/>
      </c>
      <c r="G4746" s="450" t="str">
        <f>if(Liquor!V61=0,"",if(ISBLANK(Liquor!V61),"",$B$4694))</f>
        <v/>
      </c>
      <c r="H4746" s="780">
        <f t="shared" si="48"/>
        <v>52</v>
      </c>
    </row>
    <row r="4747">
      <c r="A4747" s="779"/>
      <c r="D4747" s="784" t="str">
        <f>Liquor!U62</f>
        <v/>
      </c>
      <c r="E4747" s="450" t="str">
        <f>if(Liquor!V62=0,"",if(ISBLANK(Liquor!V62),"",Liquor!V62))</f>
        <v/>
      </c>
      <c r="G4747" s="450" t="str">
        <f>if(Liquor!V62=0,"",if(ISBLANK(Liquor!V62),"",$B$4694))</f>
        <v/>
      </c>
      <c r="H4747" s="780">
        <f t="shared" si="48"/>
        <v>53</v>
      </c>
    </row>
    <row r="4748">
      <c r="A4748" s="779"/>
      <c r="D4748" s="784" t="str">
        <f>Liquor!U63</f>
        <v/>
      </c>
      <c r="E4748" s="450" t="str">
        <f>if(Liquor!V63=0,"",if(ISBLANK(Liquor!V63),"",Liquor!V63))</f>
        <v/>
      </c>
      <c r="G4748" s="450" t="str">
        <f>if(Liquor!V63=0,"",if(ISBLANK(Liquor!V63),"",$B$4694))</f>
        <v/>
      </c>
      <c r="H4748" s="780">
        <f t="shared" si="48"/>
        <v>54</v>
      </c>
    </row>
    <row r="4749">
      <c r="A4749" s="779"/>
      <c r="D4749" s="784" t="str">
        <f>Liquor!U64</f>
        <v/>
      </c>
      <c r="E4749" s="450" t="str">
        <f>if(Liquor!V64=0,"",if(ISBLANK(Liquor!V64),"",Liquor!V64))</f>
        <v/>
      </c>
      <c r="G4749" s="450" t="str">
        <f>if(Liquor!V64=0,"",if(ISBLANK(Liquor!V64),"",$B$4694))</f>
        <v/>
      </c>
      <c r="H4749" s="780">
        <f t="shared" si="48"/>
        <v>55</v>
      </c>
    </row>
    <row r="4750">
      <c r="A4750" s="779"/>
      <c r="D4750" s="784" t="str">
        <f>Liquor!U65</f>
        <v/>
      </c>
      <c r="E4750" s="450" t="str">
        <f>if(Liquor!V65=0,"",if(ISBLANK(Liquor!V65),"",Liquor!V65))</f>
        <v/>
      </c>
      <c r="G4750" s="450" t="str">
        <f>if(Liquor!V65=0,"",if(ISBLANK(Liquor!V65),"",$B$4694))</f>
        <v/>
      </c>
      <c r="H4750" s="780">
        <f t="shared" si="48"/>
        <v>56</v>
      </c>
    </row>
    <row r="4751">
      <c r="A4751" s="779"/>
      <c r="D4751" s="784" t="str">
        <f>Liquor!U66</f>
        <v/>
      </c>
      <c r="E4751" s="450" t="str">
        <f>if(Liquor!V66=0,"",if(ISBLANK(Liquor!V66),"",Liquor!V66))</f>
        <v/>
      </c>
      <c r="G4751" s="450" t="str">
        <f>if(Liquor!V66=0,"",if(ISBLANK(Liquor!V66),"",$B$4694))</f>
        <v/>
      </c>
      <c r="H4751" s="780">
        <f t="shared" si="48"/>
        <v>57</v>
      </c>
    </row>
    <row r="4752">
      <c r="A4752" s="779"/>
      <c r="D4752" s="784" t="str">
        <f>Liquor!U67</f>
        <v/>
      </c>
      <c r="E4752" s="450" t="str">
        <f>if(Liquor!V67=0,"",if(ISBLANK(Liquor!V67),"",Liquor!V67))</f>
        <v/>
      </c>
      <c r="G4752" s="450" t="str">
        <f>if(Liquor!V67=0,"",if(ISBLANK(Liquor!V67),"",$B$4694))</f>
        <v/>
      </c>
      <c r="H4752" s="780">
        <f t="shared" si="48"/>
        <v>58</v>
      </c>
    </row>
    <row r="4753">
      <c r="A4753" s="779"/>
      <c r="D4753" s="784" t="str">
        <f>Liquor!U68</f>
        <v/>
      </c>
      <c r="E4753" s="450" t="str">
        <f>if(Liquor!V68=0,"",if(ISBLANK(Liquor!V68),"",Liquor!V68))</f>
        <v/>
      </c>
      <c r="G4753" s="450" t="str">
        <f>if(Liquor!V68=0,"",if(ISBLANK(Liquor!V68),"",$B$4694))</f>
        <v/>
      </c>
      <c r="H4753" s="780">
        <f t="shared" si="48"/>
        <v>59</v>
      </c>
    </row>
    <row r="4754">
      <c r="A4754" s="779"/>
      <c r="D4754" s="784" t="str">
        <f>Liquor!U69</f>
        <v/>
      </c>
      <c r="E4754" s="450" t="str">
        <f>if(Liquor!V69=0,"",if(ISBLANK(Liquor!V69),"",Liquor!V69))</f>
        <v/>
      </c>
      <c r="G4754" s="450" t="str">
        <f>if(Liquor!V69=0,"",if(ISBLANK(Liquor!V69),"",$B$4694))</f>
        <v/>
      </c>
      <c r="H4754" s="780">
        <f t="shared" si="48"/>
        <v>60</v>
      </c>
    </row>
    <row r="4755">
      <c r="A4755" s="779"/>
      <c r="D4755" s="784" t="str">
        <f>Liquor!U70</f>
        <v/>
      </c>
      <c r="E4755" s="450" t="str">
        <f>if(Liquor!V70=0,"",if(ISBLANK(Liquor!V70),"",Liquor!V70))</f>
        <v/>
      </c>
      <c r="G4755" s="450" t="str">
        <f>if(Liquor!V70=0,"",if(ISBLANK(Liquor!V70),"",$B$4694))</f>
        <v/>
      </c>
      <c r="H4755" s="780">
        <f t="shared" si="48"/>
        <v>61</v>
      </c>
    </row>
    <row r="4756">
      <c r="A4756" s="779"/>
      <c r="D4756" s="784" t="str">
        <f>Liquor!U71</f>
        <v/>
      </c>
      <c r="E4756" s="450" t="str">
        <f>if(Liquor!V71=0,"",if(ISBLANK(Liquor!V71),"",Liquor!V71))</f>
        <v/>
      </c>
      <c r="G4756" s="450" t="str">
        <f>if(Liquor!V71=0,"",if(ISBLANK(Liquor!V71),"",$B$4694))</f>
        <v/>
      </c>
      <c r="H4756" s="780">
        <f t="shared" si="48"/>
        <v>62</v>
      </c>
    </row>
    <row r="4757">
      <c r="A4757" s="779"/>
      <c r="D4757" s="784" t="str">
        <f>Liquor!U72</f>
        <v/>
      </c>
      <c r="E4757" s="450" t="str">
        <f>if(Liquor!V72=0,"",if(ISBLANK(Liquor!V72),"",Liquor!V72))</f>
        <v/>
      </c>
      <c r="G4757" s="450" t="str">
        <f>if(Liquor!V72=0,"",if(ISBLANK(Liquor!V72),"",$B$4694))</f>
        <v/>
      </c>
      <c r="H4757" s="780">
        <f t="shared" si="48"/>
        <v>63</v>
      </c>
    </row>
    <row r="4758">
      <c r="A4758" s="779"/>
      <c r="D4758" s="784" t="str">
        <f>Liquor!U73</f>
        <v/>
      </c>
      <c r="E4758" s="450" t="str">
        <f>if(Liquor!V73=0,"",if(ISBLANK(Liquor!V73),"",Liquor!V73))</f>
        <v/>
      </c>
      <c r="G4758" s="450" t="str">
        <f>if(Liquor!V73=0,"",if(ISBLANK(Liquor!V73),"",$B$4694))</f>
        <v/>
      </c>
      <c r="H4758" s="780">
        <f t="shared" si="48"/>
        <v>64</v>
      </c>
    </row>
    <row r="4759">
      <c r="A4759" s="779"/>
      <c r="D4759" s="784" t="str">
        <f>Liquor!U74</f>
        <v/>
      </c>
      <c r="E4759" s="450" t="str">
        <f>if(Liquor!V74=0,"",if(ISBLANK(Liquor!V74),"",Liquor!V74))</f>
        <v/>
      </c>
      <c r="G4759" s="450" t="str">
        <f>if(Liquor!V74=0,"",if(ISBLANK(Liquor!V74),"",$B$4694))</f>
        <v/>
      </c>
      <c r="H4759" s="780">
        <f t="shared" si="48"/>
        <v>65</v>
      </c>
    </row>
    <row r="4760">
      <c r="A4760" s="779"/>
      <c r="D4760" s="784" t="str">
        <f>Liquor!U75</f>
        <v/>
      </c>
      <c r="E4760" s="450" t="str">
        <f>if(Liquor!V75=0,"",if(ISBLANK(Liquor!V75),"",Liquor!V75))</f>
        <v/>
      </c>
      <c r="G4760" s="450" t="str">
        <f>if(Liquor!V75=0,"",if(ISBLANK(Liquor!V75),"",$B$4694))</f>
        <v/>
      </c>
      <c r="H4760" s="780">
        <f t="shared" si="48"/>
        <v>66</v>
      </c>
    </row>
    <row r="4761">
      <c r="A4761" s="779"/>
      <c r="D4761" s="784" t="str">
        <f>Liquor!U76</f>
        <v/>
      </c>
      <c r="E4761" s="450" t="str">
        <f>if(Liquor!V76=0,"",if(ISBLANK(Liquor!V76),"",Liquor!V76))</f>
        <v/>
      </c>
      <c r="G4761" s="450" t="str">
        <f>if(Liquor!V76=0,"",if(ISBLANK(Liquor!V76),"",$B$4694))</f>
        <v/>
      </c>
      <c r="H4761" s="780">
        <f t="shared" si="48"/>
        <v>67</v>
      </c>
    </row>
    <row r="4762">
      <c r="A4762" s="779"/>
      <c r="D4762" s="784" t="str">
        <f>Liquor!U77</f>
        <v/>
      </c>
      <c r="E4762" s="450" t="str">
        <f>if(Liquor!V77=0,"",if(ISBLANK(Liquor!V77),"",Liquor!V77))</f>
        <v/>
      </c>
      <c r="G4762" s="450" t="str">
        <f>if(Liquor!V77=0,"",if(ISBLANK(Liquor!V77),"",$B$4694))</f>
        <v/>
      </c>
      <c r="H4762" s="780">
        <f t="shared" si="48"/>
        <v>68</v>
      </c>
    </row>
    <row r="4763">
      <c r="A4763" s="779"/>
      <c r="D4763" s="784" t="str">
        <f>Liquor!U78</f>
        <v/>
      </c>
      <c r="E4763" s="450" t="str">
        <f>if(Liquor!V78=0,"",if(ISBLANK(Liquor!V78),"",Liquor!V78))</f>
        <v/>
      </c>
      <c r="G4763" s="450" t="str">
        <f>if(Liquor!V78=0,"",if(ISBLANK(Liquor!V78),"",$B$4694))</f>
        <v/>
      </c>
      <c r="H4763" s="780">
        <f t="shared" si="48"/>
        <v>69</v>
      </c>
    </row>
    <row r="4764">
      <c r="A4764" s="779"/>
      <c r="D4764" s="784" t="str">
        <f>Liquor!U79</f>
        <v/>
      </c>
      <c r="E4764" s="450" t="str">
        <f>if(Liquor!V79=0,"",if(ISBLANK(Liquor!V79),"",Liquor!V79))</f>
        <v/>
      </c>
      <c r="G4764" s="450" t="str">
        <f>if(Liquor!V79=0,"",if(ISBLANK(Liquor!V79),"",$B$4694))</f>
        <v/>
      </c>
      <c r="H4764" s="780">
        <f t="shared" si="48"/>
        <v>70</v>
      </c>
    </row>
    <row r="4765">
      <c r="A4765" s="779"/>
      <c r="D4765" s="784" t="str">
        <f>Liquor!U80</f>
        <v/>
      </c>
      <c r="E4765" s="450" t="str">
        <f>if(Liquor!V80=0,"",if(ISBLANK(Liquor!V80),"",Liquor!V80))</f>
        <v/>
      </c>
      <c r="G4765" s="450" t="str">
        <f>if(Liquor!V80=0,"",if(ISBLANK(Liquor!V80),"",$B$4694))</f>
        <v/>
      </c>
      <c r="H4765" s="780">
        <f t="shared" si="48"/>
        <v>71</v>
      </c>
    </row>
    <row r="4766">
      <c r="A4766" s="779"/>
      <c r="D4766" s="784" t="str">
        <f>Liquor!U81</f>
        <v/>
      </c>
      <c r="E4766" s="450" t="str">
        <f>if(Liquor!V81=0,"",if(ISBLANK(Liquor!V81),"",Liquor!V81))</f>
        <v/>
      </c>
      <c r="G4766" s="450" t="str">
        <f>if(Liquor!V81=0,"",if(ISBLANK(Liquor!V81),"",$B$4694))</f>
        <v/>
      </c>
      <c r="H4766" s="780">
        <f t="shared" si="48"/>
        <v>72</v>
      </c>
    </row>
    <row r="4767">
      <c r="A4767" s="779"/>
      <c r="D4767" s="784" t="str">
        <f>Liquor!U82</f>
        <v/>
      </c>
      <c r="E4767" s="450" t="str">
        <f>if(Liquor!V82=0,"",if(ISBLANK(Liquor!V82),"",Liquor!V82))</f>
        <v/>
      </c>
      <c r="G4767" s="450" t="str">
        <f>if(Liquor!V82=0,"",if(ISBLANK(Liquor!V82),"",$B$4694))</f>
        <v/>
      </c>
      <c r="H4767" s="780">
        <f t="shared" si="48"/>
        <v>73</v>
      </c>
    </row>
    <row r="4768">
      <c r="A4768" s="779"/>
      <c r="D4768" s="784" t="str">
        <f>Liquor!U83</f>
        <v/>
      </c>
      <c r="E4768" s="450" t="str">
        <f>if(Liquor!V83=0,"",if(ISBLANK(Liquor!V83),"",Liquor!V83))</f>
        <v/>
      </c>
      <c r="G4768" s="450" t="str">
        <f>if(Liquor!V83=0,"",if(ISBLANK(Liquor!V83),"",$B$4694))</f>
        <v/>
      </c>
      <c r="H4768" s="780">
        <f t="shared" si="48"/>
        <v>74</v>
      </c>
    </row>
    <row r="4769">
      <c r="A4769" s="779"/>
      <c r="D4769" s="784" t="str">
        <f>Liquor!U84</f>
        <v/>
      </c>
      <c r="E4769" s="450" t="str">
        <f>if(Liquor!V84=0,"",if(ISBLANK(Liquor!V84),"",Liquor!V84))</f>
        <v/>
      </c>
      <c r="G4769" s="450" t="str">
        <f>if(Liquor!V84=0,"",if(ISBLANK(Liquor!V84),"",$B$4694))</f>
        <v/>
      </c>
      <c r="H4769" s="780">
        <f t="shared" si="48"/>
        <v>75</v>
      </c>
    </row>
    <row r="4770">
      <c r="A4770" s="779"/>
      <c r="D4770" s="784" t="str">
        <f>Liquor!U85</f>
        <v/>
      </c>
      <c r="E4770" s="450" t="str">
        <f>if(Liquor!V85=0,"",if(ISBLANK(Liquor!V85),"",Liquor!V85))</f>
        <v/>
      </c>
      <c r="G4770" s="450" t="str">
        <f>if(Liquor!V85=0,"",if(ISBLANK(Liquor!V85),"",$B$4694))</f>
        <v/>
      </c>
      <c r="H4770" s="780">
        <f t="shared" si="48"/>
        <v>76</v>
      </c>
    </row>
    <row r="4771">
      <c r="A4771" s="779"/>
      <c r="D4771" s="784" t="str">
        <f>Liquor!U86</f>
        <v/>
      </c>
      <c r="E4771" s="450" t="str">
        <f>if(Liquor!V86=0,"",if(ISBLANK(Liquor!V86),"",Liquor!V86))</f>
        <v/>
      </c>
      <c r="G4771" s="450" t="str">
        <f>if(Liquor!V86=0,"",if(ISBLANK(Liquor!V86),"",$B$4694))</f>
        <v/>
      </c>
      <c r="H4771" s="780">
        <f t="shared" si="48"/>
        <v>77</v>
      </c>
    </row>
    <row r="4772">
      <c r="A4772" s="779"/>
      <c r="D4772" s="784" t="str">
        <f>Liquor!U87</f>
        <v/>
      </c>
      <c r="E4772" s="450" t="str">
        <f>if(Liquor!V87=0,"",if(ISBLANK(Liquor!V87),"",Liquor!V87))</f>
        <v/>
      </c>
      <c r="G4772" s="450" t="str">
        <f>if(Liquor!V87=0,"",if(ISBLANK(Liquor!V87),"",$B$4694))</f>
        <v/>
      </c>
      <c r="H4772" s="780">
        <f t="shared" si="48"/>
        <v>78</v>
      </c>
    </row>
    <row r="4773">
      <c r="A4773" s="779"/>
      <c r="D4773" s="784" t="str">
        <f>Liquor!U88</f>
        <v/>
      </c>
      <c r="E4773" s="450" t="str">
        <f>if(Liquor!V88=0,"",if(ISBLANK(Liquor!V88),"",Liquor!V88))</f>
        <v/>
      </c>
      <c r="G4773" s="450" t="str">
        <f>if(Liquor!V88=0,"",if(ISBLANK(Liquor!V88),"",$B$4694))</f>
        <v/>
      </c>
      <c r="H4773" s="780">
        <f t="shared" si="48"/>
        <v>79</v>
      </c>
    </row>
    <row r="4774">
      <c r="A4774" s="779"/>
      <c r="D4774" s="784" t="str">
        <f>Liquor!U89</f>
        <v/>
      </c>
      <c r="E4774" s="450" t="str">
        <f>if(Liquor!V89=0,"",if(ISBLANK(Liquor!V89),"",Liquor!V89))</f>
        <v/>
      </c>
      <c r="G4774" s="450" t="str">
        <f>if(Liquor!V89=0,"",if(ISBLANK(Liquor!V89),"",$B$4694))</f>
        <v/>
      </c>
      <c r="H4774" s="780">
        <f t="shared" si="48"/>
        <v>80</v>
      </c>
    </row>
    <row r="4775">
      <c r="A4775" s="779"/>
      <c r="D4775" s="784" t="str">
        <f>Liquor!U90</f>
        <v/>
      </c>
      <c r="E4775" s="450" t="str">
        <f>if(Liquor!V90=0,"",if(ISBLANK(Liquor!V90),"",Liquor!V90))</f>
        <v/>
      </c>
      <c r="G4775" s="450" t="str">
        <f>if(Liquor!V90=0,"",if(ISBLANK(Liquor!V90),"",$B$4694))</f>
        <v/>
      </c>
      <c r="H4775" s="780">
        <f t="shared" si="48"/>
        <v>81</v>
      </c>
    </row>
    <row r="4776">
      <c r="A4776" s="779"/>
      <c r="D4776" s="784" t="str">
        <f>Liquor!U91</f>
        <v/>
      </c>
      <c r="E4776" s="450" t="str">
        <f>if(Liquor!V91=0,"",if(ISBLANK(Liquor!V91),"",Liquor!V91))</f>
        <v/>
      </c>
      <c r="G4776" s="450" t="str">
        <f>if(Liquor!V91=0,"",if(ISBLANK(Liquor!V91),"",$B$4694))</f>
        <v/>
      </c>
      <c r="H4776" s="780">
        <f t="shared" si="48"/>
        <v>82</v>
      </c>
    </row>
    <row r="4777">
      <c r="A4777" s="779"/>
      <c r="D4777" s="784" t="str">
        <f>Liquor!U92</f>
        <v/>
      </c>
      <c r="E4777" s="450" t="str">
        <f>if(Liquor!V92=0,"",if(ISBLANK(Liquor!V92),"",Liquor!V92))</f>
        <v/>
      </c>
      <c r="G4777" s="450" t="str">
        <f>if(Liquor!V92=0,"",if(ISBLANK(Liquor!V92),"",$B$4694))</f>
        <v/>
      </c>
      <c r="H4777" s="780">
        <f t="shared" si="48"/>
        <v>83</v>
      </c>
    </row>
    <row r="4778">
      <c r="A4778" s="779"/>
      <c r="D4778" s="784" t="str">
        <f>Liquor!U93</f>
        <v/>
      </c>
      <c r="E4778" s="450" t="str">
        <f>if(Liquor!V93=0,"",if(ISBLANK(Liquor!V93),"",Liquor!V93))</f>
        <v/>
      </c>
      <c r="G4778" s="450" t="str">
        <f>if(Liquor!V93=0,"",if(ISBLANK(Liquor!V93),"",$B$4694))</f>
        <v/>
      </c>
      <c r="H4778" s="780">
        <f t="shared" si="48"/>
        <v>84</v>
      </c>
    </row>
    <row r="4779">
      <c r="A4779" s="779"/>
      <c r="D4779" s="784" t="str">
        <f>Liquor!U94</f>
        <v/>
      </c>
      <c r="E4779" s="450" t="str">
        <f>if(Liquor!V94=0,"",if(ISBLANK(Liquor!V94),"",Liquor!V94))</f>
        <v/>
      </c>
      <c r="G4779" s="450" t="str">
        <f>if(Liquor!V94=0,"",if(ISBLANK(Liquor!V94),"",$B$4694))</f>
        <v/>
      </c>
      <c r="H4779" s="780">
        <f t="shared" si="48"/>
        <v>85</v>
      </c>
    </row>
    <row r="4780">
      <c r="A4780" s="779"/>
      <c r="D4780" s="784" t="str">
        <f>Liquor!U95</f>
        <v/>
      </c>
      <c r="E4780" s="450" t="str">
        <f>if(Liquor!V95=0,"",if(ISBLANK(Liquor!V95),"",Liquor!V95))</f>
        <v/>
      </c>
      <c r="G4780" s="450" t="str">
        <f>if(Liquor!V95=0,"",if(ISBLANK(Liquor!V95),"",$B$4694))</f>
        <v/>
      </c>
      <c r="H4780" s="780">
        <f t="shared" si="48"/>
        <v>86</v>
      </c>
    </row>
    <row r="4781">
      <c r="A4781" s="779"/>
      <c r="D4781" s="784" t="str">
        <f>Liquor!U96</f>
        <v/>
      </c>
      <c r="E4781" s="450" t="str">
        <f>if(Liquor!V96=0,"",if(ISBLANK(Liquor!V96),"",Liquor!V96))</f>
        <v/>
      </c>
      <c r="G4781" s="450" t="str">
        <f>if(Liquor!V96=0,"",if(ISBLANK(Liquor!V96),"",$B$4694))</f>
        <v/>
      </c>
      <c r="H4781" s="780">
        <f t="shared" si="48"/>
        <v>87</v>
      </c>
    </row>
    <row r="4782">
      <c r="A4782" s="779"/>
      <c r="D4782" s="784" t="str">
        <f>Liquor!U97</f>
        <v/>
      </c>
      <c r="E4782" s="450" t="str">
        <f>if(Liquor!V97=0,"",if(ISBLANK(Liquor!V97),"",Liquor!V97))</f>
        <v/>
      </c>
      <c r="G4782" s="450" t="str">
        <f>if(Liquor!V97=0,"",if(ISBLANK(Liquor!V97),"",$B$4694))</f>
        <v/>
      </c>
      <c r="H4782" s="780">
        <f t="shared" si="48"/>
        <v>88</v>
      </c>
    </row>
    <row r="4783">
      <c r="A4783" s="779"/>
      <c r="D4783" s="784" t="str">
        <f>Liquor!U98</f>
        <v/>
      </c>
      <c r="E4783" s="450" t="str">
        <f>if(Liquor!V98=0,"",if(ISBLANK(Liquor!V98),"",Liquor!V98))</f>
        <v/>
      </c>
      <c r="G4783" s="450" t="str">
        <f>if(Liquor!V98=0,"",if(ISBLANK(Liquor!V98),"",$B$4694))</f>
        <v/>
      </c>
      <c r="H4783" s="780">
        <f t="shared" si="48"/>
        <v>89</v>
      </c>
    </row>
    <row r="4784">
      <c r="A4784" s="779"/>
      <c r="D4784" s="784" t="str">
        <f>Liquor!U99</f>
        <v/>
      </c>
      <c r="E4784" s="450" t="str">
        <f>if(Liquor!V99=0,"",if(ISBLANK(Liquor!V99),"",Liquor!V99))</f>
        <v/>
      </c>
      <c r="G4784" s="450" t="str">
        <f>if(Liquor!V99=0,"",if(ISBLANK(Liquor!V99),"",$B$4694))</f>
        <v/>
      </c>
      <c r="H4784" s="780">
        <f t="shared" si="48"/>
        <v>90</v>
      </c>
    </row>
    <row r="4785">
      <c r="A4785" s="779"/>
      <c r="D4785" s="784" t="str">
        <f>Liquor!U100</f>
        <v/>
      </c>
      <c r="E4785" s="450" t="str">
        <f>if(Liquor!V100=0,"",if(ISBLANK(Liquor!V100),"",Liquor!V100))</f>
        <v/>
      </c>
      <c r="G4785" s="450" t="str">
        <f>if(Liquor!V100=0,"",if(ISBLANK(Liquor!V100),"",$B$4694))</f>
        <v/>
      </c>
      <c r="H4785" s="780">
        <f t="shared" si="48"/>
        <v>91</v>
      </c>
    </row>
    <row r="4786">
      <c r="A4786" s="779"/>
      <c r="D4786" s="784" t="str">
        <f>Liquor!U101</f>
        <v/>
      </c>
      <c r="E4786" s="450" t="str">
        <f>if(Liquor!V101=0,"",if(ISBLANK(Liquor!V101),"",Liquor!V101))</f>
        <v/>
      </c>
      <c r="G4786" s="450" t="str">
        <f>if(Liquor!V101=0,"",if(ISBLANK(Liquor!V101),"",$B$4694))</f>
        <v/>
      </c>
      <c r="H4786" s="780">
        <f t="shared" si="48"/>
        <v>92</v>
      </c>
    </row>
    <row r="4787">
      <c r="A4787" s="779"/>
      <c r="D4787" s="784" t="str">
        <f>Liquor!U102</f>
        <v/>
      </c>
      <c r="E4787" s="450" t="str">
        <f>if(Liquor!V102=0,"",if(ISBLANK(Liquor!V102),"",Liquor!V102))</f>
        <v/>
      </c>
      <c r="G4787" s="450" t="str">
        <f>if(Liquor!V102=0,"",if(ISBLANK(Liquor!V102),"",$B$4694))</f>
        <v/>
      </c>
      <c r="H4787" s="780">
        <f t="shared" si="48"/>
        <v>93</v>
      </c>
    </row>
    <row r="4788">
      <c r="A4788" s="779"/>
      <c r="D4788" s="784" t="str">
        <f>Liquor!U103</f>
        <v/>
      </c>
      <c r="E4788" s="450" t="str">
        <f>if(Liquor!V103=0,"",if(ISBLANK(Liquor!V103),"",Liquor!V103))</f>
        <v/>
      </c>
      <c r="G4788" s="450" t="str">
        <f>if(Liquor!V103=0,"",if(ISBLANK(Liquor!V103),"",$B$4694))</f>
        <v/>
      </c>
      <c r="H4788" s="780">
        <f t="shared" si="48"/>
        <v>94</v>
      </c>
    </row>
    <row r="4789">
      <c r="A4789" s="779"/>
      <c r="D4789" s="784" t="str">
        <f>Liquor!U104</f>
        <v/>
      </c>
      <c r="E4789" s="450" t="str">
        <f>if(Liquor!V104=0,"",if(ISBLANK(Liquor!V104),"",Liquor!V104))</f>
        <v/>
      </c>
      <c r="G4789" s="450" t="str">
        <f>if(Liquor!V104=0,"",if(ISBLANK(Liquor!V104),"",$B$4694))</f>
        <v/>
      </c>
      <c r="H4789" s="780">
        <f t="shared" si="48"/>
        <v>95</v>
      </c>
    </row>
    <row r="4790">
      <c r="A4790" s="779"/>
      <c r="D4790" s="784" t="str">
        <f>Liquor!U105</f>
        <v/>
      </c>
      <c r="E4790" s="450" t="str">
        <f>if(Liquor!V105=0,"",if(ISBLANK(Liquor!V105),"",Liquor!V105))</f>
        <v/>
      </c>
      <c r="G4790" s="450" t="str">
        <f>if(Liquor!V105=0,"",if(ISBLANK(Liquor!V105),"",$B$4694))</f>
        <v/>
      </c>
      <c r="H4790" s="780">
        <f t="shared" si="48"/>
        <v>96</v>
      </c>
    </row>
    <row r="4791">
      <c r="A4791" s="779"/>
      <c r="D4791" s="784" t="str">
        <f>Liquor!U106</f>
        <v/>
      </c>
      <c r="E4791" s="450" t="str">
        <f>if(Liquor!V106=0,"",if(ISBLANK(Liquor!V106),"",Liquor!V106))</f>
        <v/>
      </c>
      <c r="G4791" s="450" t="str">
        <f>if(Liquor!V106=0,"",if(ISBLANK(Liquor!V106),"",$B$4694))</f>
        <v/>
      </c>
      <c r="H4791" s="780">
        <f t="shared" si="48"/>
        <v>97</v>
      </c>
    </row>
    <row r="4792">
      <c r="A4792" s="779"/>
      <c r="D4792" s="784" t="str">
        <f>Liquor!U107</f>
        <v/>
      </c>
      <c r="E4792" s="450" t="str">
        <f>if(Liquor!V107=0,"",if(ISBLANK(Liquor!V107),"",Liquor!V107))</f>
        <v/>
      </c>
      <c r="G4792" s="450" t="str">
        <f>if(Liquor!V107=0,"",if(ISBLANK(Liquor!V107),"",$B$4694))</f>
        <v/>
      </c>
      <c r="H4792" s="780">
        <f t="shared" si="48"/>
        <v>98</v>
      </c>
    </row>
    <row r="4793">
      <c r="A4793" s="779"/>
      <c r="D4793" s="784" t="str">
        <f>Liquor!U108</f>
        <v/>
      </c>
      <c r="E4793" s="450" t="str">
        <f>if(Liquor!V108=0,"",if(ISBLANK(Liquor!V108),"",Liquor!V108))</f>
        <v/>
      </c>
      <c r="G4793" s="450" t="str">
        <f>if(Liquor!V108=0,"",if(ISBLANK(Liquor!V108),"",$B$4694))</f>
        <v/>
      </c>
      <c r="H4793" s="780">
        <f t="shared" si="48"/>
        <v>99</v>
      </c>
    </row>
    <row r="4794">
      <c r="A4794" s="791"/>
      <c r="B4794" s="784"/>
      <c r="D4794" s="784" t="str">
        <f>Liquor!U109</f>
        <v/>
      </c>
      <c r="E4794" s="450" t="str">
        <f>if(Liquor!V109=0,"",if(ISBLANK(Liquor!V109),"",Liquor!V109))</f>
        <v/>
      </c>
      <c r="G4794" s="450" t="str">
        <f>if(Liquor!V109=0,"",if(ISBLANK(Liquor!V109),"",$B$4694))</f>
        <v/>
      </c>
      <c r="H4794" s="780">
        <f t="shared" si="48"/>
        <v>100</v>
      </c>
    </row>
    <row r="4795">
      <c r="A4795" s="791"/>
      <c r="B4795" s="784"/>
      <c r="H4795" s="780"/>
    </row>
    <row r="4796">
      <c r="A4796" s="791"/>
      <c r="B4796" s="784"/>
      <c r="H4796" s="780"/>
    </row>
    <row r="4797">
      <c r="A4797" s="791"/>
      <c r="B4797" s="784"/>
      <c r="H4797" s="780"/>
    </row>
    <row r="4798">
      <c r="A4798" s="791" t="str">
        <f>Liquor!U8&amp;" "&amp;Liquor!X9</f>
        <v>Scotch Double $</v>
      </c>
      <c r="B4798" s="784" t="str">
        <f>SUBSTITUTE(A4798,"$","")</f>
        <v>Scotch Double </v>
      </c>
      <c r="H4798" s="780"/>
    </row>
    <row r="4799">
      <c r="A4799" s="791"/>
      <c r="B4799" s="784"/>
      <c r="D4799" s="795" t="str">
        <f>if(Liquor!X10=0,"",if(ISBLANK(Liquor!X10),"",if(AND(MOC!$J$161=true,MOC!$J$162=false),MOC!$I$164&amp;Liquor!U10,if(AND(MOC!$J$161=false,MOC!$J$162=true),Liquor!U10&amp;MOC!$I$162,if(AND(MOC!$J$161=true,MOC!$J$162=true),MOC!$I$161&amp;Liquor!U10&amp;MOC!$I$165,Liquor!U10)))))</f>
        <v>DBL Well Scotch (Example)</v>
      </c>
      <c r="E4799" s="784">
        <f>if(Liquor!X10=0,"",if(ISBLANK(Liquor!X10),"",Liquor!X10))</f>
        <v>10</v>
      </c>
      <c r="G4799" s="450" t="str">
        <f>Substitute(if(Liquor!X10=0,"",if(ISBLANK(Liquor!X10),"",if(AND(MOC!$J$164=true,MOC!$J$165=false),MOC!$I$164&amp;$B$4589,if(AND(MOC!$J$164=false,MOC!$J$165=true),$B$4589&amp;MOC!$I$165,if(AND(MOC!$J$164=true,MOC!$J$165=true),MOC!$I$164&amp;$B$4589&amp;MOC!$I$165,$B$4589)))))," Double ","")</f>
        <v>DBL Whiskey/Bourbon</v>
      </c>
      <c r="H4799" s="785">
        <v>1.0</v>
      </c>
    </row>
    <row r="4800">
      <c r="A4800" s="791"/>
      <c r="B4800" s="784"/>
      <c r="D4800" s="795" t="str">
        <f>if(Liquor!X11=0,"",if(ISBLANK(Liquor!X11),"",if(AND(MOC!$J$161=true,MOC!$J$162=false),MOC!$I$164&amp;Liquor!U11,if(AND(MOC!$J$161=false,MOC!$J$162=true),Liquor!U11&amp;MOC!$I$162,if(AND(MOC!$J$161=true,MOC!$J$162=true),MOC!$I$161&amp;Liquor!U11&amp;MOC!$I$165,Liquor!U11)))))</f>
        <v>DBL Johnnie Walker Black (Example)</v>
      </c>
      <c r="E4800" s="784">
        <f>if(Liquor!X11=0,"",if(ISBLANK(Liquor!X11),"",Liquor!X11))</f>
        <v>11</v>
      </c>
      <c r="G4800" s="450" t="str">
        <f>Substitute(if(Liquor!X11=0,"",if(ISBLANK(Liquor!X11),"",if(AND(MOC!$J$164=true,MOC!$J$165=false),MOC!$I$164&amp;$B$4589,if(AND(MOC!$J$164=false,MOC!$J$165=true),$B$4589&amp;MOC!$I$165,if(AND(MOC!$J$164=true,MOC!$J$165=true),MOC!$I$164&amp;$B$4589&amp;MOC!$I$165,$B$4589)))))," Double ","")</f>
        <v>DBL Whiskey/Bourbon</v>
      </c>
      <c r="H4800" s="780">
        <f t="shared" ref="H4800:H4898" si="49">1+H4799</f>
        <v>2</v>
      </c>
    </row>
    <row r="4801">
      <c r="A4801" s="791"/>
      <c r="B4801" s="784"/>
      <c r="D4801" s="795" t="str">
        <f>if(Liquor!X12=0,"",if(ISBLANK(Liquor!X12),"",if(AND(MOC!$J$161=true,MOC!$J$162=false),MOC!$I$164&amp;Liquor!U12,if(AND(MOC!$J$161=false,MOC!$J$162=true),Liquor!U12&amp;MOC!$I$162,if(AND(MOC!$J$161=true,MOC!$J$162=true),MOC!$I$161&amp;Liquor!U12&amp;MOC!$I$165,Liquor!U12)))))</f>
        <v>DBL Chivas Regal (Example)</v>
      </c>
      <c r="E4801" s="784">
        <f>if(Liquor!X12=0,"",if(ISBLANK(Liquor!X12),"",Liquor!X12))</f>
        <v>12</v>
      </c>
      <c r="G4801" s="450" t="str">
        <f>Substitute(if(Liquor!X12=0,"",if(ISBLANK(Liquor!X12),"",if(AND(MOC!$J$164=true,MOC!$J$165=false),MOC!$I$164&amp;$B$4589,if(AND(MOC!$J$164=false,MOC!$J$165=true),$B$4589&amp;MOC!$I$165,if(AND(MOC!$J$164=true,MOC!$J$165=true),MOC!$I$164&amp;$B$4589&amp;MOC!$I$165,$B$4589)))))," Double ","")</f>
        <v>DBL Whiskey/Bourbon</v>
      </c>
      <c r="H4801" s="780">
        <f t="shared" si="49"/>
        <v>3</v>
      </c>
    </row>
    <row r="4802">
      <c r="A4802" s="791" t="s">
        <v>506</v>
      </c>
      <c r="B4802" s="784" t="s">
        <v>506</v>
      </c>
      <c r="D4802" s="795" t="str">
        <f>if(Liquor!X13=0,"",if(ISBLANK(Liquor!X13),"",if(AND(MOC!$J$161=true,MOC!$J$162=false),MOC!$I$164&amp;Liquor!U13,if(AND(MOC!$J$161=false,MOC!$J$162=true),Liquor!U13&amp;MOC!$I$162,if(AND(MOC!$J$161=true,MOC!$J$162=true),MOC!$I$161&amp;Liquor!U13&amp;MOC!$I$165,Liquor!U13)))))</f>
        <v/>
      </c>
      <c r="E4802" s="450" t="str">
        <f>if(Liquor!X13=0,"",if(ISBLANK(Liquor!X13),"",Liquor!X13))</f>
        <v/>
      </c>
      <c r="G4802" s="450" t="str">
        <f>Substitute(if(Liquor!X13=0,"",if(ISBLANK(Liquor!X13),"",if(AND(MOC!$J$164=true,MOC!$J$165=false),MOC!$I$164&amp;$B$4589,if(AND(MOC!$J$164=false,MOC!$J$165=true),$B$4589&amp;MOC!$I$165,if(AND(MOC!$J$164=true,MOC!$J$165=true),MOC!$I$164&amp;$B$4589&amp;MOC!$I$165,$B$4589)))))," Double ","")</f>
        <v/>
      </c>
      <c r="H4802" s="780">
        <f t="shared" si="49"/>
        <v>4</v>
      </c>
    </row>
    <row r="4803">
      <c r="A4803" s="779"/>
      <c r="D4803" s="795" t="str">
        <f>if(Liquor!X14=0,"",if(ISBLANK(Liquor!X14),"",if(AND(MOC!$J$161=true,MOC!$J$162=false),MOC!$I$164&amp;Liquor!U14,if(AND(MOC!$J$161=false,MOC!$J$162=true),Liquor!U14&amp;MOC!$I$162,if(AND(MOC!$J$161=true,MOC!$J$162=true),MOC!$I$161&amp;Liquor!U14&amp;MOC!$I$165,Liquor!U14)))))</f>
        <v/>
      </c>
      <c r="E4803" s="450" t="str">
        <f>if(Liquor!X14=0,"",if(ISBLANK(Liquor!X14),"",Liquor!X14))</f>
        <v/>
      </c>
      <c r="G4803" s="450" t="str">
        <f>Substitute(if(Liquor!X14=0,"",if(ISBLANK(Liquor!X14),"",if(AND(MOC!$J$164=true,MOC!$J$165=false),MOC!$I$164&amp;$B$4589,if(AND(MOC!$J$164=false,MOC!$J$165=true),$B$4589&amp;MOC!$I$165,if(AND(MOC!$J$164=true,MOC!$J$165=true),MOC!$I$164&amp;$B$4589&amp;MOC!$I$165,$B$4589)))))," Double ","")</f>
        <v/>
      </c>
      <c r="H4803" s="780">
        <f t="shared" si="49"/>
        <v>5</v>
      </c>
    </row>
    <row r="4804">
      <c r="A4804" s="779"/>
      <c r="D4804" s="795" t="str">
        <f>if(Liquor!X15=0,"",if(ISBLANK(Liquor!X15),"",if(AND(MOC!$J$161=true,MOC!$J$162=false),MOC!$I$164&amp;Liquor!U15,if(AND(MOC!$J$161=false,MOC!$J$162=true),Liquor!U15&amp;MOC!$I$162,if(AND(MOC!$J$161=true,MOC!$J$162=true),MOC!$I$161&amp;Liquor!U15&amp;MOC!$I$165,Liquor!U15)))))</f>
        <v/>
      </c>
      <c r="E4804" s="450" t="str">
        <f>if(Liquor!X15=0,"",if(ISBLANK(Liquor!X15),"",Liquor!X15))</f>
        <v/>
      </c>
      <c r="G4804" s="450" t="str">
        <f>Substitute(if(Liquor!X15=0,"",if(ISBLANK(Liquor!X15),"",if(AND(MOC!$J$164=true,MOC!$J$165=false),MOC!$I$164&amp;$B$4589,if(AND(MOC!$J$164=false,MOC!$J$165=true),$B$4589&amp;MOC!$I$165,if(AND(MOC!$J$164=true,MOC!$J$165=true),MOC!$I$164&amp;$B$4589&amp;MOC!$I$165,$B$4589)))))," Double ","")</f>
        <v/>
      </c>
      <c r="H4804" s="780">
        <f t="shared" si="49"/>
        <v>6</v>
      </c>
    </row>
    <row r="4805">
      <c r="A4805" s="779"/>
      <c r="D4805" s="795" t="str">
        <f>if(Liquor!X16=0,"",if(ISBLANK(Liquor!X16),"",if(AND(MOC!$J$161=true,MOC!$J$162=false),MOC!$I$164&amp;Liquor!U16,if(AND(MOC!$J$161=false,MOC!$J$162=true),Liquor!U16&amp;MOC!$I$162,if(AND(MOC!$J$161=true,MOC!$J$162=true),MOC!$I$161&amp;Liquor!U16&amp;MOC!$I$165,Liquor!U16)))))</f>
        <v/>
      </c>
      <c r="E4805" s="450" t="str">
        <f>if(Liquor!X16=0,"",if(ISBLANK(Liquor!X16),"",Liquor!X16))</f>
        <v/>
      </c>
      <c r="G4805" s="450" t="str">
        <f>Substitute(if(Liquor!X16=0,"",if(ISBLANK(Liquor!X16),"",if(AND(MOC!$J$164=true,MOC!$J$165=false),MOC!$I$164&amp;$B$4589,if(AND(MOC!$J$164=false,MOC!$J$165=true),$B$4589&amp;MOC!$I$165,if(AND(MOC!$J$164=true,MOC!$J$165=true),MOC!$I$164&amp;$B$4589&amp;MOC!$I$165,$B$4589)))))," Double ","")</f>
        <v/>
      </c>
      <c r="H4805" s="780">
        <f t="shared" si="49"/>
        <v>7</v>
      </c>
    </row>
    <row r="4806">
      <c r="A4806" s="779"/>
      <c r="D4806" s="795" t="str">
        <f>if(Liquor!X17=0,"",if(ISBLANK(Liquor!X17),"",if(AND(MOC!$J$161=true,MOC!$J$162=false),MOC!$I$164&amp;Liquor!U17,if(AND(MOC!$J$161=false,MOC!$J$162=true),Liquor!U17&amp;MOC!$I$162,if(AND(MOC!$J$161=true,MOC!$J$162=true),MOC!$I$161&amp;Liquor!U17&amp;MOC!$I$165,Liquor!U17)))))</f>
        <v/>
      </c>
      <c r="E4806" s="450" t="str">
        <f>if(Liquor!X17=0,"",if(ISBLANK(Liquor!X17),"",Liquor!X17))</f>
        <v/>
      </c>
      <c r="G4806" s="450" t="str">
        <f>Substitute(if(Liquor!X17=0,"",if(ISBLANK(Liquor!X17),"",if(AND(MOC!$J$164=true,MOC!$J$165=false),MOC!$I$164&amp;$B$4589,if(AND(MOC!$J$164=false,MOC!$J$165=true),$B$4589&amp;MOC!$I$165,if(AND(MOC!$J$164=true,MOC!$J$165=true),MOC!$I$164&amp;$B$4589&amp;MOC!$I$165,$B$4589)))))," Double ","")</f>
        <v/>
      </c>
      <c r="H4806" s="780">
        <f t="shared" si="49"/>
        <v>8</v>
      </c>
    </row>
    <row r="4807">
      <c r="A4807" s="779"/>
      <c r="D4807" s="795" t="str">
        <f>if(Liquor!X18=0,"",if(ISBLANK(Liquor!X18),"",if(AND(MOC!$J$161=true,MOC!$J$162=false),MOC!$I$164&amp;Liquor!U18,if(AND(MOC!$J$161=false,MOC!$J$162=true),Liquor!U18&amp;MOC!$I$162,if(AND(MOC!$J$161=true,MOC!$J$162=true),MOC!$I$161&amp;Liquor!U18&amp;MOC!$I$165,Liquor!U18)))))</f>
        <v/>
      </c>
      <c r="E4807" s="450" t="str">
        <f>if(Liquor!X18=0,"",if(ISBLANK(Liquor!X18),"",Liquor!X18))</f>
        <v/>
      </c>
      <c r="G4807" s="450" t="str">
        <f>Substitute(if(Liquor!X18=0,"",if(ISBLANK(Liquor!X18),"",if(AND(MOC!$J$164=true,MOC!$J$165=false),MOC!$I$164&amp;$B$4589,if(AND(MOC!$J$164=false,MOC!$J$165=true),$B$4589&amp;MOC!$I$165,if(AND(MOC!$J$164=true,MOC!$J$165=true),MOC!$I$164&amp;$B$4589&amp;MOC!$I$165,$B$4589)))))," Double ","")</f>
        <v/>
      </c>
      <c r="H4807" s="780">
        <f t="shared" si="49"/>
        <v>9</v>
      </c>
    </row>
    <row r="4808">
      <c r="A4808" s="779"/>
      <c r="D4808" s="795" t="str">
        <f>if(Liquor!X19=0,"",if(ISBLANK(Liquor!X19),"",if(AND(MOC!$J$161=true,MOC!$J$162=false),MOC!$I$164&amp;Liquor!U19,if(AND(MOC!$J$161=false,MOC!$J$162=true),Liquor!U19&amp;MOC!$I$162,if(AND(MOC!$J$161=true,MOC!$J$162=true),MOC!$I$161&amp;Liquor!U19&amp;MOC!$I$165,Liquor!U19)))))</f>
        <v/>
      </c>
      <c r="E4808" s="450" t="str">
        <f>if(Liquor!X19=0,"",if(ISBLANK(Liquor!X19),"",Liquor!X19))</f>
        <v/>
      </c>
      <c r="G4808" s="450" t="str">
        <f>Substitute(if(Liquor!X19=0,"",if(ISBLANK(Liquor!X19),"",if(AND(MOC!$J$164=true,MOC!$J$165=false),MOC!$I$164&amp;$B$4589,if(AND(MOC!$J$164=false,MOC!$J$165=true),$B$4589&amp;MOC!$I$165,if(AND(MOC!$J$164=true,MOC!$J$165=true),MOC!$I$164&amp;$B$4589&amp;MOC!$I$165,$B$4589)))))," Double ","")</f>
        <v/>
      </c>
      <c r="H4808" s="780">
        <f t="shared" si="49"/>
        <v>10</v>
      </c>
    </row>
    <row r="4809">
      <c r="A4809" s="779"/>
      <c r="D4809" s="795" t="str">
        <f>if(Liquor!X20=0,"",if(ISBLANK(Liquor!X20),"",if(AND(MOC!$J$161=true,MOC!$J$162=false),MOC!$I$164&amp;Liquor!U20,if(AND(MOC!$J$161=false,MOC!$J$162=true),Liquor!U20&amp;MOC!$I$162,if(AND(MOC!$J$161=true,MOC!$J$162=true),MOC!$I$161&amp;Liquor!U20&amp;MOC!$I$165,Liquor!U20)))))</f>
        <v/>
      </c>
      <c r="E4809" s="450" t="str">
        <f>if(Liquor!X20=0,"",if(ISBLANK(Liquor!X20),"",Liquor!X20))</f>
        <v/>
      </c>
      <c r="G4809" s="450" t="str">
        <f>Substitute(if(Liquor!X20=0,"",if(ISBLANK(Liquor!X20),"",if(AND(MOC!$J$164=true,MOC!$J$165=false),MOC!$I$164&amp;$B$4589,if(AND(MOC!$J$164=false,MOC!$J$165=true),$B$4589&amp;MOC!$I$165,if(AND(MOC!$J$164=true,MOC!$J$165=true),MOC!$I$164&amp;$B$4589&amp;MOC!$I$165,$B$4589)))))," Double ","")</f>
        <v/>
      </c>
      <c r="H4809" s="780">
        <f t="shared" si="49"/>
        <v>11</v>
      </c>
    </row>
    <row r="4810">
      <c r="A4810" s="779"/>
      <c r="D4810" s="795" t="str">
        <f>if(Liquor!X21=0,"",if(ISBLANK(Liquor!X21),"",if(AND(MOC!$J$161=true,MOC!$J$162=false),MOC!$I$164&amp;Liquor!U21,if(AND(MOC!$J$161=false,MOC!$J$162=true),Liquor!U21&amp;MOC!$I$162,if(AND(MOC!$J$161=true,MOC!$J$162=true),MOC!$I$161&amp;Liquor!U21&amp;MOC!$I$165,Liquor!U21)))))</f>
        <v/>
      </c>
      <c r="E4810" s="450" t="str">
        <f>if(Liquor!X21=0,"",if(ISBLANK(Liquor!X21),"",Liquor!X21))</f>
        <v/>
      </c>
      <c r="G4810" s="450" t="str">
        <f>Substitute(if(Liquor!X21=0,"",if(ISBLANK(Liquor!X21),"",if(AND(MOC!$J$164=true,MOC!$J$165=false),MOC!$I$164&amp;$B$4589,if(AND(MOC!$J$164=false,MOC!$J$165=true),$B$4589&amp;MOC!$I$165,if(AND(MOC!$J$164=true,MOC!$J$165=true),MOC!$I$164&amp;$B$4589&amp;MOC!$I$165,$B$4589)))))," Double ","")</f>
        <v/>
      </c>
      <c r="H4810" s="780">
        <f t="shared" si="49"/>
        <v>12</v>
      </c>
    </row>
    <row r="4811">
      <c r="A4811" s="779"/>
      <c r="D4811" s="795" t="str">
        <f>if(Liquor!X22=0,"",if(ISBLANK(Liquor!X22),"",if(AND(MOC!$J$161=true,MOC!$J$162=false),MOC!$I$164&amp;Liquor!U22,if(AND(MOC!$J$161=false,MOC!$J$162=true),Liquor!U22&amp;MOC!$I$162,if(AND(MOC!$J$161=true,MOC!$J$162=true),MOC!$I$161&amp;Liquor!U22&amp;MOC!$I$165,Liquor!U22)))))</f>
        <v/>
      </c>
      <c r="E4811" s="450" t="str">
        <f>if(Liquor!X22=0,"",if(ISBLANK(Liquor!X22),"",Liquor!X22))</f>
        <v/>
      </c>
      <c r="G4811" s="450" t="str">
        <f>Substitute(if(Liquor!X22=0,"",if(ISBLANK(Liquor!X22),"",if(AND(MOC!$J$164=true,MOC!$J$165=false),MOC!$I$164&amp;$B$4589,if(AND(MOC!$J$164=false,MOC!$J$165=true),$B$4589&amp;MOC!$I$165,if(AND(MOC!$J$164=true,MOC!$J$165=true),MOC!$I$164&amp;$B$4589&amp;MOC!$I$165,$B$4589)))))," Double ","")</f>
        <v/>
      </c>
      <c r="H4811" s="780">
        <f t="shared" si="49"/>
        <v>13</v>
      </c>
    </row>
    <row r="4812">
      <c r="A4812" s="779"/>
      <c r="D4812" s="795" t="str">
        <f>if(Liquor!X23=0,"",if(ISBLANK(Liquor!X23),"",if(AND(MOC!$J$161=true,MOC!$J$162=false),MOC!$I$164&amp;Liquor!U23,if(AND(MOC!$J$161=false,MOC!$J$162=true),Liquor!U23&amp;MOC!$I$162,if(AND(MOC!$J$161=true,MOC!$J$162=true),MOC!$I$161&amp;Liquor!U23&amp;MOC!$I$165,Liquor!U23)))))</f>
        <v/>
      </c>
      <c r="E4812" s="450" t="str">
        <f>if(Liquor!X23=0,"",if(ISBLANK(Liquor!X23),"",Liquor!X23))</f>
        <v/>
      </c>
      <c r="G4812" s="450" t="str">
        <f>Substitute(if(Liquor!X23=0,"",if(ISBLANK(Liquor!X23),"",if(AND(MOC!$J$164=true,MOC!$J$165=false),MOC!$I$164&amp;$B$4589,if(AND(MOC!$J$164=false,MOC!$J$165=true),$B$4589&amp;MOC!$I$165,if(AND(MOC!$J$164=true,MOC!$J$165=true),MOC!$I$164&amp;$B$4589&amp;MOC!$I$165,$B$4589)))))," Double ","")</f>
        <v/>
      </c>
      <c r="H4812" s="780">
        <f t="shared" si="49"/>
        <v>14</v>
      </c>
    </row>
    <row r="4813">
      <c r="A4813" s="779"/>
      <c r="D4813" s="795" t="str">
        <f>if(Liquor!X24=0,"",if(ISBLANK(Liquor!X24),"",if(AND(MOC!$J$161=true,MOC!$J$162=false),MOC!$I$164&amp;Liquor!U24,if(AND(MOC!$J$161=false,MOC!$J$162=true),Liquor!U24&amp;MOC!$I$162,if(AND(MOC!$J$161=true,MOC!$J$162=true),MOC!$I$161&amp;Liquor!U24&amp;MOC!$I$165,Liquor!U24)))))</f>
        <v/>
      </c>
      <c r="E4813" s="450" t="str">
        <f>if(Liquor!X24=0,"",if(ISBLANK(Liquor!X24),"",Liquor!X24))</f>
        <v/>
      </c>
      <c r="G4813" s="450" t="str">
        <f>Substitute(if(Liquor!X24=0,"",if(ISBLANK(Liquor!X24),"",if(AND(MOC!$J$164=true,MOC!$J$165=false),MOC!$I$164&amp;$B$4589,if(AND(MOC!$J$164=false,MOC!$J$165=true),$B$4589&amp;MOC!$I$165,if(AND(MOC!$J$164=true,MOC!$J$165=true),MOC!$I$164&amp;$B$4589&amp;MOC!$I$165,$B$4589)))))," Double ","")</f>
        <v/>
      </c>
      <c r="H4813" s="780">
        <f t="shared" si="49"/>
        <v>15</v>
      </c>
    </row>
    <row r="4814">
      <c r="A4814" s="779"/>
      <c r="D4814" s="795" t="str">
        <f>if(Liquor!X25=0,"",if(ISBLANK(Liquor!X25),"",if(AND(MOC!$J$161=true,MOC!$J$162=false),MOC!$I$164&amp;Liquor!U25,if(AND(MOC!$J$161=false,MOC!$J$162=true),Liquor!U25&amp;MOC!$I$162,if(AND(MOC!$J$161=true,MOC!$J$162=true),MOC!$I$161&amp;Liquor!U25&amp;MOC!$I$165,Liquor!U25)))))</f>
        <v/>
      </c>
      <c r="E4814" s="450" t="str">
        <f>if(Liquor!X25=0,"",if(ISBLANK(Liquor!X25),"",Liquor!X25))</f>
        <v/>
      </c>
      <c r="G4814" s="450" t="str">
        <f>Substitute(if(Liquor!X25=0,"",if(ISBLANK(Liquor!X25),"",if(AND(MOC!$J$164=true,MOC!$J$165=false),MOC!$I$164&amp;$B$4589,if(AND(MOC!$J$164=false,MOC!$J$165=true),$B$4589&amp;MOC!$I$165,if(AND(MOC!$J$164=true,MOC!$J$165=true),MOC!$I$164&amp;$B$4589&amp;MOC!$I$165,$B$4589)))))," Double ","")</f>
        <v/>
      </c>
      <c r="H4814" s="780">
        <f t="shared" si="49"/>
        <v>16</v>
      </c>
    </row>
    <row r="4815">
      <c r="A4815" s="779"/>
      <c r="D4815" s="795" t="str">
        <f>if(Liquor!X26=0,"",if(ISBLANK(Liquor!X26),"",if(AND(MOC!$J$161=true,MOC!$J$162=false),MOC!$I$164&amp;Liquor!U26,if(AND(MOC!$J$161=false,MOC!$J$162=true),Liquor!U26&amp;MOC!$I$162,if(AND(MOC!$J$161=true,MOC!$J$162=true),MOC!$I$161&amp;Liquor!U26&amp;MOC!$I$165,Liquor!U26)))))</f>
        <v/>
      </c>
      <c r="E4815" s="450" t="str">
        <f>if(Liquor!X26=0,"",if(ISBLANK(Liquor!X26),"",Liquor!X26))</f>
        <v/>
      </c>
      <c r="G4815" s="450" t="str">
        <f>Substitute(if(Liquor!X26=0,"",if(ISBLANK(Liquor!X26),"",if(AND(MOC!$J$164=true,MOC!$J$165=false),MOC!$I$164&amp;$B$4589,if(AND(MOC!$J$164=false,MOC!$J$165=true),$B$4589&amp;MOC!$I$165,if(AND(MOC!$J$164=true,MOC!$J$165=true),MOC!$I$164&amp;$B$4589&amp;MOC!$I$165,$B$4589)))))," Double ","")</f>
        <v/>
      </c>
      <c r="H4815" s="780">
        <f t="shared" si="49"/>
        <v>17</v>
      </c>
    </row>
    <row r="4816">
      <c r="A4816" s="779"/>
      <c r="D4816" s="795" t="str">
        <f>if(Liquor!X27=0,"",if(ISBLANK(Liquor!X27),"",if(AND(MOC!$J$161=true,MOC!$J$162=false),MOC!$I$164&amp;Liquor!U27,if(AND(MOC!$J$161=false,MOC!$J$162=true),Liquor!U27&amp;MOC!$I$162,if(AND(MOC!$J$161=true,MOC!$J$162=true),MOC!$I$161&amp;Liquor!U27&amp;MOC!$I$165,Liquor!U27)))))</f>
        <v/>
      </c>
      <c r="E4816" s="450" t="str">
        <f>if(Liquor!X27=0,"",if(ISBLANK(Liquor!X27),"",Liquor!X27))</f>
        <v/>
      </c>
      <c r="G4816" s="450" t="str">
        <f>Substitute(if(Liquor!X27=0,"",if(ISBLANK(Liquor!X27),"",if(AND(MOC!$J$164=true,MOC!$J$165=false),MOC!$I$164&amp;$B$4589,if(AND(MOC!$J$164=false,MOC!$J$165=true),$B$4589&amp;MOC!$I$165,if(AND(MOC!$J$164=true,MOC!$J$165=true),MOC!$I$164&amp;$B$4589&amp;MOC!$I$165,$B$4589)))))," Double ","")</f>
        <v/>
      </c>
      <c r="H4816" s="780">
        <f t="shared" si="49"/>
        <v>18</v>
      </c>
    </row>
    <row r="4817">
      <c r="A4817" s="779"/>
      <c r="D4817" s="795" t="str">
        <f>if(Liquor!X28=0,"",if(ISBLANK(Liquor!X28),"",if(AND(MOC!$J$161=true,MOC!$J$162=false),MOC!$I$164&amp;Liquor!U28,if(AND(MOC!$J$161=false,MOC!$J$162=true),Liquor!U28&amp;MOC!$I$162,if(AND(MOC!$J$161=true,MOC!$J$162=true),MOC!$I$161&amp;Liquor!U28&amp;MOC!$I$165,Liquor!U28)))))</f>
        <v/>
      </c>
      <c r="E4817" s="450" t="str">
        <f>if(Liquor!X28=0,"",if(ISBLANK(Liquor!X28),"",Liquor!X28))</f>
        <v/>
      </c>
      <c r="G4817" s="450" t="str">
        <f>Substitute(if(Liquor!X28=0,"",if(ISBLANK(Liquor!X28),"",if(AND(MOC!$J$164=true,MOC!$J$165=false),MOC!$I$164&amp;$B$4589,if(AND(MOC!$J$164=false,MOC!$J$165=true),$B$4589&amp;MOC!$I$165,if(AND(MOC!$J$164=true,MOC!$J$165=true),MOC!$I$164&amp;$B$4589&amp;MOC!$I$165,$B$4589)))))," Double ","")</f>
        <v/>
      </c>
      <c r="H4817" s="780">
        <f t="shared" si="49"/>
        <v>19</v>
      </c>
    </row>
    <row r="4818">
      <c r="A4818" s="779"/>
      <c r="D4818" s="795" t="str">
        <f>if(Liquor!X29=0,"",if(ISBLANK(Liquor!X29),"",if(AND(MOC!$J$161=true,MOC!$J$162=false),MOC!$I$164&amp;Liquor!U29,if(AND(MOC!$J$161=false,MOC!$J$162=true),Liquor!U29&amp;MOC!$I$162,if(AND(MOC!$J$161=true,MOC!$J$162=true),MOC!$I$161&amp;Liquor!U29&amp;MOC!$I$165,Liquor!U29)))))</f>
        <v/>
      </c>
      <c r="E4818" s="450" t="str">
        <f>if(Liquor!X29=0,"",if(ISBLANK(Liquor!X29),"",Liquor!X29))</f>
        <v/>
      </c>
      <c r="G4818" s="450" t="str">
        <f>Substitute(if(Liquor!X29=0,"",if(ISBLANK(Liquor!X29),"",if(AND(MOC!$J$164=true,MOC!$J$165=false),MOC!$I$164&amp;$B$4589,if(AND(MOC!$J$164=false,MOC!$J$165=true),$B$4589&amp;MOC!$I$165,if(AND(MOC!$J$164=true,MOC!$J$165=true),MOC!$I$164&amp;$B$4589&amp;MOC!$I$165,$B$4589)))))," Double ","")</f>
        <v/>
      </c>
      <c r="H4818" s="780">
        <f t="shared" si="49"/>
        <v>20</v>
      </c>
    </row>
    <row r="4819">
      <c r="A4819" s="779"/>
      <c r="D4819" s="795" t="str">
        <f>if(Liquor!X30=0,"",if(ISBLANK(Liquor!X30),"",if(AND(MOC!$J$161=true,MOC!$J$162=false),MOC!$I$164&amp;Liquor!U30,if(AND(MOC!$J$161=false,MOC!$J$162=true),Liquor!U30&amp;MOC!$I$162,if(AND(MOC!$J$161=true,MOC!$J$162=true),MOC!$I$161&amp;Liquor!U30&amp;MOC!$I$165,Liquor!U30)))))</f>
        <v/>
      </c>
      <c r="E4819" s="450" t="str">
        <f>if(Liquor!X30=0,"",if(ISBLANK(Liquor!X30),"",Liquor!X30))</f>
        <v/>
      </c>
      <c r="G4819" s="450" t="str">
        <f>Substitute(if(Liquor!X30=0,"",if(ISBLANK(Liquor!X30),"",if(AND(MOC!$J$164=true,MOC!$J$165=false),MOC!$I$164&amp;$B$4589,if(AND(MOC!$J$164=false,MOC!$J$165=true),$B$4589&amp;MOC!$I$165,if(AND(MOC!$J$164=true,MOC!$J$165=true),MOC!$I$164&amp;$B$4589&amp;MOC!$I$165,$B$4589)))))," Double ","")</f>
        <v/>
      </c>
      <c r="H4819" s="780">
        <f t="shared" si="49"/>
        <v>21</v>
      </c>
    </row>
    <row r="4820">
      <c r="A4820" s="779"/>
      <c r="D4820" s="795" t="str">
        <f>if(Liquor!X31=0,"",if(ISBLANK(Liquor!X31),"",if(AND(MOC!$J$161=true,MOC!$J$162=false),MOC!$I$164&amp;Liquor!U31,if(AND(MOC!$J$161=false,MOC!$J$162=true),Liquor!U31&amp;MOC!$I$162,if(AND(MOC!$J$161=true,MOC!$J$162=true),MOC!$I$161&amp;Liquor!U31&amp;MOC!$I$165,Liquor!U31)))))</f>
        <v/>
      </c>
      <c r="E4820" s="450" t="str">
        <f>if(Liquor!X31=0,"",if(ISBLANK(Liquor!X31),"",Liquor!X31))</f>
        <v/>
      </c>
      <c r="G4820" s="450" t="str">
        <f>Substitute(if(Liquor!X31=0,"",if(ISBLANK(Liquor!X31),"",if(AND(MOC!$J$164=true,MOC!$J$165=false),MOC!$I$164&amp;$B$4589,if(AND(MOC!$J$164=false,MOC!$J$165=true),$B$4589&amp;MOC!$I$165,if(AND(MOC!$J$164=true,MOC!$J$165=true),MOC!$I$164&amp;$B$4589&amp;MOC!$I$165,$B$4589)))))," Double ","")</f>
        <v/>
      </c>
      <c r="H4820" s="780">
        <f t="shared" si="49"/>
        <v>22</v>
      </c>
    </row>
    <row r="4821">
      <c r="A4821" s="779"/>
      <c r="D4821" s="795" t="str">
        <f>if(Liquor!X32=0,"",if(ISBLANK(Liquor!X32),"",if(AND(MOC!$J$161=true,MOC!$J$162=false),MOC!$I$164&amp;Liquor!U32,if(AND(MOC!$J$161=false,MOC!$J$162=true),Liquor!U32&amp;MOC!$I$162,if(AND(MOC!$J$161=true,MOC!$J$162=true),MOC!$I$161&amp;Liquor!U32&amp;MOC!$I$165,Liquor!U32)))))</f>
        <v/>
      </c>
      <c r="E4821" s="450" t="str">
        <f>if(Liquor!X32=0,"",if(ISBLANK(Liquor!X32),"",Liquor!X32))</f>
        <v/>
      </c>
      <c r="G4821" s="450" t="str">
        <f>Substitute(if(Liquor!X32=0,"",if(ISBLANK(Liquor!X32),"",if(AND(MOC!$J$164=true,MOC!$J$165=false),MOC!$I$164&amp;$B$4589,if(AND(MOC!$J$164=false,MOC!$J$165=true),$B$4589&amp;MOC!$I$165,if(AND(MOC!$J$164=true,MOC!$J$165=true),MOC!$I$164&amp;$B$4589&amp;MOC!$I$165,$B$4589)))))," Double ","")</f>
        <v/>
      </c>
      <c r="H4821" s="780">
        <f t="shared" si="49"/>
        <v>23</v>
      </c>
    </row>
    <row r="4822">
      <c r="A4822" s="779"/>
      <c r="D4822" s="795" t="str">
        <f>if(Liquor!X33=0,"",if(ISBLANK(Liquor!X33),"",if(AND(MOC!$J$161=true,MOC!$J$162=false),MOC!$I$164&amp;Liquor!U33,if(AND(MOC!$J$161=false,MOC!$J$162=true),Liquor!U33&amp;MOC!$I$162,if(AND(MOC!$J$161=true,MOC!$J$162=true),MOC!$I$161&amp;Liquor!U33&amp;MOC!$I$165,Liquor!U33)))))</f>
        <v/>
      </c>
      <c r="E4822" s="450" t="str">
        <f>if(Liquor!X33=0,"",if(ISBLANK(Liquor!X33),"",Liquor!X33))</f>
        <v/>
      </c>
      <c r="G4822" s="450" t="str">
        <f>Substitute(if(Liquor!X33=0,"",if(ISBLANK(Liquor!X33),"",if(AND(MOC!$J$164=true,MOC!$J$165=false),MOC!$I$164&amp;$B$4589,if(AND(MOC!$J$164=false,MOC!$J$165=true),$B$4589&amp;MOC!$I$165,if(AND(MOC!$J$164=true,MOC!$J$165=true),MOC!$I$164&amp;$B$4589&amp;MOC!$I$165,$B$4589)))))," Double ","")</f>
        <v/>
      </c>
      <c r="H4822" s="780">
        <f t="shared" si="49"/>
        <v>24</v>
      </c>
    </row>
    <row r="4823">
      <c r="A4823" s="779"/>
      <c r="D4823" s="795" t="str">
        <f>if(Liquor!X34=0,"",if(ISBLANK(Liquor!X34),"",if(AND(MOC!$J$161=true,MOC!$J$162=false),MOC!$I$164&amp;Liquor!U34,if(AND(MOC!$J$161=false,MOC!$J$162=true),Liquor!U34&amp;MOC!$I$162,if(AND(MOC!$J$161=true,MOC!$J$162=true),MOC!$I$161&amp;Liquor!U34&amp;MOC!$I$165,Liquor!U34)))))</f>
        <v/>
      </c>
      <c r="E4823" s="450" t="str">
        <f>if(Liquor!X34=0,"",if(ISBLANK(Liquor!X34),"",Liquor!X34))</f>
        <v/>
      </c>
      <c r="G4823" s="450" t="str">
        <f>Substitute(if(Liquor!X34=0,"",if(ISBLANK(Liquor!X34),"",if(AND(MOC!$J$164=true,MOC!$J$165=false),MOC!$I$164&amp;$B$4589,if(AND(MOC!$J$164=false,MOC!$J$165=true),$B$4589&amp;MOC!$I$165,if(AND(MOC!$J$164=true,MOC!$J$165=true),MOC!$I$164&amp;$B$4589&amp;MOC!$I$165,$B$4589)))))," Double ","")</f>
        <v/>
      </c>
      <c r="H4823" s="780">
        <f t="shared" si="49"/>
        <v>25</v>
      </c>
    </row>
    <row r="4824">
      <c r="A4824" s="779"/>
      <c r="D4824" s="795" t="str">
        <f>if(Liquor!X35=0,"",if(ISBLANK(Liquor!X35),"",if(AND(MOC!$J$161=true,MOC!$J$162=false),MOC!$I$164&amp;Liquor!U35,if(AND(MOC!$J$161=false,MOC!$J$162=true),Liquor!U35&amp;MOC!$I$162,if(AND(MOC!$J$161=true,MOC!$J$162=true),MOC!$I$161&amp;Liquor!U35&amp;MOC!$I$165,Liquor!U35)))))</f>
        <v/>
      </c>
      <c r="E4824" s="450" t="str">
        <f>if(Liquor!X35=0,"",if(ISBLANK(Liquor!X35),"",Liquor!X35))</f>
        <v/>
      </c>
      <c r="G4824" s="450" t="str">
        <f>Substitute(if(Liquor!X35=0,"",if(ISBLANK(Liquor!X35),"",if(AND(MOC!$J$164=true,MOC!$J$165=false),MOC!$I$164&amp;$B$4589,if(AND(MOC!$J$164=false,MOC!$J$165=true),$B$4589&amp;MOC!$I$165,if(AND(MOC!$J$164=true,MOC!$J$165=true),MOC!$I$164&amp;$B$4589&amp;MOC!$I$165,$B$4589)))))," Double ","")</f>
        <v/>
      </c>
      <c r="H4824" s="780">
        <f t="shared" si="49"/>
        <v>26</v>
      </c>
    </row>
    <row r="4825">
      <c r="A4825" s="779"/>
      <c r="D4825" s="795" t="str">
        <f>if(Liquor!X36=0,"",if(ISBLANK(Liquor!X36),"",if(AND(MOC!$J$161=true,MOC!$J$162=false),MOC!$I$164&amp;Liquor!U36,if(AND(MOC!$J$161=false,MOC!$J$162=true),Liquor!U36&amp;MOC!$I$162,if(AND(MOC!$J$161=true,MOC!$J$162=true),MOC!$I$161&amp;Liquor!U36&amp;MOC!$I$165,Liquor!U36)))))</f>
        <v/>
      </c>
      <c r="E4825" s="450" t="str">
        <f>if(Liquor!X36=0,"",if(ISBLANK(Liquor!X36),"",Liquor!X36))</f>
        <v/>
      </c>
      <c r="G4825" s="450" t="str">
        <f>Substitute(if(Liquor!X36=0,"",if(ISBLANK(Liquor!X36),"",if(AND(MOC!$J$164=true,MOC!$J$165=false),MOC!$I$164&amp;$B$4589,if(AND(MOC!$J$164=false,MOC!$J$165=true),$B$4589&amp;MOC!$I$165,if(AND(MOC!$J$164=true,MOC!$J$165=true),MOC!$I$164&amp;$B$4589&amp;MOC!$I$165,$B$4589)))))," Double ","")</f>
        <v/>
      </c>
      <c r="H4825" s="780">
        <f t="shared" si="49"/>
        <v>27</v>
      </c>
    </row>
    <row r="4826">
      <c r="A4826" s="779"/>
      <c r="D4826" s="795" t="str">
        <f>if(Liquor!X37=0,"",if(ISBLANK(Liquor!X37),"",if(AND(MOC!$J$161=true,MOC!$J$162=false),MOC!$I$164&amp;Liquor!U37,if(AND(MOC!$J$161=false,MOC!$J$162=true),Liquor!U37&amp;MOC!$I$162,if(AND(MOC!$J$161=true,MOC!$J$162=true),MOC!$I$161&amp;Liquor!U37&amp;MOC!$I$165,Liquor!U37)))))</f>
        <v/>
      </c>
      <c r="E4826" s="450" t="str">
        <f>if(Liquor!X37=0,"",if(ISBLANK(Liquor!X37),"",Liquor!X37))</f>
        <v/>
      </c>
      <c r="G4826" s="450" t="str">
        <f>Substitute(if(Liquor!X37=0,"",if(ISBLANK(Liquor!X37),"",if(AND(MOC!$J$164=true,MOC!$J$165=false),MOC!$I$164&amp;$B$4589,if(AND(MOC!$J$164=false,MOC!$J$165=true),$B$4589&amp;MOC!$I$165,if(AND(MOC!$J$164=true,MOC!$J$165=true),MOC!$I$164&amp;$B$4589&amp;MOC!$I$165,$B$4589)))))," Double ","")</f>
        <v/>
      </c>
      <c r="H4826" s="780">
        <f t="shared" si="49"/>
        <v>28</v>
      </c>
    </row>
    <row r="4827">
      <c r="A4827" s="779"/>
      <c r="D4827" s="795" t="str">
        <f>if(Liquor!X38=0,"",if(ISBLANK(Liquor!X38),"",if(AND(MOC!$J$161=true,MOC!$J$162=false),MOC!$I$164&amp;Liquor!U38,if(AND(MOC!$J$161=false,MOC!$J$162=true),Liquor!U38&amp;MOC!$I$162,if(AND(MOC!$J$161=true,MOC!$J$162=true),MOC!$I$161&amp;Liquor!U38&amp;MOC!$I$165,Liquor!U38)))))</f>
        <v/>
      </c>
      <c r="E4827" s="450" t="str">
        <f>if(Liquor!X38=0,"",if(ISBLANK(Liquor!X38),"",Liquor!X38))</f>
        <v/>
      </c>
      <c r="G4827" s="450" t="str">
        <f>Substitute(if(Liquor!X38=0,"",if(ISBLANK(Liquor!X38),"",if(AND(MOC!$J$164=true,MOC!$J$165=false),MOC!$I$164&amp;$B$4589,if(AND(MOC!$J$164=false,MOC!$J$165=true),$B$4589&amp;MOC!$I$165,if(AND(MOC!$J$164=true,MOC!$J$165=true),MOC!$I$164&amp;$B$4589&amp;MOC!$I$165,$B$4589)))))," Double ","")</f>
        <v/>
      </c>
      <c r="H4827" s="780">
        <f t="shared" si="49"/>
        <v>29</v>
      </c>
    </row>
    <row r="4828">
      <c r="A4828" s="779"/>
      <c r="D4828" s="795" t="str">
        <f>if(Liquor!X39=0,"",if(ISBLANK(Liquor!X39),"",if(AND(MOC!$J$161=true,MOC!$J$162=false),MOC!$I$164&amp;Liquor!U39,if(AND(MOC!$J$161=false,MOC!$J$162=true),Liquor!U39&amp;MOC!$I$162,if(AND(MOC!$J$161=true,MOC!$J$162=true),MOC!$I$161&amp;Liquor!U39&amp;MOC!$I$165,Liquor!U39)))))</f>
        <v/>
      </c>
      <c r="E4828" s="450" t="str">
        <f>if(Liquor!X39=0,"",if(ISBLANK(Liquor!X39),"",Liquor!X39))</f>
        <v/>
      </c>
      <c r="G4828" s="450" t="str">
        <f>Substitute(if(Liquor!X39=0,"",if(ISBLANK(Liquor!X39),"",if(AND(MOC!$J$164=true,MOC!$J$165=false),MOC!$I$164&amp;$B$4589,if(AND(MOC!$J$164=false,MOC!$J$165=true),$B$4589&amp;MOC!$I$165,if(AND(MOC!$J$164=true,MOC!$J$165=true),MOC!$I$164&amp;$B$4589&amp;MOC!$I$165,$B$4589)))))," Double ","")</f>
        <v/>
      </c>
      <c r="H4828" s="780">
        <f t="shared" si="49"/>
        <v>30</v>
      </c>
    </row>
    <row r="4829">
      <c r="A4829" s="779"/>
      <c r="D4829" s="795" t="str">
        <f>if(Liquor!X40=0,"",if(ISBLANK(Liquor!X40),"",if(AND(MOC!$J$161=true,MOC!$J$162=false),MOC!$I$164&amp;Liquor!U40,if(AND(MOC!$J$161=false,MOC!$J$162=true),Liquor!U40&amp;MOC!$I$162,if(AND(MOC!$J$161=true,MOC!$J$162=true),MOC!$I$161&amp;Liquor!U40&amp;MOC!$I$165,Liquor!U40)))))</f>
        <v/>
      </c>
      <c r="E4829" s="450" t="str">
        <f>if(Liquor!X40=0,"",if(ISBLANK(Liquor!X40),"",Liquor!X40))</f>
        <v/>
      </c>
      <c r="G4829" s="450" t="str">
        <f>Substitute(if(Liquor!X40=0,"",if(ISBLANK(Liquor!X40),"",if(AND(MOC!$J$164=true,MOC!$J$165=false),MOC!$I$164&amp;$B$4589,if(AND(MOC!$J$164=false,MOC!$J$165=true),$B$4589&amp;MOC!$I$165,if(AND(MOC!$J$164=true,MOC!$J$165=true),MOC!$I$164&amp;$B$4589&amp;MOC!$I$165,$B$4589)))))," Double ","")</f>
        <v/>
      </c>
      <c r="H4829" s="780">
        <f t="shared" si="49"/>
        <v>31</v>
      </c>
    </row>
    <row r="4830">
      <c r="A4830" s="779"/>
      <c r="D4830" s="795" t="str">
        <f>if(Liquor!X41=0,"",if(ISBLANK(Liquor!X41),"",if(AND(MOC!$J$161=true,MOC!$J$162=false),MOC!$I$164&amp;Liquor!U41,if(AND(MOC!$J$161=false,MOC!$J$162=true),Liquor!U41&amp;MOC!$I$162,if(AND(MOC!$J$161=true,MOC!$J$162=true),MOC!$I$161&amp;Liquor!U41&amp;MOC!$I$165,Liquor!U41)))))</f>
        <v/>
      </c>
      <c r="E4830" s="450" t="str">
        <f>if(Liquor!X41=0,"",if(ISBLANK(Liquor!X41),"",Liquor!X41))</f>
        <v/>
      </c>
      <c r="G4830" s="450" t="str">
        <f>Substitute(if(Liquor!X41=0,"",if(ISBLANK(Liquor!X41),"",if(AND(MOC!$J$164=true,MOC!$J$165=false),MOC!$I$164&amp;$B$4589,if(AND(MOC!$J$164=false,MOC!$J$165=true),$B$4589&amp;MOC!$I$165,if(AND(MOC!$J$164=true,MOC!$J$165=true),MOC!$I$164&amp;$B$4589&amp;MOC!$I$165,$B$4589)))))," Double ","")</f>
        <v/>
      </c>
      <c r="H4830" s="780">
        <f t="shared" si="49"/>
        <v>32</v>
      </c>
    </row>
    <row r="4831">
      <c r="A4831" s="779"/>
      <c r="D4831" s="795" t="str">
        <f>if(Liquor!X42=0,"",if(ISBLANK(Liquor!X42),"",if(AND(MOC!$J$161=true,MOC!$J$162=false),MOC!$I$164&amp;Liquor!U42,if(AND(MOC!$J$161=false,MOC!$J$162=true),Liquor!U42&amp;MOC!$I$162,if(AND(MOC!$J$161=true,MOC!$J$162=true),MOC!$I$161&amp;Liquor!U42&amp;MOC!$I$165,Liquor!U42)))))</f>
        <v/>
      </c>
      <c r="E4831" s="450" t="str">
        <f>if(Liquor!X42=0,"",if(ISBLANK(Liquor!X42),"",Liquor!X42))</f>
        <v/>
      </c>
      <c r="G4831" s="450" t="str">
        <f>Substitute(if(Liquor!X42=0,"",if(ISBLANK(Liquor!X42),"",if(AND(MOC!$J$164=true,MOC!$J$165=false),MOC!$I$164&amp;$B$4589,if(AND(MOC!$J$164=false,MOC!$J$165=true),$B$4589&amp;MOC!$I$165,if(AND(MOC!$J$164=true,MOC!$J$165=true),MOC!$I$164&amp;$B$4589&amp;MOC!$I$165,$B$4589)))))," Double ","")</f>
        <v/>
      </c>
      <c r="H4831" s="780">
        <f t="shared" si="49"/>
        <v>33</v>
      </c>
    </row>
    <row r="4832">
      <c r="A4832" s="779"/>
      <c r="D4832" s="795" t="str">
        <f>if(Liquor!X43=0,"",if(ISBLANK(Liquor!X43),"",if(AND(MOC!$J$161=true,MOC!$J$162=false),MOC!$I$164&amp;Liquor!U43,if(AND(MOC!$J$161=false,MOC!$J$162=true),Liquor!U43&amp;MOC!$I$162,if(AND(MOC!$J$161=true,MOC!$J$162=true),MOC!$I$161&amp;Liquor!U43&amp;MOC!$I$165,Liquor!U43)))))</f>
        <v/>
      </c>
      <c r="E4832" s="450" t="str">
        <f>if(Liquor!X43=0,"",if(ISBLANK(Liquor!X43),"",Liquor!X43))</f>
        <v/>
      </c>
      <c r="G4832" s="450" t="str">
        <f>Substitute(if(Liquor!X43=0,"",if(ISBLANK(Liquor!X43),"",if(AND(MOC!$J$164=true,MOC!$J$165=false),MOC!$I$164&amp;$B$4589,if(AND(MOC!$J$164=false,MOC!$J$165=true),$B$4589&amp;MOC!$I$165,if(AND(MOC!$J$164=true,MOC!$J$165=true),MOC!$I$164&amp;$B$4589&amp;MOC!$I$165,$B$4589)))))," Double ","")</f>
        <v/>
      </c>
      <c r="H4832" s="780">
        <f t="shared" si="49"/>
        <v>34</v>
      </c>
    </row>
    <row r="4833">
      <c r="A4833" s="779"/>
      <c r="D4833" s="795" t="str">
        <f>if(Liquor!X44=0,"",if(ISBLANK(Liquor!X44),"",if(AND(MOC!$J$161=true,MOC!$J$162=false),MOC!$I$164&amp;Liquor!U44,if(AND(MOC!$J$161=false,MOC!$J$162=true),Liquor!U44&amp;MOC!$I$162,if(AND(MOC!$J$161=true,MOC!$J$162=true),MOC!$I$161&amp;Liquor!U44&amp;MOC!$I$165,Liquor!U44)))))</f>
        <v/>
      </c>
      <c r="E4833" s="450" t="str">
        <f>if(Liquor!X44=0,"",if(ISBLANK(Liquor!X44),"",Liquor!X44))</f>
        <v/>
      </c>
      <c r="G4833" s="450" t="str">
        <f>Substitute(if(Liquor!X44=0,"",if(ISBLANK(Liquor!X44),"",if(AND(MOC!$J$164=true,MOC!$J$165=false),MOC!$I$164&amp;$B$4589,if(AND(MOC!$J$164=false,MOC!$J$165=true),$B$4589&amp;MOC!$I$165,if(AND(MOC!$J$164=true,MOC!$J$165=true),MOC!$I$164&amp;$B$4589&amp;MOC!$I$165,$B$4589)))))," Double ","")</f>
        <v/>
      </c>
      <c r="H4833" s="780">
        <f t="shared" si="49"/>
        <v>35</v>
      </c>
    </row>
    <row r="4834">
      <c r="A4834" s="779"/>
      <c r="D4834" s="795" t="str">
        <f>if(Liquor!X45=0,"",if(ISBLANK(Liquor!X45),"",if(AND(MOC!$J$161=true,MOC!$J$162=false),MOC!$I$164&amp;Liquor!U45,if(AND(MOC!$J$161=false,MOC!$J$162=true),Liquor!U45&amp;MOC!$I$162,if(AND(MOC!$J$161=true,MOC!$J$162=true),MOC!$I$161&amp;Liquor!U45&amp;MOC!$I$165,Liquor!U45)))))</f>
        <v/>
      </c>
      <c r="E4834" s="450" t="str">
        <f>if(Liquor!X45=0,"",if(ISBLANK(Liquor!X45),"",Liquor!X45))</f>
        <v/>
      </c>
      <c r="G4834" s="450" t="str">
        <f>Substitute(if(Liquor!X45=0,"",if(ISBLANK(Liquor!X45),"",if(AND(MOC!$J$164=true,MOC!$J$165=false),MOC!$I$164&amp;$B$4589,if(AND(MOC!$J$164=false,MOC!$J$165=true),$B$4589&amp;MOC!$I$165,if(AND(MOC!$J$164=true,MOC!$J$165=true),MOC!$I$164&amp;$B$4589&amp;MOC!$I$165,$B$4589)))))," Double ","")</f>
        <v/>
      </c>
      <c r="H4834" s="780">
        <f t="shared" si="49"/>
        <v>36</v>
      </c>
    </row>
    <row r="4835">
      <c r="A4835" s="779"/>
      <c r="D4835" s="795" t="str">
        <f>if(Liquor!X46=0,"",if(ISBLANK(Liquor!X46),"",if(AND(MOC!$J$161=true,MOC!$J$162=false),MOC!$I$164&amp;Liquor!U46,if(AND(MOC!$J$161=false,MOC!$J$162=true),Liquor!U46&amp;MOC!$I$162,if(AND(MOC!$J$161=true,MOC!$J$162=true),MOC!$I$161&amp;Liquor!U46&amp;MOC!$I$165,Liquor!U46)))))</f>
        <v/>
      </c>
      <c r="E4835" s="450" t="str">
        <f>if(Liquor!X46=0,"",if(ISBLANK(Liquor!X46),"",Liquor!X46))</f>
        <v/>
      </c>
      <c r="G4835" s="450" t="str">
        <f>Substitute(if(Liquor!X46=0,"",if(ISBLANK(Liquor!X46),"",if(AND(MOC!$J$164=true,MOC!$J$165=false),MOC!$I$164&amp;$B$4589,if(AND(MOC!$J$164=false,MOC!$J$165=true),$B$4589&amp;MOC!$I$165,if(AND(MOC!$J$164=true,MOC!$J$165=true),MOC!$I$164&amp;$B$4589&amp;MOC!$I$165,$B$4589)))))," Double ","")</f>
        <v/>
      </c>
      <c r="H4835" s="780">
        <f t="shared" si="49"/>
        <v>37</v>
      </c>
    </row>
    <row r="4836">
      <c r="A4836" s="779"/>
      <c r="D4836" s="795" t="str">
        <f>if(Liquor!X47=0,"",if(ISBLANK(Liquor!X47),"",if(AND(MOC!$J$161=true,MOC!$J$162=false),MOC!$I$164&amp;Liquor!U47,if(AND(MOC!$J$161=false,MOC!$J$162=true),Liquor!U47&amp;MOC!$I$162,if(AND(MOC!$J$161=true,MOC!$J$162=true),MOC!$I$161&amp;Liquor!U47&amp;MOC!$I$165,Liquor!U47)))))</f>
        <v/>
      </c>
      <c r="E4836" s="450" t="str">
        <f>if(Liquor!X47=0,"",if(ISBLANK(Liquor!X47),"",Liquor!X47))</f>
        <v/>
      </c>
      <c r="G4836" s="450" t="str">
        <f>Substitute(if(Liquor!X47=0,"",if(ISBLANK(Liquor!X47),"",if(AND(MOC!$J$164=true,MOC!$J$165=false),MOC!$I$164&amp;$B$4589,if(AND(MOC!$J$164=false,MOC!$J$165=true),$B$4589&amp;MOC!$I$165,if(AND(MOC!$J$164=true,MOC!$J$165=true),MOC!$I$164&amp;$B$4589&amp;MOC!$I$165,$B$4589)))))," Double ","")</f>
        <v/>
      </c>
      <c r="H4836" s="780">
        <f t="shared" si="49"/>
        <v>38</v>
      </c>
    </row>
    <row r="4837">
      <c r="A4837" s="779"/>
      <c r="D4837" s="795" t="str">
        <f>if(Liquor!X48=0,"",if(ISBLANK(Liquor!X48),"",if(AND(MOC!$J$161=true,MOC!$J$162=false),MOC!$I$164&amp;Liquor!U48,if(AND(MOC!$J$161=false,MOC!$J$162=true),Liquor!U48&amp;MOC!$I$162,if(AND(MOC!$J$161=true,MOC!$J$162=true),MOC!$I$161&amp;Liquor!U48&amp;MOC!$I$165,Liquor!U48)))))</f>
        <v/>
      </c>
      <c r="E4837" s="450" t="str">
        <f>if(Liquor!X48=0,"",if(ISBLANK(Liquor!X48),"",Liquor!X48))</f>
        <v/>
      </c>
      <c r="G4837" s="450" t="str">
        <f>Substitute(if(Liquor!X48=0,"",if(ISBLANK(Liquor!X48),"",if(AND(MOC!$J$164=true,MOC!$J$165=false),MOC!$I$164&amp;$B$4589,if(AND(MOC!$J$164=false,MOC!$J$165=true),$B$4589&amp;MOC!$I$165,if(AND(MOC!$J$164=true,MOC!$J$165=true),MOC!$I$164&amp;$B$4589&amp;MOC!$I$165,$B$4589)))))," Double ","")</f>
        <v/>
      </c>
      <c r="H4837" s="780">
        <f t="shared" si="49"/>
        <v>39</v>
      </c>
    </row>
    <row r="4838">
      <c r="A4838" s="779"/>
      <c r="D4838" s="795" t="str">
        <f>if(Liquor!X49=0,"",if(ISBLANK(Liquor!X49),"",if(AND(MOC!$J$161=true,MOC!$J$162=false),MOC!$I$164&amp;Liquor!U49,if(AND(MOC!$J$161=false,MOC!$J$162=true),Liquor!U49&amp;MOC!$I$162,if(AND(MOC!$J$161=true,MOC!$J$162=true),MOC!$I$161&amp;Liquor!U49&amp;MOC!$I$165,Liquor!U49)))))</f>
        <v/>
      </c>
      <c r="E4838" s="450" t="str">
        <f>if(Liquor!X49=0,"",if(ISBLANK(Liquor!X49),"",Liquor!X49))</f>
        <v/>
      </c>
      <c r="G4838" s="450" t="str">
        <f>Substitute(if(Liquor!X49=0,"",if(ISBLANK(Liquor!X49),"",if(AND(MOC!$J$164=true,MOC!$J$165=false),MOC!$I$164&amp;$B$4589,if(AND(MOC!$J$164=false,MOC!$J$165=true),$B$4589&amp;MOC!$I$165,if(AND(MOC!$J$164=true,MOC!$J$165=true),MOC!$I$164&amp;$B$4589&amp;MOC!$I$165,$B$4589)))))," Double ","")</f>
        <v/>
      </c>
      <c r="H4838" s="780">
        <f t="shared" si="49"/>
        <v>40</v>
      </c>
    </row>
    <row r="4839">
      <c r="A4839" s="779"/>
      <c r="D4839" s="795" t="str">
        <f>if(Liquor!X50=0,"",if(ISBLANK(Liquor!X50),"",if(AND(MOC!$J$161=true,MOC!$J$162=false),MOC!$I$164&amp;Liquor!U50,if(AND(MOC!$J$161=false,MOC!$J$162=true),Liquor!U50&amp;MOC!$I$162,if(AND(MOC!$J$161=true,MOC!$J$162=true),MOC!$I$161&amp;Liquor!U50&amp;MOC!$I$165,Liquor!U50)))))</f>
        <v/>
      </c>
      <c r="E4839" s="450" t="str">
        <f>if(Liquor!X50=0,"",if(ISBLANK(Liquor!X50),"",Liquor!X50))</f>
        <v/>
      </c>
      <c r="G4839" s="450" t="str">
        <f>Substitute(if(Liquor!X50=0,"",if(ISBLANK(Liquor!X50),"",if(AND(MOC!$J$164=true,MOC!$J$165=false),MOC!$I$164&amp;$B$4589,if(AND(MOC!$J$164=false,MOC!$J$165=true),$B$4589&amp;MOC!$I$165,if(AND(MOC!$J$164=true,MOC!$J$165=true),MOC!$I$164&amp;$B$4589&amp;MOC!$I$165,$B$4589)))))," Double ","")</f>
        <v/>
      </c>
      <c r="H4839" s="780">
        <f t="shared" si="49"/>
        <v>41</v>
      </c>
    </row>
    <row r="4840">
      <c r="A4840" s="779"/>
      <c r="D4840" s="795" t="str">
        <f>if(Liquor!X51=0,"",if(ISBLANK(Liquor!X51),"",if(AND(MOC!$J$161=true,MOC!$J$162=false),MOC!$I$164&amp;Liquor!U51,if(AND(MOC!$J$161=false,MOC!$J$162=true),Liquor!U51&amp;MOC!$I$162,if(AND(MOC!$J$161=true,MOC!$J$162=true),MOC!$I$161&amp;Liquor!U51&amp;MOC!$I$165,Liquor!U51)))))</f>
        <v/>
      </c>
      <c r="E4840" s="450" t="str">
        <f>if(Liquor!X51=0,"",if(ISBLANK(Liquor!X51),"",Liquor!X51))</f>
        <v/>
      </c>
      <c r="G4840" s="450" t="str">
        <f>Substitute(if(Liquor!X51=0,"",if(ISBLANK(Liquor!X51),"",if(AND(MOC!$J$164=true,MOC!$J$165=false),MOC!$I$164&amp;$B$4589,if(AND(MOC!$J$164=false,MOC!$J$165=true),$B$4589&amp;MOC!$I$165,if(AND(MOC!$J$164=true,MOC!$J$165=true),MOC!$I$164&amp;$B$4589&amp;MOC!$I$165,$B$4589)))))," Double ","")</f>
        <v/>
      </c>
      <c r="H4840" s="780">
        <f t="shared" si="49"/>
        <v>42</v>
      </c>
    </row>
    <row r="4841">
      <c r="A4841" s="779"/>
      <c r="D4841" s="795" t="str">
        <f>if(Liquor!X52=0,"",if(ISBLANK(Liquor!X52),"",if(AND(MOC!$J$161=true,MOC!$J$162=false),MOC!$I$164&amp;Liquor!U52,if(AND(MOC!$J$161=false,MOC!$J$162=true),Liquor!U52&amp;MOC!$I$162,if(AND(MOC!$J$161=true,MOC!$J$162=true),MOC!$I$161&amp;Liquor!U52&amp;MOC!$I$165,Liquor!U52)))))</f>
        <v/>
      </c>
      <c r="E4841" s="450" t="str">
        <f>if(Liquor!X52=0,"",if(ISBLANK(Liquor!X52),"",Liquor!X52))</f>
        <v/>
      </c>
      <c r="G4841" s="450" t="str">
        <f>Substitute(if(Liquor!X52=0,"",if(ISBLANK(Liquor!X52),"",if(AND(MOC!$J$164=true,MOC!$J$165=false),MOC!$I$164&amp;$B$4589,if(AND(MOC!$J$164=false,MOC!$J$165=true),$B$4589&amp;MOC!$I$165,if(AND(MOC!$J$164=true,MOC!$J$165=true),MOC!$I$164&amp;$B$4589&amp;MOC!$I$165,$B$4589)))))," Double ","")</f>
        <v/>
      </c>
      <c r="H4841" s="780">
        <f t="shared" si="49"/>
        <v>43</v>
      </c>
    </row>
    <row r="4842">
      <c r="A4842" s="779"/>
      <c r="D4842" s="795" t="str">
        <f>if(Liquor!X53=0,"",if(ISBLANK(Liquor!X53),"",if(AND(MOC!$J$161=true,MOC!$J$162=false),MOC!$I$164&amp;Liquor!U53,if(AND(MOC!$J$161=false,MOC!$J$162=true),Liquor!U53&amp;MOC!$I$162,if(AND(MOC!$J$161=true,MOC!$J$162=true),MOC!$I$161&amp;Liquor!U53&amp;MOC!$I$165,Liquor!U53)))))</f>
        <v/>
      </c>
      <c r="E4842" s="450" t="str">
        <f>if(Liquor!X53=0,"",if(ISBLANK(Liquor!X53),"",Liquor!X53))</f>
        <v/>
      </c>
      <c r="G4842" s="450" t="str">
        <f>Substitute(if(Liquor!X53=0,"",if(ISBLANK(Liquor!X53),"",if(AND(MOC!$J$164=true,MOC!$J$165=false),MOC!$I$164&amp;$B$4589,if(AND(MOC!$J$164=false,MOC!$J$165=true),$B$4589&amp;MOC!$I$165,if(AND(MOC!$J$164=true,MOC!$J$165=true),MOC!$I$164&amp;$B$4589&amp;MOC!$I$165,$B$4589)))))," Double ","")</f>
        <v/>
      </c>
      <c r="H4842" s="780">
        <f t="shared" si="49"/>
        <v>44</v>
      </c>
    </row>
    <row r="4843">
      <c r="A4843" s="779"/>
      <c r="D4843" s="795" t="str">
        <f>if(Liquor!X54=0,"",if(ISBLANK(Liquor!X54),"",if(AND(MOC!$J$161=true,MOC!$J$162=false),MOC!$I$164&amp;Liquor!U54,if(AND(MOC!$J$161=false,MOC!$J$162=true),Liquor!U54&amp;MOC!$I$162,if(AND(MOC!$J$161=true,MOC!$J$162=true),MOC!$I$161&amp;Liquor!U54&amp;MOC!$I$165,Liquor!U54)))))</f>
        <v/>
      </c>
      <c r="E4843" s="450" t="str">
        <f>if(Liquor!X54=0,"",if(ISBLANK(Liquor!X54),"",Liquor!X54))</f>
        <v/>
      </c>
      <c r="G4843" s="450" t="str">
        <f>Substitute(if(Liquor!X54=0,"",if(ISBLANK(Liquor!X54),"",if(AND(MOC!$J$164=true,MOC!$J$165=false),MOC!$I$164&amp;$B$4589,if(AND(MOC!$J$164=false,MOC!$J$165=true),$B$4589&amp;MOC!$I$165,if(AND(MOC!$J$164=true,MOC!$J$165=true),MOC!$I$164&amp;$B$4589&amp;MOC!$I$165,$B$4589)))))," Double ","")</f>
        <v/>
      </c>
      <c r="H4843" s="780">
        <f t="shared" si="49"/>
        <v>45</v>
      </c>
    </row>
    <row r="4844">
      <c r="A4844" s="779"/>
      <c r="D4844" s="795" t="str">
        <f>if(Liquor!X55=0,"",if(ISBLANK(Liquor!X55),"",if(AND(MOC!$J$161=true,MOC!$J$162=false),MOC!$I$164&amp;Liquor!U55,if(AND(MOC!$J$161=false,MOC!$J$162=true),Liquor!U55&amp;MOC!$I$162,if(AND(MOC!$J$161=true,MOC!$J$162=true),MOC!$I$161&amp;Liquor!U55&amp;MOC!$I$165,Liquor!U55)))))</f>
        <v/>
      </c>
      <c r="E4844" s="450" t="str">
        <f>if(Liquor!X55=0,"",if(ISBLANK(Liquor!X55),"",Liquor!X55))</f>
        <v/>
      </c>
      <c r="G4844" s="450" t="str">
        <f>Substitute(if(Liquor!X55=0,"",if(ISBLANK(Liquor!X55),"",if(AND(MOC!$J$164=true,MOC!$J$165=false),MOC!$I$164&amp;$B$4589,if(AND(MOC!$J$164=false,MOC!$J$165=true),$B$4589&amp;MOC!$I$165,if(AND(MOC!$J$164=true,MOC!$J$165=true),MOC!$I$164&amp;$B$4589&amp;MOC!$I$165,$B$4589)))))," Double ","")</f>
        <v/>
      </c>
      <c r="H4844" s="780">
        <f t="shared" si="49"/>
        <v>46</v>
      </c>
    </row>
    <row r="4845">
      <c r="A4845" s="779"/>
      <c r="D4845" s="795" t="str">
        <f>if(Liquor!X56=0,"",if(ISBLANK(Liquor!X56),"",if(AND(MOC!$J$161=true,MOC!$J$162=false),MOC!$I$164&amp;Liquor!U56,if(AND(MOC!$J$161=false,MOC!$J$162=true),Liquor!U56&amp;MOC!$I$162,if(AND(MOC!$J$161=true,MOC!$J$162=true),MOC!$I$161&amp;Liquor!U56&amp;MOC!$I$165,Liquor!U56)))))</f>
        <v/>
      </c>
      <c r="E4845" s="450" t="str">
        <f>if(Liquor!X56=0,"",if(ISBLANK(Liquor!X56),"",Liquor!X56))</f>
        <v/>
      </c>
      <c r="G4845" s="450" t="str">
        <f>Substitute(if(Liquor!X56=0,"",if(ISBLANK(Liquor!X56),"",if(AND(MOC!$J$164=true,MOC!$J$165=false),MOC!$I$164&amp;$B$4589,if(AND(MOC!$J$164=false,MOC!$J$165=true),$B$4589&amp;MOC!$I$165,if(AND(MOC!$J$164=true,MOC!$J$165=true),MOC!$I$164&amp;$B$4589&amp;MOC!$I$165,$B$4589)))))," Double ","")</f>
        <v/>
      </c>
      <c r="H4845" s="780">
        <f t="shared" si="49"/>
        <v>47</v>
      </c>
    </row>
    <row r="4846">
      <c r="A4846" s="779"/>
      <c r="D4846" s="795" t="str">
        <f>if(Liquor!X57=0,"",if(ISBLANK(Liquor!X57),"",if(AND(MOC!$J$161=true,MOC!$J$162=false),MOC!$I$164&amp;Liquor!U57,if(AND(MOC!$J$161=false,MOC!$J$162=true),Liquor!U57&amp;MOC!$I$162,if(AND(MOC!$J$161=true,MOC!$J$162=true),MOC!$I$161&amp;Liquor!U57&amp;MOC!$I$165,Liquor!U57)))))</f>
        <v/>
      </c>
      <c r="E4846" s="450" t="str">
        <f>if(Liquor!X57=0,"",if(ISBLANK(Liquor!X57),"",Liquor!X57))</f>
        <v/>
      </c>
      <c r="G4846" s="450" t="str">
        <f>Substitute(if(Liquor!X57=0,"",if(ISBLANK(Liquor!X57),"",if(AND(MOC!$J$164=true,MOC!$J$165=false),MOC!$I$164&amp;$B$4589,if(AND(MOC!$J$164=false,MOC!$J$165=true),$B$4589&amp;MOC!$I$165,if(AND(MOC!$J$164=true,MOC!$J$165=true),MOC!$I$164&amp;$B$4589&amp;MOC!$I$165,$B$4589)))))," Double ","")</f>
        <v/>
      </c>
      <c r="H4846" s="780">
        <f t="shared" si="49"/>
        <v>48</v>
      </c>
    </row>
    <row r="4847">
      <c r="A4847" s="779"/>
      <c r="D4847" s="795" t="str">
        <f>if(Liquor!X58=0,"",if(ISBLANK(Liquor!X58),"",if(AND(MOC!$J$161=true,MOC!$J$162=false),MOC!$I$164&amp;Liquor!U58,if(AND(MOC!$J$161=false,MOC!$J$162=true),Liquor!U58&amp;MOC!$I$162,if(AND(MOC!$J$161=true,MOC!$J$162=true),MOC!$I$161&amp;Liquor!U58&amp;MOC!$I$165,Liquor!U58)))))</f>
        <v/>
      </c>
      <c r="E4847" s="450" t="str">
        <f>if(Liquor!X58=0,"",if(ISBLANK(Liquor!X58),"",Liquor!X58))</f>
        <v/>
      </c>
      <c r="G4847" s="450" t="str">
        <f>Substitute(if(Liquor!X58=0,"",if(ISBLANK(Liquor!X58),"",if(AND(MOC!$J$164=true,MOC!$J$165=false),MOC!$I$164&amp;$B$4589,if(AND(MOC!$J$164=false,MOC!$J$165=true),$B$4589&amp;MOC!$I$165,if(AND(MOC!$J$164=true,MOC!$J$165=true),MOC!$I$164&amp;$B$4589&amp;MOC!$I$165,$B$4589)))))," Double ","")</f>
        <v/>
      </c>
      <c r="H4847" s="780">
        <f t="shared" si="49"/>
        <v>49</v>
      </c>
    </row>
    <row r="4848">
      <c r="A4848" s="779"/>
      <c r="D4848" s="795" t="str">
        <f>if(Liquor!X59=0,"",if(ISBLANK(Liquor!X59),"",if(AND(MOC!$J$161=true,MOC!$J$162=false),MOC!$I$164&amp;Liquor!U59,if(AND(MOC!$J$161=false,MOC!$J$162=true),Liquor!U59&amp;MOC!$I$162,if(AND(MOC!$J$161=true,MOC!$J$162=true),MOC!$I$161&amp;Liquor!U59&amp;MOC!$I$165,Liquor!U59)))))</f>
        <v/>
      </c>
      <c r="E4848" s="450" t="str">
        <f>if(Liquor!X59=0,"",if(ISBLANK(Liquor!X59),"",Liquor!X59))</f>
        <v/>
      </c>
      <c r="G4848" s="450" t="str">
        <f>Substitute(if(Liquor!X59=0,"",if(ISBLANK(Liquor!X59),"",if(AND(MOC!$J$164=true,MOC!$J$165=false),MOC!$I$164&amp;$B$4589,if(AND(MOC!$J$164=false,MOC!$J$165=true),$B$4589&amp;MOC!$I$165,if(AND(MOC!$J$164=true,MOC!$J$165=true),MOC!$I$164&amp;$B$4589&amp;MOC!$I$165,$B$4589)))))," Double ","")</f>
        <v/>
      </c>
      <c r="H4848" s="780">
        <f t="shared" si="49"/>
        <v>50</v>
      </c>
    </row>
    <row r="4849">
      <c r="A4849" s="779"/>
      <c r="D4849" s="795" t="str">
        <f>if(Liquor!X60=0,"",if(ISBLANK(Liquor!X60),"",if(AND(MOC!$J$161=true,MOC!$J$162=false),MOC!$I$164&amp;Liquor!U60,if(AND(MOC!$J$161=false,MOC!$J$162=true),Liquor!U60&amp;MOC!$I$162,if(AND(MOC!$J$161=true,MOC!$J$162=true),MOC!$I$161&amp;Liquor!U60&amp;MOC!$I$165,Liquor!U60)))))</f>
        <v/>
      </c>
      <c r="E4849" s="450" t="str">
        <f>if(Liquor!X60=0,"",if(ISBLANK(Liquor!X60),"",Liquor!X60))</f>
        <v/>
      </c>
      <c r="G4849" s="450" t="str">
        <f>Substitute(if(Liquor!X60=0,"",if(ISBLANK(Liquor!X60),"",if(AND(MOC!$J$164=true,MOC!$J$165=false),MOC!$I$164&amp;$B$4589,if(AND(MOC!$J$164=false,MOC!$J$165=true),$B$4589&amp;MOC!$I$165,if(AND(MOC!$J$164=true,MOC!$J$165=true),MOC!$I$164&amp;$B$4589&amp;MOC!$I$165,$B$4589)))))," Double ","")</f>
        <v/>
      </c>
      <c r="H4849" s="780">
        <f t="shared" si="49"/>
        <v>51</v>
      </c>
    </row>
    <row r="4850">
      <c r="A4850" s="779"/>
      <c r="D4850" s="795" t="str">
        <f>if(Liquor!X61=0,"",if(ISBLANK(Liquor!X61),"",if(AND(MOC!$J$161=true,MOC!$J$162=false),MOC!$I$164&amp;Liquor!U61,if(AND(MOC!$J$161=false,MOC!$J$162=true),Liquor!U61&amp;MOC!$I$162,if(AND(MOC!$J$161=true,MOC!$J$162=true),MOC!$I$161&amp;Liquor!U61&amp;MOC!$I$165,Liquor!U61)))))</f>
        <v/>
      </c>
      <c r="E4850" s="450" t="str">
        <f>if(Liquor!X61=0,"",if(ISBLANK(Liquor!X61),"",Liquor!X61))</f>
        <v/>
      </c>
      <c r="G4850" s="450" t="str">
        <f>Substitute(if(Liquor!X61=0,"",if(ISBLANK(Liquor!X61),"",if(AND(MOC!$J$164=true,MOC!$J$165=false),MOC!$I$164&amp;$B$4589,if(AND(MOC!$J$164=false,MOC!$J$165=true),$B$4589&amp;MOC!$I$165,if(AND(MOC!$J$164=true,MOC!$J$165=true),MOC!$I$164&amp;$B$4589&amp;MOC!$I$165,$B$4589)))))," Double ","")</f>
        <v/>
      </c>
      <c r="H4850" s="780">
        <f t="shared" si="49"/>
        <v>52</v>
      </c>
    </row>
    <row r="4851">
      <c r="A4851" s="779"/>
      <c r="D4851" s="795" t="str">
        <f>if(Liquor!X62=0,"",if(ISBLANK(Liquor!X62),"",if(AND(MOC!$J$161=true,MOC!$J$162=false),MOC!$I$164&amp;Liquor!U62,if(AND(MOC!$J$161=false,MOC!$J$162=true),Liquor!U62&amp;MOC!$I$162,if(AND(MOC!$J$161=true,MOC!$J$162=true),MOC!$I$161&amp;Liquor!U62&amp;MOC!$I$165,Liquor!U62)))))</f>
        <v/>
      </c>
      <c r="E4851" s="450" t="str">
        <f>if(Liquor!X62=0,"",if(ISBLANK(Liquor!X62),"",Liquor!X62))</f>
        <v/>
      </c>
      <c r="G4851" s="450" t="str">
        <f>Substitute(if(Liquor!X62=0,"",if(ISBLANK(Liquor!X62),"",if(AND(MOC!$J$164=true,MOC!$J$165=false),MOC!$I$164&amp;$B$4589,if(AND(MOC!$J$164=false,MOC!$J$165=true),$B$4589&amp;MOC!$I$165,if(AND(MOC!$J$164=true,MOC!$J$165=true),MOC!$I$164&amp;$B$4589&amp;MOC!$I$165,$B$4589)))))," Double ","")</f>
        <v/>
      </c>
      <c r="H4851" s="780">
        <f t="shared" si="49"/>
        <v>53</v>
      </c>
    </row>
    <row r="4852">
      <c r="A4852" s="779"/>
      <c r="D4852" s="795" t="str">
        <f>if(Liquor!X63=0,"",if(ISBLANK(Liquor!X63),"",if(AND(MOC!$J$161=true,MOC!$J$162=false),MOC!$I$164&amp;Liquor!U63,if(AND(MOC!$J$161=false,MOC!$J$162=true),Liquor!U63&amp;MOC!$I$162,if(AND(MOC!$J$161=true,MOC!$J$162=true),MOC!$I$161&amp;Liquor!U63&amp;MOC!$I$165,Liquor!U63)))))</f>
        <v/>
      </c>
      <c r="E4852" s="450" t="str">
        <f>if(Liquor!X63=0,"",if(ISBLANK(Liquor!X63),"",Liquor!X63))</f>
        <v/>
      </c>
      <c r="G4852" s="450" t="str">
        <f>Substitute(if(Liquor!X63=0,"",if(ISBLANK(Liquor!X63),"",if(AND(MOC!$J$164=true,MOC!$J$165=false),MOC!$I$164&amp;$B$4589,if(AND(MOC!$J$164=false,MOC!$J$165=true),$B$4589&amp;MOC!$I$165,if(AND(MOC!$J$164=true,MOC!$J$165=true),MOC!$I$164&amp;$B$4589&amp;MOC!$I$165,$B$4589)))))," Double ","")</f>
        <v/>
      </c>
      <c r="H4852" s="780">
        <f t="shared" si="49"/>
        <v>54</v>
      </c>
    </row>
    <row r="4853">
      <c r="A4853" s="779"/>
      <c r="D4853" s="795" t="str">
        <f>if(Liquor!X64=0,"",if(ISBLANK(Liquor!X64),"",if(AND(MOC!$J$161=true,MOC!$J$162=false),MOC!$I$164&amp;Liquor!U64,if(AND(MOC!$J$161=false,MOC!$J$162=true),Liquor!U64&amp;MOC!$I$162,if(AND(MOC!$J$161=true,MOC!$J$162=true),MOC!$I$161&amp;Liquor!U64&amp;MOC!$I$165,Liquor!U64)))))</f>
        <v/>
      </c>
      <c r="E4853" s="450" t="str">
        <f>if(Liquor!X64=0,"",if(ISBLANK(Liquor!X64),"",Liquor!X64))</f>
        <v/>
      </c>
      <c r="G4853" s="450" t="str">
        <f>Substitute(if(Liquor!X64=0,"",if(ISBLANK(Liquor!X64),"",if(AND(MOC!$J$164=true,MOC!$J$165=false),MOC!$I$164&amp;$B$4589,if(AND(MOC!$J$164=false,MOC!$J$165=true),$B$4589&amp;MOC!$I$165,if(AND(MOC!$J$164=true,MOC!$J$165=true),MOC!$I$164&amp;$B$4589&amp;MOC!$I$165,$B$4589)))))," Double ","")</f>
        <v/>
      </c>
      <c r="H4853" s="780">
        <f t="shared" si="49"/>
        <v>55</v>
      </c>
    </row>
    <row r="4854">
      <c r="A4854" s="779"/>
      <c r="D4854" s="795" t="str">
        <f>if(Liquor!X65=0,"",if(ISBLANK(Liquor!X65),"",if(AND(MOC!$J$161=true,MOC!$J$162=false),MOC!$I$164&amp;Liquor!U65,if(AND(MOC!$J$161=false,MOC!$J$162=true),Liquor!U65&amp;MOC!$I$162,if(AND(MOC!$J$161=true,MOC!$J$162=true),MOC!$I$161&amp;Liquor!U65&amp;MOC!$I$165,Liquor!U65)))))</f>
        <v/>
      </c>
      <c r="E4854" s="450" t="str">
        <f>if(Liquor!X65=0,"",if(ISBLANK(Liquor!X65),"",Liquor!X65))</f>
        <v/>
      </c>
      <c r="G4854" s="450" t="str">
        <f>Substitute(if(Liquor!X65=0,"",if(ISBLANK(Liquor!X65),"",if(AND(MOC!$J$164=true,MOC!$J$165=false),MOC!$I$164&amp;$B$4589,if(AND(MOC!$J$164=false,MOC!$J$165=true),$B$4589&amp;MOC!$I$165,if(AND(MOC!$J$164=true,MOC!$J$165=true),MOC!$I$164&amp;$B$4589&amp;MOC!$I$165,$B$4589)))))," Double ","")</f>
        <v/>
      </c>
      <c r="H4854" s="780">
        <f t="shared" si="49"/>
        <v>56</v>
      </c>
    </row>
    <row r="4855">
      <c r="A4855" s="779"/>
      <c r="D4855" s="795" t="str">
        <f>if(Liquor!X66=0,"",if(ISBLANK(Liquor!X66),"",if(AND(MOC!$J$161=true,MOC!$J$162=false),MOC!$I$164&amp;Liquor!U66,if(AND(MOC!$J$161=false,MOC!$J$162=true),Liquor!U66&amp;MOC!$I$162,if(AND(MOC!$J$161=true,MOC!$J$162=true),MOC!$I$161&amp;Liquor!U66&amp;MOC!$I$165,Liquor!U66)))))</f>
        <v/>
      </c>
      <c r="E4855" s="450" t="str">
        <f>if(Liquor!X66=0,"",if(ISBLANK(Liquor!X66),"",Liquor!X66))</f>
        <v/>
      </c>
      <c r="G4855" s="450" t="str">
        <f>Substitute(if(Liquor!X66=0,"",if(ISBLANK(Liquor!X66),"",if(AND(MOC!$J$164=true,MOC!$J$165=false),MOC!$I$164&amp;$B$4589,if(AND(MOC!$J$164=false,MOC!$J$165=true),$B$4589&amp;MOC!$I$165,if(AND(MOC!$J$164=true,MOC!$J$165=true),MOC!$I$164&amp;$B$4589&amp;MOC!$I$165,$B$4589)))))," Double ","")</f>
        <v/>
      </c>
      <c r="H4855" s="780">
        <f t="shared" si="49"/>
        <v>57</v>
      </c>
    </row>
    <row r="4856">
      <c r="A4856" s="779"/>
      <c r="D4856" s="795" t="str">
        <f>if(Liquor!X67=0,"",if(ISBLANK(Liquor!X67),"",if(AND(MOC!$J$161=true,MOC!$J$162=false),MOC!$I$164&amp;Liquor!U67,if(AND(MOC!$J$161=false,MOC!$J$162=true),Liquor!U67&amp;MOC!$I$162,if(AND(MOC!$J$161=true,MOC!$J$162=true),MOC!$I$161&amp;Liquor!U67&amp;MOC!$I$165,Liquor!U67)))))</f>
        <v/>
      </c>
      <c r="E4856" s="450" t="str">
        <f>if(Liquor!X67=0,"",if(ISBLANK(Liquor!X67),"",Liquor!X67))</f>
        <v/>
      </c>
      <c r="G4856" s="450" t="str">
        <f>Substitute(if(Liquor!X67=0,"",if(ISBLANK(Liquor!X67),"",if(AND(MOC!$J$164=true,MOC!$J$165=false),MOC!$I$164&amp;$B$4589,if(AND(MOC!$J$164=false,MOC!$J$165=true),$B$4589&amp;MOC!$I$165,if(AND(MOC!$J$164=true,MOC!$J$165=true),MOC!$I$164&amp;$B$4589&amp;MOC!$I$165,$B$4589)))))," Double ","")</f>
        <v/>
      </c>
      <c r="H4856" s="780">
        <f t="shared" si="49"/>
        <v>58</v>
      </c>
    </row>
    <row r="4857">
      <c r="A4857" s="779"/>
      <c r="D4857" s="795" t="str">
        <f>if(Liquor!X68=0,"",if(ISBLANK(Liquor!X68),"",if(AND(MOC!$J$161=true,MOC!$J$162=false),MOC!$I$164&amp;Liquor!U68,if(AND(MOC!$J$161=false,MOC!$J$162=true),Liquor!U68&amp;MOC!$I$162,if(AND(MOC!$J$161=true,MOC!$J$162=true),MOC!$I$161&amp;Liquor!U68&amp;MOC!$I$165,Liquor!U68)))))</f>
        <v/>
      </c>
      <c r="E4857" s="450" t="str">
        <f>if(Liquor!X68=0,"",if(ISBLANK(Liquor!X68),"",Liquor!X68))</f>
        <v/>
      </c>
      <c r="G4857" s="450" t="str">
        <f>Substitute(if(Liquor!X68=0,"",if(ISBLANK(Liquor!X68),"",if(AND(MOC!$J$164=true,MOC!$J$165=false),MOC!$I$164&amp;$B$4589,if(AND(MOC!$J$164=false,MOC!$J$165=true),$B$4589&amp;MOC!$I$165,if(AND(MOC!$J$164=true,MOC!$J$165=true),MOC!$I$164&amp;$B$4589&amp;MOC!$I$165,$B$4589)))))," Double ","")</f>
        <v/>
      </c>
      <c r="H4857" s="780">
        <f t="shared" si="49"/>
        <v>59</v>
      </c>
    </row>
    <row r="4858">
      <c r="A4858" s="779"/>
      <c r="D4858" s="795" t="str">
        <f>if(Liquor!X69=0,"",if(ISBLANK(Liquor!X69),"",if(AND(MOC!$J$161=true,MOC!$J$162=false),MOC!$I$164&amp;Liquor!U69,if(AND(MOC!$J$161=false,MOC!$J$162=true),Liquor!U69&amp;MOC!$I$162,if(AND(MOC!$J$161=true,MOC!$J$162=true),MOC!$I$161&amp;Liquor!U69&amp;MOC!$I$165,Liquor!U69)))))</f>
        <v/>
      </c>
      <c r="E4858" s="450" t="str">
        <f>if(Liquor!X69=0,"",if(ISBLANK(Liquor!X69),"",Liquor!X69))</f>
        <v/>
      </c>
      <c r="G4858" s="450" t="str">
        <f>Substitute(if(Liquor!X69=0,"",if(ISBLANK(Liquor!X69),"",if(AND(MOC!$J$164=true,MOC!$J$165=false),MOC!$I$164&amp;$B$4589,if(AND(MOC!$J$164=false,MOC!$J$165=true),$B$4589&amp;MOC!$I$165,if(AND(MOC!$J$164=true,MOC!$J$165=true),MOC!$I$164&amp;$B$4589&amp;MOC!$I$165,$B$4589)))))," Double ","")</f>
        <v/>
      </c>
      <c r="H4858" s="780">
        <f t="shared" si="49"/>
        <v>60</v>
      </c>
    </row>
    <row r="4859">
      <c r="A4859" s="779"/>
      <c r="D4859" s="795" t="str">
        <f>if(Liquor!X70=0,"",if(ISBLANK(Liquor!X70),"",if(AND(MOC!$J$161=true,MOC!$J$162=false),MOC!$I$164&amp;Liquor!U70,if(AND(MOC!$J$161=false,MOC!$J$162=true),Liquor!U70&amp;MOC!$I$162,if(AND(MOC!$J$161=true,MOC!$J$162=true),MOC!$I$161&amp;Liquor!U70&amp;MOC!$I$165,Liquor!U70)))))</f>
        <v/>
      </c>
      <c r="E4859" s="450" t="str">
        <f>if(Liquor!X70=0,"",if(ISBLANK(Liquor!X70),"",Liquor!X70))</f>
        <v/>
      </c>
      <c r="G4859" s="450" t="str">
        <f>Substitute(if(Liquor!X70=0,"",if(ISBLANK(Liquor!X70),"",if(AND(MOC!$J$164=true,MOC!$J$165=false),MOC!$I$164&amp;$B$4589,if(AND(MOC!$J$164=false,MOC!$J$165=true),$B$4589&amp;MOC!$I$165,if(AND(MOC!$J$164=true,MOC!$J$165=true),MOC!$I$164&amp;$B$4589&amp;MOC!$I$165,$B$4589)))))," Double ","")</f>
        <v/>
      </c>
      <c r="H4859" s="780">
        <f t="shared" si="49"/>
        <v>61</v>
      </c>
    </row>
    <row r="4860">
      <c r="A4860" s="779"/>
      <c r="D4860" s="795" t="str">
        <f>if(Liquor!X71=0,"",if(ISBLANK(Liquor!X71),"",if(AND(MOC!$J$161=true,MOC!$J$162=false),MOC!$I$164&amp;Liquor!U71,if(AND(MOC!$J$161=false,MOC!$J$162=true),Liquor!U71&amp;MOC!$I$162,if(AND(MOC!$J$161=true,MOC!$J$162=true),MOC!$I$161&amp;Liquor!U71&amp;MOC!$I$165,Liquor!U71)))))</f>
        <v/>
      </c>
      <c r="E4860" s="450" t="str">
        <f>if(Liquor!X71=0,"",if(ISBLANK(Liquor!X71),"",Liquor!X71))</f>
        <v/>
      </c>
      <c r="G4860" s="450" t="str">
        <f>Substitute(if(Liquor!X71=0,"",if(ISBLANK(Liquor!X71),"",if(AND(MOC!$J$164=true,MOC!$J$165=false),MOC!$I$164&amp;$B$4589,if(AND(MOC!$J$164=false,MOC!$J$165=true),$B$4589&amp;MOC!$I$165,if(AND(MOC!$J$164=true,MOC!$J$165=true),MOC!$I$164&amp;$B$4589&amp;MOC!$I$165,$B$4589)))))," Double ","")</f>
        <v/>
      </c>
      <c r="H4860" s="780">
        <f t="shared" si="49"/>
        <v>62</v>
      </c>
    </row>
    <row r="4861">
      <c r="A4861" s="779"/>
      <c r="D4861" s="795" t="str">
        <f>if(Liquor!X72=0,"",if(ISBLANK(Liquor!X72),"",if(AND(MOC!$J$161=true,MOC!$J$162=false),MOC!$I$164&amp;Liquor!U72,if(AND(MOC!$J$161=false,MOC!$J$162=true),Liquor!U72&amp;MOC!$I$162,if(AND(MOC!$J$161=true,MOC!$J$162=true),MOC!$I$161&amp;Liquor!U72&amp;MOC!$I$165,Liquor!U72)))))</f>
        <v/>
      </c>
      <c r="E4861" s="450" t="str">
        <f>if(Liquor!X72=0,"",if(ISBLANK(Liquor!X72),"",Liquor!X72))</f>
        <v/>
      </c>
      <c r="G4861" s="450" t="str">
        <f>Substitute(if(Liquor!X72=0,"",if(ISBLANK(Liquor!X72),"",if(AND(MOC!$J$164=true,MOC!$J$165=false),MOC!$I$164&amp;$B$4589,if(AND(MOC!$J$164=false,MOC!$J$165=true),$B$4589&amp;MOC!$I$165,if(AND(MOC!$J$164=true,MOC!$J$165=true),MOC!$I$164&amp;$B$4589&amp;MOC!$I$165,$B$4589)))))," Double ","")</f>
        <v/>
      </c>
      <c r="H4861" s="780">
        <f t="shared" si="49"/>
        <v>63</v>
      </c>
    </row>
    <row r="4862">
      <c r="A4862" s="779"/>
      <c r="D4862" s="795" t="str">
        <f>if(Liquor!X73=0,"",if(ISBLANK(Liquor!X73),"",if(AND(MOC!$J$161=true,MOC!$J$162=false),MOC!$I$164&amp;Liquor!U73,if(AND(MOC!$J$161=false,MOC!$J$162=true),Liquor!U73&amp;MOC!$I$162,if(AND(MOC!$J$161=true,MOC!$J$162=true),MOC!$I$161&amp;Liquor!U73&amp;MOC!$I$165,Liquor!U73)))))</f>
        <v/>
      </c>
      <c r="E4862" s="450" t="str">
        <f>if(Liquor!X73=0,"",if(ISBLANK(Liquor!X73),"",Liquor!X73))</f>
        <v/>
      </c>
      <c r="G4862" s="450" t="str">
        <f>Substitute(if(Liquor!X73=0,"",if(ISBLANK(Liquor!X73),"",if(AND(MOC!$J$164=true,MOC!$J$165=false),MOC!$I$164&amp;$B$4589,if(AND(MOC!$J$164=false,MOC!$J$165=true),$B$4589&amp;MOC!$I$165,if(AND(MOC!$J$164=true,MOC!$J$165=true),MOC!$I$164&amp;$B$4589&amp;MOC!$I$165,$B$4589)))))," Double ","")</f>
        <v/>
      </c>
      <c r="H4862" s="780">
        <f t="shared" si="49"/>
        <v>64</v>
      </c>
    </row>
    <row r="4863">
      <c r="A4863" s="779"/>
      <c r="D4863" s="795" t="str">
        <f>if(Liquor!X74=0,"",if(ISBLANK(Liquor!X74),"",if(AND(MOC!$J$161=true,MOC!$J$162=false),MOC!$I$164&amp;Liquor!U74,if(AND(MOC!$J$161=false,MOC!$J$162=true),Liquor!U74&amp;MOC!$I$162,if(AND(MOC!$J$161=true,MOC!$J$162=true),MOC!$I$161&amp;Liquor!U74&amp;MOC!$I$165,Liquor!U74)))))</f>
        <v/>
      </c>
      <c r="E4863" s="450" t="str">
        <f>if(Liquor!X74=0,"",if(ISBLANK(Liquor!X74),"",Liquor!X74))</f>
        <v/>
      </c>
      <c r="G4863" s="450" t="str">
        <f>Substitute(if(Liquor!X74=0,"",if(ISBLANK(Liquor!X74),"",if(AND(MOC!$J$164=true,MOC!$J$165=false),MOC!$I$164&amp;$B$4589,if(AND(MOC!$J$164=false,MOC!$J$165=true),$B$4589&amp;MOC!$I$165,if(AND(MOC!$J$164=true,MOC!$J$165=true),MOC!$I$164&amp;$B$4589&amp;MOC!$I$165,$B$4589)))))," Double ","")</f>
        <v/>
      </c>
      <c r="H4863" s="780">
        <f t="shared" si="49"/>
        <v>65</v>
      </c>
    </row>
    <row r="4864">
      <c r="A4864" s="779"/>
      <c r="D4864" s="795" t="str">
        <f>if(Liquor!X75=0,"",if(ISBLANK(Liquor!X75),"",if(AND(MOC!$J$161=true,MOC!$J$162=false),MOC!$I$164&amp;Liquor!U75,if(AND(MOC!$J$161=false,MOC!$J$162=true),Liquor!U75&amp;MOC!$I$162,if(AND(MOC!$J$161=true,MOC!$J$162=true),MOC!$I$161&amp;Liquor!U75&amp;MOC!$I$165,Liquor!U75)))))</f>
        <v/>
      </c>
      <c r="E4864" s="450" t="str">
        <f>if(Liquor!X75=0,"",if(ISBLANK(Liquor!X75),"",Liquor!X75))</f>
        <v/>
      </c>
      <c r="G4864" s="450" t="str">
        <f>Substitute(if(Liquor!X75=0,"",if(ISBLANK(Liquor!X75),"",if(AND(MOC!$J$164=true,MOC!$J$165=false),MOC!$I$164&amp;$B$4589,if(AND(MOC!$J$164=false,MOC!$J$165=true),$B$4589&amp;MOC!$I$165,if(AND(MOC!$J$164=true,MOC!$J$165=true),MOC!$I$164&amp;$B$4589&amp;MOC!$I$165,$B$4589)))))," Double ","")</f>
        <v/>
      </c>
      <c r="H4864" s="780">
        <f t="shared" si="49"/>
        <v>66</v>
      </c>
    </row>
    <row r="4865">
      <c r="A4865" s="779"/>
      <c r="D4865" s="795" t="str">
        <f>if(Liquor!X76=0,"",if(ISBLANK(Liquor!X76),"",if(AND(MOC!$J$161=true,MOC!$J$162=false),MOC!$I$164&amp;Liquor!U76,if(AND(MOC!$J$161=false,MOC!$J$162=true),Liquor!U76&amp;MOC!$I$162,if(AND(MOC!$J$161=true,MOC!$J$162=true),MOC!$I$161&amp;Liquor!U76&amp;MOC!$I$165,Liquor!U76)))))</f>
        <v/>
      </c>
      <c r="E4865" s="450" t="str">
        <f>if(Liquor!X76=0,"",if(ISBLANK(Liquor!X76),"",Liquor!X76))</f>
        <v/>
      </c>
      <c r="G4865" s="450" t="str">
        <f>Substitute(if(Liquor!X76=0,"",if(ISBLANK(Liquor!X76),"",if(AND(MOC!$J$164=true,MOC!$J$165=false),MOC!$I$164&amp;$B$4589,if(AND(MOC!$J$164=false,MOC!$J$165=true),$B$4589&amp;MOC!$I$165,if(AND(MOC!$J$164=true,MOC!$J$165=true),MOC!$I$164&amp;$B$4589&amp;MOC!$I$165,$B$4589)))))," Double ","")</f>
        <v/>
      </c>
      <c r="H4865" s="780">
        <f t="shared" si="49"/>
        <v>67</v>
      </c>
    </row>
    <row r="4866">
      <c r="A4866" s="779"/>
      <c r="D4866" s="795" t="str">
        <f>if(Liquor!X77=0,"",if(ISBLANK(Liquor!X77),"",if(AND(MOC!$J$161=true,MOC!$J$162=false),MOC!$I$164&amp;Liquor!U77,if(AND(MOC!$J$161=false,MOC!$J$162=true),Liquor!U77&amp;MOC!$I$162,if(AND(MOC!$J$161=true,MOC!$J$162=true),MOC!$I$161&amp;Liquor!U77&amp;MOC!$I$165,Liquor!U77)))))</f>
        <v/>
      </c>
      <c r="E4866" s="450" t="str">
        <f>if(Liquor!X77=0,"",if(ISBLANK(Liquor!X77),"",Liquor!X77))</f>
        <v/>
      </c>
      <c r="G4866" s="450" t="str">
        <f>Substitute(if(Liquor!X77=0,"",if(ISBLANK(Liquor!X77),"",if(AND(MOC!$J$164=true,MOC!$J$165=false),MOC!$I$164&amp;$B$4589,if(AND(MOC!$J$164=false,MOC!$J$165=true),$B$4589&amp;MOC!$I$165,if(AND(MOC!$J$164=true,MOC!$J$165=true),MOC!$I$164&amp;$B$4589&amp;MOC!$I$165,$B$4589)))))," Double ","")</f>
        <v/>
      </c>
      <c r="H4866" s="780">
        <f t="shared" si="49"/>
        <v>68</v>
      </c>
    </row>
    <row r="4867">
      <c r="A4867" s="779"/>
      <c r="D4867" s="795" t="str">
        <f>if(Liquor!X78=0,"",if(ISBLANK(Liquor!X78),"",if(AND(MOC!$J$161=true,MOC!$J$162=false),MOC!$I$164&amp;Liquor!U78,if(AND(MOC!$J$161=false,MOC!$J$162=true),Liquor!U78&amp;MOC!$I$162,if(AND(MOC!$J$161=true,MOC!$J$162=true),MOC!$I$161&amp;Liquor!U78&amp;MOC!$I$165,Liquor!U78)))))</f>
        <v/>
      </c>
      <c r="E4867" s="450" t="str">
        <f>if(Liquor!X78=0,"",if(ISBLANK(Liquor!X78),"",Liquor!X78))</f>
        <v/>
      </c>
      <c r="G4867" s="450" t="str">
        <f>Substitute(if(Liquor!X78=0,"",if(ISBLANK(Liquor!X78),"",if(AND(MOC!$J$164=true,MOC!$J$165=false),MOC!$I$164&amp;$B$4589,if(AND(MOC!$J$164=false,MOC!$J$165=true),$B$4589&amp;MOC!$I$165,if(AND(MOC!$J$164=true,MOC!$J$165=true),MOC!$I$164&amp;$B$4589&amp;MOC!$I$165,$B$4589)))))," Double ","")</f>
        <v/>
      </c>
      <c r="H4867" s="780">
        <f t="shared" si="49"/>
        <v>69</v>
      </c>
    </row>
    <row r="4868">
      <c r="A4868" s="779"/>
      <c r="D4868" s="795" t="str">
        <f>if(Liquor!X79=0,"",if(ISBLANK(Liquor!X79),"",if(AND(MOC!$J$161=true,MOC!$J$162=false),MOC!$I$164&amp;Liquor!U79,if(AND(MOC!$J$161=false,MOC!$J$162=true),Liquor!U79&amp;MOC!$I$162,if(AND(MOC!$J$161=true,MOC!$J$162=true),MOC!$I$161&amp;Liquor!U79&amp;MOC!$I$165,Liquor!U79)))))</f>
        <v/>
      </c>
      <c r="E4868" s="450" t="str">
        <f>if(Liquor!X79=0,"",if(ISBLANK(Liquor!X79),"",Liquor!X79))</f>
        <v/>
      </c>
      <c r="G4868" s="450" t="str">
        <f>Substitute(if(Liquor!X79=0,"",if(ISBLANK(Liquor!X79),"",if(AND(MOC!$J$164=true,MOC!$J$165=false),MOC!$I$164&amp;$B$4589,if(AND(MOC!$J$164=false,MOC!$J$165=true),$B$4589&amp;MOC!$I$165,if(AND(MOC!$J$164=true,MOC!$J$165=true),MOC!$I$164&amp;$B$4589&amp;MOC!$I$165,$B$4589)))))," Double ","")</f>
        <v/>
      </c>
      <c r="H4868" s="780">
        <f t="shared" si="49"/>
        <v>70</v>
      </c>
    </row>
    <row r="4869">
      <c r="A4869" s="779"/>
      <c r="D4869" s="795" t="str">
        <f>if(Liquor!X80=0,"",if(ISBLANK(Liquor!X80),"",if(AND(MOC!$J$161=true,MOC!$J$162=false),MOC!$I$164&amp;Liquor!U80,if(AND(MOC!$J$161=false,MOC!$J$162=true),Liquor!U80&amp;MOC!$I$162,if(AND(MOC!$J$161=true,MOC!$J$162=true),MOC!$I$161&amp;Liquor!U80&amp;MOC!$I$165,Liquor!U80)))))</f>
        <v/>
      </c>
      <c r="E4869" s="450" t="str">
        <f>if(Liquor!X80=0,"",if(ISBLANK(Liquor!X80),"",Liquor!X80))</f>
        <v/>
      </c>
      <c r="G4869" s="450" t="str">
        <f>Substitute(if(Liquor!X80=0,"",if(ISBLANK(Liquor!X80),"",if(AND(MOC!$J$164=true,MOC!$J$165=false),MOC!$I$164&amp;$B$4589,if(AND(MOC!$J$164=false,MOC!$J$165=true),$B$4589&amp;MOC!$I$165,if(AND(MOC!$J$164=true,MOC!$J$165=true),MOC!$I$164&amp;$B$4589&amp;MOC!$I$165,$B$4589)))))," Double ","")</f>
        <v/>
      </c>
      <c r="H4869" s="780">
        <f t="shared" si="49"/>
        <v>71</v>
      </c>
    </row>
    <row r="4870">
      <c r="A4870" s="779"/>
      <c r="D4870" s="795" t="str">
        <f>if(Liquor!X81=0,"",if(ISBLANK(Liquor!X81),"",if(AND(MOC!$J$161=true,MOC!$J$162=false),MOC!$I$164&amp;Liquor!U81,if(AND(MOC!$J$161=false,MOC!$J$162=true),Liquor!U81&amp;MOC!$I$162,if(AND(MOC!$J$161=true,MOC!$J$162=true),MOC!$I$161&amp;Liquor!U81&amp;MOC!$I$165,Liquor!U81)))))</f>
        <v/>
      </c>
      <c r="E4870" s="450" t="str">
        <f>if(Liquor!X81=0,"",if(ISBLANK(Liquor!X81),"",Liquor!X81))</f>
        <v/>
      </c>
      <c r="G4870" s="450" t="str">
        <f>Substitute(if(Liquor!X81=0,"",if(ISBLANK(Liquor!X81),"",if(AND(MOC!$J$164=true,MOC!$J$165=false),MOC!$I$164&amp;$B$4589,if(AND(MOC!$J$164=false,MOC!$J$165=true),$B$4589&amp;MOC!$I$165,if(AND(MOC!$J$164=true,MOC!$J$165=true),MOC!$I$164&amp;$B$4589&amp;MOC!$I$165,$B$4589)))))," Double ","")</f>
        <v/>
      </c>
      <c r="H4870" s="780">
        <f t="shared" si="49"/>
        <v>72</v>
      </c>
    </row>
    <row r="4871">
      <c r="A4871" s="779"/>
      <c r="D4871" s="795" t="str">
        <f>if(Liquor!X82=0,"",if(ISBLANK(Liquor!X82),"",if(AND(MOC!$J$161=true,MOC!$J$162=false),MOC!$I$164&amp;Liquor!U82,if(AND(MOC!$J$161=false,MOC!$J$162=true),Liquor!U82&amp;MOC!$I$162,if(AND(MOC!$J$161=true,MOC!$J$162=true),MOC!$I$161&amp;Liquor!U82&amp;MOC!$I$165,Liquor!U82)))))</f>
        <v/>
      </c>
      <c r="E4871" s="450" t="str">
        <f>if(Liquor!X82=0,"",if(ISBLANK(Liquor!X82),"",Liquor!X82))</f>
        <v/>
      </c>
      <c r="G4871" s="450" t="str">
        <f>Substitute(if(Liquor!X82=0,"",if(ISBLANK(Liquor!X82),"",if(AND(MOC!$J$164=true,MOC!$J$165=false),MOC!$I$164&amp;$B$4589,if(AND(MOC!$J$164=false,MOC!$J$165=true),$B$4589&amp;MOC!$I$165,if(AND(MOC!$J$164=true,MOC!$J$165=true),MOC!$I$164&amp;$B$4589&amp;MOC!$I$165,$B$4589)))))," Double ","")</f>
        <v/>
      </c>
      <c r="H4871" s="780">
        <f t="shared" si="49"/>
        <v>73</v>
      </c>
    </row>
    <row r="4872">
      <c r="A4872" s="779"/>
      <c r="D4872" s="795" t="str">
        <f>if(Liquor!X83=0,"",if(ISBLANK(Liquor!X83),"",if(AND(MOC!$J$161=true,MOC!$J$162=false),MOC!$I$164&amp;Liquor!U83,if(AND(MOC!$J$161=false,MOC!$J$162=true),Liquor!U83&amp;MOC!$I$162,if(AND(MOC!$J$161=true,MOC!$J$162=true),MOC!$I$161&amp;Liquor!U83&amp;MOC!$I$165,Liquor!U83)))))</f>
        <v/>
      </c>
      <c r="E4872" s="450" t="str">
        <f>if(Liquor!X83=0,"",if(ISBLANK(Liquor!X83),"",Liquor!X83))</f>
        <v/>
      </c>
      <c r="G4872" s="450" t="str">
        <f>Substitute(if(Liquor!X83=0,"",if(ISBLANK(Liquor!X83),"",if(AND(MOC!$J$164=true,MOC!$J$165=false),MOC!$I$164&amp;$B$4589,if(AND(MOC!$J$164=false,MOC!$J$165=true),$B$4589&amp;MOC!$I$165,if(AND(MOC!$J$164=true,MOC!$J$165=true),MOC!$I$164&amp;$B$4589&amp;MOC!$I$165,$B$4589)))))," Double ","")</f>
        <v/>
      </c>
      <c r="H4872" s="780">
        <f t="shared" si="49"/>
        <v>74</v>
      </c>
    </row>
    <row r="4873">
      <c r="A4873" s="779"/>
      <c r="D4873" s="795" t="str">
        <f>if(Liquor!X84=0,"",if(ISBLANK(Liquor!X84),"",if(AND(MOC!$J$161=true,MOC!$J$162=false),MOC!$I$164&amp;Liquor!U84,if(AND(MOC!$J$161=false,MOC!$J$162=true),Liquor!U84&amp;MOC!$I$162,if(AND(MOC!$J$161=true,MOC!$J$162=true),MOC!$I$161&amp;Liquor!U84&amp;MOC!$I$165,Liquor!U84)))))</f>
        <v/>
      </c>
      <c r="E4873" s="450" t="str">
        <f>if(Liquor!X84=0,"",if(ISBLANK(Liquor!X84),"",Liquor!X84))</f>
        <v/>
      </c>
      <c r="G4873" s="450" t="str">
        <f>Substitute(if(Liquor!X84=0,"",if(ISBLANK(Liquor!X84),"",if(AND(MOC!$J$164=true,MOC!$J$165=false),MOC!$I$164&amp;$B$4589,if(AND(MOC!$J$164=false,MOC!$J$165=true),$B$4589&amp;MOC!$I$165,if(AND(MOC!$J$164=true,MOC!$J$165=true),MOC!$I$164&amp;$B$4589&amp;MOC!$I$165,$B$4589)))))," Double ","")</f>
        <v/>
      </c>
      <c r="H4873" s="780">
        <f t="shared" si="49"/>
        <v>75</v>
      </c>
    </row>
    <row r="4874">
      <c r="A4874" s="779"/>
      <c r="D4874" s="795" t="str">
        <f>if(Liquor!X85=0,"",if(ISBLANK(Liquor!X85),"",if(AND(MOC!$J$161=true,MOC!$J$162=false),MOC!$I$164&amp;Liquor!U85,if(AND(MOC!$J$161=false,MOC!$J$162=true),Liquor!U85&amp;MOC!$I$162,if(AND(MOC!$J$161=true,MOC!$J$162=true),MOC!$I$161&amp;Liquor!U85&amp;MOC!$I$165,Liquor!U85)))))</f>
        <v/>
      </c>
      <c r="E4874" s="450" t="str">
        <f>if(Liquor!X85=0,"",if(ISBLANK(Liquor!X85),"",Liquor!X85))</f>
        <v/>
      </c>
      <c r="G4874" s="450" t="str">
        <f>Substitute(if(Liquor!X85=0,"",if(ISBLANK(Liquor!X85),"",if(AND(MOC!$J$164=true,MOC!$J$165=false),MOC!$I$164&amp;$B$4589,if(AND(MOC!$J$164=false,MOC!$J$165=true),$B$4589&amp;MOC!$I$165,if(AND(MOC!$J$164=true,MOC!$J$165=true),MOC!$I$164&amp;$B$4589&amp;MOC!$I$165,$B$4589)))))," Double ","")</f>
        <v/>
      </c>
      <c r="H4874" s="780">
        <f t="shared" si="49"/>
        <v>76</v>
      </c>
    </row>
    <row r="4875">
      <c r="A4875" s="779"/>
      <c r="D4875" s="795" t="str">
        <f>if(Liquor!X86=0,"",if(ISBLANK(Liquor!X86),"",if(AND(MOC!$J$161=true,MOC!$J$162=false),MOC!$I$164&amp;Liquor!U86,if(AND(MOC!$J$161=false,MOC!$J$162=true),Liquor!U86&amp;MOC!$I$162,if(AND(MOC!$J$161=true,MOC!$J$162=true),MOC!$I$161&amp;Liquor!U86&amp;MOC!$I$165,Liquor!U86)))))</f>
        <v/>
      </c>
      <c r="E4875" s="450" t="str">
        <f>if(Liquor!X86=0,"",if(ISBLANK(Liquor!X86),"",Liquor!X86))</f>
        <v/>
      </c>
      <c r="G4875" s="450" t="str">
        <f>Substitute(if(Liquor!X86=0,"",if(ISBLANK(Liquor!X86),"",if(AND(MOC!$J$164=true,MOC!$J$165=false),MOC!$I$164&amp;$B$4589,if(AND(MOC!$J$164=false,MOC!$J$165=true),$B$4589&amp;MOC!$I$165,if(AND(MOC!$J$164=true,MOC!$J$165=true),MOC!$I$164&amp;$B$4589&amp;MOC!$I$165,$B$4589)))))," Double ","")</f>
        <v/>
      </c>
      <c r="H4875" s="780">
        <f t="shared" si="49"/>
        <v>77</v>
      </c>
    </row>
    <row r="4876">
      <c r="A4876" s="779"/>
      <c r="D4876" s="795" t="str">
        <f>if(Liquor!X87=0,"",if(ISBLANK(Liquor!X87),"",if(AND(MOC!$J$161=true,MOC!$J$162=false),MOC!$I$164&amp;Liquor!U87,if(AND(MOC!$J$161=false,MOC!$J$162=true),Liquor!U87&amp;MOC!$I$162,if(AND(MOC!$J$161=true,MOC!$J$162=true),MOC!$I$161&amp;Liquor!U87&amp;MOC!$I$165,Liquor!U87)))))</f>
        <v/>
      </c>
      <c r="E4876" s="450" t="str">
        <f>if(Liquor!X87=0,"",if(ISBLANK(Liquor!X87),"",Liquor!X87))</f>
        <v/>
      </c>
      <c r="G4876" s="450" t="str">
        <f>Substitute(if(Liquor!X87=0,"",if(ISBLANK(Liquor!X87),"",if(AND(MOC!$J$164=true,MOC!$J$165=false),MOC!$I$164&amp;$B$4589,if(AND(MOC!$J$164=false,MOC!$J$165=true),$B$4589&amp;MOC!$I$165,if(AND(MOC!$J$164=true,MOC!$J$165=true),MOC!$I$164&amp;$B$4589&amp;MOC!$I$165,$B$4589)))))," Double ","")</f>
        <v/>
      </c>
      <c r="H4876" s="780">
        <f t="shared" si="49"/>
        <v>78</v>
      </c>
    </row>
    <row r="4877">
      <c r="A4877" s="779"/>
      <c r="D4877" s="795" t="str">
        <f>if(Liquor!X88=0,"",if(ISBLANK(Liquor!X88),"",if(AND(MOC!$J$161=true,MOC!$J$162=false),MOC!$I$164&amp;Liquor!U88,if(AND(MOC!$J$161=false,MOC!$J$162=true),Liquor!U88&amp;MOC!$I$162,if(AND(MOC!$J$161=true,MOC!$J$162=true),MOC!$I$161&amp;Liquor!U88&amp;MOC!$I$165,Liquor!U88)))))</f>
        <v/>
      </c>
      <c r="E4877" s="450" t="str">
        <f>if(Liquor!X88=0,"",if(ISBLANK(Liquor!X88),"",Liquor!X88))</f>
        <v/>
      </c>
      <c r="G4877" s="450" t="str">
        <f>Substitute(if(Liquor!X88=0,"",if(ISBLANK(Liquor!X88),"",if(AND(MOC!$J$164=true,MOC!$J$165=false),MOC!$I$164&amp;$B$4589,if(AND(MOC!$J$164=false,MOC!$J$165=true),$B$4589&amp;MOC!$I$165,if(AND(MOC!$J$164=true,MOC!$J$165=true),MOC!$I$164&amp;$B$4589&amp;MOC!$I$165,$B$4589)))))," Double ","")</f>
        <v/>
      </c>
      <c r="H4877" s="780">
        <f t="shared" si="49"/>
        <v>79</v>
      </c>
    </row>
    <row r="4878">
      <c r="A4878" s="779"/>
      <c r="D4878" s="795" t="str">
        <f>if(Liquor!X89=0,"",if(ISBLANK(Liquor!X89),"",if(AND(MOC!$J$161=true,MOC!$J$162=false),MOC!$I$164&amp;Liquor!U89,if(AND(MOC!$J$161=false,MOC!$J$162=true),Liquor!U89&amp;MOC!$I$162,if(AND(MOC!$J$161=true,MOC!$J$162=true),MOC!$I$161&amp;Liquor!U89&amp;MOC!$I$165,Liquor!U89)))))</f>
        <v/>
      </c>
      <c r="E4878" s="450" t="str">
        <f>if(Liquor!X89=0,"",if(ISBLANK(Liquor!X89),"",Liquor!X89))</f>
        <v/>
      </c>
      <c r="G4878" s="450" t="str">
        <f>Substitute(if(Liquor!X89=0,"",if(ISBLANK(Liquor!X89),"",if(AND(MOC!$J$164=true,MOC!$J$165=false),MOC!$I$164&amp;$B$4589,if(AND(MOC!$J$164=false,MOC!$J$165=true),$B$4589&amp;MOC!$I$165,if(AND(MOC!$J$164=true,MOC!$J$165=true),MOC!$I$164&amp;$B$4589&amp;MOC!$I$165,$B$4589)))))," Double ","")</f>
        <v/>
      </c>
      <c r="H4878" s="780">
        <f t="shared" si="49"/>
        <v>80</v>
      </c>
    </row>
    <row r="4879">
      <c r="A4879" s="779"/>
      <c r="D4879" s="795" t="str">
        <f>if(Liquor!X90=0,"",if(ISBLANK(Liquor!X90),"",if(AND(MOC!$J$161=true,MOC!$J$162=false),MOC!$I$164&amp;Liquor!U90,if(AND(MOC!$J$161=false,MOC!$J$162=true),Liquor!U90&amp;MOC!$I$162,if(AND(MOC!$J$161=true,MOC!$J$162=true),MOC!$I$161&amp;Liquor!U90&amp;MOC!$I$165,Liquor!U90)))))</f>
        <v/>
      </c>
      <c r="E4879" s="450" t="str">
        <f>if(Liquor!X90=0,"",if(ISBLANK(Liquor!X90),"",Liquor!X90))</f>
        <v/>
      </c>
      <c r="G4879" s="450" t="str">
        <f>Substitute(if(Liquor!X90=0,"",if(ISBLANK(Liquor!X90),"",if(AND(MOC!$J$164=true,MOC!$J$165=false),MOC!$I$164&amp;$B$4589,if(AND(MOC!$J$164=false,MOC!$J$165=true),$B$4589&amp;MOC!$I$165,if(AND(MOC!$J$164=true,MOC!$J$165=true),MOC!$I$164&amp;$B$4589&amp;MOC!$I$165,$B$4589)))))," Double ","")</f>
        <v/>
      </c>
      <c r="H4879" s="780">
        <f t="shared" si="49"/>
        <v>81</v>
      </c>
    </row>
    <row r="4880">
      <c r="A4880" s="779"/>
      <c r="D4880" s="795" t="str">
        <f>if(Liquor!X91=0,"",if(ISBLANK(Liquor!X91),"",if(AND(MOC!$J$161=true,MOC!$J$162=false),MOC!$I$164&amp;Liquor!U91,if(AND(MOC!$J$161=false,MOC!$J$162=true),Liquor!U91&amp;MOC!$I$162,if(AND(MOC!$J$161=true,MOC!$J$162=true),MOC!$I$161&amp;Liquor!U91&amp;MOC!$I$165,Liquor!U91)))))</f>
        <v/>
      </c>
      <c r="E4880" s="450" t="str">
        <f>if(Liquor!X91=0,"",if(ISBLANK(Liquor!X91),"",Liquor!X91))</f>
        <v/>
      </c>
      <c r="G4880" s="450" t="str">
        <f>Substitute(if(Liquor!X91=0,"",if(ISBLANK(Liquor!X91),"",if(AND(MOC!$J$164=true,MOC!$J$165=false),MOC!$I$164&amp;$B$4589,if(AND(MOC!$J$164=false,MOC!$J$165=true),$B$4589&amp;MOC!$I$165,if(AND(MOC!$J$164=true,MOC!$J$165=true),MOC!$I$164&amp;$B$4589&amp;MOC!$I$165,$B$4589)))))," Double ","")</f>
        <v/>
      </c>
      <c r="H4880" s="780">
        <f t="shared" si="49"/>
        <v>82</v>
      </c>
    </row>
    <row r="4881">
      <c r="A4881" s="779"/>
      <c r="D4881" s="795" t="str">
        <f>if(Liquor!X92=0,"",if(ISBLANK(Liquor!X92),"",if(AND(MOC!$J$161=true,MOC!$J$162=false),MOC!$I$164&amp;Liquor!U92,if(AND(MOC!$J$161=false,MOC!$J$162=true),Liquor!U92&amp;MOC!$I$162,if(AND(MOC!$J$161=true,MOC!$J$162=true),MOC!$I$161&amp;Liquor!U92&amp;MOC!$I$165,Liquor!U92)))))</f>
        <v/>
      </c>
      <c r="E4881" s="450" t="str">
        <f>if(Liquor!X92=0,"",if(ISBLANK(Liquor!X92),"",Liquor!X92))</f>
        <v/>
      </c>
      <c r="G4881" s="450" t="str">
        <f>Substitute(if(Liquor!X92=0,"",if(ISBLANK(Liquor!X92),"",if(AND(MOC!$J$164=true,MOC!$J$165=false),MOC!$I$164&amp;$B$4589,if(AND(MOC!$J$164=false,MOC!$J$165=true),$B$4589&amp;MOC!$I$165,if(AND(MOC!$J$164=true,MOC!$J$165=true),MOC!$I$164&amp;$B$4589&amp;MOC!$I$165,$B$4589)))))," Double ","")</f>
        <v/>
      </c>
      <c r="H4881" s="780">
        <f t="shared" si="49"/>
        <v>83</v>
      </c>
    </row>
    <row r="4882">
      <c r="A4882" s="779"/>
      <c r="D4882" s="795" t="str">
        <f>if(Liquor!X93=0,"",if(ISBLANK(Liquor!X93),"",if(AND(MOC!$J$161=true,MOC!$J$162=false),MOC!$I$164&amp;Liquor!U93,if(AND(MOC!$J$161=false,MOC!$J$162=true),Liquor!U93&amp;MOC!$I$162,if(AND(MOC!$J$161=true,MOC!$J$162=true),MOC!$I$161&amp;Liquor!U93&amp;MOC!$I$165,Liquor!U93)))))</f>
        <v/>
      </c>
      <c r="E4882" s="450" t="str">
        <f>if(Liquor!X93=0,"",if(ISBLANK(Liquor!X93),"",Liquor!X93))</f>
        <v/>
      </c>
      <c r="G4882" s="450" t="str">
        <f>Substitute(if(Liquor!X93=0,"",if(ISBLANK(Liquor!X93),"",if(AND(MOC!$J$164=true,MOC!$J$165=false),MOC!$I$164&amp;$B$4589,if(AND(MOC!$J$164=false,MOC!$J$165=true),$B$4589&amp;MOC!$I$165,if(AND(MOC!$J$164=true,MOC!$J$165=true),MOC!$I$164&amp;$B$4589&amp;MOC!$I$165,$B$4589)))))," Double ","")</f>
        <v/>
      </c>
      <c r="H4882" s="780">
        <f t="shared" si="49"/>
        <v>84</v>
      </c>
    </row>
    <row r="4883">
      <c r="A4883" s="779"/>
      <c r="D4883" s="795" t="str">
        <f>if(Liquor!X94=0,"",if(ISBLANK(Liquor!X94),"",if(AND(MOC!$J$161=true,MOC!$J$162=false),MOC!$I$164&amp;Liquor!U94,if(AND(MOC!$J$161=false,MOC!$J$162=true),Liquor!U94&amp;MOC!$I$162,if(AND(MOC!$J$161=true,MOC!$J$162=true),MOC!$I$161&amp;Liquor!U94&amp;MOC!$I$165,Liquor!U94)))))</f>
        <v/>
      </c>
      <c r="E4883" s="450" t="str">
        <f>if(Liquor!X94=0,"",if(ISBLANK(Liquor!X94),"",Liquor!X94))</f>
        <v/>
      </c>
      <c r="G4883" s="450" t="str">
        <f>Substitute(if(Liquor!X94=0,"",if(ISBLANK(Liquor!X94),"",if(AND(MOC!$J$164=true,MOC!$J$165=false),MOC!$I$164&amp;$B$4589,if(AND(MOC!$J$164=false,MOC!$J$165=true),$B$4589&amp;MOC!$I$165,if(AND(MOC!$J$164=true,MOC!$J$165=true),MOC!$I$164&amp;$B$4589&amp;MOC!$I$165,$B$4589)))))," Double ","")</f>
        <v/>
      </c>
      <c r="H4883" s="780">
        <f t="shared" si="49"/>
        <v>85</v>
      </c>
    </row>
    <row r="4884">
      <c r="A4884" s="779"/>
      <c r="D4884" s="795" t="str">
        <f>if(Liquor!X95=0,"",if(ISBLANK(Liquor!X95),"",if(AND(MOC!$J$161=true,MOC!$J$162=false),MOC!$I$164&amp;Liquor!U95,if(AND(MOC!$J$161=false,MOC!$J$162=true),Liquor!U95&amp;MOC!$I$162,if(AND(MOC!$J$161=true,MOC!$J$162=true),MOC!$I$161&amp;Liquor!U95&amp;MOC!$I$165,Liquor!U95)))))</f>
        <v/>
      </c>
      <c r="E4884" s="450" t="str">
        <f>if(Liquor!X95=0,"",if(ISBLANK(Liquor!X95),"",Liquor!X95))</f>
        <v/>
      </c>
      <c r="G4884" s="450" t="str">
        <f>Substitute(if(Liquor!X95=0,"",if(ISBLANK(Liquor!X95),"",if(AND(MOC!$J$164=true,MOC!$J$165=false),MOC!$I$164&amp;$B$4589,if(AND(MOC!$J$164=false,MOC!$J$165=true),$B$4589&amp;MOC!$I$165,if(AND(MOC!$J$164=true,MOC!$J$165=true),MOC!$I$164&amp;$B$4589&amp;MOC!$I$165,$B$4589)))))," Double ","")</f>
        <v/>
      </c>
      <c r="H4884" s="780">
        <f t="shared" si="49"/>
        <v>86</v>
      </c>
    </row>
    <row r="4885">
      <c r="A4885" s="779"/>
      <c r="D4885" s="795" t="str">
        <f>if(Liquor!X96=0,"",if(ISBLANK(Liquor!X96),"",if(AND(MOC!$J$161=true,MOC!$J$162=false),MOC!$I$164&amp;Liquor!U96,if(AND(MOC!$J$161=false,MOC!$J$162=true),Liquor!U96&amp;MOC!$I$162,if(AND(MOC!$J$161=true,MOC!$J$162=true),MOC!$I$161&amp;Liquor!U96&amp;MOC!$I$165,Liquor!U96)))))</f>
        <v/>
      </c>
      <c r="E4885" s="450" t="str">
        <f>if(Liquor!X96=0,"",if(ISBLANK(Liquor!X96),"",Liquor!X96))</f>
        <v/>
      </c>
      <c r="G4885" s="450" t="str">
        <f>Substitute(if(Liquor!X96=0,"",if(ISBLANK(Liquor!X96),"",if(AND(MOC!$J$164=true,MOC!$J$165=false),MOC!$I$164&amp;$B$4589,if(AND(MOC!$J$164=false,MOC!$J$165=true),$B$4589&amp;MOC!$I$165,if(AND(MOC!$J$164=true,MOC!$J$165=true),MOC!$I$164&amp;$B$4589&amp;MOC!$I$165,$B$4589)))))," Double ","")</f>
        <v/>
      </c>
      <c r="H4885" s="780">
        <f t="shared" si="49"/>
        <v>87</v>
      </c>
    </row>
    <row r="4886">
      <c r="A4886" s="779"/>
      <c r="D4886" s="795" t="str">
        <f>if(Liquor!X97=0,"",if(ISBLANK(Liquor!X97),"",if(AND(MOC!$J$161=true,MOC!$J$162=false),MOC!$I$164&amp;Liquor!U97,if(AND(MOC!$J$161=false,MOC!$J$162=true),Liquor!U97&amp;MOC!$I$162,if(AND(MOC!$J$161=true,MOC!$J$162=true),MOC!$I$161&amp;Liquor!U97&amp;MOC!$I$165,Liquor!U97)))))</f>
        <v/>
      </c>
      <c r="E4886" s="450" t="str">
        <f>if(Liquor!X97=0,"",if(ISBLANK(Liquor!X97),"",Liquor!X97))</f>
        <v/>
      </c>
      <c r="G4886" s="450" t="str">
        <f>Substitute(if(Liquor!X97=0,"",if(ISBLANK(Liquor!X97),"",if(AND(MOC!$J$164=true,MOC!$J$165=false),MOC!$I$164&amp;$B$4589,if(AND(MOC!$J$164=false,MOC!$J$165=true),$B$4589&amp;MOC!$I$165,if(AND(MOC!$J$164=true,MOC!$J$165=true),MOC!$I$164&amp;$B$4589&amp;MOC!$I$165,$B$4589)))))," Double ","")</f>
        <v/>
      </c>
      <c r="H4886" s="780">
        <f t="shared" si="49"/>
        <v>88</v>
      </c>
    </row>
    <row r="4887">
      <c r="A4887" s="779"/>
      <c r="D4887" s="795" t="str">
        <f>if(Liquor!X98=0,"",if(ISBLANK(Liquor!X98),"",if(AND(MOC!$J$161=true,MOC!$J$162=false),MOC!$I$164&amp;Liquor!U98,if(AND(MOC!$J$161=false,MOC!$J$162=true),Liquor!U98&amp;MOC!$I$162,if(AND(MOC!$J$161=true,MOC!$J$162=true),MOC!$I$161&amp;Liquor!U98&amp;MOC!$I$165,Liquor!U98)))))</f>
        <v/>
      </c>
      <c r="E4887" s="450" t="str">
        <f>if(Liquor!X98=0,"",if(ISBLANK(Liquor!X98),"",Liquor!X98))</f>
        <v/>
      </c>
      <c r="G4887" s="450" t="str">
        <f>Substitute(if(Liquor!X98=0,"",if(ISBLANK(Liquor!X98),"",if(AND(MOC!$J$164=true,MOC!$J$165=false),MOC!$I$164&amp;$B$4589,if(AND(MOC!$J$164=false,MOC!$J$165=true),$B$4589&amp;MOC!$I$165,if(AND(MOC!$J$164=true,MOC!$J$165=true),MOC!$I$164&amp;$B$4589&amp;MOC!$I$165,$B$4589)))))," Double ","")</f>
        <v/>
      </c>
      <c r="H4887" s="780">
        <f t="shared" si="49"/>
        <v>89</v>
      </c>
    </row>
    <row r="4888">
      <c r="A4888" s="779"/>
      <c r="D4888" s="795" t="str">
        <f>if(Liquor!X99=0,"",if(ISBLANK(Liquor!X99),"",if(AND(MOC!$J$161=true,MOC!$J$162=false),MOC!$I$164&amp;Liquor!U99,if(AND(MOC!$J$161=false,MOC!$J$162=true),Liquor!U99&amp;MOC!$I$162,if(AND(MOC!$J$161=true,MOC!$J$162=true),MOC!$I$161&amp;Liquor!U99&amp;MOC!$I$165,Liquor!U99)))))</f>
        <v/>
      </c>
      <c r="E4888" s="450" t="str">
        <f>if(Liquor!X99=0,"",if(ISBLANK(Liquor!X99),"",Liquor!X99))</f>
        <v/>
      </c>
      <c r="G4888" s="450" t="str">
        <f>Substitute(if(Liquor!X99=0,"",if(ISBLANK(Liquor!X99),"",if(AND(MOC!$J$164=true,MOC!$J$165=false),MOC!$I$164&amp;$B$4589,if(AND(MOC!$J$164=false,MOC!$J$165=true),$B$4589&amp;MOC!$I$165,if(AND(MOC!$J$164=true,MOC!$J$165=true),MOC!$I$164&amp;$B$4589&amp;MOC!$I$165,$B$4589)))))," Double ","")</f>
        <v/>
      </c>
      <c r="H4888" s="780">
        <f t="shared" si="49"/>
        <v>90</v>
      </c>
    </row>
    <row r="4889">
      <c r="A4889" s="779"/>
      <c r="D4889" s="795" t="str">
        <f>if(Liquor!X100=0,"",if(ISBLANK(Liquor!X100),"",if(AND(MOC!$J$161=true,MOC!$J$162=false),MOC!$I$164&amp;Liquor!U100,if(AND(MOC!$J$161=false,MOC!$J$162=true),Liquor!U100&amp;MOC!$I$162,if(AND(MOC!$J$161=true,MOC!$J$162=true),MOC!$I$161&amp;Liquor!U100&amp;MOC!$I$165,Liquor!U100)))))</f>
        <v/>
      </c>
      <c r="E4889" s="450" t="str">
        <f>if(Liquor!X100=0,"",if(ISBLANK(Liquor!X100),"",Liquor!X100))</f>
        <v/>
      </c>
      <c r="G4889" s="450" t="str">
        <f>Substitute(if(Liquor!X100=0,"",if(ISBLANK(Liquor!X100),"",if(AND(MOC!$J$164=true,MOC!$J$165=false),MOC!$I$164&amp;$B$4589,if(AND(MOC!$J$164=false,MOC!$J$165=true),$B$4589&amp;MOC!$I$165,if(AND(MOC!$J$164=true,MOC!$J$165=true),MOC!$I$164&amp;$B$4589&amp;MOC!$I$165,$B$4589)))))," Double ","")</f>
        <v/>
      </c>
      <c r="H4889" s="780">
        <f t="shared" si="49"/>
        <v>91</v>
      </c>
    </row>
    <row r="4890">
      <c r="A4890" s="779"/>
      <c r="D4890" s="795" t="str">
        <f>if(Liquor!X101=0,"",if(ISBLANK(Liquor!X101),"",if(AND(MOC!$J$161=true,MOC!$J$162=false),MOC!$I$164&amp;Liquor!U101,if(AND(MOC!$J$161=false,MOC!$J$162=true),Liquor!U101&amp;MOC!$I$162,if(AND(MOC!$J$161=true,MOC!$J$162=true),MOC!$I$161&amp;Liquor!U101&amp;MOC!$I$165,Liquor!U101)))))</f>
        <v/>
      </c>
      <c r="E4890" s="450" t="str">
        <f>if(Liquor!X101=0,"",if(ISBLANK(Liquor!X101),"",Liquor!X101))</f>
        <v/>
      </c>
      <c r="G4890" s="450" t="str">
        <f>Substitute(if(Liquor!X101=0,"",if(ISBLANK(Liquor!X101),"",if(AND(MOC!$J$164=true,MOC!$J$165=false),MOC!$I$164&amp;$B$4589,if(AND(MOC!$J$164=false,MOC!$J$165=true),$B$4589&amp;MOC!$I$165,if(AND(MOC!$J$164=true,MOC!$J$165=true),MOC!$I$164&amp;$B$4589&amp;MOC!$I$165,$B$4589)))))," Double ","")</f>
        <v/>
      </c>
      <c r="H4890" s="780">
        <f t="shared" si="49"/>
        <v>92</v>
      </c>
    </row>
    <row r="4891">
      <c r="A4891" s="779"/>
      <c r="D4891" s="795" t="str">
        <f>if(Liquor!X102=0,"",if(ISBLANK(Liquor!X102),"",if(AND(MOC!$J$161=true,MOC!$J$162=false),MOC!$I$164&amp;Liquor!U102,if(AND(MOC!$J$161=false,MOC!$J$162=true),Liquor!U102&amp;MOC!$I$162,if(AND(MOC!$J$161=true,MOC!$J$162=true),MOC!$I$161&amp;Liquor!U102&amp;MOC!$I$165,Liquor!U102)))))</f>
        <v/>
      </c>
      <c r="E4891" s="450" t="str">
        <f>if(Liquor!X102=0,"",if(ISBLANK(Liquor!X102),"",Liquor!X102))</f>
        <v/>
      </c>
      <c r="G4891" s="450" t="str">
        <f>Substitute(if(Liquor!X102=0,"",if(ISBLANK(Liquor!X102),"",if(AND(MOC!$J$164=true,MOC!$J$165=false),MOC!$I$164&amp;$B$4589,if(AND(MOC!$J$164=false,MOC!$J$165=true),$B$4589&amp;MOC!$I$165,if(AND(MOC!$J$164=true,MOC!$J$165=true),MOC!$I$164&amp;$B$4589&amp;MOC!$I$165,$B$4589)))))," Double ","")</f>
        <v/>
      </c>
      <c r="H4891" s="780">
        <f t="shared" si="49"/>
        <v>93</v>
      </c>
    </row>
    <row r="4892">
      <c r="A4892" s="779"/>
      <c r="D4892" s="795" t="str">
        <f>if(Liquor!X103=0,"",if(ISBLANK(Liquor!X103),"",if(AND(MOC!$J$161=true,MOC!$J$162=false),MOC!$I$164&amp;Liquor!U103,if(AND(MOC!$J$161=false,MOC!$J$162=true),Liquor!U103&amp;MOC!$I$162,if(AND(MOC!$J$161=true,MOC!$J$162=true),MOC!$I$161&amp;Liquor!U103&amp;MOC!$I$165,Liquor!U103)))))</f>
        <v/>
      </c>
      <c r="E4892" s="450" t="str">
        <f>if(Liquor!X103=0,"",if(ISBLANK(Liquor!X103),"",Liquor!X103))</f>
        <v/>
      </c>
      <c r="G4892" s="450" t="str">
        <f>Substitute(if(Liquor!X103=0,"",if(ISBLANK(Liquor!X103),"",if(AND(MOC!$J$164=true,MOC!$J$165=false),MOC!$I$164&amp;$B$4589,if(AND(MOC!$J$164=false,MOC!$J$165=true),$B$4589&amp;MOC!$I$165,if(AND(MOC!$J$164=true,MOC!$J$165=true),MOC!$I$164&amp;$B$4589&amp;MOC!$I$165,$B$4589)))))," Double ","")</f>
        <v/>
      </c>
      <c r="H4892" s="780">
        <f t="shared" si="49"/>
        <v>94</v>
      </c>
    </row>
    <row r="4893">
      <c r="A4893" s="779"/>
      <c r="D4893" s="795" t="str">
        <f>if(Liquor!X104=0,"",if(ISBLANK(Liquor!X104),"",if(AND(MOC!$J$161=true,MOC!$J$162=false),MOC!$I$164&amp;Liquor!U104,if(AND(MOC!$J$161=false,MOC!$J$162=true),Liquor!U104&amp;MOC!$I$162,if(AND(MOC!$J$161=true,MOC!$J$162=true),MOC!$I$161&amp;Liquor!U104&amp;MOC!$I$165,Liquor!U104)))))</f>
        <v/>
      </c>
      <c r="E4893" s="450" t="str">
        <f>if(Liquor!X104=0,"",if(ISBLANK(Liquor!X104),"",Liquor!X104))</f>
        <v/>
      </c>
      <c r="G4893" s="450" t="str">
        <f>Substitute(if(Liquor!X104=0,"",if(ISBLANK(Liquor!X104),"",if(AND(MOC!$J$164=true,MOC!$J$165=false),MOC!$I$164&amp;$B$4589,if(AND(MOC!$J$164=false,MOC!$J$165=true),$B$4589&amp;MOC!$I$165,if(AND(MOC!$J$164=true,MOC!$J$165=true),MOC!$I$164&amp;$B$4589&amp;MOC!$I$165,$B$4589)))))," Double ","")</f>
        <v/>
      </c>
      <c r="H4893" s="780">
        <f t="shared" si="49"/>
        <v>95</v>
      </c>
    </row>
    <row r="4894">
      <c r="A4894" s="779"/>
      <c r="D4894" s="795" t="str">
        <f>if(Liquor!X105=0,"",if(ISBLANK(Liquor!X105),"",if(AND(MOC!$J$161=true,MOC!$J$162=false),MOC!$I$164&amp;Liquor!U105,if(AND(MOC!$J$161=false,MOC!$J$162=true),Liquor!U105&amp;MOC!$I$162,if(AND(MOC!$J$161=true,MOC!$J$162=true),MOC!$I$161&amp;Liquor!U105&amp;MOC!$I$165,Liquor!U105)))))</f>
        <v/>
      </c>
      <c r="E4894" s="450" t="str">
        <f>if(Liquor!X105=0,"",if(ISBLANK(Liquor!X105),"",Liquor!X105))</f>
        <v/>
      </c>
      <c r="G4894" s="450" t="str">
        <f>Substitute(if(Liquor!X105=0,"",if(ISBLANK(Liquor!X105),"",if(AND(MOC!$J$164=true,MOC!$J$165=false),MOC!$I$164&amp;$B$4589,if(AND(MOC!$J$164=false,MOC!$J$165=true),$B$4589&amp;MOC!$I$165,if(AND(MOC!$J$164=true,MOC!$J$165=true),MOC!$I$164&amp;$B$4589&amp;MOC!$I$165,$B$4589)))))," Double ","")</f>
        <v/>
      </c>
      <c r="H4894" s="780">
        <f t="shared" si="49"/>
        <v>96</v>
      </c>
    </row>
    <row r="4895">
      <c r="A4895" s="779"/>
      <c r="D4895" s="795" t="str">
        <f>if(Liquor!X106=0,"",if(ISBLANK(Liquor!X106),"",if(AND(MOC!$J$161=true,MOC!$J$162=false),MOC!$I$164&amp;Liquor!U106,if(AND(MOC!$J$161=false,MOC!$J$162=true),Liquor!U106&amp;MOC!$I$162,if(AND(MOC!$J$161=true,MOC!$J$162=true),MOC!$I$161&amp;Liquor!U106&amp;MOC!$I$165,Liquor!U106)))))</f>
        <v/>
      </c>
      <c r="E4895" s="450" t="str">
        <f>if(Liquor!X106=0,"",if(ISBLANK(Liquor!X106),"",Liquor!X106))</f>
        <v/>
      </c>
      <c r="G4895" s="450" t="str">
        <f>Substitute(if(Liquor!X106=0,"",if(ISBLANK(Liquor!X106),"",if(AND(MOC!$J$164=true,MOC!$J$165=false),MOC!$I$164&amp;$B$4589,if(AND(MOC!$J$164=false,MOC!$J$165=true),$B$4589&amp;MOC!$I$165,if(AND(MOC!$J$164=true,MOC!$J$165=true),MOC!$I$164&amp;$B$4589&amp;MOC!$I$165,$B$4589)))))," Double ","")</f>
        <v/>
      </c>
      <c r="H4895" s="780">
        <f t="shared" si="49"/>
        <v>97</v>
      </c>
    </row>
    <row r="4896">
      <c r="A4896" s="779"/>
      <c r="D4896" s="795" t="str">
        <f>if(Liquor!X107=0,"",if(ISBLANK(Liquor!X107),"",if(AND(MOC!$J$161=true,MOC!$J$162=false),MOC!$I$164&amp;Liquor!U107,if(AND(MOC!$J$161=false,MOC!$J$162=true),Liquor!U107&amp;MOC!$I$162,if(AND(MOC!$J$161=true,MOC!$J$162=true),MOC!$I$161&amp;Liquor!U107&amp;MOC!$I$165,Liquor!U107)))))</f>
        <v/>
      </c>
      <c r="E4896" s="450" t="str">
        <f>if(Liquor!X107=0,"",if(ISBLANK(Liquor!X107),"",Liquor!X107))</f>
        <v/>
      </c>
      <c r="G4896" s="450" t="str">
        <f>Substitute(if(Liquor!X107=0,"",if(ISBLANK(Liquor!X107),"",if(AND(MOC!$J$164=true,MOC!$J$165=false),MOC!$I$164&amp;$B$4589,if(AND(MOC!$J$164=false,MOC!$J$165=true),$B$4589&amp;MOC!$I$165,if(AND(MOC!$J$164=true,MOC!$J$165=true),MOC!$I$164&amp;$B$4589&amp;MOC!$I$165,$B$4589)))))," Double ","")</f>
        <v/>
      </c>
      <c r="H4896" s="780">
        <f t="shared" si="49"/>
        <v>98</v>
      </c>
    </row>
    <row r="4897">
      <c r="A4897" s="779"/>
      <c r="D4897" s="795" t="str">
        <f>if(Liquor!X108=0,"",if(ISBLANK(Liquor!X108),"",if(AND(MOC!$J$161=true,MOC!$J$162=false),MOC!$I$164&amp;Liquor!U108,if(AND(MOC!$J$161=false,MOC!$J$162=true),Liquor!U108&amp;MOC!$I$162,if(AND(MOC!$J$161=true,MOC!$J$162=true),MOC!$I$161&amp;Liquor!U108&amp;MOC!$I$165,Liquor!U108)))))</f>
        <v/>
      </c>
      <c r="E4897" s="450" t="str">
        <f>if(Liquor!X108=0,"",if(ISBLANK(Liquor!X108),"",Liquor!X108))</f>
        <v/>
      </c>
      <c r="G4897" s="450" t="str">
        <f>Substitute(if(Liquor!X108=0,"",if(ISBLANK(Liquor!X108),"",if(AND(MOC!$J$164=true,MOC!$J$165=false),MOC!$I$164&amp;$B$4589,if(AND(MOC!$J$164=false,MOC!$J$165=true),$B$4589&amp;MOC!$I$165,if(AND(MOC!$J$164=true,MOC!$J$165=true),MOC!$I$164&amp;$B$4589&amp;MOC!$I$165,$B$4589)))))," Double ","")</f>
        <v/>
      </c>
      <c r="H4897" s="780">
        <f t="shared" si="49"/>
        <v>99</v>
      </c>
    </row>
    <row r="4898">
      <c r="A4898" s="779"/>
      <c r="D4898" s="795" t="str">
        <f>if(Liquor!X109=0,"",if(ISBLANK(Liquor!X109),"",if(AND(MOC!$J$161=true,MOC!$J$162=false),MOC!$I$164&amp;Liquor!U109,if(AND(MOC!$J$161=false,MOC!$J$162=true),Liquor!U109&amp;MOC!$I$162,if(AND(MOC!$J$161=true,MOC!$J$162=true),MOC!$I$161&amp;Liquor!U109&amp;MOC!$I$165,Liquor!U109)))))</f>
        <v/>
      </c>
      <c r="E4898" s="450" t="str">
        <f>if(Liquor!X109=0,"",if(ISBLANK(Liquor!X109),"",Liquor!X109))</f>
        <v/>
      </c>
      <c r="G4898" s="450" t="str">
        <f>Substitute(if(Liquor!X109=0,"",if(ISBLANK(Liquor!X109),"",if(AND(MOC!$J$164=true,MOC!$J$165=false),MOC!$I$164&amp;$B$4589,if(AND(MOC!$J$164=false,MOC!$J$165=true),$B$4589&amp;MOC!$I$165,if(AND(MOC!$J$164=true,MOC!$J$165=true),MOC!$I$164&amp;$B$4589&amp;MOC!$I$165,$B$4589)))))," Double ","")</f>
        <v/>
      </c>
      <c r="H4898" s="780">
        <f t="shared" si="49"/>
        <v>100</v>
      </c>
    </row>
    <row r="4899">
      <c r="A4899" s="791"/>
      <c r="B4899" s="784"/>
      <c r="H4899" s="780"/>
    </row>
    <row r="4900">
      <c r="A4900" s="791"/>
      <c r="B4900" s="784"/>
      <c r="H4900" s="780"/>
    </row>
    <row r="4901">
      <c r="A4901" s="791"/>
      <c r="B4901" s="784"/>
      <c r="H4901" s="780"/>
    </row>
    <row r="4902">
      <c r="A4902" s="791"/>
      <c r="B4902" s="784"/>
      <c r="H4902" s="780"/>
    </row>
    <row r="4903">
      <c r="A4903" s="788" t="str">
        <f>Liquor!Y8</f>
        <v>Liqueurs/Cordials</v>
      </c>
      <c r="B4903" s="784" t="str">
        <f>A4903</f>
        <v>Liqueurs/Cordials</v>
      </c>
      <c r="H4903" s="785"/>
    </row>
    <row r="4904">
      <c r="A4904" s="791"/>
      <c r="B4904" s="784"/>
      <c r="D4904" s="784" t="str">
        <f>Liquor!Y10</f>
        <v>Aperol (Example)</v>
      </c>
      <c r="E4904" s="784">
        <f>if(Liquor!Z10=0,"",if(ISBLANK(Liquor!Z10),"",Liquor!Z10))</f>
        <v>6</v>
      </c>
      <c r="G4904" s="784" t="str">
        <f>if(Liquor!Z10=0,"",if(ISBLANK(Liquor!Z10),"",$B$4903))</f>
        <v>Liqueurs/Cordials</v>
      </c>
      <c r="H4904" s="785">
        <v>1.0</v>
      </c>
    </row>
    <row r="4905">
      <c r="A4905" s="791"/>
      <c r="B4905" s="784"/>
      <c r="D4905" s="784" t="str">
        <f>Liquor!Y11</f>
        <v>Campari (Example)</v>
      </c>
      <c r="E4905" s="784">
        <f>if(Liquor!Z11=0,"",if(ISBLANK(Liquor!Z11),"",Liquor!Z11))</f>
        <v>7</v>
      </c>
      <c r="G4905" s="784" t="str">
        <f>if(Liquor!Z11=0,"",if(ISBLANK(Liquor!Z11),"",$B$4903))</f>
        <v>Liqueurs/Cordials</v>
      </c>
      <c r="H4905" s="780">
        <f t="shared" ref="H4905:H5003" si="50">1+H4904</f>
        <v>2</v>
      </c>
    </row>
    <row r="4906">
      <c r="A4906" s="791"/>
      <c r="B4906" s="784"/>
      <c r="D4906" s="784" t="str">
        <f>Liquor!Y12</f>
        <v>Jagermeister (Example)</v>
      </c>
      <c r="E4906" s="784">
        <f>if(Liquor!Z12=0,"",if(ISBLANK(Liquor!Z12),"",Liquor!Z12))</f>
        <v>8</v>
      </c>
      <c r="G4906" s="784" t="str">
        <f>if(Liquor!Z12=0,"",if(ISBLANK(Liquor!Z12),"",$B$4903))</f>
        <v>Liqueurs/Cordials</v>
      </c>
      <c r="H4906" s="780">
        <f t="shared" si="50"/>
        <v>3</v>
      </c>
    </row>
    <row r="4907">
      <c r="A4907" s="779"/>
      <c r="D4907" s="450" t="str">
        <f>Liquor!Y13</f>
        <v/>
      </c>
      <c r="E4907" s="450" t="str">
        <f>if(Liquor!Z13=0,"",if(ISBLANK(Liquor!Z13),"",Liquor!Z13))</f>
        <v/>
      </c>
      <c r="G4907" s="450" t="str">
        <f>if(Liquor!Z13=0,"",if(ISBLANK(Liquor!Z13),"",$B$4903))</f>
        <v/>
      </c>
      <c r="H4907" s="780">
        <f t="shared" si="50"/>
        <v>4</v>
      </c>
    </row>
    <row r="4908">
      <c r="A4908" s="779"/>
      <c r="D4908" s="784" t="str">
        <f>Liquor!Y14</f>
        <v/>
      </c>
      <c r="E4908" s="450" t="str">
        <f>if(Liquor!Z14=0,"",if(ISBLANK(Liquor!Z14),"",Liquor!Z14))</f>
        <v/>
      </c>
      <c r="G4908" s="450" t="str">
        <f>if(Liquor!Z14=0,"",if(ISBLANK(Liquor!Z14),"",$B$4903))</f>
        <v/>
      </c>
      <c r="H4908" s="780">
        <f t="shared" si="50"/>
        <v>5</v>
      </c>
    </row>
    <row r="4909">
      <c r="A4909" s="779"/>
      <c r="D4909" s="784" t="str">
        <f>Liquor!Y15</f>
        <v/>
      </c>
      <c r="E4909" s="450" t="str">
        <f>if(Liquor!Z15=0,"",if(ISBLANK(Liquor!Z15),"",Liquor!Z15))</f>
        <v/>
      </c>
      <c r="G4909" s="450" t="str">
        <f>if(Liquor!Z15=0,"",if(ISBLANK(Liquor!Z15),"",$B$4903))</f>
        <v/>
      </c>
      <c r="H4909" s="780">
        <f t="shared" si="50"/>
        <v>6</v>
      </c>
    </row>
    <row r="4910">
      <c r="A4910" s="779"/>
      <c r="D4910" s="784" t="str">
        <f>Liquor!Y16</f>
        <v/>
      </c>
      <c r="E4910" s="450" t="str">
        <f>if(Liquor!Z16=0,"",if(ISBLANK(Liquor!Z16),"",Liquor!Z16))</f>
        <v/>
      </c>
      <c r="G4910" s="450" t="str">
        <f>if(Liquor!Z16=0,"",if(ISBLANK(Liquor!Z16),"",$B$4903))</f>
        <v/>
      </c>
      <c r="H4910" s="780">
        <f t="shared" si="50"/>
        <v>7</v>
      </c>
    </row>
    <row r="4911">
      <c r="A4911" s="779"/>
      <c r="D4911" s="784" t="str">
        <f>Liquor!Y17</f>
        <v/>
      </c>
      <c r="E4911" s="450" t="str">
        <f>if(Liquor!Z17=0,"",if(ISBLANK(Liquor!Z17),"",Liquor!Z17))</f>
        <v/>
      </c>
      <c r="G4911" s="450" t="str">
        <f>if(Liquor!Z17=0,"",if(ISBLANK(Liquor!Z17),"",$B$4903))</f>
        <v/>
      </c>
      <c r="H4911" s="780">
        <f t="shared" si="50"/>
        <v>8</v>
      </c>
    </row>
    <row r="4912">
      <c r="A4912" s="779"/>
      <c r="D4912" s="784" t="str">
        <f>Liquor!Y18</f>
        <v/>
      </c>
      <c r="E4912" s="450" t="str">
        <f>if(Liquor!Z18=0,"",if(ISBLANK(Liquor!Z18),"",Liquor!Z18))</f>
        <v/>
      </c>
      <c r="G4912" s="450" t="str">
        <f>if(Liquor!Z18=0,"",if(ISBLANK(Liquor!Z18),"",$B$4903))</f>
        <v/>
      </c>
      <c r="H4912" s="780">
        <f t="shared" si="50"/>
        <v>9</v>
      </c>
    </row>
    <row r="4913">
      <c r="A4913" s="779"/>
      <c r="D4913" s="784" t="str">
        <f>Liquor!Y19</f>
        <v/>
      </c>
      <c r="E4913" s="450" t="str">
        <f>if(Liquor!Z19=0,"",if(ISBLANK(Liquor!Z19),"",Liquor!Z19))</f>
        <v/>
      </c>
      <c r="G4913" s="450" t="str">
        <f>if(Liquor!Z19=0,"",if(ISBLANK(Liquor!Z19),"",$B$4903))</f>
        <v/>
      </c>
      <c r="H4913" s="780">
        <f t="shared" si="50"/>
        <v>10</v>
      </c>
    </row>
    <row r="4914">
      <c r="A4914" s="779"/>
      <c r="D4914" s="784" t="str">
        <f>Liquor!Y20</f>
        <v/>
      </c>
      <c r="E4914" s="450" t="str">
        <f>if(Liquor!Z20=0,"",if(ISBLANK(Liquor!Z20),"",Liquor!Z20))</f>
        <v/>
      </c>
      <c r="G4914" s="450" t="str">
        <f>if(Liquor!Z20=0,"",if(ISBLANK(Liquor!Z20),"",$B$4903))</f>
        <v/>
      </c>
      <c r="H4914" s="780">
        <f t="shared" si="50"/>
        <v>11</v>
      </c>
    </row>
    <row r="4915">
      <c r="A4915" s="779"/>
      <c r="D4915" s="784" t="str">
        <f>Liquor!Y21</f>
        <v/>
      </c>
      <c r="E4915" s="450" t="str">
        <f>if(Liquor!Z21=0,"",if(ISBLANK(Liquor!Z21),"",Liquor!Z21))</f>
        <v/>
      </c>
      <c r="G4915" s="450" t="str">
        <f>if(Liquor!Z21=0,"",if(ISBLANK(Liquor!Z21),"",$B$4903))</f>
        <v/>
      </c>
      <c r="H4915" s="780">
        <f t="shared" si="50"/>
        <v>12</v>
      </c>
    </row>
    <row r="4916">
      <c r="A4916" s="779"/>
      <c r="D4916" s="784" t="str">
        <f>Liquor!Y22</f>
        <v/>
      </c>
      <c r="E4916" s="450" t="str">
        <f>if(Liquor!Z22=0,"",if(ISBLANK(Liquor!Z22),"",Liquor!Z22))</f>
        <v/>
      </c>
      <c r="G4916" s="450" t="str">
        <f>if(Liquor!Z22=0,"",if(ISBLANK(Liquor!Z22),"",$B$4903))</f>
        <v/>
      </c>
      <c r="H4916" s="780">
        <f t="shared" si="50"/>
        <v>13</v>
      </c>
    </row>
    <row r="4917">
      <c r="A4917" s="779"/>
      <c r="D4917" s="784" t="str">
        <f>Liquor!Y23</f>
        <v/>
      </c>
      <c r="E4917" s="450" t="str">
        <f>if(Liquor!Z23=0,"",if(ISBLANK(Liquor!Z23),"",Liquor!Z23))</f>
        <v/>
      </c>
      <c r="G4917" s="450" t="str">
        <f>if(Liquor!Z23=0,"",if(ISBLANK(Liquor!Z23),"",$B$4903))</f>
        <v/>
      </c>
      <c r="H4917" s="780">
        <f t="shared" si="50"/>
        <v>14</v>
      </c>
    </row>
    <row r="4918">
      <c r="A4918" s="779"/>
      <c r="D4918" s="450" t="str">
        <f>Liquor!Y24</f>
        <v/>
      </c>
      <c r="E4918" s="450" t="str">
        <f>if(Liquor!Z24=0,"",if(ISBLANK(Liquor!Z24),"",Liquor!Z24))</f>
        <v/>
      </c>
      <c r="G4918" s="450" t="str">
        <f>if(Liquor!Z24=0,"",if(ISBLANK(Liquor!Z24),"",$B$4903))</f>
        <v/>
      </c>
      <c r="H4918" s="780">
        <f t="shared" si="50"/>
        <v>15</v>
      </c>
    </row>
    <row r="4919">
      <c r="A4919" s="779"/>
      <c r="D4919" s="450" t="str">
        <f>Liquor!Y25</f>
        <v/>
      </c>
      <c r="E4919" s="450" t="str">
        <f>if(Liquor!Z25=0,"",if(ISBLANK(Liquor!Z25),"",Liquor!Z25))</f>
        <v/>
      </c>
      <c r="G4919" s="450" t="str">
        <f>if(Liquor!Z25=0,"",if(ISBLANK(Liquor!Z25),"",$B$4903))</f>
        <v/>
      </c>
      <c r="H4919" s="780">
        <f t="shared" si="50"/>
        <v>16</v>
      </c>
    </row>
    <row r="4920">
      <c r="A4920" s="779"/>
      <c r="D4920" s="450" t="str">
        <f>Liquor!Y26</f>
        <v/>
      </c>
      <c r="E4920" s="450" t="str">
        <f>if(Liquor!Z26=0,"",if(ISBLANK(Liquor!Z26),"",Liquor!Z26))</f>
        <v/>
      </c>
      <c r="G4920" s="450" t="str">
        <f>if(Liquor!Z26=0,"",if(ISBLANK(Liquor!Z26),"",$B$4903))</f>
        <v/>
      </c>
      <c r="H4920" s="780">
        <f t="shared" si="50"/>
        <v>17</v>
      </c>
    </row>
    <row r="4921">
      <c r="A4921" s="779"/>
      <c r="D4921" s="450" t="str">
        <f>Liquor!Y27</f>
        <v/>
      </c>
      <c r="E4921" s="450" t="str">
        <f>if(Liquor!Z27=0,"",if(ISBLANK(Liquor!Z27),"",Liquor!Z27))</f>
        <v/>
      </c>
      <c r="G4921" s="450" t="str">
        <f>if(Liquor!Z27=0,"",if(ISBLANK(Liquor!Z27),"",$B$4903))</f>
        <v/>
      </c>
      <c r="H4921" s="780">
        <f t="shared" si="50"/>
        <v>18</v>
      </c>
    </row>
    <row r="4922">
      <c r="A4922" s="779"/>
      <c r="D4922" s="450" t="str">
        <f>Liquor!Y28</f>
        <v/>
      </c>
      <c r="E4922" s="450" t="str">
        <f>if(Liquor!Z28=0,"",if(ISBLANK(Liquor!Z28),"",Liquor!Z28))</f>
        <v/>
      </c>
      <c r="G4922" s="450" t="str">
        <f>if(Liquor!Z28=0,"",if(ISBLANK(Liquor!Z28),"",$B$4903))</f>
        <v/>
      </c>
      <c r="H4922" s="780">
        <f t="shared" si="50"/>
        <v>19</v>
      </c>
    </row>
    <row r="4923">
      <c r="A4923" s="779"/>
      <c r="D4923" s="450" t="str">
        <f>Liquor!Y29</f>
        <v/>
      </c>
      <c r="E4923" s="450" t="str">
        <f>if(Liquor!Z29=0,"",if(ISBLANK(Liquor!Z29),"",Liquor!Z29))</f>
        <v/>
      </c>
      <c r="G4923" s="450" t="str">
        <f>if(Liquor!Z29=0,"",if(ISBLANK(Liquor!Z29),"",$B$4903))</f>
        <v/>
      </c>
      <c r="H4923" s="780">
        <f t="shared" si="50"/>
        <v>20</v>
      </c>
    </row>
    <row r="4924">
      <c r="A4924" s="779"/>
      <c r="D4924" s="450" t="str">
        <f>Liquor!Y30</f>
        <v/>
      </c>
      <c r="E4924" s="450" t="str">
        <f>if(Liquor!Z30=0,"",if(ISBLANK(Liquor!Z30),"",Liquor!Z30))</f>
        <v/>
      </c>
      <c r="G4924" s="450" t="str">
        <f>if(Liquor!Z30=0,"",if(ISBLANK(Liquor!Z30),"",$B$4903))</f>
        <v/>
      </c>
      <c r="H4924" s="780">
        <f t="shared" si="50"/>
        <v>21</v>
      </c>
    </row>
    <row r="4925">
      <c r="A4925" s="779"/>
      <c r="D4925" s="450" t="str">
        <f>Liquor!Y31</f>
        <v/>
      </c>
      <c r="E4925" s="450" t="str">
        <f>if(Liquor!Z31=0,"",if(ISBLANK(Liquor!Z31),"",Liquor!Z31))</f>
        <v/>
      </c>
      <c r="G4925" s="450" t="str">
        <f>if(Liquor!Z31=0,"",if(ISBLANK(Liquor!Z31),"",$B$4903))</f>
        <v/>
      </c>
      <c r="H4925" s="780">
        <f t="shared" si="50"/>
        <v>22</v>
      </c>
    </row>
    <row r="4926">
      <c r="A4926" s="779"/>
      <c r="D4926" s="450" t="str">
        <f>Liquor!Y32</f>
        <v/>
      </c>
      <c r="E4926" s="450" t="str">
        <f>if(Liquor!Z32=0,"",if(ISBLANK(Liquor!Z32),"",Liquor!Z32))</f>
        <v/>
      </c>
      <c r="G4926" s="450" t="str">
        <f>if(Liquor!Z32=0,"",if(ISBLANK(Liquor!Z32),"",$B$4903))</f>
        <v/>
      </c>
      <c r="H4926" s="780">
        <f t="shared" si="50"/>
        <v>23</v>
      </c>
    </row>
    <row r="4927">
      <c r="A4927" s="779"/>
      <c r="D4927" s="450" t="str">
        <f>Liquor!Y33</f>
        <v/>
      </c>
      <c r="E4927" s="450" t="str">
        <f>if(Liquor!Z33=0,"",if(ISBLANK(Liquor!Z33),"",Liquor!Z33))</f>
        <v/>
      </c>
      <c r="G4927" s="450" t="str">
        <f>if(Liquor!Z33=0,"",if(ISBLANK(Liquor!Z33),"",$B$4903))</f>
        <v/>
      </c>
      <c r="H4927" s="780">
        <f t="shared" si="50"/>
        <v>24</v>
      </c>
    </row>
    <row r="4928">
      <c r="A4928" s="779"/>
      <c r="D4928" s="450" t="str">
        <f>Liquor!Y34</f>
        <v/>
      </c>
      <c r="E4928" s="450" t="str">
        <f>if(Liquor!Z34=0,"",if(ISBLANK(Liquor!Z34),"",Liquor!Z34))</f>
        <v/>
      </c>
      <c r="G4928" s="450" t="str">
        <f>if(Liquor!Z34=0,"",if(ISBLANK(Liquor!Z34),"",$B$4903))</f>
        <v/>
      </c>
      <c r="H4928" s="780">
        <f t="shared" si="50"/>
        <v>25</v>
      </c>
    </row>
    <row r="4929">
      <c r="A4929" s="779"/>
      <c r="D4929" s="450" t="str">
        <f>Liquor!Y35</f>
        <v/>
      </c>
      <c r="E4929" s="450" t="str">
        <f>if(Liquor!Z35=0,"",if(ISBLANK(Liquor!Z35),"",Liquor!Z35))</f>
        <v/>
      </c>
      <c r="G4929" s="450" t="str">
        <f>if(Liquor!Z35=0,"",if(ISBLANK(Liquor!Z35),"",$B$4903))</f>
        <v/>
      </c>
      <c r="H4929" s="780">
        <f t="shared" si="50"/>
        <v>26</v>
      </c>
    </row>
    <row r="4930">
      <c r="A4930" s="779"/>
      <c r="D4930" s="450" t="str">
        <f>Liquor!Y36</f>
        <v/>
      </c>
      <c r="E4930" s="450" t="str">
        <f>if(Liquor!Z36=0,"",if(ISBLANK(Liquor!Z36),"",Liquor!Z36))</f>
        <v/>
      </c>
      <c r="G4930" s="450" t="str">
        <f>if(Liquor!Z36=0,"",if(ISBLANK(Liquor!Z36),"",$B$4903))</f>
        <v/>
      </c>
      <c r="H4930" s="780">
        <f t="shared" si="50"/>
        <v>27</v>
      </c>
    </row>
    <row r="4931">
      <c r="A4931" s="779"/>
      <c r="D4931" s="450" t="str">
        <f>Liquor!Y37</f>
        <v/>
      </c>
      <c r="E4931" s="450" t="str">
        <f>if(Liquor!Z37=0,"",if(ISBLANK(Liquor!Z37),"",Liquor!Z37))</f>
        <v/>
      </c>
      <c r="G4931" s="450" t="str">
        <f>if(Liquor!Z37=0,"",if(ISBLANK(Liquor!Z37),"",$B$4903))</f>
        <v/>
      </c>
      <c r="H4931" s="780">
        <f t="shared" si="50"/>
        <v>28</v>
      </c>
    </row>
    <row r="4932">
      <c r="A4932" s="779"/>
      <c r="D4932" s="450" t="str">
        <f>Liquor!Y38</f>
        <v/>
      </c>
      <c r="E4932" s="450" t="str">
        <f>if(Liquor!Z38=0,"",if(ISBLANK(Liquor!Z38),"",Liquor!Z38))</f>
        <v/>
      </c>
      <c r="G4932" s="450" t="str">
        <f>if(Liquor!Z38=0,"",if(ISBLANK(Liquor!Z38),"",$B$4903))</f>
        <v/>
      </c>
      <c r="H4932" s="780">
        <f t="shared" si="50"/>
        <v>29</v>
      </c>
    </row>
    <row r="4933">
      <c r="A4933" s="779"/>
      <c r="D4933" s="450" t="str">
        <f>Liquor!Y39</f>
        <v/>
      </c>
      <c r="E4933" s="450" t="str">
        <f>if(Liquor!Z39=0,"",if(ISBLANK(Liquor!Z39),"",Liquor!Z39))</f>
        <v/>
      </c>
      <c r="G4933" s="450" t="str">
        <f>if(Liquor!Z39=0,"",if(ISBLANK(Liquor!Z39),"",$B$4903))</f>
        <v/>
      </c>
      <c r="H4933" s="780">
        <f t="shared" si="50"/>
        <v>30</v>
      </c>
    </row>
    <row r="4934">
      <c r="A4934" s="779"/>
      <c r="D4934" s="450" t="str">
        <f>Liquor!Y40</f>
        <v/>
      </c>
      <c r="E4934" s="450" t="str">
        <f>if(Liquor!Z40=0,"",if(ISBLANK(Liquor!Z40),"",Liquor!Z40))</f>
        <v/>
      </c>
      <c r="G4934" s="450" t="str">
        <f>if(Liquor!Z40=0,"",if(ISBLANK(Liquor!Z40),"",$B$4903))</f>
        <v/>
      </c>
      <c r="H4934" s="780">
        <f t="shared" si="50"/>
        <v>31</v>
      </c>
    </row>
    <row r="4935">
      <c r="A4935" s="779"/>
      <c r="D4935" s="450" t="str">
        <f>Liquor!Y41</f>
        <v/>
      </c>
      <c r="E4935" s="450" t="str">
        <f>if(Liquor!Z41=0,"",if(ISBLANK(Liquor!Z41),"",Liquor!Z41))</f>
        <v/>
      </c>
      <c r="G4935" s="450" t="str">
        <f>if(Liquor!Z41=0,"",if(ISBLANK(Liquor!Z41),"",$B$4903))</f>
        <v/>
      </c>
      <c r="H4935" s="780">
        <f t="shared" si="50"/>
        <v>32</v>
      </c>
    </row>
    <row r="4936">
      <c r="A4936" s="779"/>
      <c r="D4936" s="450" t="str">
        <f>Liquor!Y42</f>
        <v/>
      </c>
      <c r="E4936" s="450" t="str">
        <f>if(Liquor!Z42=0,"",if(ISBLANK(Liquor!Z42),"",Liquor!Z42))</f>
        <v/>
      </c>
      <c r="G4936" s="450" t="str">
        <f>if(Liquor!Z42=0,"",if(ISBLANK(Liquor!Z42),"",$B$4903))</f>
        <v/>
      </c>
      <c r="H4936" s="780">
        <f t="shared" si="50"/>
        <v>33</v>
      </c>
    </row>
    <row r="4937">
      <c r="A4937" s="779"/>
      <c r="D4937" s="450" t="str">
        <f>Liquor!Y43</f>
        <v/>
      </c>
      <c r="E4937" s="450" t="str">
        <f>if(Liquor!Z43=0,"",if(ISBLANK(Liquor!Z43),"",Liquor!Z43))</f>
        <v/>
      </c>
      <c r="G4937" s="450" t="str">
        <f>if(Liquor!Z43=0,"",if(ISBLANK(Liquor!Z43),"",$B$4903))</f>
        <v/>
      </c>
      <c r="H4937" s="780">
        <f t="shared" si="50"/>
        <v>34</v>
      </c>
    </row>
    <row r="4938">
      <c r="A4938" s="779"/>
      <c r="D4938" s="450" t="str">
        <f>Liquor!Y44</f>
        <v/>
      </c>
      <c r="E4938" s="450" t="str">
        <f>if(Liquor!Z44=0,"",if(ISBLANK(Liquor!Z44),"",Liquor!Z44))</f>
        <v/>
      </c>
      <c r="G4938" s="450" t="str">
        <f>if(Liquor!Z44=0,"",if(ISBLANK(Liquor!Z44),"",$B$4903))</f>
        <v/>
      </c>
      <c r="H4938" s="780">
        <f t="shared" si="50"/>
        <v>35</v>
      </c>
    </row>
    <row r="4939">
      <c r="A4939" s="779"/>
      <c r="D4939" s="450" t="str">
        <f>Liquor!Y45</f>
        <v/>
      </c>
      <c r="E4939" s="450" t="str">
        <f>if(Liquor!Z45=0,"",if(ISBLANK(Liquor!Z45),"",Liquor!Z45))</f>
        <v/>
      </c>
      <c r="G4939" s="450" t="str">
        <f>if(Liquor!Z45=0,"",if(ISBLANK(Liquor!Z45),"",$B$4903))</f>
        <v/>
      </c>
      <c r="H4939" s="780">
        <f t="shared" si="50"/>
        <v>36</v>
      </c>
    </row>
    <row r="4940">
      <c r="A4940" s="779"/>
      <c r="D4940" s="450" t="str">
        <f>Liquor!Y46</f>
        <v/>
      </c>
      <c r="E4940" s="450" t="str">
        <f>if(Liquor!Z46=0,"",if(ISBLANK(Liquor!Z46),"",Liquor!Z46))</f>
        <v/>
      </c>
      <c r="G4940" s="450" t="str">
        <f>if(Liquor!Z46=0,"",if(ISBLANK(Liquor!Z46),"",$B$4903))</f>
        <v/>
      </c>
      <c r="H4940" s="780">
        <f t="shared" si="50"/>
        <v>37</v>
      </c>
    </row>
    <row r="4941">
      <c r="A4941" s="779"/>
      <c r="D4941" s="450" t="str">
        <f>Liquor!Y47</f>
        <v/>
      </c>
      <c r="E4941" s="450" t="str">
        <f>if(Liquor!Z47=0,"",if(ISBLANK(Liquor!Z47),"",Liquor!Z47))</f>
        <v/>
      </c>
      <c r="G4941" s="450" t="str">
        <f>if(Liquor!Z47=0,"",if(ISBLANK(Liquor!Z47),"",$B$4903))</f>
        <v/>
      </c>
      <c r="H4941" s="780">
        <f t="shared" si="50"/>
        <v>38</v>
      </c>
    </row>
    <row r="4942">
      <c r="A4942" s="779"/>
      <c r="D4942" s="450" t="str">
        <f>Liquor!Y48</f>
        <v/>
      </c>
      <c r="E4942" s="450" t="str">
        <f>if(Liquor!Z48=0,"",if(ISBLANK(Liquor!Z48),"",Liquor!Z48))</f>
        <v/>
      </c>
      <c r="G4942" s="450" t="str">
        <f>if(Liquor!Z48=0,"",if(ISBLANK(Liquor!Z48),"",$B$4903))</f>
        <v/>
      </c>
      <c r="H4942" s="780">
        <f t="shared" si="50"/>
        <v>39</v>
      </c>
    </row>
    <row r="4943">
      <c r="A4943" s="779"/>
      <c r="D4943" s="450" t="str">
        <f>Liquor!Y49</f>
        <v/>
      </c>
      <c r="E4943" s="450" t="str">
        <f>if(Liquor!Z49=0,"",if(ISBLANK(Liquor!Z49),"",Liquor!Z49))</f>
        <v/>
      </c>
      <c r="G4943" s="450" t="str">
        <f>if(Liquor!Z49=0,"",if(ISBLANK(Liquor!Z49),"",$B$4903))</f>
        <v/>
      </c>
      <c r="H4943" s="780">
        <f t="shared" si="50"/>
        <v>40</v>
      </c>
    </row>
    <row r="4944">
      <c r="A4944" s="779"/>
      <c r="D4944" s="450" t="str">
        <f>Liquor!Y50</f>
        <v/>
      </c>
      <c r="E4944" s="450" t="str">
        <f>if(Liquor!Z50=0,"",if(ISBLANK(Liquor!Z50),"",Liquor!Z50))</f>
        <v/>
      </c>
      <c r="G4944" s="450" t="str">
        <f>if(Liquor!Z50=0,"",if(ISBLANK(Liquor!Z50),"",$B$4903))</f>
        <v/>
      </c>
      <c r="H4944" s="780">
        <f t="shared" si="50"/>
        <v>41</v>
      </c>
    </row>
    <row r="4945">
      <c r="A4945" s="779"/>
      <c r="D4945" s="450" t="str">
        <f>Liquor!Y51</f>
        <v/>
      </c>
      <c r="E4945" s="450" t="str">
        <f>if(Liquor!Z51=0,"",if(ISBLANK(Liquor!Z51),"",Liquor!Z51))</f>
        <v/>
      </c>
      <c r="G4945" s="450" t="str">
        <f>if(Liquor!Z51=0,"",if(ISBLANK(Liquor!Z51),"",$B$4903))</f>
        <v/>
      </c>
      <c r="H4945" s="780">
        <f t="shared" si="50"/>
        <v>42</v>
      </c>
    </row>
    <row r="4946">
      <c r="A4946" s="779"/>
      <c r="D4946" s="450" t="str">
        <f>Liquor!Y52</f>
        <v/>
      </c>
      <c r="E4946" s="450" t="str">
        <f>if(Liquor!Z52=0,"",if(ISBLANK(Liquor!Z52),"",Liquor!Z52))</f>
        <v/>
      </c>
      <c r="G4946" s="450" t="str">
        <f>if(Liquor!Z52=0,"",if(ISBLANK(Liquor!Z52),"",$B$4903))</f>
        <v/>
      </c>
      <c r="H4946" s="780">
        <f t="shared" si="50"/>
        <v>43</v>
      </c>
    </row>
    <row r="4947">
      <c r="A4947" s="779"/>
      <c r="D4947" s="450" t="str">
        <f>Liquor!Y53</f>
        <v/>
      </c>
      <c r="E4947" s="450" t="str">
        <f>if(Liquor!Z53=0,"",if(ISBLANK(Liquor!Z53),"",Liquor!Z53))</f>
        <v/>
      </c>
      <c r="G4947" s="450" t="str">
        <f>if(Liquor!Z53=0,"",if(ISBLANK(Liquor!Z53),"",$B$4903))</f>
        <v/>
      </c>
      <c r="H4947" s="780">
        <f t="shared" si="50"/>
        <v>44</v>
      </c>
    </row>
    <row r="4948">
      <c r="A4948" s="779"/>
      <c r="D4948" s="450" t="str">
        <f>Liquor!Y54</f>
        <v/>
      </c>
      <c r="E4948" s="450" t="str">
        <f>if(Liquor!Z54=0,"",if(ISBLANK(Liquor!Z54),"",Liquor!Z54))</f>
        <v/>
      </c>
      <c r="G4948" s="450" t="str">
        <f>if(Liquor!Z54=0,"",if(ISBLANK(Liquor!Z54),"",$B$4903))</f>
        <v/>
      </c>
      <c r="H4948" s="780">
        <f t="shared" si="50"/>
        <v>45</v>
      </c>
    </row>
    <row r="4949">
      <c r="A4949" s="779"/>
      <c r="D4949" s="450" t="str">
        <f>Liquor!Y55</f>
        <v/>
      </c>
      <c r="E4949" s="450" t="str">
        <f>if(Liquor!Z55=0,"",if(ISBLANK(Liquor!Z55),"",Liquor!Z55))</f>
        <v/>
      </c>
      <c r="G4949" s="450" t="str">
        <f>if(Liquor!Z55=0,"",if(ISBLANK(Liquor!Z55),"",$B$4903))</f>
        <v/>
      </c>
      <c r="H4949" s="780">
        <f t="shared" si="50"/>
        <v>46</v>
      </c>
    </row>
    <row r="4950">
      <c r="A4950" s="779"/>
      <c r="D4950" s="450" t="str">
        <f>Liquor!Y56</f>
        <v/>
      </c>
      <c r="E4950" s="450" t="str">
        <f>if(Liquor!Z56=0,"",if(ISBLANK(Liquor!Z56),"",Liquor!Z56))</f>
        <v/>
      </c>
      <c r="G4950" s="450" t="str">
        <f>if(Liquor!Z56=0,"",if(ISBLANK(Liquor!Z56),"",$B$4903))</f>
        <v/>
      </c>
      <c r="H4950" s="780">
        <f t="shared" si="50"/>
        <v>47</v>
      </c>
    </row>
    <row r="4951">
      <c r="A4951" s="779"/>
      <c r="D4951" s="450" t="str">
        <f>Liquor!Y57</f>
        <v/>
      </c>
      <c r="E4951" s="450" t="str">
        <f>if(Liquor!Z57=0,"",if(ISBLANK(Liquor!Z57),"",Liquor!Z57))</f>
        <v/>
      </c>
      <c r="G4951" s="450" t="str">
        <f>if(Liquor!Z57=0,"",if(ISBLANK(Liquor!Z57),"",$B$4903))</f>
        <v/>
      </c>
      <c r="H4951" s="780">
        <f t="shared" si="50"/>
        <v>48</v>
      </c>
    </row>
    <row r="4952">
      <c r="A4952" s="779"/>
      <c r="D4952" s="450" t="str">
        <f>Liquor!Y58</f>
        <v/>
      </c>
      <c r="E4952" s="450" t="str">
        <f>if(Liquor!Z58=0,"",if(ISBLANK(Liquor!Z58),"",Liquor!Z58))</f>
        <v/>
      </c>
      <c r="G4952" s="450" t="str">
        <f>if(Liquor!Z58=0,"",if(ISBLANK(Liquor!Z58),"",$B$4903))</f>
        <v/>
      </c>
      <c r="H4952" s="780">
        <f t="shared" si="50"/>
        <v>49</v>
      </c>
    </row>
    <row r="4953">
      <c r="A4953" s="779"/>
      <c r="D4953" s="450" t="str">
        <f>Liquor!Y59</f>
        <v/>
      </c>
      <c r="E4953" s="450" t="str">
        <f>if(Liquor!Z59=0,"",if(ISBLANK(Liquor!Z59),"",Liquor!Z59))</f>
        <v/>
      </c>
      <c r="G4953" s="450" t="str">
        <f>if(Liquor!Z59=0,"",if(ISBLANK(Liquor!Z59),"",$B$4903))</f>
        <v/>
      </c>
      <c r="H4953" s="780">
        <f t="shared" si="50"/>
        <v>50</v>
      </c>
    </row>
    <row r="4954">
      <c r="A4954" s="779"/>
      <c r="D4954" s="450" t="str">
        <f>Liquor!Y60</f>
        <v/>
      </c>
      <c r="E4954" s="450" t="str">
        <f>if(Liquor!Z60=0,"",if(ISBLANK(Liquor!Z60),"",Liquor!Z60))</f>
        <v/>
      </c>
      <c r="G4954" s="450" t="str">
        <f>if(Liquor!Z60=0,"",if(ISBLANK(Liquor!Z60),"",$B$4903))</f>
        <v/>
      </c>
      <c r="H4954" s="780">
        <f t="shared" si="50"/>
        <v>51</v>
      </c>
    </row>
    <row r="4955">
      <c r="A4955" s="779"/>
      <c r="D4955" s="450" t="str">
        <f>Liquor!Y61</f>
        <v/>
      </c>
      <c r="E4955" s="450" t="str">
        <f>if(Liquor!Z61=0,"",if(ISBLANK(Liquor!Z61),"",Liquor!Z61))</f>
        <v/>
      </c>
      <c r="G4955" s="450" t="str">
        <f>if(Liquor!Z61=0,"",if(ISBLANK(Liquor!Z61),"",$B$4903))</f>
        <v/>
      </c>
      <c r="H4955" s="780">
        <f t="shared" si="50"/>
        <v>52</v>
      </c>
    </row>
    <row r="4956">
      <c r="A4956" s="779"/>
      <c r="D4956" s="450" t="str">
        <f>Liquor!Y62</f>
        <v/>
      </c>
      <c r="E4956" s="450" t="str">
        <f>if(Liquor!Z62=0,"",if(ISBLANK(Liquor!Z62),"",Liquor!Z62))</f>
        <v/>
      </c>
      <c r="G4956" s="450" t="str">
        <f>if(Liquor!Z62=0,"",if(ISBLANK(Liquor!Z62),"",$B$4903))</f>
        <v/>
      </c>
      <c r="H4956" s="780">
        <f t="shared" si="50"/>
        <v>53</v>
      </c>
    </row>
    <row r="4957">
      <c r="A4957" s="779"/>
      <c r="D4957" s="450" t="str">
        <f>Liquor!Y63</f>
        <v/>
      </c>
      <c r="E4957" s="450" t="str">
        <f>if(Liquor!Z63=0,"",if(ISBLANK(Liquor!Z63),"",Liquor!Z63))</f>
        <v/>
      </c>
      <c r="G4957" s="450" t="str">
        <f>if(Liquor!Z63=0,"",if(ISBLANK(Liquor!Z63),"",$B$4903))</f>
        <v/>
      </c>
      <c r="H4957" s="780">
        <f t="shared" si="50"/>
        <v>54</v>
      </c>
    </row>
    <row r="4958">
      <c r="A4958" s="779"/>
      <c r="D4958" s="450" t="str">
        <f>Liquor!Y64</f>
        <v/>
      </c>
      <c r="E4958" s="450" t="str">
        <f>if(Liquor!Z64=0,"",if(ISBLANK(Liquor!Z64),"",Liquor!Z64))</f>
        <v/>
      </c>
      <c r="G4958" s="450" t="str">
        <f>if(Liquor!Z64=0,"",if(ISBLANK(Liquor!Z64),"",$B$4903))</f>
        <v/>
      </c>
      <c r="H4958" s="780">
        <f t="shared" si="50"/>
        <v>55</v>
      </c>
    </row>
    <row r="4959">
      <c r="A4959" s="779"/>
      <c r="D4959" s="450" t="str">
        <f>Liquor!Y65</f>
        <v/>
      </c>
      <c r="E4959" s="450" t="str">
        <f>if(Liquor!Z65=0,"",if(ISBLANK(Liquor!Z65),"",Liquor!Z65))</f>
        <v/>
      </c>
      <c r="G4959" s="450" t="str">
        <f>if(Liquor!Z65=0,"",if(ISBLANK(Liquor!Z65),"",$B$4903))</f>
        <v/>
      </c>
      <c r="H4959" s="780">
        <f t="shared" si="50"/>
        <v>56</v>
      </c>
    </row>
    <row r="4960">
      <c r="A4960" s="779"/>
      <c r="D4960" s="450" t="str">
        <f>Liquor!Y66</f>
        <v/>
      </c>
      <c r="E4960" s="450" t="str">
        <f>if(Liquor!Z66=0,"",if(ISBLANK(Liquor!Z66),"",Liquor!Z66))</f>
        <v/>
      </c>
      <c r="G4960" s="450" t="str">
        <f>if(Liquor!Z66=0,"",if(ISBLANK(Liquor!Z66),"",$B$4903))</f>
        <v/>
      </c>
      <c r="H4960" s="780">
        <f t="shared" si="50"/>
        <v>57</v>
      </c>
    </row>
    <row r="4961">
      <c r="A4961" s="779"/>
      <c r="D4961" s="450" t="str">
        <f>Liquor!Y67</f>
        <v/>
      </c>
      <c r="E4961" s="450" t="str">
        <f>if(Liquor!Z67=0,"",if(ISBLANK(Liquor!Z67),"",Liquor!Z67))</f>
        <v/>
      </c>
      <c r="G4961" s="450" t="str">
        <f>if(Liquor!Z67=0,"",if(ISBLANK(Liquor!Z67),"",$B$4903))</f>
        <v/>
      </c>
      <c r="H4961" s="780">
        <f t="shared" si="50"/>
        <v>58</v>
      </c>
    </row>
    <row r="4962">
      <c r="A4962" s="779"/>
      <c r="D4962" s="450" t="str">
        <f>Liquor!Y68</f>
        <v/>
      </c>
      <c r="E4962" s="450" t="str">
        <f>if(Liquor!Z68=0,"",if(ISBLANK(Liquor!Z68),"",Liquor!Z68))</f>
        <v/>
      </c>
      <c r="G4962" s="450" t="str">
        <f>if(Liquor!Z68=0,"",if(ISBLANK(Liquor!Z68),"",$B$4903))</f>
        <v/>
      </c>
      <c r="H4962" s="780">
        <f t="shared" si="50"/>
        <v>59</v>
      </c>
    </row>
    <row r="4963">
      <c r="A4963" s="779"/>
      <c r="D4963" s="450" t="str">
        <f>Liquor!Y69</f>
        <v/>
      </c>
      <c r="E4963" s="450" t="str">
        <f>if(Liquor!Z69=0,"",if(ISBLANK(Liquor!Z69),"",Liquor!Z69))</f>
        <v/>
      </c>
      <c r="G4963" s="450" t="str">
        <f>if(Liquor!Z69=0,"",if(ISBLANK(Liquor!Z69),"",$B$4903))</f>
        <v/>
      </c>
      <c r="H4963" s="780">
        <f t="shared" si="50"/>
        <v>60</v>
      </c>
    </row>
    <row r="4964">
      <c r="A4964" s="779"/>
      <c r="D4964" s="450" t="str">
        <f>Liquor!Y70</f>
        <v/>
      </c>
      <c r="E4964" s="450" t="str">
        <f>if(Liquor!Z70=0,"",if(ISBLANK(Liquor!Z70),"",Liquor!Z70))</f>
        <v/>
      </c>
      <c r="G4964" s="450" t="str">
        <f>if(Liquor!Z70=0,"",if(ISBLANK(Liquor!Z70),"",$B$4903))</f>
        <v/>
      </c>
      <c r="H4964" s="780">
        <f t="shared" si="50"/>
        <v>61</v>
      </c>
    </row>
    <row r="4965">
      <c r="A4965" s="779"/>
      <c r="D4965" s="450" t="str">
        <f>Liquor!Y71</f>
        <v/>
      </c>
      <c r="E4965" s="450" t="str">
        <f>if(Liquor!Z71=0,"",if(ISBLANK(Liquor!Z71),"",Liquor!Z71))</f>
        <v/>
      </c>
      <c r="G4965" s="450" t="str">
        <f>if(Liquor!Z71=0,"",if(ISBLANK(Liquor!Z71),"",$B$4903))</f>
        <v/>
      </c>
      <c r="H4965" s="780">
        <f t="shared" si="50"/>
        <v>62</v>
      </c>
    </row>
    <row r="4966">
      <c r="A4966" s="779"/>
      <c r="D4966" s="450" t="str">
        <f>Liquor!Y72</f>
        <v/>
      </c>
      <c r="E4966" s="450" t="str">
        <f>if(Liquor!Z72=0,"",if(ISBLANK(Liquor!Z72),"",Liquor!Z72))</f>
        <v/>
      </c>
      <c r="G4966" s="450" t="str">
        <f>if(Liquor!Z72=0,"",if(ISBLANK(Liquor!Z72),"",$B$4903))</f>
        <v/>
      </c>
      <c r="H4966" s="780">
        <f t="shared" si="50"/>
        <v>63</v>
      </c>
    </row>
    <row r="4967">
      <c r="A4967" s="779"/>
      <c r="D4967" s="450" t="str">
        <f>Liquor!Y73</f>
        <v/>
      </c>
      <c r="E4967" s="450" t="str">
        <f>if(Liquor!Z73=0,"",if(ISBLANK(Liquor!Z73),"",Liquor!Z73))</f>
        <v/>
      </c>
      <c r="G4967" s="450" t="str">
        <f>if(Liquor!Z73=0,"",if(ISBLANK(Liquor!Z73),"",$B$4903))</f>
        <v/>
      </c>
      <c r="H4967" s="780">
        <f t="shared" si="50"/>
        <v>64</v>
      </c>
    </row>
    <row r="4968">
      <c r="A4968" s="779"/>
      <c r="D4968" s="450" t="str">
        <f>Liquor!Y74</f>
        <v/>
      </c>
      <c r="E4968" s="450" t="str">
        <f>if(Liquor!Z74=0,"",if(ISBLANK(Liquor!Z74),"",Liquor!Z74))</f>
        <v/>
      </c>
      <c r="G4968" s="450" t="str">
        <f>if(Liquor!Z74=0,"",if(ISBLANK(Liquor!Z74),"",$B$4903))</f>
        <v/>
      </c>
      <c r="H4968" s="780">
        <f t="shared" si="50"/>
        <v>65</v>
      </c>
    </row>
    <row r="4969">
      <c r="A4969" s="779"/>
      <c r="D4969" s="450" t="str">
        <f>Liquor!Y75</f>
        <v/>
      </c>
      <c r="E4969" s="450" t="str">
        <f>if(Liquor!Z75=0,"",if(ISBLANK(Liquor!Z75),"",Liquor!Z75))</f>
        <v/>
      </c>
      <c r="G4969" s="450" t="str">
        <f>if(Liquor!Z75=0,"",if(ISBLANK(Liquor!Z75),"",$B$4903))</f>
        <v/>
      </c>
      <c r="H4969" s="780">
        <f t="shared" si="50"/>
        <v>66</v>
      </c>
    </row>
    <row r="4970">
      <c r="A4970" s="779"/>
      <c r="D4970" s="450" t="str">
        <f>Liquor!Y76</f>
        <v/>
      </c>
      <c r="E4970" s="450" t="str">
        <f>if(Liquor!Z76=0,"",if(ISBLANK(Liquor!Z76),"",Liquor!Z76))</f>
        <v/>
      </c>
      <c r="G4970" s="450" t="str">
        <f>if(Liquor!Z76=0,"",if(ISBLANK(Liquor!Z76),"",$B$4903))</f>
        <v/>
      </c>
      <c r="H4970" s="780">
        <f t="shared" si="50"/>
        <v>67</v>
      </c>
    </row>
    <row r="4971">
      <c r="A4971" s="779"/>
      <c r="D4971" s="450" t="str">
        <f>Liquor!Y77</f>
        <v/>
      </c>
      <c r="E4971" s="450" t="str">
        <f>if(Liquor!Z77=0,"",if(ISBLANK(Liquor!Z77),"",Liquor!Z77))</f>
        <v/>
      </c>
      <c r="G4971" s="450" t="str">
        <f>if(Liquor!Z77=0,"",if(ISBLANK(Liquor!Z77),"",$B$4903))</f>
        <v/>
      </c>
      <c r="H4971" s="780">
        <f t="shared" si="50"/>
        <v>68</v>
      </c>
    </row>
    <row r="4972">
      <c r="A4972" s="779"/>
      <c r="D4972" s="450" t="str">
        <f>Liquor!Y78</f>
        <v/>
      </c>
      <c r="E4972" s="450" t="str">
        <f>if(Liquor!Z78=0,"",if(ISBLANK(Liquor!Z78),"",Liquor!Z78))</f>
        <v/>
      </c>
      <c r="G4972" s="450" t="str">
        <f>if(Liquor!Z78=0,"",if(ISBLANK(Liquor!Z78),"",$B$4903))</f>
        <v/>
      </c>
      <c r="H4972" s="780">
        <f t="shared" si="50"/>
        <v>69</v>
      </c>
    </row>
    <row r="4973">
      <c r="A4973" s="779"/>
      <c r="D4973" s="450" t="str">
        <f>Liquor!Y79</f>
        <v/>
      </c>
      <c r="E4973" s="450" t="str">
        <f>if(Liquor!Z79=0,"",if(ISBLANK(Liquor!Z79),"",Liquor!Z79))</f>
        <v/>
      </c>
      <c r="G4973" s="450" t="str">
        <f>if(Liquor!Z79=0,"",if(ISBLANK(Liquor!Z79),"",$B$4903))</f>
        <v/>
      </c>
      <c r="H4973" s="780">
        <f t="shared" si="50"/>
        <v>70</v>
      </c>
    </row>
    <row r="4974">
      <c r="A4974" s="779"/>
      <c r="D4974" s="450" t="str">
        <f>Liquor!Y80</f>
        <v/>
      </c>
      <c r="E4974" s="450" t="str">
        <f>if(Liquor!Z80=0,"",if(ISBLANK(Liquor!Z80),"",Liquor!Z80))</f>
        <v/>
      </c>
      <c r="G4974" s="450" t="str">
        <f>if(Liquor!Z80=0,"",if(ISBLANK(Liquor!Z80),"",$B$4903))</f>
        <v/>
      </c>
      <c r="H4974" s="780">
        <f t="shared" si="50"/>
        <v>71</v>
      </c>
    </row>
    <row r="4975">
      <c r="A4975" s="779"/>
      <c r="D4975" s="450" t="str">
        <f>Liquor!Y81</f>
        <v/>
      </c>
      <c r="E4975" s="450" t="str">
        <f>if(Liquor!Z81=0,"",if(ISBLANK(Liquor!Z81),"",Liquor!Z81))</f>
        <v/>
      </c>
      <c r="G4975" s="450" t="str">
        <f>if(Liquor!Z81=0,"",if(ISBLANK(Liquor!Z81),"",$B$4903))</f>
        <v/>
      </c>
      <c r="H4975" s="780">
        <f t="shared" si="50"/>
        <v>72</v>
      </c>
    </row>
    <row r="4976">
      <c r="A4976" s="779"/>
      <c r="D4976" s="450" t="str">
        <f>Liquor!Y82</f>
        <v/>
      </c>
      <c r="E4976" s="450" t="str">
        <f>if(Liquor!Z82=0,"",if(ISBLANK(Liquor!Z82),"",Liquor!Z82))</f>
        <v/>
      </c>
      <c r="G4976" s="450" t="str">
        <f>if(Liquor!Z82=0,"",if(ISBLANK(Liquor!Z82),"",$B$4903))</f>
        <v/>
      </c>
      <c r="H4976" s="780">
        <f t="shared" si="50"/>
        <v>73</v>
      </c>
    </row>
    <row r="4977">
      <c r="A4977" s="779"/>
      <c r="D4977" s="450" t="str">
        <f>Liquor!Y83</f>
        <v/>
      </c>
      <c r="E4977" s="450" t="str">
        <f>if(Liquor!Z83=0,"",if(ISBLANK(Liquor!Z83),"",Liquor!Z83))</f>
        <v/>
      </c>
      <c r="G4977" s="450" t="str">
        <f>if(Liquor!Z83=0,"",if(ISBLANK(Liquor!Z83),"",$B$4903))</f>
        <v/>
      </c>
      <c r="H4977" s="780">
        <f t="shared" si="50"/>
        <v>74</v>
      </c>
    </row>
    <row r="4978">
      <c r="A4978" s="779"/>
      <c r="D4978" s="450" t="str">
        <f>Liquor!Y84</f>
        <v/>
      </c>
      <c r="E4978" s="450" t="str">
        <f>if(Liquor!Z84=0,"",if(ISBLANK(Liquor!Z84),"",Liquor!Z84))</f>
        <v/>
      </c>
      <c r="G4978" s="450" t="str">
        <f>if(Liquor!Z84=0,"",if(ISBLANK(Liquor!Z84),"",$B$4903))</f>
        <v/>
      </c>
      <c r="H4978" s="780">
        <f t="shared" si="50"/>
        <v>75</v>
      </c>
    </row>
    <row r="4979">
      <c r="A4979" s="779"/>
      <c r="D4979" s="450" t="str">
        <f>Liquor!Y85</f>
        <v/>
      </c>
      <c r="E4979" s="450" t="str">
        <f>if(Liquor!Z85=0,"",if(ISBLANK(Liquor!Z85),"",Liquor!Z85))</f>
        <v/>
      </c>
      <c r="G4979" s="450" t="str">
        <f>if(Liquor!Z85=0,"",if(ISBLANK(Liquor!Z85),"",$B$4903))</f>
        <v/>
      </c>
      <c r="H4979" s="780">
        <f t="shared" si="50"/>
        <v>76</v>
      </c>
    </row>
    <row r="4980">
      <c r="A4980" s="779"/>
      <c r="D4980" s="450" t="str">
        <f>Liquor!Y86</f>
        <v/>
      </c>
      <c r="E4980" s="450" t="str">
        <f>if(Liquor!Z86=0,"",if(ISBLANK(Liquor!Z86),"",Liquor!Z86))</f>
        <v/>
      </c>
      <c r="G4980" s="450" t="str">
        <f>if(Liquor!Z86=0,"",if(ISBLANK(Liquor!Z86),"",$B$4903))</f>
        <v/>
      </c>
      <c r="H4980" s="780">
        <f t="shared" si="50"/>
        <v>77</v>
      </c>
    </row>
    <row r="4981">
      <c r="A4981" s="779"/>
      <c r="D4981" s="450" t="str">
        <f>Liquor!Y87</f>
        <v/>
      </c>
      <c r="E4981" s="450" t="str">
        <f>if(Liquor!Z87=0,"",if(ISBLANK(Liquor!Z87),"",Liquor!Z87))</f>
        <v/>
      </c>
      <c r="G4981" s="450" t="str">
        <f>if(Liquor!Z87=0,"",if(ISBLANK(Liquor!Z87),"",$B$4903))</f>
        <v/>
      </c>
      <c r="H4981" s="780">
        <f t="shared" si="50"/>
        <v>78</v>
      </c>
    </row>
    <row r="4982">
      <c r="A4982" s="779"/>
      <c r="D4982" s="450" t="str">
        <f>Liquor!Y88</f>
        <v/>
      </c>
      <c r="E4982" s="450" t="str">
        <f>if(Liquor!Z88=0,"",if(ISBLANK(Liquor!Z88),"",Liquor!Z88))</f>
        <v/>
      </c>
      <c r="G4982" s="450" t="str">
        <f>if(Liquor!Z88=0,"",if(ISBLANK(Liquor!Z88),"",$B$4903))</f>
        <v/>
      </c>
      <c r="H4982" s="780">
        <f t="shared" si="50"/>
        <v>79</v>
      </c>
    </row>
    <row r="4983">
      <c r="A4983" s="779"/>
      <c r="D4983" s="450" t="str">
        <f>Liquor!Y89</f>
        <v/>
      </c>
      <c r="E4983" s="450" t="str">
        <f>if(Liquor!Z89=0,"",if(ISBLANK(Liquor!Z89),"",Liquor!Z89))</f>
        <v/>
      </c>
      <c r="G4983" s="450" t="str">
        <f>if(Liquor!Z89=0,"",if(ISBLANK(Liquor!Z89),"",$B$4903))</f>
        <v/>
      </c>
      <c r="H4983" s="780">
        <f t="shared" si="50"/>
        <v>80</v>
      </c>
    </row>
    <row r="4984">
      <c r="A4984" s="779"/>
      <c r="D4984" s="450" t="str">
        <f>Liquor!Y90</f>
        <v/>
      </c>
      <c r="E4984" s="450" t="str">
        <f>if(Liquor!Z90=0,"",if(ISBLANK(Liquor!Z90),"",Liquor!Z90))</f>
        <v/>
      </c>
      <c r="G4984" s="450" t="str">
        <f>if(Liquor!Z90=0,"",if(ISBLANK(Liquor!Z90),"",$B$4903))</f>
        <v/>
      </c>
      <c r="H4984" s="780">
        <f t="shared" si="50"/>
        <v>81</v>
      </c>
    </row>
    <row r="4985">
      <c r="A4985" s="779"/>
      <c r="D4985" s="450" t="str">
        <f>Liquor!Y91</f>
        <v/>
      </c>
      <c r="E4985" s="450" t="str">
        <f>if(Liquor!Z91=0,"",if(ISBLANK(Liquor!Z91),"",Liquor!Z91))</f>
        <v/>
      </c>
      <c r="G4985" s="450" t="str">
        <f>if(Liquor!Z91=0,"",if(ISBLANK(Liquor!Z91),"",$B$4903))</f>
        <v/>
      </c>
      <c r="H4985" s="780">
        <f t="shared" si="50"/>
        <v>82</v>
      </c>
    </row>
    <row r="4986">
      <c r="A4986" s="779"/>
      <c r="D4986" s="450" t="str">
        <f>Liquor!Y92</f>
        <v/>
      </c>
      <c r="E4986" s="450" t="str">
        <f>if(Liquor!Z92=0,"",if(ISBLANK(Liquor!Z92),"",Liquor!Z92))</f>
        <v/>
      </c>
      <c r="G4986" s="450" t="str">
        <f>if(Liquor!Z92=0,"",if(ISBLANK(Liquor!Z92),"",$B$4903))</f>
        <v/>
      </c>
      <c r="H4986" s="780">
        <f t="shared" si="50"/>
        <v>83</v>
      </c>
    </row>
    <row r="4987">
      <c r="A4987" s="779"/>
      <c r="D4987" s="450" t="str">
        <f>Liquor!Y93</f>
        <v/>
      </c>
      <c r="E4987" s="450" t="str">
        <f>if(Liquor!Z93=0,"",if(ISBLANK(Liquor!Z93),"",Liquor!Z93))</f>
        <v/>
      </c>
      <c r="G4987" s="450" t="str">
        <f>if(Liquor!Z93=0,"",if(ISBLANK(Liquor!Z93),"",$B$4903))</f>
        <v/>
      </c>
      <c r="H4987" s="780">
        <f t="shared" si="50"/>
        <v>84</v>
      </c>
    </row>
    <row r="4988">
      <c r="A4988" s="779"/>
      <c r="D4988" s="450" t="str">
        <f>Liquor!Y94</f>
        <v/>
      </c>
      <c r="E4988" s="450" t="str">
        <f>if(Liquor!Z94=0,"",if(ISBLANK(Liquor!Z94),"",Liquor!Z94))</f>
        <v/>
      </c>
      <c r="G4988" s="450" t="str">
        <f>if(Liquor!Z94=0,"",if(ISBLANK(Liquor!Z94),"",$B$4903))</f>
        <v/>
      </c>
      <c r="H4988" s="780">
        <f t="shared" si="50"/>
        <v>85</v>
      </c>
    </row>
    <row r="4989">
      <c r="A4989" s="779"/>
      <c r="D4989" s="450" t="str">
        <f>Liquor!Y95</f>
        <v/>
      </c>
      <c r="E4989" s="450" t="str">
        <f>if(Liquor!Z95=0,"",if(ISBLANK(Liquor!Z95),"",Liquor!Z95))</f>
        <v/>
      </c>
      <c r="G4989" s="450" t="str">
        <f>if(Liquor!Z95=0,"",if(ISBLANK(Liquor!Z95),"",$B$4903))</f>
        <v/>
      </c>
      <c r="H4989" s="780">
        <f t="shared" si="50"/>
        <v>86</v>
      </c>
    </row>
    <row r="4990">
      <c r="A4990" s="779"/>
      <c r="D4990" s="450" t="str">
        <f>Liquor!Y96</f>
        <v/>
      </c>
      <c r="E4990" s="450" t="str">
        <f>if(Liquor!Z96=0,"",if(ISBLANK(Liquor!Z96),"",Liquor!Z96))</f>
        <v/>
      </c>
      <c r="G4990" s="450" t="str">
        <f>if(Liquor!Z96=0,"",if(ISBLANK(Liquor!Z96),"",$B$4903))</f>
        <v/>
      </c>
      <c r="H4990" s="780">
        <f t="shared" si="50"/>
        <v>87</v>
      </c>
    </row>
    <row r="4991">
      <c r="A4991" s="779"/>
      <c r="D4991" s="450" t="str">
        <f>Liquor!Y97</f>
        <v/>
      </c>
      <c r="E4991" s="450" t="str">
        <f>if(Liquor!Z97=0,"",if(ISBLANK(Liquor!Z97),"",Liquor!Z97))</f>
        <v/>
      </c>
      <c r="G4991" s="450" t="str">
        <f>if(Liquor!Z97=0,"",if(ISBLANK(Liquor!Z97),"",$B$4903))</f>
        <v/>
      </c>
      <c r="H4991" s="780">
        <f t="shared" si="50"/>
        <v>88</v>
      </c>
    </row>
    <row r="4992">
      <c r="A4992" s="779"/>
      <c r="D4992" s="450" t="str">
        <f>Liquor!Y98</f>
        <v/>
      </c>
      <c r="E4992" s="450" t="str">
        <f>if(Liquor!Z98=0,"",if(ISBLANK(Liquor!Z98),"",Liquor!Z98))</f>
        <v/>
      </c>
      <c r="G4992" s="450" t="str">
        <f>if(Liquor!Z98=0,"",if(ISBLANK(Liquor!Z98),"",$B$4903))</f>
        <v/>
      </c>
      <c r="H4992" s="780">
        <f t="shared" si="50"/>
        <v>89</v>
      </c>
    </row>
    <row r="4993">
      <c r="A4993" s="779"/>
      <c r="D4993" s="450" t="str">
        <f>Liquor!Y99</f>
        <v/>
      </c>
      <c r="E4993" s="450" t="str">
        <f>if(Liquor!Z99=0,"",if(ISBLANK(Liquor!Z99),"",Liquor!Z99))</f>
        <v/>
      </c>
      <c r="G4993" s="450" t="str">
        <f>if(Liquor!Z99=0,"",if(ISBLANK(Liquor!Z99),"",$B$4903))</f>
        <v/>
      </c>
      <c r="H4993" s="780">
        <f t="shared" si="50"/>
        <v>90</v>
      </c>
    </row>
    <row r="4994">
      <c r="A4994" s="779"/>
      <c r="D4994" s="450" t="str">
        <f>Liquor!Y100</f>
        <v/>
      </c>
      <c r="E4994" s="450" t="str">
        <f>if(Liquor!Z100=0,"",if(ISBLANK(Liquor!Z100),"",Liquor!Z100))</f>
        <v/>
      </c>
      <c r="G4994" s="450" t="str">
        <f>if(Liquor!Z100=0,"",if(ISBLANK(Liquor!Z100),"",$B$4903))</f>
        <v/>
      </c>
      <c r="H4994" s="780">
        <f t="shared" si="50"/>
        <v>91</v>
      </c>
    </row>
    <row r="4995">
      <c r="A4995" s="779"/>
      <c r="D4995" s="450" t="str">
        <f>Liquor!Y101</f>
        <v/>
      </c>
      <c r="E4995" s="450" t="str">
        <f>if(Liquor!Z101=0,"",if(ISBLANK(Liquor!Z101),"",Liquor!Z101))</f>
        <v/>
      </c>
      <c r="G4995" s="450" t="str">
        <f>if(Liquor!Z101=0,"",if(ISBLANK(Liquor!Z101),"",$B$4903))</f>
        <v/>
      </c>
      <c r="H4995" s="780">
        <f t="shared" si="50"/>
        <v>92</v>
      </c>
    </row>
    <row r="4996">
      <c r="A4996" s="779"/>
      <c r="D4996" s="450" t="str">
        <f>Liquor!Y102</f>
        <v/>
      </c>
      <c r="E4996" s="450" t="str">
        <f>if(Liquor!Z102=0,"",if(ISBLANK(Liquor!Z102),"",Liquor!Z102))</f>
        <v/>
      </c>
      <c r="G4996" s="450" t="str">
        <f>if(Liquor!Z102=0,"",if(ISBLANK(Liquor!Z102),"",$B$4903))</f>
        <v/>
      </c>
      <c r="H4996" s="780">
        <f t="shared" si="50"/>
        <v>93</v>
      </c>
    </row>
    <row r="4997">
      <c r="A4997" s="779"/>
      <c r="D4997" s="450" t="str">
        <f>Liquor!Y103</f>
        <v/>
      </c>
      <c r="E4997" s="450" t="str">
        <f>if(Liquor!Z103=0,"",if(ISBLANK(Liquor!Z103),"",Liquor!Z103))</f>
        <v/>
      </c>
      <c r="G4997" s="450" t="str">
        <f>if(Liquor!Z103=0,"",if(ISBLANK(Liquor!Z103),"",$B$4903))</f>
        <v/>
      </c>
      <c r="H4997" s="780">
        <f t="shared" si="50"/>
        <v>94</v>
      </c>
    </row>
    <row r="4998">
      <c r="A4998" s="779"/>
      <c r="D4998" s="450" t="str">
        <f>Liquor!Y104</f>
        <v/>
      </c>
      <c r="E4998" s="450" t="str">
        <f>if(Liquor!Z104=0,"",if(ISBLANK(Liquor!Z104),"",Liquor!Z104))</f>
        <v/>
      </c>
      <c r="G4998" s="450" t="str">
        <f>if(Liquor!Z104=0,"",if(ISBLANK(Liquor!Z104),"",$B$4903))</f>
        <v/>
      </c>
      <c r="H4998" s="780">
        <f t="shared" si="50"/>
        <v>95</v>
      </c>
    </row>
    <row r="4999">
      <c r="A4999" s="779"/>
      <c r="D4999" s="450" t="str">
        <f>Liquor!Y105</f>
        <v/>
      </c>
      <c r="E4999" s="450" t="str">
        <f>if(Liquor!Z105=0,"",if(ISBLANK(Liquor!Z105),"",Liquor!Z105))</f>
        <v/>
      </c>
      <c r="G4999" s="450" t="str">
        <f>if(Liquor!Z105=0,"",if(ISBLANK(Liquor!Z105),"",$B$4903))</f>
        <v/>
      </c>
      <c r="H4999" s="780">
        <f t="shared" si="50"/>
        <v>96</v>
      </c>
    </row>
    <row r="5000">
      <c r="A5000" s="779"/>
      <c r="D5000" s="450" t="str">
        <f>Liquor!Y106</f>
        <v/>
      </c>
      <c r="E5000" s="450" t="str">
        <f>if(Liquor!Z106=0,"",if(ISBLANK(Liquor!Z106),"",Liquor!Z106))</f>
        <v/>
      </c>
      <c r="G5000" s="450" t="str">
        <f>if(Liquor!Z106=0,"",if(ISBLANK(Liquor!Z106),"",$B$4903))</f>
        <v/>
      </c>
      <c r="H5000" s="780">
        <f t="shared" si="50"/>
        <v>97</v>
      </c>
    </row>
    <row r="5001">
      <c r="A5001" s="779"/>
      <c r="D5001" s="450" t="str">
        <f>Liquor!Y107</f>
        <v/>
      </c>
      <c r="E5001" s="450" t="str">
        <f>if(Liquor!Z107=0,"",if(ISBLANK(Liquor!Z107),"",Liquor!Z107))</f>
        <v/>
      </c>
      <c r="G5001" s="450" t="str">
        <f>if(Liquor!Z107=0,"",if(ISBLANK(Liquor!Z107),"",$B$4903))</f>
        <v/>
      </c>
      <c r="H5001" s="780">
        <f t="shared" si="50"/>
        <v>98</v>
      </c>
    </row>
    <row r="5002">
      <c r="A5002" s="779"/>
      <c r="D5002" s="450" t="str">
        <f>Liquor!Y108</f>
        <v/>
      </c>
      <c r="E5002" s="450" t="str">
        <f>if(Liquor!Z108=0,"",if(ISBLANK(Liquor!Z108),"",Liquor!Z108))</f>
        <v/>
      </c>
      <c r="G5002" s="450" t="str">
        <f>if(Liquor!Z108=0,"",if(ISBLANK(Liquor!Z108),"",$B$4903))</f>
        <v/>
      </c>
      <c r="H5002" s="780">
        <f t="shared" si="50"/>
        <v>99</v>
      </c>
    </row>
    <row r="5003">
      <c r="A5003" s="779"/>
      <c r="D5003" s="450" t="str">
        <f>Liquor!Y109</f>
        <v/>
      </c>
      <c r="E5003" s="450" t="str">
        <f>if(Liquor!Z109=0,"",if(ISBLANK(Liquor!Z109),"",Liquor!Z109))</f>
        <v/>
      </c>
      <c r="G5003" s="450" t="str">
        <f>if(Liquor!Z109=0,"",if(ISBLANK(Liquor!Z109),"",$B$4903))</f>
        <v/>
      </c>
      <c r="H5003" s="780">
        <f t="shared" si="50"/>
        <v>100</v>
      </c>
    </row>
    <row r="5004">
      <c r="A5004" s="779"/>
      <c r="H5004" s="780"/>
    </row>
    <row r="5005">
      <c r="A5005" s="779"/>
      <c r="H5005" s="780"/>
    </row>
    <row r="5006">
      <c r="A5006" s="779"/>
      <c r="H5006" s="780"/>
    </row>
    <row r="5007">
      <c r="A5007" s="791" t="str">
        <f>Liquor!Y8&amp;" "&amp;Liquor!AB9</f>
        <v>Liqueurs/Cordials Double $</v>
      </c>
      <c r="B5007" s="784" t="str">
        <f>SUBSTITUTE(A5007,"$","")</f>
        <v>Liqueurs/Cordials Double </v>
      </c>
      <c r="H5007" s="780"/>
    </row>
    <row r="5008">
      <c r="A5008" s="791"/>
      <c r="B5008" s="784"/>
      <c r="D5008" s="795" t="str">
        <f>if(Liquor!AB10=0,"",if(ISBLANK(Liquor!AB10),"",if(AND(MOC!$J$161=true,MOC!$J$162=false),MOC!$I$164&amp;Liquor!Y10,if(AND(MOC!$J$161=false,MOC!$J$162=true),Liquor!Y10&amp;MOC!$I$162,if(AND(MOC!$J$161=true,MOC!$J$162=true),MOC!$I$161&amp;Liquor!Y10&amp;MOC!$I$165,Liquor!Y10)))))</f>
        <v>DBL Aperol (Example)</v>
      </c>
      <c r="E5008" s="784">
        <f>if(Liquor!AB10=0,"",if(ISBLANK(Liquor!AB10),"",Liquor!AB10))</f>
        <v>10</v>
      </c>
      <c r="G5008" s="450" t="str">
        <f>Substitute(if(Liquor!AB10=0,"",if(ISBLANK(Liquor!AB10),"",if(AND(MOC!$J$164=true,MOC!$J$165=false),MOC!$I$164&amp;$B$5007,if(AND(MOC!$J$164=false,MOC!$J$165=true),$B$5007&amp;MOC!$I$165,if(AND(MOC!$J$164=true,MOC!$J$165=true),MOC!$I$164&amp;$B$5007&amp;MOC!$I$165,$B$5007)))))," Double ","")</f>
        <v>DBL Liqueurs/Cordials</v>
      </c>
      <c r="H5008" s="785">
        <v>1.0</v>
      </c>
    </row>
    <row r="5009">
      <c r="A5009" s="791"/>
      <c r="B5009" s="784"/>
      <c r="D5009" s="795" t="str">
        <f>if(Liquor!AB11=0,"",if(ISBLANK(Liquor!AB11),"",if(AND(MOC!$J$161=true,MOC!$J$162=false),MOC!$I$164&amp;Liquor!Y11,if(AND(MOC!$J$161=false,MOC!$J$162=true),Liquor!Y11&amp;MOC!$I$162,if(AND(MOC!$J$161=true,MOC!$J$162=true),MOC!$I$161&amp;Liquor!Y11&amp;MOC!$I$165,Liquor!Y11)))))</f>
        <v>DBL Campari (Example)</v>
      </c>
      <c r="E5009" s="784">
        <f>if(Liquor!AB11=0,"",if(ISBLANK(Liquor!AB11),"",Liquor!AB11))</f>
        <v>11</v>
      </c>
      <c r="G5009" s="450" t="str">
        <f>Substitute(if(Liquor!AB11=0,"",if(ISBLANK(Liquor!AB11),"",if(AND(MOC!$J$164=true,MOC!$J$165=false),MOC!$I$164&amp;$B$5007,if(AND(MOC!$J$164=false,MOC!$J$165=true),$B$5007&amp;MOC!$I$165,if(AND(MOC!$J$164=true,MOC!$J$165=true),MOC!$I$164&amp;$B$5007&amp;MOC!$I$165,$B$5007)))))," Double ","")</f>
        <v>DBL Liqueurs/Cordials</v>
      </c>
      <c r="H5009" s="780">
        <f t="shared" ref="H5009:H5107" si="51">1+H5008</f>
        <v>2</v>
      </c>
    </row>
    <row r="5010">
      <c r="A5010" s="791"/>
      <c r="B5010" s="784"/>
      <c r="D5010" s="795" t="str">
        <f>if(Liquor!AB12=0,"",if(ISBLANK(Liquor!AB12),"",if(AND(MOC!$J$161=true,MOC!$J$162=false),MOC!$I$164&amp;Liquor!Y12,if(AND(MOC!$J$161=false,MOC!$J$162=true),Liquor!Y12&amp;MOC!$I$162,if(AND(MOC!$J$161=true,MOC!$J$162=true),MOC!$I$161&amp;Liquor!Y12&amp;MOC!$I$165,Liquor!Y12)))))</f>
        <v>DBL Jagermeister (Example)</v>
      </c>
      <c r="E5010" s="784">
        <f>if(Liquor!AB12=0,"",if(ISBLANK(Liquor!AB12),"",Liquor!AB12))</f>
        <v>12</v>
      </c>
      <c r="G5010" s="450" t="str">
        <f>Substitute(if(Liquor!AB12=0,"",if(ISBLANK(Liquor!AB12),"",if(AND(MOC!$J$164=true,MOC!$J$165=false),MOC!$I$164&amp;$B$5007,if(AND(MOC!$J$164=false,MOC!$J$165=true),$B$5007&amp;MOC!$I$165,if(AND(MOC!$J$164=true,MOC!$J$165=true),MOC!$I$164&amp;$B$5007&amp;MOC!$I$165,$B$5007)))))," Double ","")</f>
        <v>DBL Liqueurs/Cordials</v>
      </c>
      <c r="H5010" s="780">
        <f t="shared" si="51"/>
        <v>3</v>
      </c>
    </row>
    <row r="5011">
      <c r="A5011" s="779"/>
      <c r="D5011" s="796" t="s">
        <v>509</v>
      </c>
      <c r="E5011" s="444">
        <v>23.0</v>
      </c>
      <c r="G5011" s="450" t="str">
        <f>Substitute(if(Liquor!AB13=0,"",if(ISBLANK(Liquor!AB13),"",if(AND(MOC!$J$164=true,MOC!$J$165=false),MOC!$I$164&amp;$B$5007,if(AND(MOC!$J$164=false,MOC!$J$165=true),$B$5007&amp;MOC!$I$165,if(AND(MOC!$J$164=true,MOC!$J$165=true),MOC!$I$164&amp;$B$5007&amp;MOC!$I$165,$B$5007)))))," Double ","")</f>
        <v/>
      </c>
      <c r="H5011" s="780">
        <f t="shared" si="51"/>
        <v>4</v>
      </c>
    </row>
    <row r="5012">
      <c r="A5012" s="779"/>
      <c r="D5012" s="795" t="str">
        <f>if(Liquor!AB14=0,"",if(ISBLANK(Liquor!AB14),"",if(AND(MOC!$J$161=true,MOC!$J$162=false),MOC!$I$164&amp;Liquor!Y14,if(AND(MOC!$J$161=false,MOC!$J$162=true),Liquor!Y14&amp;MOC!$I$162,if(AND(MOC!$J$161=true,MOC!$J$162=true),MOC!$I$161&amp;Liquor!Y14&amp;MOC!$I$165,Liquor!Y14)))))</f>
        <v/>
      </c>
      <c r="E5012" s="450" t="str">
        <f>if(Liquor!AB14=0,"",if(ISBLANK(Liquor!AB14),"",Liquor!AB14))</f>
        <v/>
      </c>
      <c r="G5012" s="450" t="str">
        <f>Substitute(if(Liquor!AB14=0,"",if(ISBLANK(Liquor!AB14),"",if(AND(MOC!$J$164=true,MOC!$J$165=false),MOC!$I$164&amp;$B$5007,if(AND(MOC!$J$164=false,MOC!$J$165=true),$B$5007&amp;MOC!$I$165,if(AND(MOC!$J$164=true,MOC!$J$165=true),MOC!$I$164&amp;$B$5007&amp;MOC!$I$165,$B$5007)))))," Double ","")</f>
        <v/>
      </c>
      <c r="H5012" s="780">
        <f t="shared" si="51"/>
        <v>5</v>
      </c>
    </row>
    <row r="5013">
      <c r="A5013" s="779"/>
      <c r="D5013" s="795" t="str">
        <f>if(Liquor!AB15=0,"",if(ISBLANK(Liquor!AB15),"",if(AND(MOC!$J$161=true,MOC!$J$162=false),MOC!$I$164&amp;Liquor!Y15,if(AND(MOC!$J$161=false,MOC!$J$162=true),Liquor!Y15&amp;MOC!$I$162,if(AND(MOC!$J$161=true,MOC!$J$162=true),MOC!$I$161&amp;Liquor!Y15&amp;MOC!$I$165,Liquor!Y15)))))</f>
        <v/>
      </c>
      <c r="E5013" s="450" t="str">
        <f>if(Liquor!AB15=0,"",if(ISBLANK(Liquor!AB15),"",Liquor!AB15))</f>
        <v/>
      </c>
      <c r="G5013" s="450" t="str">
        <f>Substitute(if(Liquor!AB15=0,"",if(ISBLANK(Liquor!AB15),"",if(AND(MOC!$J$164=true,MOC!$J$165=false),MOC!$I$164&amp;$B$5007,if(AND(MOC!$J$164=false,MOC!$J$165=true),$B$5007&amp;MOC!$I$165,if(AND(MOC!$J$164=true,MOC!$J$165=true),MOC!$I$164&amp;$B$5007&amp;MOC!$I$165,$B$5007)))))," Double ","")</f>
        <v/>
      </c>
      <c r="H5013" s="780">
        <f t="shared" si="51"/>
        <v>6</v>
      </c>
    </row>
    <row r="5014">
      <c r="A5014" s="779"/>
      <c r="D5014" s="795" t="str">
        <f>if(Liquor!AB16=0,"",if(ISBLANK(Liquor!AB16),"",if(AND(MOC!$J$161=true,MOC!$J$162=false),MOC!$I$164&amp;Liquor!Y16,if(AND(MOC!$J$161=false,MOC!$J$162=true),Liquor!Y16&amp;MOC!$I$162,if(AND(MOC!$J$161=true,MOC!$J$162=true),MOC!$I$161&amp;Liquor!Y16&amp;MOC!$I$165,Liquor!Y16)))))</f>
        <v/>
      </c>
      <c r="E5014" s="450" t="str">
        <f>if(Liquor!AB16=0,"",if(ISBLANK(Liquor!AB16),"",Liquor!AB16))</f>
        <v/>
      </c>
      <c r="G5014" s="450" t="str">
        <f>Substitute(if(Liquor!AB16=0,"",if(ISBLANK(Liquor!AB16),"",if(AND(MOC!$J$164=true,MOC!$J$165=false),MOC!$I$164&amp;$B$5007,if(AND(MOC!$J$164=false,MOC!$J$165=true),$B$5007&amp;MOC!$I$165,if(AND(MOC!$J$164=true,MOC!$J$165=true),MOC!$I$164&amp;$B$5007&amp;MOC!$I$165,$B$5007)))))," Double ","")</f>
        <v/>
      </c>
      <c r="H5014" s="780">
        <f t="shared" si="51"/>
        <v>7</v>
      </c>
    </row>
    <row r="5015">
      <c r="A5015" s="779"/>
      <c r="D5015" s="795" t="str">
        <f>if(Liquor!AB17=0,"",if(ISBLANK(Liquor!AB17),"",if(AND(MOC!$J$161=true,MOC!$J$162=false),MOC!$I$164&amp;Liquor!Y17,if(AND(MOC!$J$161=false,MOC!$J$162=true),Liquor!Y17&amp;MOC!$I$162,if(AND(MOC!$J$161=true,MOC!$J$162=true),MOC!$I$161&amp;Liquor!Y17&amp;MOC!$I$165,Liquor!Y17)))))</f>
        <v/>
      </c>
      <c r="E5015" s="450" t="str">
        <f>if(Liquor!AB17=0,"",if(ISBLANK(Liquor!AB17),"",Liquor!AB17))</f>
        <v/>
      </c>
      <c r="G5015" s="450" t="str">
        <f>Substitute(if(Liquor!AB17=0,"",if(ISBLANK(Liquor!AB17),"",if(AND(MOC!$J$164=true,MOC!$J$165=false),MOC!$I$164&amp;$B$5007,if(AND(MOC!$J$164=false,MOC!$J$165=true),$B$5007&amp;MOC!$I$165,if(AND(MOC!$J$164=true,MOC!$J$165=true),MOC!$I$164&amp;$B$5007&amp;MOC!$I$165,$B$5007)))))," Double ","")</f>
        <v/>
      </c>
      <c r="H5015" s="780">
        <f t="shared" si="51"/>
        <v>8</v>
      </c>
    </row>
    <row r="5016">
      <c r="A5016" s="779"/>
      <c r="D5016" s="795" t="str">
        <f>if(Liquor!AB18=0,"",if(ISBLANK(Liquor!AB18),"",if(AND(MOC!$J$161=true,MOC!$J$162=false),MOC!$I$164&amp;Liquor!Y18,if(AND(MOC!$J$161=false,MOC!$J$162=true),Liquor!Y18&amp;MOC!$I$162,if(AND(MOC!$J$161=true,MOC!$J$162=true),MOC!$I$161&amp;Liquor!Y18&amp;MOC!$I$165,Liquor!Y18)))))</f>
        <v/>
      </c>
      <c r="E5016" s="450" t="str">
        <f>if(Liquor!AB18=0,"",if(ISBLANK(Liquor!AB18),"",Liquor!AB18))</f>
        <v/>
      </c>
      <c r="G5016" s="450" t="str">
        <f>Substitute(if(Liquor!AB18=0,"",if(ISBLANK(Liquor!AB18),"",if(AND(MOC!$J$164=true,MOC!$J$165=false),MOC!$I$164&amp;$B$5007,if(AND(MOC!$J$164=false,MOC!$J$165=true),$B$5007&amp;MOC!$I$165,if(AND(MOC!$J$164=true,MOC!$J$165=true),MOC!$I$164&amp;$B$5007&amp;MOC!$I$165,$B$5007)))))," Double ","")</f>
        <v/>
      </c>
      <c r="H5016" s="780">
        <f t="shared" si="51"/>
        <v>9</v>
      </c>
    </row>
    <row r="5017">
      <c r="A5017" s="779"/>
      <c r="D5017" s="795" t="str">
        <f>if(Liquor!AB19=0,"",if(ISBLANK(Liquor!AB19),"",if(AND(MOC!$J$161=true,MOC!$J$162=false),MOC!$I$164&amp;Liquor!Y19,if(AND(MOC!$J$161=false,MOC!$J$162=true),Liquor!Y19&amp;MOC!$I$162,if(AND(MOC!$J$161=true,MOC!$J$162=true),MOC!$I$161&amp;Liquor!Y19&amp;MOC!$I$165,Liquor!Y19)))))</f>
        <v/>
      </c>
      <c r="E5017" s="450" t="str">
        <f>if(Liquor!AB19=0,"",if(ISBLANK(Liquor!AB19),"",Liquor!AB19))</f>
        <v/>
      </c>
      <c r="G5017" s="450" t="str">
        <f>Substitute(if(Liquor!AB19=0,"",if(ISBLANK(Liquor!AB19),"",if(AND(MOC!$J$164=true,MOC!$J$165=false),MOC!$I$164&amp;$B$5007,if(AND(MOC!$J$164=false,MOC!$J$165=true),$B$5007&amp;MOC!$I$165,if(AND(MOC!$J$164=true,MOC!$J$165=true),MOC!$I$164&amp;$B$5007&amp;MOC!$I$165,$B$5007)))))," Double ","")</f>
        <v/>
      </c>
      <c r="H5017" s="780">
        <f t="shared" si="51"/>
        <v>10</v>
      </c>
    </row>
    <row r="5018">
      <c r="A5018" s="779"/>
      <c r="D5018" s="795" t="str">
        <f>if(Liquor!AB20=0,"",if(ISBLANK(Liquor!AB20),"",if(AND(MOC!$J$161=true,MOC!$J$162=false),MOC!$I$164&amp;Liquor!Y20,if(AND(MOC!$J$161=false,MOC!$J$162=true),Liquor!Y20&amp;MOC!$I$162,if(AND(MOC!$J$161=true,MOC!$J$162=true),MOC!$I$161&amp;Liquor!Y20&amp;MOC!$I$165,Liquor!Y20)))))</f>
        <v/>
      </c>
      <c r="E5018" s="450" t="str">
        <f>if(Liquor!AB20=0,"",if(ISBLANK(Liquor!AB20),"",Liquor!AB20))</f>
        <v/>
      </c>
      <c r="G5018" s="450" t="str">
        <f>Substitute(if(Liquor!AB20=0,"",if(ISBLANK(Liquor!AB20),"",if(AND(MOC!$J$164=true,MOC!$J$165=false),MOC!$I$164&amp;$B$5007,if(AND(MOC!$J$164=false,MOC!$J$165=true),$B$5007&amp;MOC!$I$165,if(AND(MOC!$J$164=true,MOC!$J$165=true),MOC!$I$164&amp;$B$5007&amp;MOC!$I$165,$B$5007)))))," Double ","")</f>
        <v/>
      </c>
      <c r="H5018" s="780">
        <f t="shared" si="51"/>
        <v>11</v>
      </c>
    </row>
    <row r="5019">
      <c r="A5019" s="779"/>
      <c r="D5019" s="795" t="str">
        <f>if(Liquor!AB21=0,"",if(ISBLANK(Liquor!AB21),"",if(AND(MOC!$J$161=true,MOC!$J$162=false),MOC!$I$164&amp;Liquor!Y21,if(AND(MOC!$J$161=false,MOC!$J$162=true),Liquor!Y21&amp;MOC!$I$162,if(AND(MOC!$J$161=true,MOC!$J$162=true),MOC!$I$161&amp;Liquor!Y21&amp;MOC!$I$165,Liquor!Y21)))))</f>
        <v/>
      </c>
      <c r="E5019" s="450" t="str">
        <f>if(Liquor!AB21=0,"",if(ISBLANK(Liquor!AB21),"",Liquor!AB21))</f>
        <v/>
      </c>
      <c r="G5019" s="450" t="str">
        <f>Substitute(if(Liquor!AB21=0,"",if(ISBLANK(Liquor!AB21),"",if(AND(MOC!$J$164=true,MOC!$J$165=false),MOC!$I$164&amp;$B$5007,if(AND(MOC!$J$164=false,MOC!$J$165=true),$B$5007&amp;MOC!$I$165,if(AND(MOC!$J$164=true,MOC!$J$165=true),MOC!$I$164&amp;$B$5007&amp;MOC!$I$165,$B$5007)))))," Double ","")</f>
        <v/>
      </c>
      <c r="H5019" s="780">
        <f t="shared" si="51"/>
        <v>12</v>
      </c>
    </row>
    <row r="5020">
      <c r="A5020" s="779"/>
      <c r="D5020" s="795" t="str">
        <f>if(Liquor!AB22=0,"",if(ISBLANK(Liquor!AB22),"",if(AND(MOC!$J$161=true,MOC!$J$162=false),MOC!$I$164&amp;Liquor!Y22,if(AND(MOC!$J$161=false,MOC!$J$162=true),Liquor!Y22&amp;MOC!$I$162,if(AND(MOC!$J$161=true,MOC!$J$162=true),MOC!$I$161&amp;Liquor!Y22&amp;MOC!$I$165,Liquor!Y22)))))</f>
        <v/>
      </c>
      <c r="E5020" s="450" t="str">
        <f>if(Liquor!AB22=0,"",if(ISBLANK(Liquor!AB22),"",Liquor!AB22))</f>
        <v/>
      </c>
      <c r="G5020" s="450" t="str">
        <f>Substitute(if(Liquor!AB22=0,"",if(ISBLANK(Liquor!AB22),"",if(AND(MOC!$J$164=true,MOC!$J$165=false),MOC!$I$164&amp;$B$5007,if(AND(MOC!$J$164=false,MOC!$J$165=true),$B$5007&amp;MOC!$I$165,if(AND(MOC!$J$164=true,MOC!$J$165=true),MOC!$I$164&amp;$B$5007&amp;MOC!$I$165,$B$5007)))))," Double ","")</f>
        <v/>
      </c>
      <c r="H5020" s="780">
        <f t="shared" si="51"/>
        <v>13</v>
      </c>
    </row>
    <row r="5021">
      <c r="A5021" s="779"/>
      <c r="D5021" s="795" t="str">
        <f>if(Liquor!AB23=0,"",if(ISBLANK(Liquor!AB23),"",if(AND(MOC!$J$161=true,MOC!$J$162=false),MOC!$I$164&amp;Liquor!Y23,if(AND(MOC!$J$161=false,MOC!$J$162=true),Liquor!Y23&amp;MOC!$I$162,if(AND(MOC!$J$161=true,MOC!$J$162=true),MOC!$I$161&amp;Liquor!Y23&amp;MOC!$I$165,Liquor!Y23)))))</f>
        <v/>
      </c>
      <c r="E5021" s="450" t="str">
        <f>if(Liquor!AB23=0,"",if(ISBLANK(Liquor!AB23),"",Liquor!AB23))</f>
        <v/>
      </c>
      <c r="G5021" s="450" t="str">
        <f>Substitute(if(Liquor!AB23=0,"",if(ISBLANK(Liquor!AB23),"",if(AND(MOC!$J$164=true,MOC!$J$165=false),MOC!$I$164&amp;$B$5007,if(AND(MOC!$J$164=false,MOC!$J$165=true),$B$5007&amp;MOC!$I$165,if(AND(MOC!$J$164=true,MOC!$J$165=true),MOC!$I$164&amp;$B$5007&amp;MOC!$I$165,$B$5007)))))," Double ","")</f>
        <v/>
      </c>
      <c r="H5021" s="780">
        <f t="shared" si="51"/>
        <v>14</v>
      </c>
    </row>
    <row r="5022">
      <c r="A5022" s="779"/>
      <c r="D5022" s="795" t="str">
        <f>if(Liquor!AB24=0,"",if(ISBLANK(Liquor!AB24),"",if(AND(MOC!$J$161=true,MOC!$J$162=false),MOC!$I$164&amp;Liquor!Y24,if(AND(MOC!$J$161=false,MOC!$J$162=true),Liquor!Y24&amp;MOC!$I$162,if(AND(MOC!$J$161=true,MOC!$J$162=true),MOC!$I$161&amp;Liquor!Y24&amp;MOC!$I$165,Liquor!Y24)))))</f>
        <v/>
      </c>
      <c r="E5022" s="450" t="str">
        <f>if(Liquor!AB24=0,"",if(ISBLANK(Liquor!AB24),"",Liquor!AB24))</f>
        <v/>
      </c>
      <c r="G5022" s="450" t="str">
        <f>Substitute(if(Liquor!AB24=0,"",if(ISBLANK(Liquor!AB24),"",if(AND(MOC!$J$164=true,MOC!$J$165=false),MOC!$I$164&amp;$B$5007,if(AND(MOC!$J$164=false,MOC!$J$165=true),$B$5007&amp;MOC!$I$165,if(AND(MOC!$J$164=true,MOC!$J$165=true),MOC!$I$164&amp;$B$5007&amp;MOC!$I$165,$B$5007)))))," Double ","")</f>
        <v/>
      </c>
      <c r="H5022" s="780">
        <f t="shared" si="51"/>
        <v>15</v>
      </c>
    </row>
    <row r="5023">
      <c r="A5023" s="779"/>
      <c r="D5023" s="795" t="str">
        <f>if(Liquor!AB25=0,"",if(ISBLANK(Liquor!AB25),"",if(AND(MOC!$J$161=true,MOC!$J$162=false),MOC!$I$164&amp;Liquor!Y25,if(AND(MOC!$J$161=false,MOC!$J$162=true),Liquor!Y25&amp;MOC!$I$162,if(AND(MOC!$J$161=true,MOC!$J$162=true),MOC!$I$161&amp;Liquor!Y25&amp;MOC!$I$165,Liquor!Y25)))))</f>
        <v/>
      </c>
      <c r="E5023" s="450" t="str">
        <f>if(Liquor!AB25=0,"",if(ISBLANK(Liquor!AB25),"",Liquor!AB25))</f>
        <v/>
      </c>
      <c r="G5023" s="450" t="str">
        <f>Substitute(if(Liquor!AB25=0,"",if(ISBLANK(Liquor!AB25),"",if(AND(MOC!$J$164=true,MOC!$J$165=false),MOC!$I$164&amp;$B$5007,if(AND(MOC!$J$164=false,MOC!$J$165=true),$B$5007&amp;MOC!$I$165,if(AND(MOC!$J$164=true,MOC!$J$165=true),MOC!$I$164&amp;$B$5007&amp;MOC!$I$165,$B$5007)))))," Double ","")</f>
        <v/>
      </c>
      <c r="H5023" s="780">
        <f t="shared" si="51"/>
        <v>16</v>
      </c>
    </row>
    <row r="5024">
      <c r="A5024" s="779"/>
      <c r="D5024" s="795" t="str">
        <f>if(Liquor!AB26=0,"",if(ISBLANK(Liquor!AB26),"",if(AND(MOC!$J$161=true,MOC!$J$162=false),MOC!$I$164&amp;Liquor!Y26,if(AND(MOC!$J$161=false,MOC!$J$162=true),Liquor!Y26&amp;MOC!$I$162,if(AND(MOC!$J$161=true,MOC!$J$162=true),MOC!$I$161&amp;Liquor!Y26&amp;MOC!$I$165,Liquor!Y26)))))</f>
        <v/>
      </c>
      <c r="E5024" s="450" t="str">
        <f>if(Liquor!AB26=0,"",if(ISBLANK(Liquor!AB26),"",Liquor!AB26))</f>
        <v/>
      </c>
      <c r="G5024" s="450" t="str">
        <f>Substitute(if(Liquor!AB26=0,"",if(ISBLANK(Liquor!AB26),"",if(AND(MOC!$J$164=true,MOC!$J$165=false),MOC!$I$164&amp;$B$5007,if(AND(MOC!$J$164=false,MOC!$J$165=true),$B$5007&amp;MOC!$I$165,if(AND(MOC!$J$164=true,MOC!$J$165=true),MOC!$I$164&amp;$B$5007&amp;MOC!$I$165,$B$5007)))))," Double ","")</f>
        <v/>
      </c>
      <c r="H5024" s="780">
        <f t="shared" si="51"/>
        <v>17</v>
      </c>
    </row>
    <row r="5025">
      <c r="A5025" s="779"/>
      <c r="D5025" s="795" t="str">
        <f>if(Liquor!AB27=0,"",if(ISBLANK(Liquor!AB27),"",if(AND(MOC!$J$161=true,MOC!$J$162=false),MOC!$I$164&amp;Liquor!Y27,if(AND(MOC!$J$161=false,MOC!$J$162=true),Liquor!Y27&amp;MOC!$I$162,if(AND(MOC!$J$161=true,MOC!$J$162=true),MOC!$I$161&amp;Liquor!Y27&amp;MOC!$I$165,Liquor!Y27)))))</f>
        <v/>
      </c>
      <c r="E5025" s="450" t="str">
        <f>if(Liquor!AB27=0,"",if(ISBLANK(Liquor!AB27),"",Liquor!AB27))</f>
        <v/>
      </c>
      <c r="G5025" s="450" t="str">
        <f>Substitute(if(Liquor!AB27=0,"",if(ISBLANK(Liquor!AB27),"",if(AND(MOC!$J$164=true,MOC!$J$165=false),MOC!$I$164&amp;$B$5007,if(AND(MOC!$J$164=false,MOC!$J$165=true),$B$5007&amp;MOC!$I$165,if(AND(MOC!$J$164=true,MOC!$J$165=true),MOC!$I$164&amp;$B$5007&amp;MOC!$I$165,$B$5007)))))," Double ","")</f>
        <v/>
      </c>
      <c r="H5025" s="780">
        <f t="shared" si="51"/>
        <v>18</v>
      </c>
    </row>
    <row r="5026">
      <c r="A5026" s="779"/>
      <c r="D5026" s="795" t="str">
        <f>if(Liquor!AB28=0,"",if(ISBLANK(Liquor!AB28),"",if(AND(MOC!$J$161=true,MOC!$J$162=false),MOC!$I$164&amp;Liquor!Y28,if(AND(MOC!$J$161=false,MOC!$J$162=true),Liquor!Y28&amp;MOC!$I$162,if(AND(MOC!$J$161=true,MOC!$J$162=true),MOC!$I$161&amp;Liquor!Y28&amp;MOC!$I$165,Liquor!Y28)))))</f>
        <v/>
      </c>
      <c r="E5026" s="450" t="str">
        <f>if(Liquor!AB28=0,"",if(ISBLANK(Liquor!AB28),"",Liquor!AB28))</f>
        <v/>
      </c>
      <c r="G5026" s="450" t="str">
        <f>Substitute(if(Liquor!AB28=0,"",if(ISBLANK(Liquor!AB28),"",if(AND(MOC!$J$164=true,MOC!$J$165=false),MOC!$I$164&amp;$B$5007,if(AND(MOC!$J$164=false,MOC!$J$165=true),$B$5007&amp;MOC!$I$165,if(AND(MOC!$J$164=true,MOC!$J$165=true),MOC!$I$164&amp;$B$5007&amp;MOC!$I$165,$B$5007)))))," Double ","")</f>
        <v/>
      </c>
      <c r="H5026" s="780">
        <f t="shared" si="51"/>
        <v>19</v>
      </c>
    </row>
    <row r="5027">
      <c r="A5027" s="779"/>
      <c r="D5027" s="795" t="str">
        <f>if(Liquor!AB29=0,"",if(ISBLANK(Liquor!AB29),"",if(AND(MOC!$J$161=true,MOC!$J$162=false),MOC!$I$164&amp;Liquor!Y29,if(AND(MOC!$J$161=false,MOC!$J$162=true),Liquor!Y29&amp;MOC!$I$162,if(AND(MOC!$J$161=true,MOC!$J$162=true),MOC!$I$161&amp;Liquor!Y29&amp;MOC!$I$165,Liquor!Y29)))))</f>
        <v/>
      </c>
      <c r="E5027" s="450" t="str">
        <f>if(Liquor!AB29=0,"",if(ISBLANK(Liquor!AB29),"",Liquor!AB29))</f>
        <v/>
      </c>
      <c r="G5027" s="450" t="str">
        <f>Substitute(if(Liquor!AB29=0,"",if(ISBLANK(Liquor!AB29),"",if(AND(MOC!$J$164=true,MOC!$J$165=false),MOC!$I$164&amp;$B$5007,if(AND(MOC!$J$164=false,MOC!$J$165=true),$B$5007&amp;MOC!$I$165,if(AND(MOC!$J$164=true,MOC!$J$165=true),MOC!$I$164&amp;$B$5007&amp;MOC!$I$165,$B$5007)))))," Double ","")</f>
        <v/>
      </c>
      <c r="H5027" s="780">
        <f t="shared" si="51"/>
        <v>20</v>
      </c>
    </row>
    <row r="5028">
      <c r="A5028" s="779"/>
      <c r="D5028" s="795" t="str">
        <f>if(Liquor!AB30=0,"",if(ISBLANK(Liquor!AB30),"",if(AND(MOC!$J$161=true,MOC!$J$162=false),MOC!$I$164&amp;Liquor!Y30,if(AND(MOC!$J$161=false,MOC!$J$162=true),Liquor!Y30&amp;MOC!$I$162,if(AND(MOC!$J$161=true,MOC!$J$162=true),MOC!$I$161&amp;Liquor!Y30&amp;MOC!$I$165,Liquor!Y30)))))</f>
        <v/>
      </c>
      <c r="E5028" s="450" t="str">
        <f>if(Liquor!AB30=0,"",if(ISBLANK(Liquor!AB30),"",Liquor!AB30))</f>
        <v/>
      </c>
      <c r="G5028" s="450" t="str">
        <f>Substitute(if(Liquor!AB30=0,"",if(ISBLANK(Liquor!AB30),"",if(AND(MOC!$J$164=true,MOC!$J$165=false),MOC!$I$164&amp;$B$5007,if(AND(MOC!$J$164=false,MOC!$J$165=true),$B$5007&amp;MOC!$I$165,if(AND(MOC!$J$164=true,MOC!$J$165=true),MOC!$I$164&amp;$B$5007&amp;MOC!$I$165,$B$5007)))))," Double ","")</f>
        <v/>
      </c>
      <c r="H5028" s="780">
        <f t="shared" si="51"/>
        <v>21</v>
      </c>
    </row>
    <row r="5029">
      <c r="A5029" s="779"/>
      <c r="D5029" s="795" t="str">
        <f>if(Liquor!AB31=0,"",if(ISBLANK(Liquor!AB31),"",if(AND(MOC!$J$161=true,MOC!$J$162=false),MOC!$I$164&amp;Liquor!Y31,if(AND(MOC!$J$161=false,MOC!$J$162=true),Liquor!Y31&amp;MOC!$I$162,if(AND(MOC!$J$161=true,MOC!$J$162=true),MOC!$I$161&amp;Liquor!Y31&amp;MOC!$I$165,Liquor!Y31)))))</f>
        <v/>
      </c>
      <c r="E5029" s="450" t="str">
        <f>if(Liquor!AB31=0,"",if(ISBLANK(Liquor!AB31),"",Liquor!AB31))</f>
        <v/>
      </c>
      <c r="G5029" s="450" t="str">
        <f>Substitute(if(Liquor!AB31=0,"",if(ISBLANK(Liquor!AB31),"",if(AND(MOC!$J$164=true,MOC!$J$165=false),MOC!$I$164&amp;$B$5007,if(AND(MOC!$J$164=false,MOC!$J$165=true),$B$5007&amp;MOC!$I$165,if(AND(MOC!$J$164=true,MOC!$J$165=true),MOC!$I$164&amp;$B$5007&amp;MOC!$I$165,$B$5007)))))," Double ","")</f>
        <v/>
      </c>
      <c r="H5029" s="780">
        <f t="shared" si="51"/>
        <v>22</v>
      </c>
    </row>
    <row r="5030">
      <c r="A5030" s="779"/>
      <c r="D5030" s="795" t="str">
        <f>if(Liquor!AB32=0,"",if(ISBLANK(Liquor!AB32),"",if(AND(MOC!$J$161=true,MOC!$J$162=false),MOC!$I$164&amp;Liquor!Y32,if(AND(MOC!$J$161=false,MOC!$J$162=true),Liquor!Y32&amp;MOC!$I$162,if(AND(MOC!$J$161=true,MOC!$J$162=true),MOC!$I$161&amp;Liquor!Y32&amp;MOC!$I$165,Liquor!Y32)))))</f>
        <v/>
      </c>
      <c r="E5030" s="450" t="str">
        <f>if(Liquor!AB32=0,"",if(ISBLANK(Liquor!AB32),"",Liquor!AB32))</f>
        <v/>
      </c>
      <c r="G5030" s="450" t="str">
        <f>Substitute(if(Liquor!AB32=0,"",if(ISBLANK(Liquor!AB32),"",if(AND(MOC!$J$164=true,MOC!$J$165=false),MOC!$I$164&amp;$B$5007,if(AND(MOC!$J$164=false,MOC!$J$165=true),$B$5007&amp;MOC!$I$165,if(AND(MOC!$J$164=true,MOC!$J$165=true),MOC!$I$164&amp;$B$5007&amp;MOC!$I$165,$B$5007)))))," Double ","")</f>
        <v/>
      </c>
      <c r="H5030" s="780">
        <f t="shared" si="51"/>
        <v>23</v>
      </c>
    </row>
    <row r="5031">
      <c r="A5031" s="779"/>
      <c r="D5031" s="795" t="str">
        <f>if(Liquor!AB33=0,"",if(ISBLANK(Liquor!AB33),"",if(AND(MOC!$J$161=true,MOC!$J$162=false),MOC!$I$164&amp;Liquor!Y33,if(AND(MOC!$J$161=false,MOC!$J$162=true),Liquor!Y33&amp;MOC!$I$162,if(AND(MOC!$J$161=true,MOC!$J$162=true),MOC!$I$161&amp;Liquor!Y33&amp;MOC!$I$165,Liquor!Y33)))))</f>
        <v/>
      </c>
      <c r="E5031" s="450" t="str">
        <f>if(Liquor!AB33=0,"",if(ISBLANK(Liquor!AB33),"",Liquor!AB33))</f>
        <v/>
      </c>
      <c r="G5031" s="450" t="str">
        <f>Substitute(if(Liquor!AB33=0,"",if(ISBLANK(Liquor!AB33),"",if(AND(MOC!$J$164=true,MOC!$J$165=false),MOC!$I$164&amp;$B$5007,if(AND(MOC!$J$164=false,MOC!$J$165=true),$B$5007&amp;MOC!$I$165,if(AND(MOC!$J$164=true,MOC!$J$165=true),MOC!$I$164&amp;$B$5007&amp;MOC!$I$165,$B$5007)))))," Double ","")</f>
        <v/>
      </c>
      <c r="H5031" s="780">
        <f t="shared" si="51"/>
        <v>24</v>
      </c>
    </row>
    <row r="5032">
      <c r="A5032" s="779"/>
      <c r="D5032" s="795" t="str">
        <f>if(Liquor!AB34=0,"",if(ISBLANK(Liquor!AB34),"",if(AND(MOC!$J$161=true,MOC!$J$162=false),MOC!$I$164&amp;Liquor!Y34,if(AND(MOC!$J$161=false,MOC!$J$162=true),Liquor!Y34&amp;MOC!$I$162,if(AND(MOC!$J$161=true,MOC!$J$162=true),MOC!$I$161&amp;Liquor!Y34&amp;MOC!$I$165,Liquor!Y34)))))</f>
        <v/>
      </c>
      <c r="E5032" s="450" t="str">
        <f>if(Liquor!AB34=0,"",if(ISBLANK(Liquor!AB34),"",Liquor!AB34))</f>
        <v/>
      </c>
      <c r="G5032" s="450" t="str">
        <f>Substitute(if(Liquor!AB34=0,"",if(ISBLANK(Liquor!AB34),"",if(AND(MOC!$J$164=true,MOC!$J$165=false),MOC!$I$164&amp;$B$5007,if(AND(MOC!$J$164=false,MOC!$J$165=true),$B$5007&amp;MOC!$I$165,if(AND(MOC!$J$164=true,MOC!$J$165=true),MOC!$I$164&amp;$B$5007&amp;MOC!$I$165,$B$5007)))))," Double ","")</f>
        <v/>
      </c>
      <c r="H5032" s="780">
        <f t="shared" si="51"/>
        <v>25</v>
      </c>
    </row>
    <row r="5033">
      <c r="A5033" s="779"/>
      <c r="D5033" s="795" t="str">
        <f>if(Liquor!AB35=0,"",if(ISBLANK(Liquor!AB35),"",if(AND(MOC!$J$161=true,MOC!$J$162=false),MOC!$I$164&amp;Liquor!Y35,if(AND(MOC!$J$161=false,MOC!$J$162=true),Liquor!Y35&amp;MOC!$I$162,if(AND(MOC!$J$161=true,MOC!$J$162=true),MOC!$I$161&amp;Liquor!Y35&amp;MOC!$I$165,Liquor!Y35)))))</f>
        <v/>
      </c>
      <c r="E5033" s="450" t="str">
        <f>if(Liquor!AB35=0,"",if(ISBLANK(Liquor!AB35),"",Liquor!AB35))</f>
        <v/>
      </c>
      <c r="G5033" s="450" t="str">
        <f>Substitute(if(Liquor!AB35=0,"",if(ISBLANK(Liquor!AB35),"",if(AND(MOC!$J$164=true,MOC!$J$165=false),MOC!$I$164&amp;$B$5007,if(AND(MOC!$J$164=false,MOC!$J$165=true),$B$5007&amp;MOC!$I$165,if(AND(MOC!$J$164=true,MOC!$J$165=true),MOC!$I$164&amp;$B$5007&amp;MOC!$I$165,$B$5007)))))," Double ","")</f>
        <v/>
      </c>
      <c r="H5033" s="780">
        <f t="shared" si="51"/>
        <v>26</v>
      </c>
    </row>
    <row r="5034">
      <c r="A5034" s="779"/>
      <c r="D5034" s="795" t="str">
        <f>if(Liquor!AB36=0,"",if(ISBLANK(Liquor!AB36),"",if(AND(MOC!$J$161=true,MOC!$J$162=false),MOC!$I$164&amp;Liquor!Y36,if(AND(MOC!$J$161=false,MOC!$J$162=true),Liquor!Y36&amp;MOC!$I$162,if(AND(MOC!$J$161=true,MOC!$J$162=true),MOC!$I$161&amp;Liquor!Y36&amp;MOC!$I$165,Liquor!Y36)))))</f>
        <v/>
      </c>
      <c r="E5034" s="450" t="str">
        <f>if(Liquor!AB36=0,"",if(ISBLANK(Liquor!AB36),"",Liquor!AB36))</f>
        <v/>
      </c>
      <c r="G5034" s="450" t="str">
        <f>Substitute(if(Liquor!AB36=0,"",if(ISBLANK(Liquor!AB36),"",if(AND(MOC!$J$164=true,MOC!$J$165=false),MOC!$I$164&amp;$B$5007,if(AND(MOC!$J$164=false,MOC!$J$165=true),$B$5007&amp;MOC!$I$165,if(AND(MOC!$J$164=true,MOC!$J$165=true),MOC!$I$164&amp;$B$5007&amp;MOC!$I$165,$B$5007)))))," Double ","")</f>
        <v/>
      </c>
      <c r="H5034" s="780">
        <f t="shared" si="51"/>
        <v>27</v>
      </c>
    </row>
    <row r="5035">
      <c r="A5035" s="779"/>
      <c r="D5035" s="795" t="str">
        <f>if(Liquor!AB37=0,"",if(ISBLANK(Liquor!AB37),"",if(AND(MOC!$J$161=true,MOC!$J$162=false),MOC!$I$164&amp;Liquor!Y37,if(AND(MOC!$J$161=false,MOC!$J$162=true),Liquor!Y37&amp;MOC!$I$162,if(AND(MOC!$J$161=true,MOC!$J$162=true),MOC!$I$161&amp;Liquor!Y37&amp;MOC!$I$165,Liquor!Y37)))))</f>
        <v/>
      </c>
      <c r="E5035" s="450" t="str">
        <f>if(Liquor!AB37=0,"",if(ISBLANK(Liquor!AB37),"",Liquor!AB37))</f>
        <v/>
      </c>
      <c r="G5035" s="450" t="str">
        <f>Substitute(if(Liquor!AB37=0,"",if(ISBLANK(Liquor!AB37),"",if(AND(MOC!$J$164=true,MOC!$J$165=false),MOC!$I$164&amp;$B$5007,if(AND(MOC!$J$164=false,MOC!$J$165=true),$B$5007&amp;MOC!$I$165,if(AND(MOC!$J$164=true,MOC!$J$165=true),MOC!$I$164&amp;$B$5007&amp;MOC!$I$165,$B$5007)))))," Double ","")</f>
        <v/>
      </c>
      <c r="H5035" s="780">
        <f t="shared" si="51"/>
        <v>28</v>
      </c>
    </row>
    <row r="5036">
      <c r="A5036" s="779"/>
      <c r="D5036" s="795" t="str">
        <f>if(Liquor!AB38=0,"",if(ISBLANK(Liquor!AB38),"",if(AND(MOC!$J$161=true,MOC!$J$162=false),MOC!$I$164&amp;Liquor!Y38,if(AND(MOC!$J$161=false,MOC!$J$162=true),Liquor!Y38&amp;MOC!$I$162,if(AND(MOC!$J$161=true,MOC!$J$162=true),MOC!$I$161&amp;Liquor!Y38&amp;MOC!$I$165,Liquor!Y38)))))</f>
        <v/>
      </c>
      <c r="E5036" s="450" t="str">
        <f>if(Liquor!AB38=0,"",if(ISBLANK(Liquor!AB38),"",Liquor!AB38))</f>
        <v/>
      </c>
      <c r="G5036" s="450" t="str">
        <f>Substitute(if(Liquor!AB38=0,"",if(ISBLANK(Liquor!AB38),"",if(AND(MOC!$J$164=true,MOC!$J$165=false),MOC!$I$164&amp;$B$5007,if(AND(MOC!$J$164=false,MOC!$J$165=true),$B$5007&amp;MOC!$I$165,if(AND(MOC!$J$164=true,MOC!$J$165=true),MOC!$I$164&amp;$B$5007&amp;MOC!$I$165,$B$5007)))))," Double ","")</f>
        <v/>
      </c>
      <c r="H5036" s="780">
        <f t="shared" si="51"/>
        <v>29</v>
      </c>
    </row>
    <row r="5037">
      <c r="A5037" s="779"/>
      <c r="D5037" s="795" t="str">
        <f>if(Liquor!AB39=0,"",if(ISBLANK(Liquor!AB39),"",if(AND(MOC!$J$161=true,MOC!$J$162=false),MOC!$I$164&amp;Liquor!Y39,if(AND(MOC!$J$161=false,MOC!$J$162=true),Liquor!Y39&amp;MOC!$I$162,if(AND(MOC!$J$161=true,MOC!$J$162=true),MOC!$I$161&amp;Liquor!Y39&amp;MOC!$I$165,Liquor!Y39)))))</f>
        <v/>
      </c>
      <c r="E5037" s="450" t="str">
        <f>if(Liquor!AB39=0,"",if(ISBLANK(Liquor!AB39),"",Liquor!AB39))</f>
        <v/>
      </c>
      <c r="G5037" s="450" t="str">
        <f>Substitute(if(Liquor!AB39=0,"",if(ISBLANK(Liquor!AB39),"",if(AND(MOC!$J$164=true,MOC!$J$165=false),MOC!$I$164&amp;$B$5007,if(AND(MOC!$J$164=false,MOC!$J$165=true),$B$5007&amp;MOC!$I$165,if(AND(MOC!$J$164=true,MOC!$J$165=true),MOC!$I$164&amp;$B$5007&amp;MOC!$I$165,$B$5007)))))," Double ","")</f>
        <v/>
      </c>
      <c r="H5037" s="780">
        <f t="shared" si="51"/>
        <v>30</v>
      </c>
    </row>
    <row r="5038">
      <c r="A5038" s="779"/>
      <c r="D5038" s="795" t="str">
        <f>if(Liquor!AB40=0,"",if(ISBLANK(Liquor!AB40),"",if(AND(MOC!$J$161=true,MOC!$J$162=false),MOC!$I$164&amp;Liquor!Y40,if(AND(MOC!$J$161=false,MOC!$J$162=true),Liquor!Y40&amp;MOC!$I$162,if(AND(MOC!$J$161=true,MOC!$J$162=true),MOC!$I$161&amp;Liquor!Y40&amp;MOC!$I$165,Liquor!Y40)))))</f>
        <v/>
      </c>
      <c r="E5038" s="450" t="str">
        <f>if(Liquor!AB40=0,"",if(ISBLANK(Liquor!AB40),"",Liquor!AB40))</f>
        <v/>
      </c>
      <c r="G5038" s="450" t="str">
        <f>Substitute(if(Liquor!AB40=0,"",if(ISBLANK(Liquor!AB40),"",if(AND(MOC!$J$164=true,MOC!$J$165=false),MOC!$I$164&amp;$B$5007,if(AND(MOC!$J$164=false,MOC!$J$165=true),$B$5007&amp;MOC!$I$165,if(AND(MOC!$J$164=true,MOC!$J$165=true),MOC!$I$164&amp;$B$5007&amp;MOC!$I$165,$B$5007)))))," Double ","")</f>
        <v/>
      </c>
      <c r="H5038" s="780">
        <f t="shared" si="51"/>
        <v>31</v>
      </c>
    </row>
    <row r="5039">
      <c r="A5039" s="779"/>
      <c r="D5039" s="795" t="str">
        <f>if(Liquor!AB41=0,"",if(ISBLANK(Liquor!AB41),"",if(AND(MOC!$J$161=true,MOC!$J$162=false),MOC!$I$164&amp;Liquor!Y41,if(AND(MOC!$J$161=false,MOC!$J$162=true),Liquor!Y41&amp;MOC!$I$162,if(AND(MOC!$J$161=true,MOC!$J$162=true),MOC!$I$161&amp;Liquor!Y41&amp;MOC!$I$165,Liquor!Y41)))))</f>
        <v/>
      </c>
      <c r="E5039" s="450" t="str">
        <f>if(Liquor!AB41=0,"",if(ISBLANK(Liquor!AB41),"",Liquor!AB41))</f>
        <v/>
      </c>
      <c r="G5039" s="450" t="str">
        <f>Substitute(if(Liquor!AB41=0,"",if(ISBLANK(Liquor!AB41),"",if(AND(MOC!$J$164=true,MOC!$J$165=false),MOC!$I$164&amp;$B$5007,if(AND(MOC!$J$164=false,MOC!$J$165=true),$B$5007&amp;MOC!$I$165,if(AND(MOC!$J$164=true,MOC!$J$165=true),MOC!$I$164&amp;$B$5007&amp;MOC!$I$165,$B$5007)))))," Double ","")</f>
        <v/>
      </c>
      <c r="H5039" s="780">
        <f t="shared" si="51"/>
        <v>32</v>
      </c>
    </row>
    <row r="5040">
      <c r="A5040" s="779"/>
      <c r="D5040" s="795" t="str">
        <f>if(Liquor!AB42=0,"",if(ISBLANK(Liquor!AB42),"",if(AND(MOC!$J$161=true,MOC!$J$162=false),MOC!$I$164&amp;Liquor!Y42,if(AND(MOC!$J$161=false,MOC!$J$162=true),Liquor!Y42&amp;MOC!$I$162,if(AND(MOC!$J$161=true,MOC!$J$162=true),MOC!$I$161&amp;Liquor!Y42&amp;MOC!$I$165,Liquor!Y42)))))</f>
        <v/>
      </c>
      <c r="E5040" s="450" t="str">
        <f>if(Liquor!AB42=0,"",if(ISBLANK(Liquor!AB42),"",Liquor!AB42))</f>
        <v/>
      </c>
      <c r="G5040" s="450" t="str">
        <f>Substitute(if(Liquor!AB42=0,"",if(ISBLANK(Liquor!AB42),"",if(AND(MOC!$J$164=true,MOC!$J$165=false),MOC!$I$164&amp;$B$5007,if(AND(MOC!$J$164=false,MOC!$J$165=true),$B$5007&amp;MOC!$I$165,if(AND(MOC!$J$164=true,MOC!$J$165=true),MOC!$I$164&amp;$B$5007&amp;MOC!$I$165,$B$5007)))))," Double ","")</f>
        <v/>
      </c>
      <c r="H5040" s="780">
        <f t="shared" si="51"/>
        <v>33</v>
      </c>
    </row>
    <row r="5041">
      <c r="A5041" s="779"/>
      <c r="D5041" s="795" t="str">
        <f>if(Liquor!AB43=0,"",if(ISBLANK(Liquor!AB43),"",if(AND(MOC!$J$161=true,MOC!$J$162=false),MOC!$I$164&amp;Liquor!Y43,if(AND(MOC!$J$161=false,MOC!$J$162=true),Liquor!Y43&amp;MOC!$I$162,if(AND(MOC!$J$161=true,MOC!$J$162=true),MOC!$I$161&amp;Liquor!Y43&amp;MOC!$I$165,Liquor!Y43)))))</f>
        <v/>
      </c>
      <c r="E5041" s="450" t="str">
        <f>if(Liquor!AB43=0,"",if(ISBLANK(Liquor!AB43),"",Liquor!AB43))</f>
        <v/>
      </c>
      <c r="G5041" s="450" t="str">
        <f>Substitute(if(Liquor!AB43=0,"",if(ISBLANK(Liquor!AB43),"",if(AND(MOC!$J$164=true,MOC!$J$165=false),MOC!$I$164&amp;$B$5007,if(AND(MOC!$J$164=false,MOC!$J$165=true),$B$5007&amp;MOC!$I$165,if(AND(MOC!$J$164=true,MOC!$J$165=true),MOC!$I$164&amp;$B$5007&amp;MOC!$I$165,$B$5007)))))," Double ","")</f>
        <v/>
      </c>
      <c r="H5041" s="780">
        <f t="shared" si="51"/>
        <v>34</v>
      </c>
    </row>
    <row r="5042">
      <c r="A5042" s="779"/>
      <c r="D5042" s="795" t="str">
        <f>if(Liquor!AB44=0,"",if(ISBLANK(Liquor!AB44),"",if(AND(MOC!$J$161=true,MOC!$J$162=false),MOC!$I$164&amp;Liquor!Y44,if(AND(MOC!$J$161=false,MOC!$J$162=true),Liquor!Y44&amp;MOC!$I$162,if(AND(MOC!$J$161=true,MOC!$J$162=true),MOC!$I$161&amp;Liquor!Y44&amp;MOC!$I$165,Liquor!Y44)))))</f>
        <v/>
      </c>
      <c r="E5042" s="450" t="str">
        <f>if(Liquor!AB44=0,"",if(ISBLANK(Liquor!AB44),"",Liquor!AB44))</f>
        <v/>
      </c>
      <c r="G5042" s="450" t="str">
        <f>Substitute(if(Liquor!AB44=0,"",if(ISBLANK(Liquor!AB44),"",if(AND(MOC!$J$164=true,MOC!$J$165=false),MOC!$I$164&amp;$B$5007,if(AND(MOC!$J$164=false,MOC!$J$165=true),$B$5007&amp;MOC!$I$165,if(AND(MOC!$J$164=true,MOC!$J$165=true),MOC!$I$164&amp;$B$5007&amp;MOC!$I$165,$B$5007)))))," Double ","")</f>
        <v/>
      </c>
      <c r="H5042" s="780">
        <f t="shared" si="51"/>
        <v>35</v>
      </c>
    </row>
    <row r="5043">
      <c r="A5043" s="779"/>
      <c r="D5043" s="795" t="str">
        <f>if(Liquor!AB45=0,"",if(ISBLANK(Liquor!AB45),"",if(AND(MOC!$J$161=true,MOC!$J$162=false),MOC!$I$164&amp;Liquor!Y45,if(AND(MOC!$J$161=false,MOC!$J$162=true),Liquor!Y45&amp;MOC!$I$162,if(AND(MOC!$J$161=true,MOC!$J$162=true),MOC!$I$161&amp;Liquor!Y45&amp;MOC!$I$165,Liquor!Y45)))))</f>
        <v/>
      </c>
      <c r="E5043" s="450" t="str">
        <f>if(Liquor!AB45=0,"",if(ISBLANK(Liquor!AB45),"",Liquor!AB45))</f>
        <v/>
      </c>
      <c r="G5043" s="450" t="str">
        <f>Substitute(if(Liquor!AB45=0,"",if(ISBLANK(Liquor!AB45),"",if(AND(MOC!$J$164=true,MOC!$J$165=false),MOC!$I$164&amp;$B$5007,if(AND(MOC!$J$164=false,MOC!$J$165=true),$B$5007&amp;MOC!$I$165,if(AND(MOC!$J$164=true,MOC!$J$165=true),MOC!$I$164&amp;$B$5007&amp;MOC!$I$165,$B$5007)))))," Double ","")</f>
        <v/>
      </c>
      <c r="H5043" s="780">
        <f t="shared" si="51"/>
        <v>36</v>
      </c>
    </row>
    <row r="5044">
      <c r="A5044" s="779"/>
      <c r="D5044" s="795" t="str">
        <f>if(Liquor!AB46=0,"",if(ISBLANK(Liquor!AB46),"",if(AND(MOC!$J$161=true,MOC!$J$162=false),MOC!$I$164&amp;Liquor!Y46,if(AND(MOC!$J$161=false,MOC!$J$162=true),Liquor!Y46&amp;MOC!$I$162,if(AND(MOC!$J$161=true,MOC!$J$162=true),MOC!$I$161&amp;Liquor!Y46&amp;MOC!$I$165,Liquor!Y46)))))</f>
        <v/>
      </c>
      <c r="E5044" s="450" t="str">
        <f>if(Liquor!AB46=0,"",if(ISBLANK(Liquor!AB46),"",Liquor!AB46))</f>
        <v/>
      </c>
      <c r="G5044" s="450" t="str">
        <f>Substitute(if(Liquor!AB46=0,"",if(ISBLANK(Liquor!AB46),"",if(AND(MOC!$J$164=true,MOC!$J$165=false),MOC!$I$164&amp;$B$5007,if(AND(MOC!$J$164=false,MOC!$J$165=true),$B$5007&amp;MOC!$I$165,if(AND(MOC!$J$164=true,MOC!$J$165=true),MOC!$I$164&amp;$B$5007&amp;MOC!$I$165,$B$5007)))))," Double ","")</f>
        <v/>
      </c>
      <c r="H5044" s="780">
        <f t="shared" si="51"/>
        <v>37</v>
      </c>
    </row>
    <row r="5045">
      <c r="A5045" s="779"/>
      <c r="D5045" s="795" t="str">
        <f>if(Liquor!AB47=0,"",if(ISBLANK(Liquor!AB47),"",if(AND(MOC!$J$161=true,MOC!$J$162=false),MOC!$I$164&amp;Liquor!Y47,if(AND(MOC!$J$161=false,MOC!$J$162=true),Liquor!Y47&amp;MOC!$I$162,if(AND(MOC!$J$161=true,MOC!$J$162=true),MOC!$I$161&amp;Liquor!Y47&amp;MOC!$I$165,Liquor!Y47)))))</f>
        <v/>
      </c>
      <c r="E5045" s="450" t="str">
        <f>if(Liquor!AB47=0,"",if(ISBLANK(Liquor!AB47),"",Liquor!AB47))</f>
        <v/>
      </c>
      <c r="G5045" s="450" t="str">
        <f>Substitute(if(Liquor!AB47=0,"",if(ISBLANK(Liquor!AB47),"",if(AND(MOC!$J$164=true,MOC!$J$165=false),MOC!$I$164&amp;$B$5007,if(AND(MOC!$J$164=false,MOC!$J$165=true),$B$5007&amp;MOC!$I$165,if(AND(MOC!$J$164=true,MOC!$J$165=true),MOC!$I$164&amp;$B$5007&amp;MOC!$I$165,$B$5007)))))," Double ","")</f>
        <v/>
      </c>
      <c r="H5045" s="780">
        <f t="shared" si="51"/>
        <v>38</v>
      </c>
    </row>
    <row r="5046">
      <c r="A5046" s="779"/>
      <c r="D5046" s="795" t="str">
        <f>if(Liquor!AB48=0,"",if(ISBLANK(Liquor!AB48),"",if(AND(MOC!$J$161=true,MOC!$J$162=false),MOC!$I$164&amp;Liquor!Y48,if(AND(MOC!$J$161=false,MOC!$J$162=true),Liquor!Y48&amp;MOC!$I$162,if(AND(MOC!$J$161=true,MOC!$J$162=true),MOC!$I$161&amp;Liquor!Y48&amp;MOC!$I$165,Liquor!Y48)))))</f>
        <v/>
      </c>
      <c r="E5046" s="450" t="str">
        <f>if(Liquor!AB48=0,"",if(ISBLANK(Liquor!AB48),"",Liquor!AB48))</f>
        <v/>
      </c>
      <c r="G5046" s="450" t="str">
        <f>Substitute(if(Liquor!AB48=0,"",if(ISBLANK(Liquor!AB48),"",if(AND(MOC!$J$164=true,MOC!$J$165=false),MOC!$I$164&amp;$B$5007,if(AND(MOC!$J$164=false,MOC!$J$165=true),$B$5007&amp;MOC!$I$165,if(AND(MOC!$J$164=true,MOC!$J$165=true),MOC!$I$164&amp;$B$5007&amp;MOC!$I$165,$B$5007)))))," Double ","")</f>
        <v/>
      </c>
      <c r="H5046" s="780">
        <f t="shared" si="51"/>
        <v>39</v>
      </c>
    </row>
    <row r="5047">
      <c r="A5047" s="779"/>
      <c r="D5047" s="795" t="str">
        <f>if(Liquor!AB49=0,"",if(ISBLANK(Liquor!AB49),"",if(AND(MOC!$J$161=true,MOC!$J$162=false),MOC!$I$164&amp;Liquor!Y49,if(AND(MOC!$J$161=false,MOC!$J$162=true),Liquor!Y49&amp;MOC!$I$162,if(AND(MOC!$J$161=true,MOC!$J$162=true),MOC!$I$161&amp;Liquor!Y49&amp;MOC!$I$165,Liquor!Y49)))))</f>
        <v/>
      </c>
      <c r="E5047" s="450" t="str">
        <f>if(Liquor!AB49=0,"",if(ISBLANK(Liquor!AB49),"",Liquor!AB49))</f>
        <v/>
      </c>
      <c r="G5047" s="450" t="str">
        <f>Substitute(if(Liquor!AB49=0,"",if(ISBLANK(Liquor!AB49),"",if(AND(MOC!$J$164=true,MOC!$J$165=false),MOC!$I$164&amp;$B$5007,if(AND(MOC!$J$164=false,MOC!$J$165=true),$B$5007&amp;MOC!$I$165,if(AND(MOC!$J$164=true,MOC!$J$165=true),MOC!$I$164&amp;$B$5007&amp;MOC!$I$165,$B$5007)))))," Double ","")</f>
        <v/>
      </c>
      <c r="H5047" s="780">
        <f t="shared" si="51"/>
        <v>40</v>
      </c>
    </row>
    <row r="5048">
      <c r="A5048" s="779"/>
      <c r="D5048" s="795" t="str">
        <f>if(Liquor!AB50=0,"",if(ISBLANK(Liquor!AB50),"",if(AND(MOC!$J$161=true,MOC!$J$162=false),MOC!$I$164&amp;Liquor!Y50,if(AND(MOC!$J$161=false,MOC!$J$162=true),Liquor!Y50&amp;MOC!$I$162,if(AND(MOC!$J$161=true,MOC!$J$162=true),MOC!$I$161&amp;Liquor!Y50&amp;MOC!$I$165,Liquor!Y50)))))</f>
        <v/>
      </c>
      <c r="E5048" s="450" t="str">
        <f>if(Liquor!AB50=0,"",if(ISBLANK(Liquor!AB50),"",Liquor!AB50))</f>
        <v/>
      </c>
      <c r="G5048" s="450" t="str">
        <f>Substitute(if(Liquor!AB50=0,"",if(ISBLANK(Liquor!AB50),"",if(AND(MOC!$J$164=true,MOC!$J$165=false),MOC!$I$164&amp;$B$5007,if(AND(MOC!$J$164=false,MOC!$J$165=true),$B$5007&amp;MOC!$I$165,if(AND(MOC!$J$164=true,MOC!$J$165=true),MOC!$I$164&amp;$B$5007&amp;MOC!$I$165,$B$5007)))))," Double ","")</f>
        <v/>
      </c>
      <c r="H5048" s="780">
        <f t="shared" si="51"/>
        <v>41</v>
      </c>
    </row>
    <row r="5049">
      <c r="A5049" s="779"/>
      <c r="D5049" s="795" t="str">
        <f>if(Liquor!AB51=0,"",if(ISBLANK(Liquor!AB51),"",if(AND(MOC!$J$161=true,MOC!$J$162=false),MOC!$I$164&amp;Liquor!Y51,if(AND(MOC!$J$161=false,MOC!$J$162=true),Liquor!Y51&amp;MOC!$I$162,if(AND(MOC!$J$161=true,MOC!$J$162=true),MOC!$I$161&amp;Liquor!Y51&amp;MOC!$I$165,Liquor!Y51)))))</f>
        <v/>
      </c>
      <c r="E5049" s="450" t="str">
        <f>if(Liquor!AB51=0,"",if(ISBLANK(Liquor!AB51),"",Liquor!AB51))</f>
        <v/>
      </c>
      <c r="G5049" s="450" t="str">
        <f>Substitute(if(Liquor!AB51=0,"",if(ISBLANK(Liquor!AB51),"",if(AND(MOC!$J$164=true,MOC!$J$165=false),MOC!$I$164&amp;$B$5007,if(AND(MOC!$J$164=false,MOC!$J$165=true),$B$5007&amp;MOC!$I$165,if(AND(MOC!$J$164=true,MOC!$J$165=true),MOC!$I$164&amp;$B$5007&amp;MOC!$I$165,$B$5007)))))," Double ","")</f>
        <v/>
      </c>
      <c r="H5049" s="780">
        <f t="shared" si="51"/>
        <v>42</v>
      </c>
    </row>
    <row r="5050">
      <c r="A5050" s="779"/>
      <c r="D5050" s="795" t="str">
        <f>if(Liquor!AB52=0,"",if(ISBLANK(Liquor!AB52),"",if(AND(MOC!$J$161=true,MOC!$J$162=false),MOC!$I$164&amp;Liquor!Y52,if(AND(MOC!$J$161=false,MOC!$J$162=true),Liquor!Y52&amp;MOC!$I$162,if(AND(MOC!$J$161=true,MOC!$J$162=true),MOC!$I$161&amp;Liquor!Y52&amp;MOC!$I$165,Liquor!Y52)))))</f>
        <v/>
      </c>
      <c r="E5050" s="450" t="str">
        <f>if(Liquor!AB52=0,"",if(ISBLANK(Liquor!AB52),"",Liquor!AB52))</f>
        <v/>
      </c>
      <c r="G5050" s="450" t="str">
        <f>Substitute(if(Liquor!AB52=0,"",if(ISBLANK(Liquor!AB52),"",if(AND(MOC!$J$164=true,MOC!$J$165=false),MOC!$I$164&amp;$B$5007,if(AND(MOC!$J$164=false,MOC!$J$165=true),$B$5007&amp;MOC!$I$165,if(AND(MOC!$J$164=true,MOC!$J$165=true),MOC!$I$164&amp;$B$5007&amp;MOC!$I$165,$B$5007)))))," Double ","")</f>
        <v/>
      </c>
      <c r="H5050" s="780">
        <f t="shared" si="51"/>
        <v>43</v>
      </c>
    </row>
    <row r="5051">
      <c r="A5051" s="779"/>
      <c r="D5051" s="795" t="str">
        <f>if(Liquor!AB53=0,"",if(ISBLANK(Liquor!AB53),"",if(AND(MOC!$J$161=true,MOC!$J$162=false),MOC!$I$164&amp;Liquor!Y53,if(AND(MOC!$J$161=false,MOC!$J$162=true),Liquor!Y53&amp;MOC!$I$162,if(AND(MOC!$J$161=true,MOC!$J$162=true),MOC!$I$161&amp;Liquor!Y53&amp;MOC!$I$165,Liquor!Y53)))))</f>
        <v/>
      </c>
      <c r="E5051" s="450" t="str">
        <f>if(Liquor!AB53=0,"",if(ISBLANK(Liquor!AB53),"",Liquor!AB53))</f>
        <v/>
      </c>
      <c r="G5051" s="450" t="str">
        <f>Substitute(if(Liquor!AB53=0,"",if(ISBLANK(Liquor!AB53),"",if(AND(MOC!$J$164=true,MOC!$J$165=false),MOC!$I$164&amp;$B$5007,if(AND(MOC!$J$164=false,MOC!$J$165=true),$B$5007&amp;MOC!$I$165,if(AND(MOC!$J$164=true,MOC!$J$165=true),MOC!$I$164&amp;$B$5007&amp;MOC!$I$165,$B$5007)))))," Double ","")</f>
        <v/>
      </c>
      <c r="H5051" s="780">
        <f t="shared" si="51"/>
        <v>44</v>
      </c>
    </row>
    <row r="5052">
      <c r="A5052" s="779"/>
      <c r="D5052" s="795" t="str">
        <f>if(Liquor!AB54=0,"",if(ISBLANK(Liquor!AB54),"",if(AND(MOC!$J$161=true,MOC!$J$162=false),MOC!$I$164&amp;Liquor!Y54,if(AND(MOC!$J$161=false,MOC!$J$162=true),Liquor!Y54&amp;MOC!$I$162,if(AND(MOC!$J$161=true,MOC!$J$162=true),MOC!$I$161&amp;Liquor!Y54&amp;MOC!$I$165,Liquor!Y54)))))</f>
        <v/>
      </c>
      <c r="E5052" s="450" t="str">
        <f>if(Liquor!AB54=0,"",if(ISBLANK(Liquor!AB54),"",Liquor!AB54))</f>
        <v/>
      </c>
      <c r="G5052" s="450" t="str">
        <f>Substitute(if(Liquor!AB54=0,"",if(ISBLANK(Liquor!AB54),"",if(AND(MOC!$J$164=true,MOC!$J$165=false),MOC!$I$164&amp;$B$5007,if(AND(MOC!$J$164=false,MOC!$J$165=true),$B$5007&amp;MOC!$I$165,if(AND(MOC!$J$164=true,MOC!$J$165=true),MOC!$I$164&amp;$B$5007&amp;MOC!$I$165,$B$5007)))))," Double ","")</f>
        <v/>
      </c>
      <c r="H5052" s="780">
        <f t="shared" si="51"/>
        <v>45</v>
      </c>
    </row>
    <row r="5053">
      <c r="A5053" s="779"/>
      <c r="D5053" s="795" t="str">
        <f>if(Liquor!AB55=0,"",if(ISBLANK(Liquor!AB55),"",if(AND(MOC!$J$161=true,MOC!$J$162=false),MOC!$I$164&amp;Liquor!Y55,if(AND(MOC!$J$161=false,MOC!$J$162=true),Liquor!Y55&amp;MOC!$I$162,if(AND(MOC!$J$161=true,MOC!$J$162=true),MOC!$I$161&amp;Liquor!Y55&amp;MOC!$I$165,Liquor!Y55)))))</f>
        <v/>
      </c>
      <c r="E5053" s="450" t="str">
        <f>if(Liquor!AB55=0,"",if(ISBLANK(Liquor!AB55),"",Liquor!AB55))</f>
        <v/>
      </c>
      <c r="G5053" s="450" t="str">
        <f>Substitute(if(Liquor!AB55=0,"",if(ISBLANK(Liquor!AB55),"",if(AND(MOC!$J$164=true,MOC!$J$165=false),MOC!$I$164&amp;$B$5007,if(AND(MOC!$J$164=false,MOC!$J$165=true),$B$5007&amp;MOC!$I$165,if(AND(MOC!$J$164=true,MOC!$J$165=true),MOC!$I$164&amp;$B$5007&amp;MOC!$I$165,$B$5007)))))," Double ","")</f>
        <v/>
      </c>
      <c r="H5053" s="780">
        <f t="shared" si="51"/>
        <v>46</v>
      </c>
    </row>
    <row r="5054">
      <c r="A5054" s="779"/>
      <c r="D5054" s="795" t="str">
        <f>if(Liquor!AB56=0,"",if(ISBLANK(Liquor!AB56),"",if(AND(MOC!$J$161=true,MOC!$J$162=false),MOC!$I$164&amp;Liquor!Y56,if(AND(MOC!$J$161=false,MOC!$J$162=true),Liquor!Y56&amp;MOC!$I$162,if(AND(MOC!$J$161=true,MOC!$J$162=true),MOC!$I$161&amp;Liquor!Y56&amp;MOC!$I$165,Liquor!Y56)))))</f>
        <v/>
      </c>
      <c r="E5054" s="450" t="str">
        <f>if(Liquor!AB56=0,"",if(ISBLANK(Liquor!AB56),"",Liquor!AB56))</f>
        <v/>
      </c>
      <c r="G5054" s="450" t="str">
        <f>Substitute(if(Liquor!AB56=0,"",if(ISBLANK(Liquor!AB56),"",if(AND(MOC!$J$164=true,MOC!$J$165=false),MOC!$I$164&amp;$B$5007,if(AND(MOC!$J$164=false,MOC!$J$165=true),$B$5007&amp;MOC!$I$165,if(AND(MOC!$J$164=true,MOC!$J$165=true),MOC!$I$164&amp;$B$5007&amp;MOC!$I$165,$B$5007)))))," Double ","")</f>
        <v/>
      </c>
      <c r="H5054" s="780">
        <f t="shared" si="51"/>
        <v>47</v>
      </c>
    </row>
    <row r="5055">
      <c r="A5055" s="791"/>
      <c r="B5055" s="784"/>
      <c r="D5055" s="795" t="str">
        <f>if(Liquor!AB57=0,"",if(ISBLANK(Liquor!AB57),"",if(AND(MOC!$J$161=true,MOC!$J$162=false),MOC!$I$164&amp;Liquor!Y57,if(AND(MOC!$J$161=false,MOC!$J$162=true),Liquor!Y57&amp;MOC!$I$162,if(AND(MOC!$J$161=true,MOC!$J$162=true),MOC!$I$161&amp;Liquor!Y57&amp;MOC!$I$165,Liquor!Y57)))))</f>
        <v/>
      </c>
      <c r="E5055" s="450" t="str">
        <f>if(Liquor!AB57=0,"",if(ISBLANK(Liquor!AB57),"",Liquor!AB57))</f>
        <v/>
      </c>
      <c r="G5055" s="450" t="str">
        <f>Substitute(if(Liquor!AB57=0,"",if(ISBLANK(Liquor!AB57),"",if(AND(MOC!$J$164=true,MOC!$J$165=false),MOC!$I$164&amp;$B$5007,if(AND(MOC!$J$164=false,MOC!$J$165=true),$B$5007&amp;MOC!$I$165,if(AND(MOC!$J$164=true,MOC!$J$165=true),MOC!$I$164&amp;$B$5007&amp;MOC!$I$165,$B$5007)))))," Double ","")</f>
        <v/>
      </c>
      <c r="H5055" s="780">
        <f t="shared" si="51"/>
        <v>48</v>
      </c>
    </row>
    <row r="5056">
      <c r="A5056" s="791"/>
      <c r="B5056" s="784"/>
      <c r="D5056" s="795" t="str">
        <f>if(Liquor!AB58=0,"",if(ISBLANK(Liquor!AB58),"",if(AND(MOC!$J$161=true,MOC!$J$162=false),MOC!$I$164&amp;Liquor!Y58,if(AND(MOC!$J$161=false,MOC!$J$162=true),Liquor!Y58&amp;MOC!$I$162,if(AND(MOC!$J$161=true,MOC!$J$162=true),MOC!$I$161&amp;Liquor!Y58&amp;MOC!$I$165,Liquor!Y58)))))</f>
        <v/>
      </c>
      <c r="E5056" s="450" t="str">
        <f>if(Liquor!AB58=0,"",if(ISBLANK(Liquor!AB58),"",Liquor!AB58))</f>
        <v/>
      </c>
      <c r="G5056" s="450" t="str">
        <f>Substitute(if(Liquor!AB58=0,"",if(ISBLANK(Liquor!AB58),"",if(AND(MOC!$J$164=true,MOC!$J$165=false),MOC!$I$164&amp;$B$5007,if(AND(MOC!$J$164=false,MOC!$J$165=true),$B$5007&amp;MOC!$I$165,if(AND(MOC!$J$164=true,MOC!$J$165=true),MOC!$I$164&amp;$B$5007&amp;MOC!$I$165,$B$5007)))))," Double ","")</f>
        <v/>
      </c>
      <c r="H5056" s="780">
        <f t="shared" si="51"/>
        <v>49</v>
      </c>
    </row>
    <row r="5057">
      <c r="A5057" s="791"/>
      <c r="B5057" s="784"/>
      <c r="D5057" s="795" t="str">
        <f>if(Liquor!AB59=0,"",if(ISBLANK(Liquor!AB59),"",if(AND(MOC!$J$161=true,MOC!$J$162=false),MOC!$I$164&amp;Liquor!Y59,if(AND(MOC!$J$161=false,MOC!$J$162=true),Liquor!Y59&amp;MOC!$I$162,if(AND(MOC!$J$161=true,MOC!$J$162=true),MOC!$I$161&amp;Liquor!Y59&amp;MOC!$I$165,Liquor!Y59)))))</f>
        <v/>
      </c>
      <c r="E5057" s="450" t="str">
        <f>if(Liquor!AB59=0,"",if(ISBLANK(Liquor!AB59),"",Liquor!AB59))</f>
        <v/>
      </c>
      <c r="G5057" s="450" t="str">
        <f>Substitute(if(Liquor!AB59=0,"",if(ISBLANK(Liquor!AB59),"",if(AND(MOC!$J$164=true,MOC!$J$165=false),MOC!$I$164&amp;$B$5007,if(AND(MOC!$J$164=false,MOC!$J$165=true),$B$5007&amp;MOC!$I$165,if(AND(MOC!$J$164=true,MOC!$J$165=true),MOC!$I$164&amp;$B$5007&amp;MOC!$I$165,$B$5007)))))," Double ","")</f>
        <v/>
      </c>
      <c r="H5057" s="780">
        <f t="shared" si="51"/>
        <v>50</v>
      </c>
    </row>
    <row r="5058">
      <c r="A5058" s="791"/>
      <c r="B5058" s="784"/>
      <c r="D5058" s="795" t="str">
        <f>if(Liquor!AB60=0,"",if(ISBLANK(Liquor!AB60),"",if(AND(MOC!$J$161=true,MOC!$J$162=false),MOC!$I$164&amp;Liquor!Y60,if(AND(MOC!$J$161=false,MOC!$J$162=true),Liquor!Y60&amp;MOC!$I$162,if(AND(MOC!$J$161=true,MOC!$J$162=true),MOC!$I$161&amp;Liquor!Y60&amp;MOC!$I$165,Liquor!Y60)))))</f>
        <v/>
      </c>
      <c r="E5058" s="450" t="str">
        <f>if(Liquor!AB60=0,"",if(ISBLANK(Liquor!AB60),"",Liquor!AB60))</f>
        <v/>
      </c>
      <c r="G5058" s="450" t="str">
        <f>Substitute(if(Liquor!AB60=0,"",if(ISBLANK(Liquor!AB60),"",if(AND(MOC!$J$164=true,MOC!$J$165=false),MOC!$I$164&amp;$B$5007,if(AND(MOC!$J$164=false,MOC!$J$165=true),$B$5007&amp;MOC!$I$165,if(AND(MOC!$J$164=true,MOC!$J$165=true),MOC!$I$164&amp;$B$5007&amp;MOC!$I$165,$B$5007)))))," Double ","")</f>
        <v/>
      </c>
      <c r="H5058" s="780">
        <f t="shared" si="51"/>
        <v>51</v>
      </c>
    </row>
    <row r="5059">
      <c r="A5059" s="779"/>
      <c r="D5059" s="795" t="str">
        <f>if(Liquor!AB61=0,"",if(ISBLANK(Liquor!AB61),"",if(AND(MOC!$J$161=true,MOC!$J$162=false),MOC!$I$164&amp;Liquor!Y61,if(AND(MOC!$J$161=false,MOC!$J$162=true),Liquor!Y61&amp;MOC!$I$162,if(AND(MOC!$J$161=true,MOC!$J$162=true),MOC!$I$161&amp;Liquor!Y61&amp;MOC!$I$165,Liquor!Y61)))))</f>
        <v/>
      </c>
      <c r="E5059" s="450" t="str">
        <f>if(Liquor!AB61=0,"",if(ISBLANK(Liquor!AB61),"",Liquor!AB61))</f>
        <v/>
      </c>
      <c r="G5059" s="450" t="str">
        <f>Substitute(if(Liquor!AB61=0,"",if(ISBLANK(Liquor!AB61),"",if(AND(MOC!$J$164=true,MOC!$J$165=false),MOC!$I$164&amp;$B$5007,if(AND(MOC!$J$164=false,MOC!$J$165=true),$B$5007&amp;MOC!$I$165,if(AND(MOC!$J$164=true,MOC!$J$165=true),MOC!$I$164&amp;$B$5007&amp;MOC!$I$165,$B$5007)))))," Double ","")</f>
        <v/>
      </c>
      <c r="H5059" s="780">
        <f t="shared" si="51"/>
        <v>52</v>
      </c>
    </row>
    <row r="5060">
      <c r="A5060" s="779"/>
      <c r="D5060" s="795" t="str">
        <f>if(Liquor!AB62=0,"",if(ISBLANK(Liquor!AB62),"",if(AND(MOC!$J$161=true,MOC!$J$162=false),MOC!$I$164&amp;Liquor!Y62,if(AND(MOC!$J$161=false,MOC!$J$162=true),Liquor!Y62&amp;MOC!$I$162,if(AND(MOC!$J$161=true,MOC!$J$162=true),MOC!$I$161&amp;Liquor!Y62&amp;MOC!$I$165,Liquor!Y62)))))</f>
        <v/>
      </c>
      <c r="E5060" s="450" t="str">
        <f>if(Liquor!AB62=0,"",if(ISBLANK(Liquor!AB62),"",Liquor!AB62))</f>
        <v/>
      </c>
      <c r="G5060" s="450" t="str">
        <f>Substitute(if(Liquor!AB62=0,"",if(ISBLANK(Liquor!AB62),"",if(AND(MOC!$J$164=true,MOC!$J$165=false),MOC!$I$164&amp;$B$5007,if(AND(MOC!$J$164=false,MOC!$J$165=true),$B$5007&amp;MOC!$I$165,if(AND(MOC!$J$164=true,MOC!$J$165=true),MOC!$I$164&amp;$B$5007&amp;MOC!$I$165,$B$5007)))))," Double ","")</f>
        <v/>
      </c>
      <c r="H5060" s="780">
        <f t="shared" si="51"/>
        <v>53</v>
      </c>
    </row>
    <row r="5061">
      <c r="A5061" s="779"/>
      <c r="D5061" s="795" t="str">
        <f>if(Liquor!AB63=0,"",if(ISBLANK(Liquor!AB63),"",if(AND(MOC!$J$161=true,MOC!$J$162=false),MOC!$I$164&amp;Liquor!Y63,if(AND(MOC!$J$161=false,MOC!$J$162=true),Liquor!Y63&amp;MOC!$I$162,if(AND(MOC!$J$161=true,MOC!$J$162=true),MOC!$I$161&amp;Liquor!Y63&amp;MOC!$I$165,Liquor!Y63)))))</f>
        <v/>
      </c>
      <c r="E5061" s="450" t="str">
        <f>if(Liquor!AB63=0,"",if(ISBLANK(Liquor!AB63),"",Liquor!AB63))</f>
        <v/>
      </c>
      <c r="G5061" s="450" t="str">
        <f>Substitute(if(Liquor!AB63=0,"",if(ISBLANK(Liquor!AB63),"",if(AND(MOC!$J$164=true,MOC!$J$165=false),MOC!$I$164&amp;$B$5007,if(AND(MOC!$J$164=false,MOC!$J$165=true),$B$5007&amp;MOC!$I$165,if(AND(MOC!$J$164=true,MOC!$J$165=true),MOC!$I$164&amp;$B$5007&amp;MOC!$I$165,$B$5007)))))," Double ","")</f>
        <v/>
      </c>
      <c r="H5061" s="780">
        <f t="shared" si="51"/>
        <v>54</v>
      </c>
    </row>
    <row r="5062">
      <c r="A5062" s="779"/>
      <c r="D5062" s="795" t="str">
        <f>if(Liquor!AB64=0,"",if(ISBLANK(Liquor!AB64),"",if(AND(MOC!$J$161=true,MOC!$J$162=false),MOC!$I$164&amp;Liquor!Y64,if(AND(MOC!$J$161=false,MOC!$J$162=true),Liquor!Y64&amp;MOC!$I$162,if(AND(MOC!$J$161=true,MOC!$J$162=true),MOC!$I$161&amp;Liquor!Y64&amp;MOC!$I$165,Liquor!Y64)))))</f>
        <v/>
      </c>
      <c r="E5062" s="450" t="str">
        <f>if(Liquor!AB64=0,"",if(ISBLANK(Liquor!AB64),"",Liquor!AB64))</f>
        <v/>
      </c>
      <c r="G5062" s="450" t="str">
        <f>Substitute(if(Liquor!AB64=0,"",if(ISBLANK(Liquor!AB64),"",if(AND(MOC!$J$164=true,MOC!$J$165=false),MOC!$I$164&amp;$B$5007,if(AND(MOC!$J$164=false,MOC!$J$165=true),$B$5007&amp;MOC!$I$165,if(AND(MOC!$J$164=true,MOC!$J$165=true),MOC!$I$164&amp;$B$5007&amp;MOC!$I$165,$B$5007)))))," Double ","")</f>
        <v/>
      </c>
      <c r="H5062" s="780">
        <f t="shared" si="51"/>
        <v>55</v>
      </c>
    </row>
    <row r="5063">
      <c r="A5063" s="779"/>
      <c r="D5063" s="795" t="str">
        <f>if(Liquor!AB65=0,"",if(ISBLANK(Liquor!AB65),"",if(AND(MOC!$J$161=true,MOC!$J$162=false),MOC!$I$164&amp;Liquor!Y65,if(AND(MOC!$J$161=false,MOC!$J$162=true),Liquor!Y65&amp;MOC!$I$162,if(AND(MOC!$J$161=true,MOC!$J$162=true),MOC!$I$161&amp;Liquor!Y65&amp;MOC!$I$165,Liquor!Y65)))))</f>
        <v/>
      </c>
      <c r="E5063" s="450" t="str">
        <f>if(Liquor!AB65=0,"",if(ISBLANK(Liquor!AB65),"",Liquor!AB65))</f>
        <v/>
      </c>
      <c r="G5063" s="450" t="str">
        <f>Substitute(if(Liquor!AB65=0,"",if(ISBLANK(Liquor!AB65),"",if(AND(MOC!$J$164=true,MOC!$J$165=false),MOC!$I$164&amp;$B$5007,if(AND(MOC!$J$164=false,MOC!$J$165=true),$B$5007&amp;MOC!$I$165,if(AND(MOC!$J$164=true,MOC!$J$165=true),MOC!$I$164&amp;$B$5007&amp;MOC!$I$165,$B$5007)))))," Double ","")</f>
        <v/>
      </c>
      <c r="H5063" s="780">
        <f t="shared" si="51"/>
        <v>56</v>
      </c>
    </row>
    <row r="5064">
      <c r="A5064" s="779"/>
      <c r="D5064" s="795" t="str">
        <f>if(Liquor!AB66=0,"",if(ISBLANK(Liquor!AB66),"",if(AND(MOC!$J$161=true,MOC!$J$162=false),MOC!$I$164&amp;Liquor!Y66,if(AND(MOC!$J$161=false,MOC!$J$162=true),Liquor!Y66&amp;MOC!$I$162,if(AND(MOC!$J$161=true,MOC!$J$162=true),MOC!$I$161&amp;Liquor!Y66&amp;MOC!$I$165,Liquor!Y66)))))</f>
        <v/>
      </c>
      <c r="E5064" s="450" t="str">
        <f>if(Liquor!AB66=0,"",if(ISBLANK(Liquor!AB66),"",Liquor!AB66))</f>
        <v/>
      </c>
      <c r="G5064" s="450" t="str">
        <f>Substitute(if(Liquor!AB66=0,"",if(ISBLANK(Liquor!AB66),"",if(AND(MOC!$J$164=true,MOC!$J$165=false),MOC!$I$164&amp;$B$5007,if(AND(MOC!$J$164=false,MOC!$J$165=true),$B$5007&amp;MOC!$I$165,if(AND(MOC!$J$164=true,MOC!$J$165=true),MOC!$I$164&amp;$B$5007&amp;MOC!$I$165,$B$5007)))))," Double ","")</f>
        <v/>
      </c>
      <c r="H5064" s="780">
        <f t="shared" si="51"/>
        <v>57</v>
      </c>
    </row>
    <row r="5065">
      <c r="A5065" s="779"/>
      <c r="D5065" s="795" t="str">
        <f>if(Liquor!AB67=0,"",if(ISBLANK(Liquor!AB67),"",if(AND(MOC!$J$161=true,MOC!$J$162=false),MOC!$I$164&amp;Liquor!Y67,if(AND(MOC!$J$161=false,MOC!$J$162=true),Liquor!Y67&amp;MOC!$I$162,if(AND(MOC!$J$161=true,MOC!$J$162=true),MOC!$I$161&amp;Liquor!Y67&amp;MOC!$I$165,Liquor!Y67)))))</f>
        <v/>
      </c>
      <c r="E5065" s="450" t="str">
        <f>if(Liquor!AB67=0,"",if(ISBLANK(Liquor!AB67),"",Liquor!AB67))</f>
        <v/>
      </c>
      <c r="G5065" s="450" t="str">
        <f>Substitute(if(Liquor!AB67=0,"",if(ISBLANK(Liquor!AB67),"",if(AND(MOC!$J$164=true,MOC!$J$165=false),MOC!$I$164&amp;$B$5007,if(AND(MOC!$J$164=false,MOC!$J$165=true),$B$5007&amp;MOC!$I$165,if(AND(MOC!$J$164=true,MOC!$J$165=true),MOC!$I$164&amp;$B$5007&amp;MOC!$I$165,$B$5007)))))," Double ","")</f>
        <v/>
      </c>
      <c r="H5065" s="780">
        <f t="shared" si="51"/>
        <v>58</v>
      </c>
    </row>
    <row r="5066">
      <c r="A5066" s="779"/>
      <c r="D5066" s="795" t="str">
        <f>if(Liquor!AB68=0,"",if(ISBLANK(Liquor!AB68),"",if(AND(MOC!$J$161=true,MOC!$J$162=false),MOC!$I$164&amp;Liquor!Y68,if(AND(MOC!$J$161=false,MOC!$J$162=true),Liquor!Y68&amp;MOC!$I$162,if(AND(MOC!$J$161=true,MOC!$J$162=true),MOC!$I$161&amp;Liquor!Y68&amp;MOC!$I$165,Liquor!Y68)))))</f>
        <v/>
      </c>
      <c r="E5066" s="450" t="str">
        <f>if(Liquor!AB68=0,"",if(ISBLANK(Liquor!AB68),"",Liquor!AB68))</f>
        <v/>
      </c>
      <c r="G5066" s="450" t="str">
        <f>Substitute(if(Liquor!AB68=0,"",if(ISBLANK(Liquor!AB68),"",if(AND(MOC!$J$164=true,MOC!$J$165=false),MOC!$I$164&amp;$B$5007,if(AND(MOC!$J$164=false,MOC!$J$165=true),$B$5007&amp;MOC!$I$165,if(AND(MOC!$J$164=true,MOC!$J$165=true),MOC!$I$164&amp;$B$5007&amp;MOC!$I$165,$B$5007)))))," Double ","")</f>
        <v/>
      </c>
      <c r="H5066" s="780">
        <f t="shared" si="51"/>
        <v>59</v>
      </c>
    </row>
    <row r="5067">
      <c r="A5067" s="779"/>
      <c r="D5067" s="795" t="str">
        <f>if(Liquor!AB69=0,"",if(ISBLANK(Liquor!AB69),"",if(AND(MOC!$J$161=true,MOC!$J$162=false),MOC!$I$164&amp;Liquor!Y69,if(AND(MOC!$J$161=false,MOC!$J$162=true),Liquor!Y69&amp;MOC!$I$162,if(AND(MOC!$J$161=true,MOC!$J$162=true),MOC!$I$161&amp;Liquor!Y69&amp;MOC!$I$165,Liquor!Y69)))))</f>
        <v/>
      </c>
      <c r="E5067" s="450" t="str">
        <f>if(Liquor!AB69=0,"",if(ISBLANK(Liquor!AB69),"",Liquor!AB69))</f>
        <v/>
      </c>
      <c r="G5067" s="450" t="str">
        <f>Substitute(if(Liquor!AB69=0,"",if(ISBLANK(Liquor!AB69),"",if(AND(MOC!$J$164=true,MOC!$J$165=false),MOC!$I$164&amp;$B$5007,if(AND(MOC!$J$164=false,MOC!$J$165=true),$B$5007&amp;MOC!$I$165,if(AND(MOC!$J$164=true,MOC!$J$165=true),MOC!$I$164&amp;$B$5007&amp;MOC!$I$165,$B$5007)))))," Double ","")</f>
        <v/>
      </c>
      <c r="H5067" s="780">
        <f t="shared" si="51"/>
        <v>60</v>
      </c>
    </row>
    <row r="5068">
      <c r="A5068" s="779"/>
      <c r="D5068" s="795" t="str">
        <f>if(Liquor!AB70=0,"",if(ISBLANK(Liquor!AB70),"",if(AND(MOC!$J$161=true,MOC!$J$162=false),MOC!$I$164&amp;Liquor!Y70,if(AND(MOC!$J$161=false,MOC!$J$162=true),Liquor!Y70&amp;MOC!$I$162,if(AND(MOC!$J$161=true,MOC!$J$162=true),MOC!$I$161&amp;Liquor!Y70&amp;MOC!$I$165,Liquor!Y70)))))</f>
        <v/>
      </c>
      <c r="E5068" s="450" t="str">
        <f>if(Liquor!AB70=0,"",if(ISBLANK(Liquor!AB70),"",Liquor!AB70))</f>
        <v/>
      </c>
      <c r="G5068" s="450" t="str">
        <f>Substitute(if(Liquor!AB70=0,"",if(ISBLANK(Liquor!AB70),"",if(AND(MOC!$J$164=true,MOC!$J$165=false),MOC!$I$164&amp;$B$5007,if(AND(MOC!$J$164=false,MOC!$J$165=true),$B$5007&amp;MOC!$I$165,if(AND(MOC!$J$164=true,MOC!$J$165=true),MOC!$I$164&amp;$B$5007&amp;MOC!$I$165,$B$5007)))))," Double ","")</f>
        <v/>
      </c>
      <c r="H5068" s="780">
        <f t="shared" si="51"/>
        <v>61</v>
      </c>
    </row>
    <row r="5069">
      <c r="A5069" s="779"/>
      <c r="D5069" s="795" t="str">
        <f>if(Liquor!AB71=0,"",if(ISBLANK(Liquor!AB71),"",if(AND(MOC!$J$161=true,MOC!$J$162=false),MOC!$I$164&amp;Liquor!Y71,if(AND(MOC!$J$161=false,MOC!$J$162=true),Liquor!Y71&amp;MOC!$I$162,if(AND(MOC!$J$161=true,MOC!$J$162=true),MOC!$I$161&amp;Liquor!Y71&amp;MOC!$I$165,Liquor!Y71)))))</f>
        <v/>
      </c>
      <c r="E5069" s="450" t="str">
        <f>if(Liquor!AB71=0,"",if(ISBLANK(Liquor!AB71),"",Liquor!AB71))</f>
        <v/>
      </c>
      <c r="G5069" s="450" t="str">
        <f>Substitute(if(Liquor!AB71=0,"",if(ISBLANK(Liquor!AB71),"",if(AND(MOC!$J$164=true,MOC!$J$165=false),MOC!$I$164&amp;$B$5007,if(AND(MOC!$J$164=false,MOC!$J$165=true),$B$5007&amp;MOC!$I$165,if(AND(MOC!$J$164=true,MOC!$J$165=true),MOC!$I$164&amp;$B$5007&amp;MOC!$I$165,$B$5007)))))," Double ","")</f>
        <v/>
      </c>
      <c r="H5069" s="780">
        <f t="shared" si="51"/>
        <v>62</v>
      </c>
    </row>
    <row r="5070">
      <c r="A5070" s="779"/>
      <c r="D5070" s="795" t="str">
        <f>if(Liquor!AB72=0,"",if(ISBLANK(Liquor!AB72),"",if(AND(MOC!$J$161=true,MOC!$J$162=false),MOC!$I$164&amp;Liquor!Y72,if(AND(MOC!$J$161=false,MOC!$J$162=true),Liquor!Y72&amp;MOC!$I$162,if(AND(MOC!$J$161=true,MOC!$J$162=true),MOC!$I$161&amp;Liquor!Y72&amp;MOC!$I$165,Liquor!Y72)))))</f>
        <v/>
      </c>
      <c r="E5070" s="450" t="str">
        <f>if(Liquor!AB72=0,"",if(ISBLANK(Liquor!AB72),"",Liquor!AB72))</f>
        <v/>
      </c>
      <c r="G5070" s="450" t="str">
        <f>Substitute(if(Liquor!AB72=0,"",if(ISBLANK(Liquor!AB72),"",if(AND(MOC!$J$164=true,MOC!$J$165=false),MOC!$I$164&amp;$B$5007,if(AND(MOC!$J$164=false,MOC!$J$165=true),$B$5007&amp;MOC!$I$165,if(AND(MOC!$J$164=true,MOC!$J$165=true),MOC!$I$164&amp;$B$5007&amp;MOC!$I$165,$B$5007)))))," Double ","")</f>
        <v/>
      </c>
      <c r="H5070" s="780">
        <f t="shared" si="51"/>
        <v>63</v>
      </c>
    </row>
    <row r="5071">
      <c r="A5071" s="779"/>
      <c r="D5071" s="795" t="str">
        <f>if(Liquor!AB73=0,"",if(ISBLANK(Liquor!AB73),"",if(AND(MOC!$J$161=true,MOC!$J$162=false),MOC!$I$164&amp;Liquor!Y73,if(AND(MOC!$J$161=false,MOC!$J$162=true),Liquor!Y73&amp;MOC!$I$162,if(AND(MOC!$J$161=true,MOC!$J$162=true),MOC!$I$161&amp;Liquor!Y73&amp;MOC!$I$165,Liquor!Y73)))))</f>
        <v/>
      </c>
      <c r="E5071" s="450" t="str">
        <f>if(Liquor!AB73=0,"",if(ISBLANK(Liquor!AB73),"",Liquor!AB73))</f>
        <v/>
      </c>
      <c r="G5071" s="450" t="str">
        <f>Substitute(if(Liquor!AB73=0,"",if(ISBLANK(Liquor!AB73),"",if(AND(MOC!$J$164=true,MOC!$J$165=false),MOC!$I$164&amp;$B$5007,if(AND(MOC!$J$164=false,MOC!$J$165=true),$B$5007&amp;MOC!$I$165,if(AND(MOC!$J$164=true,MOC!$J$165=true),MOC!$I$164&amp;$B$5007&amp;MOC!$I$165,$B$5007)))))," Double ","")</f>
        <v/>
      </c>
      <c r="H5071" s="780">
        <f t="shared" si="51"/>
        <v>64</v>
      </c>
    </row>
    <row r="5072">
      <c r="A5072" s="779"/>
      <c r="D5072" s="795" t="str">
        <f>if(Liquor!AB74=0,"",if(ISBLANK(Liquor!AB74),"",if(AND(MOC!$J$161=true,MOC!$J$162=false),MOC!$I$164&amp;Liquor!Y74,if(AND(MOC!$J$161=false,MOC!$J$162=true),Liquor!Y74&amp;MOC!$I$162,if(AND(MOC!$J$161=true,MOC!$J$162=true),MOC!$I$161&amp;Liquor!Y74&amp;MOC!$I$165,Liquor!Y74)))))</f>
        <v/>
      </c>
      <c r="E5072" s="450" t="str">
        <f>if(Liquor!AB74=0,"",if(ISBLANK(Liquor!AB74),"",Liquor!AB74))</f>
        <v/>
      </c>
      <c r="G5072" s="450" t="str">
        <f>Substitute(if(Liquor!AB74=0,"",if(ISBLANK(Liquor!AB74),"",if(AND(MOC!$J$164=true,MOC!$J$165=false),MOC!$I$164&amp;$B$5007,if(AND(MOC!$J$164=false,MOC!$J$165=true),$B$5007&amp;MOC!$I$165,if(AND(MOC!$J$164=true,MOC!$J$165=true),MOC!$I$164&amp;$B$5007&amp;MOC!$I$165,$B$5007)))))," Double ","")</f>
        <v/>
      </c>
      <c r="H5072" s="780">
        <f t="shared" si="51"/>
        <v>65</v>
      </c>
    </row>
    <row r="5073">
      <c r="A5073" s="779"/>
      <c r="D5073" s="795" t="str">
        <f>if(Liquor!AB75=0,"",if(ISBLANK(Liquor!AB75),"",if(AND(MOC!$J$161=true,MOC!$J$162=false),MOC!$I$164&amp;Liquor!Y75,if(AND(MOC!$J$161=false,MOC!$J$162=true),Liquor!Y75&amp;MOC!$I$162,if(AND(MOC!$J$161=true,MOC!$J$162=true),MOC!$I$161&amp;Liquor!Y75&amp;MOC!$I$165,Liquor!Y75)))))</f>
        <v/>
      </c>
      <c r="E5073" s="450" t="str">
        <f>if(Liquor!AB75=0,"",if(ISBLANK(Liquor!AB75),"",Liquor!AB75))</f>
        <v/>
      </c>
      <c r="G5073" s="450" t="str">
        <f>Substitute(if(Liquor!AB75=0,"",if(ISBLANK(Liquor!AB75),"",if(AND(MOC!$J$164=true,MOC!$J$165=false),MOC!$I$164&amp;$B$5007,if(AND(MOC!$J$164=false,MOC!$J$165=true),$B$5007&amp;MOC!$I$165,if(AND(MOC!$J$164=true,MOC!$J$165=true),MOC!$I$164&amp;$B$5007&amp;MOC!$I$165,$B$5007)))))," Double ","")</f>
        <v/>
      </c>
      <c r="H5073" s="780">
        <f t="shared" si="51"/>
        <v>66</v>
      </c>
    </row>
    <row r="5074">
      <c r="A5074" s="779"/>
      <c r="D5074" s="795" t="str">
        <f>if(Liquor!AB76=0,"",if(ISBLANK(Liquor!AB76),"",if(AND(MOC!$J$161=true,MOC!$J$162=false),MOC!$I$164&amp;Liquor!Y76,if(AND(MOC!$J$161=false,MOC!$J$162=true),Liquor!Y76&amp;MOC!$I$162,if(AND(MOC!$J$161=true,MOC!$J$162=true),MOC!$I$161&amp;Liquor!Y76&amp;MOC!$I$165,Liquor!Y76)))))</f>
        <v/>
      </c>
      <c r="E5074" s="450" t="str">
        <f>if(Liquor!AB76=0,"",if(ISBLANK(Liquor!AB76),"",Liquor!AB76))</f>
        <v/>
      </c>
      <c r="G5074" s="450" t="str">
        <f>Substitute(if(Liquor!AB76=0,"",if(ISBLANK(Liquor!AB76),"",if(AND(MOC!$J$164=true,MOC!$J$165=false),MOC!$I$164&amp;$B$5007,if(AND(MOC!$J$164=false,MOC!$J$165=true),$B$5007&amp;MOC!$I$165,if(AND(MOC!$J$164=true,MOC!$J$165=true),MOC!$I$164&amp;$B$5007&amp;MOC!$I$165,$B$5007)))))," Double ","")</f>
        <v/>
      </c>
      <c r="H5074" s="780">
        <f t="shared" si="51"/>
        <v>67</v>
      </c>
    </row>
    <row r="5075">
      <c r="A5075" s="779"/>
      <c r="D5075" s="795" t="str">
        <f>if(Liquor!AB77=0,"",if(ISBLANK(Liquor!AB77),"",if(AND(MOC!$J$161=true,MOC!$J$162=false),MOC!$I$164&amp;Liquor!Y77,if(AND(MOC!$J$161=false,MOC!$J$162=true),Liquor!Y77&amp;MOC!$I$162,if(AND(MOC!$J$161=true,MOC!$J$162=true),MOC!$I$161&amp;Liquor!Y77&amp;MOC!$I$165,Liquor!Y77)))))</f>
        <v/>
      </c>
      <c r="E5075" s="450" t="str">
        <f>if(Liquor!AB77=0,"",if(ISBLANK(Liquor!AB77),"",Liquor!AB77))</f>
        <v/>
      </c>
      <c r="G5075" s="450" t="str">
        <f>Substitute(if(Liquor!AB77=0,"",if(ISBLANK(Liquor!AB77),"",if(AND(MOC!$J$164=true,MOC!$J$165=false),MOC!$I$164&amp;$B$5007,if(AND(MOC!$J$164=false,MOC!$J$165=true),$B$5007&amp;MOC!$I$165,if(AND(MOC!$J$164=true,MOC!$J$165=true),MOC!$I$164&amp;$B$5007&amp;MOC!$I$165,$B$5007)))))," Double ","")</f>
        <v/>
      </c>
      <c r="H5075" s="780">
        <f t="shared" si="51"/>
        <v>68</v>
      </c>
    </row>
    <row r="5076">
      <c r="A5076" s="779"/>
      <c r="D5076" s="795" t="str">
        <f>if(Liquor!AB78=0,"",if(ISBLANK(Liquor!AB78),"",if(AND(MOC!$J$161=true,MOC!$J$162=false),MOC!$I$164&amp;Liquor!Y78,if(AND(MOC!$J$161=false,MOC!$J$162=true),Liquor!Y78&amp;MOC!$I$162,if(AND(MOC!$J$161=true,MOC!$J$162=true),MOC!$I$161&amp;Liquor!Y78&amp;MOC!$I$165,Liquor!Y78)))))</f>
        <v/>
      </c>
      <c r="E5076" s="450" t="str">
        <f>if(Liquor!AB78=0,"",if(ISBLANK(Liquor!AB78),"",Liquor!AB78))</f>
        <v/>
      </c>
      <c r="G5076" s="450" t="str">
        <f>Substitute(if(Liquor!AB78=0,"",if(ISBLANK(Liquor!AB78),"",if(AND(MOC!$J$164=true,MOC!$J$165=false),MOC!$I$164&amp;$B$5007,if(AND(MOC!$J$164=false,MOC!$J$165=true),$B$5007&amp;MOC!$I$165,if(AND(MOC!$J$164=true,MOC!$J$165=true),MOC!$I$164&amp;$B$5007&amp;MOC!$I$165,$B$5007)))))," Double ","")</f>
        <v/>
      </c>
      <c r="H5076" s="780">
        <f t="shared" si="51"/>
        <v>69</v>
      </c>
    </row>
    <row r="5077">
      <c r="A5077" s="779"/>
      <c r="D5077" s="795" t="str">
        <f>if(Liquor!AB79=0,"",if(ISBLANK(Liquor!AB79),"",if(AND(MOC!$J$161=true,MOC!$J$162=false),MOC!$I$164&amp;Liquor!Y79,if(AND(MOC!$J$161=false,MOC!$J$162=true),Liquor!Y79&amp;MOC!$I$162,if(AND(MOC!$J$161=true,MOC!$J$162=true),MOC!$I$161&amp;Liquor!Y79&amp;MOC!$I$165,Liquor!Y79)))))</f>
        <v/>
      </c>
      <c r="E5077" s="450" t="str">
        <f>if(Liquor!AB79=0,"",if(ISBLANK(Liquor!AB79),"",Liquor!AB79))</f>
        <v/>
      </c>
      <c r="G5077" s="450" t="str">
        <f>Substitute(if(Liquor!AB79=0,"",if(ISBLANK(Liquor!AB79),"",if(AND(MOC!$J$164=true,MOC!$J$165=false),MOC!$I$164&amp;$B$5007,if(AND(MOC!$J$164=false,MOC!$J$165=true),$B$5007&amp;MOC!$I$165,if(AND(MOC!$J$164=true,MOC!$J$165=true),MOC!$I$164&amp;$B$5007&amp;MOC!$I$165,$B$5007)))))," Double ","")</f>
        <v/>
      </c>
      <c r="H5077" s="780">
        <f t="shared" si="51"/>
        <v>70</v>
      </c>
    </row>
    <row r="5078">
      <c r="A5078" s="779"/>
      <c r="D5078" s="795" t="str">
        <f>if(Liquor!AB80=0,"",if(ISBLANK(Liquor!AB80),"",if(AND(MOC!$J$161=true,MOC!$J$162=false),MOC!$I$164&amp;Liquor!Y80,if(AND(MOC!$J$161=false,MOC!$J$162=true),Liquor!Y80&amp;MOC!$I$162,if(AND(MOC!$J$161=true,MOC!$J$162=true),MOC!$I$161&amp;Liquor!Y80&amp;MOC!$I$165,Liquor!Y80)))))</f>
        <v/>
      </c>
      <c r="E5078" s="450" t="str">
        <f>if(Liquor!AB80=0,"",if(ISBLANK(Liquor!AB80),"",Liquor!AB80))</f>
        <v/>
      </c>
      <c r="G5078" s="450" t="str">
        <f>Substitute(if(Liquor!AB80=0,"",if(ISBLANK(Liquor!AB80),"",if(AND(MOC!$J$164=true,MOC!$J$165=false),MOC!$I$164&amp;$B$5007,if(AND(MOC!$J$164=false,MOC!$J$165=true),$B$5007&amp;MOC!$I$165,if(AND(MOC!$J$164=true,MOC!$J$165=true),MOC!$I$164&amp;$B$5007&amp;MOC!$I$165,$B$5007)))))," Double ","")</f>
        <v/>
      </c>
      <c r="H5078" s="780">
        <f t="shared" si="51"/>
        <v>71</v>
      </c>
    </row>
    <row r="5079">
      <c r="A5079" s="779"/>
      <c r="D5079" s="795" t="str">
        <f>if(Liquor!AB81=0,"",if(ISBLANK(Liquor!AB81),"",if(AND(MOC!$J$161=true,MOC!$J$162=false),MOC!$I$164&amp;Liquor!Y81,if(AND(MOC!$J$161=false,MOC!$J$162=true),Liquor!Y81&amp;MOC!$I$162,if(AND(MOC!$J$161=true,MOC!$J$162=true),MOC!$I$161&amp;Liquor!Y81&amp;MOC!$I$165,Liquor!Y81)))))</f>
        <v/>
      </c>
      <c r="E5079" s="450" t="str">
        <f>if(Liquor!AB81=0,"",if(ISBLANK(Liquor!AB81),"",Liquor!AB81))</f>
        <v/>
      </c>
      <c r="G5079" s="450" t="str">
        <f>Substitute(if(Liquor!AB81=0,"",if(ISBLANK(Liquor!AB81),"",if(AND(MOC!$J$164=true,MOC!$J$165=false),MOC!$I$164&amp;$B$5007,if(AND(MOC!$J$164=false,MOC!$J$165=true),$B$5007&amp;MOC!$I$165,if(AND(MOC!$J$164=true,MOC!$J$165=true),MOC!$I$164&amp;$B$5007&amp;MOC!$I$165,$B$5007)))))," Double ","")</f>
        <v/>
      </c>
      <c r="H5079" s="780">
        <f t="shared" si="51"/>
        <v>72</v>
      </c>
    </row>
    <row r="5080">
      <c r="A5080" s="779"/>
      <c r="D5080" s="795" t="str">
        <f>if(Liquor!AB82=0,"",if(ISBLANK(Liquor!AB82),"",if(AND(MOC!$J$161=true,MOC!$J$162=false),MOC!$I$164&amp;Liquor!Y82,if(AND(MOC!$J$161=false,MOC!$J$162=true),Liquor!Y82&amp;MOC!$I$162,if(AND(MOC!$J$161=true,MOC!$J$162=true),MOC!$I$161&amp;Liquor!Y82&amp;MOC!$I$165,Liquor!Y82)))))</f>
        <v/>
      </c>
      <c r="E5080" s="450" t="str">
        <f>if(Liquor!AB82=0,"",if(ISBLANK(Liquor!AB82),"",Liquor!AB82))</f>
        <v/>
      </c>
      <c r="G5080" s="450" t="str">
        <f>Substitute(if(Liquor!AB82=0,"",if(ISBLANK(Liquor!AB82),"",if(AND(MOC!$J$164=true,MOC!$J$165=false),MOC!$I$164&amp;$B$5007,if(AND(MOC!$J$164=false,MOC!$J$165=true),$B$5007&amp;MOC!$I$165,if(AND(MOC!$J$164=true,MOC!$J$165=true),MOC!$I$164&amp;$B$5007&amp;MOC!$I$165,$B$5007)))))," Double ","")</f>
        <v/>
      </c>
      <c r="H5080" s="780">
        <f t="shared" si="51"/>
        <v>73</v>
      </c>
    </row>
    <row r="5081">
      <c r="A5081" s="779"/>
      <c r="D5081" s="795" t="str">
        <f>if(Liquor!AB83=0,"",if(ISBLANK(Liquor!AB83),"",if(AND(MOC!$J$161=true,MOC!$J$162=false),MOC!$I$164&amp;Liquor!Y83,if(AND(MOC!$J$161=false,MOC!$J$162=true),Liquor!Y83&amp;MOC!$I$162,if(AND(MOC!$J$161=true,MOC!$J$162=true),MOC!$I$161&amp;Liquor!Y83&amp;MOC!$I$165,Liquor!Y83)))))</f>
        <v/>
      </c>
      <c r="E5081" s="450" t="str">
        <f>if(Liquor!AB83=0,"",if(ISBLANK(Liquor!AB83),"",Liquor!AB83))</f>
        <v/>
      </c>
      <c r="G5081" s="450" t="str">
        <f>Substitute(if(Liquor!AB83=0,"",if(ISBLANK(Liquor!AB83),"",if(AND(MOC!$J$164=true,MOC!$J$165=false),MOC!$I$164&amp;$B$5007,if(AND(MOC!$J$164=false,MOC!$J$165=true),$B$5007&amp;MOC!$I$165,if(AND(MOC!$J$164=true,MOC!$J$165=true),MOC!$I$164&amp;$B$5007&amp;MOC!$I$165,$B$5007)))))," Double ","")</f>
        <v/>
      </c>
      <c r="H5081" s="780">
        <f t="shared" si="51"/>
        <v>74</v>
      </c>
    </row>
    <row r="5082">
      <c r="A5082" s="779"/>
      <c r="D5082" s="795" t="str">
        <f>if(Liquor!AB84=0,"",if(ISBLANK(Liquor!AB84),"",if(AND(MOC!$J$161=true,MOC!$J$162=false),MOC!$I$164&amp;Liquor!Y84,if(AND(MOC!$J$161=false,MOC!$J$162=true),Liquor!Y84&amp;MOC!$I$162,if(AND(MOC!$J$161=true,MOC!$J$162=true),MOC!$I$161&amp;Liquor!Y84&amp;MOC!$I$165,Liquor!Y84)))))</f>
        <v/>
      </c>
      <c r="E5082" s="450" t="str">
        <f>if(Liquor!AB84=0,"",if(ISBLANK(Liquor!AB84),"",Liquor!AB84))</f>
        <v/>
      </c>
      <c r="G5082" s="450" t="str">
        <f>Substitute(if(Liquor!AB84=0,"",if(ISBLANK(Liquor!AB84),"",if(AND(MOC!$J$164=true,MOC!$J$165=false),MOC!$I$164&amp;$B$5007,if(AND(MOC!$J$164=false,MOC!$J$165=true),$B$5007&amp;MOC!$I$165,if(AND(MOC!$J$164=true,MOC!$J$165=true),MOC!$I$164&amp;$B$5007&amp;MOC!$I$165,$B$5007)))))," Double ","")</f>
        <v/>
      </c>
      <c r="H5082" s="780">
        <f t="shared" si="51"/>
        <v>75</v>
      </c>
    </row>
    <row r="5083">
      <c r="A5083" s="779"/>
      <c r="D5083" s="795" t="str">
        <f>if(Liquor!AB85=0,"",if(ISBLANK(Liquor!AB85),"",if(AND(MOC!$J$161=true,MOC!$J$162=false),MOC!$I$164&amp;Liquor!Y85,if(AND(MOC!$J$161=false,MOC!$J$162=true),Liquor!Y85&amp;MOC!$I$162,if(AND(MOC!$J$161=true,MOC!$J$162=true),MOC!$I$161&amp;Liquor!Y85&amp;MOC!$I$165,Liquor!Y85)))))</f>
        <v/>
      </c>
      <c r="E5083" s="450" t="str">
        <f>if(Liquor!AB85=0,"",if(ISBLANK(Liquor!AB85),"",Liquor!AB85))</f>
        <v/>
      </c>
      <c r="G5083" s="450" t="str">
        <f>Substitute(if(Liquor!AB85=0,"",if(ISBLANK(Liquor!AB85),"",if(AND(MOC!$J$164=true,MOC!$J$165=false),MOC!$I$164&amp;$B$5007,if(AND(MOC!$J$164=false,MOC!$J$165=true),$B$5007&amp;MOC!$I$165,if(AND(MOC!$J$164=true,MOC!$J$165=true),MOC!$I$164&amp;$B$5007&amp;MOC!$I$165,$B$5007)))))," Double ","")</f>
        <v/>
      </c>
      <c r="H5083" s="780">
        <f t="shared" si="51"/>
        <v>76</v>
      </c>
    </row>
    <row r="5084">
      <c r="A5084" s="779"/>
      <c r="D5084" s="795" t="str">
        <f>if(Liquor!AB86=0,"",if(ISBLANK(Liquor!AB86),"",if(AND(MOC!$J$161=true,MOC!$J$162=false),MOC!$I$164&amp;Liquor!Y86,if(AND(MOC!$J$161=false,MOC!$J$162=true),Liquor!Y86&amp;MOC!$I$162,if(AND(MOC!$J$161=true,MOC!$J$162=true),MOC!$I$161&amp;Liquor!Y86&amp;MOC!$I$165,Liquor!Y86)))))</f>
        <v/>
      </c>
      <c r="E5084" s="450" t="str">
        <f>if(Liquor!AB86=0,"",if(ISBLANK(Liquor!AB86),"",Liquor!AB86))</f>
        <v/>
      </c>
      <c r="G5084" s="450" t="str">
        <f>Substitute(if(Liquor!AB86=0,"",if(ISBLANK(Liquor!AB86),"",if(AND(MOC!$J$164=true,MOC!$J$165=false),MOC!$I$164&amp;$B$5007,if(AND(MOC!$J$164=false,MOC!$J$165=true),$B$5007&amp;MOC!$I$165,if(AND(MOC!$J$164=true,MOC!$J$165=true),MOC!$I$164&amp;$B$5007&amp;MOC!$I$165,$B$5007)))))," Double ","")</f>
        <v/>
      </c>
      <c r="H5084" s="780">
        <f t="shared" si="51"/>
        <v>77</v>
      </c>
    </row>
    <row r="5085">
      <c r="A5085" s="779"/>
      <c r="D5085" s="795" t="str">
        <f>if(Liquor!AB87=0,"",if(ISBLANK(Liquor!AB87),"",if(AND(MOC!$J$161=true,MOC!$J$162=false),MOC!$I$164&amp;Liquor!Y87,if(AND(MOC!$J$161=false,MOC!$J$162=true),Liquor!Y87&amp;MOC!$I$162,if(AND(MOC!$J$161=true,MOC!$J$162=true),MOC!$I$161&amp;Liquor!Y87&amp;MOC!$I$165,Liquor!Y87)))))</f>
        <v/>
      </c>
      <c r="E5085" s="450" t="str">
        <f>if(Liquor!AB87=0,"",if(ISBLANK(Liquor!AB87),"",Liquor!AB87))</f>
        <v/>
      </c>
      <c r="G5085" s="450" t="str">
        <f>Substitute(if(Liquor!AB87=0,"",if(ISBLANK(Liquor!AB87),"",if(AND(MOC!$J$164=true,MOC!$J$165=false),MOC!$I$164&amp;$B$5007,if(AND(MOC!$J$164=false,MOC!$J$165=true),$B$5007&amp;MOC!$I$165,if(AND(MOC!$J$164=true,MOC!$J$165=true),MOC!$I$164&amp;$B$5007&amp;MOC!$I$165,$B$5007)))))," Double ","")</f>
        <v/>
      </c>
      <c r="H5085" s="780">
        <f t="shared" si="51"/>
        <v>78</v>
      </c>
    </row>
    <row r="5086">
      <c r="A5086" s="779"/>
      <c r="D5086" s="795" t="str">
        <f>if(Liquor!AB88=0,"",if(ISBLANK(Liquor!AB88),"",if(AND(MOC!$J$161=true,MOC!$J$162=false),MOC!$I$164&amp;Liquor!Y88,if(AND(MOC!$J$161=false,MOC!$J$162=true),Liquor!Y88&amp;MOC!$I$162,if(AND(MOC!$J$161=true,MOC!$J$162=true),MOC!$I$161&amp;Liquor!Y88&amp;MOC!$I$165,Liquor!Y88)))))</f>
        <v/>
      </c>
      <c r="E5086" s="450" t="str">
        <f>if(Liquor!AB88=0,"",if(ISBLANK(Liquor!AB88),"",Liquor!AB88))</f>
        <v/>
      </c>
      <c r="G5086" s="450" t="str">
        <f>Substitute(if(Liquor!AB88=0,"",if(ISBLANK(Liquor!AB88),"",if(AND(MOC!$J$164=true,MOC!$J$165=false),MOC!$I$164&amp;$B$5007,if(AND(MOC!$J$164=false,MOC!$J$165=true),$B$5007&amp;MOC!$I$165,if(AND(MOC!$J$164=true,MOC!$J$165=true),MOC!$I$164&amp;$B$5007&amp;MOC!$I$165,$B$5007)))))," Double ","")</f>
        <v/>
      </c>
      <c r="H5086" s="780">
        <f t="shared" si="51"/>
        <v>79</v>
      </c>
    </row>
    <row r="5087">
      <c r="A5087" s="779"/>
      <c r="D5087" s="795" t="str">
        <f>if(Liquor!AB89=0,"",if(ISBLANK(Liquor!AB89),"",if(AND(MOC!$J$161=true,MOC!$J$162=false),MOC!$I$164&amp;Liquor!Y89,if(AND(MOC!$J$161=false,MOC!$J$162=true),Liquor!Y89&amp;MOC!$I$162,if(AND(MOC!$J$161=true,MOC!$J$162=true),MOC!$I$161&amp;Liquor!Y89&amp;MOC!$I$165,Liquor!Y89)))))</f>
        <v/>
      </c>
      <c r="E5087" s="450" t="str">
        <f>if(Liquor!AB89=0,"",if(ISBLANK(Liquor!AB89),"",Liquor!AB89))</f>
        <v/>
      </c>
      <c r="G5087" s="450" t="str">
        <f>Substitute(if(Liquor!AB89=0,"",if(ISBLANK(Liquor!AB89),"",if(AND(MOC!$J$164=true,MOC!$J$165=false),MOC!$I$164&amp;$B$5007,if(AND(MOC!$J$164=false,MOC!$J$165=true),$B$5007&amp;MOC!$I$165,if(AND(MOC!$J$164=true,MOC!$J$165=true),MOC!$I$164&amp;$B$5007&amp;MOC!$I$165,$B$5007)))))," Double ","")</f>
        <v/>
      </c>
      <c r="H5087" s="780">
        <f t="shared" si="51"/>
        <v>80</v>
      </c>
    </row>
    <row r="5088">
      <c r="A5088" s="779"/>
      <c r="D5088" s="795" t="str">
        <f>if(Liquor!AB90=0,"",if(ISBLANK(Liquor!AB90),"",if(AND(MOC!$J$161=true,MOC!$J$162=false),MOC!$I$164&amp;Liquor!Y90,if(AND(MOC!$J$161=false,MOC!$J$162=true),Liquor!Y90&amp;MOC!$I$162,if(AND(MOC!$J$161=true,MOC!$J$162=true),MOC!$I$161&amp;Liquor!Y90&amp;MOC!$I$165,Liquor!Y90)))))</f>
        <v/>
      </c>
      <c r="E5088" s="450" t="str">
        <f>if(Liquor!AB90=0,"",if(ISBLANK(Liquor!AB90),"",Liquor!AB90))</f>
        <v/>
      </c>
      <c r="G5088" s="450" t="str">
        <f>Substitute(if(Liquor!AB90=0,"",if(ISBLANK(Liquor!AB90),"",if(AND(MOC!$J$164=true,MOC!$J$165=false),MOC!$I$164&amp;$B$5007,if(AND(MOC!$J$164=false,MOC!$J$165=true),$B$5007&amp;MOC!$I$165,if(AND(MOC!$J$164=true,MOC!$J$165=true),MOC!$I$164&amp;$B$5007&amp;MOC!$I$165,$B$5007)))))," Double ","")</f>
        <v/>
      </c>
      <c r="H5088" s="780">
        <f t="shared" si="51"/>
        <v>81</v>
      </c>
    </row>
    <row r="5089">
      <c r="A5089" s="779"/>
      <c r="D5089" s="795" t="str">
        <f>if(Liquor!AB91=0,"",if(ISBLANK(Liquor!AB91),"",if(AND(MOC!$J$161=true,MOC!$J$162=false),MOC!$I$164&amp;Liquor!Y91,if(AND(MOC!$J$161=false,MOC!$J$162=true),Liquor!Y91&amp;MOC!$I$162,if(AND(MOC!$J$161=true,MOC!$J$162=true),MOC!$I$161&amp;Liquor!Y91&amp;MOC!$I$165,Liquor!Y91)))))</f>
        <v/>
      </c>
      <c r="E5089" s="450" t="str">
        <f>if(Liquor!AB91=0,"",if(ISBLANK(Liquor!AB91),"",Liquor!AB91))</f>
        <v/>
      </c>
      <c r="G5089" s="450" t="str">
        <f>Substitute(if(Liquor!AB91=0,"",if(ISBLANK(Liquor!AB91),"",if(AND(MOC!$J$164=true,MOC!$J$165=false),MOC!$I$164&amp;$B$5007,if(AND(MOC!$J$164=false,MOC!$J$165=true),$B$5007&amp;MOC!$I$165,if(AND(MOC!$J$164=true,MOC!$J$165=true),MOC!$I$164&amp;$B$5007&amp;MOC!$I$165,$B$5007)))))," Double ","")</f>
        <v/>
      </c>
      <c r="H5089" s="780">
        <f t="shared" si="51"/>
        <v>82</v>
      </c>
    </row>
    <row r="5090">
      <c r="A5090" s="779"/>
      <c r="D5090" s="795" t="str">
        <f>if(Liquor!AB92=0,"",if(ISBLANK(Liquor!AB92),"",if(AND(MOC!$J$161=true,MOC!$J$162=false),MOC!$I$164&amp;Liquor!Y92,if(AND(MOC!$J$161=false,MOC!$J$162=true),Liquor!Y92&amp;MOC!$I$162,if(AND(MOC!$J$161=true,MOC!$J$162=true),MOC!$I$161&amp;Liquor!Y92&amp;MOC!$I$165,Liquor!Y92)))))</f>
        <v/>
      </c>
      <c r="E5090" s="450" t="str">
        <f>if(Liquor!AB92=0,"",if(ISBLANK(Liquor!AB92),"",Liquor!AB92))</f>
        <v/>
      </c>
      <c r="G5090" s="450" t="str">
        <f>Substitute(if(Liquor!AB92=0,"",if(ISBLANK(Liquor!AB92),"",if(AND(MOC!$J$164=true,MOC!$J$165=false),MOC!$I$164&amp;$B$5007,if(AND(MOC!$J$164=false,MOC!$J$165=true),$B$5007&amp;MOC!$I$165,if(AND(MOC!$J$164=true,MOC!$J$165=true),MOC!$I$164&amp;$B$5007&amp;MOC!$I$165,$B$5007)))))," Double ","")</f>
        <v/>
      </c>
      <c r="H5090" s="780">
        <f t="shared" si="51"/>
        <v>83</v>
      </c>
    </row>
    <row r="5091">
      <c r="A5091" s="779"/>
      <c r="D5091" s="795" t="str">
        <f>if(Liquor!AB93=0,"",if(ISBLANK(Liquor!AB93),"",if(AND(MOC!$J$161=true,MOC!$J$162=false),MOC!$I$164&amp;Liquor!Y93,if(AND(MOC!$J$161=false,MOC!$J$162=true),Liquor!Y93&amp;MOC!$I$162,if(AND(MOC!$J$161=true,MOC!$J$162=true),MOC!$I$161&amp;Liquor!Y93&amp;MOC!$I$165,Liquor!Y93)))))</f>
        <v/>
      </c>
      <c r="E5091" s="450" t="str">
        <f>if(Liquor!AB93=0,"",if(ISBLANK(Liquor!AB93),"",Liquor!AB93))</f>
        <v/>
      </c>
      <c r="G5091" s="450" t="str">
        <f>Substitute(if(Liquor!AB93=0,"",if(ISBLANK(Liquor!AB93),"",if(AND(MOC!$J$164=true,MOC!$J$165=false),MOC!$I$164&amp;$B$5007,if(AND(MOC!$J$164=false,MOC!$J$165=true),$B$5007&amp;MOC!$I$165,if(AND(MOC!$J$164=true,MOC!$J$165=true),MOC!$I$164&amp;$B$5007&amp;MOC!$I$165,$B$5007)))))," Double ","")</f>
        <v/>
      </c>
      <c r="H5091" s="780">
        <f t="shared" si="51"/>
        <v>84</v>
      </c>
    </row>
    <row r="5092">
      <c r="A5092" s="779"/>
      <c r="D5092" s="795" t="str">
        <f>if(Liquor!AB94=0,"",if(ISBLANK(Liquor!AB94),"",if(AND(MOC!$J$161=true,MOC!$J$162=false),MOC!$I$164&amp;Liquor!Y94,if(AND(MOC!$J$161=false,MOC!$J$162=true),Liquor!Y94&amp;MOC!$I$162,if(AND(MOC!$J$161=true,MOC!$J$162=true),MOC!$I$161&amp;Liquor!Y94&amp;MOC!$I$165,Liquor!Y94)))))</f>
        <v/>
      </c>
      <c r="E5092" s="450" t="str">
        <f>if(Liquor!AB94=0,"",if(ISBLANK(Liquor!AB94),"",Liquor!AB94))</f>
        <v/>
      </c>
      <c r="G5092" s="450" t="str">
        <f>Substitute(if(Liquor!AB94=0,"",if(ISBLANK(Liquor!AB94),"",if(AND(MOC!$J$164=true,MOC!$J$165=false),MOC!$I$164&amp;$B$5007,if(AND(MOC!$J$164=false,MOC!$J$165=true),$B$5007&amp;MOC!$I$165,if(AND(MOC!$J$164=true,MOC!$J$165=true),MOC!$I$164&amp;$B$5007&amp;MOC!$I$165,$B$5007)))))," Double ","")</f>
        <v/>
      </c>
      <c r="H5092" s="780">
        <f t="shared" si="51"/>
        <v>85</v>
      </c>
    </row>
    <row r="5093">
      <c r="A5093" s="779"/>
      <c r="D5093" s="795" t="str">
        <f>if(Liquor!AB95=0,"",if(ISBLANK(Liquor!AB95),"",if(AND(MOC!$J$161=true,MOC!$J$162=false),MOC!$I$164&amp;Liquor!Y95,if(AND(MOC!$J$161=false,MOC!$J$162=true),Liquor!Y95&amp;MOC!$I$162,if(AND(MOC!$J$161=true,MOC!$J$162=true),MOC!$I$161&amp;Liquor!Y95&amp;MOC!$I$165,Liquor!Y95)))))</f>
        <v/>
      </c>
      <c r="E5093" s="450" t="str">
        <f>if(Liquor!AB95=0,"",if(ISBLANK(Liquor!AB95),"",Liquor!AB95))</f>
        <v/>
      </c>
      <c r="G5093" s="450" t="str">
        <f>Substitute(if(Liquor!AB95=0,"",if(ISBLANK(Liquor!AB95),"",if(AND(MOC!$J$164=true,MOC!$J$165=false),MOC!$I$164&amp;$B$5007,if(AND(MOC!$J$164=false,MOC!$J$165=true),$B$5007&amp;MOC!$I$165,if(AND(MOC!$J$164=true,MOC!$J$165=true),MOC!$I$164&amp;$B$5007&amp;MOC!$I$165,$B$5007)))))," Double ","")</f>
        <v/>
      </c>
      <c r="H5093" s="780">
        <f t="shared" si="51"/>
        <v>86</v>
      </c>
    </row>
    <row r="5094">
      <c r="A5094" s="779"/>
      <c r="D5094" s="795" t="str">
        <f>if(Liquor!AB96=0,"",if(ISBLANK(Liquor!AB96),"",if(AND(MOC!$J$161=true,MOC!$J$162=false),MOC!$I$164&amp;Liquor!Y96,if(AND(MOC!$J$161=false,MOC!$J$162=true),Liquor!Y96&amp;MOC!$I$162,if(AND(MOC!$J$161=true,MOC!$J$162=true),MOC!$I$161&amp;Liquor!Y96&amp;MOC!$I$165,Liquor!Y96)))))</f>
        <v/>
      </c>
      <c r="E5094" s="450" t="str">
        <f>if(Liquor!AB96=0,"",if(ISBLANK(Liquor!AB96),"",Liquor!AB96))</f>
        <v/>
      </c>
      <c r="G5094" s="450" t="str">
        <f>Substitute(if(Liquor!AB96=0,"",if(ISBLANK(Liquor!AB96),"",if(AND(MOC!$J$164=true,MOC!$J$165=false),MOC!$I$164&amp;$B$5007,if(AND(MOC!$J$164=false,MOC!$J$165=true),$B$5007&amp;MOC!$I$165,if(AND(MOC!$J$164=true,MOC!$J$165=true),MOC!$I$164&amp;$B$5007&amp;MOC!$I$165,$B$5007)))))," Double ","")</f>
        <v/>
      </c>
      <c r="H5094" s="780">
        <f t="shared" si="51"/>
        <v>87</v>
      </c>
    </row>
    <row r="5095">
      <c r="A5095" s="779"/>
      <c r="D5095" s="795" t="str">
        <f>if(Liquor!AB97=0,"",if(ISBLANK(Liquor!AB97),"",if(AND(MOC!$J$161=true,MOC!$J$162=false),MOC!$I$164&amp;Liquor!Y97,if(AND(MOC!$J$161=false,MOC!$J$162=true),Liquor!Y97&amp;MOC!$I$162,if(AND(MOC!$J$161=true,MOC!$J$162=true),MOC!$I$161&amp;Liquor!Y97&amp;MOC!$I$165,Liquor!Y97)))))</f>
        <v/>
      </c>
      <c r="E5095" s="450" t="str">
        <f>if(Liquor!AB97=0,"",if(ISBLANK(Liquor!AB97),"",Liquor!AB97))</f>
        <v/>
      </c>
      <c r="G5095" s="450" t="str">
        <f>Substitute(if(Liquor!AB97=0,"",if(ISBLANK(Liquor!AB97),"",if(AND(MOC!$J$164=true,MOC!$J$165=false),MOC!$I$164&amp;$B$5007,if(AND(MOC!$J$164=false,MOC!$J$165=true),$B$5007&amp;MOC!$I$165,if(AND(MOC!$J$164=true,MOC!$J$165=true),MOC!$I$164&amp;$B$5007&amp;MOC!$I$165,$B$5007)))))," Double ","")</f>
        <v/>
      </c>
      <c r="H5095" s="780">
        <f t="shared" si="51"/>
        <v>88</v>
      </c>
    </row>
    <row r="5096">
      <c r="A5096" s="779"/>
      <c r="D5096" s="795" t="str">
        <f>if(Liquor!AB98=0,"",if(ISBLANK(Liquor!AB98),"",if(AND(MOC!$J$161=true,MOC!$J$162=false),MOC!$I$164&amp;Liquor!Y98,if(AND(MOC!$J$161=false,MOC!$J$162=true),Liquor!Y98&amp;MOC!$I$162,if(AND(MOC!$J$161=true,MOC!$J$162=true),MOC!$I$161&amp;Liquor!Y98&amp;MOC!$I$165,Liquor!Y98)))))</f>
        <v/>
      </c>
      <c r="E5096" s="450" t="str">
        <f>if(Liquor!AB98=0,"",if(ISBLANK(Liquor!AB98),"",Liquor!AB98))</f>
        <v/>
      </c>
      <c r="G5096" s="450" t="str">
        <f>Substitute(if(Liquor!AB98=0,"",if(ISBLANK(Liquor!AB98),"",if(AND(MOC!$J$164=true,MOC!$J$165=false),MOC!$I$164&amp;$B$5007,if(AND(MOC!$J$164=false,MOC!$J$165=true),$B$5007&amp;MOC!$I$165,if(AND(MOC!$J$164=true,MOC!$J$165=true),MOC!$I$164&amp;$B$5007&amp;MOC!$I$165,$B$5007)))))," Double ","")</f>
        <v/>
      </c>
      <c r="H5096" s="780">
        <f t="shared" si="51"/>
        <v>89</v>
      </c>
    </row>
    <row r="5097">
      <c r="A5097" s="779"/>
      <c r="D5097" s="795" t="str">
        <f>if(Liquor!AB99=0,"",if(ISBLANK(Liquor!AB99),"",if(AND(MOC!$J$161=true,MOC!$J$162=false),MOC!$I$164&amp;Liquor!Y99,if(AND(MOC!$J$161=false,MOC!$J$162=true),Liquor!Y99&amp;MOC!$I$162,if(AND(MOC!$J$161=true,MOC!$J$162=true),MOC!$I$161&amp;Liquor!Y99&amp;MOC!$I$165,Liquor!Y99)))))</f>
        <v/>
      </c>
      <c r="E5097" s="450" t="str">
        <f>if(Liquor!AB99=0,"",if(ISBLANK(Liquor!AB99),"",Liquor!AB99))</f>
        <v/>
      </c>
      <c r="G5097" s="450" t="str">
        <f>Substitute(if(Liquor!AB99=0,"",if(ISBLANK(Liquor!AB99),"",if(AND(MOC!$J$164=true,MOC!$J$165=false),MOC!$I$164&amp;$B$5007,if(AND(MOC!$J$164=false,MOC!$J$165=true),$B$5007&amp;MOC!$I$165,if(AND(MOC!$J$164=true,MOC!$J$165=true),MOC!$I$164&amp;$B$5007&amp;MOC!$I$165,$B$5007)))))," Double ","")</f>
        <v/>
      </c>
      <c r="H5097" s="780">
        <f t="shared" si="51"/>
        <v>90</v>
      </c>
    </row>
    <row r="5098">
      <c r="A5098" s="779"/>
      <c r="D5098" s="795" t="str">
        <f>if(Liquor!AB100=0,"",if(ISBLANK(Liquor!AB100),"",if(AND(MOC!$J$161=true,MOC!$J$162=false),MOC!$I$164&amp;Liquor!Y100,if(AND(MOC!$J$161=false,MOC!$J$162=true),Liquor!Y100&amp;MOC!$I$162,if(AND(MOC!$J$161=true,MOC!$J$162=true),MOC!$I$161&amp;Liquor!Y100&amp;MOC!$I$165,Liquor!Y100)))))</f>
        <v/>
      </c>
      <c r="E5098" s="450" t="str">
        <f>if(Liquor!AB100=0,"",if(ISBLANK(Liquor!AB100),"",Liquor!AB100))</f>
        <v/>
      </c>
      <c r="G5098" s="450" t="str">
        <f>Substitute(if(Liquor!AB100=0,"",if(ISBLANK(Liquor!AB100),"",if(AND(MOC!$J$164=true,MOC!$J$165=false),MOC!$I$164&amp;$B$5007,if(AND(MOC!$J$164=false,MOC!$J$165=true),$B$5007&amp;MOC!$I$165,if(AND(MOC!$J$164=true,MOC!$J$165=true),MOC!$I$164&amp;$B$5007&amp;MOC!$I$165,$B$5007)))))," Double ","")</f>
        <v/>
      </c>
      <c r="H5098" s="780">
        <f t="shared" si="51"/>
        <v>91</v>
      </c>
    </row>
    <row r="5099">
      <c r="A5099" s="779"/>
      <c r="D5099" s="795" t="str">
        <f>if(Liquor!AB101=0,"",if(ISBLANK(Liquor!AB101),"",if(AND(MOC!$J$161=true,MOC!$J$162=false),MOC!$I$164&amp;Liquor!Y101,if(AND(MOC!$J$161=false,MOC!$J$162=true),Liquor!Y101&amp;MOC!$I$162,if(AND(MOC!$J$161=true,MOC!$J$162=true),MOC!$I$161&amp;Liquor!Y101&amp;MOC!$I$165,Liquor!Y101)))))</f>
        <v/>
      </c>
      <c r="E5099" s="450" t="str">
        <f>if(Liquor!AB101=0,"",if(ISBLANK(Liquor!AB101),"",Liquor!AB101))</f>
        <v/>
      </c>
      <c r="G5099" s="450" t="str">
        <f>Substitute(if(Liquor!AB101=0,"",if(ISBLANK(Liquor!AB101),"",if(AND(MOC!$J$164=true,MOC!$J$165=false),MOC!$I$164&amp;$B$5007,if(AND(MOC!$J$164=false,MOC!$J$165=true),$B$5007&amp;MOC!$I$165,if(AND(MOC!$J$164=true,MOC!$J$165=true),MOC!$I$164&amp;$B$5007&amp;MOC!$I$165,$B$5007)))))," Double ","")</f>
        <v/>
      </c>
      <c r="H5099" s="780">
        <f t="shared" si="51"/>
        <v>92</v>
      </c>
    </row>
    <row r="5100">
      <c r="A5100" s="779"/>
      <c r="D5100" s="795" t="str">
        <f>if(Liquor!AB102=0,"",if(ISBLANK(Liquor!AB102),"",if(AND(MOC!$J$161=true,MOC!$J$162=false),MOC!$I$164&amp;Liquor!Y102,if(AND(MOC!$J$161=false,MOC!$J$162=true),Liquor!Y102&amp;MOC!$I$162,if(AND(MOC!$J$161=true,MOC!$J$162=true),MOC!$I$161&amp;Liquor!Y102&amp;MOC!$I$165,Liquor!Y102)))))</f>
        <v/>
      </c>
      <c r="E5100" s="450" t="str">
        <f>if(Liquor!AB102=0,"",if(ISBLANK(Liquor!AB102),"",Liquor!AB102))</f>
        <v/>
      </c>
      <c r="G5100" s="450" t="str">
        <f>Substitute(if(Liquor!AB102=0,"",if(ISBLANK(Liquor!AB102),"",if(AND(MOC!$J$164=true,MOC!$J$165=false),MOC!$I$164&amp;$B$5007,if(AND(MOC!$J$164=false,MOC!$J$165=true),$B$5007&amp;MOC!$I$165,if(AND(MOC!$J$164=true,MOC!$J$165=true),MOC!$I$164&amp;$B$5007&amp;MOC!$I$165,$B$5007)))))," Double ","")</f>
        <v/>
      </c>
      <c r="H5100" s="780">
        <f t="shared" si="51"/>
        <v>93</v>
      </c>
    </row>
    <row r="5101">
      <c r="A5101" s="779"/>
      <c r="D5101" s="795" t="str">
        <f>if(Liquor!AB103=0,"",if(ISBLANK(Liquor!AB103),"",if(AND(MOC!$J$161=true,MOC!$J$162=false),MOC!$I$164&amp;Liquor!Y103,if(AND(MOC!$J$161=false,MOC!$J$162=true),Liquor!Y103&amp;MOC!$I$162,if(AND(MOC!$J$161=true,MOC!$J$162=true),MOC!$I$161&amp;Liquor!Y103&amp;MOC!$I$165,Liquor!Y103)))))</f>
        <v/>
      </c>
      <c r="E5101" s="450" t="str">
        <f>if(Liquor!AB103=0,"",if(ISBLANK(Liquor!AB103),"",Liquor!AB103))</f>
        <v/>
      </c>
      <c r="G5101" s="450" t="str">
        <f>Substitute(if(Liquor!AB103=0,"",if(ISBLANK(Liquor!AB103),"",if(AND(MOC!$J$164=true,MOC!$J$165=false),MOC!$I$164&amp;$B$5007,if(AND(MOC!$J$164=false,MOC!$J$165=true),$B$5007&amp;MOC!$I$165,if(AND(MOC!$J$164=true,MOC!$J$165=true),MOC!$I$164&amp;$B$5007&amp;MOC!$I$165,$B$5007)))))," Double ","")</f>
        <v/>
      </c>
      <c r="H5101" s="780">
        <f t="shared" si="51"/>
        <v>94</v>
      </c>
    </row>
    <row r="5102">
      <c r="A5102" s="779"/>
      <c r="D5102" s="795" t="str">
        <f>if(Liquor!AB104=0,"",if(ISBLANK(Liquor!AB104),"",if(AND(MOC!$J$161=true,MOC!$J$162=false),MOC!$I$164&amp;Liquor!Y104,if(AND(MOC!$J$161=false,MOC!$J$162=true),Liquor!Y104&amp;MOC!$I$162,if(AND(MOC!$J$161=true,MOC!$J$162=true),MOC!$I$161&amp;Liquor!Y104&amp;MOC!$I$165,Liquor!Y104)))))</f>
        <v/>
      </c>
      <c r="E5102" s="450" t="str">
        <f>if(Liquor!AB104=0,"",if(ISBLANK(Liquor!AB104),"",Liquor!AB104))</f>
        <v/>
      </c>
      <c r="G5102" s="450" t="str">
        <f>Substitute(if(Liquor!AB104=0,"",if(ISBLANK(Liquor!AB104),"",if(AND(MOC!$J$164=true,MOC!$J$165=false),MOC!$I$164&amp;$B$5007,if(AND(MOC!$J$164=false,MOC!$J$165=true),$B$5007&amp;MOC!$I$165,if(AND(MOC!$J$164=true,MOC!$J$165=true),MOC!$I$164&amp;$B$5007&amp;MOC!$I$165,$B$5007)))))," Double ","")</f>
        <v/>
      </c>
      <c r="H5102" s="780">
        <f t="shared" si="51"/>
        <v>95</v>
      </c>
    </row>
    <row r="5103">
      <c r="A5103" s="779"/>
      <c r="D5103" s="795" t="str">
        <f>if(Liquor!AB105=0,"",if(ISBLANK(Liquor!AB105),"",if(AND(MOC!$J$161=true,MOC!$J$162=false),MOC!$I$164&amp;Liquor!Y105,if(AND(MOC!$J$161=false,MOC!$J$162=true),Liquor!Y105&amp;MOC!$I$162,if(AND(MOC!$J$161=true,MOC!$J$162=true),MOC!$I$161&amp;Liquor!Y105&amp;MOC!$I$165,Liquor!Y105)))))</f>
        <v/>
      </c>
      <c r="E5103" s="450" t="str">
        <f>if(Liquor!AB105=0,"",if(ISBLANK(Liquor!AB105),"",Liquor!AB105))</f>
        <v/>
      </c>
      <c r="G5103" s="450" t="str">
        <f>Substitute(if(Liquor!AB105=0,"",if(ISBLANK(Liquor!AB105),"",if(AND(MOC!$J$164=true,MOC!$J$165=false),MOC!$I$164&amp;$B$5007,if(AND(MOC!$J$164=false,MOC!$J$165=true),$B$5007&amp;MOC!$I$165,if(AND(MOC!$J$164=true,MOC!$J$165=true),MOC!$I$164&amp;$B$5007&amp;MOC!$I$165,$B$5007)))))," Double ","")</f>
        <v/>
      </c>
      <c r="H5103" s="780">
        <f t="shared" si="51"/>
        <v>96</v>
      </c>
    </row>
    <row r="5104">
      <c r="A5104" s="779"/>
      <c r="D5104" s="795" t="str">
        <f>if(Liquor!AB106=0,"",if(ISBLANK(Liquor!AB106),"",if(AND(MOC!$J$161=true,MOC!$J$162=false),MOC!$I$164&amp;Liquor!Y106,if(AND(MOC!$J$161=false,MOC!$J$162=true),Liquor!Y106&amp;MOC!$I$162,if(AND(MOC!$J$161=true,MOC!$J$162=true),MOC!$I$161&amp;Liquor!Y106&amp;MOC!$I$165,Liquor!Y106)))))</f>
        <v/>
      </c>
      <c r="E5104" s="450" t="str">
        <f>if(Liquor!AB106=0,"",if(ISBLANK(Liquor!AB106),"",Liquor!AB106))</f>
        <v/>
      </c>
      <c r="G5104" s="450" t="str">
        <f>Substitute(if(Liquor!AB106=0,"",if(ISBLANK(Liquor!AB106),"",if(AND(MOC!$J$164=true,MOC!$J$165=false),MOC!$I$164&amp;$B$5007,if(AND(MOC!$J$164=false,MOC!$J$165=true),$B$5007&amp;MOC!$I$165,if(AND(MOC!$J$164=true,MOC!$J$165=true),MOC!$I$164&amp;$B$5007&amp;MOC!$I$165,$B$5007)))))," Double ","")</f>
        <v/>
      </c>
      <c r="H5104" s="780">
        <f t="shared" si="51"/>
        <v>97</v>
      </c>
    </row>
    <row r="5105">
      <c r="A5105" s="779"/>
      <c r="D5105" s="795" t="str">
        <f>if(Liquor!AB107=0,"",if(ISBLANK(Liquor!AB107),"",if(AND(MOC!$J$161=true,MOC!$J$162=false),MOC!$I$164&amp;Liquor!Y107,if(AND(MOC!$J$161=false,MOC!$J$162=true),Liquor!Y107&amp;MOC!$I$162,if(AND(MOC!$J$161=true,MOC!$J$162=true),MOC!$I$161&amp;Liquor!Y107&amp;MOC!$I$165,Liquor!Y107)))))</f>
        <v/>
      </c>
      <c r="E5105" s="450" t="str">
        <f>if(Liquor!AB107=0,"",if(ISBLANK(Liquor!AB107),"",Liquor!AB107))</f>
        <v/>
      </c>
      <c r="G5105" s="450" t="str">
        <f>Substitute(if(Liquor!AB107=0,"",if(ISBLANK(Liquor!AB107),"",if(AND(MOC!$J$164=true,MOC!$J$165=false),MOC!$I$164&amp;$B$5007,if(AND(MOC!$J$164=false,MOC!$J$165=true),$B$5007&amp;MOC!$I$165,if(AND(MOC!$J$164=true,MOC!$J$165=true),MOC!$I$164&amp;$B$5007&amp;MOC!$I$165,$B$5007)))))," Double ","")</f>
        <v/>
      </c>
      <c r="H5105" s="780">
        <f t="shared" si="51"/>
        <v>98</v>
      </c>
    </row>
    <row r="5106">
      <c r="A5106" s="779"/>
      <c r="D5106" s="795" t="str">
        <f>if(Liquor!AB108=0,"",if(ISBLANK(Liquor!AB108),"",if(AND(MOC!$J$161=true,MOC!$J$162=false),MOC!$I$164&amp;Liquor!Y108,if(AND(MOC!$J$161=false,MOC!$J$162=true),Liquor!Y108&amp;MOC!$I$162,if(AND(MOC!$J$161=true,MOC!$J$162=true),MOC!$I$161&amp;Liquor!Y108&amp;MOC!$I$165,Liquor!Y108)))))</f>
        <v/>
      </c>
      <c r="E5106" s="450" t="str">
        <f>if(Liquor!AB108=0,"",if(ISBLANK(Liquor!AB108),"",Liquor!AB108))</f>
        <v/>
      </c>
      <c r="G5106" s="450" t="str">
        <f>Substitute(if(Liquor!AB108=0,"",if(ISBLANK(Liquor!AB108),"",if(AND(MOC!$J$164=true,MOC!$J$165=false),MOC!$I$164&amp;$B$5007,if(AND(MOC!$J$164=false,MOC!$J$165=true),$B$5007&amp;MOC!$I$165,if(AND(MOC!$J$164=true,MOC!$J$165=true),MOC!$I$164&amp;$B$5007&amp;MOC!$I$165,$B$5007)))))," Double ","")</f>
        <v/>
      </c>
      <c r="H5106" s="780">
        <f t="shared" si="51"/>
        <v>99</v>
      </c>
    </row>
    <row r="5107">
      <c r="A5107" s="779"/>
      <c r="D5107" s="795" t="str">
        <f>if(Liquor!AB109=0,"",if(ISBLANK(Liquor!AB109),"",if(AND(MOC!$J$161=true,MOC!$J$162=false),MOC!$I$164&amp;Liquor!Y109,if(AND(MOC!$J$161=false,MOC!$J$162=true),Liquor!Y109&amp;MOC!$I$162,if(AND(MOC!$J$161=true,MOC!$J$162=true),MOC!$I$161&amp;Liquor!Y109&amp;MOC!$I$165,Liquor!Y109)))))</f>
        <v/>
      </c>
      <c r="E5107" s="450" t="str">
        <f>if(Liquor!AB109=0,"",if(ISBLANK(Liquor!AB109),"",Liquor!AB109))</f>
        <v/>
      </c>
      <c r="G5107" s="450" t="str">
        <f>Substitute(if(Liquor!AB109=0,"",if(ISBLANK(Liquor!AB109),"",if(AND(MOC!$J$164=true,MOC!$J$165=false),MOC!$I$164&amp;$B$5007,if(AND(MOC!$J$164=false,MOC!$J$165=true),$B$5007&amp;MOC!$I$165,if(AND(MOC!$J$164=true,MOC!$J$165=true),MOC!$I$164&amp;$B$5007&amp;MOC!$I$165,$B$5007)))))," Double ","")</f>
        <v/>
      </c>
      <c r="H5107" s="780">
        <f t="shared" si="51"/>
        <v>100</v>
      </c>
    </row>
    <row r="5108">
      <c r="A5108" s="779"/>
      <c r="H5108" s="780"/>
    </row>
    <row r="5109">
      <c r="A5109" s="779"/>
      <c r="H5109" s="780"/>
    </row>
    <row r="5110">
      <c r="A5110" s="779"/>
      <c r="H5110" s="780"/>
    </row>
    <row r="5111">
      <c r="A5111" s="788" t="str">
        <f>Liquor!AC8</f>
        <v>Optional Liquor Category</v>
      </c>
      <c r="B5111" s="784" t="str">
        <f>A5111</f>
        <v>Optional Liquor Category</v>
      </c>
      <c r="H5111" s="785"/>
    </row>
    <row r="5112">
      <c r="A5112" s="791"/>
      <c r="B5112" s="784"/>
      <c r="D5112" s="450" t="str">
        <f>Liquor!AC10</f>
        <v/>
      </c>
      <c r="E5112" s="450" t="str">
        <f>if(Liquor!AD10=0,"",if(ISBLANK(Liquor!AD10),"",Liquor!AD10))</f>
        <v/>
      </c>
      <c r="G5112" s="450" t="str">
        <f>if(Liquor!AD10=0,"",if(ISBLANK(Liquor!AD10),"",$B$5111))</f>
        <v/>
      </c>
      <c r="H5112" s="785">
        <v>1.0</v>
      </c>
    </row>
    <row r="5113">
      <c r="A5113" s="791"/>
      <c r="B5113" s="784"/>
      <c r="D5113" s="450" t="str">
        <f>Liquor!AC11</f>
        <v/>
      </c>
      <c r="E5113" s="450" t="str">
        <f>if(Liquor!AD11=0,"",if(ISBLANK(Liquor!AD11),"",Liquor!AD11))</f>
        <v/>
      </c>
      <c r="G5113" s="450" t="str">
        <f>if(Liquor!AD11=0,"",if(ISBLANK(Liquor!AD11),"",$B$5111))</f>
        <v/>
      </c>
      <c r="H5113" s="780">
        <f t="shared" ref="H5113:H5211" si="52">1+H5112</f>
        <v>2</v>
      </c>
    </row>
    <row r="5114">
      <c r="A5114" s="791"/>
      <c r="B5114" s="784"/>
      <c r="D5114" s="450" t="str">
        <f>Liquor!AC12</f>
        <v/>
      </c>
      <c r="E5114" s="450" t="str">
        <f>if(Liquor!AD12=0,"",if(ISBLANK(Liquor!AD12),"",Liquor!AD12))</f>
        <v/>
      </c>
      <c r="G5114" s="450" t="str">
        <f>if(Liquor!AD12=0,"",if(ISBLANK(Liquor!AD12),"",$B$5111))</f>
        <v/>
      </c>
      <c r="H5114" s="780">
        <f t="shared" si="52"/>
        <v>3</v>
      </c>
    </row>
    <row r="5115">
      <c r="A5115" s="779"/>
      <c r="D5115" s="450" t="str">
        <f>Liquor!AC13</f>
        <v/>
      </c>
      <c r="E5115" s="450" t="str">
        <f>if(Liquor!AD13=0,"",if(ISBLANK(Liquor!AD13),"",Liquor!AD13))</f>
        <v/>
      </c>
      <c r="G5115" s="450" t="str">
        <f>if(Liquor!AD13=0,"",if(ISBLANK(Liquor!AD13),"",$B$5111))</f>
        <v/>
      </c>
      <c r="H5115" s="780">
        <f t="shared" si="52"/>
        <v>4</v>
      </c>
    </row>
    <row r="5116">
      <c r="A5116" s="779"/>
      <c r="D5116" s="784" t="str">
        <f>Liquor!AC14</f>
        <v/>
      </c>
      <c r="E5116" s="450" t="str">
        <f>if(Liquor!AD14=0,"",if(ISBLANK(Liquor!AD14),"",Liquor!AD14))</f>
        <v/>
      </c>
      <c r="G5116" s="450" t="str">
        <f>if(Liquor!AD14=0,"",if(ISBLANK(Liquor!AD14),"",$B$5111))</f>
        <v/>
      </c>
      <c r="H5116" s="780">
        <f t="shared" si="52"/>
        <v>5</v>
      </c>
    </row>
    <row r="5117">
      <c r="A5117" s="779"/>
      <c r="D5117" s="784" t="str">
        <f>Liquor!AC15</f>
        <v/>
      </c>
      <c r="E5117" s="450" t="str">
        <f>if(Liquor!AD15=0,"",if(ISBLANK(Liquor!AD15),"",Liquor!AD15))</f>
        <v/>
      </c>
      <c r="G5117" s="450" t="str">
        <f>if(Liquor!AD15=0,"",if(ISBLANK(Liquor!AD15),"",$B$5111))</f>
        <v/>
      </c>
      <c r="H5117" s="780">
        <f t="shared" si="52"/>
        <v>6</v>
      </c>
    </row>
    <row r="5118">
      <c r="A5118" s="779"/>
      <c r="D5118" s="784" t="str">
        <f>Liquor!AC16</f>
        <v/>
      </c>
      <c r="E5118" s="450" t="str">
        <f>if(Liquor!AD16=0,"",if(ISBLANK(Liquor!AD16),"",Liquor!AD16))</f>
        <v/>
      </c>
      <c r="G5118" s="450" t="str">
        <f>if(Liquor!AD16=0,"",if(ISBLANK(Liquor!AD16),"",$B$5111))</f>
        <v/>
      </c>
      <c r="H5118" s="780">
        <f t="shared" si="52"/>
        <v>7</v>
      </c>
    </row>
    <row r="5119">
      <c r="A5119" s="779"/>
      <c r="D5119" s="784" t="str">
        <f>Liquor!AC17</f>
        <v/>
      </c>
      <c r="E5119" s="450" t="str">
        <f>if(Liquor!AD17=0,"",if(ISBLANK(Liquor!AD17),"",Liquor!AD17))</f>
        <v/>
      </c>
      <c r="G5119" s="450" t="str">
        <f>if(Liquor!AD17=0,"",if(ISBLANK(Liquor!AD17),"",$B$5111))</f>
        <v/>
      </c>
      <c r="H5119" s="780">
        <f t="shared" si="52"/>
        <v>8</v>
      </c>
    </row>
    <row r="5120">
      <c r="A5120" s="779"/>
      <c r="D5120" s="784" t="str">
        <f>Liquor!AC18</f>
        <v/>
      </c>
      <c r="E5120" s="450" t="str">
        <f>if(Liquor!AD18=0,"",if(ISBLANK(Liquor!AD18),"",Liquor!AD18))</f>
        <v/>
      </c>
      <c r="G5120" s="450" t="str">
        <f>if(Liquor!AD18=0,"",if(ISBLANK(Liquor!AD18),"",$B$5111))</f>
        <v/>
      </c>
      <c r="H5120" s="780">
        <f t="shared" si="52"/>
        <v>9</v>
      </c>
    </row>
    <row r="5121">
      <c r="A5121" s="779"/>
      <c r="D5121" s="784" t="str">
        <f>Liquor!AC19</f>
        <v/>
      </c>
      <c r="E5121" s="450" t="str">
        <f>if(Liquor!AD19=0,"",if(ISBLANK(Liquor!AD19),"",Liquor!AD19))</f>
        <v/>
      </c>
      <c r="G5121" s="450" t="str">
        <f>if(Liquor!AD19=0,"",if(ISBLANK(Liquor!AD19),"",$B$5111))</f>
        <v/>
      </c>
      <c r="H5121" s="780">
        <f t="shared" si="52"/>
        <v>10</v>
      </c>
    </row>
    <row r="5122">
      <c r="A5122" s="779"/>
      <c r="D5122" s="784" t="str">
        <f>Liquor!AC20</f>
        <v/>
      </c>
      <c r="E5122" s="450" t="str">
        <f>if(Liquor!AD20=0,"",if(ISBLANK(Liquor!AD20),"",Liquor!AD20))</f>
        <v/>
      </c>
      <c r="G5122" s="450" t="str">
        <f>if(Liquor!AD20=0,"",if(ISBLANK(Liquor!AD20),"",$B$5111))</f>
        <v/>
      </c>
      <c r="H5122" s="780">
        <f t="shared" si="52"/>
        <v>11</v>
      </c>
    </row>
    <row r="5123">
      <c r="A5123" s="779"/>
      <c r="D5123" s="784" t="str">
        <f>Liquor!AC21</f>
        <v/>
      </c>
      <c r="E5123" s="450" t="str">
        <f>if(Liquor!AD21=0,"",if(ISBLANK(Liquor!AD21),"",Liquor!AD21))</f>
        <v/>
      </c>
      <c r="G5123" s="450" t="str">
        <f>if(Liquor!AD21=0,"",if(ISBLANK(Liquor!AD21),"",$B$5111))</f>
        <v/>
      </c>
      <c r="H5123" s="780">
        <f t="shared" si="52"/>
        <v>12</v>
      </c>
    </row>
    <row r="5124">
      <c r="A5124" s="779"/>
      <c r="D5124" s="784" t="str">
        <f>Liquor!AC22</f>
        <v/>
      </c>
      <c r="E5124" s="450" t="str">
        <f>if(Liquor!AD22=0,"",if(ISBLANK(Liquor!AD22),"",Liquor!AD22))</f>
        <v/>
      </c>
      <c r="G5124" s="450" t="str">
        <f>if(Liquor!AD22=0,"",if(ISBLANK(Liquor!AD22),"",$B$5111))</f>
        <v/>
      </c>
      <c r="H5124" s="780">
        <f t="shared" si="52"/>
        <v>13</v>
      </c>
    </row>
    <row r="5125">
      <c r="A5125" s="779"/>
      <c r="D5125" s="784" t="str">
        <f>Liquor!AC23</f>
        <v/>
      </c>
      <c r="E5125" s="450" t="str">
        <f>if(Liquor!AD23=0,"",if(ISBLANK(Liquor!AD23),"",Liquor!AD23))</f>
        <v/>
      </c>
      <c r="G5125" s="450" t="str">
        <f>if(Liquor!AD23=0,"",if(ISBLANK(Liquor!AD23),"",$B$5111))</f>
        <v/>
      </c>
      <c r="H5125" s="780">
        <f t="shared" si="52"/>
        <v>14</v>
      </c>
    </row>
    <row r="5126">
      <c r="A5126" s="779"/>
      <c r="D5126" s="450" t="str">
        <f>Liquor!AC24</f>
        <v/>
      </c>
      <c r="E5126" s="450" t="str">
        <f>if(Liquor!AD24=0,"",if(ISBLANK(Liquor!AD24),"",Liquor!AD24))</f>
        <v/>
      </c>
      <c r="G5126" s="450" t="str">
        <f>if(Liquor!AD24=0,"",if(ISBLANK(Liquor!AD24),"",$B$5111))</f>
        <v/>
      </c>
      <c r="H5126" s="780">
        <f t="shared" si="52"/>
        <v>15</v>
      </c>
    </row>
    <row r="5127">
      <c r="A5127" s="779"/>
      <c r="D5127" s="450" t="str">
        <f>Liquor!AC25</f>
        <v/>
      </c>
      <c r="E5127" s="450" t="str">
        <f>if(Liquor!AD25=0,"",if(ISBLANK(Liquor!AD25),"",Liquor!AD25))</f>
        <v/>
      </c>
      <c r="G5127" s="450" t="str">
        <f>if(Liquor!AD25=0,"",if(ISBLANK(Liquor!AD25),"",$B$5111))</f>
        <v/>
      </c>
      <c r="H5127" s="780">
        <f t="shared" si="52"/>
        <v>16</v>
      </c>
    </row>
    <row r="5128">
      <c r="A5128" s="779"/>
      <c r="D5128" s="450" t="str">
        <f>Liquor!AC26</f>
        <v/>
      </c>
      <c r="E5128" s="450" t="str">
        <f>if(Liquor!AD26=0,"",if(ISBLANK(Liquor!AD26),"",Liquor!AD26))</f>
        <v/>
      </c>
      <c r="G5128" s="450" t="str">
        <f>if(Liquor!AD26=0,"",if(ISBLANK(Liquor!AD26),"",$B$5111))</f>
        <v/>
      </c>
      <c r="H5128" s="780">
        <f t="shared" si="52"/>
        <v>17</v>
      </c>
    </row>
    <row r="5129">
      <c r="A5129" s="779"/>
      <c r="D5129" s="450" t="str">
        <f>Liquor!AC27</f>
        <v/>
      </c>
      <c r="E5129" s="450" t="str">
        <f>if(Liquor!AD27=0,"",if(ISBLANK(Liquor!AD27),"",Liquor!AD27))</f>
        <v/>
      </c>
      <c r="G5129" s="450" t="str">
        <f>if(Liquor!AD27=0,"",if(ISBLANK(Liquor!AD27),"",$B$5111))</f>
        <v/>
      </c>
      <c r="H5129" s="780">
        <f t="shared" si="52"/>
        <v>18</v>
      </c>
    </row>
    <row r="5130">
      <c r="A5130" s="779"/>
      <c r="D5130" s="450" t="str">
        <f>Liquor!AC28</f>
        <v/>
      </c>
      <c r="E5130" s="450" t="str">
        <f>if(Liquor!AD28=0,"",if(ISBLANK(Liquor!AD28),"",Liquor!AD28))</f>
        <v/>
      </c>
      <c r="G5130" s="450" t="str">
        <f>if(Liquor!AD28=0,"",if(ISBLANK(Liquor!AD28),"",$B$5111))</f>
        <v/>
      </c>
      <c r="H5130" s="780">
        <f t="shared" si="52"/>
        <v>19</v>
      </c>
    </row>
    <row r="5131">
      <c r="A5131" s="779"/>
      <c r="D5131" s="450" t="str">
        <f>Liquor!AC29</f>
        <v/>
      </c>
      <c r="E5131" s="450" t="str">
        <f>if(Liquor!AD29=0,"",if(ISBLANK(Liquor!AD29),"",Liquor!AD29))</f>
        <v/>
      </c>
      <c r="G5131" s="450" t="str">
        <f>if(Liquor!AD29=0,"",if(ISBLANK(Liquor!AD29),"",$B$5111))</f>
        <v/>
      </c>
      <c r="H5131" s="780">
        <f t="shared" si="52"/>
        <v>20</v>
      </c>
    </row>
    <row r="5132">
      <c r="A5132" s="779"/>
      <c r="D5132" s="450" t="str">
        <f>Liquor!AC30</f>
        <v/>
      </c>
      <c r="E5132" s="450" t="str">
        <f>if(Liquor!AD30=0,"",if(ISBLANK(Liquor!AD30),"",Liquor!AD30))</f>
        <v/>
      </c>
      <c r="G5132" s="450" t="str">
        <f>if(Liquor!AD30=0,"",if(ISBLANK(Liquor!AD30),"",$B$5111))</f>
        <v/>
      </c>
      <c r="H5132" s="780">
        <f t="shared" si="52"/>
        <v>21</v>
      </c>
    </row>
    <row r="5133">
      <c r="A5133" s="779"/>
      <c r="D5133" s="450" t="str">
        <f>Liquor!AC31</f>
        <v/>
      </c>
      <c r="E5133" s="450" t="str">
        <f>if(Liquor!AD31=0,"",if(ISBLANK(Liquor!AD31),"",Liquor!AD31))</f>
        <v/>
      </c>
      <c r="G5133" s="450" t="str">
        <f>if(Liquor!AD31=0,"",if(ISBLANK(Liquor!AD31),"",$B$5111))</f>
        <v/>
      </c>
      <c r="H5133" s="780">
        <f t="shared" si="52"/>
        <v>22</v>
      </c>
    </row>
    <row r="5134">
      <c r="A5134" s="779"/>
      <c r="D5134" s="450" t="str">
        <f>Liquor!AC32</f>
        <v/>
      </c>
      <c r="E5134" s="450" t="str">
        <f>if(Liquor!AD32=0,"",if(ISBLANK(Liquor!AD32),"",Liquor!AD32))</f>
        <v/>
      </c>
      <c r="G5134" s="450" t="str">
        <f>if(Liquor!AD32=0,"",if(ISBLANK(Liquor!AD32),"",$B$5111))</f>
        <v/>
      </c>
      <c r="H5134" s="780">
        <f t="shared" si="52"/>
        <v>23</v>
      </c>
    </row>
    <row r="5135">
      <c r="A5135" s="779"/>
      <c r="D5135" s="450" t="str">
        <f>Liquor!AC33</f>
        <v/>
      </c>
      <c r="E5135" s="450" t="str">
        <f>if(Liquor!AD33=0,"",if(ISBLANK(Liquor!AD33),"",Liquor!AD33))</f>
        <v/>
      </c>
      <c r="G5135" s="450" t="str">
        <f>if(Liquor!AD33=0,"",if(ISBLANK(Liquor!AD33),"",$B$5111))</f>
        <v/>
      </c>
      <c r="H5135" s="780">
        <f t="shared" si="52"/>
        <v>24</v>
      </c>
    </row>
    <row r="5136">
      <c r="A5136" s="779"/>
      <c r="D5136" s="450" t="str">
        <f>Liquor!AC34</f>
        <v/>
      </c>
      <c r="E5136" s="450" t="str">
        <f>if(Liquor!AD34=0,"",if(ISBLANK(Liquor!AD34),"",Liquor!AD34))</f>
        <v/>
      </c>
      <c r="G5136" s="450" t="str">
        <f>if(Liquor!AD34=0,"",if(ISBLANK(Liquor!AD34),"",$B$5111))</f>
        <v/>
      </c>
      <c r="H5136" s="780">
        <f t="shared" si="52"/>
        <v>25</v>
      </c>
    </row>
    <row r="5137">
      <c r="A5137" s="779"/>
      <c r="D5137" s="450" t="str">
        <f>Liquor!AC35</f>
        <v/>
      </c>
      <c r="E5137" s="450" t="str">
        <f>if(Liquor!AD35=0,"",if(ISBLANK(Liquor!AD35),"",Liquor!AD35))</f>
        <v/>
      </c>
      <c r="G5137" s="450" t="str">
        <f>if(Liquor!AD35=0,"",if(ISBLANK(Liquor!AD35),"",$B$5111))</f>
        <v/>
      </c>
      <c r="H5137" s="780">
        <f t="shared" si="52"/>
        <v>26</v>
      </c>
    </row>
    <row r="5138">
      <c r="A5138" s="779"/>
      <c r="D5138" s="450" t="str">
        <f>Liquor!AC36</f>
        <v/>
      </c>
      <c r="E5138" s="450" t="str">
        <f>if(Liquor!AD36=0,"",if(ISBLANK(Liquor!AD36),"",Liquor!AD36))</f>
        <v/>
      </c>
      <c r="G5138" s="450" t="str">
        <f>if(Liquor!AD36=0,"",if(ISBLANK(Liquor!AD36),"",$B$5111))</f>
        <v/>
      </c>
      <c r="H5138" s="780">
        <f t="shared" si="52"/>
        <v>27</v>
      </c>
    </row>
    <row r="5139">
      <c r="A5139" s="779"/>
      <c r="D5139" s="450" t="str">
        <f>Liquor!AC37</f>
        <v/>
      </c>
      <c r="E5139" s="450" t="str">
        <f>if(Liquor!AD37=0,"",if(ISBLANK(Liquor!AD37),"",Liquor!AD37))</f>
        <v/>
      </c>
      <c r="G5139" s="450" t="str">
        <f>if(Liquor!AD37=0,"",if(ISBLANK(Liquor!AD37),"",$B$5111))</f>
        <v/>
      </c>
      <c r="H5139" s="780">
        <f t="shared" si="52"/>
        <v>28</v>
      </c>
    </row>
    <row r="5140">
      <c r="A5140" s="779"/>
      <c r="D5140" s="450" t="str">
        <f>Liquor!AC38</f>
        <v/>
      </c>
      <c r="E5140" s="450" t="str">
        <f>if(Liquor!AD38=0,"",if(ISBLANK(Liquor!AD38),"",Liquor!AD38))</f>
        <v/>
      </c>
      <c r="G5140" s="450" t="str">
        <f>if(Liquor!AD38=0,"",if(ISBLANK(Liquor!AD38),"",$B$5111))</f>
        <v/>
      </c>
      <c r="H5140" s="780">
        <f t="shared" si="52"/>
        <v>29</v>
      </c>
    </row>
    <row r="5141">
      <c r="A5141" s="779"/>
      <c r="D5141" s="450" t="str">
        <f>Liquor!AC39</f>
        <v/>
      </c>
      <c r="E5141" s="450" t="str">
        <f>if(Liquor!AD39=0,"",if(ISBLANK(Liquor!AD39),"",Liquor!AD39))</f>
        <v/>
      </c>
      <c r="G5141" s="450" t="str">
        <f>if(Liquor!AD39=0,"",if(ISBLANK(Liquor!AD39),"",$B$5111))</f>
        <v/>
      </c>
      <c r="H5141" s="780">
        <f t="shared" si="52"/>
        <v>30</v>
      </c>
    </row>
    <row r="5142">
      <c r="A5142" s="779"/>
      <c r="D5142" s="450" t="str">
        <f>Liquor!AC40</f>
        <v/>
      </c>
      <c r="E5142" s="450" t="str">
        <f>if(Liquor!AD40=0,"",if(ISBLANK(Liquor!AD40),"",Liquor!AD40))</f>
        <v/>
      </c>
      <c r="G5142" s="450" t="str">
        <f>if(Liquor!AD40=0,"",if(ISBLANK(Liquor!AD40),"",$B$5111))</f>
        <v/>
      </c>
      <c r="H5142" s="780">
        <f t="shared" si="52"/>
        <v>31</v>
      </c>
    </row>
    <row r="5143">
      <c r="A5143" s="779"/>
      <c r="D5143" s="450" t="str">
        <f>Liquor!AC41</f>
        <v/>
      </c>
      <c r="E5143" s="450" t="str">
        <f>if(Liquor!AD41=0,"",if(ISBLANK(Liquor!AD41),"",Liquor!AD41))</f>
        <v/>
      </c>
      <c r="G5143" s="450" t="str">
        <f>if(Liquor!AD41=0,"",if(ISBLANK(Liquor!AD41),"",$B$5111))</f>
        <v/>
      </c>
      <c r="H5143" s="780">
        <f t="shared" si="52"/>
        <v>32</v>
      </c>
    </row>
    <row r="5144">
      <c r="A5144" s="779"/>
      <c r="D5144" s="450" t="str">
        <f>Liquor!AC42</f>
        <v/>
      </c>
      <c r="E5144" s="450" t="str">
        <f>if(Liquor!AD42=0,"",if(ISBLANK(Liquor!AD42),"",Liquor!AD42))</f>
        <v/>
      </c>
      <c r="G5144" s="450" t="str">
        <f>if(Liquor!AD42=0,"",if(ISBLANK(Liquor!AD42),"",$B$5111))</f>
        <v/>
      </c>
      <c r="H5144" s="780">
        <f t="shared" si="52"/>
        <v>33</v>
      </c>
    </row>
    <row r="5145">
      <c r="A5145" s="779"/>
      <c r="D5145" s="450" t="str">
        <f>Liquor!AC43</f>
        <v/>
      </c>
      <c r="E5145" s="450" t="str">
        <f>if(Liquor!AD43=0,"",if(ISBLANK(Liquor!AD43),"",Liquor!AD43))</f>
        <v/>
      </c>
      <c r="G5145" s="450" t="str">
        <f>if(Liquor!AD43=0,"",if(ISBLANK(Liquor!AD43),"",$B$5111))</f>
        <v/>
      </c>
      <c r="H5145" s="780">
        <f t="shared" si="52"/>
        <v>34</v>
      </c>
    </row>
    <row r="5146">
      <c r="A5146" s="779"/>
      <c r="D5146" s="450" t="str">
        <f>Liquor!AC44</f>
        <v/>
      </c>
      <c r="E5146" s="450" t="str">
        <f>if(Liquor!AD44=0,"",if(ISBLANK(Liquor!AD44),"",Liquor!AD44))</f>
        <v/>
      </c>
      <c r="G5146" s="450" t="str">
        <f>if(Liquor!AD44=0,"",if(ISBLANK(Liquor!AD44),"",$B$5111))</f>
        <v/>
      </c>
      <c r="H5146" s="780">
        <f t="shared" si="52"/>
        <v>35</v>
      </c>
    </row>
    <row r="5147">
      <c r="A5147" s="779"/>
      <c r="D5147" s="450" t="str">
        <f>Liquor!AC45</f>
        <v/>
      </c>
      <c r="E5147" s="450" t="str">
        <f>if(Liquor!AD45=0,"",if(ISBLANK(Liquor!AD45),"",Liquor!AD45))</f>
        <v/>
      </c>
      <c r="G5147" s="450" t="str">
        <f>if(Liquor!AD45=0,"",if(ISBLANK(Liquor!AD45),"",$B$5111))</f>
        <v/>
      </c>
      <c r="H5147" s="780">
        <f t="shared" si="52"/>
        <v>36</v>
      </c>
    </row>
    <row r="5148">
      <c r="A5148" s="779"/>
      <c r="D5148" s="450" t="str">
        <f>Liquor!AC46</f>
        <v/>
      </c>
      <c r="E5148" s="450" t="str">
        <f>if(Liquor!AD46=0,"",if(ISBLANK(Liquor!AD46),"",Liquor!AD46))</f>
        <v/>
      </c>
      <c r="G5148" s="450" t="str">
        <f>if(Liquor!AD46=0,"",if(ISBLANK(Liquor!AD46),"",$B$5111))</f>
        <v/>
      </c>
      <c r="H5148" s="780">
        <f t="shared" si="52"/>
        <v>37</v>
      </c>
    </row>
    <row r="5149">
      <c r="A5149" s="779"/>
      <c r="D5149" s="450" t="str">
        <f>Liquor!AC47</f>
        <v/>
      </c>
      <c r="E5149" s="450" t="str">
        <f>if(Liquor!AD47=0,"",if(ISBLANK(Liquor!AD47),"",Liquor!AD47))</f>
        <v/>
      </c>
      <c r="G5149" s="450" t="str">
        <f>if(Liquor!AD47=0,"",if(ISBLANK(Liquor!AD47),"",$B$5111))</f>
        <v/>
      </c>
      <c r="H5149" s="780">
        <f t="shared" si="52"/>
        <v>38</v>
      </c>
    </row>
    <row r="5150">
      <c r="A5150" s="779"/>
      <c r="D5150" s="450" t="str">
        <f>Liquor!AC48</f>
        <v/>
      </c>
      <c r="E5150" s="450" t="str">
        <f>if(Liquor!AD48=0,"",if(ISBLANK(Liquor!AD48),"",Liquor!AD48))</f>
        <v/>
      </c>
      <c r="G5150" s="450" t="str">
        <f>if(Liquor!AD48=0,"",if(ISBLANK(Liquor!AD48),"",$B$5111))</f>
        <v/>
      </c>
      <c r="H5150" s="780">
        <f t="shared" si="52"/>
        <v>39</v>
      </c>
    </row>
    <row r="5151">
      <c r="A5151" s="779"/>
      <c r="D5151" s="450" t="str">
        <f>Liquor!AC49</f>
        <v/>
      </c>
      <c r="E5151" s="450" t="str">
        <f>if(Liquor!AD49=0,"",if(ISBLANK(Liquor!AD49),"",Liquor!AD49))</f>
        <v/>
      </c>
      <c r="G5151" s="450" t="str">
        <f>if(Liquor!AD49=0,"",if(ISBLANK(Liquor!AD49),"",$B$5111))</f>
        <v/>
      </c>
      <c r="H5151" s="780">
        <f t="shared" si="52"/>
        <v>40</v>
      </c>
    </row>
    <row r="5152">
      <c r="A5152" s="779"/>
      <c r="D5152" s="450" t="str">
        <f>Liquor!AC50</f>
        <v/>
      </c>
      <c r="E5152" s="450" t="str">
        <f>if(Liquor!AD50=0,"",if(ISBLANK(Liquor!AD50),"",Liquor!AD50))</f>
        <v/>
      </c>
      <c r="G5152" s="450" t="str">
        <f>if(Liquor!AD50=0,"",if(ISBLANK(Liquor!AD50),"",$B$5111))</f>
        <v/>
      </c>
      <c r="H5152" s="780">
        <f t="shared" si="52"/>
        <v>41</v>
      </c>
    </row>
    <row r="5153">
      <c r="A5153" s="779"/>
      <c r="D5153" s="450" t="str">
        <f>Liquor!AC51</f>
        <v/>
      </c>
      <c r="E5153" s="450" t="str">
        <f>if(Liquor!AD51=0,"",if(ISBLANK(Liquor!AD51),"",Liquor!AD51))</f>
        <v/>
      </c>
      <c r="G5153" s="450" t="str">
        <f>if(Liquor!AD51=0,"",if(ISBLANK(Liquor!AD51),"",$B$5111))</f>
        <v/>
      </c>
      <c r="H5153" s="780">
        <f t="shared" si="52"/>
        <v>42</v>
      </c>
    </row>
    <row r="5154">
      <c r="A5154" s="779"/>
      <c r="D5154" s="450" t="str">
        <f>Liquor!AC52</f>
        <v/>
      </c>
      <c r="E5154" s="450" t="str">
        <f>if(Liquor!AD52=0,"",if(ISBLANK(Liquor!AD52),"",Liquor!AD52))</f>
        <v/>
      </c>
      <c r="G5154" s="450" t="str">
        <f>if(Liquor!AD52=0,"",if(ISBLANK(Liquor!AD52),"",$B$5111))</f>
        <v/>
      </c>
      <c r="H5154" s="780">
        <f t="shared" si="52"/>
        <v>43</v>
      </c>
    </row>
    <row r="5155">
      <c r="A5155" s="779"/>
      <c r="D5155" s="450" t="str">
        <f>Liquor!AC53</f>
        <v/>
      </c>
      <c r="E5155" s="450" t="str">
        <f>if(Liquor!AD53=0,"",if(ISBLANK(Liquor!AD53),"",Liquor!AD53))</f>
        <v/>
      </c>
      <c r="G5155" s="450" t="str">
        <f>if(Liquor!AD53=0,"",if(ISBLANK(Liquor!AD53),"",$B$5111))</f>
        <v/>
      </c>
      <c r="H5155" s="780">
        <f t="shared" si="52"/>
        <v>44</v>
      </c>
    </row>
    <row r="5156">
      <c r="A5156" s="779"/>
      <c r="D5156" s="450" t="str">
        <f>Liquor!AC54</f>
        <v/>
      </c>
      <c r="E5156" s="450" t="str">
        <f>if(Liquor!AD54=0,"",if(ISBLANK(Liquor!AD54),"",Liquor!AD54))</f>
        <v/>
      </c>
      <c r="G5156" s="450" t="str">
        <f>if(Liquor!AD54=0,"",if(ISBLANK(Liquor!AD54),"",$B$5111))</f>
        <v/>
      </c>
      <c r="H5156" s="780">
        <f t="shared" si="52"/>
        <v>45</v>
      </c>
    </row>
    <row r="5157">
      <c r="A5157" s="779"/>
      <c r="D5157" s="450" t="str">
        <f>Liquor!AC55</f>
        <v/>
      </c>
      <c r="E5157" s="450" t="str">
        <f>if(Liquor!AD55=0,"",if(ISBLANK(Liquor!AD55),"",Liquor!AD55))</f>
        <v/>
      </c>
      <c r="G5157" s="450" t="str">
        <f>if(Liquor!AD55=0,"",if(ISBLANK(Liquor!AD55),"",$B$5111))</f>
        <v/>
      </c>
      <c r="H5157" s="780">
        <f t="shared" si="52"/>
        <v>46</v>
      </c>
    </row>
    <row r="5158">
      <c r="A5158" s="779"/>
      <c r="D5158" s="450" t="str">
        <f>Liquor!AC56</f>
        <v/>
      </c>
      <c r="E5158" s="450" t="str">
        <f>if(Liquor!AD56=0,"",if(ISBLANK(Liquor!AD56),"",Liquor!AD56))</f>
        <v/>
      </c>
      <c r="G5158" s="450" t="str">
        <f>if(Liquor!AD56=0,"",if(ISBLANK(Liquor!AD56),"",$B$5111))</f>
        <v/>
      </c>
      <c r="H5158" s="780">
        <f t="shared" si="52"/>
        <v>47</v>
      </c>
    </row>
    <row r="5159">
      <c r="A5159" s="779"/>
      <c r="D5159" s="450" t="str">
        <f>Liquor!AC57</f>
        <v/>
      </c>
      <c r="E5159" s="450" t="str">
        <f>if(Liquor!AD57=0,"",if(ISBLANK(Liquor!AD57),"",Liquor!AD57))</f>
        <v/>
      </c>
      <c r="G5159" s="450" t="str">
        <f>if(Liquor!AD57=0,"",if(ISBLANK(Liquor!AD57),"",$B$5111))</f>
        <v/>
      </c>
      <c r="H5159" s="780">
        <f t="shared" si="52"/>
        <v>48</v>
      </c>
    </row>
    <row r="5160">
      <c r="A5160" s="779"/>
      <c r="D5160" s="450" t="str">
        <f>Liquor!AC58</f>
        <v/>
      </c>
      <c r="E5160" s="450" t="str">
        <f>if(Liquor!AD58=0,"",if(ISBLANK(Liquor!AD58),"",Liquor!AD58))</f>
        <v/>
      </c>
      <c r="G5160" s="450" t="str">
        <f>if(Liquor!AD58=0,"",if(ISBLANK(Liquor!AD58),"",$B$5111))</f>
        <v/>
      </c>
      <c r="H5160" s="780">
        <f t="shared" si="52"/>
        <v>49</v>
      </c>
    </row>
    <row r="5161">
      <c r="A5161" s="779"/>
      <c r="D5161" s="450" t="str">
        <f>Liquor!AC59</f>
        <v/>
      </c>
      <c r="E5161" s="450" t="str">
        <f>if(Liquor!AD59=0,"",if(ISBLANK(Liquor!AD59),"",Liquor!AD59))</f>
        <v/>
      </c>
      <c r="G5161" s="450" t="str">
        <f>if(Liquor!AD59=0,"",if(ISBLANK(Liquor!AD59),"",$B$5111))</f>
        <v/>
      </c>
      <c r="H5161" s="780">
        <f t="shared" si="52"/>
        <v>50</v>
      </c>
    </row>
    <row r="5162">
      <c r="A5162" s="779"/>
      <c r="D5162" s="450" t="str">
        <f>Liquor!AC60</f>
        <v/>
      </c>
      <c r="E5162" s="450" t="str">
        <f>if(Liquor!AD60=0,"",if(ISBLANK(Liquor!AD60),"",Liquor!AD60))</f>
        <v/>
      </c>
      <c r="G5162" s="450" t="str">
        <f>if(Liquor!AD60=0,"",if(ISBLANK(Liquor!AD60),"",$B$5111))</f>
        <v/>
      </c>
      <c r="H5162" s="780">
        <f t="shared" si="52"/>
        <v>51</v>
      </c>
    </row>
    <row r="5163">
      <c r="A5163" s="779"/>
      <c r="D5163" s="450" t="str">
        <f>Liquor!AC61</f>
        <v/>
      </c>
      <c r="E5163" s="450" t="str">
        <f>if(Liquor!AD61=0,"",if(ISBLANK(Liquor!AD61),"",Liquor!AD61))</f>
        <v/>
      </c>
      <c r="G5163" s="450" t="str">
        <f>if(Liquor!AD61=0,"",if(ISBLANK(Liquor!AD61),"",$B$5111))</f>
        <v/>
      </c>
      <c r="H5163" s="780">
        <f t="shared" si="52"/>
        <v>52</v>
      </c>
    </row>
    <row r="5164">
      <c r="A5164" s="779"/>
      <c r="D5164" s="450" t="str">
        <f>Liquor!AC62</f>
        <v/>
      </c>
      <c r="E5164" s="450" t="str">
        <f>if(Liquor!AD62=0,"",if(ISBLANK(Liquor!AD62),"",Liquor!AD62))</f>
        <v/>
      </c>
      <c r="G5164" s="450" t="str">
        <f>if(Liquor!AD62=0,"",if(ISBLANK(Liquor!AD62),"",$B$5111))</f>
        <v/>
      </c>
      <c r="H5164" s="780">
        <f t="shared" si="52"/>
        <v>53</v>
      </c>
    </row>
    <row r="5165">
      <c r="A5165" s="779"/>
      <c r="D5165" s="450" t="str">
        <f>Liquor!AC63</f>
        <v/>
      </c>
      <c r="E5165" s="450" t="str">
        <f>if(Liquor!AD63=0,"",if(ISBLANK(Liquor!AD63),"",Liquor!AD63))</f>
        <v/>
      </c>
      <c r="G5165" s="450" t="str">
        <f>if(Liquor!AD63=0,"",if(ISBLANK(Liquor!AD63),"",$B$5111))</f>
        <v/>
      </c>
      <c r="H5165" s="780">
        <f t="shared" si="52"/>
        <v>54</v>
      </c>
    </row>
    <row r="5166">
      <c r="A5166" s="779"/>
      <c r="D5166" s="450" t="str">
        <f>Liquor!AC64</f>
        <v/>
      </c>
      <c r="E5166" s="450" t="str">
        <f>if(Liquor!AD64=0,"",if(ISBLANK(Liquor!AD64),"",Liquor!AD64))</f>
        <v/>
      </c>
      <c r="G5166" s="450" t="str">
        <f>if(Liquor!AD64=0,"",if(ISBLANK(Liquor!AD64),"",$B$5111))</f>
        <v/>
      </c>
      <c r="H5166" s="780">
        <f t="shared" si="52"/>
        <v>55</v>
      </c>
    </row>
    <row r="5167">
      <c r="A5167" s="779"/>
      <c r="D5167" s="450" t="str">
        <f>Liquor!AC65</f>
        <v/>
      </c>
      <c r="E5167" s="450" t="str">
        <f>if(Liquor!AD65=0,"",if(ISBLANK(Liquor!AD65),"",Liquor!AD65))</f>
        <v/>
      </c>
      <c r="G5167" s="450" t="str">
        <f>if(Liquor!AD65=0,"",if(ISBLANK(Liquor!AD65),"",$B$5111))</f>
        <v/>
      </c>
      <c r="H5167" s="780">
        <f t="shared" si="52"/>
        <v>56</v>
      </c>
    </row>
    <row r="5168">
      <c r="A5168" s="779"/>
      <c r="D5168" s="450" t="str">
        <f>Liquor!AC66</f>
        <v/>
      </c>
      <c r="E5168" s="450" t="str">
        <f>if(Liquor!AD66=0,"",if(ISBLANK(Liquor!AD66),"",Liquor!AD66))</f>
        <v/>
      </c>
      <c r="G5168" s="450" t="str">
        <f>if(Liquor!AD66=0,"",if(ISBLANK(Liquor!AD66),"",$B$5111))</f>
        <v/>
      </c>
      <c r="H5168" s="780">
        <f t="shared" si="52"/>
        <v>57</v>
      </c>
    </row>
    <row r="5169">
      <c r="A5169" s="779"/>
      <c r="D5169" s="450" t="str">
        <f>Liquor!AC67</f>
        <v/>
      </c>
      <c r="E5169" s="450" t="str">
        <f>if(Liquor!AD67=0,"",if(ISBLANK(Liquor!AD67),"",Liquor!AD67))</f>
        <v/>
      </c>
      <c r="G5169" s="450" t="str">
        <f>if(Liquor!AD67=0,"",if(ISBLANK(Liquor!AD67),"",$B$5111))</f>
        <v/>
      </c>
      <c r="H5169" s="780">
        <f t="shared" si="52"/>
        <v>58</v>
      </c>
    </row>
    <row r="5170">
      <c r="A5170" s="779"/>
      <c r="D5170" s="450" t="str">
        <f>Liquor!AC68</f>
        <v/>
      </c>
      <c r="E5170" s="450" t="str">
        <f>if(Liquor!AD68=0,"",if(ISBLANK(Liquor!AD68),"",Liquor!AD68))</f>
        <v/>
      </c>
      <c r="G5170" s="450" t="str">
        <f>if(Liquor!AD68=0,"",if(ISBLANK(Liquor!AD68),"",$B$5111))</f>
        <v/>
      </c>
      <c r="H5170" s="780">
        <f t="shared" si="52"/>
        <v>59</v>
      </c>
    </row>
    <row r="5171">
      <c r="A5171" s="779"/>
      <c r="D5171" s="450" t="str">
        <f>Liquor!AC69</f>
        <v/>
      </c>
      <c r="E5171" s="450" t="str">
        <f>if(Liquor!AD69=0,"",if(ISBLANK(Liquor!AD69),"",Liquor!AD69))</f>
        <v/>
      </c>
      <c r="G5171" s="450" t="str">
        <f>if(Liquor!AD69=0,"",if(ISBLANK(Liquor!AD69),"",$B$5111))</f>
        <v/>
      </c>
      <c r="H5171" s="780">
        <f t="shared" si="52"/>
        <v>60</v>
      </c>
    </row>
    <row r="5172">
      <c r="A5172" s="779"/>
      <c r="D5172" s="450" t="str">
        <f>Liquor!AC70</f>
        <v/>
      </c>
      <c r="E5172" s="450" t="str">
        <f>if(Liquor!AD70=0,"",if(ISBLANK(Liquor!AD70),"",Liquor!AD70))</f>
        <v/>
      </c>
      <c r="G5172" s="450" t="str">
        <f>if(Liquor!AD70=0,"",if(ISBLANK(Liquor!AD70),"",$B$5111))</f>
        <v/>
      </c>
      <c r="H5172" s="780">
        <f t="shared" si="52"/>
        <v>61</v>
      </c>
    </row>
    <row r="5173">
      <c r="A5173" s="779"/>
      <c r="D5173" s="450" t="str">
        <f>Liquor!AC71</f>
        <v/>
      </c>
      <c r="E5173" s="450" t="str">
        <f>if(Liquor!AD71=0,"",if(ISBLANK(Liquor!AD71),"",Liquor!AD71))</f>
        <v/>
      </c>
      <c r="G5173" s="450" t="str">
        <f>if(Liquor!AD71=0,"",if(ISBLANK(Liquor!AD71),"",$B$5111))</f>
        <v/>
      </c>
      <c r="H5173" s="780">
        <f t="shared" si="52"/>
        <v>62</v>
      </c>
    </row>
    <row r="5174">
      <c r="A5174" s="779"/>
      <c r="D5174" s="450" t="str">
        <f>Liquor!AC72</f>
        <v/>
      </c>
      <c r="E5174" s="450" t="str">
        <f>if(Liquor!AD72=0,"",if(ISBLANK(Liquor!AD72),"",Liquor!AD72))</f>
        <v/>
      </c>
      <c r="G5174" s="450" t="str">
        <f>if(Liquor!AD72=0,"",if(ISBLANK(Liquor!AD72),"",$B$5111))</f>
        <v/>
      </c>
      <c r="H5174" s="780">
        <f t="shared" si="52"/>
        <v>63</v>
      </c>
    </row>
    <row r="5175">
      <c r="A5175" s="779"/>
      <c r="D5175" s="450" t="str">
        <f>Liquor!AC73</f>
        <v/>
      </c>
      <c r="E5175" s="450" t="str">
        <f>if(Liquor!AD73=0,"",if(ISBLANK(Liquor!AD73),"",Liquor!AD73))</f>
        <v/>
      </c>
      <c r="G5175" s="450" t="str">
        <f>if(Liquor!AD73=0,"",if(ISBLANK(Liquor!AD73),"",$B$5111))</f>
        <v/>
      </c>
      <c r="H5175" s="780">
        <f t="shared" si="52"/>
        <v>64</v>
      </c>
    </row>
    <row r="5176">
      <c r="A5176" s="779"/>
      <c r="D5176" s="450" t="str">
        <f>Liquor!AC74</f>
        <v/>
      </c>
      <c r="E5176" s="450" t="str">
        <f>if(Liquor!AD74=0,"",if(ISBLANK(Liquor!AD74),"",Liquor!AD74))</f>
        <v/>
      </c>
      <c r="G5176" s="450" t="str">
        <f>if(Liquor!AD74=0,"",if(ISBLANK(Liquor!AD74),"",$B$5111))</f>
        <v/>
      </c>
      <c r="H5176" s="780">
        <f t="shared" si="52"/>
        <v>65</v>
      </c>
    </row>
    <row r="5177">
      <c r="A5177" s="779"/>
      <c r="D5177" s="450" t="str">
        <f>Liquor!AC75</f>
        <v/>
      </c>
      <c r="E5177" s="450" t="str">
        <f>if(Liquor!AD75=0,"",if(ISBLANK(Liquor!AD75),"",Liquor!AD75))</f>
        <v/>
      </c>
      <c r="G5177" s="450" t="str">
        <f>if(Liquor!AD75=0,"",if(ISBLANK(Liquor!AD75),"",$B$5111))</f>
        <v/>
      </c>
      <c r="H5177" s="780">
        <f t="shared" si="52"/>
        <v>66</v>
      </c>
    </row>
    <row r="5178">
      <c r="A5178" s="779"/>
      <c r="D5178" s="450" t="str">
        <f>Liquor!AC76</f>
        <v/>
      </c>
      <c r="E5178" s="450" t="str">
        <f>if(Liquor!AD76=0,"",if(ISBLANK(Liquor!AD76),"",Liquor!AD76))</f>
        <v/>
      </c>
      <c r="G5178" s="450" t="str">
        <f>if(Liquor!AD76=0,"",if(ISBLANK(Liquor!AD76),"",$B$5111))</f>
        <v/>
      </c>
      <c r="H5178" s="780">
        <f t="shared" si="52"/>
        <v>67</v>
      </c>
    </row>
    <row r="5179">
      <c r="A5179" s="779"/>
      <c r="D5179" s="450" t="str">
        <f>Liquor!AC77</f>
        <v/>
      </c>
      <c r="E5179" s="450" t="str">
        <f>if(Liquor!AD77=0,"",if(ISBLANK(Liquor!AD77),"",Liquor!AD77))</f>
        <v/>
      </c>
      <c r="G5179" s="450" t="str">
        <f>if(Liquor!AD77=0,"",if(ISBLANK(Liquor!AD77),"",$B$5111))</f>
        <v/>
      </c>
      <c r="H5179" s="780">
        <f t="shared" si="52"/>
        <v>68</v>
      </c>
    </row>
    <row r="5180">
      <c r="A5180" s="779"/>
      <c r="D5180" s="450" t="str">
        <f>Liquor!AC78</f>
        <v/>
      </c>
      <c r="E5180" s="450" t="str">
        <f>if(Liquor!AD78=0,"",if(ISBLANK(Liquor!AD78),"",Liquor!AD78))</f>
        <v/>
      </c>
      <c r="G5180" s="450" t="str">
        <f>if(Liquor!AD78=0,"",if(ISBLANK(Liquor!AD78),"",$B$5111))</f>
        <v/>
      </c>
      <c r="H5180" s="780">
        <f t="shared" si="52"/>
        <v>69</v>
      </c>
    </row>
    <row r="5181">
      <c r="A5181" s="779"/>
      <c r="D5181" s="450" t="str">
        <f>Liquor!AC79</f>
        <v/>
      </c>
      <c r="E5181" s="450" t="str">
        <f>if(Liquor!AD79=0,"",if(ISBLANK(Liquor!AD79),"",Liquor!AD79))</f>
        <v/>
      </c>
      <c r="G5181" s="450" t="str">
        <f>if(Liquor!AD79=0,"",if(ISBLANK(Liquor!AD79),"",$B$5111))</f>
        <v/>
      </c>
      <c r="H5181" s="780">
        <f t="shared" si="52"/>
        <v>70</v>
      </c>
    </row>
    <row r="5182">
      <c r="A5182" s="779"/>
      <c r="D5182" s="450" t="str">
        <f>Liquor!AC80</f>
        <v/>
      </c>
      <c r="E5182" s="450" t="str">
        <f>if(Liquor!AD80=0,"",if(ISBLANK(Liquor!AD80),"",Liquor!AD80))</f>
        <v/>
      </c>
      <c r="G5182" s="450" t="str">
        <f>if(Liquor!AD80=0,"",if(ISBLANK(Liquor!AD80),"",$B$5111))</f>
        <v/>
      </c>
      <c r="H5182" s="780">
        <f t="shared" si="52"/>
        <v>71</v>
      </c>
    </row>
    <row r="5183">
      <c r="A5183" s="779"/>
      <c r="D5183" s="450" t="str">
        <f>Liquor!AC81</f>
        <v/>
      </c>
      <c r="E5183" s="450" t="str">
        <f>if(Liquor!AD81=0,"",if(ISBLANK(Liquor!AD81),"",Liquor!AD81))</f>
        <v/>
      </c>
      <c r="G5183" s="450" t="str">
        <f>if(Liquor!AD81=0,"",if(ISBLANK(Liquor!AD81),"",$B$5111))</f>
        <v/>
      </c>
      <c r="H5183" s="780">
        <f t="shared" si="52"/>
        <v>72</v>
      </c>
    </row>
    <row r="5184">
      <c r="A5184" s="779"/>
      <c r="D5184" s="450" t="str">
        <f>Liquor!AC82</f>
        <v/>
      </c>
      <c r="E5184" s="450" t="str">
        <f>if(Liquor!AD82=0,"",if(ISBLANK(Liquor!AD82),"",Liquor!AD82))</f>
        <v/>
      </c>
      <c r="G5184" s="450" t="str">
        <f>if(Liquor!AD82=0,"",if(ISBLANK(Liquor!AD82),"",$B$5111))</f>
        <v/>
      </c>
      <c r="H5184" s="780">
        <f t="shared" si="52"/>
        <v>73</v>
      </c>
    </row>
    <row r="5185">
      <c r="A5185" s="779"/>
      <c r="D5185" s="450" t="str">
        <f>Liquor!AC83</f>
        <v/>
      </c>
      <c r="E5185" s="450" t="str">
        <f>if(Liquor!AD83=0,"",if(ISBLANK(Liquor!AD83),"",Liquor!AD83))</f>
        <v/>
      </c>
      <c r="G5185" s="450" t="str">
        <f>if(Liquor!AD83=0,"",if(ISBLANK(Liquor!AD83),"",$B$5111))</f>
        <v/>
      </c>
      <c r="H5185" s="780">
        <f t="shared" si="52"/>
        <v>74</v>
      </c>
    </row>
    <row r="5186">
      <c r="A5186" s="779"/>
      <c r="D5186" s="450" t="str">
        <f>Liquor!AC84</f>
        <v/>
      </c>
      <c r="E5186" s="450" t="str">
        <f>if(Liquor!AD84=0,"",if(ISBLANK(Liquor!AD84),"",Liquor!AD84))</f>
        <v/>
      </c>
      <c r="G5186" s="450" t="str">
        <f>if(Liquor!AD84=0,"",if(ISBLANK(Liquor!AD84),"",$B$5111))</f>
        <v/>
      </c>
      <c r="H5186" s="780">
        <f t="shared" si="52"/>
        <v>75</v>
      </c>
    </row>
    <row r="5187">
      <c r="A5187" s="779"/>
      <c r="D5187" s="450" t="str">
        <f>Liquor!AC85</f>
        <v/>
      </c>
      <c r="E5187" s="450" t="str">
        <f>if(Liquor!AD85=0,"",if(ISBLANK(Liquor!AD85),"",Liquor!AD85))</f>
        <v/>
      </c>
      <c r="G5187" s="450" t="str">
        <f>if(Liquor!AD85=0,"",if(ISBLANK(Liquor!AD85),"",$B$5111))</f>
        <v/>
      </c>
      <c r="H5187" s="780">
        <f t="shared" si="52"/>
        <v>76</v>
      </c>
    </row>
    <row r="5188">
      <c r="A5188" s="779"/>
      <c r="D5188" s="450" t="str">
        <f>Liquor!AC86</f>
        <v/>
      </c>
      <c r="E5188" s="450" t="str">
        <f>if(Liquor!AD86=0,"",if(ISBLANK(Liquor!AD86),"",Liquor!AD86))</f>
        <v/>
      </c>
      <c r="G5188" s="450" t="str">
        <f>if(Liquor!AD86=0,"",if(ISBLANK(Liquor!AD86),"",$B$5111))</f>
        <v/>
      </c>
      <c r="H5188" s="780">
        <f t="shared" si="52"/>
        <v>77</v>
      </c>
    </row>
    <row r="5189">
      <c r="A5189" s="779"/>
      <c r="D5189" s="450" t="str">
        <f>Liquor!AC87</f>
        <v/>
      </c>
      <c r="E5189" s="450" t="str">
        <f>if(Liquor!AD87=0,"",if(ISBLANK(Liquor!AD87),"",Liquor!AD87))</f>
        <v/>
      </c>
      <c r="G5189" s="450" t="str">
        <f>if(Liquor!AD87=0,"",if(ISBLANK(Liquor!AD87),"",$B$5111))</f>
        <v/>
      </c>
      <c r="H5189" s="780">
        <f t="shared" si="52"/>
        <v>78</v>
      </c>
    </row>
    <row r="5190">
      <c r="A5190" s="779"/>
      <c r="D5190" s="450" t="str">
        <f>Liquor!AC88</f>
        <v/>
      </c>
      <c r="E5190" s="450" t="str">
        <f>if(Liquor!AD88=0,"",if(ISBLANK(Liquor!AD88),"",Liquor!AD88))</f>
        <v/>
      </c>
      <c r="G5190" s="450" t="str">
        <f>if(Liquor!AD88=0,"",if(ISBLANK(Liquor!AD88),"",$B$5111))</f>
        <v/>
      </c>
      <c r="H5190" s="780">
        <f t="shared" si="52"/>
        <v>79</v>
      </c>
    </row>
    <row r="5191">
      <c r="A5191" s="779"/>
      <c r="D5191" s="450" t="str">
        <f>Liquor!AC89</f>
        <v/>
      </c>
      <c r="E5191" s="450" t="str">
        <f>if(Liquor!AD89=0,"",if(ISBLANK(Liquor!AD89),"",Liquor!AD89))</f>
        <v/>
      </c>
      <c r="G5191" s="450" t="str">
        <f>if(Liquor!AD89=0,"",if(ISBLANK(Liquor!AD89),"",$B$5111))</f>
        <v/>
      </c>
      <c r="H5191" s="780">
        <f t="shared" si="52"/>
        <v>80</v>
      </c>
    </row>
    <row r="5192">
      <c r="A5192" s="779"/>
      <c r="D5192" s="450" t="str">
        <f>Liquor!AC90</f>
        <v/>
      </c>
      <c r="E5192" s="450" t="str">
        <f>if(Liquor!AD90=0,"",if(ISBLANK(Liquor!AD90),"",Liquor!AD90))</f>
        <v/>
      </c>
      <c r="G5192" s="450" t="str">
        <f>if(Liquor!AD90=0,"",if(ISBLANK(Liquor!AD90),"",$B$5111))</f>
        <v/>
      </c>
      <c r="H5192" s="780">
        <f t="shared" si="52"/>
        <v>81</v>
      </c>
    </row>
    <row r="5193">
      <c r="A5193" s="779"/>
      <c r="D5193" s="450" t="str">
        <f>Liquor!AC91</f>
        <v/>
      </c>
      <c r="E5193" s="450" t="str">
        <f>if(Liquor!AD91=0,"",if(ISBLANK(Liquor!AD91),"",Liquor!AD91))</f>
        <v/>
      </c>
      <c r="G5193" s="450" t="str">
        <f>if(Liquor!AD91=0,"",if(ISBLANK(Liquor!AD91),"",$B$5111))</f>
        <v/>
      </c>
      <c r="H5193" s="780">
        <f t="shared" si="52"/>
        <v>82</v>
      </c>
    </row>
    <row r="5194">
      <c r="A5194" s="779"/>
      <c r="D5194" s="450" t="str">
        <f>Liquor!AC92</f>
        <v/>
      </c>
      <c r="E5194" s="450" t="str">
        <f>if(Liquor!AD92=0,"",if(ISBLANK(Liquor!AD92),"",Liquor!AD92))</f>
        <v/>
      </c>
      <c r="G5194" s="450" t="str">
        <f>if(Liquor!AD92=0,"",if(ISBLANK(Liquor!AD92),"",$B$5111))</f>
        <v/>
      </c>
      <c r="H5194" s="780">
        <f t="shared" si="52"/>
        <v>83</v>
      </c>
    </row>
    <row r="5195">
      <c r="A5195" s="779"/>
      <c r="D5195" s="450" t="str">
        <f>Liquor!AC93</f>
        <v/>
      </c>
      <c r="E5195" s="450" t="str">
        <f>if(Liquor!AD93=0,"",if(ISBLANK(Liquor!AD93),"",Liquor!AD93))</f>
        <v/>
      </c>
      <c r="G5195" s="450" t="str">
        <f>if(Liquor!AD93=0,"",if(ISBLANK(Liquor!AD93),"",$B$5111))</f>
        <v/>
      </c>
      <c r="H5195" s="780">
        <f t="shared" si="52"/>
        <v>84</v>
      </c>
    </row>
    <row r="5196">
      <c r="A5196" s="779"/>
      <c r="D5196" s="450" t="str">
        <f>Liquor!AC94</f>
        <v/>
      </c>
      <c r="E5196" s="450" t="str">
        <f>if(Liquor!AD94=0,"",if(ISBLANK(Liquor!AD94),"",Liquor!AD94))</f>
        <v/>
      </c>
      <c r="G5196" s="450" t="str">
        <f>if(Liquor!AD94=0,"",if(ISBLANK(Liquor!AD94),"",$B$5111))</f>
        <v/>
      </c>
      <c r="H5196" s="780">
        <f t="shared" si="52"/>
        <v>85</v>
      </c>
    </row>
    <row r="5197">
      <c r="A5197" s="779"/>
      <c r="D5197" s="450" t="str">
        <f>Liquor!AC95</f>
        <v/>
      </c>
      <c r="E5197" s="450" t="str">
        <f>if(Liquor!AD95=0,"",if(ISBLANK(Liquor!AD95),"",Liquor!AD95))</f>
        <v/>
      </c>
      <c r="G5197" s="450" t="str">
        <f>if(Liquor!AD95=0,"",if(ISBLANK(Liquor!AD95),"",$B$5111))</f>
        <v/>
      </c>
      <c r="H5197" s="780">
        <f t="shared" si="52"/>
        <v>86</v>
      </c>
    </row>
    <row r="5198">
      <c r="A5198" s="779"/>
      <c r="D5198" s="450" t="str">
        <f>Liquor!AC96</f>
        <v/>
      </c>
      <c r="E5198" s="450" t="str">
        <f>if(Liquor!AD96=0,"",if(ISBLANK(Liquor!AD96),"",Liquor!AD96))</f>
        <v/>
      </c>
      <c r="G5198" s="450" t="str">
        <f>if(Liquor!AD96=0,"",if(ISBLANK(Liquor!AD96),"",$B$5111))</f>
        <v/>
      </c>
      <c r="H5198" s="780">
        <f t="shared" si="52"/>
        <v>87</v>
      </c>
    </row>
    <row r="5199">
      <c r="A5199" s="779"/>
      <c r="D5199" s="450" t="str">
        <f>Liquor!AC97</f>
        <v/>
      </c>
      <c r="E5199" s="450" t="str">
        <f>if(Liquor!AD97=0,"",if(ISBLANK(Liquor!AD97),"",Liquor!AD97))</f>
        <v/>
      </c>
      <c r="G5199" s="450" t="str">
        <f>if(Liquor!AD97=0,"",if(ISBLANK(Liquor!AD97),"",$B$5111))</f>
        <v/>
      </c>
      <c r="H5199" s="780">
        <f t="shared" si="52"/>
        <v>88</v>
      </c>
    </row>
    <row r="5200">
      <c r="A5200" s="779"/>
      <c r="D5200" s="450" t="str">
        <f>Liquor!AC98</f>
        <v/>
      </c>
      <c r="E5200" s="450" t="str">
        <f>if(Liquor!AD98=0,"",if(ISBLANK(Liquor!AD98),"",Liquor!AD98))</f>
        <v/>
      </c>
      <c r="G5200" s="450" t="str">
        <f>if(Liquor!AD98=0,"",if(ISBLANK(Liquor!AD98),"",$B$5111))</f>
        <v/>
      </c>
      <c r="H5200" s="780">
        <f t="shared" si="52"/>
        <v>89</v>
      </c>
    </row>
    <row r="5201">
      <c r="A5201" s="779"/>
      <c r="D5201" s="450" t="str">
        <f>Liquor!AC99</f>
        <v/>
      </c>
      <c r="E5201" s="450" t="str">
        <f>if(Liquor!AD99=0,"",if(ISBLANK(Liquor!AD99),"",Liquor!AD99))</f>
        <v/>
      </c>
      <c r="G5201" s="450" t="str">
        <f>if(Liquor!AD99=0,"",if(ISBLANK(Liquor!AD99),"",$B$5111))</f>
        <v/>
      </c>
      <c r="H5201" s="780">
        <f t="shared" si="52"/>
        <v>90</v>
      </c>
    </row>
    <row r="5202">
      <c r="A5202" s="779"/>
      <c r="D5202" s="450" t="str">
        <f>Liquor!AC100</f>
        <v/>
      </c>
      <c r="E5202" s="450" t="str">
        <f>if(Liquor!AD100=0,"",if(ISBLANK(Liquor!AD100),"",Liquor!AD100))</f>
        <v/>
      </c>
      <c r="G5202" s="450" t="str">
        <f>if(Liquor!AD100=0,"",if(ISBLANK(Liquor!AD100),"",$B$5111))</f>
        <v/>
      </c>
      <c r="H5202" s="780">
        <f t="shared" si="52"/>
        <v>91</v>
      </c>
    </row>
    <row r="5203">
      <c r="A5203" s="779"/>
      <c r="D5203" s="450" t="str">
        <f>Liquor!AC101</f>
        <v/>
      </c>
      <c r="E5203" s="450" t="str">
        <f>if(Liquor!AD101=0,"",if(ISBLANK(Liquor!AD101),"",Liquor!AD101))</f>
        <v/>
      </c>
      <c r="G5203" s="450" t="str">
        <f>if(Liquor!AD101=0,"",if(ISBLANK(Liquor!AD101),"",$B$5111))</f>
        <v/>
      </c>
      <c r="H5203" s="780">
        <f t="shared" si="52"/>
        <v>92</v>
      </c>
    </row>
    <row r="5204">
      <c r="A5204" s="779"/>
      <c r="D5204" s="450" t="str">
        <f>Liquor!AC102</f>
        <v/>
      </c>
      <c r="E5204" s="450" t="str">
        <f>if(Liquor!AD102=0,"",if(ISBLANK(Liquor!AD102),"",Liquor!AD102))</f>
        <v/>
      </c>
      <c r="G5204" s="450" t="str">
        <f>if(Liquor!AD102=0,"",if(ISBLANK(Liquor!AD102),"",$B$5111))</f>
        <v/>
      </c>
      <c r="H5204" s="780">
        <f t="shared" si="52"/>
        <v>93</v>
      </c>
    </row>
    <row r="5205">
      <c r="A5205" s="779"/>
      <c r="D5205" s="450" t="str">
        <f>Liquor!AC103</f>
        <v/>
      </c>
      <c r="E5205" s="450" t="str">
        <f>if(Liquor!AD103=0,"",if(ISBLANK(Liquor!AD103),"",Liquor!AD103))</f>
        <v/>
      </c>
      <c r="G5205" s="450" t="str">
        <f>if(Liquor!AD103=0,"",if(ISBLANK(Liquor!AD103),"",$B$5111))</f>
        <v/>
      </c>
      <c r="H5205" s="780">
        <f t="shared" si="52"/>
        <v>94</v>
      </c>
    </row>
    <row r="5206">
      <c r="A5206" s="779"/>
      <c r="D5206" s="450" t="str">
        <f>Liquor!AC104</f>
        <v/>
      </c>
      <c r="E5206" s="450" t="str">
        <f>if(Liquor!AD104=0,"",if(ISBLANK(Liquor!AD104),"",Liquor!AD104))</f>
        <v/>
      </c>
      <c r="G5206" s="450" t="str">
        <f>if(Liquor!AD104=0,"",if(ISBLANK(Liquor!AD104),"",$B$5111))</f>
        <v/>
      </c>
      <c r="H5206" s="780">
        <f t="shared" si="52"/>
        <v>95</v>
      </c>
    </row>
    <row r="5207">
      <c r="A5207" s="779"/>
      <c r="D5207" s="450" t="str">
        <f>Liquor!AC105</f>
        <v/>
      </c>
      <c r="E5207" s="450" t="str">
        <f>if(Liquor!AD105=0,"",if(ISBLANK(Liquor!AD105),"",Liquor!AD105))</f>
        <v/>
      </c>
      <c r="G5207" s="450" t="str">
        <f>if(Liquor!AD105=0,"",if(ISBLANK(Liquor!AD105),"",$B$5111))</f>
        <v/>
      </c>
      <c r="H5207" s="780">
        <f t="shared" si="52"/>
        <v>96</v>
      </c>
    </row>
    <row r="5208">
      <c r="A5208" s="779"/>
      <c r="D5208" s="450" t="str">
        <f>Liquor!AC106</f>
        <v/>
      </c>
      <c r="E5208" s="450" t="str">
        <f>if(Liquor!AD106=0,"",if(ISBLANK(Liquor!AD106),"",Liquor!AD106))</f>
        <v/>
      </c>
      <c r="G5208" s="450" t="str">
        <f>if(Liquor!AD106=0,"",if(ISBLANK(Liquor!AD106),"",$B$5111))</f>
        <v/>
      </c>
      <c r="H5208" s="780">
        <f t="shared" si="52"/>
        <v>97</v>
      </c>
    </row>
    <row r="5209">
      <c r="A5209" s="779"/>
      <c r="D5209" s="450" t="str">
        <f>Liquor!AC107</f>
        <v/>
      </c>
      <c r="E5209" s="450" t="str">
        <f>if(Liquor!AD107=0,"",if(ISBLANK(Liquor!AD107),"",Liquor!AD107))</f>
        <v/>
      </c>
      <c r="G5209" s="450" t="str">
        <f>if(Liquor!AD107=0,"",if(ISBLANK(Liquor!AD107),"",$B$5111))</f>
        <v/>
      </c>
      <c r="H5209" s="780">
        <f t="shared" si="52"/>
        <v>98</v>
      </c>
    </row>
    <row r="5210">
      <c r="A5210" s="779"/>
      <c r="D5210" s="450" t="str">
        <f>Liquor!AC108</f>
        <v/>
      </c>
      <c r="E5210" s="450" t="str">
        <f>if(Liquor!AD108=0,"",if(ISBLANK(Liquor!AD108),"",Liquor!AD108))</f>
        <v/>
      </c>
      <c r="G5210" s="450" t="str">
        <f>if(Liquor!AD108=0,"",if(ISBLANK(Liquor!AD108),"",$B$5111))</f>
        <v/>
      </c>
      <c r="H5210" s="780">
        <f t="shared" si="52"/>
        <v>99</v>
      </c>
    </row>
    <row r="5211">
      <c r="A5211" s="779"/>
      <c r="D5211" s="450" t="str">
        <f>Liquor!AC109</f>
        <v/>
      </c>
      <c r="E5211" s="450" t="str">
        <f>if(Liquor!AD109=0,"",if(ISBLANK(Liquor!AD109),"",Liquor!AD109))</f>
        <v/>
      </c>
      <c r="G5211" s="450" t="str">
        <f>if(Liquor!AD109=0,"",if(ISBLANK(Liquor!AD109),"",$B$5111))</f>
        <v/>
      </c>
      <c r="H5211" s="780">
        <f t="shared" si="52"/>
        <v>100</v>
      </c>
    </row>
    <row r="5212">
      <c r="A5212" s="779"/>
      <c r="H5212" s="780"/>
    </row>
    <row r="5213">
      <c r="A5213" s="779"/>
      <c r="H5213" s="780"/>
    </row>
    <row r="5214">
      <c r="A5214" s="779"/>
      <c r="H5214" s="780"/>
    </row>
    <row r="5215">
      <c r="A5215" s="791" t="str">
        <f>Liquor!AC8&amp;" "&amp;Liquor!AF9</f>
        <v>Optional Liquor Category Double $</v>
      </c>
      <c r="B5215" s="784" t="str">
        <f>SUBSTITUTE(A5215,"$","")</f>
        <v>Optional Liquor Category Double </v>
      </c>
      <c r="H5215" s="780"/>
    </row>
    <row r="5216">
      <c r="A5216" s="791"/>
      <c r="B5216" s="784"/>
      <c r="D5216" s="795" t="str">
        <f>if(Liquor!AF10=0,"",if(ISBLANK(Liquor!AF10),"",if(AND(MOC!$J$161=true,MOC!$J$162=false),MOC!$I$164&amp;Liquor!AC10,if(AND(MOC!$J$161=false,MOC!$J$162=true),Liquor!AC10&amp;MOC!$I$162,if(AND(MOC!$J$161=true,MOC!$J$162=true),MOC!$I$161&amp;Liquor!AC10&amp;MOC!$I$165,Liquor!AC10)))))</f>
        <v/>
      </c>
      <c r="E5216" s="450" t="str">
        <f>if(Liquor!AD10=0,"",if(ISBLANK(Liquor!AD10),"",Liquor!AD10))</f>
        <v/>
      </c>
      <c r="G5216" s="450" t="str">
        <f>Substitute(if(Liquor!AD10=0,"",if(ISBLANK(Liquor!AD10),"",if(AND(MOC!$J$164=true,MOC!$J$165=false),MOC!$I$164&amp;$B$5215,if(AND(MOC!$J$164=false,MOC!$J$165=true),$B$5215&amp;MOC!$I$165,if(AND(MOC!$J$164=true,MOC!$J$165=true),MOC!$I$164&amp;$B$5215&amp;MOC!$I$165,$B$5215)))))," Double ","")</f>
        <v/>
      </c>
      <c r="H5216" s="785">
        <v>1.0</v>
      </c>
    </row>
    <row r="5217">
      <c r="A5217" s="791"/>
      <c r="B5217" s="784"/>
      <c r="D5217" s="795" t="str">
        <f>if(Liquor!AF11=0,"",if(ISBLANK(Liquor!AF11),"",if(AND(MOC!$J$161=true,MOC!$J$162=false),MOC!$I$164&amp;Liquor!AC11,if(AND(MOC!$J$161=false,MOC!$J$162=true),Liquor!AC11&amp;MOC!$I$162,if(AND(MOC!$J$161=true,MOC!$J$162=true),MOC!$I$161&amp;Liquor!AC11&amp;MOC!$I$165,Liquor!AC11)))))</f>
        <v/>
      </c>
      <c r="E5217" s="450" t="str">
        <f>if(Liquor!AD11=0,"",if(ISBLANK(Liquor!AD11),"",Liquor!AD11))</f>
        <v/>
      </c>
      <c r="G5217" s="450" t="str">
        <f>Substitute(if(Liquor!AD11=0,"",if(ISBLANK(Liquor!AD11),"",if(AND(MOC!$J$164=true,MOC!$J$165=false),MOC!$I$164&amp;$B$5215,if(AND(MOC!$J$164=false,MOC!$J$165=true),$B$5215&amp;MOC!$I$165,if(AND(MOC!$J$164=true,MOC!$J$165=true),MOC!$I$164&amp;$B$5215&amp;MOC!$I$165,$B$5215)))))," Double ","")</f>
        <v/>
      </c>
      <c r="H5217" s="780">
        <f t="shared" ref="H5217:H5315" si="53">1+H5216</f>
        <v>2</v>
      </c>
    </row>
    <row r="5218">
      <c r="A5218" s="791"/>
      <c r="B5218" s="784"/>
      <c r="D5218" s="795" t="str">
        <f>if(Liquor!AF12=0,"",if(ISBLANK(Liquor!AF12),"",if(AND(MOC!$J$161=true,MOC!$J$162=false),MOC!$I$164&amp;Liquor!AC12,if(AND(MOC!$J$161=false,MOC!$J$162=true),Liquor!AC12&amp;MOC!$I$162,if(AND(MOC!$J$161=true,MOC!$J$162=true),MOC!$I$161&amp;Liquor!AC12&amp;MOC!$I$165,Liquor!AC12)))))</f>
        <v/>
      </c>
      <c r="E5218" s="450" t="str">
        <f>if(Liquor!AD12=0,"",if(ISBLANK(Liquor!AD12),"",Liquor!AD12))</f>
        <v/>
      </c>
      <c r="G5218" s="450" t="str">
        <f>Substitute(if(Liquor!AD12=0,"",if(ISBLANK(Liquor!AD12),"",if(AND(MOC!$J$164=true,MOC!$J$165=false),MOC!$I$164&amp;$B$5215,if(AND(MOC!$J$164=false,MOC!$J$165=true),$B$5215&amp;MOC!$I$165,if(AND(MOC!$J$164=true,MOC!$J$165=true),MOC!$I$164&amp;$B$5215&amp;MOC!$I$165,$B$5215)))))," Double ","")</f>
        <v/>
      </c>
      <c r="H5218" s="780">
        <f t="shared" si="53"/>
        <v>3</v>
      </c>
    </row>
    <row r="5219">
      <c r="A5219" s="779"/>
      <c r="D5219" s="795" t="str">
        <f>if(Liquor!AF13=0,"",if(ISBLANK(Liquor!AF13),"",if(AND(MOC!$J$161=true,MOC!$J$162=false),MOC!$I$164&amp;Liquor!AC13,if(AND(MOC!$J$161=false,MOC!$J$162=true),Liquor!AC13&amp;MOC!$I$162,if(AND(MOC!$J$161=true,MOC!$J$162=true),MOC!$I$161&amp;Liquor!AC13&amp;MOC!$I$165,Liquor!AC13)))))</f>
        <v/>
      </c>
      <c r="E5219" s="450" t="str">
        <f>if(Liquor!AD13=0,"",if(ISBLANK(Liquor!AD13),"",Liquor!AD13))</f>
        <v/>
      </c>
      <c r="G5219" s="450" t="str">
        <f>Substitute(if(Liquor!AD13=0,"",if(ISBLANK(Liquor!AD13),"",if(AND(MOC!$J$164=true,MOC!$J$165=false),MOC!$I$164&amp;$B$5215,if(AND(MOC!$J$164=false,MOC!$J$165=true),$B$5215&amp;MOC!$I$165,if(AND(MOC!$J$164=true,MOC!$J$165=true),MOC!$I$164&amp;$B$5215&amp;MOC!$I$165,$B$5215)))))," Double ","")</f>
        <v/>
      </c>
      <c r="H5219" s="780">
        <f t="shared" si="53"/>
        <v>4</v>
      </c>
    </row>
    <row r="5220">
      <c r="A5220" s="779"/>
      <c r="D5220" s="795" t="str">
        <f>if(Liquor!AF14=0,"",if(ISBLANK(Liquor!AF14),"",if(AND(MOC!$J$161=true,MOC!$J$162=false),MOC!$I$164&amp;Liquor!AC14,if(AND(MOC!$J$161=false,MOC!$J$162=true),Liquor!AC14&amp;MOC!$I$162,if(AND(MOC!$J$161=true,MOC!$J$162=true),MOC!$I$161&amp;Liquor!AC14&amp;MOC!$I$165,Liquor!AC14)))))</f>
        <v/>
      </c>
      <c r="E5220" s="450" t="str">
        <f>if(Liquor!AD14=0,"",if(ISBLANK(Liquor!AD14),"",Liquor!AD14))</f>
        <v/>
      </c>
      <c r="G5220" s="450" t="str">
        <f>Substitute(if(Liquor!AD14=0,"",if(ISBLANK(Liquor!AD14),"",if(AND(MOC!$J$164=true,MOC!$J$165=false),MOC!$I$164&amp;$B$5215,if(AND(MOC!$J$164=false,MOC!$J$165=true),$B$5215&amp;MOC!$I$165,if(AND(MOC!$J$164=true,MOC!$J$165=true),MOC!$I$164&amp;$B$5215&amp;MOC!$I$165,$B$5215)))))," Double ","")</f>
        <v/>
      </c>
      <c r="H5220" s="780">
        <f t="shared" si="53"/>
        <v>5</v>
      </c>
    </row>
    <row r="5221">
      <c r="A5221" s="779"/>
      <c r="D5221" s="795" t="str">
        <f>if(Liquor!AF15=0,"",if(ISBLANK(Liquor!AF15),"",if(AND(MOC!$J$161=true,MOC!$J$162=false),MOC!$I$164&amp;Liquor!AC15,if(AND(MOC!$J$161=false,MOC!$J$162=true),Liquor!AC15&amp;MOC!$I$162,if(AND(MOC!$J$161=true,MOC!$J$162=true),MOC!$I$161&amp;Liquor!AC15&amp;MOC!$I$165,Liquor!AC15)))))</f>
        <v/>
      </c>
      <c r="E5221" s="450" t="str">
        <f>if(Liquor!AD15=0,"",if(ISBLANK(Liquor!AD15),"",Liquor!AD15))</f>
        <v/>
      </c>
      <c r="G5221" s="450" t="str">
        <f>Substitute(if(Liquor!AD15=0,"",if(ISBLANK(Liquor!AD15),"",if(AND(MOC!$J$164=true,MOC!$J$165=false),MOC!$I$164&amp;$B$5215,if(AND(MOC!$J$164=false,MOC!$J$165=true),$B$5215&amp;MOC!$I$165,if(AND(MOC!$J$164=true,MOC!$J$165=true),MOC!$I$164&amp;$B$5215&amp;MOC!$I$165,$B$5215)))))," Double ","")</f>
        <v/>
      </c>
      <c r="H5221" s="780">
        <f t="shared" si="53"/>
        <v>6</v>
      </c>
    </row>
    <row r="5222">
      <c r="A5222" s="779"/>
      <c r="D5222" s="795" t="str">
        <f>if(Liquor!AF16=0,"",if(ISBLANK(Liquor!AF16),"",if(AND(MOC!$J$161=true,MOC!$J$162=false),MOC!$I$164&amp;Liquor!AC16,if(AND(MOC!$J$161=false,MOC!$J$162=true),Liquor!AC16&amp;MOC!$I$162,if(AND(MOC!$J$161=true,MOC!$J$162=true),MOC!$I$161&amp;Liquor!AC16&amp;MOC!$I$165,Liquor!AC16)))))</f>
        <v/>
      </c>
      <c r="E5222" s="450" t="str">
        <f>if(Liquor!AD16=0,"",if(ISBLANK(Liquor!AD16),"",Liquor!AD16))</f>
        <v/>
      </c>
      <c r="G5222" s="450" t="str">
        <f>Substitute(if(Liquor!AD16=0,"",if(ISBLANK(Liquor!AD16),"",if(AND(MOC!$J$164=true,MOC!$J$165=false),MOC!$I$164&amp;$B$5215,if(AND(MOC!$J$164=false,MOC!$J$165=true),$B$5215&amp;MOC!$I$165,if(AND(MOC!$J$164=true,MOC!$J$165=true),MOC!$I$164&amp;$B$5215&amp;MOC!$I$165,$B$5215)))))," Double ","")</f>
        <v/>
      </c>
      <c r="H5222" s="780">
        <f t="shared" si="53"/>
        <v>7</v>
      </c>
    </row>
    <row r="5223">
      <c r="A5223" s="779"/>
      <c r="D5223" s="795" t="str">
        <f>if(Liquor!AF17=0,"",if(ISBLANK(Liquor!AF17),"",if(AND(MOC!$J$161=true,MOC!$J$162=false),MOC!$I$164&amp;Liquor!AC17,if(AND(MOC!$J$161=false,MOC!$J$162=true),Liquor!AC17&amp;MOC!$I$162,if(AND(MOC!$J$161=true,MOC!$J$162=true),MOC!$I$161&amp;Liquor!AC17&amp;MOC!$I$165,Liquor!AC17)))))</f>
        <v/>
      </c>
      <c r="E5223" s="450" t="str">
        <f>if(Liquor!AD17=0,"",if(ISBLANK(Liquor!AD17),"",Liquor!AD17))</f>
        <v/>
      </c>
      <c r="G5223" s="450" t="str">
        <f>Substitute(if(Liquor!AD17=0,"",if(ISBLANK(Liquor!AD17),"",if(AND(MOC!$J$164=true,MOC!$J$165=false),MOC!$I$164&amp;$B$5215,if(AND(MOC!$J$164=false,MOC!$J$165=true),$B$5215&amp;MOC!$I$165,if(AND(MOC!$J$164=true,MOC!$J$165=true),MOC!$I$164&amp;$B$5215&amp;MOC!$I$165,$B$5215)))))," Double ","")</f>
        <v/>
      </c>
      <c r="H5223" s="780">
        <f t="shared" si="53"/>
        <v>8</v>
      </c>
    </row>
    <row r="5224">
      <c r="A5224" s="779"/>
      <c r="D5224" s="795" t="str">
        <f>if(Liquor!AF18=0,"",if(ISBLANK(Liquor!AF18),"",if(AND(MOC!$J$161=true,MOC!$J$162=false),MOC!$I$164&amp;Liquor!AC18,if(AND(MOC!$J$161=false,MOC!$J$162=true),Liquor!AC18&amp;MOC!$I$162,if(AND(MOC!$J$161=true,MOC!$J$162=true),MOC!$I$161&amp;Liquor!AC18&amp;MOC!$I$165,Liquor!AC18)))))</f>
        <v/>
      </c>
      <c r="E5224" s="450" t="str">
        <f>if(Liquor!AD18=0,"",if(ISBLANK(Liquor!AD18),"",Liquor!AD18))</f>
        <v/>
      </c>
      <c r="G5224" s="450" t="str">
        <f>Substitute(if(Liquor!AD18=0,"",if(ISBLANK(Liquor!AD18),"",if(AND(MOC!$J$164=true,MOC!$J$165=false),MOC!$I$164&amp;$B$5215,if(AND(MOC!$J$164=false,MOC!$J$165=true),$B$5215&amp;MOC!$I$165,if(AND(MOC!$J$164=true,MOC!$J$165=true),MOC!$I$164&amp;$B$5215&amp;MOC!$I$165,$B$5215)))))," Double ","")</f>
        <v/>
      </c>
      <c r="H5224" s="780">
        <f t="shared" si="53"/>
        <v>9</v>
      </c>
    </row>
    <row r="5225">
      <c r="A5225" s="779"/>
      <c r="D5225" s="795" t="str">
        <f>if(Liquor!AF19=0,"",if(ISBLANK(Liquor!AF19),"",if(AND(MOC!$J$161=true,MOC!$J$162=false),MOC!$I$164&amp;Liquor!AC19,if(AND(MOC!$J$161=false,MOC!$J$162=true),Liquor!AC19&amp;MOC!$I$162,if(AND(MOC!$J$161=true,MOC!$J$162=true),MOC!$I$161&amp;Liquor!AC19&amp;MOC!$I$165,Liquor!AC19)))))</f>
        <v/>
      </c>
      <c r="E5225" s="450" t="str">
        <f>if(Liquor!AD19=0,"",if(ISBLANK(Liquor!AD19),"",Liquor!AD19))</f>
        <v/>
      </c>
      <c r="G5225" s="450" t="str">
        <f>Substitute(if(Liquor!AD19=0,"",if(ISBLANK(Liquor!AD19),"",if(AND(MOC!$J$164=true,MOC!$J$165=false),MOC!$I$164&amp;$B$5215,if(AND(MOC!$J$164=false,MOC!$J$165=true),$B$5215&amp;MOC!$I$165,if(AND(MOC!$J$164=true,MOC!$J$165=true),MOC!$I$164&amp;$B$5215&amp;MOC!$I$165,$B$5215)))))," Double ","")</f>
        <v/>
      </c>
      <c r="H5225" s="780">
        <f t="shared" si="53"/>
        <v>10</v>
      </c>
    </row>
    <row r="5226">
      <c r="A5226" s="779"/>
      <c r="D5226" s="795" t="str">
        <f>if(Liquor!AF20=0,"",if(ISBLANK(Liquor!AF20),"",if(AND(MOC!$J$161=true,MOC!$J$162=false),MOC!$I$164&amp;Liquor!AC20,if(AND(MOC!$J$161=false,MOC!$J$162=true),Liquor!AC20&amp;MOC!$I$162,if(AND(MOC!$J$161=true,MOC!$J$162=true),MOC!$I$161&amp;Liquor!AC20&amp;MOC!$I$165,Liquor!AC20)))))</f>
        <v/>
      </c>
      <c r="E5226" s="450" t="str">
        <f>if(Liquor!AD20=0,"",if(ISBLANK(Liquor!AD20),"",Liquor!AD20))</f>
        <v/>
      </c>
      <c r="G5226" s="450" t="str">
        <f>Substitute(if(Liquor!AD20=0,"",if(ISBLANK(Liquor!AD20),"",if(AND(MOC!$J$164=true,MOC!$J$165=false),MOC!$I$164&amp;$B$5215,if(AND(MOC!$J$164=false,MOC!$J$165=true),$B$5215&amp;MOC!$I$165,if(AND(MOC!$J$164=true,MOC!$J$165=true),MOC!$I$164&amp;$B$5215&amp;MOC!$I$165,$B$5215)))))," Double ","")</f>
        <v/>
      </c>
      <c r="H5226" s="780">
        <f t="shared" si="53"/>
        <v>11</v>
      </c>
    </row>
    <row r="5227">
      <c r="A5227" s="779"/>
      <c r="D5227" s="795" t="str">
        <f>if(Liquor!AF21=0,"",if(ISBLANK(Liquor!AF21),"",if(AND(MOC!$J$161=true,MOC!$J$162=false),MOC!$I$164&amp;Liquor!AC21,if(AND(MOC!$J$161=false,MOC!$J$162=true),Liquor!AC21&amp;MOC!$I$162,if(AND(MOC!$J$161=true,MOC!$J$162=true),MOC!$I$161&amp;Liquor!AC21&amp;MOC!$I$165,Liquor!AC21)))))</f>
        <v/>
      </c>
      <c r="E5227" s="450" t="str">
        <f>if(Liquor!AD21=0,"",if(ISBLANK(Liquor!AD21),"",Liquor!AD21))</f>
        <v/>
      </c>
      <c r="G5227" s="450" t="str">
        <f>Substitute(if(Liquor!AD21=0,"",if(ISBLANK(Liquor!AD21),"",if(AND(MOC!$J$164=true,MOC!$J$165=false),MOC!$I$164&amp;$B$5215,if(AND(MOC!$J$164=false,MOC!$J$165=true),$B$5215&amp;MOC!$I$165,if(AND(MOC!$J$164=true,MOC!$J$165=true),MOC!$I$164&amp;$B$5215&amp;MOC!$I$165,$B$5215)))))," Double ","")</f>
        <v/>
      </c>
      <c r="H5227" s="780">
        <f t="shared" si="53"/>
        <v>12</v>
      </c>
    </row>
    <row r="5228">
      <c r="A5228" s="779"/>
      <c r="D5228" s="795" t="str">
        <f>if(Liquor!AF22=0,"",if(ISBLANK(Liquor!AF22),"",if(AND(MOC!$J$161=true,MOC!$J$162=false),MOC!$I$164&amp;Liquor!AC22,if(AND(MOC!$J$161=false,MOC!$J$162=true),Liquor!AC22&amp;MOC!$I$162,if(AND(MOC!$J$161=true,MOC!$J$162=true),MOC!$I$161&amp;Liquor!AC22&amp;MOC!$I$165,Liquor!AC22)))))</f>
        <v/>
      </c>
      <c r="E5228" s="450" t="str">
        <f>if(Liquor!AD22=0,"",if(ISBLANK(Liquor!AD22),"",Liquor!AD22))</f>
        <v/>
      </c>
      <c r="G5228" s="450" t="str">
        <f>Substitute(if(Liquor!AD22=0,"",if(ISBLANK(Liquor!AD22),"",if(AND(MOC!$J$164=true,MOC!$J$165=false),MOC!$I$164&amp;$B$5215,if(AND(MOC!$J$164=false,MOC!$J$165=true),$B$5215&amp;MOC!$I$165,if(AND(MOC!$J$164=true,MOC!$J$165=true),MOC!$I$164&amp;$B$5215&amp;MOC!$I$165,$B$5215)))))," Double ","")</f>
        <v/>
      </c>
      <c r="H5228" s="780">
        <f t="shared" si="53"/>
        <v>13</v>
      </c>
    </row>
    <row r="5229">
      <c r="A5229" s="779"/>
      <c r="D5229" s="795" t="str">
        <f>if(Liquor!AF23=0,"",if(ISBLANK(Liquor!AF23),"",if(AND(MOC!$J$161=true,MOC!$J$162=false),MOC!$I$164&amp;Liquor!AC23,if(AND(MOC!$J$161=false,MOC!$J$162=true),Liquor!AC23&amp;MOC!$I$162,if(AND(MOC!$J$161=true,MOC!$J$162=true),MOC!$I$161&amp;Liquor!AC23&amp;MOC!$I$165,Liquor!AC23)))))</f>
        <v/>
      </c>
      <c r="E5229" s="450" t="str">
        <f>if(Liquor!AD23=0,"",if(ISBLANK(Liquor!AD23),"",Liquor!AD23))</f>
        <v/>
      </c>
      <c r="G5229" s="450" t="str">
        <f>Substitute(if(Liquor!AD23=0,"",if(ISBLANK(Liquor!AD23),"",if(AND(MOC!$J$164=true,MOC!$J$165=false),MOC!$I$164&amp;$B$5215,if(AND(MOC!$J$164=false,MOC!$J$165=true),$B$5215&amp;MOC!$I$165,if(AND(MOC!$J$164=true,MOC!$J$165=true),MOC!$I$164&amp;$B$5215&amp;MOC!$I$165,$B$5215)))))," Double ","")</f>
        <v/>
      </c>
      <c r="H5229" s="780">
        <f t="shared" si="53"/>
        <v>14</v>
      </c>
    </row>
    <row r="5230">
      <c r="A5230" s="779"/>
      <c r="D5230" s="795" t="str">
        <f>if(Liquor!AF24=0,"",if(ISBLANK(Liquor!AF24),"",if(AND(MOC!$J$161=true,MOC!$J$162=false),MOC!$I$164&amp;Liquor!AC24,if(AND(MOC!$J$161=false,MOC!$J$162=true),Liquor!AC24&amp;MOC!$I$162,if(AND(MOC!$J$161=true,MOC!$J$162=true),MOC!$I$161&amp;Liquor!AC24&amp;MOC!$I$165,Liquor!AC24)))))</f>
        <v/>
      </c>
      <c r="E5230" s="450" t="str">
        <f>if(Liquor!AD24=0,"",if(ISBLANK(Liquor!AD24),"",Liquor!AD24))</f>
        <v/>
      </c>
      <c r="G5230" s="450" t="str">
        <f>Substitute(if(Liquor!AD24=0,"",if(ISBLANK(Liquor!AD24),"",if(AND(MOC!$J$164=true,MOC!$J$165=false),MOC!$I$164&amp;$B$5215,if(AND(MOC!$J$164=false,MOC!$J$165=true),$B$5215&amp;MOC!$I$165,if(AND(MOC!$J$164=true,MOC!$J$165=true),MOC!$I$164&amp;$B$5215&amp;MOC!$I$165,$B$5215)))))," Double ","")</f>
        <v/>
      </c>
      <c r="H5230" s="780">
        <f t="shared" si="53"/>
        <v>15</v>
      </c>
    </row>
    <row r="5231">
      <c r="A5231" s="779"/>
      <c r="D5231" s="795" t="str">
        <f>if(Liquor!AF25=0,"",if(ISBLANK(Liquor!AF25),"",if(AND(MOC!$J$161=true,MOC!$J$162=false),MOC!$I$164&amp;Liquor!AC25,if(AND(MOC!$J$161=false,MOC!$J$162=true),Liquor!AC25&amp;MOC!$I$162,if(AND(MOC!$J$161=true,MOC!$J$162=true),MOC!$I$161&amp;Liquor!AC25&amp;MOC!$I$165,Liquor!AC25)))))</f>
        <v/>
      </c>
      <c r="E5231" s="450" t="str">
        <f>if(Liquor!AD25=0,"",if(ISBLANK(Liquor!AD25),"",Liquor!AD25))</f>
        <v/>
      </c>
      <c r="G5231" s="450" t="str">
        <f>Substitute(if(Liquor!AD25=0,"",if(ISBLANK(Liquor!AD25),"",if(AND(MOC!$J$164=true,MOC!$J$165=false),MOC!$I$164&amp;$B$5215,if(AND(MOC!$J$164=false,MOC!$J$165=true),$B$5215&amp;MOC!$I$165,if(AND(MOC!$J$164=true,MOC!$J$165=true),MOC!$I$164&amp;$B$5215&amp;MOC!$I$165,$B$5215)))))," Double ","")</f>
        <v/>
      </c>
      <c r="H5231" s="780">
        <f t="shared" si="53"/>
        <v>16</v>
      </c>
    </row>
    <row r="5232">
      <c r="A5232" s="779"/>
      <c r="D5232" s="795" t="str">
        <f>if(Liquor!AF26=0,"",if(ISBLANK(Liquor!AF26),"",if(AND(MOC!$J$161=true,MOC!$J$162=false),MOC!$I$164&amp;Liquor!AC26,if(AND(MOC!$J$161=false,MOC!$J$162=true),Liquor!AC26&amp;MOC!$I$162,if(AND(MOC!$J$161=true,MOC!$J$162=true),MOC!$I$161&amp;Liquor!AC26&amp;MOC!$I$165,Liquor!AC26)))))</f>
        <v/>
      </c>
      <c r="E5232" s="450" t="str">
        <f>if(Liquor!AD26=0,"",if(ISBLANK(Liquor!AD26),"",Liquor!AD26))</f>
        <v/>
      </c>
      <c r="G5232" s="450" t="str">
        <f>Substitute(if(Liquor!AD26=0,"",if(ISBLANK(Liquor!AD26),"",if(AND(MOC!$J$164=true,MOC!$J$165=false),MOC!$I$164&amp;$B$5215,if(AND(MOC!$J$164=false,MOC!$J$165=true),$B$5215&amp;MOC!$I$165,if(AND(MOC!$J$164=true,MOC!$J$165=true),MOC!$I$164&amp;$B$5215&amp;MOC!$I$165,$B$5215)))))," Double ","")</f>
        <v/>
      </c>
      <c r="H5232" s="780">
        <f t="shared" si="53"/>
        <v>17</v>
      </c>
    </row>
    <row r="5233">
      <c r="A5233" s="779"/>
      <c r="D5233" s="795" t="str">
        <f>if(Liquor!AF27=0,"",if(ISBLANK(Liquor!AF27),"",if(AND(MOC!$J$161=true,MOC!$J$162=false),MOC!$I$164&amp;Liquor!AC27,if(AND(MOC!$J$161=false,MOC!$J$162=true),Liquor!AC27&amp;MOC!$I$162,if(AND(MOC!$J$161=true,MOC!$J$162=true),MOC!$I$161&amp;Liquor!AC27&amp;MOC!$I$165,Liquor!AC27)))))</f>
        <v/>
      </c>
      <c r="E5233" s="450" t="str">
        <f>if(Liquor!AD27=0,"",if(ISBLANK(Liquor!AD27),"",Liquor!AD27))</f>
        <v/>
      </c>
      <c r="G5233" s="450" t="str">
        <f>Substitute(if(Liquor!AD27=0,"",if(ISBLANK(Liquor!AD27),"",if(AND(MOC!$J$164=true,MOC!$J$165=false),MOC!$I$164&amp;$B$5215,if(AND(MOC!$J$164=false,MOC!$J$165=true),$B$5215&amp;MOC!$I$165,if(AND(MOC!$J$164=true,MOC!$J$165=true),MOC!$I$164&amp;$B$5215&amp;MOC!$I$165,$B$5215)))))," Double ","")</f>
        <v/>
      </c>
      <c r="H5233" s="780">
        <f t="shared" si="53"/>
        <v>18</v>
      </c>
    </row>
    <row r="5234">
      <c r="A5234" s="779"/>
      <c r="D5234" s="795" t="str">
        <f>if(Liquor!AF28=0,"",if(ISBLANK(Liquor!AF28),"",if(AND(MOC!$J$161=true,MOC!$J$162=false),MOC!$I$164&amp;Liquor!AC28,if(AND(MOC!$J$161=false,MOC!$J$162=true),Liquor!AC28&amp;MOC!$I$162,if(AND(MOC!$J$161=true,MOC!$J$162=true),MOC!$I$161&amp;Liquor!AC28&amp;MOC!$I$165,Liquor!AC28)))))</f>
        <v/>
      </c>
      <c r="E5234" s="450" t="str">
        <f>if(Liquor!AD28=0,"",if(ISBLANK(Liquor!AD28),"",Liquor!AD28))</f>
        <v/>
      </c>
      <c r="G5234" s="450" t="str">
        <f>Substitute(if(Liquor!AD28=0,"",if(ISBLANK(Liquor!AD28),"",if(AND(MOC!$J$164=true,MOC!$J$165=false),MOC!$I$164&amp;$B$5215,if(AND(MOC!$J$164=false,MOC!$J$165=true),$B$5215&amp;MOC!$I$165,if(AND(MOC!$J$164=true,MOC!$J$165=true),MOC!$I$164&amp;$B$5215&amp;MOC!$I$165,$B$5215)))))," Double ","")</f>
        <v/>
      </c>
      <c r="H5234" s="780">
        <f t="shared" si="53"/>
        <v>19</v>
      </c>
    </row>
    <row r="5235">
      <c r="A5235" s="779"/>
      <c r="D5235" s="795" t="str">
        <f>if(Liquor!AF29=0,"",if(ISBLANK(Liquor!AF29),"",if(AND(MOC!$J$161=true,MOC!$J$162=false),MOC!$I$164&amp;Liquor!AC29,if(AND(MOC!$J$161=false,MOC!$J$162=true),Liquor!AC29&amp;MOC!$I$162,if(AND(MOC!$J$161=true,MOC!$J$162=true),MOC!$I$161&amp;Liquor!AC29&amp;MOC!$I$165,Liquor!AC29)))))</f>
        <v/>
      </c>
      <c r="E5235" s="450" t="str">
        <f>if(Liquor!AD29=0,"",if(ISBLANK(Liquor!AD29),"",Liquor!AD29))</f>
        <v/>
      </c>
      <c r="G5235" s="450" t="str">
        <f>Substitute(if(Liquor!AD29=0,"",if(ISBLANK(Liquor!AD29),"",if(AND(MOC!$J$164=true,MOC!$J$165=false),MOC!$I$164&amp;$B$5215,if(AND(MOC!$J$164=false,MOC!$J$165=true),$B$5215&amp;MOC!$I$165,if(AND(MOC!$J$164=true,MOC!$J$165=true),MOC!$I$164&amp;$B$5215&amp;MOC!$I$165,$B$5215)))))," Double ","")</f>
        <v/>
      </c>
      <c r="H5235" s="780">
        <f t="shared" si="53"/>
        <v>20</v>
      </c>
    </row>
    <row r="5236">
      <c r="A5236" s="779"/>
      <c r="D5236" s="795" t="str">
        <f>if(Liquor!AF30=0,"",if(ISBLANK(Liquor!AF30),"",if(AND(MOC!$J$161=true,MOC!$J$162=false),MOC!$I$164&amp;Liquor!AC30,if(AND(MOC!$J$161=false,MOC!$J$162=true),Liquor!AC30&amp;MOC!$I$162,if(AND(MOC!$J$161=true,MOC!$J$162=true),MOC!$I$161&amp;Liquor!AC30&amp;MOC!$I$165,Liquor!AC30)))))</f>
        <v/>
      </c>
      <c r="E5236" s="450" t="str">
        <f>if(Liquor!AD30=0,"",if(ISBLANK(Liquor!AD30),"",Liquor!AD30))</f>
        <v/>
      </c>
      <c r="G5236" s="450" t="str">
        <f>Substitute(if(Liquor!AD30=0,"",if(ISBLANK(Liquor!AD30),"",if(AND(MOC!$J$164=true,MOC!$J$165=false),MOC!$I$164&amp;$B$5215,if(AND(MOC!$J$164=false,MOC!$J$165=true),$B$5215&amp;MOC!$I$165,if(AND(MOC!$J$164=true,MOC!$J$165=true),MOC!$I$164&amp;$B$5215&amp;MOC!$I$165,$B$5215)))))," Double ","")</f>
        <v/>
      </c>
      <c r="H5236" s="780">
        <f t="shared" si="53"/>
        <v>21</v>
      </c>
    </row>
    <row r="5237">
      <c r="A5237" s="779"/>
      <c r="D5237" s="795" t="str">
        <f>if(Liquor!AF31=0,"",if(ISBLANK(Liquor!AF31),"",if(AND(MOC!$J$161=true,MOC!$J$162=false),MOC!$I$164&amp;Liquor!AC31,if(AND(MOC!$J$161=false,MOC!$J$162=true),Liquor!AC31&amp;MOC!$I$162,if(AND(MOC!$J$161=true,MOC!$J$162=true),MOC!$I$161&amp;Liquor!AC31&amp;MOC!$I$165,Liquor!AC31)))))</f>
        <v/>
      </c>
      <c r="E5237" s="450" t="str">
        <f>if(Liquor!AD31=0,"",if(ISBLANK(Liquor!AD31),"",Liquor!AD31))</f>
        <v/>
      </c>
      <c r="G5237" s="450" t="str">
        <f>Substitute(if(Liquor!AD31=0,"",if(ISBLANK(Liquor!AD31),"",if(AND(MOC!$J$164=true,MOC!$J$165=false),MOC!$I$164&amp;$B$5215,if(AND(MOC!$J$164=false,MOC!$J$165=true),$B$5215&amp;MOC!$I$165,if(AND(MOC!$J$164=true,MOC!$J$165=true),MOC!$I$164&amp;$B$5215&amp;MOC!$I$165,$B$5215)))))," Double ","")</f>
        <v/>
      </c>
      <c r="H5237" s="780">
        <f t="shared" si="53"/>
        <v>22</v>
      </c>
    </row>
    <row r="5238">
      <c r="A5238" s="779"/>
      <c r="D5238" s="795" t="str">
        <f>if(Liquor!AF32=0,"",if(ISBLANK(Liquor!AF32),"",if(AND(MOC!$J$161=true,MOC!$J$162=false),MOC!$I$164&amp;Liquor!AC32,if(AND(MOC!$J$161=false,MOC!$J$162=true),Liquor!AC32&amp;MOC!$I$162,if(AND(MOC!$J$161=true,MOC!$J$162=true),MOC!$I$161&amp;Liquor!AC32&amp;MOC!$I$165,Liquor!AC32)))))</f>
        <v/>
      </c>
      <c r="E5238" s="450" t="str">
        <f>if(Liquor!AD32=0,"",if(ISBLANK(Liquor!AD32),"",Liquor!AD32))</f>
        <v/>
      </c>
      <c r="G5238" s="450" t="str">
        <f>Substitute(if(Liquor!AD32=0,"",if(ISBLANK(Liquor!AD32),"",if(AND(MOC!$J$164=true,MOC!$J$165=false),MOC!$I$164&amp;$B$5215,if(AND(MOC!$J$164=false,MOC!$J$165=true),$B$5215&amp;MOC!$I$165,if(AND(MOC!$J$164=true,MOC!$J$165=true),MOC!$I$164&amp;$B$5215&amp;MOC!$I$165,$B$5215)))))," Double ","")</f>
        <v/>
      </c>
      <c r="H5238" s="780">
        <f t="shared" si="53"/>
        <v>23</v>
      </c>
    </row>
    <row r="5239">
      <c r="A5239" s="779"/>
      <c r="D5239" s="795" t="str">
        <f>if(Liquor!AF33=0,"",if(ISBLANK(Liquor!AF33),"",if(AND(MOC!$J$161=true,MOC!$J$162=false),MOC!$I$164&amp;Liquor!AC33,if(AND(MOC!$J$161=false,MOC!$J$162=true),Liquor!AC33&amp;MOC!$I$162,if(AND(MOC!$J$161=true,MOC!$J$162=true),MOC!$I$161&amp;Liquor!AC33&amp;MOC!$I$165,Liquor!AC33)))))</f>
        <v/>
      </c>
      <c r="E5239" s="450" t="str">
        <f>if(Liquor!AD33=0,"",if(ISBLANK(Liquor!AD33),"",Liquor!AD33))</f>
        <v/>
      </c>
      <c r="G5239" s="450" t="str">
        <f>Substitute(if(Liquor!AD33=0,"",if(ISBLANK(Liquor!AD33),"",if(AND(MOC!$J$164=true,MOC!$J$165=false),MOC!$I$164&amp;$B$5215,if(AND(MOC!$J$164=false,MOC!$J$165=true),$B$5215&amp;MOC!$I$165,if(AND(MOC!$J$164=true,MOC!$J$165=true),MOC!$I$164&amp;$B$5215&amp;MOC!$I$165,$B$5215)))))," Double ","")</f>
        <v/>
      </c>
      <c r="H5239" s="780">
        <f t="shared" si="53"/>
        <v>24</v>
      </c>
    </row>
    <row r="5240">
      <c r="A5240" s="779"/>
      <c r="D5240" s="795" t="str">
        <f>if(Liquor!AF34=0,"",if(ISBLANK(Liquor!AF34),"",if(AND(MOC!$J$161=true,MOC!$J$162=false),MOC!$I$164&amp;Liquor!AC34,if(AND(MOC!$J$161=false,MOC!$J$162=true),Liquor!AC34&amp;MOC!$I$162,if(AND(MOC!$J$161=true,MOC!$J$162=true),MOC!$I$161&amp;Liquor!AC34&amp;MOC!$I$165,Liquor!AC34)))))</f>
        <v/>
      </c>
      <c r="E5240" s="450" t="str">
        <f>if(Liquor!AD34=0,"",if(ISBLANK(Liquor!AD34),"",Liquor!AD34))</f>
        <v/>
      </c>
      <c r="G5240" s="450" t="str">
        <f>Substitute(if(Liquor!AD34=0,"",if(ISBLANK(Liquor!AD34),"",if(AND(MOC!$J$164=true,MOC!$J$165=false),MOC!$I$164&amp;$B$5215,if(AND(MOC!$J$164=false,MOC!$J$165=true),$B$5215&amp;MOC!$I$165,if(AND(MOC!$J$164=true,MOC!$J$165=true),MOC!$I$164&amp;$B$5215&amp;MOC!$I$165,$B$5215)))))," Double ","")</f>
        <v/>
      </c>
      <c r="H5240" s="780">
        <f t="shared" si="53"/>
        <v>25</v>
      </c>
    </row>
    <row r="5241">
      <c r="A5241" s="779"/>
      <c r="D5241" s="795" t="str">
        <f>if(Liquor!AF35=0,"",if(ISBLANK(Liquor!AF35),"",if(AND(MOC!$J$161=true,MOC!$J$162=false),MOC!$I$164&amp;Liquor!AC35,if(AND(MOC!$J$161=false,MOC!$J$162=true),Liquor!AC35&amp;MOC!$I$162,if(AND(MOC!$J$161=true,MOC!$J$162=true),MOC!$I$161&amp;Liquor!AC35&amp;MOC!$I$165,Liquor!AC35)))))</f>
        <v/>
      </c>
      <c r="E5241" s="450" t="str">
        <f>if(Liquor!AD35=0,"",if(ISBLANK(Liquor!AD35),"",Liquor!AD35))</f>
        <v/>
      </c>
      <c r="G5241" s="450" t="str">
        <f>Substitute(if(Liquor!AD35=0,"",if(ISBLANK(Liquor!AD35),"",if(AND(MOC!$J$164=true,MOC!$J$165=false),MOC!$I$164&amp;$B$5215,if(AND(MOC!$J$164=false,MOC!$J$165=true),$B$5215&amp;MOC!$I$165,if(AND(MOC!$J$164=true,MOC!$J$165=true),MOC!$I$164&amp;$B$5215&amp;MOC!$I$165,$B$5215)))))," Double ","")</f>
        <v/>
      </c>
      <c r="H5241" s="780">
        <f t="shared" si="53"/>
        <v>26</v>
      </c>
    </row>
    <row r="5242">
      <c r="A5242" s="779"/>
      <c r="D5242" s="795" t="str">
        <f>if(Liquor!AF36=0,"",if(ISBLANK(Liquor!AF36),"",if(AND(MOC!$J$161=true,MOC!$J$162=false),MOC!$I$164&amp;Liquor!AC36,if(AND(MOC!$J$161=false,MOC!$J$162=true),Liquor!AC36&amp;MOC!$I$162,if(AND(MOC!$J$161=true,MOC!$J$162=true),MOC!$I$161&amp;Liquor!AC36&amp;MOC!$I$165,Liquor!AC36)))))</f>
        <v/>
      </c>
      <c r="E5242" s="450" t="str">
        <f>if(Liquor!AD36=0,"",if(ISBLANK(Liquor!AD36),"",Liquor!AD36))</f>
        <v/>
      </c>
      <c r="G5242" s="450" t="str">
        <f>Substitute(if(Liquor!AD36=0,"",if(ISBLANK(Liquor!AD36),"",if(AND(MOC!$J$164=true,MOC!$J$165=false),MOC!$I$164&amp;$B$5215,if(AND(MOC!$J$164=false,MOC!$J$165=true),$B$5215&amp;MOC!$I$165,if(AND(MOC!$J$164=true,MOC!$J$165=true),MOC!$I$164&amp;$B$5215&amp;MOC!$I$165,$B$5215)))))," Double ","")</f>
        <v/>
      </c>
      <c r="H5242" s="780">
        <f t="shared" si="53"/>
        <v>27</v>
      </c>
    </row>
    <row r="5243">
      <c r="A5243" s="779"/>
      <c r="D5243" s="795" t="str">
        <f>if(Liquor!AF37=0,"",if(ISBLANK(Liquor!AF37),"",if(AND(MOC!$J$161=true,MOC!$J$162=false),MOC!$I$164&amp;Liquor!AC37,if(AND(MOC!$J$161=false,MOC!$J$162=true),Liquor!AC37&amp;MOC!$I$162,if(AND(MOC!$J$161=true,MOC!$J$162=true),MOC!$I$161&amp;Liquor!AC37&amp;MOC!$I$165,Liquor!AC37)))))</f>
        <v/>
      </c>
      <c r="E5243" s="450" t="str">
        <f>if(Liquor!AD37=0,"",if(ISBLANK(Liquor!AD37),"",Liquor!AD37))</f>
        <v/>
      </c>
      <c r="G5243" s="450" t="str">
        <f>Substitute(if(Liquor!AD37=0,"",if(ISBLANK(Liquor!AD37),"",if(AND(MOC!$J$164=true,MOC!$J$165=false),MOC!$I$164&amp;$B$5215,if(AND(MOC!$J$164=false,MOC!$J$165=true),$B$5215&amp;MOC!$I$165,if(AND(MOC!$J$164=true,MOC!$J$165=true),MOC!$I$164&amp;$B$5215&amp;MOC!$I$165,$B$5215)))))," Double ","")</f>
        <v/>
      </c>
      <c r="H5243" s="780">
        <f t="shared" si="53"/>
        <v>28</v>
      </c>
    </row>
    <row r="5244">
      <c r="A5244" s="779"/>
      <c r="D5244" s="795" t="str">
        <f>if(Liquor!AF38=0,"",if(ISBLANK(Liquor!AF38),"",if(AND(MOC!$J$161=true,MOC!$J$162=false),MOC!$I$164&amp;Liquor!AC38,if(AND(MOC!$J$161=false,MOC!$J$162=true),Liquor!AC38&amp;MOC!$I$162,if(AND(MOC!$J$161=true,MOC!$J$162=true),MOC!$I$161&amp;Liquor!AC38&amp;MOC!$I$165,Liquor!AC38)))))</f>
        <v/>
      </c>
      <c r="E5244" s="450" t="str">
        <f>if(Liquor!AD38=0,"",if(ISBLANK(Liquor!AD38),"",Liquor!AD38))</f>
        <v/>
      </c>
      <c r="G5244" s="450" t="str">
        <f>Substitute(if(Liquor!AD38=0,"",if(ISBLANK(Liquor!AD38),"",if(AND(MOC!$J$164=true,MOC!$J$165=false),MOC!$I$164&amp;$B$5215,if(AND(MOC!$J$164=false,MOC!$J$165=true),$B$5215&amp;MOC!$I$165,if(AND(MOC!$J$164=true,MOC!$J$165=true),MOC!$I$164&amp;$B$5215&amp;MOC!$I$165,$B$5215)))))," Double ","")</f>
        <v/>
      </c>
      <c r="H5244" s="780">
        <f t="shared" si="53"/>
        <v>29</v>
      </c>
    </row>
    <row r="5245">
      <c r="A5245" s="779"/>
      <c r="D5245" s="795" t="str">
        <f>if(Liquor!AF39=0,"",if(ISBLANK(Liquor!AF39),"",if(AND(MOC!$J$161=true,MOC!$J$162=false),MOC!$I$164&amp;Liquor!AC39,if(AND(MOC!$J$161=false,MOC!$J$162=true),Liquor!AC39&amp;MOC!$I$162,if(AND(MOC!$J$161=true,MOC!$J$162=true),MOC!$I$161&amp;Liquor!AC39&amp;MOC!$I$165,Liquor!AC39)))))</f>
        <v/>
      </c>
      <c r="E5245" s="450" t="str">
        <f>if(Liquor!AD39=0,"",if(ISBLANK(Liquor!AD39),"",Liquor!AD39))</f>
        <v/>
      </c>
      <c r="G5245" s="450" t="str">
        <f>Substitute(if(Liquor!AD39=0,"",if(ISBLANK(Liquor!AD39),"",if(AND(MOC!$J$164=true,MOC!$J$165=false),MOC!$I$164&amp;$B$5215,if(AND(MOC!$J$164=false,MOC!$J$165=true),$B$5215&amp;MOC!$I$165,if(AND(MOC!$J$164=true,MOC!$J$165=true),MOC!$I$164&amp;$B$5215&amp;MOC!$I$165,$B$5215)))))," Double ","")</f>
        <v/>
      </c>
      <c r="H5245" s="780">
        <f t="shared" si="53"/>
        <v>30</v>
      </c>
    </row>
    <row r="5246">
      <c r="A5246" s="779"/>
      <c r="D5246" s="795" t="str">
        <f>if(Liquor!AF40=0,"",if(ISBLANK(Liquor!AF40),"",if(AND(MOC!$J$161=true,MOC!$J$162=false),MOC!$I$164&amp;Liquor!AC40,if(AND(MOC!$J$161=false,MOC!$J$162=true),Liquor!AC40&amp;MOC!$I$162,if(AND(MOC!$J$161=true,MOC!$J$162=true),MOC!$I$161&amp;Liquor!AC40&amp;MOC!$I$165,Liquor!AC40)))))</f>
        <v/>
      </c>
      <c r="E5246" s="450" t="str">
        <f>if(Liquor!AD40=0,"",if(ISBLANK(Liquor!AD40),"",Liquor!AD40))</f>
        <v/>
      </c>
      <c r="G5246" s="450" t="str">
        <f>Substitute(if(Liquor!AD40=0,"",if(ISBLANK(Liquor!AD40),"",if(AND(MOC!$J$164=true,MOC!$J$165=false),MOC!$I$164&amp;$B$5215,if(AND(MOC!$J$164=false,MOC!$J$165=true),$B$5215&amp;MOC!$I$165,if(AND(MOC!$J$164=true,MOC!$J$165=true),MOC!$I$164&amp;$B$5215&amp;MOC!$I$165,$B$5215)))))," Double ","")</f>
        <v/>
      </c>
      <c r="H5246" s="780">
        <f t="shared" si="53"/>
        <v>31</v>
      </c>
    </row>
    <row r="5247">
      <c r="A5247" s="779"/>
      <c r="D5247" s="795" t="str">
        <f>if(Liquor!AF41=0,"",if(ISBLANK(Liquor!AF41),"",if(AND(MOC!$J$161=true,MOC!$J$162=false),MOC!$I$164&amp;Liquor!AC41,if(AND(MOC!$J$161=false,MOC!$J$162=true),Liquor!AC41&amp;MOC!$I$162,if(AND(MOC!$J$161=true,MOC!$J$162=true),MOC!$I$161&amp;Liquor!AC41&amp;MOC!$I$165,Liquor!AC41)))))</f>
        <v/>
      </c>
      <c r="E5247" s="450" t="str">
        <f>if(Liquor!AD41=0,"",if(ISBLANK(Liquor!AD41),"",Liquor!AD41))</f>
        <v/>
      </c>
      <c r="G5247" s="450" t="str">
        <f>Substitute(if(Liquor!AD41=0,"",if(ISBLANK(Liquor!AD41),"",if(AND(MOC!$J$164=true,MOC!$J$165=false),MOC!$I$164&amp;$B$5215,if(AND(MOC!$J$164=false,MOC!$J$165=true),$B$5215&amp;MOC!$I$165,if(AND(MOC!$J$164=true,MOC!$J$165=true),MOC!$I$164&amp;$B$5215&amp;MOC!$I$165,$B$5215)))))," Double ","")</f>
        <v/>
      </c>
      <c r="H5247" s="780">
        <f t="shared" si="53"/>
        <v>32</v>
      </c>
    </row>
    <row r="5248">
      <c r="A5248" s="779"/>
      <c r="D5248" s="795" t="str">
        <f>if(Liquor!AF42=0,"",if(ISBLANK(Liquor!AF42),"",if(AND(MOC!$J$161=true,MOC!$J$162=false),MOC!$I$164&amp;Liquor!AC42,if(AND(MOC!$J$161=false,MOC!$J$162=true),Liquor!AC42&amp;MOC!$I$162,if(AND(MOC!$J$161=true,MOC!$J$162=true),MOC!$I$161&amp;Liquor!AC42&amp;MOC!$I$165,Liquor!AC42)))))</f>
        <v/>
      </c>
      <c r="E5248" s="450" t="str">
        <f>if(Liquor!AD42=0,"",if(ISBLANK(Liquor!AD42),"",Liquor!AD42))</f>
        <v/>
      </c>
      <c r="G5248" s="450" t="str">
        <f>Substitute(if(Liquor!AD42=0,"",if(ISBLANK(Liquor!AD42),"",if(AND(MOC!$J$164=true,MOC!$J$165=false),MOC!$I$164&amp;$B$5215,if(AND(MOC!$J$164=false,MOC!$J$165=true),$B$5215&amp;MOC!$I$165,if(AND(MOC!$J$164=true,MOC!$J$165=true),MOC!$I$164&amp;$B$5215&amp;MOC!$I$165,$B$5215)))))," Double ","")</f>
        <v/>
      </c>
      <c r="H5248" s="780">
        <f t="shared" si="53"/>
        <v>33</v>
      </c>
    </row>
    <row r="5249">
      <c r="A5249" s="779"/>
      <c r="D5249" s="795" t="str">
        <f>if(Liquor!AF43=0,"",if(ISBLANK(Liquor!AF43),"",if(AND(MOC!$J$161=true,MOC!$J$162=false),MOC!$I$164&amp;Liquor!AC43,if(AND(MOC!$J$161=false,MOC!$J$162=true),Liquor!AC43&amp;MOC!$I$162,if(AND(MOC!$J$161=true,MOC!$J$162=true),MOC!$I$161&amp;Liquor!AC43&amp;MOC!$I$165,Liquor!AC43)))))</f>
        <v/>
      </c>
      <c r="E5249" s="450" t="str">
        <f>if(Liquor!AD43=0,"",if(ISBLANK(Liquor!AD43),"",Liquor!AD43))</f>
        <v/>
      </c>
      <c r="G5249" s="450" t="str">
        <f>Substitute(if(Liquor!AD43=0,"",if(ISBLANK(Liquor!AD43),"",if(AND(MOC!$J$164=true,MOC!$J$165=false),MOC!$I$164&amp;$B$5215,if(AND(MOC!$J$164=false,MOC!$J$165=true),$B$5215&amp;MOC!$I$165,if(AND(MOC!$J$164=true,MOC!$J$165=true),MOC!$I$164&amp;$B$5215&amp;MOC!$I$165,$B$5215)))))," Double ","")</f>
        <v/>
      </c>
      <c r="H5249" s="780">
        <f t="shared" si="53"/>
        <v>34</v>
      </c>
    </row>
    <row r="5250">
      <c r="A5250" s="779"/>
      <c r="D5250" s="795" t="str">
        <f>if(Liquor!AF44=0,"",if(ISBLANK(Liquor!AF44),"",if(AND(MOC!$J$161=true,MOC!$J$162=false),MOC!$I$164&amp;Liquor!AC44,if(AND(MOC!$J$161=false,MOC!$J$162=true),Liquor!AC44&amp;MOC!$I$162,if(AND(MOC!$J$161=true,MOC!$J$162=true),MOC!$I$161&amp;Liquor!AC44&amp;MOC!$I$165,Liquor!AC44)))))</f>
        <v/>
      </c>
      <c r="E5250" s="450" t="str">
        <f>if(Liquor!AD44=0,"",if(ISBLANK(Liquor!AD44),"",Liquor!AD44))</f>
        <v/>
      </c>
      <c r="G5250" s="450" t="str">
        <f>Substitute(if(Liquor!AD44=0,"",if(ISBLANK(Liquor!AD44),"",if(AND(MOC!$J$164=true,MOC!$J$165=false),MOC!$I$164&amp;$B$5215,if(AND(MOC!$J$164=false,MOC!$J$165=true),$B$5215&amp;MOC!$I$165,if(AND(MOC!$J$164=true,MOC!$J$165=true),MOC!$I$164&amp;$B$5215&amp;MOC!$I$165,$B$5215)))))," Double ","")</f>
        <v/>
      </c>
      <c r="H5250" s="780">
        <f t="shared" si="53"/>
        <v>35</v>
      </c>
    </row>
    <row r="5251">
      <c r="A5251" s="779"/>
      <c r="D5251" s="795" t="str">
        <f>if(Liquor!AF45=0,"",if(ISBLANK(Liquor!AF45),"",if(AND(MOC!$J$161=true,MOC!$J$162=false),MOC!$I$164&amp;Liquor!AC45,if(AND(MOC!$J$161=false,MOC!$J$162=true),Liquor!AC45&amp;MOC!$I$162,if(AND(MOC!$J$161=true,MOC!$J$162=true),MOC!$I$161&amp;Liquor!AC45&amp;MOC!$I$165,Liquor!AC45)))))</f>
        <v/>
      </c>
      <c r="E5251" s="450" t="str">
        <f>if(Liquor!AD45=0,"",if(ISBLANK(Liquor!AD45),"",Liquor!AD45))</f>
        <v/>
      </c>
      <c r="G5251" s="450" t="str">
        <f>Substitute(if(Liquor!AD45=0,"",if(ISBLANK(Liquor!AD45),"",if(AND(MOC!$J$164=true,MOC!$J$165=false),MOC!$I$164&amp;$B$5215,if(AND(MOC!$J$164=false,MOC!$J$165=true),$B$5215&amp;MOC!$I$165,if(AND(MOC!$J$164=true,MOC!$J$165=true),MOC!$I$164&amp;$B$5215&amp;MOC!$I$165,$B$5215)))))," Double ","")</f>
        <v/>
      </c>
      <c r="H5251" s="780">
        <f t="shared" si="53"/>
        <v>36</v>
      </c>
    </row>
    <row r="5252">
      <c r="A5252" s="779"/>
      <c r="D5252" s="795" t="str">
        <f>if(Liquor!AF46=0,"",if(ISBLANK(Liquor!AF46),"",if(AND(MOC!$J$161=true,MOC!$J$162=false),MOC!$I$164&amp;Liquor!AC46,if(AND(MOC!$J$161=false,MOC!$J$162=true),Liquor!AC46&amp;MOC!$I$162,if(AND(MOC!$J$161=true,MOC!$J$162=true),MOC!$I$161&amp;Liquor!AC46&amp;MOC!$I$165,Liquor!AC46)))))</f>
        <v/>
      </c>
      <c r="E5252" s="450" t="str">
        <f>if(Liquor!AD46=0,"",if(ISBLANK(Liquor!AD46),"",Liquor!AD46))</f>
        <v/>
      </c>
      <c r="G5252" s="450" t="str">
        <f>Substitute(if(Liquor!AD46=0,"",if(ISBLANK(Liquor!AD46),"",if(AND(MOC!$J$164=true,MOC!$J$165=false),MOC!$I$164&amp;$B$5215,if(AND(MOC!$J$164=false,MOC!$J$165=true),$B$5215&amp;MOC!$I$165,if(AND(MOC!$J$164=true,MOC!$J$165=true),MOC!$I$164&amp;$B$5215&amp;MOC!$I$165,$B$5215)))))," Double ","")</f>
        <v/>
      </c>
      <c r="H5252" s="780">
        <f t="shared" si="53"/>
        <v>37</v>
      </c>
    </row>
    <row r="5253">
      <c r="A5253" s="779"/>
      <c r="D5253" s="795" t="str">
        <f>if(Liquor!AF47=0,"",if(ISBLANK(Liquor!AF47),"",if(AND(MOC!$J$161=true,MOC!$J$162=false),MOC!$I$164&amp;Liquor!AC47,if(AND(MOC!$J$161=false,MOC!$J$162=true),Liquor!AC47&amp;MOC!$I$162,if(AND(MOC!$J$161=true,MOC!$J$162=true),MOC!$I$161&amp;Liquor!AC47&amp;MOC!$I$165,Liquor!AC47)))))</f>
        <v/>
      </c>
      <c r="E5253" s="450" t="str">
        <f>if(Liquor!AD47=0,"",if(ISBLANK(Liquor!AD47),"",Liquor!AD47))</f>
        <v/>
      </c>
      <c r="G5253" s="450" t="str">
        <f>Substitute(if(Liquor!AD47=0,"",if(ISBLANK(Liquor!AD47),"",if(AND(MOC!$J$164=true,MOC!$J$165=false),MOC!$I$164&amp;$B$5215,if(AND(MOC!$J$164=false,MOC!$J$165=true),$B$5215&amp;MOC!$I$165,if(AND(MOC!$J$164=true,MOC!$J$165=true),MOC!$I$164&amp;$B$5215&amp;MOC!$I$165,$B$5215)))))," Double ","")</f>
        <v/>
      </c>
      <c r="H5253" s="780">
        <f t="shared" si="53"/>
        <v>38</v>
      </c>
    </row>
    <row r="5254">
      <c r="A5254" s="779"/>
      <c r="D5254" s="795" t="str">
        <f>if(Liquor!AF48=0,"",if(ISBLANK(Liquor!AF48),"",if(AND(MOC!$J$161=true,MOC!$J$162=false),MOC!$I$164&amp;Liquor!AC48,if(AND(MOC!$J$161=false,MOC!$J$162=true),Liquor!AC48&amp;MOC!$I$162,if(AND(MOC!$J$161=true,MOC!$J$162=true),MOC!$I$161&amp;Liquor!AC48&amp;MOC!$I$165,Liquor!AC48)))))</f>
        <v/>
      </c>
      <c r="E5254" s="450" t="str">
        <f>if(Liquor!AD48=0,"",if(ISBLANK(Liquor!AD48),"",Liquor!AD48))</f>
        <v/>
      </c>
      <c r="G5254" s="450" t="str">
        <f>Substitute(if(Liquor!AD48=0,"",if(ISBLANK(Liquor!AD48),"",if(AND(MOC!$J$164=true,MOC!$J$165=false),MOC!$I$164&amp;$B$5215,if(AND(MOC!$J$164=false,MOC!$J$165=true),$B$5215&amp;MOC!$I$165,if(AND(MOC!$J$164=true,MOC!$J$165=true),MOC!$I$164&amp;$B$5215&amp;MOC!$I$165,$B$5215)))))," Double ","")</f>
        <v/>
      </c>
      <c r="H5254" s="780">
        <f t="shared" si="53"/>
        <v>39</v>
      </c>
    </row>
    <row r="5255">
      <c r="A5255" s="779"/>
      <c r="D5255" s="795" t="str">
        <f>if(Liquor!AF49=0,"",if(ISBLANK(Liquor!AF49),"",if(AND(MOC!$J$161=true,MOC!$J$162=false),MOC!$I$164&amp;Liquor!AC49,if(AND(MOC!$J$161=false,MOC!$J$162=true),Liquor!AC49&amp;MOC!$I$162,if(AND(MOC!$J$161=true,MOC!$J$162=true),MOC!$I$161&amp;Liquor!AC49&amp;MOC!$I$165,Liquor!AC49)))))</f>
        <v/>
      </c>
      <c r="E5255" s="450" t="str">
        <f>if(Liquor!AD49=0,"",if(ISBLANK(Liquor!AD49),"",Liquor!AD49))</f>
        <v/>
      </c>
      <c r="G5255" s="450" t="str">
        <f>Substitute(if(Liquor!AD49=0,"",if(ISBLANK(Liquor!AD49),"",if(AND(MOC!$J$164=true,MOC!$J$165=false),MOC!$I$164&amp;$B$5215,if(AND(MOC!$J$164=false,MOC!$J$165=true),$B$5215&amp;MOC!$I$165,if(AND(MOC!$J$164=true,MOC!$J$165=true),MOC!$I$164&amp;$B$5215&amp;MOC!$I$165,$B$5215)))))," Double ","")</f>
        <v/>
      </c>
      <c r="H5255" s="780">
        <f t="shared" si="53"/>
        <v>40</v>
      </c>
    </row>
    <row r="5256">
      <c r="A5256" s="779"/>
      <c r="D5256" s="795" t="str">
        <f>if(Liquor!AF50=0,"",if(ISBLANK(Liquor!AF50),"",if(AND(MOC!$J$161=true,MOC!$J$162=false),MOC!$I$164&amp;Liquor!AC50,if(AND(MOC!$J$161=false,MOC!$J$162=true),Liquor!AC50&amp;MOC!$I$162,if(AND(MOC!$J$161=true,MOC!$J$162=true),MOC!$I$161&amp;Liquor!AC50&amp;MOC!$I$165,Liquor!AC50)))))</f>
        <v/>
      </c>
      <c r="E5256" s="450" t="str">
        <f>if(Liquor!AD50=0,"",if(ISBLANK(Liquor!AD50),"",Liquor!AD50))</f>
        <v/>
      </c>
      <c r="G5256" s="450" t="str">
        <f>Substitute(if(Liquor!AD50=0,"",if(ISBLANK(Liquor!AD50),"",if(AND(MOC!$J$164=true,MOC!$J$165=false),MOC!$I$164&amp;$B$5215,if(AND(MOC!$J$164=false,MOC!$J$165=true),$B$5215&amp;MOC!$I$165,if(AND(MOC!$J$164=true,MOC!$J$165=true),MOC!$I$164&amp;$B$5215&amp;MOC!$I$165,$B$5215)))))," Double ","")</f>
        <v/>
      </c>
      <c r="H5256" s="780">
        <f t="shared" si="53"/>
        <v>41</v>
      </c>
    </row>
    <row r="5257">
      <c r="A5257" s="779"/>
      <c r="D5257" s="795" t="str">
        <f>if(Liquor!AF51=0,"",if(ISBLANK(Liquor!AF51),"",if(AND(MOC!$J$161=true,MOC!$J$162=false),MOC!$I$164&amp;Liquor!AC51,if(AND(MOC!$J$161=false,MOC!$J$162=true),Liquor!AC51&amp;MOC!$I$162,if(AND(MOC!$J$161=true,MOC!$J$162=true),MOC!$I$161&amp;Liquor!AC51&amp;MOC!$I$165,Liquor!AC51)))))</f>
        <v/>
      </c>
      <c r="E5257" s="450" t="str">
        <f>if(Liquor!AD51=0,"",if(ISBLANK(Liquor!AD51),"",Liquor!AD51))</f>
        <v/>
      </c>
      <c r="G5257" s="450" t="str">
        <f>Substitute(if(Liquor!AD51=0,"",if(ISBLANK(Liquor!AD51),"",if(AND(MOC!$J$164=true,MOC!$J$165=false),MOC!$I$164&amp;$B$5215,if(AND(MOC!$J$164=false,MOC!$J$165=true),$B$5215&amp;MOC!$I$165,if(AND(MOC!$J$164=true,MOC!$J$165=true),MOC!$I$164&amp;$B$5215&amp;MOC!$I$165,$B$5215)))))," Double ","")</f>
        <v/>
      </c>
      <c r="H5257" s="780">
        <f t="shared" si="53"/>
        <v>42</v>
      </c>
    </row>
    <row r="5258">
      <c r="A5258" s="779"/>
      <c r="D5258" s="795" t="str">
        <f>if(Liquor!AF52=0,"",if(ISBLANK(Liquor!AF52),"",if(AND(MOC!$J$161=true,MOC!$J$162=false),MOC!$I$164&amp;Liquor!AC52,if(AND(MOC!$J$161=false,MOC!$J$162=true),Liquor!AC52&amp;MOC!$I$162,if(AND(MOC!$J$161=true,MOC!$J$162=true),MOC!$I$161&amp;Liquor!AC52&amp;MOC!$I$165,Liquor!AC52)))))</f>
        <v/>
      </c>
      <c r="E5258" s="450" t="str">
        <f>if(Liquor!AD52=0,"",if(ISBLANK(Liquor!AD52),"",Liquor!AD52))</f>
        <v/>
      </c>
      <c r="G5258" s="450" t="str">
        <f>Substitute(if(Liquor!AD52=0,"",if(ISBLANK(Liquor!AD52),"",if(AND(MOC!$J$164=true,MOC!$J$165=false),MOC!$I$164&amp;$B$5215,if(AND(MOC!$J$164=false,MOC!$J$165=true),$B$5215&amp;MOC!$I$165,if(AND(MOC!$J$164=true,MOC!$J$165=true),MOC!$I$164&amp;$B$5215&amp;MOC!$I$165,$B$5215)))))," Double ","")</f>
        <v/>
      </c>
      <c r="H5258" s="780">
        <f t="shared" si="53"/>
        <v>43</v>
      </c>
    </row>
    <row r="5259">
      <c r="A5259" s="779"/>
      <c r="D5259" s="795" t="str">
        <f>if(Liquor!AF53=0,"",if(ISBLANK(Liquor!AF53),"",if(AND(MOC!$J$161=true,MOC!$J$162=false),MOC!$I$164&amp;Liquor!AC53,if(AND(MOC!$J$161=false,MOC!$J$162=true),Liquor!AC53&amp;MOC!$I$162,if(AND(MOC!$J$161=true,MOC!$J$162=true),MOC!$I$161&amp;Liquor!AC53&amp;MOC!$I$165,Liquor!AC53)))))</f>
        <v/>
      </c>
      <c r="E5259" s="450" t="str">
        <f>if(Liquor!AD53=0,"",if(ISBLANK(Liquor!AD53),"",Liquor!AD53))</f>
        <v/>
      </c>
      <c r="G5259" s="450" t="str">
        <f>Substitute(if(Liquor!AD53=0,"",if(ISBLANK(Liquor!AD53),"",if(AND(MOC!$J$164=true,MOC!$J$165=false),MOC!$I$164&amp;$B$5215,if(AND(MOC!$J$164=false,MOC!$J$165=true),$B$5215&amp;MOC!$I$165,if(AND(MOC!$J$164=true,MOC!$J$165=true),MOC!$I$164&amp;$B$5215&amp;MOC!$I$165,$B$5215)))))," Double ","")</f>
        <v/>
      </c>
      <c r="H5259" s="780">
        <f t="shared" si="53"/>
        <v>44</v>
      </c>
    </row>
    <row r="5260">
      <c r="A5260" s="779"/>
      <c r="D5260" s="795" t="str">
        <f>if(Liquor!AF54=0,"",if(ISBLANK(Liquor!AF54),"",if(AND(MOC!$J$161=true,MOC!$J$162=false),MOC!$I$164&amp;Liquor!AC54,if(AND(MOC!$J$161=false,MOC!$J$162=true),Liquor!AC54&amp;MOC!$I$162,if(AND(MOC!$J$161=true,MOC!$J$162=true),MOC!$I$161&amp;Liquor!AC54&amp;MOC!$I$165,Liquor!AC54)))))</f>
        <v/>
      </c>
      <c r="E5260" s="450" t="str">
        <f>if(Liquor!AD54=0,"",if(ISBLANK(Liquor!AD54),"",Liquor!AD54))</f>
        <v/>
      </c>
      <c r="G5260" s="450" t="str">
        <f>Substitute(if(Liquor!AD54=0,"",if(ISBLANK(Liquor!AD54),"",if(AND(MOC!$J$164=true,MOC!$J$165=false),MOC!$I$164&amp;$B$5215,if(AND(MOC!$J$164=false,MOC!$J$165=true),$B$5215&amp;MOC!$I$165,if(AND(MOC!$J$164=true,MOC!$J$165=true),MOC!$I$164&amp;$B$5215&amp;MOC!$I$165,$B$5215)))))," Double ","")</f>
        <v/>
      </c>
      <c r="H5260" s="780">
        <f t="shared" si="53"/>
        <v>45</v>
      </c>
    </row>
    <row r="5261">
      <c r="A5261" s="779"/>
      <c r="D5261" s="795" t="str">
        <f>if(Liquor!AF55=0,"",if(ISBLANK(Liquor!AF55),"",if(AND(MOC!$J$161=true,MOC!$J$162=false),MOC!$I$164&amp;Liquor!AC55,if(AND(MOC!$J$161=false,MOC!$J$162=true),Liquor!AC55&amp;MOC!$I$162,if(AND(MOC!$J$161=true,MOC!$J$162=true),MOC!$I$161&amp;Liquor!AC55&amp;MOC!$I$165,Liquor!AC55)))))</f>
        <v/>
      </c>
      <c r="E5261" s="450" t="str">
        <f>if(Liquor!AD55=0,"",if(ISBLANK(Liquor!AD55),"",Liquor!AD55))</f>
        <v/>
      </c>
      <c r="G5261" s="450" t="str">
        <f>Substitute(if(Liquor!AD55=0,"",if(ISBLANK(Liquor!AD55),"",if(AND(MOC!$J$164=true,MOC!$J$165=false),MOC!$I$164&amp;$B$5215,if(AND(MOC!$J$164=false,MOC!$J$165=true),$B$5215&amp;MOC!$I$165,if(AND(MOC!$J$164=true,MOC!$J$165=true),MOC!$I$164&amp;$B$5215&amp;MOC!$I$165,$B$5215)))))," Double ","")</f>
        <v/>
      </c>
      <c r="H5261" s="780">
        <f t="shared" si="53"/>
        <v>46</v>
      </c>
    </row>
    <row r="5262">
      <c r="A5262" s="779"/>
      <c r="D5262" s="795" t="str">
        <f>if(Liquor!AF56=0,"",if(ISBLANK(Liquor!AF56),"",if(AND(MOC!$J$161=true,MOC!$J$162=false),MOC!$I$164&amp;Liquor!AC56,if(AND(MOC!$J$161=false,MOC!$J$162=true),Liquor!AC56&amp;MOC!$I$162,if(AND(MOC!$J$161=true,MOC!$J$162=true),MOC!$I$161&amp;Liquor!AC56&amp;MOC!$I$165,Liquor!AC56)))))</f>
        <v/>
      </c>
      <c r="E5262" s="450" t="str">
        <f>if(Liquor!AD56=0,"",if(ISBLANK(Liquor!AD56),"",Liquor!AD56))</f>
        <v/>
      </c>
      <c r="G5262" s="450" t="str">
        <f>Substitute(if(Liquor!AD56=0,"",if(ISBLANK(Liquor!AD56),"",if(AND(MOC!$J$164=true,MOC!$J$165=false),MOC!$I$164&amp;$B$5215,if(AND(MOC!$J$164=false,MOC!$J$165=true),$B$5215&amp;MOC!$I$165,if(AND(MOC!$J$164=true,MOC!$J$165=true),MOC!$I$164&amp;$B$5215&amp;MOC!$I$165,$B$5215)))))," Double ","")</f>
        <v/>
      </c>
      <c r="H5262" s="780">
        <f t="shared" si="53"/>
        <v>47</v>
      </c>
    </row>
    <row r="5263">
      <c r="A5263" s="779"/>
      <c r="D5263" s="795" t="str">
        <f>if(Liquor!AF57=0,"",if(ISBLANK(Liquor!AF57),"",if(AND(MOC!$J$161=true,MOC!$J$162=false),MOC!$I$164&amp;Liquor!AC57,if(AND(MOC!$J$161=false,MOC!$J$162=true),Liquor!AC57&amp;MOC!$I$162,if(AND(MOC!$J$161=true,MOC!$J$162=true),MOC!$I$161&amp;Liquor!AC57&amp;MOC!$I$165,Liquor!AC57)))))</f>
        <v/>
      </c>
      <c r="E5263" s="450" t="str">
        <f>if(Liquor!AD57=0,"",if(ISBLANK(Liquor!AD57),"",Liquor!AD57))</f>
        <v/>
      </c>
      <c r="G5263" s="450" t="str">
        <f>Substitute(if(Liquor!AD57=0,"",if(ISBLANK(Liquor!AD57),"",if(AND(MOC!$J$164=true,MOC!$J$165=false),MOC!$I$164&amp;$B$5215,if(AND(MOC!$J$164=false,MOC!$J$165=true),$B$5215&amp;MOC!$I$165,if(AND(MOC!$J$164=true,MOC!$J$165=true),MOC!$I$164&amp;$B$5215&amp;MOC!$I$165,$B$5215)))))," Double ","")</f>
        <v/>
      </c>
      <c r="H5263" s="780">
        <f t="shared" si="53"/>
        <v>48</v>
      </c>
    </row>
    <row r="5264">
      <c r="A5264" s="779"/>
      <c r="D5264" s="795" t="str">
        <f>if(Liquor!AF58=0,"",if(ISBLANK(Liquor!AF58),"",if(AND(MOC!$J$161=true,MOC!$J$162=false),MOC!$I$164&amp;Liquor!AC58,if(AND(MOC!$J$161=false,MOC!$J$162=true),Liquor!AC58&amp;MOC!$I$162,if(AND(MOC!$J$161=true,MOC!$J$162=true),MOC!$I$161&amp;Liquor!AC58&amp;MOC!$I$165,Liquor!AC58)))))</f>
        <v/>
      </c>
      <c r="E5264" s="450" t="str">
        <f>if(Liquor!AD58=0,"",if(ISBLANK(Liquor!AD58),"",Liquor!AD58))</f>
        <v/>
      </c>
      <c r="G5264" s="450" t="str">
        <f>Substitute(if(Liquor!AD58=0,"",if(ISBLANK(Liquor!AD58),"",if(AND(MOC!$J$164=true,MOC!$J$165=false),MOC!$I$164&amp;$B$5215,if(AND(MOC!$J$164=false,MOC!$J$165=true),$B$5215&amp;MOC!$I$165,if(AND(MOC!$J$164=true,MOC!$J$165=true),MOC!$I$164&amp;$B$5215&amp;MOC!$I$165,$B$5215)))))," Double ","")</f>
        <v/>
      </c>
      <c r="H5264" s="780">
        <f t="shared" si="53"/>
        <v>49</v>
      </c>
    </row>
    <row r="5265">
      <c r="A5265" s="779"/>
      <c r="D5265" s="795" t="str">
        <f>if(Liquor!AF59=0,"",if(ISBLANK(Liquor!AF59),"",if(AND(MOC!$J$161=true,MOC!$J$162=false),MOC!$I$164&amp;Liquor!AC59,if(AND(MOC!$J$161=false,MOC!$J$162=true),Liquor!AC59&amp;MOC!$I$162,if(AND(MOC!$J$161=true,MOC!$J$162=true),MOC!$I$161&amp;Liquor!AC59&amp;MOC!$I$165,Liquor!AC59)))))</f>
        <v/>
      </c>
      <c r="E5265" s="450" t="str">
        <f>if(Liquor!AD59=0,"",if(ISBLANK(Liquor!AD59),"",Liquor!AD59))</f>
        <v/>
      </c>
      <c r="G5265" s="450" t="str">
        <f>Substitute(if(Liquor!AD59=0,"",if(ISBLANK(Liquor!AD59),"",if(AND(MOC!$J$164=true,MOC!$J$165=false),MOC!$I$164&amp;$B$5215,if(AND(MOC!$J$164=false,MOC!$J$165=true),$B$5215&amp;MOC!$I$165,if(AND(MOC!$J$164=true,MOC!$J$165=true),MOC!$I$164&amp;$B$5215&amp;MOC!$I$165,$B$5215)))))," Double ","")</f>
        <v/>
      </c>
      <c r="H5265" s="780">
        <f t="shared" si="53"/>
        <v>50</v>
      </c>
    </row>
    <row r="5266">
      <c r="A5266" s="779"/>
      <c r="D5266" s="795" t="str">
        <f>if(Liquor!AF60=0,"",if(ISBLANK(Liquor!AF60),"",if(AND(MOC!$J$161=true,MOC!$J$162=false),MOC!$I$164&amp;Liquor!AC60,if(AND(MOC!$J$161=false,MOC!$J$162=true),Liquor!AC60&amp;MOC!$I$162,if(AND(MOC!$J$161=true,MOC!$J$162=true),MOC!$I$161&amp;Liquor!AC60&amp;MOC!$I$165,Liquor!AC60)))))</f>
        <v/>
      </c>
      <c r="E5266" s="450" t="str">
        <f>if(Liquor!AD60=0,"",if(ISBLANK(Liquor!AD60),"",Liquor!AD60))</f>
        <v/>
      </c>
      <c r="G5266" s="450" t="str">
        <f>Substitute(if(Liquor!AD60=0,"",if(ISBLANK(Liquor!AD60),"",if(AND(MOC!$J$164=true,MOC!$J$165=false),MOC!$I$164&amp;$B$5215,if(AND(MOC!$J$164=false,MOC!$J$165=true),$B$5215&amp;MOC!$I$165,if(AND(MOC!$J$164=true,MOC!$J$165=true),MOC!$I$164&amp;$B$5215&amp;MOC!$I$165,$B$5215)))))," Double ","")</f>
        <v/>
      </c>
      <c r="H5266" s="780">
        <f t="shared" si="53"/>
        <v>51</v>
      </c>
    </row>
    <row r="5267">
      <c r="A5267" s="779"/>
      <c r="D5267" s="795" t="str">
        <f>if(Liquor!AF61=0,"",if(ISBLANK(Liquor!AF61),"",if(AND(MOC!$J$161=true,MOC!$J$162=false),MOC!$I$164&amp;Liquor!AC61,if(AND(MOC!$J$161=false,MOC!$J$162=true),Liquor!AC61&amp;MOC!$I$162,if(AND(MOC!$J$161=true,MOC!$J$162=true),MOC!$I$161&amp;Liquor!AC61&amp;MOC!$I$165,Liquor!AC61)))))</f>
        <v/>
      </c>
      <c r="E5267" s="450" t="str">
        <f>if(Liquor!AD61=0,"",if(ISBLANK(Liquor!AD61),"",Liquor!AD61))</f>
        <v/>
      </c>
      <c r="G5267" s="450" t="str">
        <f>Substitute(if(Liquor!AD61=0,"",if(ISBLANK(Liquor!AD61),"",if(AND(MOC!$J$164=true,MOC!$J$165=false),MOC!$I$164&amp;$B$5215,if(AND(MOC!$J$164=false,MOC!$J$165=true),$B$5215&amp;MOC!$I$165,if(AND(MOC!$J$164=true,MOC!$J$165=true),MOC!$I$164&amp;$B$5215&amp;MOC!$I$165,$B$5215)))))," Double ","")</f>
        <v/>
      </c>
      <c r="H5267" s="780">
        <f t="shared" si="53"/>
        <v>52</v>
      </c>
    </row>
    <row r="5268">
      <c r="A5268" s="779"/>
      <c r="D5268" s="795" t="str">
        <f>if(Liquor!AF62=0,"",if(ISBLANK(Liquor!AF62),"",if(AND(MOC!$J$161=true,MOC!$J$162=false),MOC!$I$164&amp;Liquor!AC62,if(AND(MOC!$J$161=false,MOC!$J$162=true),Liquor!AC62&amp;MOC!$I$162,if(AND(MOC!$J$161=true,MOC!$J$162=true),MOC!$I$161&amp;Liquor!AC62&amp;MOC!$I$165,Liquor!AC62)))))</f>
        <v/>
      </c>
      <c r="E5268" s="450" t="str">
        <f>if(Liquor!AD62=0,"",if(ISBLANK(Liquor!AD62),"",Liquor!AD62))</f>
        <v/>
      </c>
      <c r="G5268" s="450" t="str">
        <f>Substitute(if(Liquor!AD62=0,"",if(ISBLANK(Liquor!AD62),"",if(AND(MOC!$J$164=true,MOC!$J$165=false),MOC!$I$164&amp;$B$5215,if(AND(MOC!$J$164=false,MOC!$J$165=true),$B$5215&amp;MOC!$I$165,if(AND(MOC!$J$164=true,MOC!$J$165=true),MOC!$I$164&amp;$B$5215&amp;MOC!$I$165,$B$5215)))))," Double ","")</f>
        <v/>
      </c>
      <c r="H5268" s="780">
        <f t="shared" si="53"/>
        <v>53</v>
      </c>
    </row>
    <row r="5269">
      <c r="A5269" s="779"/>
      <c r="D5269" s="795" t="str">
        <f>if(Liquor!AF63=0,"",if(ISBLANK(Liquor!AF63),"",if(AND(MOC!$J$161=true,MOC!$J$162=false),MOC!$I$164&amp;Liquor!AC63,if(AND(MOC!$J$161=false,MOC!$J$162=true),Liquor!AC63&amp;MOC!$I$162,if(AND(MOC!$J$161=true,MOC!$J$162=true),MOC!$I$161&amp;Liquor!AC63&amp;MOC!$I$165,Liquor!AC63)))))</f>
        <v/>
      </c>
      <c r="E5269" s="450" t="str">
        <f>if(Liquor!AD63=0,"",if(ISBLANK(Liquor!AD63),"",Liquor!AD63))</f>
        <v/>
      </c>
      <c r="G5269" s="450" t="str">
        <f>Substitute(if(Liquor!AD63=0,"",if(ISBLANK(Liquor!AD63),"",if(AND(MOC!$J$164=true,MOC!$J$165=false),MOC!$I$164&amp;$B$5215,if(AND(MOC!$J$164=false,MOC!$J$165=true),$B$5215&amp;MOC!$I$165,if(AND(MOC!$J$164=true,MOC!$J$165=true),MOC!$I$164&amp;$B$5215&amp;MOC!$I$165,$B$5215)))))," Double ","")</f>
        <v/>
      </c>
      <c r="H5269" s="780">
        <f t="shared" si="53"/>
        <v>54</v>
      </c>
    </row>
    <row r="5270">
      <c r="A5270" s="779"/>
      <c r="D5270" s="795" t="str">
        <f>if(Liquor!AF64=0,"",if(ISBLANK(Liquor!AF64),"",if(AND(MOC!$J$161=true,MOC!$J$162=false),MOC!$I$164&amp;Liquor!AC64,if(AND(MOC!$J$161=false,MOC!$J$162=true),Liquor!AC64&amp;MOC!$I$162,if(AND(MOC!$J$161=true,MOC!$J$162=true),MOC!$I$161&amp;Liquor!AC64&amp;MOC!$I$165,Liquor!AC64)))))</f>
        <v/>
      </c>
      <c r="E5270" s="450" t="str">
        <f>if(Liquor!AD64=0,"",if(ISBLANK(Liquor!AD64),"",Liquor!AD64))</f>
        <v/>
      </c>
      <c r="G5270" s="450" t="str">
        <f>Substitute(if(Liquor!AD64=0,"",if(ISBLANK(Liquor!AD64),"",if(AND(MOC!$J$164=true,MOC!$J$165=false),MOC!$I$164&amp;$B$5215,if(AND(MOC!$J$164=false,MOC!$J$165=true),$B$5215&amp;MOC!$I$165,if(AND(MOC!$J$164=true,MOC!$J$165=true),MOC!$I$164&amp;$B$5215&amp;MOC!$I$165,$B$5215)))))," Double ","")</f>
        <v/>
      </c>
      <c r="H5270" s="780">
        <f t="shared" si="53"/>
        <v>55</v>
      </c>
    </row>
    <row r="5271">
      <c r="A5271" s="779"/>
      <c r="D5271" s="795" t="str">
        <f>if(Liquor!AF65=0,"",if(ISBLANK(Liquor!AF65),"",if(AND(MOC!$J$161=true,MOC!$J$162=false),MOC!$I$164&amp;Liquor!AC65,if(AND(MOC!$J$161=false,MOC!$J$162=true),Liquor!AC65&amp;MOC!$I$162,if(AND(MOC!$J$161=true,MOC!$J$162=true),MOC!$I$161&amp;Liquor!AC65&amp;MOC!$I$165,Liquor!AC65)))))</f>
        <v/>
      </c>
      <c r="E5271" s="450" t="str">
        <f>if(Liquor!AD65=0,"",if(ISBLANK(Liquor!AD65),"",Liquor!AD65))</f>
        <v/>
      </c>
      <c r="G5271" s="450" t="str">
        <f>Substitute(if(Liquor!AD65=0,"",if(ISBLANK(Liquor!AD65),"",if(AND(MOC!$J$164=true,MOC!$J$165=false),MOC!$I$164&amp;$B$5215,if(AND(MOC!$J$164=false,MOC!$J$165=true),$B$5215&amp;MOC!$I$165,if(AND(MOC!$J$164=true,MOC!$J$165=true),MOC!$I$164&amp;$B$5215&amp;MOC!$I$165,$B$5215)))))," Double ","")</f>
        <v/>
      </c>
      <c r="H5271" s="780">
        <f t="shared" si="53"/>
        <v>56</v>
      </c>
    </row>
    <row r="5272">
      <c r="A5272" s="779"/>
      <c r="D5272" s="795" t="str">
        <f>if(Liquor!AF66=0,"",if(ISBLANK(Liquor!AF66),"",if(AND(MOC!$J$161=true,MOC!$J$162=false),MOC!$I$164&amp;Liquor!AC66,if(AND(MOC!$J$161=false,MOC!$J$162=true),Liquor!AC66&amp;MOC!$I$162,if(AND(MOC!$J$161=true,MOC!$J$162=true),MOC!$I$161&amp;Liquor!AC66&amp;MOC!$I$165,Liquor!AC66)))))</f>
        <v/>
      </c>
      <c r="E5272" s="450" t="str">
        <f>if(Liquor!AD66=0,"",if(ISBLANK(Liquor!AD66),"",Liquor!AD66))</f>
        <v/>
      </c>
      <c r="G5272" s="450" t="str">
        <f>Substitute(if(Liquor!AD66=0,"",if(ISBLANK(Liquor!AD66),"",if(AND(MOC!$J$164=true,MOC!$J$165=false),MOC!$I$164&amp;$B$5215,if(AND(MOC!$J$164=false,MOC!$J$165=true),$B$5215&amp;MOC!$I$165,if(AND(MOC!$J$164=true,MOC!$J$165=true),MOC!$I$164&amp;$B$5215&amp;MOC!$I$165,$B$5215)))))," Double ","")</f>
        <v/>
      </c>
      <c r="H5272" s="780">
        <f t="shared" si="53"/>
        <v>57</v>
      </c>
    </row>
    <row r="5273">
      <c r="A5273" s="779"/>
      <c r="D5273" s="795" t="str">
        <f>if(Liquor!AF67=0,"",if(ISBLANK(Liquor!AF67),"",if(AND(MOC!$J$161=true,MOC!$J$162=false),MOC!$I$164&amp;Liquor!AC67,if(AND(MOC!$J$161=false,MOC!$J$162=true),Liquor!AC67&amp;MOC!$I$162,if(AND(MOC!$J$161=true,MOC!$J$162=true),MOC!$I$161&amp;Liquor!AC67&amp;MOC!$I$165,Liquor!AC67)))))</f>
        <v/>
      </c>
      <c r="E5273" s="450" t="str">
        <f>if(Liquor!AD67=0,"",if(ISBLANK(Liquor!AD67),"",Liquor!AD67))</f>
        <v/>
      </c>
      <c r="G5273" s="450" t="str">
        <f>Substitute(if(Liquor!AD67=0,"",if(ISBLANK(Liquor!AD67),"",if(AND(MOC!$J$164=true,MOC!$J$165=false),MOC!$I$164&amp;$B$5215,if(AND(MOC!$J$164=false,MOC!$J$165=true),$B$5215&amp;MOC!$I$165,if(AND(MOC!$J$164=true,MOC!$J$165=true),MOC!$I$164&amp;$B$5215&amp;MOC!$I$165,$B$5215)))))," Double ","")</f>
        <v/>
      </c>
      <c r="H5273" s="780">
        <f t="shared" si="53"/>
        <v>58</v>
      </c>
    </row>
    <row r="5274">
      <c r="A5274" s="779"/>
      <c r="D5274" s="795" t="str">
        <f>if(Liquor!AF68=0,"",if(ISBLANK(Liquor!AF68),"",if(AND(MOC!$J$161=true,MOC!$J$162=false),MOC!$I$164&amp;Liquor!AC68,if(AND(MOC!$J$161=false,MOC!$J$162=true),Liquor!AC68&amp;MOC!$I$162,if(AND(MOC!$J$161=true,MOC!$J$162=true),MOC!$I$161&amp;Liquor!AC68&amp;MOC!$I$165,Liquor!AC68)))))</f>
        <v/>
      </c>
      <c r="E5274" s="450" t="str">
        <f>if(Liquor!AD68=0,"",if(ISBLANK(Liquor!AD68),"",Liquor!AD68))</f>
        <v/>
      </c>
      <c r="G5274" s="450" t="str">
        <f>Substitute(if(Liquor!AD68=0,"",if(ISBLANK(Liquor!AD68),"",if(AND(MOC!$J$164=true,MOC!$J$165=false),MOC!$I$164&amp;$B$5215,if(AND(MOC!$J$164=false,MOC!$J$165=true),$B$5215&amp;MOC!$I$165,if(AND(MOC!$J$164=true,MOC!$J$165=true),MOC!$I$164&amp;$B$5215&amp;MOC!$I$165,$B$5215)))))," Double ","")</f>
        <v/>
      </c>
      <c r="H5274" s="780">
        <f t="shared" si="53"/>
        <v>59</v>
      </c>
    </row>
    <row r="5275">
      <c r="A5275" s="779"/>
      <c r="D5275" s="795" t="str">
        <f>if(Liquor!AF69=0,"",if(ISBLANK(Liquor!AF69),"",if(AND(MOC!$J$161=true,MOC!$J$162=false),MOC!$I$164&amp;Liquor!AC69,if(AND(MOC!$J$161=false,MOC!$J$162=true),Liquor!AC69&amp;MOC!$I$162,if(AND(MOC!$J$161=true,MOC!$J$162=true),MOC!$I$161&amp;Liquor!AC69&amp;MOC!$I$165,Liquor!AC69)))))</f>
        <v/>
      </c>
      <c r="E5275" s="450" t="str">
        <f>if(Liquor!AD69=0,"",if(ISBLANK(Liquor!AD69),"",Liquor!AD69))</f>
        <v/>
      </c>
      <c r="G5275" s="450" t="str">
        <f>Substitute(if(Liquor!AD69=0,"",if(ISBLANK(Liquor!AD69),"",if(AND(MOC!$J$164=true,MOC!$J$165=false),MOC!$I$164&amp;$B$5215,if(AND(MOC!$J$164=false,MOC!$J$165=true),$B$5215&amp;MOC!$I$165,if(AND(MOC!$J$164=true,MOC!$J$165=true),MOC!$I$164&amp;$B$5215&amp;MOC!$I$165,$B$5215)))))," Double ","")</f>
        <v/>
      </c>
      <c r="H5275" s="780">
        <f t="shared" si="53"/>
        <v>60</v>
      </c>
    </row>
    <row r="5276">
      <c r="A5276" s="779"/>
      <c r="D5276" s="795" t="str">
        <f>if(Liquor!AF70=0,"",if(ISBLANK(Liquor!AF70),"",if(AND(MOC!$J$161=true,MOC!$J$162=false),MOC!$I$164&amp;Liquor!AC70,if(AND(MOC!$J$161=false,MOC!$J$162=true),Liquor!AC70&amp;MOC!$I$162,if(AND(MOC!$J$161=true,MOC!$J$162=true),MOC!$I$161&amp;Liquor!AC70&amp;MOC!$I$165,Liquor!AC70)))))</f>
        <v/>
      </c>
      <c r="E5276" s="450" t="str">
        <f>if(Liquor!AD70=0,"",if(ISBLANK(Liquor!AD70),"",Liquor!AD70))</f>
        <v/>
      </c>
      <c r="G5276" s="450" t="str">
        <f>Substitute(if(Liquor!AD70=0,"",if(ISBLANK(Liquor!AD70),"",if(AND(MOC!$J$164=true,MOC!$J$165=false),MOC!$I$164&amp;$B$5215,if(AND(MOC!$J$164=false,MOC!$J$165=true),$B$5215&amp;MOC!$I$165,if(AND(MOC!$J$164=true,MOC!$J$165=true),MOC!$I$164&amp;$B$5215&amp;MOC!$I$165,$B$5215)))))," Double ","")</f>
        <v/>
      </c>
      <c r="H5276" s="780">
        <f t="shared" si="53"/>
        <v>61</v>
      </c>
    </row>
    <row r="5277">
      <c r="A5277" s="779"/>
      <c r="D5277" s="795" t="str">
        <f>if(Liquor!AF71=0,"",if(ISBLANK(Liquor!AF71),"",if(AND(MOC!$J$161=true,MOC!$J$162=false),MOC!$I$164&amp;Liquor!AC71,if(AND(MOC!$J$161=false,MOC!$J$162=true),Liquor!AC71&amp;MOC!$I$162,if(AND(MOC!$J$161=true,MOC!$J$162=true),MOC!$I$161&amp;Liquor!AC71&amp;MOC!$I$165,Liquor!AC71)))))</f>
        <v/>
      </c>
      <c r="E5277" s="450" t="str">
        <f>if(Liquor!AD71=0,"",if(ISBLANK(Liquor!AD71),"",Liquor!AD71))</f>
        <v/>
      </c>
      <c r="G5277" s="450" t="str">
        <f>Substitute(if(Liquor!AD71=0,"",if(ISBLANK(Liquor!AD71),"",if(AND(MOC!$J$164=true,MOC!$J$165=false),MOC!$I$164&amp;$B$5215,if(AND(MOC!$J$164=false,MOC!$J$165=true),$B$5215&amp;MOC!$I$165,if(AND(MOC!$J$164=true,MOC!$J$165=true),MOC!$I$164&amp;$B$5215&amp;MOC!$I$165,$B$5215)))))," Double ","")</f>
        <v/>
      </c>
      <c r="H5277" s="780">
        <f t="shared" si="53"/>
        <v>62</v>
      </c>
    </row>
    <row r="5278">
      <c r="A5278" s="779"/>
      <c r="D5278" s="795" t="str">
        <f>if(Liquor!AF72=0,"",if(ISBLANK(Liquor!AF72),"",if(AND(MOC!$J$161=true,MOC!$J$162=false),MOC!$I$164&amp;Liquor!AC72,if(AND(MOC!$J$161=false,MOC!$J$162=true),Liquor!AC72&amp;MOC!$I$162,if(AND(MOC!$J$161=true,MOC!$J$162=true),MOC!$I$161&amp;Liquor!AC72&amp;MOC!$I$165,Liquor!AC72)))))</f>
        <v/>
      </c>
      <c r="E5278" s="450" t="str">
        <f>if(Liquor!AD72=0,"",if(ISBLANK(Liquor!AD72),"",Liquor!AD72))</f>
        <v/>
      </c>
      <c r="G5278" s="450" t="str">
        <f>Substitute(if(Liquor!AD72=0,"",if(ISBLANK(Liquor!AD72),"",if(AND(MOC!$J$164=true,MOC!$J$165=false),MOC!$I$164&amp;$B$5215,if(AND(MOC!$J$164=false,MOC!$J$165=true),$B$5215&amp;MOC!$I$165,if(AND(MOC!$J$164=true,MOC!$J$165=true),MOC!$I$164&amp;$B$5215&amp;MOC!$I$165,$B$5215)))))," Double ","")</f>
        <v/>
      </c>
      <c r="H5278" s="780">
        <f t="shared" si="53"/>
        <v>63</v>
      </c>
    </row>
    <row r="5279">
      <c r="A5279" s="779"/>
      <c r="D5279" s="795" t="str">
        <f>if(Liquor!AF73=0,"",if(ISBLANK(Liquor!AF73),"",if(AND(MOC!$J$161=true,MOC!$J$162=false),MOC!$I$164&amp;Liquor!AC73,if(AND(MOC!$J$161=false,MOC!$J$162=true),Liquor!AC73&amp;MOC!$I$162,if(AND(MOC!$J$161=true,MOC!$J$162=true),MOC!$I$161&amp;Liquor!AC73&amp;MOC!$I$165,Liquor!AC73)))))</f>
        <v/>
      </c>
      <c r="E5279" s="450" t="str">
        <f>if(Liquor!AD73=0,"",if(ISBLANK(Liquor!AD73),"",Liquor!AD73))</f>
        <v/>
      </c>
      <c r="G5279" s="450" t="str">
        <f>Substitute(if(Liquor!AD73=0,"",if(ISBLANK(Liquor!AD73),"",if(AND(MOC!$J$164=true,MOC!$J$165=false),MOC!$I$164&amp;$B$5215,if(AND(MOC!$J$164=false,MOC!$J$165=true),$B$5215&amp;MOC!$I$165,if(AND(MOC!$J$164=true,MOC!$J$165=true),MOC!$I$164&amp;$B$5215&amp;MOC!$I$165,$B$5215)))))," Double ","")</f>
        <v/>
      </c>
      <c r="H5279" s="780">
        <f t="shared" si="53"/>
        <v>64</v>
      </c>
    </row>
    <row r="5280">
      <c r="A5280" s="779"/>
      <c r="D5280" s="795" t="str">
        <f>if(Liquor!AF74=0,"",if(ISBLANK(Liquor!AF74),"",if(AND(MOC!$J$161=true,MOC!$J$162=false),MOC!$I$164&amp;Liquor!AC74,if(AND(MOC!$J$161=false,MOC!$J$162=true),Liquor!AC74&amp;MOC!$I$162,if(AND(MOC!$J$161=true,MOC!$J$162=true),MOC!$I$161&amp;Liquor!AC74&amp;MOC!$I$165,Liquor!AC74)))))</f>
        <v/>
      </c>
      <c r="E5280" s="450" t="str">
        <f>if(Liquor!AD74=0,"",if(ISBLANK(Liquor!AD74),"",Liquor!AD74))</f>
        <v/>
      </c>
      <c r="G5280" s="450" t="str">
        <f>Substitute(if(Liquor!AD74=0,"",if(ISBLANK(Liquor!AD74),"",if(AND(MOC!$J$164=true,MOC!$J$165=false),MOC!$I$164&amp;$B$5215,if(AND(MOC!$J$164=false,MOC!$J$165=true),$B$5215&amp;MOC!$I$165,if(AND(MOC!$J$164=true,MOC!$J$165=true),MOC!$I$164&amp;$B$5215&amp;MOC!$I$165,$B$5215)))))," Double ","")</f>
        <v/>
      </c>
      <c r="H5280" s="780">
        <f t="shared" si="53"/>
        <v>65</v>
      </c>
    </row>
    <row r="5281">
      <c r="A5281" s="779"/>
      <c r="D5281" s="795" t="str">
        <f>if(Liquor!AF75=0,"",if(ISBLANK(Liquor!AF75),"",if(AND(MOC!$J$161=true,MOC!$J$162=false),MOC!$I$164&amp;Liquor!AC75,if(AND(MOC!$J$161=false,MOC!$J$162=true),Liquor!AC75&amp;MOC!$I$162,if(AND(MOC!$J$161=true,MOC!$J$162=true),MOC!$I$161&amp;Liquor!AC75&amp;MOC!$I$165,Liquor!AC75)))))</f>
        <v/>
      </c>
      <c r="E5281" s="450" t="str">
        <f>if(Liquor!AD75=0,"",if(ISBLANK(Liquor!AD75),"",Liquor!AD75))</f>
        <v/>
      </c>
      <c r="G5281" s="450" t="str">
        <f>Substitute(if(Liquor!AD75=0,"",if(ISBLANK(Liquor!AD75),"",if(AND(MOC!$J$164=true,MOC!$J$165=false),MOC!$I$164&amp;$B$5215,if(AND(MOC!$J$164=false,MOC!$J$165=true),$B$5215&amp;MOC!$I$165,if(AND(MOC!$J$164=true,MOC!$J$165=true),MOC!$I$164&amp;$B$5215&amp;MOC!$I$165,$B$5215)))))," Double ","")</f>
        <v/>
      </c>
      <c r="H5281" s="780">
        <f t="shared" si="53"/>
        <v>66</v>
      </c>
    </row>
    <row r="5282">
      <c r="A5282" s="779"/>
      <c r="D5282" s="795" t="str">
        <f>if(Liquor!AF76=0,"",if(ISBLANK(Liquor!AF76),"",if(AND(MOC!$J$161=true,MOC!$J$162=false),MOC!$I$164&amp;Liquor!AC76,if(AND(MOC!$J$161=false,MOC!$J$162=true),Liquor!AC76&amp;MOC!$I$162,if(AND(MOC!$J$161=true,MOC!$J$162=true),MOC!$I$161&amp;Liquor!AC76&amp;MOC!$I$165,Liquor!AC76)))))</f>
        <v/>
      </c>
      <c r="E5282" s="450" t="str">
        <f>if(Liquor!AD76=0,"",if(ISBLANK(Liquor!AD76),"",Liquor!AD76))</f>
        <v/>
      </c>
      <c r="G5282" s="450" t="str">
        <f>Substitute(if(Liquor!AD76=0,"",if(ISBLANK(Liquor!AD76),"",if(AND(MOC!$J$164=true,MOC!$J$165=false),MOC!$I$164&amp;$B$5215,if(AND(MOC!$J$164=false,MOC!$J$165=true),$B$5215&amp;MOC!$I$165,if(AND(MOC!$J$164=true,MOC!$J$165=true),MOC!$I$164&amp;$B$5215&amp;MOC!$I$165,$B$5215)))))," Double ","")</f>
        <v/>
      </c>
      <c r="H5282" s="780">
        <f t="shared" si="53"/>
        <v>67</v>
      </c>
    </row>
    <row r="5283">
      <c r="A5283" s="779"/>
      <c r="D5283" s="795" t="str">
        <f>if(Liquor!AF77=0,"",if(ISBLANK(Liquor!AF77),"",if(AND(MOC!$J$161=true,MOC!$J$162=false),MOC!$I$164&amp;Liquor!AC77,if(AND(MOC!$J$161=false,MOC!$J$162=true),Liquor!AC77&amp;MOC!$I$162,if(AND(MOC!$J$161=true,MOC!$J$162=true),MOC!$I$161&amp;Liquor!AC77&amp;MOC!$I$165,Liquor!AC77)))))</f>
        <v/>
      </c>
      <c r="E5283" s="450" t="str">
        <f>if(Liquor!AD77=0,"",if(ISBLANK(Liquor!AD77),"",Liquor!AD77))</f>
        <v/>
      </c>
      <c r="G5283" s="450" t="str">
        <f>Substitute(if(Liquor!AD77=0,"",if(ISBLANK(Liquor!AD77),"",if(AND(MOC!$J$164=true,MOC!$J$165=false),MOC!$I$164&amp;$B$5215,if(AND(MOC!$J$164=false,MOC!$J$165=true),$B$5215&amp;MOC!$I$165,if(AND(MOC!$J$164=true,MOC!$J$165=true),MOC!$I$164&amp;$B$5215&amp;MOC!$I$165,$B$5215)))))," Double ","")</f>
        <v/>
      </c>
      <c r="H5283" s="780">
        <f t="shared" si="53"/>
        <v>68</v>
      </c>
    </row>
    <row r="5284">
      <c r="A5284" s="779"/>
      <c r="D5284" s="795" t="str">
        <f>if(Liquor!AF78=0,"",if(ISBLANK(Liquor!AF78),"",if(AND(MOC!$J$161=true,MOC!$J$162=false),MOC!$I$164&amp;Liquor!AC78,if(AND(MOC!$J$161=false,MOC!$J$162=true),Liquor!AC78&amp;MOC!$I$162,if(AND(MOC!$J$161=true,MOC!$J$162=true),MOC!$I$161&amp;Liquor!AC78&amp;MOC!$I$165,Liquor!AC78)))))</f>
        <v/>
      </c>
      <c r="E5284" s="450" t="str">
        <f>if(Liquor!AD78=0,"",if(ISBLANK(Liquor!AD78),"",Liquor!AD78))</f>
        <v/>
      </c>
      <c r="G5284" s="450" t="str">
        <f>Substitute(if(Liquor!AD78=0,"",if(ISBLANK(Liquor!AD78),"",if(AND(MOC!$J$164=true,MOC!$J$165=false),MOC!$I$164&amp;$B$5215,if(AND(MOC!$J$164=false,MOC!$J$165=true),$B$5215&amp;MOC!$I$165,if(AND(MOC!$J$164=true,MOC!$J$165=true),MOC!$I$164&amp;$B$5215&amp;MOC!$I$165,$B$5215)))))," Double ","")</f>
        <v/>
      </c>
      <c r="H5284" s="780">
        <f t="shared" si="53"/>
        <v>69</v>
      </c>
    </row>
    <row r="5285">
      <c r="A5285" s="779"/>
      <c r="D5285" s="795" t="str">
        <f>if(Liquor!AF79=0,"",if(ISBLANK(Liquor!AF79),"",if(AND(MOC!$J$161=true,MOC!$J$162=false),MOC!$I$164&amp;Liquor!AC79,if(AND(MOC!$J$161=false,MOC!$J$162=true),Liquor!AC79&amp;MOC!$I$162,if(AND(MOC!$J$161=true,MOC!$J$162=true),MOC!$I$161&amp;Liquor!AC79&amp;MOC!$I$165,Liquor!AC79)))))</f>
        <v/>
      </c>
      <c r="E5285" s="450" t="str">
        <f>if(Liquor!AD79=0,"",if(ISBLANK(Liquor!AD79),"",Liquor!AD79))</f>
        <v/>
      </c>
      <c r="G5285" s="450" t="str">
        <f>Substitute(if(Liquor!AD79=0,"",if(ISBLANK(Liquor!AD79),"",if(AND(MOC!$J$164=true,MOC!$J$165=false),MOC!$I$164&amp;$B$5215,if(AND(MOC!$J$164=false,MOC!$J$165=true),$B$5215&amp;MOC!$I$165,if(AND(MOC!$J$164=true,MOC!$J$165=true),MOC!$I$164&amp;$B$5215&amp;MOC!$I$165,$B$5215)))))," Double ","")</f>
        <v/>
      </c>
      <c r="H5285" s="780">
        <f t="shared" si="53"/>
        <v>70</v>
      </c>
    </row>
    <row r="5286">
      <c r="A5286" s="779"/>
      <c r="D5286" s="795" t="str">
        <f>if(Liquor!AF80=0,"",if(ISBLANK(Liquor!AF80),"",if(AND(MOC!$J$161=true,MOC!$J$162=false),MOC!$I$164&amp;Liquor!AC80,if(AND(MOC!$J$161=false,MOC!$J$162=true),Liquor!AC80&amp;MOC!$I$162,if(AND(MOC!$J$161=true,MOC!$J$162=true),MOC!$I$161&amp;Liquor!AC80&amp;MOC!$I$165,Liquor!AC80)))))</f>
        <v/>
      </c>
      <c r="E5286" s="450" t="str">
        <f>if(Liquor!AD80=0,"",if(ISBLANK(Liquor!AD80),"",Liquor!AD80))</f>
        <v/>
      </c>
      <c r="G5286" s="450" t="str">
        <f>Substitute(if(Liquor!AD80=0,"",if(ISBLANK(Liquor!AD80),"",if(AND(MOC!$J$164=true,MOC!$J$165=false),MOC!$I$164&amp;$B$5215,if(AND(MOC!$J$164=false,MOC!$J$165=true),$B$5215&amp;MOC!$I$165,if(AND(MOC!$J$164=true,MOC!$J$165=true),MOC!$I$164&amp;$B$5215&amp;MOC!$I$165,$B$5215)))))," Double ","")</f>
        <v/>
      </c>
      <c r="H5286" s="780">
        <f t="shared" si="53"/>
        <v>71</v>
      </c>
    </row>
    <row r="5287">
      <c r="A5287" s="779"/>
      <c r="D5287" s="795" t="str">
        <f>if(Liquor!AF81=0,"",if(ISBLANK(Liquor!AF81),"",if(AND(MOC!$J$161=true,MOC!$J$162=false),MOC!$I$164&amp;Liquor!AC81,if(AND(MOC!$J$161=false,MOC!$J$162=true),Liquor!AC81&amp;MOC!$I$162,if(AND(MOC!$J$161=true,MOC!$J$162=true),MOC!$I$161&amp;Liquor!AC81&amp;MOC!$I$165,Liquor!AC81)))))</f>
        <v/>
      </c>
      <c r="E5287" s="450" t="str">
        <f>if(Liquor!AD81=0,"",if(ISBLANK(Liquor!AD81),"",Liquor!AD81))</f>
        <v/>
      </c>
      <c r="G5287" s="450" t="str">
        <f>Substitute(if(Liquor!AD81=0,"",if(ISBLANK(Liquor!AD81),"",if(AND(MOC!$J$164=true,MOC!$J$165=false),MOC!$I$164&amp;$B$5215,if(AND(MOC!$J$164=false,MOC!$J$165=true),$B$5215&amp;MOC!$I$165,if(AND(MOC!$J$164=true,MOC!$J$165=true),MOC!$I$164&amp;$B$5215&amp;MOC!$I$165,$B$5215)))))," Double ","")</f>
        <v/>
      </c>
      <c r="H5287" s="780">
        <f t="shared" si="53"/>
        <v>72</v>
      </c>
    </row>
    <row r="5288">
      <c r="A5288" s="779"/>
      <c r="D5288" s="795" t="str">
        <f>if(Liquor!AF82=0,"",if(ISBLANK(Liquor!AF82),"",if(AND(MOC!$J$161=true,MOC!$J$162=false),MOC!$I$164&amp;Liquor!AC82,if(AND(MOC!$J$161=false,MOC!$J$162=true),Liquor!AC82&amp;MOC!$I$162,if(AND(MOC!$J$161=true,MOC!$J$162=true),MOC!$I$161&amp;Liquor!AC82&amp;MOC!$I$165,Liquor!AC82)))))</f>
        <v/>
      </c>
      <c r="E5288" s="450" t="str">
        <f>if(Liquor!AD82=0,"",if(ISBLANK(Liquor!AD82),"",Liquor!AD82))</f>
        <v/>
      </c>
      <c r="G5288" s="450" t="str">
        <f>Substitute(if(Liquor!AD82=0,"",if(ISBLANK(Liquor!AD82),"",if(AND(MOC!$J$164=true,MOC!$J$165=false),MOC!$I$164&amp;$B$5215,if(AND(MOC!$J$164=false,MOC!$J$165=true),$B$5215&amp;MOC!$I$165,if(AND(MOC!$J$164=true,MOC!$J$165=true),MOC!$I$164&amp;$B$5215&amp;MOC!$I$165,$B$5215)))))," Double ","")</f>
        <v/>
      </c>
      <c r="H5288" s="780">
        <f t="shared" si="53"/>
        <v>73</v>
      </c>
    </row>
    <row r="5289">
      <c r="A5289" s="779"/>
      <c r="D5289" s="795" t="str">
        <f>if(Liquor!AF83=0,"",if(ISBLANK(Liquor!AF83),"",if(AND(MOC!$J$161=true,MOC!$J$162=false),MOC!$I$164&amp;Liquor!AC83,if(AND(MOC!$J$161=false,MOC!$J$162=true),Liquor!AC83&amp;MOC!$I$162,if(AND(MOC!$J$161=true,MOC!$J$162=true),MOC!$I$161&amp;Liquor!AC83&amp;MOC!$I$165,Liquor!AC83)))))</f>
        <v/>
      </c>
      <c r="E5289" s="450" t="str">
        <f>if(Liquor!AD83=0,"",if(ISBLANK(Liquor!AD83),"",Liquor!AD83))</f>
        <v/>
      </c>
      <c r="G5289" s="450" t="str">
        <f>Substitute(if(Liquor!AD83=0,"",if(ISBLANK(Liquor!AD83),"",if(AND(MOC!$J$164=true,MOC!$J$165=false),MOC!$I$164&amp;$B$5215,if(AND(MOC!$J$164=false,MOC!$J$165=true),$B$5215&amp;MOC!$I$165,if(AND(MOC!$J$164=true,MOC!$J$165=true),MOC!$I$164&amp;$B$5215&amp;MOC!$I$165,$B$5215)))))," Double ","")</f>
        <v/>
      </c>
      <c r="H5289" s="780">
        <f t="shared" si="53"/>
        <v>74</v>
      </c>
    </row>
    <row r="5290">
      <c r="A5290" s="779"/>
      <c r="D5290" s="795" t="str">
        <f>if(Liquor!AF84=0,"",if(ISBLANK(Liquor!AF84),"",if(AND(MOC!$J$161=true,MOC!$J$162=false),MOC!$I$164&amp;Liquor!AC84,if(AND(MOC!$J$161=false,MOC!$J$162=true),Liquor!AC84&amp;MOC!$I$162,if(AND(MOC!$J$161=true,MOC!$J$162=true),MOC!$I$161&amp;Liquor!AC84&amp;MOC!$I$165,Liquor!AC84)))))</f>
        <v/>
      </c>
      <c r="E5290" s="450" t="str">
        <f>if(Liquor!AD84=0,"",if(ISBLANK(Liquor!AD84),"",Liquor!AD84))</f>
        <v/>
      </c>
      <c r="G5290" s="450" t="str">
        <f>Substitute(if(Liquor!AD84=0,"",if(ISBLANK(Liquor!AD84),"",if(AND(MOC!$J$164=true,MOC!$J$165=false),MOC!$I$164&amp;$B$5215,if(AND(MOC!$J$164=false,MOC!$J$165=true),$B$5215&amp;MOC!$I$165,if(AND(MOC!$J$164=true,MOC!$J$165=true),MOC!$I$164&amp;$B$5215&amp;MOC!$I$165,$B$5215)))))," Double ","")</f>
        <v/>
      </c>
      <c r="H5290" s="780">
        <f t="shared" si="53"/>
        <v>75</v>
      </c>
    </row>
    <row r="5291">
      <c r="A5291" s="779"/>
      <c r="D5291" s="795" t="str">
        <f>if(Liquor!AF85=0,"",if(ISBLANK(Liquor!AF85),"",if(AND(MOC!$J$161=true,MOC!$J$162=false),MOC!$I$164&amp;Liquor!AC85,if(AND(MOC!$J$161=false,MOC!$J$162=true),Liquor!AC85&amp;MOC!$I$162,if(AND(MOC!$J$161=true,MOC!$J$162=true),MOC!$I$161&amp;Liquor!AC85&amp;MOC!$I$165,Liquor!AC85)))))</f>
        <v/>
      </c>
      <c r="E5291" s="450" t="str">
        <f>if(Liquor!AD85=0,"",if(ISBLANK(Liquor!AD85),"",Liquor!AD85))</f>
        <v/>
      </c>
      <c r="G5291" s="450" t="str">
        <f>Substitute(if(Liquor!AD85=0,"",if(ISBLANK(Liquor!AD85),"",if(AND(MOC!$J$164=true,MOC!$J$165=false),MOC!$I$164&amp;$B$5215,if(AND(MOC!$J$164=false,MOC!$J$165=true),$B$5215&amp;MOC!$I$165,if(AND(MOC!$J$164=true,MOC!$J$165=true),MOC!$I$164&amp;$B$5215&amp;MOC!$I$165,$B$5215)))))," Double ","")</f>
        <v/>
      </c>
      <c r="H5291" s="780">
        <f t="shared" si="53"/>
        <v>76</v>
      </c>
    </row>
    <row r="5292">
      <c r="A5292" s="779"/>
      <c r="D5292" s="795" t="str">
        <f>if(Liquor!AF86=0,"",if(ISBLANK(Liquor!AF86),"",if(AND(MOC!$J$161=true,MOC!$J$162=false),MOC!$I$164&amp;Liquor!AC86,if(AND(MOC!$J$161=false,MOC!$J$162=true),Liquor!AC86&amp;MOC!$I$162,if(AND(MOC!$J$161=true,MOC!$J$162=true),MOC!$I$161&amp;Liquor!AC86&amp;MOC!$I$165,Liquor!AC86)))))</f>
        <v/>
      </c>
      <c r="E5292" s="450" t="str">
        <f>if(Liquor!AD86=0,"",if(ISBLANK(Liquor!AD86),"",Liquor!AD86))</f>
        <v/>
      </c>
      <c r="G5292" s="450" t="str">
        <f>Substitute(if(Liquor!AD86=0,"",if(ISBLANK(Liquor!AD86),"",if(AND(MOC!$J$164=true,MOC!$J$165=false),MOC!$I$164&amp;$B$5215,if(AND(MOC!$J$164=false,MOC!$J$165=true),$B$5215&amp;MOC!$I$165,if(AND(MOC!$J$164=true,MOC!$J$165=true),MOC!$I$164&amp;$B$5215&amp;MOC!$I$165,$B$5215)))))," Double ","")</f>
        <v/>
      </c>
      <c r="H5292" s="780">
        <f t="shared" si="53"/>
        <v>77</v>
      </c>
    </row>
    <row r="5293">
      <c r="A5293" s="779"/>
      <c r="D5293" s="795" t="str">
        <f>if(Liquor!AF87=0,"",if(ISBLANK(Liquor!AF87),"",if(AND(MOC!$J$161=true,MOC!$J$162=false),MOC!$I$164&amp;Liquor!AC87,if(AND(MOC!$J$161=false,MOC!$J$162=true),Liquor!AC87&amp;MOC!$I$162,if(AND(MOC!$J$161=true,MOC!$J$162=true),MOC!$I$161&amp;Liquor!AC87&amp;MOC!$I$165,Liquor!AC87)))))</f>
        <v/>
      </c>
      <c r="E5293" s="450" t="str">
        <f>if(Liquor!AD87=0,"",if(ISBLANK(Liquor!AD87),"",Liquor!AD87))</f>
        <v/>
      </c>
      <c r="G5293" s="450" t="str">
        <f>Substitute(if(Liquor!AD87=0,"",if(ISBLANK(Liquor!AD87),"",if(AND(MOC!$J$164=true,MOC!$J$165=false),MOC!$I$164&amp;$B$5215,if(AND(MOC!$J$164=false,MOC!$J$165=true),$B$5215&amp;MOC!$I$165,if(AND(MOC!$J$164=true,MOC!$J$165=true),MOC!$I$164&amp;$B$5215&amp;MOC!$I$165,$B$5215)))))," Double ","")</f>
        <v/>
      </c>
      <c r="H5293" s="780">
        <f t="shared" si="53"/>
        <v>78</v>
      </c>
    </row>
    <row r="5294">
      <c r="A5294" s="779"/>
      <c r="D5294" s="795" t="str">
        <f>if(Liquor!AF88=0,"",if(ISBLANK(Liquor!AF88),"",if(AND(MOC!$J$161=true,MOC!$J$162=false),MOC!$I$164&amp;Liquor!AC88,if(AND(MOC!$J$161=false,MOC!$J$162=true),Liquor!AC88&amp;MOC!$I$162,if(AND(MOC!$J$161=true,MOC!$J$162=true),MOC!$I$161&amp;Liquor!AC88&amp;MOC!$I$165,Liquor!AC88)))))</f>
        <v/>
      </c>
      <c r="E5294" s="450" t="str">
        <f>if(Liquor!AD88=0,"",if(ISBLANK(Liquor!AD88),"",Liquor!AD88))</f>
        <v/>
      </c>
      <c r="G5294" s="450" t="str">
        <f>Substitute(if(Liquor!AD88=0,"",if(ISBLANK(Liquor!AD88),"",if(AND(MOC!$J$164=true,MOC!$J$165=false),MOC!$I$164&amp;$B$5215,if(AND(MOC!$J$164=false,MOC!$J$165=true),$B$5215&amp;MOC!$I$165,if(AND(MOC!$J$164=true,MOC!$J$165=true),MOC!$I$164&amp;$B$5215&amp;MOC!$I$165,$B$5215)))))," Double ","")</f>
        <v/>
      </c>
      <c r="H5294" s="780">
        <f t="shared" si="53"/>
        <v>79</v>
      </c>
    </row>
    <row r="5295">
      <c r="A5295" s="779"/>
      <c r="D5295" s="795" t="str">
        <f>if(Liquor!AF89=0,"",if(ISBLANK(Liquor!AF89),"",if(AND(MOC!$J$161=true,MOC!$J$162=false),MOC!$I$164&amp;Liquor!AC89,if(AND(MOC!$J$161=false,MOC!$J$162=true),Liquor!AC89&amp;MOC!$I$162,if(AND(MOC!$J$161=true,MOC!$J$162=true),MOC!$I$161&amp;Liquor!AC89&amp;MOC!$I$165,Liquor!AC89)))))</f>
        <v/>
      </c>
      <c r="E5295" s="450" t="str">
        <f>if(Liquor!AD89=0,"",if(ISBLANK(Liquor!AD89),"",Liquor!AD89))</f>
        <v/>
      </c>
      <c r="G5295" s="450" t="str">
        <f>Substitute(if(Liquor!AD89=0,"",if(ISBLANK(Liquor!AD89),"",if(AND(MOC!$J$164=true,MOC!$J$165=false),MOC!$I$164&amp;$B$5215,if(AND(MOC!$J$164=false,MOC!$J$165=true),$B$5215&amp;MOC!$I$165,if(AND(MOC!$J$164=true,MOC!$J$165=true),MOC!$I$164&amp;$B$5215&amp;MOC!$I$165,$B$5215)))))," Double ","")</f>
        <v/>
      </c>
      <c r="H5295" s="780">
        <f t="shared" si="53"/>
        <v>80</v>
      </c>
    </row>
    <row r="5296">
      <c r="A5296" s="779"/>
      <c r="D5296" s="795" t="str">
        <f>if(Liquor!AF90=0,"",if(ISBLANK(Liquor!AF90),"",if(AND(MOC!$J$161=true,MOC!$J$162=false),MOC!$I$164&amp;Liquor!AC90,if(AND(MOC!$J$161=false,MOC!$J$162=true),Liquor!AC90&amp;MOC!$I$162,if(AND(MOC!$J$161=true,MOC!$J$162=true),MOC!$I$161&amp;Liquor!AC90&amp;MOC!$I$165,Liquor!AC90)))))</f>
        <v/>
      </c>
      <c r="E5296" s="450" t="str">
        <f>if(Liquor!AD90=0,"",if(ISBLANK(Liquor!AD90),"",Liquor!AD90))</f>
        <v/>
      </c>
      <c r="G5296" s="450" t="str">
        <f>Substitute(if(Liquor!AD90=0,"",if(ISBLANK(Liquor!AD90),"",if(AND(MOC!$J$164=true,MOC!$J$165=false),MOC!$I$164&amp;$B$5215,if(AND(MOC!$J$164=false,MOC!$J$165=true),$B$5215&amp;MOC!$I$165,if(AND(MOC!$J$164=true,MOC!$J$165=true),MOC!$I$164&amp;$B$5215&amp;MOC!$I$165,$B$5215)))))," Double ","")</f>
        <v/>
      </c>
      <c r="H5296" s="780">
        <f t="shared" si="53"/>
        <v>81</v>
      </c>
    </row>
    <row r="5297">
      <c r="A5297" s="779"/>
      <c r="D5297" s="795" t="str">
        <f>if(Liquor!AF91=0,"",if(ISBLANK(Liquor!AF91),"",if(AND(MOC!$J$161=true,MOC!$J$162=false),MOC!$I$164&amp;Liquor!AC91,if(AND(MOC!$J$161=false,MOC!$J$162=true),Liquor!AC91&amp;MOC!$I$162,if(AND(MOC!$J$161=true,MOC!$J$162=true),MOC!$I$161&amp;Liquor!AC91&amp;MOC!$I$165,Liquor!AC91)))))</f>
        <v/>
      </c>
      <c r="E5297" s="450" t="str">
        <f>if(Liquor!AD91=0,"",if(ISBLANK(Liquor!AD91),"",Liquor!AD91))</f>
        <v/>
      </c>
      <c r="G5297" s="450" t="str">
        <f>Substitute(if(Liquor!AD91=0,"",if(ISBLANK(Liquor!AD91),"",if(AND(MOC!$J$164=true,MOC!$J$165=false),MOC!$I$164&amp;$B$5215,if(AND(MOC!$J$164=false,MOC!$J$165=true),$B$5215&amp;MOC!$I$165,if(AND(MOC!$J$164=true,MOC!$J$165=true),MOC!$I$164&amp;$B$5215&amp;MOC!$I$165,$B$5215)))))," Double ","")</f>
        <v/>
      </c>
      <c r="H5297" s="780">
        <f t="shared" si="53"/>
        <v>82</v>
      </c>
    </row>
    <row r="5298">
      <c r="A5298" s="779"/>
      <c r="D5298" s="795" t="str">
        <f>if(Liquor!AF92=0,"",if(ISBLANK(Liquor!AF92),"",if(AND(MOC!$J$161=true,MOC!$J$162=false),MOC!$I$164&amp;Liquor!AC92,if(AND(MOC!$J$161=false,MOC!$J$162=true),Liquor!AC92&amp;MOC!$I$162,if(AND(MOC!$J$161=true,MOC!$J$162=true),MOC!$I$161&amp;Liquor!AC92&amp;MOC!$I$165,Liquor!AC92)))))</f>
        <v/>
      </c>
      <c r="E5298" s="450" t="str">
        <f>if(Liquor!AD92=0,"",if(ISBLANK(Liquor!AD92),"",Liquor!AD92))</f>
        <v/>
      </c>
      <c r="G5298" s="450" t="str">
        <f>Substitute(if(Liquor!AD92=0,"",if(ISBLANK(Liquor!AD92),"",if(AND(MOC!$J$164=true,MOC!$J$165=false),MOC!$I$164&amp;$B$5215,if(AND(MOC!$J$164=false,MOC!$J$165=true),$B$5215&amp;MOC!$I$165,if(AND(MOC!$J$164=true,MOC!$J$165=true),MOC!$I$164&amp;$B$5215&amp;MOC!$I$165,$B$5215)))))," Double ","")</f>
        <v/>
      </c>
      <c r="H5298" s="780">
        <f t="shared" si="53"/>
        <v>83</v>
      </c>
    </row>
    <row r="5299">
      <c r="A5299" s="779"/>
      <c r="D5299" s="795" t="str">
        <f>if(Liquor!AF93=0,"",if(ISBLANK(Liquor!AF93),"",if(AND(MOC!$J$161=true,MOC!$J$162=false),MOC!$I$164&amp;Liquor!AC93,if(AND(MOC!$J$161=false,MOC!$J$162=true),Liquor!AC93&amp;MOC!$I$162,if(AND(MOC!$J$161=true,MOC!$J$162=true),MOC!$I$161&amp;Liquor!AC93&amp;MOC!$I$165,Liquor!AC93)))))</f>
        <v/>
      </c>
      <c r="E5299" s="450" t="str">
        <f>if(Liquor!AD93=0,"",if(ISBLANK(Liquor!AD93),"",Liquor!AD93))</f>
        <v/>
      </c>
      <c r="G5299" s="450" t="str">
        <f>Substitute(if(Liquor!AD93=0,"",if(ISBLANK(Liquor!AD93),"",if(AND(MOC!$J$164=true,MOC!$J$165=false),MOC!$I$164&amp;$B$5215,if(AND(MOC!$J$164=false,MOC!$J$165=true),$B$5215&amp;MOC!$I$165,if(AND(MOC!$J$164=true,MOC!$J$165=true),MOC!$I$164&amp;$B$5215&amp;MOC!$I$165,$B$5215)))))," Double ","")</f>
        <v/>
      </c>
      <c r="H5299" s="780">
        <f t="shared" si="53"/>
        <v>84</v>
      </c>
    </row>
    <row r="5300">
      <c r="A5300" s="779"/>
      <c r="D5300" s="795" t="str">
        <f>if(Liquor!AF94=0,"",if(ISBLANK(Liquor!AF94),"",if(AND(MOC!$J$161=true,MOC!$J$162=false),MOC!$I$164&amp;Liquor!AC94,if(AND(MOC!$J$161=false,MOC!$J$162=true),Liquor!AC94&amp;MOC!$I$162,if(AND(MOC!$J$161=true,MOC!$J$162=true),MOC!$I$161&amp;Liquor!AC94&amp;MOC!$I$165,Liquor!AC94)))))</f>
        <v/>
      </c>
      <c r="E5300" s="450" t="str">
        <f>if(Liquor!AD94=0,"",if(ISBLANK(Liquor!AD94),"",Liquor!AD94))</f>
        <v/>
      </c>
      <c r="G5300" s="450" t="str">
        <f>Substitute(if(Liquor!AD94=0,"",if(ISBLANK(Liquor!AD94),"",if(AND(MOC!$J$164=true,MOC!$J$165=false),MOC!$I$164&amp;$B$5215,if(AND(MOC!$J$164=false,MOC!$J$165=true),$B$5215&amp;MOC!$I$165,if(AND(MOC!$J$164=true,MOC!$J$165=true),MOC!$I$164&amp;$B$5215&amp;MOC!$I$165,$B$5215)))))," Double ","")</f>
        <v/>
      </c>
      <c r="H5300" s="780">
        <f t="shared" si="53"/>
        <v>85</v>
      </c>
    </row>
    <row r="5301">
      <c r="A5301" s="779"/>
      <c r="D5301" s="795" t="str">
        <f>if(Liquor!AF95=0,"",if(ISBLANK(Liquor!AF95),"",if(AND(MOC!$J$161=true,MOC!$J$162=false),MOC!$I$164&amp;Liquor!AC95,if(AND(MOC!$J$161=false,MOC!$J$162=true),Liquor!AC95&amp;MOC!$I$162,if(AND(MOC!$J$161=true,MOC!$J$162=true),MOC!$I$161&amp;Liquor!AC95&amp;MOC!$I$165,Liquor!AC95)))))</f>
        <v/>
      </c>
      <c r="E5301" s="450" t="str">
        <f>if(Liquor!AD95=0,"",if(ISBLANK(Liquor!AD95),"",Liquor!AD95))</f>
        <v/>
      </c>
      <c r="G5301" s="450" t="str">
        <f>Substitute(if(Liquor!AD95=0,"",if(ISBLANK(Liquor!AD95),"",if(AND(MOC!$J$164=true,MOC!$J$165=false),MOC!$I$164&amp;$B$5215,if(AND(MOC!$J$164=false,MOC!$J$165=true),$B$5215&amp;MOC!$I$165,if(AND(MOC!$J$164=true,MOC!$J$165=true),MOC!$I$164&amp;$B$5215&amp;MOC!$I$165,$B$5215)))))," Double ","")</f>
        <v/>
      </c>
      <c r="H5301" s="780">
        <f t="shared" si="53"/>
        <v>86</v>
      </c>
    </row>
    <row r="5302">
      <c r="A5302" s="779"/>
      <c r="D5302" s="795" t="str">
        <f>if(Liquor!AF96=0,"",if(ISBLANK(Liquor!AF96),"",if(AND(MOC!$J$161=true,MOC!$J$162=false),MOC!$I$164&amp;Liquor!AC96,if(AND(MOC!$J$161=false,MOC!$J$162=true),Liquor!AC96&amp;MOC!$I$162,if(AND(MOC!$J$161=true,MOC!$J$162=true),MOC!$I$161&amp;Liquor!AC96&amp;MOC!$I$165,Liquor!AC96)))))</f>
        <v/>
      </c>
      <c r="E5302" s="450" t="str">
        <f>if(Liquor!AD96=0,"",if(ISBLANK(Liquor!AD96),"",Liquor!AD96))</f>
        <v/>
      </c>
      <c r="G5302" s="450" t="str">
        <f>Substitute(if(Liquor!AD96=0,"",if(ISBLANK(Liquor!AD96),"",if(AND(MOC!$J$164=true,MOC!$J$165=false),MOC!$I$164&amp;$B$5215,if(AND(MOC!$J$164=false,MOC!$J$165=true),$B$5215&amp;MOC!$I$165,if(AND(MOC!$J$164=true,MOC!$J$165=true),MOC!$I$164&amp;$B$5215&amp;MOC!$I$165,$B$5215)))))," Double ","")</f>
        <v/>
      </c>
      <c r="H5302" s="780">
        <f t="shared" si="53"/>
        <v>87</v>
      </c>
    </row>
    <row r="5303">
      <c r="A5303" s="779"/>
      <c r="D5303" s="795" t="str">
        <f>if(Liquor!AF97=0,"",if(ISBLANK(Liquor!AF97),"",if(AND(MOC!$J$161=true,MOC!$J$162=false),MOC!$I$164&amp;Liquor!AC97,if(AND(MOC!$J$161=false,MOC!$J$162=true),Liquor!AC97&amp;MOC!$I$162,if(AND(MOC!$J$161=true,MOC!$J$162=true),MOC!$I$161&amp;Liquor!AC97&amp;MOC!$I$165,Liquor!AC97)))))</f>
        <v/>
      </c>
      <c r="E5303" s="450" t="str">
        <f>if(Liquor!AD97=0,"",if(ISBLANK(Liquor!AD97),"",Liquor!AD97))</f>
        <v/>
      </c>
      <c r="G5303" s="450" t="str">
        <f>Substitute(if(Liquor!AD97=0,"",if(ISBLANK(Liquor!AD97),"",if(AND(MOC!$J$164=true,MOC!$J$165=false),MOC!$I$164&amp;$B$5215,if(AND(MOC!$J$164=false,MOC!$J$165=true),$B$5215&amp;MOC!$I$165,if(AND(MOC!$J$164=true,MOC!$J$165=true),MOC!$I$164&amp;$B$5215&amp;MOC!$I$165,$B$5215)))))," Double ","")</f>
        <v/>
      </c>
      <c r="H5303" s="780">
        <f t="shared" si="53"/>
        <v>88</v>
      </c>
    </row>
    <row r="5304">
      <c r="A5304" s="779"/>
      <c r="D5304" s="795" t="str">
        <f>if(Liquor!AF98=0,"",if(ISBLANK(Liquor!AF98),"",if(AND(MOC!$J$161=true,MOC!$J$162=false),MOC!$I$164&amp;Liquor!AC98,if(AND(MOC!$J$161=false,MOC!$J$162=true),Liquor!AC98&amp;MOC!$I$162,if(AND(MOC!$J$161=true,MOC!$J$162=true),MOC!$I$161&amp;Liquor!AC98&amp;MOC!$I$165,Liquor!AC98)))))</f>
        <v/>
      </c>
      <c r="E5304" s="450" t="str">
        <f>if(Liquor!AD98=0,"",if(ISBLANK(Liquor!AD98),"",Liquor!AD98))</f>
        <v/>
      </c>
      <c r="G5304" s="450" t="str">
        <f>Substitute(if(Liquor!AD98=0,"",if(ISBLANK(Liquor!AD98),"",if(AND(MOC!$J$164=true,MOC!$J$165=false),MOC!$I$164&amp;$B$5215,if(AND(MOC!$J$164=false,MOC!$J$165=true),$B$5215&amp;MOC!$I$165,if(AND(MOC!$J$164=true,MOC!$J$165=true),MOC!$I$164&amp;$B$5215&amp;MOC!$I$165,$B$5215)))))," Double ","")</f>
        <v/>
      </c>
      <c r="H5304" s="780">
        <f t="shared" si="53"/>
        <v>89</v>
      </c>
    </row>
    <row r="5305">
      <c r="A5305" s="779"/>
      <c r="D5305" s="795" t="str">
        <f>if(Liquor!AF99=0,"",if(ISBLANK(Liquor!AF99),"",if(AND(MOC!$J$161=true,MOC!$J$162=false),MOC!$I$164&amp;Liquor!AC99,if(AND(MOC!$J$161=false,MOC!$J$162=true),Liquor!AC99&amp;MOC!$I$162,if(AND(MOC!$J$161=true,MOC!$J$162=true),MOC!$I$161&amp;Liquor!AC99&amp;MOC!$I$165,Liquor!AC99)))))</f>
        <v/>
      </c>
      <c r="E5305" s="450" t="str">
        <f>if(Liquor!AD99=0,"",if(ISBLANK(Liquor!AD99),"",Liquor!AD99))</f>
        <v/>
      </c>
      <c r="G5305" s="450" t="str">
        <f>Substitute(if(Liquor!AD99=0,"",if(ISBLANK(Liquor!AD99),"",if(AND(MOC!$J$164=true,MOC!$J$165=false),MOC!$I$164&amp;$B$5215,if(AND(MOC!$J$164=false,MOC!$J$165=true),$B$5215&amp;MOC!$I$165,if(AND(MOC!$J$164=true,MOC!$J$165=true),MOC!$I$164&amp;$B$5215&amp;MOC!$I$165,$B$5215)))))," Double ","")</f>
        <v/>
      </c>
      <c r="H5305" s="780">
        <f t="shared" si="53"/>
        <v>90</v>
      </c>
    </row>
    <row r="5306">
      <c r="A5306" s="779"/>
      <c r="D5306" s="795" t="str">
        <f>if(Liquor!AF100=0,"",if(ISBLANK(Liquor!AF100),"",if(AND(MOC!$J$161=true,MOC!$J$162=false),MOC!$I$164&amp;Liquor!AC100,if(AND(MOC!$J$161=false,MOC!$J$162=true),Liquor!AC100&amp;MOC!$I$162,if(AND(MOC!$J$161=true,MOC!$J$162=true),MOC!$I$161&amp;Liquor!AC100&amp;MOC!$I$165,Liquor!AC100)))))</f>
        <v/>
      </c>
      <c r="E5306" s="450" t="str">
        <f>if(Liquor!AD100=0,"",if(ISBLANK(Liquor!AD100),"",Liquor!AD100))</f>
        <v/>
      </c>
      <c r="G5306" s="450" t="str">
        <f>Substitute(if(Liquor!AD100=0,"",if(ISBLANK(Liquor!AD100),"",if(AND(MOC!$J$164=true,MOC!$J$165=false),MOC!$I$164&amp;$B$5215,if(AND(MOC!$J$164=false,MOC!$J$165=true),$B$5215&amp;MOC!$I$165,if(AND(MOC!$J$164=true,MOC!$J$165=true),MOC!$I$164&amp;$B$5215&amp;MOC!$I$165,$B$5215)))))," Double ","")</f>
        <v/>
      </c>
      <c r="H5306" s="780">
        <f t="shared" si="53"/>
        <v>91</v>
      </c>
    </row>
    <row r="5307">
      <c r="A5307" s="779"/>
      <c r="D5307" s="795" t="str">
        <f>if(Liquor!AF101=0,"",if(ISBLANK(Liquor!AF101),"",if(AND(MOC!$J$161=true,MOC!$J$162=false),MOC!$I$164&amp;Liquor!AC101,if(AND(MOC!$J$161=false,MOC!$J$162=true),Liquor!AC101&amp;MOC!$I$162,if(AND(MOC!$J$161=true,MOC!$J$162=true),MOC!$I$161&amp;Liquor!AC101&amp;MOC!$I$165,Liquor!AC101)))))</f>
        <v/>
      </c>
      <c r="E5307" s="450" t="str">
        <f>if(Liquor!AD101=0,"",if(ISBLANK(Liquor!AD101),"",Liquor!AD101))</f>
        <v/>
      </c>
      <c r="G5307" s="450" t="str">
        <f>Substitute(if(Liquor!AD101=0,"",if(ISBLANK(Liquor!AD101),"",if(AND(MOC!$J$164=true,MOC!$J$165=false),MOC!$I$164&amp;$B$5215,if(AND(MOC!$J$164=false,MOC!$J$165=true),$B$5215&amp;MOC!$I$165,if(AND(MOC!$J$164=true,MOC!$J$165=true),MOC!$I$164&amp;$B$5215&amp;MOC!$I$165,$B$5215)))))," Double ","")</f>
        <v/>
      </c>
      <c r="H5307" s="780">
        <f t="shared" si="53"/>
        <v>92</v>
      </c>
    </row>
    <row r="5308">
      <c r="A5308" s="779"/>
      <c r="D5308" s="795" t="str">
        <f>if(Liquor!AF102=0,"",if(ISBLANK(Liquor!AF102),"",if(AND(MOC!$J$161=true,MOC!$J$162=false),MOC!$I$164&amp;Liquor!AC102,if(AND(MOC!$J$161=false,MOC!$J$162=true),Liquor!AC102&amp;MOC!$I$162,if(AND(MOC!$J$161=true,MOC!$J$162=true),MOC!$I$161&amp;Liquor!AC102&amp;MOC!$I$165,Liquor!AC102)))))</f>
        <v/>
      </c>
      <c r="E5308" s="450" t="str">
        <f>if(Liquor!AD102=0,"",if(ISBLANK(Liquor!AD102),"",Liquor!AD102))</f>
        <v/>
      </c>
      <c r="G5308" s="450" t="str">
        <f>Substitute(if(Liquor!AD102=0,"",if(ISBLANK(Liquor!AD102),"",if(AND(MOC!$J$164=true,MOC!$J$165=false),MOC!$I$164&amp;$B$5215,if(AND(MOC!$J$164=false,MOC!$J$165=true),$B$5215&amp;MOC!$I$165,if(AND(MOC!$J$164=true,MOC!$J$165=true),MOC!$I$164&amp;$B$5215&amp;MOC!$I$165,$B$5215)))))," Double ","")</f>
        <v/>
      </c>
      <c r="H5308" s="780">
        <f t="shared" si="53"/>
        <v>93</v>
      </c>
    </row>
    <row r="5309">
      <c r="A5309" s="779"/>
      <c r="D5309" s="795" t="str">
        <f>if(Liquor!AF103=0,"",if(ISBLANK(Liquor!AF103),"",if(AND(MOC!$J$161=true,MOC!$J$162=false),MOC!$I$164&amp;Liquor!AC103,if(AND(MOC!$J$161=false,MOC!$J$162=true),Liquor!AC103&amp;MOC!$I$162,if(AND(MOC!$J$161=true,MOC!$J$162=true),MOC!$I$161&amp;Liquor!AC103&amp;MOC!$I$165,Liquor!AC103)))))</f>
        <v/>
      </c>
      <c r="E5309" s="450" t="str">
        <f>if(Liquor!AD103=0,"",if(ISBLANK(Liquor!AD103),"",Liquor!AD103))</f>
        <v/>
      </c>
      <c r="G5309" s="450" t="str">
        <f>Substitute(if(Liquor!AD103=0,"",if(ISBLANK(Liquor!AD103),"",if(AND(MOC!$J$164=true,MOC!$J$165=false),MOC!$I$164&amp;$B$5215,if(AND(MOC!$J$164=false,MOC!$J$165=true),$B$5215&amp;MOC!$I$165,if(AND(MOC!$J$164=true,MOC!$J$165=true),MOC!$I$164&amp;$B$5215&amp;MOC!$I$165,$B$5215)))))," Double ","")</f>
        <v/>
      </c>
      <c r="H5309" s="780">
        <f t="shared" si="53"/>
        <v>94</v>
      </c>
    </row>
    <row r="5310">
      <c r="A5310" s="779"/>
      <c r="D5310" s="795" t="str">
        <f>if(Liquor!AF104=0,"",if(ISBLANK(Liquor!AF104),"",if(AND(MOC!$J$161=true,MOC!$J$162=false),MOC!$I$164&amp;Liquor!AC104,if(AND(MOC!$J$161=false,MOC!$J$162=true),Liquor!AC104&amp;MOC!$I$162,if(AND(MOC!$J$161=true,MOC!$J$162=true),MOC!$I$161&amp;Liquor!AC104&amp;MOC!$I$165,Liquor!AC104)))))</f>
        <v/>
      </c>
      <c r="E5310" s="450" t="str">
        <f>if(Liquor!AD104=0,"",if(ISBLANK(Liquor!AD104),"",Liquor!AD104))</f>
        <v/>
      </c>
      <c r="G5310" s="450" t="str">
        <f>Substitute(if(Liquor!AD104=0,"",if(ISBLANK(Liquor!AD104),"",if(AND(MOC!$J$164=true,MOC!$J$165=false),MOC!$I$164&amp;$B$5215,if(AND(MOC!$J$164=false,MOC!$J$165=true),$B$5215&amp;MOC!$I$165,if(AND(MOC!$J$164=true,MOC!$J$165=true),MOC!$I$164&amp;$B$5215&amp;MOC!$I$165,$B$5215)))))," Double ","")</f>
        <v/>
      </c>
      <c r="H5310" s="780">
        <f t="shared" si="53"/>
        <v>95</v>
      </c>
    </row>
    <row r="5311">
      <c r="A5311" s="779"/>
      <c r="D5311" s="795" t="str">
        <f>if(Liquor!AF105=0,"",if(ISBLANK(Liquor!AF105),"",if(AND(MOC!$J$161=true,MOC!$J$162=false),MOC!$I$164&amp;Liquor!AC105,if(AND(MOC!$J$161=false,MOC!$J$162=true),Liquor!AC105&amp;MOC!$I$162,if(AND(MOC!$J$161=true,MOC!$J$162=true),MOC!$I$161&amp;Liquor!AC105&amp;MOC!$I$165,Liquor!AC105)))))</f>
        <v/>
      </c>
      <c r="E5311" s="450" t="str">
        <f>if(Liquor!AD105=0,"",if(ISBLANK(Liquor!AD105),"",Liquor!AD105))</f>
        <v/>
      </c>
      <c r="G5311" s="450" t="str">
        <f>Substitute(if(Liquor!AD105=0,"",if(ISBLANK(Liquor!AD105),"",if(AND(MOC!$J$164=true,MOC!$J$165=false),MOC!$I$164&amp;$B$5215,if(AND(MOC!$J$164=false,MOC!$J$165=true),$B$5215&amp;MOC!$I$165,if(AND(MOC!$J$164=true,MOC!$J$165=true),MOC!$I$164&amp;$B$5215&amp;MOC!$I$165,$B$5215)))))," Double ","")</f>
        <v/>
      </c>
      <c r="H5311" s="780">
        <f t="shared" si="53"/>
        <v>96</v>
      </c>
    </row>
    <row r="5312">
      <c r="A5312" s="779"/>
      <c r="D5312" s="795" t="str">
        <f>if(Liquor!AF106=0,"",if(ISBLANK(Liquor!AF106),"",if(AND(MOC!$J$161=true,MOC!$J$162=false),MOC!$I$164&amp;Liquor!AC106,if(AND(MOC!$J$161=false,MOC!$J$162=true),Liquor!AC106&amp;MOC!$I$162,if(AND(MOC!$J$161=true,MOC!$J$162=true),MOC!$I$161&amp;Liquor!AC106&amp;MOC!$I$165,Liquor!AC106)))))</f>
        <v/>
      </c>
      <c r="E5312" s="450" t="str">
        <f>if(Liquor!AD106=0,"",if(ISBLANK(Liquor!AD106),"",Liquor!AD106))</f>
        <v/>
      </c>
      <c r="G5312" s="450" t="str">
        <f>Substitute(if(Liquor!AD106=0,"",if(ISBLANK(Liquor!AD106),"",if(AND(MOC!$J$164=true,MOC!$J$165=false),MOC!$I$164&amp;$B$5215,if(AND(MOC!$J$164=false,MOC!$J$165=true),$B$5215&amp;MOC!$I$165,if(AND(MOC!$J$164=true,MOC!$J$165=true),MOC!$I$164&amp;$B$5215&amp;MOC!$I$165,$B$5215)))))," Double ","")</f>
        <v/>
      </c>
      <c r="H5312" s="780">
        <f t="shared" si="53"/>
        <v>97</v>
      </c>
    </row>
    <row r="5313">
      <c r="A5313" s="779"/>
      <c r="D5313" s="795" t="str">
        <f>if(Liquor!AF107=0,"",if(ISBLANK(Liquor!AF107),"",if(AND(MOC!$J$161=true,MOC!$J$162=false),MOC!$I$164&amp;Liquor!AC107,if(AND(MOC!$J$161=false,MOC!$J$162=true),Liquor!AC107&amp;MOC!$I$162,if(AND(MOC!$J$161=true,MOC!$J$162=true),MOC!$I$161&amp;Liquor!AC107&amp;MOC!$I$165,Liquor!AC107)))))</f>
        <v/>
      </c>
      <c r="E5313" s="450" t="str">
        <f>if(Liquor!AD107=0,"",if(ISBLANK(Liquor!AD107),"",Liquor!AD107))</f>
        <v/>
      </c>
      <c r="G5313" s="450" t="str">
        <f>Substitute(if(Liquor!AD107=0,"",if(ISBLANK(Liquor!AD107),"",if(AND(MOC!$J$164=true,MOC!$J$165=false),MOC!$I$164&amp;$B$5215,if(AND(MOC!$J$164=false,MOC!$J$165=true),$B$5215&amp;MOC!$I$165,if(AND(MOC!$J$164=true,MOC!$J$165=true),MOC!$I$164&amp;$B$5215&amp;MOC!$I$165,$B$5215)))))," Double ","")</f>
        <v/>
      </c>
      <c r="H5313" s="780">
        <f t="shared" si="53"/>
        <v>98</v>
      </c>
    </row>
    <row r="5314">
      <c r="A5314" s="779"/>
      <c r="D5314" s="795" t="str">
        <f>if(Liquor!AF108=0,"",if(ISBLANK(Liquor!AF108),"",if(AND(MOC!$J$161=true,MOC!$J$162=false),MOC!$I$164&amp;Liquor!AC108,if(AND(MOC!$J$161=false,MOC!$J$162=true),Liquor!AC108&amp;MOC!$I$162,if(AND(MOC!$J$161=true,MOC!$J$162=true),MOC!$I$161&amp;Liquor!AC108&amp;MOC!$I$165,Liquor!AC108)))))</f>
        <v/>
      </c>
      <c r="E5314" s="450" t="str">
        <f>if(Liquor!AD108=0,"",if(ISBLANK(Liquor!AD108),"",Liquor!AD108))</f>
        <v/>
      </c>
      <c r="G5314" s="450" t="str">
        <f>Substitute(if(Liquor!AD108=0,"",if(ISBLANK(Liquor!AD108),"",if(AND(MOC!$J$164=true,MOC!$J$165=false),MOC!$I$164&amp;$B$5215,if(AND(MOC!$J$164=false,MOC!$J$165=true),$B$5215&amp;MOC!$I$165,if(AND(MOC!$J$164=true,MOC!$J$165=true),MOC!$I$164&amp;$B$5215&amp;MOC!$I$165,$B$5215)))))," Double ","")</f>
        <v/>
      </c>
      <c r="H5314" s="780">
        <f t="shared" si="53"/>
        <v>99</v>
      </c>
    </row>
    <row r="5315">
      <c r="A5315" s="779"/>
      <c r="D5315" s="795" t="str">
        <f>if(Liquor!AF109=0,"",if(ISBLANK(Liquor!AF109),"",if(AND(MOC!$J$161=true,MOC!$J$162=false),MOC!$I$164&amp;Liquor!AC109,if(AND(MOC!$J$161=false,MOC!$J$162=true),Liquor!AC109&amp;MOC!$I$162,if(AND(MOC!$J$161=true,MOC!$J$162=true),MOC!$I$161&amp;Liquor!AC109&amp;MOC!$I$165,Liquor!AC109)))))</f>
        <v/>
      </c>
      <c r="E5315" s="450" t="str">
        <f>if(Liquor!AD109=0,"",if(ISBLANK(Liquor!AD109),"",Liquor!AD109))</f>
        <v/>
      </c>
      <c r="G5315" s="450" t="str">
        <f>Substitute(if(Liquor!AD109=0,"",if(ISBLANK(Liquor!AD109),"",if(AND(MOC!$J$164=true,MOC!$J$165=false),MOC!$I$164&amp;$B$5215,if(AND(MOC!$J$164=false,MOC!$J$165=true),$B$5215&amp;MOC!$I$165,if(AND(MOC!$J$164=true,MOC!$J$165=true),MOC!$I$164&amp;$B$5215&amp;MOC!$I$165,$B$5215)))))," Double ","")</f>
        <v/>
      </c>
      <c r="H5315" s="780">
        <f t="shared" si="53"/>
        <v>100</v>
      </c>
    </row>
    <row r="5316">
      <c r="A5316" s="779"/>
      <c r="H5316" s="780"/>
    </row>
    <row r="5317">
      <c r="A5317" s="779"/>
      <c r="H5317" s="780"/>
    </row>
    <row r="5318">
      <c r="A5318" s="788" t="str">
        <f>Liquor!AG8</f>
        <v>Optional Liquor Category</v>
      </c>
      <c r="B5318" s="784" t="str">
        <f>A5318</f>
        <v>Optional Liquor Category</v>
      </c>
      <c r="H5318" s="780"/>
    </row>
    <row r="5319">
      <c r="A5319" s="791"/>
      <c r="B5319" s="784"/>
      <c r="D5319" s="450" t="str">
        <f>Liquor!AG10</f>
        <v/>
      </c>
      <c r="E5319" s="450" t="str">
        <f>if(Liquor!AH10=0,"",if(ISBLANK(Liquor!AH10),"",Liquor!AH10))</f>
        <v/>
      </c>
      <c r="G5319" s="450" t="str">
        <f>if(Liquor!AH10=0,"",if(ISBLANK(Liquor!AH10),"",$B$5318))</f>
        <v/>
      </c>
      <c r="H5319" s="785">
        <v>1.0</v>
      </c>
    </row>
    <row r="5320">
      <c r="A5320" s="791"/>
      <c r="B5320" s="784"/>
      <c r="D5320" s="450" t="str">
        <f>Liquor!AC219</f>
        <v/>
      </c>
      <c r="E5320" s="450" t="str">
        <f>if(Liquor!AD219=0,"",if(ISBLANK(Liquor!AD219),"",Liquor!AD219))</f>
        <v/>
      </c>
      <c r="G5320" s="450" t="str">
        <f>if(Liquor!AD219=0,"",if(ISBLANK(Liquor!AD219),"",$B$5111))</f>
        <v/>
      </c>
      <c r="H5320" s="780">
        <f t="shared" ref="H5320:H5418" si="54">1+H5319</f>
        <v>2</v>
      </c>
    </row>
    <row r="5321">
      <c r="A5321" s="791"/>
      <c r="B5321" s="784"/>
      <c r="D5321" s="450" t="str">
        <f>Liquor!AG12</f>
        <v/>
      </c>
      <c r="E5321" s="450" t="str">
        <f>if(Liquor!AH12=0,"",if(ISBLANK(Liquor!AH12),"",Liquor!AH12))</f>
        <v/>
      </c>
      <c r="G5321" s="450" t="str">
        <f>if(Liquor!AH12=0,"",if(ISBLANK(Liquor!AH12),"",$B$5318))</f>
        <v/>
      </c>
      <c r="H5321" s="780">
        <f t="shared" si="54"/>
        <v>3</v>
      </c>
    </row>
    <row r="5322">
      <c r="A5322" s="779"/>
      <c r="D5322" s="450" t="str">
        <f>Liquor!AG13</f>
        <v/>
      </c>
      <c r="E5322" s="450" t="str">
        <f>if(Liquor!AH13=0,"",if(ISBLANK(Liquor!AH13),"",Liquor!AH13))</f>
        <v/>
      </c>
      <c r="G5322" s="450" t="str">
        <f>if(Liquor!AH13=0,"",if(ISBLANK(Liquor!AH13),"",$B$5318))</f>
        <v/>
      </c>
      <c r="H5322" s="780">
        <f t="shared" si="54"/>
        <v>4</v>
      </c>
    </row>
    <row r="5323">
      <c r="A5323" s="779"/>
      <c r="D5323" s="784" t="str">
        <f>Liquor!AG14</f>
        <v/>
      </c>
      <c r="E5323" s="450" t="str">
        <f>if(Liquor!AH14=0,"",if(ISBLANK(Liquor!AH14),"",Liquor!AH14))</f>
        <v/>
      </c>
      <c r="G5323" s="450" t="str">
        <f>if(Liquor!AH14=0,"",if(ISBLANK(Liquor!AH14),"",$B$5318))</f>
        <v/>
      </c>
      <c r="H5323" s="780">
        <f t="shared" si="54"/>
        <v>5</v>
      </c>
    </row>
    <row r="5324">
      <c r="A5324" s="779"/>
      <c r="D5324" s="784" t="str">
        <f>Liquor!AG15</f>
        <v/>
      </c>
      <c r="E5324" s="450" t="str">
        <f>if(Liquor!AH15=0,"",if(ISBLANK(Liquor!AH15),"",Liquor!AH15))</f>
        <v/>
      </c>
      <c r="G5324" s="450" t="str">
        <f>if(Liquor!AH15=0,"",if(ISBLANK(Liquor!AH15),"",$B$5318))</f>
        <v/>
      </c>
      <c r="H5324" s="780">
        <f t="shared" si="54"/>
        <v>6</v>
      </c>
    </row>
    <row r="5325">
      <c r="A5325" s="779"/>
      <c r="D5325" s="784" t="str">
        <f>Liquor!AG16</f>
        <v/>
      </c>
      <c r="E5325" s="450" t="str">
        <f>if(Liquor!AH16=0,"",if(ISBLANK(Liquor!AH16),"",Liquor!AH16))</f>
        <v/>
      </c>
      <c r="G5325" s="450" t="str">
        <f>if(Liquor!AH16=0,"",if(ISBLANK(Liquor!AH16),"",$B$5318))</f>
        <v/>
      </c>
      <c r="H5325" s="780">
        <f t="shared" si="54"/>
        <v>7</v>
      </c>
    </row>
    <row r="5326">
      <c r="A5326" s="779"/>
      <c r="D5326" s="784" t="str">
        <f>Liquor!AG17</f>
        <v/>
      </c>
      <c r="E5326" s="450" t="str">
        <f>if(Liquor!AH17=0,"",if(ISBLANK(Liquor!AH17),"",Liquor!AH17))</f>
        <v/>
      </c>
      <c r="G5326" s="450" t="str">
        <f>if(Liquor!AH17=0,"",if(ISBLANK(Liquor!AH17),"",$B$5318))</f>
        <v/>
      </c>
      <c r="H5326" s="780">
        <f t="shared" si="54"/>
        <v>8</v>
      </c>
    </row>
    <row r="5327">
      <c r="A5327" s="779"/>
      <c r="D5327" s="784" t="str">
        <f>Liquor!AG18</f>
        <v/>
      </c>
      <c r="E5327" s="450" t="str">
        <f>if(Liquor!AH18=0,"",if(ISBLANK(Liquor!AH18),"",Liquor!AH18))</f>
        <v/>
      </c>
      <c r="G5327" s="450" t="str">
        <f>if(Liquor!AH18=0,"",if(ISBLANK(Liquor!AH18),"",$B$5318))</f>
        <v/>
      </c>
      <c r="H5327" s="780">
        <f t="shared" si="54"/>
        <v>9</v>
      </c>
    </row>
    <row r="5328">
      <c r="A5328" s="779"/>
      <c r="D5328" s="784" t="str">
        <f>Liquor!AG19</f>
        <v/>
      </c>
      <c r="E5328" s="450" t="str">
        <f>if(Liquor!AH19=0,"",if(ISBLANK(Liquor!AH19),"",Liquor!AH19))</f>
        <v/>
      </c>
      <c r="G5328" s="450" t="str">
        <f>if(Liquor!AH19=0,"",if(ISBLANK(Liquor!AH19),"",$B$5318))</f>
        <v/>
      </c>
      <c r="H5328" s="780">
        <f t="shared" si="54"/>
        <v>10</v>
      </c>
    </row>
    <row r="5329">
      <c r="A5329" s="779"/>
      <c r="D5329" s="784" t="str">
        <f>Liquor!AG20</f>
        <v/>
      </c>
      <c r="E5329" s="450" t="str">
        <f>if(Liquor!AH20=0,"",if(ISBLANK(Liquor!AH20),"",Liquor!AH20))</f>
        <v/>
      </c>
      <c r="G5329" s="450" t="str">
        <f>if(Liquor!AH20=0,"",if(ISBLANK(Liquor!AH20),"",$B$5318))</f>
        <v/>
      </c>
      <c r="H5329" s="780">
        <f t="shared" si="54"/>
        <v>11</v>
      </c>
    </row>
    <row r="5330">
      <c r="A5330" s="779"/>
      <c r="D5330" s="784" t="str">
        <f>Liquor!AG21</f>
        <v/>
      </c>
      <c r="E5330" s="450" t="str">
        <f>if(Liquor!AH21=0,"",if(ISBLANK(Liquor!AH21),"",Liquor!AH21))</f>
        <v/>
      </c>
      <c r="G5330" s="450" t="str">
        <f>if(Liquor!AH21=0,"",if(ISBLANK(Liquor!AH21),"",$B$5318))</f>
        <v/>
      </c>
      <c r="H5330" s="780">
        <f t="shared" si="54"/>
        <v>12</v>
      </c>
    </row>
    <row r="5331">
      <c r="A5331" s="779"/>
      <c r="D5331" s="784" t="str">
        <f>Liquor!AG22</f>
        <v/>
      </c>
      <c r="E5331" s="450" t="str">
        <f>if(Liquor!AH22=0,"",if(ISBLANK(Liquor!AH22),"",Liquor!AH22))</f>
        <v/>
      </c>
      <c r="G5331" s="450" t="str">
        <f>if(Liquor!AH22=0,"",if(ISBLANK(Liquor!AH22),"",$B$5318))</f>
        <v/>
      </c>
      <c r="H5331" s="780">
        <f t="shared" si="54"/>
        <v>13</v>
      </c>
    </row>
    <row r="5332">
      <c r="A5332" s="779"/>
      <c r="D5332" s="784" t="str">
        <f>Liquor!AG23</f>
        <v/>
      </c>
      <c r="E5332" s="450" t="str">
        <f>if(Liquor!AH23=0,"",if(ISBLANK(Liquor!AH23),"",Liquor!AH23))</f>
        <v/>
      </c>
      <c r="G5332" s="450" t="str">
        <f>if(Liquor!AH23=0,"",if(ISBLANK(Liquor!AH23),"",$B$5318))</f>
        <v/>
      </c>
      <c r="H5332" s="780">
        <f t="shared" si="54"/>
        <v>14</v>
      </c>
    </row>
    <row r="5333">
      <c r="A5333" s="779"/>
      <c r="D5333" s="450" t="str">
        <f>Liquor!AG24</f>
        <v/>
      </c>
      <c r="E5333" s="450" t="str">
        <f>if(Liquor!AH24=0,"",if(ISBLANK(Liquor!AH24),"",Liquor!AH24))</f>
        <v/>
      </c>
      <c r="G5333" s="450" t="str">
        <f>if(Liquor!AH24=0,"",if(ISBLANK(Liquor!AH24),"",$B$5318))</f>
        <v/>
      </c>
      <c r="H5333" s="780">
        <f t="shared" si="54"/>
        <v>15</v>
      </c>
    </row>
    <row r="5334">
      <c r="A5334" s="779"/>
      <c r="D5334" s="450" t="str">
        <f>Liquor!AG25</f>
        <v/>
      </c>
      <c r="E5334" s="450" t="str">
        <f>if(Liquor!AH25=0,"",if(ISBLANK(Liquor!AH25),"",Liquor!AH25))</f>
        <v/>
      </c>
      <c r="G5334" s="450" t="str">
        <f>if(Liquor!AH25=0,"",if(ISBLANK(Liquor!AH25),"",$B$5318))</f>
        <v/>
      </c>
      <c r="H5334" s="780">
        <f t="shared" si="54"/>
        <v>16</v>
      </c>
    </row>
    <row r="5335">
      <c r="A5335" s="779"/>
      <c r="D5335" s="450" t="str">
        <f>Liquor!AG26</f>
        <v/>
      </c>
      <c r="E5335" s="450" t="str">
        <f>if(Liquor!AH26=0,"",if(ISBLANK(Liquor!AH26),"",Liquor!AH26))</f>
        <v/>
      </c>
      <c r="G5335" s="450" t="str">
        <f>if(Liquor!AH26=0,"",if(ISBLANK(Liquor!AH26),"",$B$5318))</f>
        <v/>
      </c>
      <c r="H5335" s="780">
        <f t="shared" si="54"/>
        <v>17</v>
      </c>
    </row>
    <row r="5336">
      <c r="A5336" s="779"/>
      <c r="D5336" s="450" t="str">
        <f>Liquor!AG27</f>
        <v/>
      </c>
      <c r="E5336" s="450" t="str">
        <f>if(Liquor!AH27=0,"",if(ISBLANK(Liquor!AH27),"",Liquor!AH27))</f>
        <v/>
      </c>
      <c r="G5336" s="450" t="str">
        <f>if(Liquor!AH27=0,"",if(ISBLANK(Liquor!AH27),"",$B$5318))</f>
        <v/>
      </c>
      <c r="H5336" s="780">
        <f t="shared" si="54"/>
        <v>18</v>
      </c>
    </row>
    <row r="5337">
      <c r="A5337" s="779"/>
      <c r="D5337" s="450" t="str">
        <f>Liquor!AG28</f>
        <v/>
      </c>
      <c r="E5337" s="450" t="str">
        <f>if(Liquor!AH28=0,"",if(ISBLANK(Liquor!AH28),"",Liquor!AH28))</f>
        <v/>
      </c>
      <c r="G5337" s="450" t="str">
        <f>if(Liquor!AH28=0,"",if(ISBLANK(Liquor!AH28),"",$B$5318))</f>
        <v/>
      </c>
      <c r="H5337" s="780">
        <f t="shared" si="54"/>
        <v>19</v>
      </c>
    </row>
    <row r="5338">
      <c r="A5338" s="779"/>
      <c r="D5338" s="450" t="str">
        <f>Liquor!AG29</f>
        <v/>
      </c>
      <c r="E5338" s="450" t="str">
        <f>if(Liquor!AH29=0,"",if(ISBLANK(Liquor!AH29),"",Liquor!AH29))</f>
        <v/>
      </c>
      <c r="G5338" s="450" t="str">
        <f>if(Liquor!AH29=0,"",if(ISBLANK(Liquor!AH29),"",$B$5318))</f>
        <v/>
      </c>
      <c r="H5338" s="780">
        <f t="shared" si="54"/>
        <v>20</v>
      </c>
    </row>
    <row r="5339">
      <c r="A5339" s="779"/>
      <c r="D5339" s="450" t="str">
        <f>Liquor!AG30</f>
        <v/>
      </c>
      <c r="E5339" s="450" t="str">
        <f>if(Liquor!AH30=0,"",if(ISBLANK(Liquor!AH30),"",Liquor!AH30))</f>
        <v/>
      </c>
      <c r="G5339" s="450" t="str">
        <f>if(Liquor!AH30=0,"",if(ISBLANK(Liquor!AH30),"",$B$5318))</f>
        <v/>
      </c>
      <c r="H5339" s="780">
        <f t="shared" si="54"/>
        <v>21</v>
      </c>
    </row>
    <row r="5340">
      <c r="A5340" s="779"/>
      <c r="D5340" s="450" t="str">
        <f>Liquor!AG31</f>
        <v/>
      </c>
      <c r="E5340" s="450" t="str">
        <f>if(Liquor!AH31=0,"",if(ISBLANK(Liquor!AH31),"",Liquor!AH31))</f>
        <v/>
      </c>
      <c r="G5340" s="450" t="str">
        <f>if(Liquor!AH31=0,"",if(ISBLANK(Liquor!AH31),"",$B$5318))</f>
        <v/>
      </c>
      <c r="H5340" s="780">
        <f t="shared" si="54"/>
        <v>22</v>
      </c>
    </row>
    <row r="5341">
      <c r="A5341" s="779"/>
      <c r="D5341" s="450" t="str">
        <f>Liquor!AG32</f>
        <v/>
      </c>
      <c r="E5341" s="450" t="str">
        <f>if(Liquor!AH32=0,"",if(ISBLANK(Liquor!AH32),"",Liquor!AH32))</f>
        <v/>
      </c>
      <c r="G5341" s="450" t="str">
        <f>if(Liquor!AH32=0,"",if(ISBLANK(Liquor!AH32),"",$B$5318))</f>
        <v/>
      </c>
      <c r="H5341" s="780">
        <f t="shared" si="54"/>
        <v>23</v>
      </c>
    </row>
    <row r="5342">
      <c r="A5342" s="779"/>
      <c r="D5342" s="450" t="str">
        <f>Liquor!AG33</f>
        <v/>
      </c>
      <c r="E5342" s="450" t="str">
        <f>if(Liquor!AH33=0,"",if(ISBLANK(Liquor!AH33),"",Liquor!AH33))</f>
        <v/>
      </c>
      <c r="G5342" s="450" t="str">
        <f>if(Liquor!AH33=0,"",if(ISBLANK(Liquor!AH33),"",$B$5318))</f>
        <v/>
      </c>
      <c r="H5342" s="780">
        <f t="shared" si="54"/>
        <v>24</v>
      </c>
    </row>
    <row r="5343">
      <c r="A5343" s="779"/>
      <c r="D5343" s="450" t="str">
        <f>Liquor!AG34</f>
        <v/>
      </c>
      <c r="E5343" s="450" t="str">
        <f>if(Liquor!AH34=0,"",if(ISBLANK(Liquor!AH34),"",Liquor!AH34))</f>
        <v/>
      </c>
      <c r="G5343" s="450" t="str">
        <f>if(Liquor!AH34=0,"",if(ISBLANK(Liquor!AH34),"",$B$5318))</f>
        <v/>
      </c>
      <c r="H5343" s="780">
        <f t="shared" si="54"/>
        <v>25</v>
      </c>
    </row>
    <row r="5344">
      <c r="A5344" s="779"/>
      <c r="D5344" s="450" t="str">
        <f>Liquor!AG35</f>
        <v/>
      </c>
      <c r="E5344" s="450" t="str">
        <f>if(Liquor!AH35=0,"",if(ISBLANK(Liquor!AH35),"",Liquor!AH35))</f>
        <v/>
      </c>
      <c r="G5344" s="450" t="str">
        <f>if(Liquor!AH35=0,"",if(ISBLANK(Liquor!AH35),"",$B$5318))</f>
        <v/>
      </c>
      <c r="H5344" s="780">
        <f t="shared" si="54"/>
        <v>26</v>
      </c>
    </row>
    <row r="5345">
      <c r="A5345" s="779"/>
      <c r="D5345" s="450" t="str">
        <f>Liquor!AG36</f>
        <v/>
      </c>
      <c r="E5345" s="450" t="str">
        <f>if(Liquor!AH36=0,"",if(ISBLANK(Liquor!AH36),"",Liquor!AH36))</f>
        <v/>
      </c>
      <c r="G5345" s="450" t="str">
        <f>if(Liquor!AH36=0,"",if(ISBLANK(Liquor!AH36),"",$B$5318))</f>
        <v/>
      </c>
      <c r="H5345" s="780">
        <f t="shared" si="54"/>
        <v>27</v>
      </c>
    </row>
    <row r="5346">
      <c r="A5346" s="779"/>
      <c r="D5346" s="450" t="str">
        <f>Liquor!AG37</f>
        <v/>
      </c>
      <c r="E5346" s="450" t="str">
        <f>if(Liquor!AH37=0,"",if(ISBLANK(Liquor!AH37),"",Liquor!AH37))</f>
        <v/>
      </c>
      <c r="G5346" s="450" t="str">
        <f>if(Liquor!AH37=0,"",if(ISBLANK(Liquor!AH37),"",$B$5318))</f>
        <v/>
      </c>
      <c r="H5346" s="780">
        <f t="shared" si="54"/>
        <v>28</v>
      </c>
    </row>
    <row r="5347">
      <c r="A5347" s="779"/>
      <c r="D5347" s="450" t="str">
        <f>Liquor!AG38</f>
        <v/>
      </c>
      <c r="E5347" s="450" t="str">
        <f>if(Liquor!AH38=0,"",if(ISBLANK(Liquor!AH38),"",Liquor!AH38))</f>
        <v/>
      </c>
      <c r="G5347" s="450" t="str">
        <f>if(Liquor!AH38=0,"",if(ISBLANK(Liquor!AH38),"",$B$5318))</f>
        <v/>
      </c>
      <c r="H5347" s="780">
        <f t="shared" si="54"/>
        <v>29</v>
      </c>
    </row>
    <row r="5348">
      <c r="A5348" s="779"/>
      <c r="D5348" s="450" t="str">
        <f>Liquor!AG39</f>
        <v/>
      </c>
      <c r="E5348" s="450" t="str">
        <f>if(Liquor!AH39=0,"",if(ISBLANK(Liquor!AH39),"",Liquor!AH39))</f>
        <v/>
      </c>
      <c r="G5348" s="450" t="str">
        <f>if(Liquor!AH39=0,"",if(ISBLANK(Liquor!AH39),"",$B$5318))</f>
        <v/>
      </c>
      <c r="H5348" s="780">
        <f t="shared" si="54"/>
        <v>30</v>
      </c>
    </row>
    <row r="5349">
      <c r="A5349" s="779"/>
      <c r="D5349" s="450" t="str">
        <f>Liquor!AG40</f>
        <v/>
      </c>
      <c r="E5349" s="450" t="str">
        <f>if(Liquor!AH40=0,"",if(ISBLANK(Liquor!AH40),"",Liquor!AH40))</f>
        <v/>
      </c>
      <c r="G5349" s="450" t="str">
        <f>if(Liquor!AH40=0,"",if(ISBLANK(Liquor!AH40),"",$B$5318))</f>
        <v/>
      </c>
      <c r="H5349" s="780">
        <f t="shared" si="54"/>
        <v>31</v>
      </c>
    </row>
    <row r="5350">
      <c r="A5350" s="779"/>
      <c r="D5350" s="450" t="str">
        <f>Liquor!AG41</f>
        <v/>
      </c>
      <c r="E5350" s="450" t="str">
        <f>if(Liquor!AH41=0,"",if(ISBLANK(Liquor!AH41),"",Liquor!AH41))</f>
        <v/>
      </c>
      <c r="G5350" s="450" t="str">
        <f>if(Liquor!AH41=0,"",if(ISBLANK(Liquor!AH41),"",$B$5318))</f>
        <v/>
      </c>
      <c r="H5350" s="780">
        <f t="shared" si="54"/>
        <v>32</v>
      </c>
    </row>
    <row r="5351">
      <c r="A5351" s="779"/>
      <c r="D5351" s="450" t="str">
        <f>Liquor!AG42</f>
        <v/>
      </c>
      <c r="E5351" s="450" t="str">
        <f>if(Liquor!AH42=0,"",if(ISBLANK(Liquor!AH42),"",Liquor!AH42))</f>
        <v/>
      </c>
      <c r="G5351" s="450" t="str">
        <f>if(Liquor!AH42=0,"",if(ISBLANK(Liquor!AH42),"",$B$5318))</f>
        <v/>
      </c>
      <c r="H5351" s="780">
        <f t="shared" si="54"/>
        <v>33</v>
      </c>
    </row>
    <row r="5352">
      <c r="A5352" s="779"/>
      <c r="D5352" s="450" t="str">
        <f>Liquor!AG43</f>
        <v/>
      </c>
      <c r="E5352" s="450" t="str">
        <f>if(Liquor!AH43=0,"",if(ISBLANK(Liquor!AH43),"",Liquor!AH43))</f>
        <v/>
      </c>
      <c r="G5352" s="450" t="str">
        <f>if(Liquor!AH43=0,"",if(ISBLANK(Liquor!AH43),"",$B$5318))</f>
        <v/>
      </c>
      <c r="H5352" s="780">
        <f t="shared" si="54"/>
        <v>34</v>
      </c>
    </row>
    <row r="5353">
      <c r="A5353" s="779"/>
      <c r="D5353" s="450" t="str">
        <f>Liquor!AG44</f>
        <v/>
      </c>
      <c r="E5353" s="450" t="str">
        <f>if(Liquor!AH44=0,"",if(ISBLANK(Liquor!AH44),"",Liquor!AH44))</f>
        <v/>
      </c>
      <c r="G5353" s="450" t="str">
        <f>if(Liquor!AH44=0,"",if(ISBLANK(Liquor!AH44),"",$B$5318))</f>
        <v/>
      </c>
      <c r="H5353" s="780">
        <f t="shared" si="54"/>
        <v>35</v>
      </c>
    </row>
    <row r="5354">
      <c r="A5354" s="779"/>
      <c r="D5354" s="450" t="str">
        <f>Liquor!AG45</f>
        <v/>
      </c>
      <c r="E5354" s="450" t="str">
        <f>if(Liquor!AH45=0,"",if(ISBLANK(Liquor!AH45),"",Liquor!AH45))</f>
        <v/>
      </c>
      <c r="G5354" s="450" t="str">
        <f>if(Liquor!AH45=0,"",if(ISBLANK(Liquor!AH45),"",$B$5318))</f>
        <v/>
      </c>
      <c r="H5354" s="780">
        <f t="shared" si="54"/>
        <v>36</v>
      </c>
    </row>
    <row r="5355">
      <c r="A5355" s="779"/>
      <c r="D5355" s="450" t="str">
        <f>Liquor!AG46</f>
        <v/>
      </c>
      <c r="E5355" s="450" t="str">
        <f>if(Liquor!AH46=0,"",if(ISBLANK(Liquor!AH46),"",Liquor!AH46))</f>
        <v/>
      </c>
      <c r="G5355" s="450" t="str">
        <f>if(Liquor!AH46=0,"",if(ISBLANK(Liquor!AH46),"",$B$5318))</f>
        <v/>
      </c>
      <c r="H5355" s="780">
        <f t="shared" si="54"/>
        <v>37</v>
      </c>
    </row>
    <row r="5356">
      <c r="A5356" s="779"/>
      <c r="D5356" s="450" t="str">
        <f>Liquor!AG47</f>
        <v/>
      </c>
      <c r="E5356" s="450" t="str">
        <f>if(Liquor!AH47=0,"",if(ISBLANK(Liquor!AH47),"",Liquor!AH47))</f>
        <v/>
      </c>
      <c r="G5356" s="450" t="str">
        <f>if(Liquor!AH47=0,"",if(ISBLANK(Liquor!AH47),"",$B$5318))</f>
        <v/>
      </c>
      <c r="H5356" s="780">
        <f t="shared" si="54"/>
        <v>38</v>
      </c>
    </row>
    <row r="5357">
      <c r="A5357" s="779"/>
      <c r="D5357" s="450" t="str">
        <f>Liquor!AG48</f>
        <v/>
      </c>
      <c r="E5357" s="450" t="str">
        <f>if(Liquor!AH48=0,"",if(ISBLANK(Liquor!AH48),"",Liquor!AH48))</f>
        <v/>
      </c>
      <c r="G5357" s="450" t="str">
        <f>if(Liquor!AH48=0,"",if(ISBLANK(Liquor!AH48),"",$B$5318))</f>
        <v/>
      </c>
      <c r="H5357" s="780">
        <f t="shared" si="54"/>
        <v>39</v>
      </c>
    </row>
    <row r="5358">
      <c r="A5358" s="779"/>
      <c r="D5358" s="450" t="str">
        <f>Liquor!AG49</f>
        <v/>
      </c>
      <c r="E5358" s="450" t="str">
        <f>if(Liquor!AH49=0,"",if(ISBLANK(Liquor!AH49),"",Liquor!AH49))</f>
        <v/>
      </c>
      <c r="G5358" s="450" t="str">
        <f>if(Liquor!AH49=0,"",if(ISBLANK(Liquor!AH49),"",$B$5318))</f>
        <v/>
      </c>
      <c r="H5358" s="780">
        <f t="shared" si="54"/>
        <v>40</v>
      </c>
    </row>
    <row r="5359">
      <c r="A5359" s="779"/>
      <c r="D5359" s="450" t="str">
        <f>Liquor!AG50</f>
        <v/>
      </c>
      <c r="E5359" s="450" t="str">
        <f>if(Liquor!AH50=0,"",if(ISBLANK(Liquor!AH50),"",Liquor!AH50))</f>
        <v/>
      </c>
      <c r="G5359" s="450" t="str">
        <f>if(Liquor!AH50=0,"",if(ISBLANK(Liquor!AH50),"",$B$5318))</f>
        <v/>
      </c>
      <c r="H5359" s="780">
        <f t="shared" si="54"/>
        <v>41</v>
      </c>
    </row>
    <row r="5360">
      <c r="A5360" s="779"/>
      <c r="D5360" s="450" t="str">
        <f>Liquor!AG51</f>
        <v/>
      </c>
      <c r="E5360" s="450" t="str">
        <f>if(Liquor!AH51=0,"",if(ISBLANK(Liquor!AH51),"",Liquor!AH51))</f>
        <v/>
      </c>
      <c r="G5360" s="450" t="str">
        <f>if(Liquor!AH51=0,"",if(ISBLANK(Liquor!AH51),"",$B$5318))</f>
        <v/>
      </c>
      <c r="H5360" s="780">
        <f t="shared" si="54"/>
        <v>42</v>
      </c>
    </row>
    <row r="5361">
      <c r="A5361" s="779"/>
      <c r="D5361" s="450" t="str">
        <f>Liquor!AG52</f>
        <v/>
      </c>
      <c r="E5361" s="450" t="str">
        <f>if(Liquor!AH52=0,"",if(ISBLANK(Liquor!AH52),"",Liquor!AH52))</f>
        <v/>
      </c>
      <c r="G5361" s="450" t="str">
        <f>if(Liquor!AH52=0,"",if(ISBLANK(Liquor!AH52),"",$B$5318))</f>
        <v/>
      </c>
      <c r="H5361" s="780">
        <f t="shared" si="54"/>
        <v>43</v>
      </c>
    </row>
    <row r="5362">
      <c r="A5362" s="779"/>
      <c r="D5362" s="450" t="str">
        <f>Liquor!AG53</f>
        <v/>
      </c>
      <c r="E5362" s="450" t="str">
        <f>if(Liquor!AH53=0,"",if(ISBLANK(Liquor!AH53),"",Liquor!AH53))</f>
        <v/>
      </c>
      <c r="G5362" s="450" t="str">
        <f>if(Liquor!AH53=0,"",if(ISBLANK(Liquor!AH53),"",$B$5318))</f>
        <v/>
      </c>
      <c r="H5362" s="780">
        <f t="shared" si="54"/>
        <v>44</v>
      </c>
    </row>
    <row r="5363">
      <c r="A5363" s="779"/>
      <c r="D5363" s="450" t="str">
        <f>Liquor!AG54</f>
        <v/>
      </c>
      <c r="E5363" s="450" t="str">
        <f>if(Liquor!AH54=0,"",if(ISBLANK(Liquor!AH54),"",Liquor!AH54))</f>
        <v/>
      </c>
      <c r="G5363" s="450" t="str">
        <f>if(Liquor!AH54=0,"",if(ISBLANK(Liquor!AH54),"",$B$5318))</f>
        <v/>
      </c>
      <c r="H5363" s="780">
        <f t="shared" si="54"/>
        <v>45</v>
      </c>
    </row>
    <row r="5364">
      <c r="A5364" s="779"/>
      <c r="D5364" s="450" t="str">
        <f>Liquor!AG55</f>
        <v/>
      </c>
      <c r="E5364" s="450" t="str">
        <f>if(Liquor!AH55=0,"",if(ISBLANK(Liquor!AH55),"",Liquor!AH55))</f>
        <v/>
      </c>
      <c r="G5364" s="450" t="str">
        <f>if(Liquor!AH55=0,"",if(ISBLANK(Liquor!AH55),"",$B$5318))</f>
        <v/>
      </c>
      <c r="H5364" s="780">
        <f t="shared" si="54"/>
        <v>46</v>
      </c>
    </row>
    <row r="5365">
      <c r="A5365" s="779"/>
      <c r="D5365" s="450" t="str">
        <f>Liquor!AG56</f>
        <v/>
      </c>
      <c r="E5365" s="450" t="str">
        <f>if(Liquor!AH56=0,"",if(ISBLANK(Liquor!AH56),"",Liquor!AH56))</f>
        <v/>
      </c>
      <c r="G5365" s="450" t="str">
        <f>if(Liquor!AH56=0,"",if(ISBLANK(Liquor!AH56),"",$B$5318))</f>
        <v/>
      </c>
      <c r="H5365" s="780">
        <f t="shared" si="54"/>
        <v>47</v>
      </c>
    </row>
    <row r="5366">
      <c r="A5366" s="779"/>
      <c r="D5366" s="450" t="str">
        <f>Liquor!AG57</f>
        <v/>
      </c>
      <c r="E5366" s="450" t="str">
        <f>if(Liquor!AH57=0,"",if(ISBLANK(Liquor!AH57),"",Liquor!AH57))</f>
        <v/>
      </c>
      <c r="G5366" s="450" t="str">
        <f>if(Liquor!AH57=0,"",if(ISBLANK(Liquor!AH57),"",$B$5318))</f>
        <v/>
      </c>
      <c r="H5366" s="780">
        <f t="shared" si="54"/>
        <v>48</v>
      </c>
    </row>
    <row r="5367">
      <c r="A5367" s="779"/>
      <c r="D5367" s="450" t="str">
        <f>Liquor!AG58</f>
        <v/>
      </c>
      <c r="E5367" s="450" t="str">
        <f>if(Liquor!AH58=0,"",if(ISBLANK(Liquor!AH58),"",Liquor!AH58))</f>
        <v/>
      </c>
      <c r="G5367" s="450" t="str">
        <f>if(Liquor!AH58=0,"",if(ISBLANK(Liquor!AH58),"",$B$5318))</f>
        <v/>
      </c>
      <c r="H5367" s="780">
        <f t="shared" si="54"/>
        <v>49</v>
      </c>
    </row>
    <row r="5368">
      <c r="A5368" s="779"/>
      <c r="D5368" s="450" t="str">
        <f>Liquor!AG59</f>
        <v/>
      </c>
      <c r="E5368" s="450" t="str">
        <f>if(Liquor!AH59=0,"",if(ISBLANK(Liquor!AH59),"",Liquor!AH59))</f>
        <v/>
      </c>
      <c r="G5368" s="450" t="str">
        <f>if(Liquor!AH59=0,"",if(ISBLANK(Liquor!AH59),"",$B$5318))</f>
        <v/>
      </c>
      <c r="H5368" s="780">
        <f t="shared" si="54"/>
        <v>50</v>
      </c>
    </row>
    <row r="5369">
      <c r="A5369" s="779"/>
      <c r="D5369" s="450" t="str">
        <f>Liquor!AG60</f>
        <v/>
      </c>
      <c r="E5369" s="450" t="str">
        <f>if(Liquor!AH60=0,"",if(ISBLANK(Liquor!AH60),"",Liquor!AH60))</f>
        <v/>
      </c>
      <c r="G5369" s="450" t="str">
        <f>if(Liquor!AH60=0,"",if(ISBLANK(Liquor!AH60),"",$B$5318))</f>
        <v/>
      </c>
      <c r="H5369" s="780">
        <f t="shared" si="54"/>
        <v>51</v>
      </c>
    </row>
    <row r="5370">
      <c r="A5370" s="779"/>
      <c r="D5370" s="450" t="str">
        <f>Liquor!AG61</f>
        <v/>
      </c>
      <c r="E5370" s="450" t="str">
        <f>if(Liquor!AH61=0,"",if(ISBLANK(Liquor!AH61),"",Liquor!AH61))</f>
        <v/>
      </c>
      <c r="G5370" s="450" t="str">
        <f>if(Liquor!AH61=0,"",if(ISBLANK(Liquor!AH61),"",$B$5318))</f>
        <v/>
      </c>
      <c r="H5370" s="780">
        <f t="shared" si="54"/>
        <v>52</v>
      </c>
    </row>
    <row r="5371">
      <c r="A5371" s="779"/>
      <c r="D5371" s="450" t="str">
        <f>Liquor!AG62</f>
        <v/>
      </c>
      <c r="E5371" s="450" t="str">
        <f>if(Liquor!AH62=0,"",if(ISBLANK(Liquor!AH62),"",Liquor!AH62))</f>
        <v/>
      </c>
      <c r="G5371" s="450" t="str">
        <f>if(Liquor!AH62=0,"",if(ISBLANK(Liquor!AH62),"",$B$5318))</f>
        <v/>
      </c>
      <c r="H5371" s="780">
        <f t="shared" si="54"/>
        <v>53</v>
      </c>
    </row>
    <row r="5372">
      <c r="A5372" s="779"/>
      <c r="D5372" s="450" t="str">
        <f>Liquor!AG63</f>
        <v/>
      </c>
      <c r="E5372" s="450" t="str">
        <f>if(Liquor!AH63=0,"",if(ISBLANK(Liquor!AH63),"",Liquor!AH63))</f>
        <v/>
      </c>
      <c r="G5372" s="450" t="str">
        <f>if(Liquor!AH63=0,"",if(ISBLANK(Liquor!AH63),"",$B$5318))</f>
        <v/>
      </c>
      <c r="H5372" s="780">
        <f t="shared" si="54"/>
        <v>54</v>
      </c>
    </row>
    <row r="5373">
      <c r="A5373" s="779"/>
      <c r="D5373" s="450" t="str">
        <f>Liquor!AG64</f>
        <v/>
      </c>
      <c r="E5373" s="450" t="str">
        <f>if(Liquor!AH64=0,"",if(ISBLANK(Liquor!AH64),"",Liquor!AH64))</f>
        <v/>
      </c>
      <c r="G5373" s="450" t="str">
        <f>if(Liquor!AH64=0,"",if(ISBLANK(Liquor!AH64),"",$B$5318))</f>
        <v/>
      </c>
      <c r="H5373" s="780">
        <f t="shared" si="54"/>
        <v>55</v>
      </c>
    </row>
    <row r="5374">
      <c r="A5374" s="779"/>
      <c r="D5374" s="450" t="str">
        <f>Liquor!AG65</f>
        <v/>
      </c>
      <c r="E5374" s="450" t="str">
        <f>if(Liquor!AH65=0,"",if(ISBLANK(Liquor!AH65),"",Liquor!AH65))</f>
        <v/>
      </c>
      <c r="G5374" s="450" t="str">
        <f>if(Liquor!AH65=0,"",if(ISBLANK(Liquor!AH65),"",$B$5318))</f>
        <v/>
      </c>
      <c r="H5374" s="780">
        <f t="shared" si="54"/>
        <v>56</v>
      </c>
    </row>
    <row r="5375">
      <c r="A5375" s="779"/>
      <c r="D5375" s="450" t="str">
        <f>Liquor!AG66</f>
        <v/>
      </c>
      <c r="E5375" s="450" t="str">
        <f>if(Liquor!AH66=0,"",if(ISBLANK(Liquor!AH66),"",Liquor!AH66))</f>
        <v/>
      </c>
      <c r="G5375" s="450" t="str">
        <f>if(Liquor!AH66=0,"",if(ISBLANK(Liquor!AH66),"",$B$5318))</f>
        <v/>
      </c>
      <c r="H5375" s="780">
        <f t="shared" si="54"/>
        <v>57</v>
      </c>
    </row>
    <row r="5376">
      <c r="A5376" s="779"/>
      <c r="D5376" s="450" t="str">
        <f>Liquor!AG67</f>
        <v/>
      </c>
      <c r="E5376" s="450" t="str">
        <f>if(Liquor!AH67=0,"",if(ISBLANK(Liquor!AH67),"",Liquor!AH67))</f>
        <v/>
      </c>
      <c r="G5376" s="450" t="str">
        <f>if(Liquor!AH67=0,"",if(ISBLANK(Liquor!AH67),"",$B$5318))</f>
        <v/>
      </c>
      <c r="H5376" s="780">
        <f t="shared" si="54"/>
        <v>58</v>
      </c>
    </row>
    <row r="5377">
      <c r="A5377" s="779"/>
      <c r="D5377" s="450" t="str">
        <f>Liquor!AG68</f>
        <v/>
      </c>
      <c r="E5377" s="450" t="str">
        <f>if(Liquor!AH68=0,"",if(ISBLANK(Liquor!AH68),"",Liquor!AH68))</f>
        <v/>
      </c>
      <c r="G5377" s="450" t="str">
        <f>if(Liquor!AH68=0,"",if(ISBLANK(Liquor!AH68),"",$B$5318))</f>
        <v/>
      </c>
      <c r="H5377" s="780">
        <f t="shared" si="54"/>
        <v>59</v>
      </c>
    </row>
    <row r="5378">
      <c r="A5378" s="779"/>
      <c r="D5378" s="450" t="str">
        <f>Liquor!AG69</f>
        <v/>
      </c>
      <c r="E5378" s="450" t="str">
        <f>if(Liquor!AH69=0,"",if(ISBLANK(Liquor!AH69),"",Liquor!AH69))</f>
        <v/>
      </c>
      <c r="G5378" s="450" t="str">
        <f>if(Liquor!AH69=0,"",if(ISBLANK(Liquor!AH69),"",$B$5318))</f>
        <v/>
      </c>
      <c r="H5378" s="780">
        <f t="shared" si="54"/>
        <v>60</v>
      </c>
    </row>
    <row r="5379">
      <c r="A5379" s="779"/>
      <c r="D5379" s="450" t="str">
        <f>Liquor!AG70</f>
        <v/>
      </c>
      <c r="E5379" s="450" t="str">
        <f>if(Liquor!AH70=0,"",if(ISBLANK(Liquor!AH70),"",Liquor!AH70))</f>
        <v/>
      </c>
      <c r="G5379" s="450" t="str">
        <f>if(Liquor!AH70=0,"",if(ISBLANK(Liquor!AH70),"",$B$5318))</f>
        <v/>
      </c>
      <c r="H5379" s="780">
        <f t="shared" si="54"/>
        <v>61</v>
      </c>
    </row>
    <row r="5380">
      <c r="A5380" s="779"/>
      <c r="D5380" s="450" t="str">
        <f>Liquor!AG71</f>
        <v/>
      </c>
      <c r="E5380" s="450" t="str">
        <f>if(Liquor!AH71=0,"",if(ISBLANK(Liquor!AH71),"",Liquor!AH71))</f>
        <v/>
      </c>
      <c r="G5380" s="450" t="str">
        <f>if(Liquor!AH71=0,"",if(ISBLANK(Liquor!AH71),"",$B$5318))</f>
        <v/>
      </c>
      <c r="H5380" s="780">
        <f t="shared" si="54"/>
        <v>62</v>
      </c>
    </row>
    <row r="5381">
      <c r="A5381" s="779"/>
      <c r="D5381" s="450" t="str">
        <f>Liquor!AG72</f>
        <v/>
      </c>
      <c r="E5381" s="450" t="str">
        <f>if(Liquor!AH72=0,"",if(ISBLANK(Liquor!AH72),"",Liquor!AH72))</f>
        <v/>
      </c>
      <c r="G5381" s="450" t="str">
        <f>if(Liquor!AH72=0,"",if(ISBLANK(Liquor!AH72),"",$B$5318))</f>
        <v/>
      </c>
      <c r="H5381" s="780">
        <f t="shared" si="54"/>
        <v>63</v>
      </c>
    </row>
    <row r="5382">
      <c r="A5382" s="779"/>
      <c r="D5382" s="450" t="str">
        <f>Liquor!AG73</f>
        <v/>
      </c>
      <c r="E5382" s="450" t="str">
        <f>if(Liquor!AH73=0,"",if(ISBLANK(Liquor!AH73),"",Liquor!AH73))</f>
        <v/>
      </c>
      <c r="G5382" s="450" t="str">
        <f>if(Liquor!AH73=0,"",if(ISBLANK(Liquor!AH73),"",$B$5318))</f>
        <v/>
      </c>
      <c r="H5382" s="780">
        <f t="shared" si="54"/>
        <v>64</v>
      </c>
    </row>
    <row r="5383">
      <c r="A5383" s="779"/>
      <c r="D5383" s="450" t="str">
        <f>Liquor!AG74</f>
        <v/>
      </c>
      <c r="E5383" s="450" t="str">
        <f>if(Liquor!AH74=0,"",if(ISBLANK(Liquor!AH74),"",Liquor!AH74))</f>
        <v/>
      </c>
      <c r="G5383" s="450" t="str">
        <f>if(Liquor!AH74=0,"",if(ISBLANK(Liquor!AH74),"",$B$5318))</f>
        <v/>
      </c>
      <c r="H5383" s="780">
        <f t="shared" si="54"/>
        <v>65</v>
      </c>
    </row>
    <row r="5384">
      <c r="A5384" s="779"/>
      <c r="D5384" s="450" t="str">
        <f>Liquor!AG75</f>
        <v/>
      </c>
      <c r="E5384" s="450" t="str">
        <f>if(Liquor!AH75=0,"",if(ISBLANK(Liquor!AH75),"",Liquor!AH75))</f>
        <v/>
      </c>
      <c r="G5384" s="450" t="str">
        <f>if(Liquor!AH75=0,"",if(ISBLANK(Liquor!AH75),"",$B$5318))</f>
        <v/>
      </c>
      <c r="H5384" s="780">
        <f t="shared" si="54"/>
        <v>66</v>
      </c>
    </row>
    <row r="5385">
      <c r="A5385" s="779"/>
      <c r="D5385" s="450" t="str">
        <f>Liquor!AG76</f>
        <v/>
      </c>
      <c r="E5385" s="450" t="str">
        <f>if(Liquor!AH76=0,"",if(ISBLANK(Liquor!AH76),"",Liquor!AH76))</f>
        <v/>
      </c>
      <c r="G5385" s="450" t="str">
        <f>if(Liquor!AH76=0,"",if(ISBLANK(Liquor!AH76),"",$B$5318))</f>
        <v/>
      </c>
      <c r="H5385" s="780">
        <f t="shared" si="54"/>
        <v>67</v>
      </c>
    </row>
    <row r="5386">
      <c r="A5386" s="779"/>
      <c r="D5386" s="450" t="str">
        <f>Liquor!AG77</f>
        <v/>
      </c>
      <c r="E5386" s="450" t="str">
        <f>if(Liquor!AH77=0,"",if(ISBLANK(Liquor!AH77),"",Liquor!AH77))</f>
        <v/>
      </c>
      <c r="G5386" s="450" t="str">
        <f>if(Liquor!AH77=0,"",if(ISBLANK(Liquor!AH77),"",$B$5318))</f>
        <v/>
      </c>
      <c r="H5386" s="780">
        <f t="shared" si="54"/>
        <v>68</v>
      </c>
    </row>
    <row r="5387">
      <c r="A5387" s="779"/>
      <c r="D5387" s="450" t="str">
        <f>Liquor!AG78</f>
        <v/>
      </c>
      <c r="E5387" s="450" t="str">
        <f>if(Liquor!AH78=0,"",if(ISBLANK(Liquor!AH78),"",Liquor!AH78))</f>
        <v/>
      </c>
      <c r="G5387" s="450" t="str">
        <f>if(Liquor!AH78=0,"",if(ISBLANK(Liquor!AH78),"",$B$5318))</f>
        <v/>
      </c>
      <c r="H5387" s="780">
        <f t="shared" si="54"/>
        <v>69</v>
      </c>
    </row>
    <row r="5388">
      <c r="A5388" s="779"/>
      <c r="D5388" s="450" t="str">
        <f>Liquor!AG79</f>
        <v/>
      </c>
      <c r="E5388" s="450" t="str">
        <f>if(Liquor!AH79=0,"",if(ISBLANK(Liquor!AH79),"",Liquor!AH79))</f>
        <v/>
      </c>
      <c r="G5388" s="450" t="str">
        <f>if(Liquor!AH79=0,"",if(ISBLANK(Liquor!AH79),"",$B$5318))</f>
        <v/>
      </c>
      <c r="H5388" s="780">
        <f t="shared" si="54"/>
        <v>70</v>
      </c>
    </row>
    <row r="5389">
      <c r="A5389" s="779"/>
      <c r="D5389" s="450" t="str">
        <f>Liquor!AG80</f>
        <v/>
      </c>
      <c r="E5389" s="450" t="str">
        <f>if(Liquor!AH80=0,"",if(ISBLANK(Liquor!AH80),"",Liquor!AH80))</f>
        <v/>
      </c>
      <c r="G5389" s="450" t="str">
        <f>if(Liquor!AH80=0,"",if(ISBLANK(Liquor!AH80),"",$B$5318))</f>
        <v/>
      </c>
      <c r="H5389" s="780">
        <f t="shared" si="54"/>
        <v>71</v>
      </c>
    </row>
    <row r="5390">
      <c r="A5390" s="779"/>
      <c r="D5390" s="450" t="str">
        <f>Liquor!AG81</f>
        <v/>
      </c>
      <c r="E5390" s="450" t="str">
        <f>if(Liquor!AH81=0,"",if(ISBLANK(Liquor!AH81),"",Liquor!AH81))</f>
        <v/>
      </c>
      <c r="G5390" s="450" t="str">
        <f>if(Liquor!AH81=0,"",if(ISBLANK(Liquor!AH81),"",$B$5318))</f>
        <v/>
      </c>
      <c r="H5390" s="780">
        <f t="shared" si="54"/>
        <v>72</v>
      </c>
    </row>
    <row r="5391">
      <c r="A5391" s="779"/>
      <c r="D5391" s="450" t="str">
        <f>Liquor!AG82</f>
        <v/>
      </c>
      <c r="E5391" s="450" t="str">
        <f>if(Liquor!AH82=0,"",if(ISBLANK(Liquor!AH82),"",Liquor!AH82))</f>
        <v/>
      </c>
      <c r="G5391" s="450" t="str">
        <f>if(Liquor!AH82=0,"",if(ISBLANK(Liquor!AH82),"",$B$5318))</f>
        <v/>
      </c>
      <c r="H5391" s="780">
        <f t="shared" si="54"/>
        <v>73</v>
      </c>
    </row>
    <row r="5392">
      <c r="A5392" s="779"/>
      <c r="D5392" s="450" t="str">
        <f>Liquor!AG83</f>
        <v/>
      </c>
      <c r="E5392" s="450" t="str">
        <f>if(Liquor!AH83=0,"",if(ISBLANK(Liquor!AH83),"",Liquor!AH83))</f>
        <v/>
      </c>
      <c r="G5392" s="450" t="str">
        <f>if(Liquor!AH83=0,"",if(ISBLANK(Liquor!AH83),"",$B$5318))</f>
        <v/>
      </c>
      <c r="H5392" s="780">
        <f t="shared" si="54"/>
        <v>74</v>
      </c>
    </row>
    <row r="5393">
      <c r="A5393" s="779"/>
      <c r="D5393" s="450" t="str">
        <f>Liquor!AG84</f>
        <v/>
      </c>
      <c r="E5393" s="450" t="str">
        <f>if(Liquor!AH84=0,"",if(ISBLANK(Liquor!AH84),"",Liquor!AH84))</f>
        <v/>
      </c>
      <c r="G5393" s="450" t="str">
        <f>if(Liquor!AH84=0,"",if(ISBLANK(Liquor!AH84),"",$B$5318))</f>
        <v/>
      </c>
      <c r="H5393" s="780">
        <f t="shared" si="54"/>
        <v>75</v>
      </c>
    </row>
    <row r="5394">
      <c r="A5394" s="779"/>
      <c r="D5394" s="450" t="str">
        <f>Liquor!AG85</f>
        <v/>
      </c>
      <c r="E5394" s="450" t="str">
        <f>if(Liquor!AH85=0,"",if(ISBLANK(Liquor!AH85),"",Liquor!AH85))</f>
        <v/>
      </c>
      <c r="G5394" s="450" t="str">
        <f>if(Liquor!AH85=0,"",if(ISBLANK(Liquor!AH85),"",$B$5318))</f>
        <v/>
      </c>
      <c r="H5394" s="780">
        <f t="shared" si="54"/>
        <v>76</v>
      </c>
    </row>
    <row r="5395">
      <c r="A5395" s="779"/>
      <c r="D5395" s="450" t="str">
        <f>Liquor!AG86</f>
        <v/>
      </c>
      <c r="E5395" s="450" t="str">
        <f>if(Liquor!AH86=0,"",if(ISBLANK(Liquor!AH86),"",Liquor!AH86))</f>
        <v/>
      </c>
      <c r="G5395" s="450" t="str">
        <f>if(Liquor!AH86=0,"",if(ISBLANK(Liquor!AH86),"",$B$5318))</f>
        <v/>
      </c>
      <c r="H5395" s="780">
        <f t="shared" si="54"/>
        <v>77</v>
      </c>
    </row>
    <row r="5396">
      <c r="A5396" s="779"/>
      <c r="D5396" s="450" t="str">
        <f>Liquor!AG87</f>
        <v/>
      </c>
      <c r="E5396" s="450" t="str">
        <f>if(Liquor!AH87=0,"",if(ISBLANK(Liquor!AH87),"",Liquor!AH87))</f>
        <v/>
      </c>
      <c r="G5396" s="450" t="str">
        <f>if(Liquor!AH87=0,"",if(ISBLANK(Liquor!AH87),"",$B$5318))</f>
        <v/>
      </c>
      <c r="H5396" s="780">
        <f t="shared" si="54"/>
        <v>78</v>
      </c>
    </row>
    <row r="5397">
      <c r="A5397" s="779"/>
      <c r="D5397" s="450" t="str">
        <f>Liquor!AG88</f>
        <v/>
      </c>
      <c r="E5397" s="450" t="str">
        <f>if(Liquor!AH88=0,"",if(ISBLANK(Liquor!AH88),"",Liquor!AH88))</f>
        <v/>
      </c>
      <c r="G5397" s="450" t="str">
        <f>if(Liquor!AH88=0,"",if(ISBLANK(Liquor!AH88),"",$B$5318))</f>
        <v/>
      </c>
      <c r="H5397" s="780">
        <f t="shared" si="54"/>
        <v>79</v>
      </c>
    </row>
    <row r="5398">
      <c r="A5398" s="779"/>
      <c r="D5398" s="450" t="str">
        <f>Liquor!AG89</f>
        <v/>
      </c>
      <c r="E5398" s="450" t="str">
        <f>if(Liquor!AH89=0,"",if(ISBLANK(Liquor!AH89),"",Liquor!AH89))</f>
        <v/>
      </c>
      <c r="G5398" s="450" t="str">
        <f>if(Liquor!AH89=0,"",if(ISBLANK(Liquor!AH89),"",$B$5318))</f>
        <v/>
      </c>
      <c r="H5398" s="780">
        <f t="shared" si="54"/>
        <v>80</v>
      </c>
    </row>
    <row r="5399">
      <c r="A5399" s="779"/>
      <c r="D5399" s="450" t="str">
        <f>Liquor!AG90</f>
        <v/>
      </c>
      <c r="E5399" s="450" t="str">
        <f>if(Liquor!AH90=0,"",if(ISBLANK(Liquor!AH90),"",Liquor!AH90))</f>
        <v/>
      </c>
      <c r="G5399" s="450" t="str">
        <f>if(Liquor!AH90=0,"",if(ISBLANK(Liquor!AH90),"",$B$5318))</f>
        <v/>
      </c>
      <c r="H5399" s="780">
        <f t="shared" si="54"/>
        <v>81</v>
      </c>
    </row>
    <row r="5400">
      <c r="A5400" s="779"/>
      <c r="D5400" s="450" t="str">
        <f>Liquor!AG91</f>
        <v/>
      </c>
      <c r="E5400" s="450" t="str">
        <f>if(Liquor!AH91=0,"",if(ISBLANK(Liquor!AH91),"",Liquor!AH91))</f>
        <v/>
      </c>
      <c r="G5400" s="450" t="str">
        <f>if(Liquor!AH91=0,"",if(ISBLANK(Liquor!AH91),"",$B$5318))</f>
        <v/>
      </c>
      <c r="H5400" s="780">
        <f t="shared" si="54"/>
        <v>82</v>
      </c>
    </row>
    <row r="5401">
      <c r="A5401" s="779"/>
      <c r="D5401" s="450" t="str">
        <f>Liquor!AG92</f>
        <v/>
      </c>
      <c r="E5401" s="450" t="str">
        <f>if(Liquor!AH92=0,"",if(ISBLANK(Liquor!AH92),"",Liquor!AH92))</f>
        <v/>
      </c>
      <c r="G5401" s="450" t="str">
        <f>if(Liquor!AH92=0,"",if(ISBLANK(Liquor!AH92),"",$B$5318))</f>
        <v/>
      </c>
      <c r="H5401" s="780">
        <f t="shared" si="54"/>
        <v>83</v>
      </c>
    </row>
    <row r="5402">
      <c r="A5402" s="779"/>
      <c r="D5402" s="450" t="str">
        <f>Liquor!AG93</f>
        <v/>
      </c>
      <c r="E5402" s="450" t="str">
        <f>if(Liquor!AH93=0,"",if(ISBLANK(Liquor!AH93),"",Liquor!AH93))</f>
        <v/>
      </c>
      <c r="G5402" s="450" t="str">
        <f>if(Liquor!AH93=0,"",if(ISBLANK(Liquor!AH93),"",$B$5318))</f>
        <v/>
      </c>
      <c r="H5402" s="780">
        <f t="shared" si="54"/>
        <v>84</v>
      </c>
    </row>
    <row r="5403">
      <c r="A5403" s="779"/>
      <c r="D5403" s="450" t="str">
        <f>Liquor!AG94</f>
        <v/>
      </c>
      <c r="E5403" s="450" t="str">
        <f>if(Liquor!AH94=0,"",if(ISBLANK(Liquor!AH94),"",Liquor!AH94))</f>
        <v/>
      </c>
      <c r="G5403" s="450" t="str">
        <f>if(Liquor!AH94=0,"",if(ISBLANK(Liquor!AH94),"",$B$5318))</f>
        <v/>
      </c>
      <c r="H5403" s="780">
        <f t="shared" si="54"/>
        <v>85</v>
      </c>
    </row>
    <row r="5404">
      <c r="A5404" s="779"/>
      <c r="D5404" s="450" t="str">
        <f>Liquor!AG95</f>
        <v/>
      </c>
      <c r="E5404" s="450" t="str">
        <f>if(Liquor!AH95=0,"",if(ISBLANK(Liquor!AH95),"",Liquor!AH95))</f>
        <v/>
      </c>
      <c r="G5404" s="450" t="str">
        <f>if(Liquor!AH95=0,"",if(ISBLANK(Liquor!AH95),"",$B$5318))</f>
        <v/>
      </c>
      <c r="H5404" s="780">
        <f t="shared" si="54"/>
        <v>86</v>
      </c>
    </row>
    <row r="5405">
      <c r="A5405" s="779"/>
      <c r="D5405" s="450" t="str">
        <f>Liquor!AG96</f>
        <v/>
      </c>
      <c r="E5405" s="450" t="str">
        <f>if(Liquor!AH96=0,"",if(ISBLANK(Liquor!AH96),"",Liquor!AH96))</f>
        <v/>
      </c>
      <c r="G5405" s="450" t="str">
        <f>if(Liquor!AH96=0,"",if(ISBLANK(Liquor!AH96),"",$B$5318))</f>
        <v/>
      </c>
      <c r="H5405" s="780">
        <f t="shared" si="54"/>
        <v>87</v>
      </c>
    </row>
    <row r="5406">
      <c r="A5406" s="779"/>
      <c r="D5406" s="450" t="str">
        <f>Liquor!AG97</f>
        <v/>
      </c>
      <c r="E5406" s="450" t="str">
        <f>if(Liquor!AH97=0,"",if(ISBLANK(Liquor!AH97),"",Liquor!AH97))</f>
        <v/>
      </c>
      <c r="G5406" s="450" t="str">
        <f>if(Liquor!AH97=0,"",if(ISBLANK(Liquor!AH97),"",$B$5318))</f>
        <v/>
      </c>
      <c r="H5406" s="780">
        <f t="shared" si="54"/>
        <v>88</v>
      </c>
    </row>
    <row r="5407">
      <c r="A5407" s="779"/>
      <c r="D5407" s="450" t="str">
        <f>Liquor!AG98</f>
        <v/>
      </c>
      <c r="E5407" s="450" t="str">
        <f>if(Liquor!AH98=0,"",if(ISBLANK(Liquor!AH98),"",Liquor!AH98))</f>
        <v/>
      </c>
      <c r="G5407" s="450" t="str">
        <f>if(Liquor!AH98=0,"",if(ISBLANK(Liquor!AH98),"",$B$5318))</f>
        <v/>
      </c>
      <c r="H5407" s="780">
        <f t="shared" si="54"/>
        <v>89</v>
      </c>
    </row>
    <row r="5408">
      <c r="A5408" s="779"/>
      <c r="D5408" s="450" t="str">
        <f>Liquor!AG99</f>
        <v/>
      </c>
      <c r="E5408" s="450" t="str">
        <f>if(Liquor!AH99=0,"",if(ISBLANK(Liquor!AH99),"",Liquor!AH99))</f>
        <v/>
      </c>
      <c r="G5408" s="450" t="str">
        <f>if(Liquor!AH99=0,"",if(ISBLANK(Liquor!AH99),"",$B$5318))</f>
        <v/>
      </c>
      <c r="H5408" s="780">
        <f t="shared" si="54"/>
        <v>90</v>
      </c>
    </row>
    <row r="5409">
      <c r="A5409" s="779"/>
      <c r="D5409" s="450" t="str">
        <f>Liquor!AG100</f>
        <v/>
      </c>
      <c r="E5409" s="450" t="str">
        <f>if(Liquor!AH100=0,"",if(ISBLANK(Liquor!AH100),"",Liquor!AH100))</f>
        <v/>
      </c>
      <c r="G5409" s="450" t="str">
        <f>if(Liquor!AH100=0,"",if(ISBLANK(Liquor!AH100),"",$B$5318))</f>
        <v/>
      </c>
      <c r="H5409" s="780">
        <f t="shared" si="54"/>
        <v>91</v>
      </c>
    </row>
    <row r="5410">
      <c r="A5410" s="779"/>
      <c r="D5410" s="450" t="str">
        <f>Liquor!AG101</f>
        <v/>
      </c>
      <c r="E5410" s="450" t="str">
        <f>if(Liquor!AH101=0,"",if(ISBLANK(Liquor!AH101),"",Liquor!AH101))</f>
        <v/>
      </c>
      <c r="G5410" s="450" t="str">
        <f>if(Liquor!AH101=0,"",if(ISBLANK(Liquor!AH101),"",$B$5318))</f>
        <v/>
      </c>
      <c r="H5410" s="780">
        <f t="shared" si="54"/>
        <v>92</v>
      </c>
    </row>
    <row r="5411">
      <c r="A5411" s="779"/>
      <c r="D5411" s="450" t="str">
        <f>Liquor!AG102</f>
        <v/>
      </c>
      <c r="E5411" s="450" t="str">
        <f>if(Liquor!AH102=0,"",if(ISBLANK(Liquor!AH102),"",Liquor!AH102))</f>
        <v/>
      </c>
      <c r="G5411" s="450" t="str">
        <f>if(Liquor!AH102=0,"",if(ISBLANK(Liquor!AH102),"",$B$5318))</f>
        <v/>
      </c>
      <c r="H5411" s="780">
        <f t="shared" si="54"/>
        <v>93</v>
      </c>
    </row>
    <row r="5412">
      <c r="A5412" s="779"/>
      <c r="D5412" s="450" t="str">
        <f>Liquor!AG103</f>
        <v/>
      </c>
      <c r="E5412" s="450" t="str">
        <f>if(Liquor!AH103=0,"",if(ISBLANK(Liquor!AH103),"",Liquor!AH103))</f>
        <v/>
      </c>
      <c r="G5412" s="450" t="str">
        <f>if(Liquor!AH103=0,"",if(ISBLANK(Liquor!AH103),"",$B$5318))</f>
        <v/>
      </c>
      <c r="H5412" s="780">
        <f t="shared" si="54"/>
        <v>94</v>
      </c>
    </row>
    <row r="5413">
      <c r="A5413" s="779"/>
      <c r="D5413" s="450" t="str">
        <f>Liquor!AG104</f>
        <v/>
      </c>
      <c r="E5413" s="450" t="str">
        <f>if(Liquor!AH104=0,"",if(ISBLANK(Liquor!AH104),"",Liquor!AH104))</f>
        <v/>
      </c>
      <c r="G5413" s="450" t="str">
        <f>if(Liquor!AH104=0,"",if(ISBLANK(Liquor!AH104),"",$B$5318))</f>
        <v/>
      </c>
      <c r="H5413" s="780">
        <f t="shared" si="54"/>
        <v>95</v>
      </c>
    </row>
    <row r="5414">
      <c r="A5414" s="779"/>
      <c r="D5414" s="450" t="str">
        <f>Liquor!AG105</f>
        <v/>
      </c>
      <c r="E5414" s="450" t="str">
        <f>if(Liquor!AH105=0,"",if(ISBLANK(Liquor!AH105),"",Liquor!AH105))</f>
        <v/>
      </c>
      <c r="G5414" s="450" t="str">
        <f>if(Liquor!AH105=0,"",if(ISBLANK(Liquor!AH105),"",$B$5318))</f>
        <v/>
      </c>
      <c r="H5414" s="780">
        <f t="shared" si="54"/>
        <v>96</v>
      </c>
    </row>
    <row r="5415">
      <c r="A5415" s="779"/>
      <c r="D5415" s="450" t="str">
        <f>Liquor!AG106</f>
        <v/>
      </c>
      <c r="E5415" s="450" t="str">
        <f>if(Liquor!AH106=0,"",if(ISBLANK(Liquor!AH106),"",Liquor!AH106))</f>
        <v/>
      </c>
      <c r="G5415" s="450" t="str">
        <f>if(Liquor!AH106=0,"",if(ISBLANK(Liquor!AH106),"",$B$5318))</f>
        <v/>
      </c>
      <c r="H5415" s="780">
        <f t="shared" si="54"/>
        <v>97</v>
      </c>
    </row>
    <row r="5416">
      <c r="A5416" s="779"/>
      <c r="D5416" s="450" t="str">
        <f>Liquor!AG107</f>
        <v/>
      </c>
      <c r="E5416" s="450" t="str">
        <f>if(Liquor!AH107=0,"",if(ISBLANK(Liquor!AH107),"",Liquor!AH107))</f>
        <v/>
      </c>
      <c r="G5416" s="450" t="str">
        <f>if(Liquor!AH107=0,"",if(ISBLANK(Liquor!AH107),"",$B$5318))</f>
        <v/>
      </c>
      <c r="H5416" s="780">
        <f t="shared" si="54"/>
        <v>98</v>
      </c>
    </row>
    <row r="5417">
      <c r="A5417" s="779"/>
      <c r="D5417" s="450" t="str">
        <f>Liquor!AG108</f>
        <v/>
      </c>
      <c r="E5417" s="450" t="str">
        <f>if(Liquor!AH108=0,"",if(ISBLANK(Liquor!AH108),"",Liquor!AH108))</f>
        <v/>
      </c>
      <c r="G5417" s="450" t="str">
        <f>if(Liquor!AH108=0,"",if(ISBLANK(Liquor!AH108),"",$B$5318))</f>
        <v/>
      </c>
      <c r="H5417" s="780">
        <f t="shared" si="54"/>
        <v>99</v>
      </c>
    </row>
    <row r="5418">
      <c r="A5418" s="779"/>
      <c r="D5418" s="450" t="str">
        <f>Liquor!AG109</f>
        <v/>
      </c>
      <c r="E5418" s="450" t="str">
        <f>if(Liquor!AH109=0,"",if(ISBLANK(Liquor!AH109),"",Liquor!AH109))</f>
        <v/>
      </c>
      <c r="G5418" s="450" t="str">
        <f>if(Liquor!AH109=0,"",if(ISBLANK(Liquor!AH109),"",$B$5318))</f>
        <v/>
      </c>
      <c r="H5418" s="780">
        <f t="shared" si="54"/>
        <v>100</v>
      </c>
    </row>
    <row r="5419">
      <c r="A5419" s="779"/>
      <c r="H5419" s="780"/>
    </row>
    <row r="5420">
      <c r="A5420" s="779"/>
      <c r="H5420" s="780"/>
    </row>
    <row r="5421">
      <c r="A5421" s="791" t="str">
        <f>Liquor!AG8&amp;" "&amp;Liquor!AJ9</f>
        <v>Optional Liquor Category Double $</v>
      </c>
      <c r="B5421" s="784" t="str">
        <f>SUBSTITUTE(A5421,"$","")</f>
        <v>Optional Liquor Category Double </v>
      </c>
      <c r="H5421" s="780"/>
    </row>
    <row r="5422">
      <c r="A5422" s="791"/>
      <c r="B5422" s="784"/>
      <c r="D5422" s="795" t="str">
        <f>if(Liquor!AJ10=0,"",if(ISBLANK(Liquor!AJ10),"",if(AND(MOC!$J$161=true,MOC!$J$162=false),MOC!$I$164&amp;Liquor!AG10,if(AND(MOC!$J$161=false,MOC!$J$162=true),Liquor!AG10&amp;MOC!$I$162,if(AND(MOC!$J$161=true,MOC!$J$162=true),MOC!$I$161&amp;Liquor!AG10&amp;MOC!$I$165,Liquor!AG10)))))</f>
        <v/>
      </c>
      <c r="E5422" s="450" t="str">
        <f>if(Liquor!AG10=0,"",if(ISBLANK(Liquor!AG10),"",Liquor!AG10))</f>
        <v/>
      </c>
      <c r="G5422" s="450" t="str">
        <f>Substitute(if(Liquor!AG10=0,"",if(ISBLANK(Liquor!AG10),"",if(AND(MOC!$J$164=true,MOC!$J$165=false),MOC!$I$164&amp;$B$5421,if(AND(MOC!$J$164=false,MOC!$J$165=true),$B$5421&amp;MOC!$I$165,if(AND(MOC!$J$164=true,MOC!$J$165=true),MOC!$I$164&amp;$B$5421&amp;MOC!$I$165,$B$5421)))))," Double ","")</f>
        <v/>
      </c>
      <c r="H5422" s="785">
        <v>1.0</v>
      </c>
    </row>
    <row r="5423">
      <c r="A5423" s="791"/>
      <c r="B5423" s="784"/>
      <c r="D5423" s="795" t="str">
        <f>if(Liquor!AJ11=0,"",if(ISBLANK(Liquor!AJ11),"",if(AND(MOC!$J$161=true,MOC!$J$162=false),MOC!$I$164&amp;Liquor!AG11,if(AND(MOC!$J$161=false,MOC!$J$162=true),Liquor!AG11&amp;MOC!$I$162,if(AND(MOC!$J$161=true,MOC!$J$162=true),MOC!$I$161&amp;Liquor!AG11&amp;MOC!$I$165,Liquor!AG11)))))</f>
        <v/>
      </c>
      <c r="E5423" s="450" t="str">
        <f>if(Liquor!AG11=0,"",if(ISBLANK(Liquor!AG11),"",Liquor!AG11))</f>
        <v/>
      </c>
      <c r="G5423" s="450" t="str">
        <f>Substitute(if(Liquor!AG11=0,"",if(ISBLANK(Liquor!AG11),"",if(AND(MOC!$J$164=true,MOC!$J$165=false),MOC!$I$164&amp;$B$5421,if(AND(MOC!$J$164=false,MOC!$J$165=true),$B$5421&amp;MOC!$I$165,if(AND(MOC!$J$164=true,MOC!$J$165=true),MOC!$I$164&amp;$B$5421&amp;MOC!$I$165,$B$5421)))))," Double ","")</f>
        <v/>
      </c>
      <c r="H5423" s="780">
        <f t="shared" ref="H5423:H5521" si="55">1+H5422</f>
        <v>2</v>
      </c>
    </row>
    <row r="5424">
      <c r="A5424" s="791"/>
      <c r="B5424" s="784"/>
      <c r="D5424" s="795" t="str">
        <f>if(Liquor!AJ12=0,"",if(ISBLANK(Liquor!AJ12),"",if(AND(MOC!$J$161=true,MOC!$J$162=false),MOC!$I$164&amp;Liquor!AG12,if(AND(MOC!$J$161=false,MOC!$J$162=true),Liquor!AG12&amp;MOC!$I$162,if(AND(MOC!$J$161=true,MOC!$J$162=true),MOC!$I$161&amp;Liquor!AG12&amp;MOC!$I$165,Liquor!AG12)))))</f>
        <v/>
      </c>
      <c r="E5424" s="450" t="str">
        <f>if(Liquor!AG12=0,"",if(ISBLANK(Liquor!AG12),"",Liquor!AG12))</f>
        <v/>
      </c>
      <c r="G5424" s="450" t="str">
        <f>Substitute(if(Liquor!AG12=0,"",if(ISBLANK(Liquor!AG12),"",if(AND(MOC!$J$164=true,MOC!$J$165=false),MOC!$I$164&amp;$B$5421,if(AND(MOC!$J$164=false,MOC!$J$165=true),$B$5421&amp;MOC!$I$165,if(AND(MOC!$J$164=true,MOC!$J$165=true),MOC!$I$164&amp;$B$5421&amp;MOC!$I$165,$B$5421)))))," Double ","")</f>
        <v/>
      </c>
      <c r="H5424" s="780">
        <f t="shared" si="55"/>
        <v>3</v>
      </c>
    </row>
    <row r="5425">
      <c r="A5425" s="779"/>
      <c r="D5425" s="795" t="str">
        <f>if(Liquor!AJ13=0,"",if(ISBLANK(Liquor!AJ13),"",if(AND(MOC!$J$161=true,MOC!$J$162=false),MOC!$I$164&amp;Liquor!AG13,if(AND(MOC!$J$161=false,MOC!$J$162=true),Liquor!AG13&amp;MOC!$I$162,if(AND(MOC!$J$161=true,MOC!$J$162=true),MOC!$I$161&amp;Liquor!AG13&amp;MOC!$I$165,Liquor!AG13)))))</f>
        <v/>
      </c>
      <c r="E5425" s="450" t="str">
        <f>if(Liquor!AG13=0,"",if(ISBLANK(Liquor!AG13),"",Liquor!AG13))</f>
        <v/>
      </c>
      <c r="G5425" s="450" t="str">
        <f>Substitute(if(Liquor!AG13=0,"",if(ISBLANK(Liquor!AG13),"",if(AND(MOC!$J$164=true,MOC!$J$165=false),MOC!$I$164&amp;$B$5421,if(AND(MOC!$J$164=false,MOC!$J$165=true),$B$5421&amp;MOC!$I$165,if(AND(MOC!$J$164=true,MOC!$J$165=true),MOC!$I$164&amp;$B$5421&amp;MOC!$I$165,$B$5421)))))," Double ","")</f>
        <v/>
      </c>
      <c r="H5425" s="780">
        <f t="shared" si="55"/>
        <v>4</v>
      </c>
    </row>
    <row r="5426">
      <c r="A5426" s="779"/>
      <c r="D5426" s="795" t="str">
        <f>if(Liquor!AJ14=0,"",if(ISBLANK(Liquor!AJ14),"",if(AND(MOC!$J$161=true,MOC!$J$162=false),MOC!$I$164&amp;Liquor!AG14,if(AND(MOC!$J$161=false,MOC!$J$162=true),Liquor!AG14&amp;MOC!$I$162,if(AND(MOC!$J$161=true,MOC!$J$162=true),MOC!$I$161&amp;Liquor!AG14&amp;MOC!$I$165,Liquor!AG14)))))</f>
        <v/>
      </c>
      <c r="E5426" s="450" t="str">
        <f>if(Liquor!AG14=0,"",if(ISBLANK(Liquor!AG14),"",Liquor!AG14))</f>
        <v/>
      </c>
      <c r="G5426" s="450" t="str">
        <f>Substitute(if(Liquor!AG14=0,"",if(ISBLANK(Liquor!AG14),"",if(AND(MOC!$J$164=true,MOC!$J$165=false),MOC!$I$164&amp;$B$5421,if(AND(MOC!$J$164=false,MOC!$J$165=true),$B$5421&amp;MOC!$I$165,if(AND(MOC!$J$164=true,MOC!$J$165=true),MOC!$I$164&amp;$B$5421&amp;MOC!$I$165,$B$5421)))))," Double ","")</f>
        <v/>
      </c>
      <c r="H5426" s="780">
        <f t="shared" si="55"/>
        <v>5</v>
      </c>
    </row>
    <row r="5427">
      <c r="A5427" s="779"/>
      <c r="D5427" s="795" t="str">
        <f>if(Liquor!AJ15=0,"",if(ISBLANK(Liquor!AJ15),"",if(AND(MOC!$J$161=true,MOC!$J$162=false),MOC!$I$164&amp;Liquor!AG15,if(AND(MOC!$J$161=false,MOC!$J$162=true),Liquor!AG15&amp;MOC!$I$162,if(AND(MOC!$J$161=true,MOC!$J$162=true),MOC!$I$161&amp;Liquor!AG15&amp;MOC!$I$165,Liquor!AG15)))))</f>
        <v/>
      </c>
      <c r="E5427" s="450" t="str">
        <f>if(Liquor!AG15=0,"",if(ISBLANK(Liquor!AG15),"",Liquor!AG15))</f>
        <v/>
      </c>
      <c r="G5427" s="450" t="str">
        <f>Substitute(if(Liquor!AG15=0,"",if(ISBLANK(Liquor!AG15),"",if(AND(MOC!$J$164=true,MOC!$J$165=false),MOC!$I$164&amp;$B$5421,if(AND(MOC!$J$164=false,MOC!$J$165=true),$B$5421&amp;MOC!$I$165,if(AND(MOC!$J$164=true,MOC!$J$165=true),MOC!$I$164&amp;$B$5421&amp;MOC!$I$165,$B$5421)))))," Double ","")</f>
        <v/>
      </c>
      <c r="H5427" s="780">
        <f t="shared" si="55"/>
        <v>6</v>
      </c>
    </row>
    <row r="5428">
      <c r="A5428" s="779"/>
      <c r="D5428" s="795" t="str">
        <f>if(Liquor!AJ16=0,"",if(ISBLANK(Liquor!AJ16),"",if(AND(MOC!$J$161=true,MOC!$J$162=false),MOC!$I$164&amp;Liquor!AG16,if(AND(MOC!$J$161=false,MOC!$J$162=true),Liquor!AG16&amp;MOC!$I$162,if(AND(MOC!$J$161=true,MOC!$J$162=true),MOC!$I$161&amp;Liquor!AG16&amp;MOC!$I$165,Liquor!AG16)))))</f>
        <v/>
      </c>
      <c r="E5428" s="450" t="str">
        <f>if(Liquor!AG16=0,"",if(ISBLANK(Liquor!AG16),"",Liquor!AG16))</f>
        <v/>
      </c>
      <c r="G5428" s="450" t="str">
        <f>Substitute(if(Liquor!AG16=0,"",if(ISBLANK(Liquor!AG16),"",if(AND(MOC!$J$164=true,MOC!$J$165=false),MOC!$I$164&amp;$B$5421,if(AND(MOC!$J$164=false,MOC!$J$165=true),$B$5421&amp;MOC!$I$165,if(AND(MOC!$J$164=true,MOC!$J$165=true),MOC!$I$164&amp;$B$5421&amp;MOC!$I$165,$B$5421)))))," Double ","")</f>
        <v/>
      </c>
      <c r="H5428" s="780">
        <f t="shared" si="55"/>
        <v>7</v>
      </c>
    </row>
    <row r="5429">
      <c r="A5429" s="779"/>
      <c r="D5429" s="795" t="str">
        <f>if(Liquor!AJ17=0,"",if(ISBLANK(Liquor!AJ17),"",if(AND(MOC!$J$161=true,MOC!$J$162=false),MOC!$I$164&amp;Liquor!AG17,if(AND(MOC!$J$161=false,MOC!$J$162=true),Liquor!AG17&amp;MOC!$I$162,if(AND(MOC!$J$161=true,MOC!$J$162=true),MOC!$I$161&amp;Liquor!AG17&amp;MOC!$I$165,Liquor!AG17)))))</f>
        <v/>
      </c>
      <c r="E5429" s="450" t="str">
        <f>if(Liquor!AG17=0,"",if(ISBLANK(Liquor!AG17),"",Liquor!AG17))</f>
        <v/>
      </c>
      <c r="G5429" s="450" t="str">
        <f>Substitute(if(Liquor!AG17=0,"",if(ISBLANK(Liquor!AG17),"",if(AND(MOC!$J$164=true,MOC!$J$165=false),MOC!$I$164&amp;$B$5421,if(AND(MOC!$J$164=false,MOC!$J$165=true),$B$5421&amp;MOC!$I$165,if(AND(MOC!$J$164=true,MOC!$J$165=true),MOC!$I$164&amp;$B$5421&amp;MOC!$I$165,$B$5421)))))," Double ","")</f>
        <v/>
      </c>
      <c r="H5429" s="780">
        <f t="shared" si="55"/>
        <v>8</v>
      </c>
    </row>
    <row r="5430">
      <c r="A5430" s="779"/>
      <c r="D5430" s="795" t="str">
        <f>if(Liquor!AJ18=0,"",if(ISBLANK(Liquor!AJ18),"",if(AND(MOC!$J$161=true,MOC!$J$162=false),MOC!$I$164&amp;Liquor!AG18,if(AND(MOC!$J$161=false,MOC!$J$162=true),Liquor!AG18&amp;MOC!$I$162,if(AND(MOC!$J$161=true,MOC!$J$162=true),MOC!$I$161&amp;Liquor!AG18&amp;MOC!$I$165,Liquor!AG18)))))</f>
        <v/>
      </c>
      <c r="E5430" s="450" t="str">
        <f>if(Liquor!AG18=0,"",if(ISBLANK(Liquor!AG18),"",Liquor!AG18))</f>
        <v/>
      </c>
      <c r="G5430" s="450" t="str">
        <f>Substitute(if(Liquor!AG18=0,"",if(ISBLANK(Liquor!AG18),"",if(AND(MOC!$J$164=true,MOC!$J$165=false),MOC!$I$164&amp;$B$5421,if(AND(MOC!$J$164=false,MOC!$J$165=true),$B$5421&amp;MOC!$I$165,if(AND(MOC!$J$164=true,MOC!$J$165=true),MOC!$I$164&amp;$B$5421&amp;MOC!$I$165,$B$5421)))))," Double ","")</f>
        <v/>
      </c>
      <c r="H5430" s="780">
        <f t="shared" si="55"/>
        <v>9</v>
      </c>
    </row>
    <row r="5431">
      <c r="A5431" s="779"/>
      <c r="D5431" s="795" t="str">
        <f>if(Liquor!AJ19=0,"",if(ISBLANK(Liquor!AJ19),"",if(AND(MOC!$J$161=true,MOC!$J$162=false),MOC!$I$164&amp;Liquor!AG19,if(AND(MOC!$J$161=false,MOC!$J$162=true),Liquor!AG19&amp;MOC!$I$162,if(AND(MOC!$J$161=true,MOC!$J$162=true),MOC!$I$161&amp;Liquor!AG19&amp;MOC!$I$165,Liquor!AG19)))))</f>
        <v/>
      </c>
      <c r="E5431" s="450" t="str">
        <f>if(Liquor!AG19=0,"",if(ISBLANK(Liquor!AG19),"",Liquor!AG19))</f>
        <v/>
      </c>
      <c r="G5431" s="450" t="str">
        <f>Substitute(if(Liquor!AG19=0,"",if(ISBLANK(Liquor!AG19),"",if(AND(MOC!$J$164=true,MOC!$J$165=false),MOC!$I$164&amp;$B$5421,if(AND(MOC!$J$164=false,MOC!$J$165=true),$B$5421&amp;MOC!$I$165,if(AND(MOC!$J$164=true,MOC!$J$165=true),MOC!$I$164&amp;$B$5421&amp;MOC!$I$165,$B$5421)))))," Double ","")</f>
        <v/>
      </c>
      <c r="H5431" s="780">
        <f t="shared" si="55"/>
        <v>10</v>
      </c>
    </row>
    <row r="5432">
      <c r="A5432" s="779"/>
      <c r="D5432" s="795" t="str">
        <f>if(Liquor!AJ20=0,"",if(ISBLANK(Liquor!AJ20),"",if(AND(MOC!$J$161=true,MOC!$J$162=false),MOC!$I$164&amp;Liquor!AG20,if(AND(MOC!$J$161=false,MOC!$J$162=true),Liquor!AG20&amp;MOC!$I$162,if(AND(MOC!$J$161=true,MOC!$J$162=true),MOC!$I$161&amp;Liquor!AG20&amp;MOC!$I$165,Liquor!AG20)))))</f>
        <v/>
      </c>
      <c r="E5432" s="450" t="str">
        <f>if(Liquor!AG20=0,"",if(ISBLANK(Liquor!AG20),"",Liquor!AG20))</f>
        <v/>
      </c>
      <c r="G5432" s="450" t="str">
        <f>Substitute(if(Liquor!AG20=0,"",if(ISBLANK(Liquor!AG20),"",if(AND(MOC!$J$164=true,MOC!$J$165=false),MOC!$I$164&amp;$B$5421,if(AND(MOC!$J$164=false,MOC!$J$165=true),$B$5421&amp;MOC!$I$165,if(AND(MOC!$J$164=true,MOC!$J$165=true),MOC!$I$164&amp;$B$5421&amp;MOC!$I$165,$B$5421)))))," Double ","")</f>
        <v/>
      </c>
      <c r="H5432" s="780">
        <f t="shared" si="55"/>
        <v>11</v>
      </c>
    </row>
    <row r="5433">
      <c r="A5433" s="779"/>
      <c r="D5433" s="795" t="str">
        <f>if(Liquor!AJ21=0,"",if(ISBLANK(Liquor!AJ21),"",if(AND(MOC!$J$161=true,MOC!$J$162=false),MOC!$I$164&amp;Liquor!AG21,if(AND(MOC!$J$161=false,MOC!$J$162=true),Liquor!AG21&amp;MOC!$I$162,if(AND(MOC!$J$161=true,MOC!$J$162=true),MOC!$I$161&amp;Liquor!AG21&amp;MOC!$I$165,Liquor!AG21)))))</f>
        <v/>
      </c>
      <c r="E5433" s="450" t="str">
        <f>if(Liquor!AG21=0,"",if(ISBLANK(Liquor!AG21),"",Liquor!AG21))</f>
        <v/>
      </c>
      <c r="G5433" s="450" t="str">
        <f>Substitute(if(Liquor!AG21=0,"",if(ISBLANK(Liquor!AG21),"",if(AND(MOC!$J$164=true,MOC!$J$165=false),MOC!$I$164&amp;$B$5421,if(AND(MOC!$J$164=false,MOC!$J$165=true),$B$5421&amp;MOC!$I$165,if(AND(MOC!$J$164=true,MOC!$J$165=true),MOC!$I$164&amp;$B$5421&amp;MOC!$I$165,$B$5421)))))," Double ","")</f>
        <v/>
      </c>
      <c r="H5433" s="780">
        <f t="shared" si="55"/>
        <v>12</v>
      </c>
    </row>
    <row r="5434">
      <c r="A5434" s="779"/>
      <c r="D5434" s="795" t="str">
        <f>if(Liquor!AJ22=0,"",if(ISBLANK(Liquor!AJ22),"",if(AND(MOC!$J$161=true,MOC!$J$162=false),MOC!$I$164&amp;Liquor!AG22,if(AND(MOC!$J$161=false,MOC!$J$162=true),Liquor!AG22&amp;MOC!$I$162,if(AND(MOC!$J$161=true,MOC!$J$162=true),MOC!$I$161&amp;Liquor!AG22&amp;MOC!$I$165,Liquor!AG22)))))</f>
        <v/>
      </c>
      <c r="E5434" s="450" t="str">
        <f>if(Liquor!AG22=0,"",if(ISBLANK(Liquor!AG22),"",Liquor!AG22))</f>
        <v/>
      </c>
      <c r="G5434" s="450" t="str">
        <f>Substitute(if(Liquor!AG22=0,"",if(ISBLANK(Liquor!AG22),"",if(AND(MOC!$J$164=true,MOC!$J$165=false),MOC!$I$164&amp;$B$5421,if(AND(MOC!$J$164=false,MOC!$J$165=true),$B$5421&amp;MOC!$I$165,if(AND(MOC!$J$164=true,MOC!$J$165=true),MOC!$I$164&amp;$B$5421&amp;MOC!$I$165,$B$5421)))))," Double ","")</f>
        <v/>
      </c>
      <c r="H5434" s="780">
        <f t="shared" si="55"/>
        <v>13</v>
      </c>
    </row>
    <row r="5435">
      <c r="A5435" s="779"/>
      <c r="D5435" s="795" t="str">
        <f>if(Liquor!AJ23=0,"",if(ISBLANK(Liquor!AJ23),"",if(AND(MOC!$J$161=true,MOC!$J$162=false),MOC!$I$164&amp;Liquor!AG23,if(AND(MOC!$J$161=false,MOC!$J$162=true),Liquor!AG23&amp;MOC!$I$162,if(AND(MOC!$J$161=true,MOC!$J$162=true),MOC!$I$161&amp;Liquor!AG23&amp;MOC!$I$165,Liquor!AG23)))))</f>
        <v/>
      </c>
      <c r="E5435" s="450" t="str">
        <f>if(Liquor!AG23=0,"",if(ISBLANK(Liquor!AG23),"",Liquor!AG23))</f>
        <v/>
      </c>
      <c r="G5435" s="450" t="str">
        <f>Substitute(if(Liquor!AG23=0,"",if(ISBLANK(Liquor!AG23),"",if(AND(MOC!$J$164=true,MOC!$J$165=false),MOC!$I$164&amp;$B$5421,if(AND(MOC!$J$164=false,MOC!$J$165=true),$B$5421&amp;MOC!$I$165,if(AND(MOC!$J$164=true,MOC!$J$165=true),MOC!$I$164&amp;$B$5421&amp;MOC!$I$165,$B$5421)))))," Double ","")</f>
        <v/>
      </c>
      <c r="H5435" s="780">
        <f t="shared" si="55"/>
        <v>14</v>
      </c>
    </row>
    <row r="5436">
      <c r="A5436" s="779"/>
      <c r="D5436" s="795" t="str">
        <f>if(Liquor!AJ24=0,"",if(ISBLANK(Liquor!AJ24),"",if(AND(MOC!$J$161=true,MOC!$J$162=false),MOC!$I$164&amp;Liquor!AG24,if(AND(MOC!$J$161=false,MOC!$J$162=true),Liquor!AG24&amp;MOC!$I$162,if(AND(MOC!$J$161=true,MOC!$J$162=true),MOC!$I$161&amp;Liquor!AG24&amp;MOC!$I$165,Liquor!AG24)))))</f>
        <v/>
      </c>
      <c r="E5436" s="450" t="str">
        <f>if(Liquor!AG24=0,"",if(ISBLANK(Liquor!AG24),"",Liquor!AG24))</f>
        <v/>
      </c>
      <c r="G5436" s="450" t="str">
        <f>Substitute(if(Liquor!AG24=0,"",if(ISBLANK(Liquor!AG24),"",if(AND(MOC!$J$164=true,MOC!$J$165=false),MOC!$I$164&amp;$B$5421,if(AND(MOC!$J$164=false,MOC!$J$165=true),$B$5421&amp;MOC!$I$165,if(AND(MOC!$J$164=true,MOC!$J$165=true),MOC!$I$164&amp;$B$5421&amp;MOC!$I$165,$B$5421)))))," Double ","")</f>
        <v/>
      </c>
      <c r="H5436" s="780">
        <f t="shared" si="55"/>
        <v>15</v>
      </c>
    </row>
    <row r="5437">
      <c r="A5437" s="779"/>
      <c r="D5437" s="795" t="str">
        <f>if(Liquor!AJ25=0,"",if(ISBLANK(Liquor!AJ25),"",if(AND(MOC!$J$161=true,MOC!$J$162=false),MOC!$I$164&amp;Liquor!AG25,if(AND(MOC!$J$161=false,MOC!$J$162=true),Liquor!AG25&amp;MOC!$I$162,if(AND(MOC!$J$161=true,MOC!$J$162=true),MOC!$I$161&amp;Liquor!AG25&amp;MOC!$I$165,Liquor!AG25)))))</f>
        <v/>
      </c>
      <c r="E5437" s="450" t="str">
        <f>if(Liquor!AG25=0,"",if(ISBLANK(Liquor!AG25),"",Liquor!AG25))</f>
        <v/>
      </c>
      <c r="G5437" s="450" t="str">
        <f>Substitute(if(Liquor!AG25=0,"",if(ISBLANK(Liquor!AG25),"",if(AND(MOC!$J$164=true,MOC!$J$165=false),MOC!$I$164&amp;$B$5421,if(AND(MOC!$J$164=false,MOC!$J$165=true),$B$5421&amp;MOC!$I$165,if(AND(MOC!$J$164=true,MOC!$J$165=true),MOC!$I$164&amp;$B$5421&amp;MOC!$I$165,$B$5421)))))," Double ","")</f>
        <v/>
      </c>
      <c r="H5437" s="780">
        <f t="shared" si="55"/>
        <v>16</v>
      </c>
    </row>
    <row r="5438">
      <c r="A5438" s="779"/>
      <c r="D5438" s="795" t="str">
        <f>if(Liquor!AJ26=0,"",if(ISBLANK(Liquor!AJ26),"",if(AND(MOC!$J$161=true,MOC!$J$162=false),MOC!$I$164&amp;Liquor!AG26,if(AND(MOC!$J$161=false,MOC!$J$162=true),Liquor!AG26&amp;MOC!$I$162,if(AND(MOC!$J$161=true,MOC!$J$162=true),MOC!$I$161&amp;Liquor!AG26&amp;MOC!$I$165,Liquor!AG26)))))</f>
        <v/>
      </c>
      <c r="E5438" s="450" t="str">
        <f>if(Liquor!AG26=0,"",if(ISBLANK(Liquor!AG26),"",Liquor!AG26))</f>
        <v/>
      </c>
      <c r="G5438" s="450" t="str">
        <f>Substitute(if(Liquor!AG26=0,"",if(ISBLANK(Liquor!AG26),"",if(AND(MOC!$J$164=true,MOC!$J$165=false),MOC!$I$164&amp;$B$5421,if(AND(MOC!$J$164=false,MOC!$J$165=true),$B$5421&amp;MOC!$I$165,if(AND(MOC!$J$164=true,MOC!$J$165=true),MOC!$I$164&amp;$B$5421&amp;MOC!$I$165,$B$5421)))))," Double ","")</f>
        <v/>
      </c>
      <c r="H5438" s="780">
        <f t="shared" si="55"/>
        <v>17</v>
      </c>
    </row>
    <row r="5439">
      <c r="A5439" s="779"/>
      <c r="D5439" s="795" t="str">
        <f>if(Liquor!AJ27=0,"",if(ISBLANK(Liquor!AJ27),"",if(AND(MOC!$J$161=true,MOC!$J$162=false),MOC!$I$164&amp;Liquor!AG27,if(AND(MOC!$J$161=false,MOC!$J$162=true),Liquor!AG27&amp;MOC!$I$162,if(AND(MOC!$J$161=true,MOC!$J$162=true),MOC!$I$161&amp;Liquor!AG27&amp;MOC!$I$165,Liquor!AG27)))))</f>
        <v/>
      </c>
      <c r="E5439" s="450" t="str">
        <f>if(Liquor!AG27=0,"",if(ISBLANK(Liquor!AG27),"",Liquor!AG27))</f>
        <v/>
      </c>
      <c r="G5439" s="450" t="str">
        <f>Substitute(if(Liquor!AG27=0,"",if(ISBLANK(Liquor!AG27),"",if(AND(MOC!$J$164=true,MOC!$J$165=false),MOC!$I$164&amp;$B$5421,if(AND(MOC!$J$164=false,MOC!$J$165=true),$B$5421&amp;MOC!$I$165,if(AND(MOC!$J$164=true,MOC!$J$165=true),MOC!$I$164&amp;$B$5421&amp;MOC!$I$165,$B$5421)))))," Double ","")</f>
        <v/>
      </c>
      <c r="H5439" s="780">
        <f t="shared" si="55"/>
        <v>18</v>
      </c>
    </row>
    <row r="5440">
      <c r="A5440" s="779"/>
      <c r="D5440" s="795" t="str">
        <f>if(Liquor!AJ28=0,"",if(ISBLANK(Liquor!AJ28),"",if(AND(MOC!$J$161=true,MOC!$J$162=false),MOC!$I$164&amp;Liquor!AG28,if(AND(MOC!$J$161=false,MOC!$J$162=true),Liquor!AG28&amp;MOC!$I$162,if(AND(MOC!$J$161=true,MOC!$J$162=true),MOC!$I$161&amp;Liquor!AG28&amp;MOC!$I$165,Liquor!AG28)))))</f>
        <v/>
      </c>
      <c r="E5440" s="450" t="str">
        <f>if(Liquor!AG28=0,"",if(ISBLANK(Liquor!AG28),"",Liquor!AG28))</f>
        <v/>
      </c>
      <c r="G5440" s="450" t="str">
        <f>Substitute(if(Liquor!AG28=0,"",if(ISBLANK(Liquor!AG28),"",if(AND(MOC!$J$164=true,MOC!$J$165=false),MOC!$I$164&amp;$B$5421,if(AND(MOC!$J$164=false,MOC!$J$165=true),$B$5421&amp;MOC!$I$165,if(AND(MOC!$J$164=true,MOC!$J$165=true),MOC!$I$164&amp;$B$5421&amp;MOC!$I$165,$B$5421)))))," Double ","")</f>
        <v/>
      </c>
      <c r="H5440" s="780">
        <f t="shared" si="55"/>
        <v>19</v>
      </c>
    </row>
    <row r="5441">
      <c r="A5441" s="779"/>
      <c r="D5441" s="795" t="str">
        <f>if(Liquor!AJ29=0,"",if(ISBLANK(Liquor!AJ29),"",if(AND(MOC!$J$161=true,MOC!$J$162=false),MOC!$I$164&amp;Liquor!AG29,if(AND(MOC!$J$161=false,MOC!$J$162=true),Liquor!AG29&amp;MOC!$I$162,if(AND(MOC!$J$161=true,MOC!$J$162=true),MOC!$I$161&amp;Liquor!AG29&amp;MOC!$I$165,Liquor!AG29)))))</f>
        <v/>
      </c>
      <c r="E5441" s="450" t="str">
        <f>if(Liquor!AG29=0,"",if(ISBLANK(Liquor!AG29),"",Liquor!AG29))</f>
        <v/>
      </c>
      <c r="G5441" s="450" t="str">
        <f>Substitute(if(Liquor!AG29=0,"",if(ISBLANK(Liquor!AG29),"",if(AND(MOC!$J$164=true,MOC!$J$165=false),MOC!$I$164&amp;$B$5421,if(AND(MOC!$J$164=false,MOC!$J$165=true),$B$5421&amp;MOC!$I$165,if(AND(MOC!$J$164=true,MOC!$J$165=true),MOC!$I$164&amp;$B$5421&amp;MOC!$I$165,$B$5421)))))," Double ","")</f>
        <v/>
      </c>
      <c r="H5441" s="780">
        <f t="shared" si="55"/>
        <v>20</v>
      </c>
    </row>
    <row r="5442">
      <c r="A5442" s="779"/>
      <c r="D5442" s="795" t="str">
        <f>if(Liquor!AJ30=0,"",if(ISBLANK(Liquor!AJ30),"",if(AND(MOC!$J$161=true,MOC!$J$162=false),MOC!$I$164&amp;Liquor!AG30,if(AND(MOC!$J$161=false,MOC!$J$162=true),Liquor!AG30&amp;MOC!$I$162,if(AND(MOC!$J$161=true,MOC!$J$162=true),MOC!$I$161&amp;Liquor!AG30&amp;MOC!$I$165,Liquor!AG30)))))</f>
        <v/>
      </c>
      <c r="E5442" s="450" t="str">
        <f>if(Liquor!AG30=0,"",if(ISBLANK(Liquor!AG30),"",Liquor!AG30))</f>
        <v/>
      </c>
      <c r="G5442" s="450" t="str">
        <f>Substitute(if(Liquor!AG30=0,"",if(ISBLANK(Liquor!AG30),"",if(AND(MOC!$J$164=true,MOC!$J$165=false),MOC!$I$164&amp;$B$5421,if(AND(MOC!$J$164=false,MOC!$J$165=true),$B$5421&amp;MOC!$I$165,if(AND(MOC!$J$164=true,MOC!$J$165=true),MOC!$I$164&amp;$B$5421&amp;MOC!$I$165,$B$5421)))))," Double ","")</f>
        <v/>
      </c>
      <c r="H5442" s="780">
        <f t="shared" si="55"/>
        <v>21</v>
      </c>
    </row>
    <row r="5443">
      <c r="A5443" s="779"/>
      <c r="D5443" s="795" t="str">
        <f>if(Liquor!AJ31=0,"",if(ISBLANK(Liquor!AJ31),"",if(AND(MOC!$J$161=true,MOC!$J$162=false),MOC!$I$164&amp;Liquor!AG31,if(AND(MOC!$J$161=false,MOC!$J$162=true),Liquor!AG31&amp;MOC!$I$162,if(AND(MOC!$J$161=true,MOC!$J$162=true),MOC!$I$161&amp;Liquor!AG31&amp;MOC!$I$165,Liquor!AG31)))))</f>
        <v/>
      </c>
      <c r="E5443" s="450" t="str">
        <f>if(Liquor!AG31=0,"",if(ISBLANK(Liquor!AG31),"",Liquor!AG31))</f>
        <v/>
      </c>
      <c r="G5443" s="450" t="str">
        <f>Substitute(if(Liquor!AG31=0,"",if(ISBLANK(Liquor!AG31),"",if(AND(MOC!$J$164=true,MOC!$J$165=false),MOC!$I$164&amp;$B$5421,if(AND(MOC!$J$164=false,MOC!$J$165=true),$B$5421&amp;MOC!$I$165,if(AND(MOC!$J$164=true,MOC!$J$165=true),MOC!$I$164&amp;$B$5421&amp;MOC!$I$165,$B$5421)))))," Double ","")</f>
        <v/>
      </c>
      <c r="H5443" s="780">
        <f t="shared" si="55"/>
        <v>22</v>
      </c>
    </row>
    <row r="5444">
      <c r="A5444" s="779"/>
      <c r="D5444" s="795" t="str">
        <f>if(Liquor!AJ32=0,"",if(ISBLANK(Liquor!AJ32),"",if(AND(MOC!$J$161=true,MOC!$J$162=false),MOC!$I$164&amp;Liquor!AG32,if(AND(MOC!$J$161=false,MOC!$J$162=true),Liquor!AG32&amp;MOC!$I$162,if(AND(MOC!$J$161=true,MOC!$J$162=true),MOC!$I$161&amp;Liquor!AG32&amp;MOC!$I$165,Liquor!AG32)))))</f>
        <v/>
      </c>
      <c r="E5444" s="450" t="str">
        <f>if(Liquor!AG32=0,"",if(ISBLANK(Liquor!AG32),"",Liquor!AG32))</f>
        <v/>
      </c>
      <c r="G5444" s="450" t="str">
        <f>Substitute(if(Liquor!AG32=0,"",if(ISBLANK(Liquor!AG32),"",if(AND(MOC!$J$164=true,MOC!$J$165=false),MOC!$I$164&amp;$B$5421,if(AND(MOC!$J$164=false,MOC!$J$165=true),$B$5421&amp;MOC!$I$165,if(AND(MOC!$J$164=true,MOC!$J$165=true),MOC!$I$164&amp;$B$5421&amp;MOC!$I$165,$B$5421)))))," Double ","")</f>
        <v/>
      </c>
      <c r="H5444" s="780">
        <f t="shared" si="55"/>
        <v>23</v>
      </c>
    </row>
    <row r="5445">
      <c r="A5445" s="779"/>
      <c r="D5445" s="795" t="str">
        <f>if(Liquor!AJ33=0,"",if(ISBLANK(Liquor!AJ33),"",if(AND(MOC!$J$161=true,MOC!$J$162=false),MOC!$I$164&amp;Liquor!AG33,if(AND(MOC!$J$161=false,MOC!$J$162=true),Liquor!AG33&amp;MOC!$I$162,if(AND(MOC!$J$161=true,MOC!$J$162=true),MOC!$I$161&amp;Liquor!AG33&amp;MOC!$I$165,Liquor!AG33)))))</f>
        <v/>
      </c>
      <c r="E5445" s="450" t="str">
        <f>if(Liquor!AG33=0,"",if(ISBLANK(Liquor!AG33),"",Liquor!AG33))</f>
        <v/>
      </c>
      <c r="G5445" s="450" t="str">
        <f>Substitute(if(Liquor!AG33=0,"",if(ISBLANK(Liquor!AG33),"",if(AND(MOC!$J$164=true,MOC!$J$165=false),MOC!$I$164&amp;$B$5421,if(AND(MOC!$J$164=false,MOC!$J$165=true),$B$5421&amp;MOC!$I$165,if(AND(MOC!$J$164=true,MOC!$J$165=true),MOC!$I$164&amp;$B$5421&amp;MOC!$I$165,$B$5421)))))," Double ","")</f>
        <v/>
      </c>
      <c r="H5445" s="780">
        <f t="shared" si="55"/>
        <v>24</v>
      </c>
    </row>
    <row r="5446">
      <c r="A5446" s="779"/>
      <c r="D5446" s="795" t="str">
        <f>if(Liquor!AJ34=0,"",if(ISBLANK(Liquor!AJ34),"",if(AND(MOC!$J$161=true,MOC!$J$162=false),MOC!$I$164&amp;Liquor!AG34,if(AND(MOC!$J$161=false,MOC!$J$162=true),Liquor!AG34&amp;MOC!$I$162,if(AND(MOC!$J$161=true,MOC!$J$162=true),MOC!$I$161&amp;Liquor!AG34&amp;MOC!$I$165,Liquor!AG34)))))</f>
        <v/>
      </c>
      <c r="E5446" s="450" t="str">
        <f>if(Liquor!AG34=0,"",if(ISBLANK(Liquor!AG34),"",Liquor!AG34))</f>
        <v/>
      </c>
      <c r="G5446" s="450" t="str">
        <f>Substitute(if(Liquor!AG34=0,"",if(ISBLANK(Liquor!AG34),"",if(AND(MOC!$J$164=true,MOC!$J$165=false),MOC!$I$164&amp;$B$5421,if(AND(MOC!$J$164=false,MOC!$J$165=true),$B$5421&amp;MOC!$I$165,if(AND(MOC!$J$164=true,MOC!$J$165=true),MOC!$I$164&amp;$B$5421&amp;MOC!$I$165,$B$5421)))))," Double ","")</f>
        <v/>
      </c>
      <c r="H5446" s="780">
        <f t="shared" si="55"/>
        <v>25</v>
      </c>
    </row>
    <row r="5447">
      <c r="A5447" s="779"/>
      <c r="D5447" s="795" t="str">
        <f>if(Liquor!AJ35=0,"",if(ISBLANK(Liquor!AJ35),"",if(AND(MOC!$J$161=true,MOC!$J$162=false),MOC!$I$164&amp;Liquor!AG35,if(AND(MOC!$J$161=false,MOC!$J$162=true),Liquor!AG35&amp;MOC!$I$162,if(AND(MOC!$J$161=true,MOC!$J$162=true),MOC!$I$161&amp;Liquor!AG35&amp;MOC!$I$165,Liquor!AG35)))))</f>
        <v/>
      </c>
      <c r="E5447" s="450" t="str">
        <f>if(Liquor!AG35=0,"",if(ISBLANK(Liquor!AG35),"",Liquor!AG35))</f>
        <v/>
      </c>
      <c r="G5447" s="450" t="str">
        <f>Substitute(if(Liquor!AG35=0,"",if(ISBLANK(Liquor!AG35),"",if(AND(MOC!$J$164=true,MOC!$J$165=false),MOC!$I$164&amp;$B$5421,if(AND(MOC!$J$164=false,MOC!$J$165=true),$B$5421&amp;MOC!$I$165,if(AND(MOC!$J$164=true,MOC!$J$165=true),MOC!$I$164&amp;$B$5421&amp;MOC!$I$165,$B$5421)))))," Double ","")</f>
        <v/>
      </c>
      <c r="H5447" s="780">
        <f t="shared" si="55"/>
        <v>26</v>
      </c>
    </row>
    <row r="5448">
      <c r="A5448" s="779"/>
      <c r="D5448" s="795" t="str">
        <f>if(Liquor!AJ36=0,"",if(ISBLANK(Liquor!AJ36),"",if(AND(MOC!$J$161=true,MOC!$J$162=false),MOC!$I$164&amp;Liquor!AG36,if(AND(MOC!$J$161=false,MOC!$J$162=true),Liquor!AG36&amp;MOC!$I$162,if(AND(MOC!$J$161=true,MOC!$J$162=true),MOC!$I$161&amp;Liquor!AG36&amp;MOC!$I$165,Liquor!AG36)))))</f>
        <v/>
      </c>
      <c r="E5448" s="450" t="str">
        <f>if(Liquor!AG36=0,"",if(ISBLANK(Liquor!AG36),"",Liquor!AG36))</f>
        <v/>
      </c>
      <c r="G5448" s="450" t="str">
        <f>Substitute(if(Liquor!AG36=0,"",if(ISBLANK(Liquor!AG36),"",if(AND(MOC!$J$164=true,MOC!$J$165=false),MOC!$I$164&amp;$B$5421,if(AND(MOC!$J$164=false,MOC!$J$165=true),$B$5421&amp;MOC!$I$165,if(AND(MOC!$J$164=true,MOC!$J$165=true),MOC!$I$164&amp;$B$5421&amp;MOC!$I$165,$B$5421)))))," Double ","")</f>
        <v/>
      </c>
      <c r="H5448" s="780">
        <f t="shared" si="55"/>
        <v>27</v>
      </c>
    </row>
    <row r="5449">
      <c r="A5449" s="779"/>
      <c r="D5449" s="795" t="str">
        <f>if(Liquor!AJ37=0,"",if(ISBLANK(Liquor!AJ37),"",if(AND(MOC!$J$161=true,MOC!$J$162=false),MOC!$I$164&amp;Liquor!AG37,if(AND(MOC!$J$161=false,MOC!$J$162=true),Liquor!AG37&amp;MOC!$I$162,if(AND(MOC!$J$161=true,MOC!$J$162=true),MOC!$I$161&amp;Liquor!AG37&amp;MOC!$I$165,Liquor!AG37)))))</f>
        <v/>
      </c>
      <c r="E5449" s="450" t="str">
        <f>if(Liquor!AG37=0,"",if(ISBLANK(Liquor!AG37),"",Liquor!AG37))</f>
        <v/>
      </c>
      <c r="G5449" s="450" t="str">
        <f>Substitute(if(Liquor!AG37=0,"",if(ISBLANK(Liquor!AG37),"",if(AND(MOC!$J$164=true,MOC!$J$165=false),MOC!$I$164&amp;$B$5421,if(AND(MOC!$J$164=false,MOC!$J$165=true),$B$5421&amp;MOC!$I$165,if(AND(MOC!$J$164=true,MOC!$J$165=true),MOC!$I$164&amp;$B$5421&amp;MOC!$I$165,$B$5421)))))," Double ","")</f>
        <v/>
      </c>
      <c r="H5449" s="780">
        <f t="shared" si="55"/>
        <v>28</v>
      </c>
    </row>
    <row r="5450">
      <c r="A5450" s="779"/>
      <c r="D5450" s="795" t="str">
        <f>if(Liquor!AJ38=0,"",if(ISBLANK(Liquor!AJ38),"",if(AND(MOC!$J$161=true,MOC!$J$162=false),MOC!$I$164&amp;Liquor!AG38,if(AND(MOC!$J$161=false,MOC!$J$162=true),Liquor!AG38&amp;MOC!$I$162,if(AND(MOC!$J$161=true,MOC!$J$162=true),MOC!$I$161&amp;Liquor!AG38&amp;MOC!$I$165,Liquor!AG38)))))</f>
        <v/>
      </c>
      <c r="E5450" s="450" t="str">
        <f>if(Liquor!AG38=0,"",if(ISBLANK(Liquor!AG38),"",Liquor!AG38))</f>
        <v/>
      </c>
      <c r="G5450" s="450" t="str">
        <f>Substitute(if(Liquor!AG38=0,"",if(ISBLANK(Liquor!AG38),"",if(AND(MOC!$J$164=true,MOC!$J$165=false),MOC!$I$164&amp;$B$5421,if(AND(MOC!$J$164=false,MOC!$J$165=true),$B$5421&amp;MOC!$I$165,if(AND(MOC!$J$164=true,MOC!$J$165=true),MOC!$I$164&amp;$B$5421&amp;MOC!$I$165,$B$5421)))))," Double ","")</f>
        <v/>
      </c>
      <c r="H5450" s="780">
        <f t="shared" si="55"/>
        <v>29</v>
      </c>
    </row>
    <row r="5451">
      <c r="A5451" s="779"/>
      <c r="D5451" s="795" t="str">
        <f>if(Liquor!AJ39=0,"",if(ISBLANK(Liquor!AJ39),"",if(AND(MOC!$J$161=true,MOC!$J$162=false),MOC!$I$164&amp;Liquor!AG39,if(AND(MOC!$J$161=false,MOC!$J$162=true),Liquor!AG39&amp;MOC!$I$162,if(AND(MOC!$J$161=true,MOC!$J$162=true),MOC!$I$161&amp;Liquor!AG39&amp;MOC!$I$165,Liquor!AG39)))))</f>
        <v/>
      </c>
      <c r="E5451" s="450" t="str">
        <f>if(Liquor!AG39=0,"",if(ISBLANK(Liquor!AG39),"",Liquor!AG39))</f>
        <v/>
      </c>
      <c r="G5451" s="450" t="str">
        <f>Substitute(if(Liquor!AG39=0,"",if(ISBLANK(Liquor!AG39),"",if(AND(MOC!$J$164=true,MOC!$J$165=false),MOC!$I$164&amp;$B$5421,if(AND(MOC!$J$164=false,MOC!$J$165=true),$B$5421&amp;MOC!$I$165,if(AND(MOC!$J$164=true,MOC!$J$165=true),MOC!$I$164&amp;$B$5421&amp;MOC!$I$165,$B$5421)))))," Double ","")</f>
        <v/>
      </c>
      <c r="H5451" s="780">
        <f t="shared" si="55"/>
        <v>30</v>
      </c>
    </row>
    <row r="5452">
      <c r="A5452" s="779"/>
      <c r="D5452" s="795" t="str">
        <f>if(Liquor!AJ40=0,"",if(ISBLANK(Liquor!AJ40),"",if(AND(MOC!$J$161=true,MOC!$J$162=false),MOC!$I$164&amp;Liquor!AG40,if(AND(MOC!$J$161=false,MOC!$J$162=true),Liquor!AG40&amp;MOC!$I$162,if(AND(MOC!$J$161=true,MOC!$J$162=true),MOC!$I$161&amp;Liquor!AG40&amp;MOC!$I$165,Liquor!AG40)))))</f>
        <v/>
      </c>
      <c r="E5452" s="450" t="str">
        <f>if(Liquor!AG40=0,"",if(ISBLANK(Liquor!AG40),"",Liquor!AG40))</f>
        <v/>
      </c>
      <c r="G5452" s="450" t="str">
        <f>Substitute(if(Liquor!AG40=0,"",if(ISBLANK(Liquor!AG40),"",if(AND(MOC!$J$164=true,MOC!$J$165=false),MOC!$I$164&amp;$B$5421,if(AND(MOC!$J$164=false,MOC!$J$165=true),$B$5421&amp;MOC!$I$165,if(AND(MOC!$J$164=true,MOC!$J$165=true),MOC!$I$164&amp;$B$5421&amp;MOC!$I$165,$B$5421)))))," Double ","")</f>
        <v/>
      </c>
      <c r="H5452" s="780">
        <f t="shared" si="55"/>
        <v>31</v>
      </c>
    </row>
    <row r="5453">
      <c r="A5453" s="779"/>
      <c r="D5453" s="795" t="str">
        <f>if(Liquor!AJ41=0,"",if(ISBLANK(Liquor!AJ41),"",if(AND(MOC!$J$161=true,MOC!$J$162=false),MOC!$I$164&amp;Liquor!AG41,if(AND(MOC!$J$161=false,MOC!$J$162=true),Liquor!AG41&amp;MOC!$I$162,if(AND(MOC!$J$161=true,MOC!$J$162=true),MOC!$I$161&amp;Liquor!AG41&amp;MOC!$I$165,Liquor!AG41)))))</f>
        <v/>
      </c>
      <c r="E5453" s="450" t="str">
        <f>if(Liquor!AG41=0,"",if(ISBLANK(Liquor!AG41),"",Liquor!AG41))</f>
        <v/>
      </c>
      <c r="G5453" s="450" t="str">
        <f>Substitute(if(Liquor!AG41=0,"",if(ISBLANK(Liquor!AG41),"",if(AND(MOC!$J$164=true,MOC!$J$165=false),MOC!$I$164&amp;$B$5421,if(AND(MOC!$J$164=false,MOC!$J$165=true),$B$5421&amp;MOC!$I$165,if(AND(MOC!$J$164=true,MOC!$J$165=true),MOC!$I$164&amp;$B$5421&amp;MOC!$I$165,$B$5421)))))," Double ","")</f>
        <v/>
      </c>
      <c r="H5453" s="780">
        <f t="shared" si="55"/>
        <v>32</v>
      </c>
    </row>
    <row r="5454">
      <c r="A5454" s="779"/>
      <c r="D5454" s="795" t="str">
        <f>if(Liquor!AJ42=0,"",if(ISBLANK(Liquor!AJ42),"",if(AND(MOC!$J$161=true,MOC!$J$162=false),MOC!$I$164&amp;Liquor!AG42,if(AND(MOC!$J$161=false,MOC!$J$162=true),Liquor!AG42&amp;MOC!$I$162,if(AND(MOC!$J$161=true,MOC!$J$162=true),MOC!$I$161&amp;Liquor!AG42&amp;MOC!$I$165,Liquor!AG42)))))</f>
        <v/>
      </c>
      <c r="E5454" s="450" t="str">
        <f>if(Liquor!AG42=0,"",if(ISBLANK(Liquor!AG42),"",Liquor!AG42))</f>
        <v/>
      </c>
      <c r="G5454" s="450" t="str">
        <f>Substitute(if(Liquor!AG42=0,"",if(ISBLANK(Liquor!AG42),"",if(AND(MOC!$J$164=true,MOC!$J$165=false),MOC!$I$164&amp;$B$5421,if(AND(MOC!$J$164=false,MOC!$J$165=true),$B$5421&amp;MOC!$I$165,if(AND(MOC!$J$164=true,MOC!$J$165=true),MOC!$I$164&amp;$B$5421&amp;MOC!$I$165,$B$5421)))))," Double ","")</f>
        <v/>
      </c>
      <c r="H5454" s="780">
        <f t="shared" si="55"/>
        <v>33</v>
      </c>
    </row>
    <row r="5455">
      <c r="A5455" s="779"/>
      <c r="D5455" s="795" t="str">
        <f>if(Liquor!AJ43=0,"",if(ISBLANK(Liquor!AJ43),"",if(AND(MOC!$J$161=true,MOC!$J$162=false),MOC!$I$164&amp;Liquor!AG43,if(AND(MOC!$J$161=false,MOC!$J$162=true),Liquor!AG43&amp;MOC!$I$162,if(AND(MOC!$J$161=true,MOC!$J$162=true),MOC!$I$161&amp;Liquor!AG43&amp;MOC!$I$165,Liquor!AG43)))))</f>
        <v/>
      </c>
      <c r="E5455" s="450" t="str">
        <f>if(Liquor!AG43=0,"",if(ISBLANK(Liquor!AG43),"",Liquor!AG43))</f>
        <v/>
      </c>
      <c r="G5455" s="450" t="str">
        <f>Substitute(if(Liquor!AG43=0,"",if(ISBLANK(Liquor!AG43),"",if(AND(MOC!$J$164=true,MOC!$J$165=false),MOC!$I$164&amp;$B$5421,if(AND(MOC!$J$164=false,MOC!$J$165=true),$B$5421&amp;MOC!$I$165,if(AND(MOC!$J$164=true,MOC!$J$165=true),MOC!$I$164&amp;$B$5421&amp;MOC!$I$165,$B$5421)))))," Double ","")</f>
        <v/>
      </c>
      <c r="H5455" s="780">
        <f t="shared" si="55"/>
        <v>34</v>
      </c>
    </row>
    <row r="5456">
      <c r="A5456" s="779"/>
      <c r="D5456" s="795" t="str">
        <f>if(Liquor!AJ44=0,"",if(ISBLANK(Liquor!AJ44),"",if(AND(MOC!$J$161=true,MOC!$J$162=false),MOC!$I$164&amp;Liquor!AG44,if(AND(MOC!$J$161=false,MOC!$J$162=true),Liquor!AG44&amp;MOC!$I$162,if(AND(MOC!$J$161=true,MOC!$J$162=true),MOC!$I$161&amp;Liquor!AG44&amp;MOC!$I$165,Liquor!AG44)))))</f>
        <v/>
      </c>
      <c r="E5456" s="450" t="str">
        <f>if(Liquor!AG44=0,"",if(ISBLANK(Liquor!AG44),"",Liquor!AG44))</f>
        <v/>
      </c>
      <c r="G5456" s="450" t="str">
        <f>Substitute(if(Liquor!AG44=0,"",if(ISBLANK(Liquor!AG44),"",if(AND(MOC!$J$164=true,MOC!$J$165=false),MOC!$I$164&amp;$B$5421,if(AND(MOC!$J$164=false,MOC!$J$165=true),$B$5421&amp;MOC!$I$165,if(AND(MOC!$J$164=true,MOC!$J$165=true),MOC!$I$164&amp;$B$5421&amp;MOC!$I$165,$B$5421)))))," Double ","")</f>
        <v/>
      </c>
      <c r="H5456" s="780">
        <f t="shared" si="55"/>
        <v>35</v>
      </c>
    </row>
    <row r="5457">
      <c r="A5457" s="779"/>
      <c r="D5457" s="795" t="str">
        <f>if(Liquor!AJ45=0,"",if(ISBLANK(Liquor!AJ45),"",if(AND(MOC!$J$161=true,MOC!$J$162=false),MOC!$I$164&amp;Liquor!AG45,if(AND(MOC!$J$161=false,MOC!$J$162=true),Liquor!AG45&amp;MOC!$I$162,if(AND(MOC!$J$161=true,MOC!$J$162=true),MOC!$I$161&amp;Liquor!AG45&amp;MOC!$I$165,Liquor!AG45)))))</f>
        <v/>
      </c>
      <c r="E5457" s="450" t="str">
        <f>if(Liquor!AG45=0,"",if(ISBLANK(Liquor!AG45),"",Liquor!AG45))</f>
        <v/>
      </c>
      <c r="G5457" s="450" t="str">
        <f>Substitute(if(Liquor!AG45=0,"",if(ISBLANK(Liquor!AG45),"",if(AND(MOC!$J$164=true,MOC!$J$165=false),MOC!$I$164&amp;$B$5421,if(AND(MOC!$J$164=false,MOC!$J$165=true),$B$5421&amp;MOC!$I$165,if(AND(MOC!$J$164=true,MOC!$J$165=true),MOC!$I$164&amp;$B$5421&amp;MOC!$I$165,$B$5421)))))," Double ","")</f>
        <v/>
      </c>
      <c r="H5457" s="780">
        <f t="shared" si="55"/>
        <v>36</v>
      </c>
    </row>
    <row r="5458">
      <c r="A5458" s="779"/>
      <c r="D5458" s="795" t="str">
        <f>if(Liquor!AJ46=0,"",if(ISBLANK(Liquor!AJ46),"",if(AND(MOC!$J$161=true,MOC!$J$162=false),MOC!$I$164&amp;Liquor!AG46,if(AND(MOC!$J$161=false,MOC!$J$162=true),Liquor!AG46&amp;MOC!$I$162,if(AND(MOC!$J$161=true,MOC!$J$162=true),MOC!$I$161&amp;Liquor!AG46&amp;MOC!$I$165,Liquor!AG46)))))</f>
        <v/>
      </c>
      <c r="E5458" s="450" t="str">
        <f>if(Liquor!AG46=0,"",if(ISBLANK(Liquor!AG46),"",Liquor!AG46))</f>
        <v/>
      </c>
      <c r="G5458" s="450" t="str">
        <f>Substitute(if(Liquor!AG46=0,"",if(ISBLANK(Liquor!AG46),"",if(AND(MOC!$J$164=true,MOC!$J$165=false),MOC!$I$164&amp;$B$5421,if(AND(MOC!$J$164=false,MOC!$J$165=true),$B$5421&amp;MOC!$I$165,if(AND(MOC!$J$164=true,MOC!$J$165=true),MOC!$I$164&amp;$B$5421&amp;MOC!$I$165,$B$5421)))))," Double ","")</f>
        <v/>
      </c>
      <c r="H5458" s="780">
        <f t="shared" si="55"/>
        <v>37</v>
      </c>
    </row>
    <row r="5459">
      <c r="A5459" s="779"/>
      <c r="D5459" s="795" t="str">
        <f>if(Liquor!AJ47=0,"",if(ISBLANK(Liquor!AJ47),"",if(AND(MOC!$J$161=true,MOC!$J$162=false),MOC!$I$164&amp;Liquor!AG47,if(AND(MOC!$J$161=false,MOC!$J$162=true),Liquor!AG47&amp;MOC!$I$162,if(AND(MOC!$J$161=true,MOC!$J$162=true),MOC!$I$161&amp;Liquor!AG47&amp;MOC!$I$165,Liquor!AG47)))))</f>
        <v/>
      </c>
      <c r="E5459" s="450" t="str">
        <f>if(Liquor!AG47=0,"",if(ISBLANK(Liquor!AG47),"",Liquor!AG47))</f>
        <v/>
      </c>
      <c r="G5459" s="450" t="str">
        <f>Substitute(if(Liquor!AG47=0,"",if(ISBLANK(Liquor!AG47),"",if(AND(MOC!$J$164=true,MOC!$J$165=false),MOC!$I$164&amp;$B$5421,if(AND(MOC!$J$164=false,MOC!$J$165=true),$B$5421&amp;MOC!$I$165,if(AND(MOC!$J$164=true,MOC!$J$165=true),MOC!$I$164&amp;$B$5421&amp;MOC!$I$165,$B$5421)))))," Double ","")</f>
        <v/>
      </c>
      <c r="H5459" s="780">
        <f t="shared" si="55"/>
        <v>38</v>
      </c>
    </row>
    <row r="5460">
      <c r="A5460" s="779"/>
      <c r="D5460" s="795" t="str">
        <f>if(Liquor!AJ48=0,"",if(ISBLANK(Liquor!AJ48),"",if(AND(MOC!$J$161=true,MOC!$J$162=false),MOC!$I$164&amp;Liquor!AG48,if(AND(MOC!$J$161=false,MOC!$J$162=true),Liquor!AG48&amp;MOC!$I$162,if(AND(MOC!$J$161=true,MOC!$J$162=true),MOC!$I$161&amp;Liquor!AG48&amp;MOC!$I$165,Liquor!AG48)))))</f>
        <v/>
      </c>
      <c r="E5460" s="450" t="str">
        <f>if(Liquor!AG48=0,"",if(ISBLANK(Liquor!AG48),"",Liquor!AG48))</f>
        <v/>
      </c>
      <c r="G5460" s="450" t="str">
        <f>Substitute(if(Liquor!AG48=0,"",if(ISBLANK(Liquor!AG48),"",if(AND(MOC!$J$164=true,MOC!$J$165=false),MOC!$I$164&amp;$B$5421,if(AND(MOC!$J$164=false,MOC!$J$165=true),$B$5421&amp;MOC!$I$165,if(AND(MOC!$J$164=true,MOC!$J$165=true),MOC!$I$164&amp;$B$5421&amp;MOC!$I$165,$B$5421)))))," Double ","")</f>
        <v/>
      </c>
      <c r="H5460" s="780">
        <f t="shared" si="55"/>
        <v>39</v>
      </c>
    </row>
    <row r="5461">
      <c r="A5461" s="779"/>
      <c r="D5461" s="795" t="str">
        <f>if(Liquor!AJ49=0,"",if(ISBLANK(Liquor!AJ49),"",if(AND(MOC!$J$161=true,MOC!$J$162=false),MOC!$I$164&amp;Liquor!AG49,if(AND(MOC!$J$161=false,MOC!$J$162=true),Liquor!AG49&amp;MOC!$I$162,if(AND(MOC!$J$161=true,MOC!$J$162=true),MOC!$I$161&amp;Liquor!AG49&amp;MOC!$I$165,Liquor!AG49)))))</f>
        <v/>
      </c>
      <c r="E5461" s="450" t="str">
        <f>if(Liquor!AG49=0,"",if(ISBLANK(Liquor!AG49),"",Liquor!AG49))</f>
        <v/>
      </c>
      <c r="G5461" s="450" t="str">
        <f>Substitute(if(Liquor!AG49=0,"",if(ISBLANK(Liquor!AG49),"",if(AND(MOC!$J$164=true,MOC!$J$165=false),MOC!$I$164&amp;$B$5421,if(AND(MOC!$J$164=false,MOC!$J$165=true),$B$5421&amp;MOC!$I$165,if(AND(MOC!$J$164=true,MOC!$J$165=true),MOC!$I$164&amp;$B$5421&amp;MOC!$I$165,$B$5421)))))," Double ","")</f>
        <v/>
      </c>
      <c r="H5461" s="780">
        <f t="shared" si="55"/>
        <v>40</v>
      </c>
    </row>
    <row r="5462">
      <c r="A5462" s="779"/>
      <c r="D5462" s="795" t="str">
        <f>if(Liquor!AJ50=0,"",if(ISBLANK(Liquor!AJ50),"",if(AND(MOC!$J$161=true,MOC!$J$162=false),MOC!$I$164&amp;Liquor!AG50,if(AND(MOC!$J$161=false,MOC!$J$162=true),Liquor!AG50&amp;MOC!$I$162,if(AND(MOC!$J$161=true,MOC!$J$162=true),MOC!$I$161&amp;Liquor!AG50&amp;MOC!$I$165,Liquor!AG50)))))</f>
        <v/>
      </c>
      <c r="E5462" s="450" t="str">
        <f>if(Liquor!AG50=0,"",if(ISBLANK(Liquor!AG50),"",Liquor!AG50))</f>
        <v/>
      </c>
      <c r="G5462" s="450" t="str">
        <f>Substitute(if(Liquor!AG50=0,"",if(ISBLANK(Liquor!AG50),"",if(AND(MOC!$J$164=true,MOC!$J$165=false),MOC!$I$164&amp;$B$5421,if(AND(MOC!$J$164=false,MOC!$J$165=true),$B$5421&amp;MOC!$I$165,if(AND(MOC!$J$164=true,MOC!$J$165=true),MOC!$I$164&amp;$B$5421&amp;MOC!$I$165,$B$5421)))))," Double ","")</f>
        <v/>
      </c>
      <c r="H5462" s="780">
        <f t="shared" si="55"/>
        <v>41</v>
      </c>
    </row>
    <row r="5463">
      <c r="A5463" s="779"/>
      <c r="D5463" s="795" t="str">
        <f>if(Liquor!AJ51=0,"",if(ISBLANK(Liquor!AJ51),"",if(AND(MOC!$J$161=true,MOC!$J$162=false),MOC!$I$164&amp;Liquor!AG51,if(AND(MOC!$J$161=false,MOC!$J$162=true),Liquor!AG51&amp;MOC!$I$162,if(AND(MOC!$J$161=true,MOC!$J$162=true),MOC!$I$161&amp;Liquor!AG51&amp;MOC!$I$165,Liquor!AG51)))))</f>
        <v/>
      </c>
      <c r="E5463" s="450" t="str">
        <f>if(Liquor!AG51=0,"",if(ISBLANK(Liquor!AG51),"",Liquor!AG51))</f>
        <v/>
      </c>
      <c r="G5463" s="450" t="str">
        <f>Substitute(if(Liquor!AG51=0,"",if(ISBLANK(Liquor!AG51),"",if(AND(MOC!$J$164=true,MOC!$J$165=false),MOC!$I$164&amp;$B$5421,if(AND(MOC!$J$164=false,MOC!$J$165=true),$B$5421&amp;MOC!$I$165,if(AND(MOC!$J$164=true,MOC!$J$165=true),MOC!$I$164&amp;$B$5421&amp;MOC!$I$165,$B$5421)))))," Double ","")</f>
        <v/>
      </c>
      <c r="H5463" s="780">
        <f t="shared" si="55"/>
        <v>42</v>
      </c>
    </row>
    <row r="5464">
      <c r="A5464" s="779"/>
      <c r="D5464" s="795" t="str">
        <f>if(Liquor!AJ52=0,"",if(ISBLANK(Liquor!AJ52),"",if(AND(MOC!$J$161=true,MOC!$J$162=false),MOC!$I$164&amp;Liquor!AG52,if(AND(MOC!$J$161=false,MOC!$J$162=true),Liquor!AG52&amp;MOC!$I$162,if(AND(MOC!$J$161=true,MOC!$J$162=true),MOC!$I$161&amp;Liquor!AG52&amp;MOC!$I$165,Liquor!AG52)))))</f>
        <v/>
      </c>
      <c r="E5464" s="450" t="str">
        <f>if(Liquor!AG52=0,"",if(ISBLANK(Liquor!AG52),"",Liquor!AG52))</f>
        <v/>
      </c>
      <c r="G5464" s="450" t="str">
        <f>Substitute(if(Liquor!AG52=0,"",if(ISBLANK(Liquor!AG52),"",if(AND(MOC!$J$164=true,MOC!$J$165=false),MOC!$I$164&amp;$B$5421,if(AND(MOC!$J$164=false,MOC!$J$165=true),$B$5421&amp;MOC!$I$165,if(AND(MOC!$J$164=true,MOC!$J$165=true),MOC!$I$164&amp;$B$5421&amp;MOC!$I$165,$B$5421)))))," Double ","")</f>
        <v/>
      </c>
      <c r="H5464" s="780">
        <f t="shared" si="55"/>
        <v>43</v>
      </c>
    </row>
    <row r="5465">
      <c r="A5465" s="779"/>
      <c r="D5465" s="795" t="str">
        <f>if(Liquor!AJ53=0,"",if(ISBLANK(Liquor!AJ53),"",if(AND(MOC!$J$161=true,MOC!$J$162=false),MOC!$I$164&amp;Liquor!AG53,if(AND(MOC!$J$161=false,MOC!$J$162=true),Liquor!AG53&amp;MOC!$I$162,if(AND(MOC!$J$161=true,MOC!$J$162=true),MOC!$I$161&amp;Liquor!AG53&amp;MOC!$I$165,Liquor!AG53)))))</f>
        <v/>
      </c>
      <c r="E5465" s="450" t="str">
        <f>if(Liquor!AG53=0,"",if(ISBLANK(Liquor!AG53),"",Liquor!AG53))</f>
        <v/>
      </c>
      <c r="G5465" s="450" t="str">
        <f>Substitute(if(Liquor!AG53=0,"",if(ISBLANK(Liquor!AG53),"",if(AND(MOC!$J$164=true,MOC!$J$165=false),MOC!$I$164&amp;$B$5421,if(AND(MOC!$J$164=false,MOC!$J$165=true),$B$5421&amp;MOC!$I$165,if(AND(MOC!$J$164=true,MOC!$J$165=true),MOC!$I$164&amp;$B$5421&amp;MOC!$I$165,$B$5421)))))," Double ","")</f>
        <v/>
      </c>
      <c r="H5465" s="780">
        <f t="shared" si="55"/>
        <v>44</v>
      </c>
    </row>
    <row r="5466">
      <c r="A5466" s="779"/>
      <c r="D5466" s="795" t="str">
        <f>if(Liquor!AJ54=0,"",if(ISBLANK(Liquor!AJ54),"",if(AND(MOC!$J$161=true,MOC!$J$162=false),MOC!$I$164&amp;Liquor!AG54,if(AND(MOC!$J$161=false,MOC!$J$162=true),Liquor!AG54&amp;MOC!$I$162,if(AND(MOC!$J$161=true,MOC!$J$162=true),MOC!$I$161&amp;Liquor!AG54&amp;MOC!$I$165,Liquor!AG54)))))</f>
        <v/>
      </c>
      <c r="E5466" s="450" t="str">
        <f>if(Liquor!AG54=0,"",if(ISBLANK(Liquor!AG54),"",Liquor!AG54))</f>
        <v/>
      </c>
      <c r="G5466" s="450" t="str">
        <f>Substitute(if(Liquor!AG54=0,"",if(ISBLANK(Liquor!AG54),"",if(AND(MOC!$J$164=true,MOC!$J$165=false),MOC!$I$164&amp;$B$5421,if(AND(MOC!$J$164=false,MOC!$J$165=true),$B$5421&amp;MOC!$I$165,if(AND(MOC!$J$164=true,MOC!$J$165=true),MOC!$I$164&amp;$B$5421&amp;MOC!$I$165,$B$5421)))))," Double ","")</f>
        <v/>
      </c>
      <c r="H5466" s="780">
        <f t="shared" si="55"/>
        <v>45</v>
      </c>
    </row>
    <row r="5467">
      <c r="A5467" s="779"/>
      <c r="D5467" s="795" t="str">
        <f>if(Liquor!AJ55=0,"",if(ISBLANK(Liquor!AJ55),"",if(AND(MOC!$J$161=true,MOC!$J$162=false),MOC!$I$164&amp;Liquor!AG55,if(AND(MOC!$J$161=false,MOC!$J$162=true),Liquor!AG55&amp;MOC!$I$162,if(AND(MOC!$J$161=true,MOC!$J$162=true),MOC!$I$161&amp;Liquor!AG55&amp;MOC!$I$165,Liquor!AG55)))))</f>
        <v/>
      </c>
      <c r="E5467" s="450" t="str">
        <f>if(Liquor!AG55=0,"",if(ISBLANK(Liquor!AG55),"",Liquor!AG55))</f>
        <v/>
      </c>
      <c r="G5467" s="450" t="str">
        <f>Substitute(if(Liquor!AG55=0,"",if(ISBLANK(Liquor!AG55),"",if(AND(MOC!$J$164=true,MOC!$J$165=false),MOC!$I$164&amp;$B$5421,if(AND(MOC!$J$164=false,MOC!$J$165=true),$B$5421&amp;MOC!$I$165,if(AND(MOC!$J$164=true,MOC!$J$165=true),MOC!$I$164&amp;$B$5421&amp;MOC!$I$165,$B$5421)))))," Double ","")</f>
        <v/>
      </c>
      <c r="H5467" s="780">
        <f t="shared" si="55"/>
        <v>46</v>
      </c>
    </row>
    <row r="5468">
      <c r="A5468" s="779"/>
      <c r="D5468" s="795" t="str">
        <f>if(Liquor!AJ56=0,"",if(ISBLANK(Liquor!AJ56),"",if(AND(MOC!$J$161=true,MOC!$J$162=false),MOC!$I$164&amp;Liquor!AG56,if(AND(MOC!$J$161=false,MOC!$J$162=true),Liquor!AG56&amp;MOC!$I$162,if(AND(MOC!$J$161=true,MOC!$J$162=true),MOC!$I$161&amp;Liquor!AG56&amp;MOC!$I$165,Liquor!AG56)))))</f>
        <v/>
      </c>
      <c r="E5468" s="450" t="str">
        <f>if(Liquor!AG56=0,"",if(ISBLANK(Liquor!AG56),"",Liquor!AG56))</f>
        <v/>
      </c>
      <c r="G5468" s="450" t="str">
        <f>Substitute(if(Liquor!AG56=0,"",if(ISBLANK(Liquor!AG56),"",if(AND(MOC!$J$164=true,MOC!$J$165=false),MOC!$I$164&amp;$B$5421,if(AND(MOC!$J$164=false,MOC!$J$165=true),$B$5421&amp;MOC!$I$165,if(AND(MOC!$J$164=true,MOC!$J$165=true),MOC!$I$164&amp;$B$5421&amp;MOC!$I$165,$B$5421)))))," Double ","")</f>
        <v/>
      </c>
      <c r="H5468" s="780">
        <f t="shared" si="55"/>
        <v>47</v>
      </c>
    </row>
    <row r="5469">
      <c r="A5469" s="779"/>
      <c r="D5469" s="795" t="str">
        <f>if(Liquor!AJ57=0,"",if(ISBLANK(Liquor!AJ57),"",if(AND(MOC!$J$161=true,MOC!$J$162=false),MOC!$I$164&amp;Liquor!AG57,if(AND(MOC!$J$161=false,MOC!$J$162=true),Liquor!AG57&amp;MOC!$I$162,if(AND(MOC!$J$161=true,MOC!$J$162=true),MOC!$I$161&amp;Liquor!AG57&amp;MOC!$I$165,Liquor!AG57)))))</f>
        <v/>
      </c>
      <c r="E5469" s="450" t="str">
        <f>if(Liquor!AG57=0,"",if(ISBLANK(Liquor!AG57),"",Liquor!AG57))</f>
        <v/>
      </c>
      <c r="G5469" s="450" t="str">
        <f>Substitute(if(Liquor!AG57=0,"",if(ISBLANK(Liquor!AG57),"",if(AND(MOC!$J$164=true,MOC!$J$165=false),MOC!$I$164&amp;$B$5421,if(AND(MOC!$J$164=false,MOC!$J$165=true),$B$5421&amp;MOC!$I$165,if(AND(MOC!$J$164=true,MOC!$J$165=true),MOC!$I$164&amp;$B$5421&amp;MOC!$I$165,$B$5421)))))," Double ","")</f>
        <v/>
      </c>
      <c r="H5469" s="780">
        <f t="shared" si="55"/>
        <v>48</v>
      </c>
    </row>
    <row r="5470">
      <c r="A5470" s="779"/>
      <c r="D5470" s="795" t="str">
        <f>if(Liquor!AJ58=0,"",if(ISBLANK(Liquor!AJ58),"",if(AND(MOC!$J$161=true,MOC!$J$162=false),MOC!$I$164&amp;Liquor!AG58,if(AND(MOC!$J$161=false,MOC!$J$162=true),Liquor!AG58&amp;MOC!$I$162,if(AND(MOC!$J$161=true,MOC!$J$162=true),MOC!$I$161&amp;Liquor!AG58&amp;MOC!$I$165,Liquor!AG58)))))</f>
        <v/>
      </c>
      <c r="E5470" s="450" t="str">
        <f>if(Liquor!AG58=0,"",if(ISBLANK(Liquor!AG58),"",Liquor!AG58))</f>
        <v/>
      </c>
      <c r="G5470" s="450" t="str">
        <f>Substitute(if(Liquor!AG58=0,"",if(ISBLANK(Liquor!AG58),"",if(AND(MOC!$J$164=true,MOC!$J$165=false),MOC!$I$164&amp;$B$5421,if(AND(MOC!$J$164=false,MOC!$J$165=true),$B$5421&amp;MOC!$I$165,if(AND(MOC!$J$164=true,MOC!$J$165=true),MOC!$I$164&amp;$B$5421&amp;MOC!$I$165,$B$5421)))))," Double ","")</f>
        <v/>
      </c>
      <c r="H5470" s="780">
        <f t="shared" si="55"/>
        <v>49</v>
      </c>
    </row>
    <row r="5471">
      <c r="A5471" s="779"/>
      <c r="D5471" s="795" t="str">
        <f>if(Liquor!AJ59=0,"",if(ISBLANK(Liquor!AJ59),"",if(AND(MOC!$J$161=true,MOC!$J$162=false),MOC!$I$164&amp;Liquor!AG59,if(AND(MOC!$J$161=false,MOC!$J$162=true),Liquor!AG59&amp;MOC!$I$162,if(AND(MOC!$J$161=true,MOC!$J$162=true),MOC!$I$161&amp;Liquor!AG59&amp;MOC!$I$165,Liquor!AG59)))))</f>
        <v/>
      </c>
      <c r="E5471" s="450" t="str">
        <f>if(Liquor!AG59=0,"",if(ISBLANK(Liquor!AG59),"",Liquor!AG59))</f>
        <v/>
      </c>
      <c r="G5471" s="450" t="str">
        <f>Substitute(if(Liquor!AG59=0,"",if(ISBLANK(Liquor!AG59),"",if(AND(MOC!$J$164=true,MOC!$J$165=false),MOC!$I$164&amp;$B$5421,if(AND(MOC!$J$164=false,MOC!$J$165=true),$B$5421&amp;MOC!$I$165,if(AND(MOC!$J$164=true,MOC!$J$165=true),MOC!$I$164&amp;$B$5421&amp;MOC!$I$165,$B$5421)))))," Double ","")</f>
        <v/>
      </c>
      <c r="H5471" s="780">
        <f t="shared" si="55"/>
        <v>50</v>
      </c>
    </row>
    <row r="5472">
      <c r="A5472" s="779"/>
      <c r="D5472" s="795" t="str">
        <f>if(Liquor!AJ60=0,"",if(ISBLANK(Liquor!AJ60),"",if(AND(MOC!$J$161=true,MOC!$J$162=false),MOC!$I$164&amp;Liquor!AG60,if(AND(MOC!$J$161=false,MOC!$J$162=true),Liquor!AG60&amp;MOC!$I$162,if(AND(MOC!$J$161=true,MOC!$J$162=true),MOC!$I$161&amp;Liquor!AG60&amp;MOC!$I$165,Liquor!AG60)))))</f>
        <v/>
      </c>
      <c r="E5472" s="450" t="str">
        <f>if(Liquor!AG60=0,"",if(ISBLANK(Liquor!AG60),"",Liquor!AG60))</f>
        <v/>
      </c>
      <c r="G5472" s="450" t="str">
        <f>Substitute(if(Liquor!AG60=0,"",if(ISBLANK(Liquor!AG60),"",if(AND(MOC!$J$164=true,MOC!$J$165=false),MOC!$I$164&amp;$B$5421,if(AND(MOC!$J$164=false,MOC!$J$165=true),$B$5421&amp;MOC!$I$165,if(AND(MOC!$J$164=true,MOC!$J$165=true),MOC!$I$164&amp;$B$5421&amp;MOC!$I$165,$B$5421)))))," Double ","")</f>
        <v/>
      </c>
      <c r="H5472" s="780">
        <f t="shared" si="55"/>
        <v>51</v>
      </c>
    </row>
    <row r="5473">
      <c r="A5473" s="779"/>
      <c r="D5473" s="795" t="str">
        <f>if(Liquor!AJ61=0,"",if(ISBLANK(Liquor!AJ61),"",if(AND(MOC!$J$161=true,MOC!$J$162=false),MOC!$I$164&amp;Liquor!AG61,if(AND(MOC!$J$161=false,MOC!$J$162=true),Liquor!AG61&amp;MOC!$I$162,if(AND(MOC!$J$161=true,MOC!$J$162=true),MOC!$I$161&amp;Liquor!AG61&amp;MOC!$I$165,Liquor!AG61)))))</f>
        <v/>
      </c>
      <c r="E5473" s="450" t="str">
        <f>if(Liquor!AG61=0,"",if(ISBLANK(Liquor!AG61),"",Liquor!AG61))</f>
        <v/>
      </c>
      <c r="G5473" s="450" t="str">
        <f>Substitute(if(Liquor!AG61=0,"",if(ISBLANK(Liquor!AG61),"",if(AND(MOC!$J$164=true,MOC!$J$165=false),MOC!$I$164&amp;$B$5421,if(AND(MOC!$J$164=false,MOC!$J$165=true),$B$5421&amp;MOC!$I$165,if(AND(MOC!$J$164=true,MOC!$J$165=true),MOC!$I$164&amp;$B$5421&amp;MOC!$I$165,$B$5421)))))," Double ","")</f>
        <v/>
      </c>
      <c r="H5473" s="780">
        <f t="shared" si="55"/>
        <v>52</v>
      </c>
    </row>
    <row r="5474">
      <c r="A5474" s="779"/>
      <c r="D5474" s="795" t="str">
        <f>if(Liquor!AJ62=0,"",if(ISBLANK(Liquor!AJ62),"",if(AND(MOC!$J$161=true,MOC!$J$162=false),MOC!$I$164&amp;Liquor!AG62,if(AND(MOC!$J$161=false,MOC!$J$162=true),Liquor!AG62&amp;MOC!$I$162,if(AND(MOC!$J$161=true,MOC!$J$162=true),MOC!$I$161&amp;Liquor!AG62&amp;MOC!$I$165,Liquor!AG62)))))</f>
        <v/>
      </c>
      <c r="E5474" s="450" t="str">
        <f>if(Liquor!AG62=0,"",if(ISBLANK(Liquor!AG62),"",Liquor!AG62))</f>
        <v/>
      </c>
      <c r="G5474" s="450" t="str">
        <f>Substitute(if(Liquor!AG62=0,"",if(ISBLANK(Liquor!AG62),"",if(AND(MOC!$J$164=true,MOC!$J$165=false),MOC!$I$164&amp;$B$5421,if(AND(MOC!$J$164=false,MOC!$J$165=true),$B$5421&amp;MOC!$I$165,if(AND(MOC!$J$164=true,MOC!$J$165=true),MOC!$I$164&amp;$B$5421&amp;MOC!$I$165,$B$5421)))))," Double ","")</f>
        <v/>
      </c>
      <c r="H5474" s="780">
        <f t="shared" si="55"/>
        <v>53</v>
      </c>
    </row>
    <row r="5475">
      <c r="A5475" s="779"/>
      <c r="D5475" s="795" t="str">
        <f>if(Liquor!AJ63=0,"",if(ISBLANK(Liquor!AJ63),"",if(AND(MOC!$J$161=true,MOC!$J$162=false),MOC!$I$164&amp;Liquor!AG63,if(AND(MOC!$J$161=false,MOC!$J$162=true),Liquor!AG63&amp;MOC!$I$162,if(AND(MOC!$J$161=true,MOC!$J$162=true),MOC!$I$161&amp;Liquor!AG63&amp;MOC!$I$165,Liquor!AG63)))))</f>
        <v/>
      </c>
      <c r="E5475" s="450" t="str">
        <f>if(Liquor!AG63=0,"",if(ISBLANK(Liquor!AG63),"",Liquor!AG63))</f>
        <v/>
      </c>
      <c r="G5475" s="450" t="str">
        <f>Substitute(if(Liquor!AG63=0,"",if(ISBLANK(Liquor!AG63),"",if(AND(MOC!$J$164=true,MOC!$J$165=false),MOC!$I$164&amp;$B$5421,if(AND(MOC!$J$164=false,MOC!$J$165=true),$B$5421&amp;MOC!$I$165,if(AND(MOC!$J$164=true,MOC!$J$165=true),MOC!$I$164&amp;$B$5421&amp;MOC!$I$165,$B$5421)))))," Double ","")</f>
        <v/>
      </c>
      <c r="H5475" s="780">
        <f t="shared" si="55"/>
        <v>54</v>
      </c>
    </row>
    <row r="5476">
      <c r="A5476" s="779"/>
      <c r="D5476" s="795" t="str">
        <f>if(Liquor!AJ64=0,"",if(ISBLANK(Liquor!AJ64),"",if(AND(MOC!$J$161=true,MOC!$J$162=false),MOC!$I$164&amp;Liquor!AG64,if(AND(MOC!$J$161=false,MOC!$J$162=true),Liquor!AG64&amp;MOC!$I$162,if(AND(MOC!$J$161=true,MOC!$J$162=true),MOC!$I$161&amp;Liquor!AG64&amp;MOC!$I$165,Liquor!AG64)))))</f>
        <v/>
      </c>
      <c r="E5476" s="450" t="str">
        <f>if(Liquor!AG64=0,"",if(ISBLANK(Liquor!AG64),"",Liquor!AG64))</f>
        <v/>
      </c>
      <c r="G5476" s="450" t="str">
        <f>Substitute(if(Liquor!AG64=0,"",if(ISBLANK(Liquor!AG64),"",if(AND(MOC!$J$164=true,MOC!$J$165=false),MOC!$I$164&amp;$B$5421,if(AND(MOC!$J$164=false,MOC!$J$165=true),$B$5421&amp;MOC!$I$165,if(AND(MOC!$J$164=true,MOC!$J$165=true),MOC!$I$164&amp;$B$5421&amp;MOC!$I$165,$B$5421)))))," Double ","")</f>
        <v/>
      </c>
      <c r="H5476" s="780">
        <f t="shared" si="55"/>
        <v>55</v>
      </c>
    </row>
    <row r="5477">
      <c r="A5477" s="779"/>
      <c r="D5477" s="795" t="str">
        <f>if(Liquor!AJ65=0,"",if(ISBLANK(Liquor!AJ65),"",if(AND(MOC!$J$161=true,MOC!$J$162=false),MOC!$I$164&amp;Liquor!AG65,if(AND(MOC!$J$161=false,MOC!$J$162=true),Liquor!AG65&amp;MOC!$I$162,if(AND(MOC!$J$161=true,MOC!$J$162=true),MOC!$I$161&amp;Liquor!AG65&amp;MOC!$I$165,Liquor!AG65)))))</f>
        <v/>
      </c>
      <c r="E5477" s="450" t="str">
        <f>if(Liquor!AG65=0,"",if(ISBLANK(Liquor!AG65),"",Liquor!AG65))</f>
        <v/>
      </c>
      <c r="G5477" s="450" t="str">
        <f>Substitute(if(Liquor!AG65=0,"",if(ISBLANK(Liquor!AG65),"",if(AND(MOC!$J$164=true,MOC!$J$165=false),MOC!$I$164&amp;$B$5421,if(AND(MOC!$J$164=false,MOC!$J$165=true),$B$5421&amp;MOC!$I$165,if(AND(MOC!$J$164=true,MOC!$J$165=true),MOC!$I$164&amp;$B$5421&amp;MOC!$I$165,$B$5421)))))," Double ","")</f>
        <v/>
      </c>
      <c r="H5477" s="780">
        <f t="shared" si="55"/>
        <v>56</v>
      </c>
    </row>
    <row r="5478">
      <c r="A5478" s="779"/>
      <c r="D5478" s="795" t="str">
        <f>if(Liquor!AJ66=0,"",if(ISBLANK(Liquor!AJ66),"",if(AND(MOC!$J$161=true,MOC!$J$162=false),MOC!$I$164&amp;Liquor!AG66,if(AND(MOC!$J$161=false,MOC!$J$162=true),Liquor!AG66&amp;MOC!$I$162,if(AND(MOC!$J$161=true,MOC!$J$162=true),MOC!$I$161&amp;Liquor!AG66&amp;MOC!$I$165,Liquor!AG66)))))</f>
        <v/>
      </c>
      <c r="E5478" s="450" t="str">
        <f>if(Liquor!AG66=0,"",if(ISBLANK(Liquor!AG66),"",Liquor!AG66))</f>
        <v/>
      </c>
      <c r="G5478" s="450" t="str">
        <f>Substitute(if(Liquor!AG66=0,"",if(ISBLANK(Liquor!AG66),"",if(AND(MOC!$J$164=true,MOC!$J$165=false),MOC!$I$164&amp;$B$5421,if(AND(MOC!$J$164=false,MOC!$J$165=true),$B$5421&amp;MOC!$I$165,if(AND(MOC!$J$164=true,MOC!$J$165=true),MOC!$I$164&amp;$B$5421&amp;MOC!$I$165,$B$5421)))))," Double ","")</f>
        <v/>
      </c>
      <c r="H5478" s="780">
        <f t="shared" si="55"/>
        <v>57</v>
      </c>
    </row>
    <row r="5479">
      <c r="A5479" s="779"/>
      <c r="D5479" s="795" t="str">
        <f>if(Liquor!AJ67=0,"",if(ISBLANK(Liquor!AJ67),"",if(AND(MOC!$J$161=true,MOC!$J$162=false),MOC!$I$164&amp;Liquor!AG67,if(AND(MOC!$J$161=false,MOC!$J$162=true),Liquor!AG67&amp;MOC!$I$162,if(AND(MOC!$J$161=true,MOC!$J$162=true),MOC!$I$161&amp;Liquor!AG67&amp;MOC!$I$165,Liquor!AG67)))))</f>
        <v/>
      </c>
      <c r="E5479" s="450" t="str">
        <f>if(Liquor!AG67=0,"",if(ISBLANK(Liquor!AG67),"",Liquor!AG67))</f>
        <v/>
      </c>
      <c r="G5479" s="450" t="str">
        <f>Substitute(if(Liquor!AG67=0,"",if(ISBLANK(Liquor!AG67),"",if(AND(MOC!$J$164=true,MOC!$J$165=false),MOC!$I$164&amp;$B$5421,if(AND(MOC!$J$164=false,MOC!$J$165=true),$B$5421&amp;MOC!$I$165,if(AND(MOC!$J$164=true,MOC!$J$165=true),MOC!$I$164&amp;$B$5421&amp;MOC!$I$165,$B$5421)))))," Double ","")</f>
        <v/>
      </c>
      <c r="H5479" s="780">
        <f t="shared" si="55"/>
        <v>58</v>
      </c>
    </row>
    <row r="5480">
      <c r="A5480" s="779"/>
      <c r="D5480" s="795" t="str">
        <f>if(Liquor!AJ68=0,"",if(ISBLANK(Liquor!AJ68),"",if(AND(MOC!$J$161=true,MOC!$J$162=false),MOC!$I$164&amp;Liquor!AG68,if(AND(MOC!$J$161=false,MOC!$J$162=true),Liquor!AG68&amp;MOC!$I$162,if(AND(MOC!$J$161=true,MOC!$J$162=true),MOC!$I$161&amp;Liquor!AG68&amp;MOC!$I$165,Liquor!AG68)))))</f>
        <v/>
      </c>
      <c r="E5480" s="450" t="str">
        <f>if(Liquor!AG68=0,"",if(ISBLANK(Liquor!AG68),"",Liquor!AG68))</f>
        <v/>
      </c>
      <c r="G5480" s="450" t="str">
        <f>Substitute(if(Liquor!AG68=0,"",if(ISBLANK(Liquor!AG68),"",if(AND(MOC!$J$164=true,MOC!$J$165=false),MOC!$I$164&amp;$B$5421,if(AND(MOC!$J$164=false,MOC!$J$165=true),$B$5421&amp;MOC!$I$165,if(AND(MOC!$J$164=true,MOC!$J$165=true),MOC!$I$164&amp;$B$5421&amp;MOC!$I$165,$B$5421)))))," Double ","")</f>
        <v/>
      </c>
      <c r="H5480" s="780">
        <f t="shared" si="55"/>
        <v>59</v>
      </c>
    </row>
    <row r="5481">
      <c r="A5481" s="779"/>
      <c r="D5481" s="795" t="str">
        <f>if(Liquor!AJ69=0,"",if(ISBLANK(Liquor!AJ69),"",if(AND(MOC!$J$161=true,MOC!$J$162=false),MOC!$I$164&amp;Liquor!AG69,if(AND(MOC!$J$161=false,MOC!$J$162=true),Liquor!AG69&amp;MOC!$I$162,if(AND(MOC!$J$161=true,MOC!$J$162=true),MOC!$I$161&amp;Liquor!AG69&amp;MOC!$I$165,Liquor!AG69)))))</f>
        <v/>
      </c>
      <c r="E5481" s="450" t="str">
        <f>if(Liquor!AG69=0,"",if(ISBLANK(Liquor!AG69),"",Liquor!AG69))</f>
        <v/>
      </c>
      <c r="G5481" s="450" t="str">
        <f>Substitute(if(Liquor!AG69=0,"",if(ISBLANK(Liquor!AG69),"",if(AND(MOC!$J$164=true,MOC!$J$165=false),MOC!$I$164&amp;$B$5421,if(AND(MOC!$J$164=false,MOC!$J$165=true),$B$5421&amp;MOC!$I$165,if(AND(MOC!$J$164=true,MOC!$J$165=true),MOC!$I$164&amp;$B$5421&amp;MOC!$I$165,$B$5421)))))," Double ","")</f>
        <v/>
      </c>
      <c r="H5481" s="780">
        <f t="shared" si="55"/>
        <v>60</v>
      </c>
    </row>
    <row r="5482">
      <c r="A5482" s="779"/>
      <c r="D5482" s="795" t="str">
        <f>if(Liquor!AJ70=0,"",if(ISBLANK(Liquor!AJ70),"",if(AND(MOC!$J$161=true,MOC!$J$162=false),MOC!$I$164&amp;Liquor!AG70,if(AND(MOC!$J$161=false,MOC!$J$162=true),Liquor!AG70&amp;MOC!$I$162,if(AND(MOC!$J$161=true,MOC!$J$162=true),MOC!$I$161&amp;Liquor!AG70&amp;MOC!$I$165,Liquor!AG70)))))</f>
        <v/>
      </c>
      <c r="E5482" s="450" t="str">
        <f>if(Liquor!AG70=0,"",if(ISBLANK(Liquor!AG70),"",Liquor!AG70))</f>
        <v/>
      </c>
      <c r="G5482" s="450" t="str">
        <f>Substitute(if(Liquor!AG70=0,"",if(ISBLANK(Liquor!AG70),"",if(AND(MOC!$J$164=true,MOC!$J$165=false),MOC!$I$164&amp;$B$5421,if(AND(MOC!$J$164=false,MOC!$J$165=true),$B$5421&amp;MOC!$I$165,if(AND(MOC!$J$164=true,MOC!$J$165=true),MOC!$I$164&amp;$B$5421&amp;MOC!$I$165,$B$5421)))))," Double ","")</f>
        <v/>
      </c>
      <c r="H5482" s="780">
        <f t="shared" si="55"/>
        <v>61</v>
      </c>
    </row>
    <row r="5483">
      <c r="A5483" s="779"/>
      <c r="D5483" s="795" t="str">
        <f>if(Liquor!AJ71=0,"",if(ISBLANK(Liquor!AJ71),"",if(AND(MOC!$J$161=true,MOC!$J$162=false),MOC!$I$164&amp;Liquor!AG71,if(AND(MOC!$J$161=false,MOC!$J$162=true),Liquor!AG71&amp;MOC!$I$162,if(AND(MOC!$J$161=true,MOC!$J$162=true),MOC!$I$161&amp;Liquor!AG71&amp;MOC!$I$165,Liquor!AG71)))))</f>
        <v/>
      </c>
      <c r="E5483" s="450" t="str">
        <f>if(Liquor!AG71=0,"",if(ISBLANK(Liquor!AG71),"",Liquor!AG71))</f>
        <v/>
      </c>
      <c r="G5483" s="450" t="str">
        <f>Substitute(if(Liquor!AG71=0,"",if(ISBLANK(Liquor!AG71),"",if(AND(MOC!$J$164=true,MOC!$J$165=false),MOC!$I$164&amp;$B$5421,if(AND(MOC!$J$164=false,MOC!$J$165=true),$B$5421&amp;MOC!$I$165,if(AND(MOC!$J$164=true,MOC!$J$165=true),MOC!$I$164&amp;$B$5421&amp;MOC!$I$165,$B$5421)))))," Double ","")</f>
        <v/>
      </c>
      <c r="H5483" s="780">
        <f t="shared" si="55"/>
        <v>62</v>
      </c>
    </row>
    <row r="5484">
      <c r="A5484" s="779"/>
      <c r="D5484" s="795" t="str">
        <f>if(Liquor!AJ72=0,"",if(ISBLANK(Liquor!AJ72),"",if(AND(MOC!$J$161=true,MOC!$J$162=false),MOC!$I$164&amp;Liquor!AG72,if(AND(MOC!$J$161=false,MOC!$J$162=true),Liquor!AG72&amp;MOC!$I$162,if(AND(MOC!$J$161=true,MOC!$J$162=true),MOC!$I$161&amp;Liquor!AG72&amp;MOC!$I$165,Liquor!AG72)))))</f>
        <v/>
      </c>
      <c r="E5484" s="450" t="str">
        <f>if(Liquor!AG72=0,"",if(ISBLANK(Liquor!AG72),"",Liquor!AG72))</f>
        <v/>
      </c>
      <c r="G5484" s="450" t="str">
        <f>Substitute(if(Liquor!AG72=0,"",if(ISBLANK(Liquor!AG72),"",if(AND(MOC!$J$164=true,MOC!$J$165=false),MOC!$I$164&amp;$B$5421,if(AND(MOC!$J$164=false,MOC!$J$165=true),$B$5421&amp;MOC!$I$165,if(AND(MOC!$J$164=true,MOC!$J$165=true),MOC!$I$164&amp;$B$5421&amp;MOC!$I$165,$B$5421)))))," Double ","")</f>
        <v/>
      </c>
      <c r="H5484" s="780">
        <f t="shared" si="55"/>
        <v>63</v>
      </c>
    </row>
    <row r="5485">
      <c r="A5485" s="779"/>
      <c r="D5485" s="795" t="str">
        <f>if(Liquor!AJ73=0,"",if(ISBLANK(Liquor!AJ73),"",if(AND(MOC!$J$161=true,MOC!$J$162=false),MOC!$I$164&amp;Liquor!AG73,if(AND(MOC!$J$161=false,MOC!$J$162=true),Liquor!AG73&amp;MOC!$I$162,if(AND(MOC!$J$161=true,MOC!$J$162=true),MOC!$I$161&amp;Liquor!AG73&amp;MOC!$I$165,Liquor!AG73)))))</f>
        <v/>
      </c>
      <c r="E5485" s="450" t="str">
        <f>if(Liquor!AG73=0,"",if(ISBLANK(Liquor!AG73),"",Liquor!AG73))</f>
        <v/>
      </c>
      <c r="G5485" s="450" t="str">
        <f>Substitute(if(Liquor!AG73=0,"",if(ISBLANK(Liquor!AG73),"",if(AND(MOC!$J$164=true,MOC!$J$165=false),MOC!$I$164&amp;$B$5421,if(AND(MOC!$J$164=false,MOC!$J$165=true),$B$5421&amp;MOC!$I$165,if(AND(MOC!$J$164=true,MOC!$J$165=true),MOC!$I$164&amp;$B$5421&amp;MOC!$I$165,$B$5421)))))," Double ","")</f>
        <v/>
      </c>
      <c r="H5485" s="780">
        <f t="shared" si="55"/>
        <v>64</v>
      </c>
    </row>
    <row r="5486">
      <c r="A5486" s="779"/>
      <c r="D5486" s="795" t="str">
        <f>if(Liquor!AJ74=0,"",if(ISBLANK(Liquor!AJ74),"",if(AND(MOC!$J$161=true,MOC!$J$162=false),MOC!$I$164&amp;Liquor!AG74,if(AND(MOC!$J$161=false,MOC!$J$162=true),Liquor!AG74&amp;MOC!$I$162,if(AND(MOC!$J$161=true,MOC!$J$162=true),MOC!$I$161&amp;Liquor!AG74&amp;MOC!$I$165,Liquor!AG74)))))</f>
        <v/>
      </c>
      <c r="E5486" s="450" t="str">
        <f>if(Liquor!AG74=0,"",if(ISBLANK(Liquor!AG74),"",Liquor!AG74))</f>
        <v/>
      </c>
      <c r="G5486" s="450" t="str">
        <f>Substitute(if(Liquor!AG74=0,"",if(ISBLANK(Liquor!AG74),"",if(AND(MOC!$J$164=true,MOC!$J$165=false),MOC!$I$164&amp;$B$5421,if(AND(MOC!$J$164=false,MOC!$J$165=true),$B$5421&amp;MOC!$I$165,if(AND(MOC!$J$164=true,MOC!$J$165=true),MOC!$I$164&amp;$B$5421&amp;MOC!$I$165,$B$5421)))))," Double ","")</f>
        <v/>
      </c>
      <c r="H5486" s="780">
        <f t="shared" si="55"/>
        <v>65</v>
      </c>
    </row>
    <row r="5487">
      <c r="A5487" s="779"/>
      <c r="D5487" s="795" t="str">
        <f>if(Liquor!AJ75=0,"",if(ISBLANK(Liquor!AJ75),"",if(AND(MOC!$J$161=true,MOC!$J$162=false),MOC!$I$164&amp;Liquor!AG75,if(AND(MOC!$J$161=false,MOC!$J$162=true),Liquor!AG75&amp;MOC!$I$162,if(AND(MOC!$J$161=true,MOC!$J$162=true),MOC!$I$161&amp;Liquor!AG75&amp;MOC!$I$165,Liquor!AG75)))))</f>
        <v/>
      </c>
      <c r="E5487" s="450" t="str">
        <f>if(Liquor!AG75=0,"",if(ISBLANK(Liquor!AG75),"",Liquor!AG75))</f>
        <v/>
      </c>
      <c r="G5487" s="450" t="str">
        <f>Substitute(if(Liquor!AG75=0,"",if(ISBLANK(Liquor!AG75),"",if(AND(MOC!$J$164=true,MOC!$J$165=false),MOC!$I$164&amp;$B$5421,if(AND(MOC!$J$164=false,MOC!$J$165=true),$B$5421&amp;MOC!$I$165,if(AND(MOC!$J$164=true,MOC!$J$165=true),MOC!$I$164&amp;$B$5421&amp;MOC!$I$165,$B$5421)))))," Double ","")</f>
        <v/>
      </c>
      <c r="H5487" s="780">
        <f t="shared" si="55"/>
        <v>66</v>
      </c>
    </row>
    <row r="5488">
      <c r="A5488" s="779"/>
      <c r="D5488" s="795" t="str">
        <f>if(Liquor!AJ76=0,"",if(ISBLANK(Liquor!AJ76),"",if(AND(MOC!$J$161=true,MOC!$J$162=false),MOC!$I$164&amp;Liquor!AG76,if(AND(MOC!$J$161=false,MOC!$J$162=true),Liquor!AG76&amp;MOC!$I$162,if(AND(MOC!$J$161=true,MOC!$J$162=true),MOC!$I$161&amp;Liquor!AG76&amp;MOC!$I$165,Liquor!AG76)))))</f>
        <v/>
      </c>
      <c r="E5488" s="450" t="str">
        <f>if(Liquor!AG76=0,"",if(ISBLANK(Liquor!AG76),"",Liquor!AG76))</f>
        <v/>
      </c>
      <c r="G5488" s="450" t="str">
        <f>Substitute(if(Liquor!AG76=0,"",if(ISBLANK(Liquor!AG76),"",if(AND(MOC!$J$164=true,MOC!$J$165=false),MOC!$I$164&amp;$B$5421,if(AND(MOC!$J$164=false,MOC!$J$165=true),$B$5421&amp;MOC!$I$165,if(AND(MOC!$J$164=true,MOC!$J$165=true),MOC!$I$164&amp;$B$5421&amp;MOC!$I$165,$B$5421)))))," Double ","")</f>
        <v/>
      </c>
      <c r="H5488" s="780">
        <f t="shared" si="55"/>
        <v>67</v>
      </c>
    </row>
    <row r="5489">
      <c r="A5489" s="779"/>
      <c r="D5489" s="795" t="str">
        <f>if(Liquor!AJ77=0,"",if(ISBLANK(Liquor!AJ77),"",if(AND(MOC!$J$161=true,MOC!$J$162=false),MOC!$I$164&amp;Liquor!AG77,if(AND(MOC!$J$161=false,MOC!$J$162=true),Liquor!AG77&amp;MOC!$I$162,if(AND(MOC!$J$161=true,MOC!$J$162=true),MOC!$I$161&amp;Liquor!AG77&amp;MOC!$I$165,Liquor!AG77)))))</f>
        <v/>
      </c>
      <c r="E5489" s="450" t="str">
        <f>if(Liquor!AG77=0,"",if(ISBLANK(Liquor!AG77),"",Liquor!AG77))</f>
        <v/>
      </c>
      <c r="G5489" s="450" t="str">
        <f>Substitute(if(Liquor!AG77=0,"",if(ISBLANK(Liquor!AG77),"",if(AND(MOC!$J$164=true,MOC!$J$165=false),MOC!$I$164&amp;$B$5421,if(AND(MOC!$J$164=false,MOC!$J$165=true),$B$5421&amp;MOC!$I$165,if(AND(MOC!$J$164=true,MOC!$J$165=true),MOC!$I$164&amp;$B$5421&amp;MOC!$I$165,$B$5421)))))," Double ","")</f>
        <v/>
      </c>
      <c r="H5489" s="780">
        <f t="shared" si="55"/>
        <v>68</v>
      </c>
    </row>
    <row r="5490">
      <c r="A5490" s="779"/>
      <c r="D5490" s="795" t="str">
        <f>if(Liquor!AJ78=0,"",if(ISBLANK(Liquor!AJ78),"",if(AND(MOC!$J$161=true,MOC!$J$162=false),MOC!$I$164&amp;Liquor!AG78,if(AND(MOC!$J$161=false,MOC!$J$162=true),Liquor!AG78&amp;MOC!$I$162,if(AND(MOC!$J$161=true,MOC!$J$162=true),MOC!$I$161&amp;Liquor!AG78&amp;MOC!$I$165,Liquor!AG78)))))</f>
        <v/>
      </c>
      <c r="E5490" s="450" t="str">
        <f>if(Liquor!AG78=0,"",if(ISBLANK(Liquor!AG78),"",Liquor!AG78))</f>
        <v/>
      </c>
      <c r="G5490" s="450" t="str">
        <f>Substitute(if(Liquor!AG78=0,"",if(ISBLANK(Liquor!AG78),"",if(AND(MOC!$J$164=true,MOC!$J$165=false),MOC!$I$164&amp;$B$5421,if(AND(MOC!$J$164=false,MOC!$J$165=true),$B$5421&amp;MOC!$I$165,if(AND(MOC!$J$164=true,MOC!$J$165=true),MOC!$I$164&amp;$B$5421&amp;MOC!$I$165,$B$5421)))))," Double ","")</f>
        <v/>
      </c>
      <c r="H5490" s="780">
        <f t="shared" si="55"/>
        <v>69</v>
      </c>
    </row>
    <row r="5491">
      <c r="A5491" s="779"/>
      <c r="D5491" s="795" t="str">
        <f>if(Liquor!AJ79=0,"",if(ISBLANK(Liquor!AJ79),"",if(AND(MOC!$J$161=true,MOC!$J$162=false),MOC!$I$164&amp;Liquor!AG79,if(AND(MOC!$J$161=false,MOC!$J$162=true),Liquor!AG79&amp;MOC!$I$162,if(AND(MOC!$J$161=true,MOC!$J$162=true),MOC!$I$161&amp;Liquor!AG79&amp;MOC!$I$165,Liquor!AG79)))))</f>
        <v/>
      </c>
      <c r="E5491" s="450" t="str">
        <f>if(Liquor!AG79=0,"",if(ISBLANK(Liquor!AG79),"",Liquor!AG79))</f>
        <v/>
      </c>
      <c r="G5491" s="450" t="str">
        <f>Substitute(if(Liquor!AG79=0,"",if(ISBLANK(Liquor!AG79),"",if(AND(MOC!$J$164=true,MOC!$J$165=false),MOC!$I$164&amp;$B$5421,if(AND(MOC!$J$164=false,MOC!$J$165=true),$B$5421&amp;MOC!$I$165,if(AND(MOC!$J$164=true,MOC!$J$165=true),MOC!$I$164&amp;$B$5421&amp;MOC!$I$165,$B$5421)))))," Double ","")</f>
        <v/>
      </c>
      <c r="H5491" s="780">
        <f t="shared" si="55"/>
        <v>70</v>
      </c>
    </row>
    <row r="5492">
      <c r="A5492" s="779"/>
      <c r="D5492" s="795" t="str">
        <f>if(Liquor!AJ80=0,"",if(ISBLANK(Liquor!AJ80),"",if(AND(MOC!$J$161=true,MOC!$J$162=false),MOC!$I$164&amp;Liquor!AG80,if(AND(MOC!$J$161=false,MOC!$J$162=true),Liquor!AG80&amp;MOC!$I$162,if(AND(MOC!$J$161=true,MOC!$J$162=true),MOC!$I$161&amp;Liquor!AG80&amp;MOC!$I$165,Liquor!AG80)))))</f>
        <v/>
      </c>
      <c r="E5492" s="450" t="str">
        <f>if(Liquor!AG80=0,"",if(ISBLANK(Liquor!AG80),"",Liquor!AG80))</f>
        <v/>
      </c>
      <c r="G5492" s="450" t="str">
        <f>Substitute(if(Liquor!AG80=0,"",if(ISBLANK(Liquor!AG80),"",if(AND(MOC!$J$164=true,MOC!$J$165=false),MOC!$I$164&amp;$B$5421,if(AND(MOC!$J$164=false,MOC!$J$165=true),$B$5421&amp;MOC!$I$165,if(AND(MOC!$J$164=true,MOC!$J$165=true),MOC!$I$164&amp;$B$5421&amp;MOC!$I$165,$B$5421)))))," Double ","")</f>
        <v/>
      </c>
      <c r="H5492" s="780">
        <f t="shared" si="55"/>
        <v>71</v>
      </c>
    </row>
    <row r="5493">
      <c r="A5493" s="779"/>
      <c r="D5493" s="795" t="str">
        <f>if(Liquor!AJ81=0,"",if(ISBLANK(Liquor!AJ81),"",if(AND(MOC!$J$161=true,MOC!$J$162=false),MOC!$I$164&amp;Liquor!AG81,if(AND(MOC!$J$161=false,MOC!$J$162=true),Liquor!AG81&amp;MOC!$I$162,if(AND(MOC!$J$161=true,MOC!$J$162=true),MOC!$I$161&amp;Liquor!AG81&amp;MOC!$I$165,Liquor!AG81)))))</f>
        <v/>
      </c>
      <c r="E5493" s="450" t="str">
        <f>if(Liquor!AG81=0,"",if(ISBLANK(Liquor!AG81),"",Liquor!AG81))</f>
        <v/>
      </c>
      <c r="G5493" s="450" t="str">
        <f>Substitute(if(Liquor!AG81=0,"",if(ISBLANK(Liquor!AG81),"",if(AND(MOC!$J$164=true,MOC!$J$165=false),MOC!$I$164&amp;$B$5421,if(AND(MOC!$J$164=false,MOC!$J$165=true),$B$5421&amp;MOC!$I$165,if(AND(MOC!$J$164=true,MOC!$J$165=true),MOC!$I$164&amp;$B$5421&amp;MOC!$I$165,$B$5421)))))," Double ","")</f>
        <v/>
      </c>
      <c r="H5493" s="780">
        <f t="shared" si="55"/>
        <v>72</v>
      </c>
    </row>
    <row r="5494">
      <c r="A5494" s="779"/>
      <c r="D5494" s="795" t="str">
        <f>if(Liquor!AJ82=0,"",if(ISBLANK(Liquor!AJ82),"",if(AND(MOC!$J$161=true,MOC!$J$162=false),MOC!$I$164&amp;Liquor!AG82,if(AND(MOC!$J$161=false,MOC!$J$162=true),Liquor!AG82&amp;MOC!$I$162,if(AND(MOC!$J$161=true,MOC!$J$162=true),MOC!$I$161&amp;Liquor!AG82&amp;MOC!$I$165,Liquor!AG82)))))</f>
        <v/>
      </c>
      <c r="E5494" s="450" t="str">
        <f>if(Liquor!AG82=0,"",if(ISBLANK(Liquor!AG82),"",Liquor!AG82))</f>
        <v/>
      </c>
      <c r="G5494" s="450" t="str">
        <f>Substitute(if(Liquor!AG82=0,"",if(ISBLANK(Liquor!AG82),"",if(AND(MOC!$J$164=true,MOC!$J$165=false),MOC!$I$164&amp;$B$5421,if(AND(MOC!$J$164=false,MOC!$J$165=true),$B$5421&amp;MOC!$I$165,if(AND(MOC!$J$164=true,MOC!$J$165=true),MOC!$I$164&amp;$B$5421&amp;MOC!$I$165,$B$5421)))))," Double ","")</f>
        <v/>
      </c>
      <c r="H5494" s="780">
        <f t="shared" si="55"/>
        <v>73</v>
      </c>
    </row>
    <row r="5495">
      <c r="A5495" s="779"/>
      <c r="D5495" s="795" t="str">
        <f>if(Liquor!AJ83=0,"",if(ISBLANK(Liquor!AJ83),"",if(AND(MOC!$J$161=true,MOC!$J$162=false),MOC!$I$164&amp;Liquor!AG83,if(AND(MOC!$J$161=false,MOC!$J$162=true),Liquor!AG83&amp;MOC!$I$162,if(AND(MOC!$J$161=true,MOC!$J$162=true),MOC!$I$161&amp;Liquor!AG83&amp;MOC!$I$165,Liquor!AG83)))))</f>
        <v/>
      </c>
      <c r="E5495" s="450" t="str">
        <f>if(Liquor!AG83=0,"",if(ISBLANK(Liquor!AG83),"",Liquor!AG83))</f>
        <v/>
      </c>
      <c r="G5495" s="450" t="str">
        <f>Substitute(if(Liquor!AG83=0,"",if(ISBLANK(Liquor!AG83),"",if(AND(MOC!$J$164=true,MOC!$J$165=false),MOC!$I$164&amp;$B$5421,if(AND(MOC!$J$164=false,MOC!$J$165=true),$B$5421&amp;MOC!$I$165,if(AND(MOC!$J$164=true,MOC!$J$165=true),MOC!$I$164&amp;$B$5421&amp;MOC!$I$165,$B$5421)))))," Double ","")</f>
        <v/>
      </c>
      <c r="H5495" s="780">
        <f t="shared" si="55"/>
        <v>74</v>
      </c>
    </row>
    <row r="5496">
      <c r="A5496" s="779"/>
      <c r="D5496" s="795" t="str">
        <f>if(Liquor!AJ84=0,"",if(ISBLANK(Liquor!AJ84),"",if(AND(MOC!$J$161=true,MOC!$J$162=false),MOC!$I$164&amp;Liquor!AG84,if(AND(MOC!$J$161=false,MOC!$J$162=true),Liquor!AG84&amp;MOC!$I$162,if(AND(MOC!$J$161=true,MOC!$J$162=true),MOC!$I$161&amp;Liquor!AG84&amp;MOC!$I$165,Liquor!AG84)))))</f>
        <v/>
      </c>
      <c r="E5496" s="450" t="str">
        <f>if(Liquor!AG84=0,"",if(ISBLANK(Liquor!AG84),"",Liquor!AG84))</f>
        <v/>
      </c>
      <c r="G5496" s="450" t="str">
        <f>Substitute(if(Liquor!AG84=0,"",if(ISBLANK(Liquor!AG84),"",if(AND(MOC!$J$164=true,MOC!$J$165=false),MOC!$I$164&amp;$B$5421,if(AND(MOC!$J$164=false,MOC!$J$165=true),$B$5421&amp;MOC!$I$165,if(AND(MOC!$J$164=true,MOC!$J$165=true),MOC!$I$164&amp;$B$5421&amp;MOC!$I$165,$B$5421)))))," Double ","")</f>
        <v/>
      </c>
      <c r="H5496" s="780">
        <f t="shared" si="55"/>
        <v>75</v>
      </c>
    </row>
    <row r="5497">
      <c r="A5497" s="779"/>
      <c r="D5497" s="795" t="str">
        <f>if(Liquor!AJ85=0,"",if(ISBLANK(Liquor!AJ85),"",if(AND(MOC!$J$161=true,MOC!$J$162=false),MOC!$I$164&amp;Liquor!AG85,if(AND(MOC!$J$161=false,MOC!$J$162=true),Liquor!AG85&amp;MOC!$I$162,if(AND(MOC!$J$161=true,MOC!$J$162=true),MOC!$I$161&amp;Liquor!AG85&amp;MOC!$I$165,Liquor!AG85)))))</f>
        <v/>
      </c>
      <c r="E5497" s="450" t="str">
        <f>if(Liquor!AG85=0,"",if(ISBLANK(Liquor!AG85),"",Liquor!AG85))</f>
        <v/>
      </c>
      <c r="G5497" s="450" t="str">
        <f>Substitute(if(Liquor!AG85=0,"",if(ISBLANK(Liquor!AG85),"",if(AND(MOC!$J$164=true,MOC!$J$165=false),MOC!$I$164&amp;$B$5421,if(AND(MOC!$J$164=false,MOC!$J$165=true),$B$5421&amp;MOC!$I$165,if(AND(MOC!$J$164=true,MOC!$J$165=true),MOC!$I$164&amp;$B$5421&amp;MOC!$I$165,$B$5421)))))," Double ","")</f>
        <v/>
      </c>
      <c r="H5497" s="780">
        <f t="shared" si="55"/>
        <v>76</v>
      </c>
    </row>
    <row r="5498">
      <c r="A5498" s="779"/>
      <c r="D5498" s="795" t="str">
        <f>if(Liquor!AJ86=0,"",if(ISBLANK(Liquor!AJ86),"",if(AND(MOC!$J$161=true,MOC!$J$162=false),MOC!$I$164&amp;Liquor!AG86,if(AND(MOC!$J$161=false,MOC!$J$162=true),Liquor!AG86&amp;MOC!$I$162,if(AND(MOC!$J$161=true,MOC!$J$162=true),MOC!$I$161&amp;Liquor!AG86&amp;MOC!$I$165,Liquor!AG86)))))</f>
        <v/>
      </c>
      <c r="E5498" s="450" t="str">
        <f>if(Liquor!AG86=0,"",if(ISBLANK(Liquor!AG86),"",Liquor!AG86))</f>
        <v/>
      </c>
      <c r="G5498" s="450" t="str">
        <f>Substitute(if(Liquor!AG86=0,"",if(ISBLANK(Liquor!AG86),"",if(AND(MOC!$J$164=true,MOC!$J$165=false),MOC!$I$164&amp;$B$5421,if(AND(MOC!$J$164=false,MOC!$J$165=true),$B$5421&amp;MOC!$I$165,if(AND(MOC!$J$164=true,MOC!$J$165=true),MOC!$I$164&amp;$B$5421&amp;MOC!$I$165,$B$5421)))))," Double ","")</f>
        <v/>
      </c>
      <c r="H5498" s="780">
        <f t="shared" si="55"/>
        <v>77</v>
      </c>
    </row>
    <row r="5499">
      <c r="A5499" s="779"/>
      <c r="D5499" s="795" t="str">
        <f>if(Liquor!AJ87=0,"",if(ISBLANK(Liquor!AJ87),"",if(AND(MOC!$J$161=true,MOC!$J$162=false),MOC!$I$164&amp;Liquor!AG87,if(AND(MOC!$J$161=false,MOC!$J$162=true),Liquor!AG87&amp;MOC!$I$162,if(AND(MOC!$J$161=true,MOC!$J$162=true),MOC!$I$161&amp;Liquor!AG87&amp;MOC!$I$165,Liquor!AG87)))))</f>
        <v/>
      </c>
      <c r="E5499" s="450" t="str">
        <f>if(Liquor!AG87=0,"",if(ISBLANK(Liquor!AG87),"",Liquor!AG87))</f>
        <v/>
      </c>
      <c r="G5499" s="450" t="str">
        <f>Substitute(if(Liquor!AG87=0,"",if(ISBLANK(Liquor!AG87),"",if(AND(MOC!$J$164=true,MOC!$J$165=false),MOC!$I$164&amp;$B$5421,if(AND(MOC!$J$164=false,MOC!$J$165=true),$B$5421&amp;MOC!$I$165,if(AND(MOC!$J$164=true,MOC!$J$165=true),MOC!$I$164&amp;$B$5421&amp;MOC!$I$165,$B$5421)))))," Double ","")</f>
        <v/>
      </c>
      <c r="H5499" s="780">
        <f t="shared" si="55"/>
        <v>78</v>
      </c>
    </row>
    <row r="5500">
      <c r="A5500" s="779"/>
      <c r="D5500" s="795" t="str">
        <f>if(Liquor!AJ88=0,"",if(ISBLANK(Liquor!AJ88),"",if(AND(MOC!$J$161=true,MOC!$J$162=false),MOC!$I$164&amp;Liquor!AG88,if(AND(MOC!$J$161=false,MOC!$J$162=true),Liquor!AG88&amp;MOC!$I$162,if(AND(MOC!$J$161=true,MOC!$J$162=true),MOC!$I$161&amp;Liquor!AG88&amp;MOC!$I$165,Liquor!AG88)))))</f>
        <v/>
      </c>
      <c r="E5500" s="450" t="str">
        <f>if(Liquor!AG88=0,"",if(ISBLANK(Liquor!AG88),"",Liquor!AG88))</f>
        <v/>
      </c>
      <c r="G5500" s="450" t="str">
        <f>Substitute(if(Liquor!AG88=0,"",if(ISBLANK(Liquor!AG88),"",if(AND(MOC!$J$164=true,MOC!$J$165=false),MOC!$I$164&amp;$B$5421,if(AND(MOC!$J$164=false,MOC!$J$165=true),$B$5421&amp;MOC!$I$165,if(AND(MOC!$J$164=true,MOC!$J$165=true),MOC!$I$164&amp;$B$5421&amp;MOC!$I$165,$B$5421)))))," Double ","")</f>
        <v/>
      </c>
      <c r="H5500" s="780">
        <f t="shared" si="55"/>
        <v>79</v>
      </c>
    </row>
    <row r="5501">
      <c r="A5501" s="779"/>
      <c r="D5501" s="795" t="str">
        <f>if(Liquor!AJ89=0,"",if(ISBLANK(Liquor!AJ89),"",if(AND(MOC!$J$161=true,MOC!$J$162=false),MOC!$I$164&amp;Liquor!AG89,if(AND(MOC!$J$161=false,MOC!$J$162=true),Liquor!AG89&amp;MOC!$I$162,if(AND(MOC!$J$161=true,MOC!$J$162=true),MOC!$I$161&amp;Liquor!AG89&amp;MOC!$I$165,Liquor!AG89)))))</f>
        <v/>
      </c>
      <c r="E5501" s="450" t="str">
        <f>if(Liquor!AG89=0,"",if(ISBLANK(Liquor!AG89),"",Liquor!AG89))</f>
        <v/>
      </c>
      <c r="G5501" s="450" t="str">
        <f>Substitute(if(Liquor!AG89=0,"",if(ISBLANK(Liquor!AG89),"",if(AND(MOC!$J$164=true,MOC!$J$165=false),MOC!$I$164&amp;$B$5421,if(AND(MOC!$J$164=false,MOC!$J$165=true),$B$5421&amp;MOC!$I$165,if(AND(MOC!$J$164=true,MOC!$J$165=true),MOC!$I$164&amp;$B$5421&amp;MOC!$I$165,$B$5421)))))," Double ","")</f>
        <v/>
      </c>
      <c r="H5501" s="780">
        <f t="shared" si="55"/>
        <v>80</v>
      </c>
    </row>
    <row r="5502">
      <c r="A5502" s="779"/>
      <c r="D5502" s="795" t="str">
        <f>if(Liquor!AJ90=0,"",if(ISBLANK(Liquor!AJ90),"",if(AND(MOC!$J$161=true,MOC!$J$162=false),MOC!$I$164&amp;Liquor!AG90,if(AND(MOC!$J$161=false,MOC!$J$162=true),Liquor!AG90&amp;MOC!$I$162,if(AND(MOC!$J$161=true,MOC!$J$162=true),MOC!$I$161&amp;Liquor!AG90&amp;MOC!$I$165,Liquor!AG90)))))</f>
        <v/>
      </c>
      <c r="E5502" s="450" t="str">
        <f>if(Liquor!AG90=0,"",if(ISBLANK(Liquor!AG90),"",Liquor!AG90))</f>
        <v/>
      </c>
      <c r="G5502" s="450" t="str">
        <f>Substitute(if(Liquor!AG90=0,"",if(ISBLANK(Liquor!AG90),"",if(AND(MOC!$J$164=true,MOC!$J$165=false),MOC!$I$164&amp;$B$5421,if(AND(MOC!$J$164=false,MOC!$J$165=true),$B$5421&amp;MOC!$I$165,if(AND(MOC!$J$164=true,MOC!$J$165=true),MOC!$I$164&amp;$B$5421&amp;MOC!$I$165,$B$5421)))))," Double ","")</f>
        <v/>
      </c>
      <c r="H5502" s="780">
        <f t="shared" si="55"/>
        <v>81</v>
      </c>
    </row>
    <row r="5503">
      <c r="A5503" s="779"/>
      <c r="D5503" s="795" t="str">
        <f>if(Liquor!AJ91=0,"",if(ISBLANK(Liquor!AJ91),"",if(AND(MOC!$J$161=true,MOC!$J$162=false),MOC!$I$164&amp;Liquor!AG91,if(AND(MOC!$J$161=false,MOC!$J$162=true),Liquor!AG91&amp;MOC!$I$162,if(AND(MOC!$J$161=true,MOC!$J$162=true),MOC!$I$161&amp;Liquor!AG91&amp;MOC!$I$165,Liquor!AG91)))))</f>
        <v/>
      </c>
      <c r="E5503" s="450" t="str">
        <f>if(Liquor!AG91=0,"",if(ISBLANK(Liquor!AG91),"",Liquor!AG91))</f>
        <v/>
      </c>
      <c r="G5503" s="450" t="str">
        <f>Substitute(if(Liquor!AG91=0,"",if(ISBLANK(Liquor!AG91),"",if(AND(MOC!$J$164=true,MOC!$J$165=false),MOC!$I$164&amp;$B$5421,if(AND(MOC!$J$164=false,MOC!$J$165=true),$B$5421&amp;MOC!$I$165,if(AND(MOC!$J$164=true,MOC!$J$165=true),MOC!$I$164&amp;$B$5421&amp;MOC!$I$165,$B$5421)))))," Double ","")</f>
        <v/>
      </c>
      <c r="H5503" s="780">
        <f t="shared" si="55"/>
        <v>82</v>
      </c>
    </row>
    <row r="5504">
      <c r="A5504" s="779"/>
      <c r="D5504" s="795" t="str">
        <f>if(Liquor!AJ92=0,"",if(ISBLANK(Liquor!AJ92),"",if(AND(MOC!$J$161=true,MOC!$J$162=false),MOC!$I$164&amp;Liquor!AG92,if(AND(MOC!$J$161=false,MOC!$J$162=true),Liquor!AG92&amp;MOC!$I$162,if(AND(MOC!$J$161=true,MOC!$J$162=true),MOC!$I$161&amp;Liquor!AG92&amp;MOC!$I$165,Liquor!AG92)))))</f>
        <v/>
      </c>
      <c r="E5504" s="450" t="str">
        <f>if(Liquor!AG92=0,"",if(ISBLANK(Liquor!AG92),"",Liquor!AG92))</f>
        <v/>
      </c>
      <c r="G5504" s="450" t="str">
        <f>Substitute(if(Liquor!AG92=0,"",if(ISBLANK(Liquor!AG92),"",if(AND(MOC!$J$164=true,MOC!$J$165=false),MOC!$I$164&amp;$B$5421,if(AND(MOC!$J$164=false,MOC!$J$165=true),$B$5421&amp;MOC!$I$165,if(AND(MOC!$J$164=true,MOC!$J$165=true),MOC!$I$164&amp;$B$5421&amp;MOC!$I$165,$B$5421)))))," Double ","")</f>
        <v/>
      </c>
      <c r="H5504" s="780">
        <f t="shared" si="55"/>
        <v>83</v>
      </c>
    </row>
    <row r="5505">
      <c r="A5505" s="779"/>
      <c r="D5505" s="795" t="str">
        <f>if(Liquor!AJ93=0,"",if(ISBLANK(Liquor!AJ93),"",if(AND(MOC!$J$161=true,MOC!$J$162=false),MOC!$I$164&amp;Liquor!AG93,if(AND(MOC!$J$161=false,MOC!$J$162=true),Liquor!AG93&amp;MOC!$I$162,if(AND(MOC!$J$161=true,MOC!$J$162=true),MOC!$I$161&amp;Liquor!AG93&amp;MOC!$I$165,Liquor!AG93)))))</f>
        <v/>
      </c>
      <c r="E5505" s="450" t="str">
        <f>if(Liquor!AG93=0,"",if(ISBLANK(Liquor!AG93),"",Liquor!AG93))</f>
        <v/>
      </c>
      <c r="G5505" s="450" t="str">
        <f>Substitute(if(Liquor!AG93=0,"",if(ISBLANK(Liquor!AG93),"",if(AND(MOC!$J$164=true,MOC!$J$165=false),MOC!$I$164&amp;$B$5421,if(AND(MOC!$J$164=false,MOC!$J$165=true),$B$5421&amp;MOC!$I$165,if(AND(MOC!$J$164=true,MOC!$J$165=true),MOC!$I$164&amp;$B$5421&amp;MOC!$I$165,$B$5421)))))," Double ","")</f>
        <v/>
      </c>
      <c r="H5505" s="780">
        <f t="shared" si="55"/>
        <v>84</v>
      </c>
    </row>
    <row r="5506">
      <c r="A5506" s="779"/>
      <c r="D5506" s="795" t="str">
        <f>if(Liquor!AJ94=0,"",if(ISBLANK(Liquor!AJ94),"",if(AND(MOC!$J$161=true,MOC!$J$162=false),MOC!$I$164&amp;Liquor!AG94,if(AND(MOC!$J$161=false,MOC!$J$162=true),Liquor!AG94&amp;MOC!$I$162,if(AND(MOC!$J$161=true,MOC!$J$162=true),MOC!$I$161&amp;Liquor!AG94&amp;MOC!$I$165,Liquor!AG94)))))</f>
        <v/>
      </c>
      <c r="E5506" s="450" t="str">
        <f>if(Liquor!AG94=0,"",if(ISBLANK(Liquor!AG94),"",Liquor!AG94))</f>
        <v/>
      </c>
      <c r="G5506" s="450" t="str">
        <f>Substitute(if(Liquor!AG94=0,"",if(ISBLANK(Liquor!AG94),"",if(AND(MOC!$J$164=true,MOC!$J$165=false),MOC!$I$164&amp;$B$5421,if(AND(MOC!$J$164=false,MOC!$J$165=true),$B$5421&amp;MOC!$I$165,if(AND(MOC!$J$164=true,MOC!$J$165=true),MOC!$I$164&amp;$B$5421&amp;MOC!$I$165,$B$5421)))))," Double ","")</f>
        <v/>
      </c>
      <c r="H5506" s="780">
        <f t="shared" si="55"/>
        <v>85</v>
      </c>
    </row>
    <row r="5507">
      <c r="A5507" s="779"/>
      <c r="D5507" s="795" t="str">
        <f>if(Liquor!AJ95=0,"",if(ISBLANK(Liquor!AJ95),"",if(AND(MOC!$J$161=true,MOC!$J$162=false),MOC!$I$164&amp;Liquor!AG95,if(AND(MOC!$J$161=false,MOC!$J$162=true),Liquor!AG95&amp;MOC!$I$162,if(AND(MOC!$J$161=true,MOC!$J$162=true),MOC!$I$161&amp;Liquor!AG95&amp;MOC!$I$165,Liquor!AG95)))))</f>
        <v/>
      </c>
      <c r="E5507" s="450" t="str">
        <f>if(Liquor!AG95=0,"",if(ISBLANK(Liquor!AG95),"",Liquor!AG95))</f>
        <v/>
      </c>
      <c r="G5507" s="450" t="str">
        <f>Substitute(if(Liquor!AG95=0,"",if(ISBLANK(Liquor!AG95),"",if(AND(MOC!$J$164=true,MOC!$J$165=false),MOC!$I$164&amp;$B$5421,if(AND(MOC!$J$164=false,MOC!$J$165=true),$B$5421&amp;MOC!$I$165,if(AND(MOC!$J$164=true,MOC!$J$165=true),MOC!$I$164&amp;$B$5421&amp;MOC!$I$165,$B$5421)))))," Double ","")</f>
        <v/>
      </c>
      <c r="H5507" s="780">
        <f t="shared" si="55"/>
        <v>86</v>
      </c>
    </row>
    <row r="5508">
      <c r="A5508" s="779"/>
      <c r="D5508" s="795" t="str">
        <f>if(Liquor!AJ96=0,"",if(ISBLANK(Liquor!AJ96),"",if(AND(MOC!$J$161=true,MOC!$J$162=false),MOC!$I$164&amp;Liquor!AG96,if(AND(MOC!$J$161=false,MOC!$J$162=true),Liquor!AG96&amp;MOC!$I$162,if(AND(MOC!$J$161=true,MOC!$J$162=true),MOC!$I$161&amp;Liquor!AG96&amp;MOC!$I$165,Liquor!AG96)))))</f>
        <v/>
      </c>
      <c r="E5508" s="450" t="str">
        <f>if(Liquor!AG96=0,"",if(ISBLANK(Liquor!AG96),"",Liquor!AG96))</f>
        <v/>
      </c>
      <c r="G5508" s="450" t="str">
        <f>Substitute(if(Liquor!AG96=0,"",if(ISBLANK(Liquor!AG96),"",if(AND(MOC!$J$164=true,MOC!$J$165=false),MOC!$I$164&amp;$B$5421,if(AND(MOC!$J$164=false,MOC!$J$165=true),$B$5421&amp;MOC!$I$165,if(AND(MOC!$J$164=true,MOC!$J$165=true),MOC!$I$164&amp;$B$5421&amp;MOC!$I$165,$B$5421)))))," Double ","")</f>
        <v/>
      </c>
      <c r="H5508" s="780">
        <f t="shared" si="55"/>
        <v>87</v>
      </c>
    </row>
    <row r="5509">
      <c r="A5509" s="779"/>
      <c r="D5509" s="795" t="str">
        <f>if(Liquor!AJ97=0,"",if(ISBLANK(Liquor!AJ97),"",if(AND(MOC!$J$161=true,MOC!$J$162=false),MOC!$I$164&amp;Liquor!AG97,if(AND(MOC!$J$161=false,MOC!$J$162=true),Liquor!AG97&amp;MOC!$I$162,if(AND(MOC!$J$161=true,MOC!$J$162=true),MOC!$I$161&amp;Liquor!AG97&amp;MOC!$I$165,Liquor!AG97)))))</f>
        <v/>
      </c>
      <c r="E5509" s="450" t="str">
        <f>if(Liquor!AG97=0,"",if(ISBLANK(Liquor!AG97),"",Liquor!AG97))</f>
        <v/>
      </c>
      <c r="G5509" s="450" t="str">
        <f>Substitute(if(Liquor!AG97=0,"",if(ISBLANK(Liquor!AG97),"",if(AND(MOC!$J$164=true,MOC!$J$165=false),MOC!$I$164&amp;$B$5421,if(AND(MOC!$J$164=false,MOC!$J$165=true),$B$5421&amp;MOC!$I$165,if(AND(MOC!$J$164=true,MOC!$J$165=true),MOC!$I$164&amp;$B$5421&amp;MOC!$I$165,$B$5421)))))," Double ","")</f>
        <v/>
      </c>
      <c r="H5509" s="780">
        <f t="shared" si="55"/>
        <v>88</v>
      </c>
    </row>
    <row r="5510">
      <c r="A5510" s="779"/>
      <c r="D5510" s="795" t="str">
        <f>if(Liquor!AJ98=0,"",if(ISBLANK(Liquor!AJ98),"",if(AND(MOC!$J$161=true,MOC!$J$162=false),MOC!$I$164&amp;Liquor!AG98,if(AND(MOC!$J$161=false,MOC!$J$162=true),Liquor!AG98&amp;MOC!$I$162,if(AND(MOC!$J$161=true,MOC!$J$162=true),MOC!$I$161&amp;Liquor!AG98&amp;MOC!$I$165,Liquor!AG98)))))</f>
        <v/>
      </c>
      <c r="E5510" s="450" t="str">
        <f>if(Liquor!AG98=0,"",if(ISBLANK(Liquor!AG98),"",Liquor!AG98))</f>
        <v/>
      </c>
      <c r="G5510" s="450" t="str">
        <f>Substitute(if(Liquor!AG98=0,"",if(ISBLANK(Liquor!AG98),"",if(AND(MOC!$J$164=true,MOC!$J$165=false),MOC!$I$164&amp;$B$5421,if(AND(MOC!$J$164=false,MOC!$J$165=true),$B$5421&amp;MOC!$I$165,if(AND(MOC!$J$164=true,MOC!$J$165=true),MOC!$I$164&amp;$B$5421&amp;MOC!$I$165,$B$5421)))))," Double ","")</f>
        <v/>
      </c>
      <c r="H5510" s="780">
        <f t="shared" si="55"/>
        <v>89</v>
      </c>
    </row>
    <row r="5511">
      <c r="A5511" s="779"/>
      <c r="D5511" s="795" t="str">
        <f>if(Liquor!AJ99=0,"",if(ISBLANK(Liquor!AJ99),"",if(AND(MOC!$J$161=true,MOC!$J$162=false),MOC!$I$164&amp;Liquor!AG99,if(AND(MOC!$J$161=false,MOC!$J$162=true),Liquor!AG99&amp;MOC!$I$162,if(AND(MOC!$J$161=true,MOC!$J$162=true),MOC!$I$161&amp;Liquor!AG99&amp;MOC!$I$165,Liquor!AG99)))))</f>
        <v/>
      </c>
      <c r="E5511" s="450" t="str">
        <f>if(Liquor!AG99=0,"",if(ISBLANK(Liquor!AG99),"",Liquor!AG99))</f>
        <v/>
      </c>
      <c r="G5511" s="450" t="str">
        <f>Substitute(if(Liquor!AG99=0,"",if(ISBLANK(Liquor!AG99),"",if(AND(MOC!$J$164=true,MOC!$J$165=false),MOC!$I$164&amp;$B$5421,if(AND(MOC!$J$164=false,MOC!$J$165=true),$B$5421&amp;MOC!$I$165,if(AND(MOC!$J$164=true,MOC!$J$165=true),MOC!$I$164&amp;$B$5421&amp;MOC!$I$165,$B$5421)))))," Double ","")</f>
        <v/>
      </c>
      <c r="H5511" s="780">
        <f t="shared" si="55"/>
        <v>90</v>
      </c>
    </row>
    <row r="5512">
      <c r="A5512" s="779"/>
      <c r="D5512" s="795" t="str">
        <f>if(Liquor!AJ100=0,"",if(ISBLANK(Liquor!AJ100),"",if(AND(MOC!$J$161=true,MOC!$J$162=false),MOC!$I$164&amp;Liquor!AG100,if(AND(MOC!$J$161=false,MOC!$J$162=true),Liquor!AG100&amp;MOC!$I$162,if(AND(MOC!$J$161=true,MOC!$J$162=true),MOC!$I$161&amp;Liquor!AG100&amp;MOC!$I$165,Liquor!AG100)))))</f>
        <v/>
      </c>
      <c r="E5512" s="450" t="str">
        <f>if(Liquor!AG100=0,"",if(ISBLANK(Liquor!AG100),"",Liquor!AG100))</f>
        <v/>
      </c>
      <c r="G5512" s="450" t="str">
        <f>Substitute(if(Liquor!AG100=0,"",if(ISBLANK(Liquor!AG100),"",if(AND(MOC!$J$164=true,MOC!$J$165=false),MOC!$I$164&amp;$B$5421,if(AND(MOC!$J$164=false,MOC!$J$165=true),$B$5421&amp;MOC!$I$165,if(AND(MOC!$J$164=true,MOC!$J$165=true),MOC!$I$164&amp;$B$5421&amp;MOC!$I$165,$B$5421)))))," Double ","")</f>
        <v/>
      </c>
      <c r="H5512" s="780">
        <f t="shared" si="55"/>
        <v>91</v>
      </c>
    </row>
    <row r="5513">
      <c r="A5513" s="779"/>
      <c r="D5513" s="795" t="str">
        <f>if(Liquor!AJ101=0,"",if(ISBLANK(Liquor!AJ101),"",if(AND(MOC!$J$161=true,MOC!$J$162=false),MOC!$I$164&amp;Liquor!AG101,if(AND(MOC!$J$161=false,MOC!$J$162=true),Liquor!AG101&amp;MOC!$I$162,if(AND(MOC!$J$161=true,MOC!$J$162=true),MOC!$I$161&amp;Liquor!AG101&amp;MOC!$I$165,Liquor!AG101)))))</f>
        <v/>
      </c>
      <c r="E5513" s="450" t="str">
        <f>if(Liquor!AG101=0,"",if(ISBLANK(Liquor!AG101),"",Liquor!AG101))</f>
        <v/>
      </c>
      <c r="G5513" s="450" t="str">
        <f>Substitute(if(Liquor!AG101=0,"",if(ISBLANK(Liquor!AG101),"",if(AND(MOC!$J$164=true,MOC!$J$165=false),MOC!$I$164&amp;$B$5421,if(AND(MOC!$J$164=false,MOC!$J$165=true),$B$5421&amp;MOC!$I$165,if(AND(MOC!$J$164=true,MOC!$J$165=true),MOC!$I$164&amp;$B$5421&amp;MOC!$I$165,$B$5421)))))," Double ","")</f>
        <v/>
      </c>
      <c r="H5513" s="780">
        <f t="shared" si="55"/>
        <v>92</v>
      </c>
    </row>
    <row r="5514">
      <c r="A5514" s="779"/>
      <c r="D5514" s="795" t="str">
        <f>if(Liquor!AJ102=0,"",if(ISBLANK(Liquor!AJ102),"",if(AND(MOC!$J$161=true,MOC!$J$162=false),MOC!$I$164&amp;Liquor!AG102,if(AND(MOC!$J$161=false,MOC!$J$162=true),Liquor!AG102&amp;MOC!$I$162,if(AND(MOC!$J$161=true,MOC!$J$162=true),MOC!$I$161&amp;Liquor!AG102&amp;MOC!$I$165,Liquor!AG102)))))</f>
        <v/>
      </c>
      <c r="E5514" s="450" t="str">
        <f>if(Liquor!AG102=0,"",if(ISBLANK(Liquor!AG102),"",Liquor!AG102))</f>
        <v/>
      </c>
      <c r="G5514" s="450" t="str">
        <f>Substitute(if(Liquor!AG102=0,"",if(ISBLANK(Liquor!AG102),"",if(AND(MOC!$J$164=true,MOC!$J$165=false),MOC!$I$164&amp;$B$5421,if(AND(MOC!$J$164=false,MOC!$J$165=true),$B$5421&amp;MOC!$I$165,if(AND(MOC!$J$164=true,MOC!$J$165=true),MOC!$I$164&amp;$B$5421&amp;MOC!$I$165,$B$5421)))))," Double ","")</f>
        <v/>
      </c>
      <c r="H5514" s="780">
        <f t="shared" si="55"/>
        <v>93</v>
      </c>
    </row>
    <row r="5515">
      <c r="A5515" s="779"/>
      <c r="D5515" s="795" t="str">
        <f>if(Liquor!AJ103=0,"",if(ISBLANK(Liquor!AJ103),"",if(AND(MOC!$J$161=true,MOC!$J$162=false),MOC!$I$164&amp;Liquor!AG103,if(AND(MOC!$J$161=false,MOC!$J$162=true),Liquor!AG103&amp;MOC!$I$162,if(AND(MOC!$J$161=true,MOC!$J$162=true),MOC!$I$161&amp;Liquor!AG103&amp;MOC!$I$165,Liquor!AG103)))))</f>
        <v/>
      </c>
      <c r="E5515" s="450" t="str">
        <f>if(Liquor!AG103=0,"",if(ISBLANK(Liquor!AG103),"",Liquor!AG103))</f>
        <v/>
      </c>
      <c r="G5515" s="450" t="str">
        <f>Substitute(if(Liquor!AG103=0,"",if(ISBLANK(Liquor!AG103),"",if(AND(MOC!$J$164=true,MOC!$J$165=false),MOC!$I$164&amp;$B$5421,if(AND(MOC!$J$164=false,MOC!$J$165=true),$B$5421&amp;MOC!$I$165,if(AND(MOC!$J$164=true,MOC!$J$165=true),MOC!$I$164&amp;$B$5421&amp;MOC!$I$165,$B$5421)))))," Double ","")</f>
        <v/>
      </c>
      <c r="H5515" s="780">
        <f t="shared" si="55"/>
        <v>94</v>
      </c>
    </row>
    <row r="5516">
      <c r="A5516" s="779"/>
      <c r="D5516" s="795" t="str">
        <f>if(Liquor!AJ104=0,"",if(ISBLANK(Liquor!AJ104),"",if(AND(MOC!$J$161=true,MOC!$J$162=false),MOC!$I$164&amp;Liquor!AG104,if(AND(MOC!$J$161=false,MOC!$J$162=true),Liquor!AG104&amp;MOC!$I$162,if(AND(MOC!$J$161=true,MOC!$J$162=true),MOC!$I$161&amp;Liquor!AG104&amp;MOC!$I$165,Liquor!AG104)))))</f>
        <v/>
      </c>
      <c r="E5516" s="450" t="str">
        <f>if(Liquor!AG104=0,"",if(ISBLANK(Liquor!AG104),"",Liquor!AG104))</f>
        <v/>
      </c>
      <c r="G5516" s="450" t="str">
        <f>Substitute(if(Liquor!AG104=0,"",if(ISBLANK(Liquor!AG104),"",if(AND(MOC!$J$164=true,MOC!$J$165=false),MOC!$I$164&amp;$B$5421,if(AND(MOC!$J$164=false,MOC!$J$165=true),$B$5421&amp;MOC!$I$165,if(AND(MOC!$J$164=true,MOC!$J$165=true),MOC!$I$164&amp;$B$5421&amp;MOC!$I$165,$B$5421)))))," Double ","")</f>
        <v/>
      </c>
      <c r="H5516" s="780">
        <f t="shared" si="55"/>
        <v>95</v>
      </c>
    </row>
    <row r="5517">
      <c r="A5517" s="779"/>
      <c r="D5517" s="795" t="str">
        <f>if(Liquor!AJ105=0,"",if(ISBLANK(Liquor!AJ105),"",if(AND(MOC!$J$161=true,MOC!$J$162=false),MOC!$I$164&amp;Liquor!AG105,if(AND(MOC!$J$161=false,MOC!$J$162=true),Liquor!AG105&amp;MOC!$I$162,if(AND(MOC!$J$161=true,MOC!$J$162=true),MOC!$I$161&amp;Liquor!AG105&amp;MOC!$I$165,Liquor!AG105)))))</f>
        <v/>
      </c>
      <c r="E5517" s="450" t="str">
        <f>if(Liquor!AG105=0,"",if(ISBLANK(Liquor!AG105),"",Liquor!AG105))</f>
        <v/>
      </c>
      <c r="G5517" s="450" t="str">
        <f>Substitute(if(Liquor!AG105=0,"",if(ISBLANK(Liquor!AG105),"",if(AND(MOC!$J$164=true,MOC!$J$165=false),MOC!$I$164&amp;$B$5421,if(AND(MOC!$J$164=false,MOC!$J$165=true),$B$5421&amp;MOC!$I$165,if(AND(MOC!$J$164=true,MOC!$J$165=true),MOC!$I$164&amp;$B$5421&amp;MOC!$I$165,$B$5421)))))," Double ","")</f>
        <v/>
      </c>
      <c r="H5517" s="780">
        <f t="shared" si="55"/>
        <v>96</v>
      </c>
    </row>
    <row r="5518">
      <c r="A5518" s="779"/>
      <c r="D5518" s="795" t="str">
        <f>if(Liquor!AJ106=0,"",if(ISBLANK(Liquor!AJ106),"",if(AND(MOC!$J$161=true,MOC!$J$162=false),MOC!$I$164&amp;Liquor!AG106,if(AND(MOC!$J$161=false,MOC!$J$162=true),Liquor!AG106&amp;MOC!$I$162,if(AND(MOC!$J$161=true,MOC!$J$162=true),MOC!$I$161&amp;Liquor!AG106&amp;MOC!$I$165,Liquor!AG106)))))</f>
        <v/>
      </c>
      <c r="E5518" s="450" t="str">
        <f>if(Liquor!AG106=0,"",if(ISBLANK(Liquor!AG106),"",Liquor!AG106))</f>
        <v/>
      </c>
      <c r="G5518" s="450" t="str">
        <f>Substitute(if(Liquor!AG106=0,"",if(ISBLANK(Liquor!AG106),"",if(AND(MOC!$J$164=true,MOC!$J$165=false),MOC!$I$164&amp;$B$5421,if(AND(MOC!$J$164=false,MOC!$J$165=true),$B$5421&amp;MOC!$I$165,if(AND(MOC!$J$164=true,MOC!$J$165=true),MOC!$I$164&amp;$B$5421&amp;MOC!$I$165,$B$5421)))))," Double ","")</f>
        <v/>
      </c>
      <c r="H5518" s="780">
        <f t="shared" si="55"/>
        <v>97</v>
      </c>
    </row>
    <row r="5519">
      <c r="A5519" s="779"/>
      <c r="D5519" s="795" t="str">
        <f>if(Liquor!AJ107=0,"",if(ISBLANK(Liquor!AJ107),"",if(AND(MOC!$J$161=true,MOC!$J$162=false),MOC!$I$164&amp;Liquor!AG107,if(AND(MOC!$J$161=false,MOC!$J$162=true),Liquor!AG107&amp;MOC!$I$162,if(AND(MOC!$J$161=true,MOC!$J$162=true),MOC!$I$161&amp;Liquor!AG107&amp;MOC!$I$165,Liquor!AG107)))))</f>
        <v/>
      </c>
      <c r="E5519" s="450" t="str">
        <f>if(Liquor!AG107=0,"",if(ISBLANK(Liquor!AG107),"",Liquor!AG107))</f>
        <v/>
      </c>
      <c r="G5519" s="450" t="str">
        <f>Substitute(if(Liquor!AG107=0,"",if(ISBLANK(Liquor!AG107),"",if(AND(MOC!$J$164=true,MOC!$J$165=false),MOC!$I$164&amp;$B$5421,if(AND(MOC!$J$164=false,MOC!$J$165=true),$B$5421&amp;MOC!$I$165,if(AND(MOC!$J$164=true,MOC!$J$165=true),MOC!$I$164&amp;$B$5421&amp;MOC!$I$165,$B$5421)))))," Double ","")</f>
        <v/>
      </c>
      <c r="H5519" s="780">
        <f t="shared" si="55"/>
        <v>98</v>
      </c>
    </row>
    <row r="5520">
      <c r="A5520" s="779"/>
      <c r="D5520" s="795" t="str">
        <f>if(Liquor!AJ108=0,"",if(ISBLANK(Liquor!AJ108),"",if(AND(MOC!$J$161=true,MOC!$J$162=false),MOC!$I$164&amp;Liquor!AG108,if(AND(MOC!$J$161=false,MOC!$J$162=true),Liquor!AG108&amp;MOC!$I$162,if(AND(MOC!$J$161=true,MOC!$J$162=true),MOC!$I$161&amp;Liquor!AG108&amp;MOC!$I$165,Liquor!AG108)))))</f>
        <v/>
      </c>
      <c r="E5520" s="450" t="str">
        <f>if(Liquor!AG108=0,"",if(ISBLANK(Liquor!AG108),"",Liquor!AG108))</f>
        <v/>
      </c>
      <c r="G5520" s="450" t="str">
        <f>Substitute(if(Liquor!AG108=0,"",if(ISBLANK(Liquor!AG108),"",if(AND(MOC!$J$164=true,MOC!$J$165=false),MOC!$I$164&amp;$B$5421,if(AND(MOC!$J$164=false,MOC!$J$165=true),$B$5421&amp;MOC!$I$165,if(AND(MOC!$J$164=true,MOC!$J$165=true),MOC!$I$164&amp;$B$5421&amp;MOC!$I$165,$B$5421)))))," Double ","")</f>
        <v/>
      </c>
      <c r="H5520" s="780">
        <f t="shared" si="55"/>
        <v>99</v>
      </c>
    </row>
    <row r="5521">
      <c r="A5521" s="779"/>
      <c r="D5521" s="795" t="str">
        <f>if(Liquor!AJ109=0,"",if(ISBLANK(Liquor!AJ109),"",if(AND(MOC!$J$161=true,MOC!$J$162=false),MOC!$I$164&amp;Liquor!AG109,if(AND(MOC!$J$161=false,MOC!$J$162=true),Liquor!AG109&amp;MOC!$I$162,if(AND(MOC!$J$161=true,MOC!$J$162=true),MOC!$I$161&amp;Liquor!AG109&amp;MOC!$I$165,Liquor!AG109)))))</f>
        <v/>
      </c>
      <c r="E5521" s="450" t="str">
        <f>if(Liquor!AG109=0,"",if(ISBLANK(Liquor!AG109),"",Liquor!AG109))</f>
        <v/>
      </c>
      <c r="G5521" s="450" t="str">
        <f>Substitute(if(Liquor!AG109=0,"",if(ISBLANK(Liquor!AG109),"",if(AND(MOC!$J$164=true,MOC!$J$165=false),MOC!$I$164&amp;$B$5421,if(AND(MOC!$J$164=false,MOC!$J$165=true),$B$5421&amp;MOC!$I$165,if(AND(MOC!$J$164=true,MOC!$J$165=true),MOC!$I$164&amp;$B$5421&amp;MOC!$I$165,$B$5421)))))," Double ","")</f>
        <v/>
      </c>
      <c r="H5521" s="780">
        <f t="shared" si="55"/>
        <v>100</v>
      </c>
    </row>
    <row r="5522">
      <c r="A5522" s="779"/>
      <c r="H5522" s="780"/>
    </row>
    <row r="5523">
      <c r="A5523" s="779"/>
      <c r="H5523" s="780"/>
    </row>
    <row r="5524">
      <c r="A5524" s="788" t="str">
        <f>Liquor!AK8</f>
        <v>Optional Liquor Category</v>
      </c>
      <c r="B5524" s="784" t="str">
        <f>A5524</f>
        <v>Optional Liquor Category</v>
      </c>
      <c r="H5524" s="780"/>
    </row>
    <row r="5525">
      <c r="A5525" s="791"/>
      <c r="B5525" s="784"/>
      <c r="D5525" s="784" t="str">
        <f>Liquor!AK10</f>
        <v/>
      </c>
      <c r="E5525" s="450" t="str">
        <f>if(Liquor!AL10=0,"",if(ISBLANK(Liquor!AL10),"",Liquor!AL10))</f>
        <v/>
      </c>
      <c r="G5525" s="450" t="str">
        <f>if(Liquor!AL10=0,"",if(ISBLANK(Liquor!AL10),"",$B$5524))</f>
        <v/>
      </c>
      <c r="H5525" s="785">
        <v>1.0</v>
      </c>
    </row>
    <row r="5526">
      <c r="A5526" s="791"/>
      <c r="B5526" s="784"/>
      <c r="D5526" s="784" t="str">
        <f>Liquor!AK11</f>
        <v/>
      </c>
      <c r="E5526" s="450" t="str">
        <f>if(Liquor!AL11=0,"",if(ISBLANK(Liquor!AL11),"",Liquor!AL11))</f>
        <v/>
      </c>
      <c r="G5526" s="450" t="str">
        <f>if(Liquor!AL11=0,"",if(ISBLANK(Liquor!AL11),"",$B$5524))</f>
        <v/>
      </c>
      <c r="H5526" s="780">
        <f t="shared" ref="H5526:H5624" si="56">1+H5525</f>
        <v>2</v>
      </c>
    </row>
    <row r="5527">
      <c r="A5527" s="791"/>
      <c r="B5527" s="784"/>
      <c r="D5527" s="784" t="str">
        <f>Liquor!AK12</f>
        <v/>
      </c>
      <c r="E5527" s="450" t="str">
        <f>if(Liquor!AL12=0,"",if(ISBLANK(Liquor!AL12),"",Liquor!AL12))</f>
        <v/>
      </c>
      <c r="G5527" s="450" t="str">
        <f>if(Liquor!AL12=0,"",if(ISBLANK(Liquor!AL12),"",$B$5524))</f>
        <v/>
      </c>
      <c r="H5527" s="780">
        <f t="shared" si="56"/>
        <v>3</v>
      </c>
    </row>
    <row r="5528">
      <c r="A5528" s="779"/>
      <c r="D5528" s="784" t="str">
        <f>Liquor!AK13</f>
        <v/>
      </c>
      <c r="E5528" s="450" t="str">
        <f>if(Liquor!AL13=0,"",if(ISBLANK(Liquor!AL13),"",Liquor!AL13))</f>
        <v/>
      </c>
      <c r="G5528" s="450" t="str">
        <f>if(Liquor!AL13=0,"",if(ISBLANK(Liquor!AL13),"",$B$5524))</f>
        <v/>
      </c>
      <c r="H5528" s="780">
        <f t="shared" si="56"/>
        <v>4</v>
      </c>
    </row>
    <row r="5529">
      <c r="A5529" s="779"/>
      <c r="D5529" s="784" t="str">
        <f>Liquor!AK14</f>
        <v/>
      </c>
      <c r="E5529" s="450" t="str">
        <f>if(Liquor!AL14=0,"",if(ISBLANK(Liquor!AL14),"",Liquor!AL14))</f>
        <v/>
      </c>
      <c r="G5529" s="450" t="str">
        <f>if(Liquor!AL14=0,"",if(ISBLANK(Liquor!AL14),"",$B$5524))</f>
        <v/>
      </c>
      <c r="H5529" s="780">
        <f t="shared" si="56"/>
        <v>5</v>
      </c>
    </row>
    <row r="5530">
      <c r="A5530" s="779"/>
      <c r="D5530" s="784" t="str">
        <f>Liquor!AK15</f>
        <v/>
      </c>
      <c r="E5530" s="450" t="str">
        <f>if(Liquor!AL15=0,"",if(ISBLANK(Liquor!AL15),"",Liquor!AL15))</f>
        <v/>
      </c>
      <c r="G5530" s="450" t="str">
        <f>if(Liquor!AL15=0,"",if(ISBLANK(Liquor!AL15),"",$B$5524))</f>
        <v/>
      </c>
      <c r="H5530" s="780">
        <f t="shared" si="56"/>
        <v>6</v>
      </c>
    </row>
    <row r="5531">
      <c r="A5531" s="779"/>
      <c r="D5531" s="784" t="str">
        <f>Liquor!AK16</f>
        <v/>
      </c>
      <c r="E5531" s="450" t="str">
        <f>if(Liquor!AL16=0,"",if(ISBLANK(Liquor!AL16),"",Liquor!AL16))</f>
        <v/>
      </c>
      <c r="G5531" s="450" t="str">
        <f>if(Liquor!AL16=0,"",if(ISBLANK(Liquor!AL16),"",$B$5524))</f>
        <v/>
      </c>
      <c r="H5531" s="780">
        <f t="shared" si="56"/>
        <v>7</v>
      </c>
    </row>
    <row r="5532">
      <c r="A5532" s="779"/>
      <c r="D5532" s="784" t="str">
        <f>Liquor!AK17</f>
        <v/>
      </c>
      <c r="E5532" s="450" t="str">
        <f>if(Liquor!AL17=0,"",if(ISBLANK(Liquor!AL17),"",Liquor!AL17))</f>
        <v/>
      </c>
      <c r="G5532" s="450" t="str">
        <f>if(Liquor!AL17=0,"",if(ISBLANK(Liquor!AL17),"",$B$5524))</f>
        <v/>
      </c>
      <c r="H5532" s="780">
        <f t="shared" si="56"/>
        <v>8</v>
      </c>
    </row>
    <row r="5533">
      <c r="A5533" s="779"/>
      <c r="D5533" s="784" t="str">
        <f>Liquor!AK18</f>
        <v/>
      </c>
      <c r="E5533" s="450" t="str">
        <f>if(Liquor!AL18=0,"",if(ISBLANK(Liquor!AL18),"",Liquor!AL18))</f>
        <v/>
      </c>
      <c r="G5533" s="450" t="str">
        <f>if(Liquor!AL18=0,"",if(ISBLANK(Liquor!AL18),"",$B$5524))</f>
        <v/>
      </c>
      <c r="H5533" s="780">
        <f t="shared" si="56"/>
        <v>9</v>
      </c>
    </row>
    <row r="5534">
      <c r="A5534" s="779"/>
      <c r="D5534" s="784" t="str">
        <f>Liquor!AK19</f>
        <v/>
      </c>
      <c r="E5534" s="450" t="str">
        <f>if(Liquor!AL19=0,"",if(ISBLANK(Liquor!AL19),"",Liquor!AL19))</f>
        <v/>
      </c>
      <c r="G5534" s="450" t="str">
        <f>if(Liquor!AL19=0,"",if(ISBLANK(Liquor!AL19),"",$B$5524))</f>
        <v/>
      </c>
      <c r="H5534" s="780">
        <f t="shared" si="56"/>
        <v>10</v>
      </c>
    </row>
    <row r="5535">
      <c r="A5535" s="779"/>
      <c r="D5535" s="784" t="str">
        <f>Liquor!AK20</f>
        <v/>
      </c>
      <c r="E5535" s="450" t="str">
        <f>if(Liquor!AL20=0,"",if(ISBLANK(Liquor!AL20),"",Liquor!AL20))</f>
        <v/>
      </c>
      <c r="G5535" s="450" t="str">
        <f>if(Liquor!AL20=0,"",if(ISBLANK(Liquor!AL20),"",$B$5524))</f>
        <v/>
      </c>
      <c r="H5535" s="780">
        <f t="shared" si="56"/>
        <v>11</v>
      </c>
    </row>
    <row r="5536">
      <c r="A5536" s="779"/>
      <c r="D5536" s="784" t="str">
        <f>Liquor!AK21</f>
        <v/>
      </c>
      <c r="E5536" s="450" t="str">
        <f>if(Liquor!AL21=0,"",if(ISBLANK(Liquor!AL21),"",Liquor!AL21))</f>
        <v/>
      </c>
      <c r="G5536" s="450" t="str">
        <f>if(Liquor!AL21=0,"",if(ISBLANK(Liquor!AL21),"",$B$5524))</f>
        <v/>
      </c>
      <c r="H5536" s="780">
        <f t="shared" si="56"/>
        <v>12</v>
      </c>
    </row>
    <row r="5537">
      <c r="A5537" s="779"/>
      <c r="D5537" s="784" t="str">
        <f>Liquor!AK22</f>
        <v/>
      </c>
      <c r="E5537" s="450" t="str">
        <f>if(Liquor!AL22=0,"",if(ISBLANK(Liquor!AL22),"",Liquor!AL22))</f>
        <v/>
      </c>
      <c r="G5537" s="450" t="str">
        <f>if(Liquor!AL22=0,"",if(ISBLANK(Liquor!AL22),"",$B$5524))</f>
        <v/>
      </c>
      <c r="H5537" s="780">
        <f t="shared" si="56"/>
        <v>13</v>
      </c>
    </row>
    <row r="5538">
      <c r="A5538" s="779"/>
      <c r="D5538" s="784" t="str">
        <f>Liquor!AK23</f>
        <v/>
      </c>
      <c r="E5538" s="450" t="str">
        <f>if(Liquor!AL23=0,"",if(ISBLANK(Liquor!AL23),"",Liquor!AL23))</f>
        <v/>
      </c>
      <c r="G5538" s="450" t="str">
        <f>if(Liquor!AL23=0,"",if(ISBLANK(Liquor!AL23),"",$B$5524))</f>
        <v/>
      </c>
      <c r="H5538" s="780">
        <f t="shared" si="56"/>
        <v>14</v>
      </c>
    </row>
    <row r="5539">
      <c r="A5539" s="779"/>
      <c r="D5539" s="450" t="str">
        <f>Liquor!AK24</f>
        <v/>
      </c>
      <c r="E5539" s="450" t="str">
        <f>if(Liquor!AL24=0,"",if(ISBLANK(Liquor!AL24),"",Liquor!AL24))</f>
        <v/>
      </c>
      <c r="G5539" s="450" t="str">
        <f>if(Liquor!AL24=0,"",if(ISBLANK(Liquor!AL24),"",$B$5524))</f>
        <v/>
      </c>
      <c r="H5539" s="780">
        <f t="shared" si="56"/>
        <v>15</v>
      </c>
    </row>
    <row r="5540">
      <c r="A5540" s="779"/>
      <c r="D5540" s="450" t="str">
        <f>Liquor!AK25</f>
        <v/>
      </c>
      <c r="E5540" s="450" t="str">
        <f>if(Liquor!AL25=0,"",if(ISBLANK(Liquor!AL25),"",Liquor!AL25))</f>
        <v/>
      </c>
      <c r="G5540" s="450" t="str">
        <f>if(Liquor!AL25=0,"",if(ISBLANK(Liquor!AL25),"",$B$5524))</f>
        <v/>
      </c>
      <c r="H5540" s="780">
        <f t="shared" si="56"/>
        <v>16</v>
      </c>
    </row>
    <row r="5541">
      <c r="A5541" s="779"/>
      <c r="D5541" s="450" t="str">
        <f>Liquor!AK26</f>
        <v/>
      </c>
      <c r="E5541" s="450" t="str">
        <f>if(Liquor!AL26=0,"",if(ISBLANK(Liquor!AL26),"",Liquor!AL26))</f>
        <v/>
      </c>
      <c r="G5541" s="450" t="str">
        <f>if(Liquor!AL26=0,"",if(ISBLANK(Liquor!AL26),"",$B$5524))</f>
        <v/>
      </c>
      <c r="H5541" s="780">
        <f t="shared" si="56"/>
        <v>17</v>
      </c>
    </row>
    <row r="5542">
      <c r="A5542" s="779"/>
      <c r="D5542" s="450" t="str">
        <f>Liquor!AK27</f>
        <v/>
      </c>
      <c r="E5542" s="450" t="str">
        <f>if(Liquor!AL27=0,"",if(ISBLANK(Liquor!AL27),"",Liquor!AL27))</f>
        <v/>
      </c>
      <c r="G5542" s="450" t="str">
        <f>if(Liquor!AL27=0,"",if(ISBLANK(Liquor!AL27),"",$B$5524))</f>
        <v/>
      </c>
      <c r="H5542" s="780">
        <f t="shared" si="56"/>
        <v>18</v>
      </c>
    </row>
    <row r="5543">
      <c r="A5543" s="779"/>
      <c r="D5543" s="450" t="str">
        <f>Liquor!AK28</f>
        <v/>
      </c>
      <c r="E5543" s="450" t="str">
        <f>if(Liquor!AL28=0,"",if(ISBLANK(Liquor!AL28),"",Liquor!AL28))</f>
        <v/>
      </c>
      <c r="G5543" s="450" t="str">
        <f>if(Liquor!AL28=0,"",if(ISBLANK(Liquor!AL28),"",$B$5524))</f>
        <v/>
      </c>
      <c r="H5543" s="780">
        <f t="shared" si="56"/>
        <v>19</v>
      </c>
    </row>
    <row r="5544">
      <c r="A5544" s="779"/>
      <c r="D5544" s="450" t="str">
        <f>Liquor!AK29</f>
        <v/>
      </c>
      <c r="E5544" s="450" t="str">
        <f>if(Liquor!AL29=0,"",if(ISBLANK(Liquor!AL29),"",Liquor!AL29))</f>
        <v/>
      </c>
      <c r="G5544" s="450" t="str">
        <f>if(Liquor!AL29=0,"",if(ISBLANK(Liquor!AL29),"",$B$5524))</f>
        <v/>
      </c>
      <c r="H5544" s="780">
        <f t="shared" si="56"/>
        <v>20</v>
      </c>
    </row>
    <row r="5545">
      <c r="A5545" s="779"/>
      <c r="D5545" s="450" t="str">
        <f>Liquor!AK30</f>
        <v/>
      </c>
      <c r="E5545" s="450" t="str">
        <f>if(Liquor!AL30=0,"",if(ISBLANK(Liquor!AL30),"",Liquor!AL30))</f>
        <v/>
      </c>
      <c r="G5545" s="450" t="str">
        <f>if(Liquor!AL30=0,"",if(ISBLANK(Liquor!AL30),"",$B$5524))</f>
        <v/>
      </c>
      <c r="H5545" s="780">
        <f t="shared" si="56"/>
        <v>21</v>
      </c>
    </row>
    <row r="5546">
      <c r="A5546" s="779"/>
      <c r="D5546" s="450" t="str">
        <f>Liquor!AK31</f>
        <v/>
      </c>
      <c r="E5546" s="450" t="str">
        <f>if(Liquor!AL31=0,"",if(ISBLANK(Liquor!AL31),"",Liquor!AL31))</f>
        <v/>
      </c>
      <c r="G5546" s="450" t="str">
        <f>if(Liquor!AL31=0,"",if(ISBLANK(Liquor!AL31),"",$B$5524))</f>
        <v/>
      </c>
      <c r="H5546" s="780">
        <f t="shared" si="56"/>
        <v>22</v>
      </c>
    </row>
    <row r="5547">
      <c r="A5547" s="779"/>
      <c r="D5547" s="450" t="str">
        <f>Liquor!AK32</f>
        <v/>
      </c>
      <c r="E5547" s="450" t="str">
        <f>if(Liquor!AL32=0,"",if(ISBLANK(Liquor!AL32),"",Liquor!AL32))</f>
        <v/>
      </c>
      <c r="G5547" s="450" t="str">
        <f>if(Liquor!AL32=0,"",if(ISBLANK(Liquor!AL32),"",$B$5524))</f>
        <v/>
      </c>
      <c r="H5547" s="780">
        <f t="shared" si="56"/>
        <v>23</v>
      </c>
    </row>
    <row r="5548">
      <c r="A5548" s="779"/>
      <c r="D5548" s="450" t="str">
        <f>Liquor!AK33</f>
        <v/>
      </c>
      <c r="E5548" s="450" t="str">
        <f>if(Liquor!AL33=0,"",if(ISBLANK(Liquor!AL33),"",Liquor!AL33))</f>
        <v/>
      </c>
      <c r="G5548" s="450" t="str">
        <f>if(Liquor!AL33=0,"",if(ISBLANK(Liquor!AL33),"",$B$5524))</f>
        <v/>
      </c>
      <c r="H5548" s="780">
        <f t="shared" si="56"/>
        <v>24</v>
      </c>
    </row>
    <row r="5549">
      <c r="A5549" s="779"/>
      <c r="D5549" s="450" t="str">
        <f>Liquor!AK34</f>
        <v/>
      </c>
      <c r="E5549" s="450" t="str">
        <f>if(Liquor!AL34=0,"",if(ISBLANK(Liquor!AL34),"",Liquor!AL34))</f>
        <v/>
      </c>
      <c r="G5549" s="450" t="str">
        <f>if(Liquor!AL34=0,"",if(ISBLANK(Liquor!AL34),"",$B$5524))</f>
        <v/>
      </c>
      <c r="H5549" s="780">
        <f t="shared" si="56"/>
        <v>25</v>
      </c>
    </row>
    <row r="5550">
      <c r="A5550" s="779"/>
      <c r="D5550" s="450" t="str">
        <f>Liquor!AK35</f>
        <v/>
      </c>
      <c r="E5550" s="450" t="str">
        <f>if(Liquor!AL35=0,"",if(ISBLANK(Liquor!AL35),"",Liquor!AL35))</f>
        <v/>
      </c>
      <c r="G5550" s="450" t="str">
        <f>if(Liquor!AL35=0,"",if(ISBLANK(Liquor!AL35),"",$B$5524))</f>
        <v/>
      </c>
      <c r="H5550" s="780">
        <f t="shared" si="56"/>
        <v>26</v>
      </c>
    </row>
    <row r="5551">
      <c r="A5551" s="779"/>
      <c r="D5551" s="450" t="str">
        <f>Liquor!AK36</f>
        <v/>
      </c>
      <c r="E5551" s="450" t="str">
        <f>if(Liquor!AL36=0,"",if(ISBLANK(Liquor!AL36),"",Liquor!AL36))</f>
        <v/>
      </c>
      <c r="G5551" s="450" t="str">
        <f>if(Liquor!AL36=0,"",if(ISBLANK(Liquor!AL36),"",$B$5524))</f>
        <v/>
      </c>
      <c r="H5551" s="780">
        <f t="shared" si="56"/>
        <v>27</v>
      </c>
    </row>
    <row r="5552">
      <c r="A5552" s="779"/>
      <c r="D5552" s="450" t="str">
        <f>Liquor!AK37</f>
        <v/>
      </c>
      <c r="E5552" s="450" t="str">
        <f>if(Liquor!AL37=0,"",if(ISBLANK(Liquor!AL37),"",Liquor!AL37))</f>
        <v/>
      </c>
      <c r="G5552" s="450" t="str">
        <f>if(Liquor!AL37=0,"",if(ISBLANK(Liquor!AL37),"",$B$5524))</f>
        <v/>
      </c>
      <c r="H5552" s="780">
        <f t="shared" si="56"/>
        <v>28</v>
      </c>
    </row>
    <row r="5553">
      <c r="A5553" s="779"/>
      <c r="D5553" s="450" t="str">
        <f>Liquor!AK38</f>
        <v/>
      </c>
      <c r="E5553" s="450" t="str">
        <f>if(Liquor!AL38=0,"",if(ISBLANK(Liquor!AL38),"",Liquor!AL38))</f>
        <v/>
      </c>
      <c r="G5553" s="450" t="str">
        <f>if(Liquor!AL38=0,"",if(ISBLANK(Liquor!AL38),"",$B$5524))</f>
        <v/>
      </c>
      <c r="H5553" s="780">
        <f t="shared" si="56"/>
        <v>29</v>
      </c>
    </row>
    <row r="5554">
      <c r="A5554" s="779"/>
      <c r="D5554" s="450" t="str">
        <f>Liquor!AK39</f>
        <v/>
      </c>
      <c r="E5554" s="450" t="str">
        <f>if(Liquor!AL39=0,"",if(ISBLANK(Liquor!AL39),"",Liquor!AL39))</f>
        <v/>
      </c>
      <c r="G5554" s="450" t="str">
        <f>if(Liquor!AL39=0,"",if(ISBLANK(Liquor!AL39),"",$B$5524))</f>
        <v/>
      </c>
      <c r="H5554" s="780">
        <f t="shared" si="56"/>
        <v>30</v>
      </c>
    </row>
    <row r="5555">
      <c r="A5555" s="779"/>
      <c r="D5555" s="450" t="str">
        <f>Liquor!AK40</f>
        <v/>
      </c>
      <c r="E5555" s="450" t="str">
        <f>if(Liquor!AL40=0,"",if(ISBLANK(Liquor!AL40),"",Liquor!AL40))</f>
        <v/>
      </c>
      <c r="G5555" s="450" t="str">
        <f>if(Liquor!AL40=0,"",if(ISBLANK(Liquor!AL40),"",$B$5524))</f>
        <v/>
      </c>
      <c r="H5555" s="780">
        <f t="shared" si="56"/>
        <v>31</v>
      </c>
    </row>
    <row r="5556">
      <c r="A5556" s="779"/>
      <c r="D5556" s="450" t="str">
        <f>Liquor!AK41</f>
        <v/>
      </c>
      <c r="E5556" s="450" t="str">
        <f>if(Liquor!AL41=0,"",if(ISBLANK(Liquor!AL41),"",Liquor!AL41))</f>
        <v/>
      </c>
      <c r="G5556" s="450" t="str">
        <f>if(Liquor!AL41=0,"",if(ISBLANK(Liquor!AL41),"",$B$5524))</f>
        <v/>
      </c>
      <c r="H5556" s="780">
        <f t="shared" si="56"/>
        <v>32</v>
      </c>
    </row>
    <row r="5557">
      <c r="A5557" s="779"/>
      <c r="D5557" s="450" t="str">
        <f>Liquor!AK42</f>
        <v/>
      </c>
      <c r="E5557" s="450" t="str">
        <f>if(Liquor!AL42=0,"",if(ISBLANK(Liquor!AL42),"",Liquor!AL42))</f>
        <v/>
      </c>
      <c r="G5557" s="450" t="str">
        <f>if(Liquor!AL42=0,"",if(ISBLANK(Liquor!AL42),"",$B$5524))</f>
        <v/>
      </c>
      <c r="H5557" s="780">
        <f t="shared" si="56"/>
        <v>33</v>
      </c>
    </row>
    <row r="5558">
      <c r="A5558" s="779"/>
      <c r="D5558" s="450" t="str">
        <f>Liquor!AK43</f>
        <v/>
      </c>
      <c r="E5558" s="450" t="str">
        <f>if(Liquor!AL43=0,"",if(ISBLANK(Liquor!AL43),"",Liquor!AL43))</f>
        <v/>
      </c>
      <c r="G5558" s="450" t="str">
        <f>if(Liquor!AL43=0,"",if(ISBLANK(Liquor!AL43),"",$B$5524))</f>
        <v/>
      </c>
      <c r="H5558" s="780">
        <f t="shared" si="56"/>
        <v>34</v>
      </c>
    </row>
    <row r="5559">
      <c r="A5559" s="779"/>
      <c r="D5559" s="450" t="str">
        <f>Liquor!AK44</f>
        <v/>
      </c>
      <c r="E5559" s="450" t="str">
        <f>if(Liquor!AL44=0,"",if(ISBLANK(Liquor!AL44),"",Liquor!AL44))</f>
        <v/>
      </c>
      <c r="G5559" s="450" t="str">
        <f>if(Liquor!AL44=0,"",if(ISBLANK(Liquor!AL44),"",$B$5524))</f>
        <v/>
      </c>
      <c r="H5559" s="780">
        <f t="shared" si="56"/>
        <v>35</v>
      </c>
    </row>
    <row r="5560">
      <c r="A5560" s="779"/>
      <c r="D5560" s="450" t="str">
        <f>Liquor!AK45</f>
        <v/>
      </c>
      <c r="E5560" s="450" t="str">
        <f>if(Liquor!AL45=0,"",if(ISBLANK(Liquor!AL45),"",Liquor!AL45))</f>
        <v/>
      </c>
      <c r="G5560" s="450" t="str">
        <f>if(Liquor!AL45=0,"",if(ISBLANK(Liquor!AL45),"",$B$5524))</f>
        <v/>
      </c>
      <c r="H5560" s="780">
        <f t="shared" si="56"/>
        <v>36</v>
      </c>
    </row>
    <row r="5561">
      <c r="A5561" s="779"/>
      <c r="D5561" s="450" t="str">
        <f>Liquor!AK46</f>
        <v/>
      </c>
      <c r="E5561" s="450" t="str">
        <f>if(Liquor!AL46=0,"",if(ISBLANK(Liquor!AL46),"",Liquor!AL46))</f>
        <v/>
      </c>
      <c r="G5561" s="450" t="str">
        <f>if(Liquor!AL46=0,"",if(ISBLANK(Liquor!AL46),"",$B$5524))</f>
        <v/>
      </c>
      <c r="H5561" s="780">
        <f t="shared" si="56"/>
        <v>37</v>
      </c>
    </row>
    <row r="5562">
      <c r="A5562" s="779"/>
      <c r="D5562" s="450" t="str">
        <f>Liquor!AK47</f>
        <v/>
      </c>
      <c r="E5562" s="450" t="str">
        <f>if(Liquor!AL47=0,"",if(ISBLANK(Liquor!AL47),"",Liquor!AL47))</f>
        <v/>
      </c>
      <c r="G5562" s="450" t="str">
        <f>if(Liquor!AL47=0,"",if(ISBLANK(Liquor!AL47),"",$B$5524))</f>
        <v/>
      </c>
      <c r="H5562" s="780">
        <f t="shared" si="56"/>
        <v>38</v>
      </c>
    </row>
    <row r="5563">
      <c r="A5563" s="779"/>
      <c r="D5563" s="450" t="str">
        <f>Liquor!AK48</f>
        <v/>
      </c>
      <c r="E5563" s="450" t="str">
        <f>if(Liquor!AL48=0,"",if(ISBLANK(Liquor!AL48),"",Liquor!AL48))</f>
        <v/>
      </c>
      <c r="G5563" s="450" t="str">
        <f>if(Liquor!AL48=0,"",if(ISBLANK(Liquor!AL48),"",$B$5524))</f>
        <v/>
      </c>
      <c r="H5563" s="780">
        <f t="shared" si="56"/>
        <v>39</v>
      </c>
    </row>
    <row r="5564">
      <c r="A5564" s="779"/>
      <c r="D5564" s="450" t="str">
        <f>Liquor!AK49</f>
        <v/>
      </c>
      <c r="E5564" s="450" t="str">
        <f>if(Liquor!AL49=0,"",if(ISBLANK(Liquor!AL49),"",Liquor!AL49))</f>
        <v/>
      </c>
      <c r="G5564" s="450" t="str">
        <f>if(Liquor!AL49=0,"",if(ISBLANK(Liquor!AL49),"",$B$5524))</f>
        <v/>
      </c>
      <c r="H5564" s="780">
        <f t="shared" si="56"/>
        <v>40</v>
      </c>
    </row>
    <row r="5565">
      <c r="A5565" s="779"/>
      <c r="D5565" s="450" t="str">
        <f>Liquor!AK50</f>
        <v/>
      </c>
      <c r="E5565" s="450" t="str">
        <f>if(Liquor!AL50=0,"",if(ISBLANK(Liquor!AL50),"",Liquor!AL50))</f>
        <v/>
      </c>
      <c r="G5565" s="450" t="str">
        <f>if(Liquor!AL50=0,"",if(ISBLANK(Liquor!AL50),"",$B$5524))</f>
        <v/>
      </c>
      <c r="H5565" s="780">
        <f t="shared" si="56"/>
        <v>41</v>
      </c>
    </row>
    <row r="5566">
      <c r="A5566" s="779"/>
      <c r="D5566" s="450" t="str">
        <f>Liquor!AK51</f>
        <v/>
      </c>
      <c r="E5566" s="450" t="str">
        <f>if(Liquor!AL51=0,"",if(ISBLANK(Liquor!AL51),"",Liquor!AL51))</f>
        <v/>
      </c>
      <c r="G5566" s="450" t="str">
        <f>if(Liquor!AL51=0,"",if(ISBLANK(Liquor!AL51),"",$B$5524))</f>
        <v/>
      </c>
      <c r="H5566" s="780">
        <f t="shared" si="56"/>
        <v>42</v>
      </c>
    </row>
    <row r="5567">
      <c r="A5567" s="779"/>
      <c r="D5567" s="450" t="str">
        <f>Liquor!AK52</f>
        <v/>
      </c>
      <c r="E5567" s="450" t="str">
        <f>if(Liquor!AL52=0,"",if(ISBLANK(Liquor!AL52),"",Liquor!AL52))</f>
        <v/>
      </c>
      <c r="G5567" s="450" t="str">
        <f>if(Liquor!AL52=0,"",if(ISBLANK(Liquor!AL52),"",$B$5524))</f>
        <v/>
      </c>
      <c r="H5567" s="780">
        <f t="shared" si="56"/>
        <v>43</v>
      </c>
    </row>
    <row r="5568">
      <c r="A5568" s="779"/>
      <c r="D5568" s="450" t="str">
        <f>Liquor!AK53</f>
        <v/>
      </c>
      <c r="E5568" s="450" t="str">
        <f>if(Liquor!AL53=0,"",if(ISBLANK(Liquor!AL53),"",Liquor!AL53))</f>
        <v/>
      </c>
      <c r="G5568" s="450" t="str">
        <f>if(Liquor!AL53=0,"",if(ISBLANK(Liquor!AL53),"",$B$5524))</f>
        <v/>
      </c>
      <c r="H5568" s="780">
        <f t="shared" si="56"/>
        <v>44</v>
      </c>
    </row>
    <row r="5569">
      <c r="A5569" s="779"/>
      <c r="D5569" s="450" t="str">
        <f>Liquor!AK54</f>
        <v/>
      </c>
      <c r="E5569" s="450" t="str">
        <f>if(Liquor!AL54=0,"",if(ISBLANK(Liquor!AL54),"",Liquor!AL54))</f>
        <v/>
      </c>
      <c r="G5569" s="450" t="str">
        <f>if(Liquor!AL54=0,"",if(ISBLANK(Liquor!AL54),"",$B$5524))</f>
        <v/>
      </c>
      <c r="H5569" s="780">
        <f t="shared" si="56"/>
        <v>45</v>
      </c>
    </row>
    <row r="5570">
      <c r="A5570" s="779"/>
      <c r="D5570" s="450" t="str">
        <f>Liquor!AK55</f>
        <v/>
      </c>
      <c r="E5570" s="450" t="str">
        <f>if(Liquor!AL55=0,"",if(ISBLANK(Liquor!AL55),"",Liquor!AL55))</f>
        <v/>
      </c>
      <c r="G5570" s="450" t="str">
        <f>if(Liquor!AL55=0,"",if(ISBLANK(Liquor!AL55),"",$B$5524))</f>
        <v/>
      </c>
      <c r="H5570" s="780">
        <f t="shared" si="56"/>
        <v>46</v>
      </c>
    </row>
    <row r="5571">
      <c r="A5571" s="779"/>
      <c r="D5571" s="450" t="str">
        <f>Liquor!AK56</f>
        <v/>
      </c>
      <c r="E5571" s="450" t="str">
        <f>if(Liquor!AL56=0,"",if(ISBLANK(Liquor!AL56),"",Liquor!AL56))</f>
        <v/>
      </c>
      <c r="G5571" s="450" t="str">
        <f>if(Liquor!AL56=0,"",if(ISBLANK(Liquor!AL56),"",$B$5524))</f>
        <v/>
      </c>
      <c r="H5571" s="780">
        <f t="shared" si="56"/>
        <v>47</v>
      </c>
    </row>
    <row r="5572">
      <c r="A5572" s="779"/>
      <c r="D5572" s="450" t="str">
        <f>Liquor!AK57</f>
        <v/>
      </c>
      <c r="E5572" s="450" t="str">
        <f>if(Liquor!AL57=0,"",if(ISBLANK(Liquor!AL57),"",Liquor!AL57))</f>
        <v/>
      </c>
      <c r="G5572" s="450" t="str">
        <f>if(Liquor!AL57=0,"",if(ISBLANK(Liquor!AL57),"",$B$5524))</f>
        <v/>
      </c>
      <c r="H5572" s="780">
        <f t="shared" si="56"/>
        <v>48</v>
      </c>
    </row>
    <row r="5573">
      <c r="A5573" s="779"/>
      <c r="D5573" s="450" t="str">
        <f>Liquor!AK58</f>
        <v/>
      </c>
      <c r="E5573" s="450" t="str">
        <f>if(Liquor!AL58=0,"",if(ISBLANK(Liquor!AL58),"",Liquor!AL58))</f>
        <v/>
      </c>
      <c r="G5573" s="450" t="str">
        <f>if(Liquor!AL58=0,"",if(ISBLANK(Liquor!AL58),"",$B$5524))</f>
        <v/>
      </c>
      <c r="H5573" s="780">
        <f t="shared" si="56"/>
        <v>49</v>
      </c>
    </row>
    <row r="5574">
      <c r="A5574" s="779"/>
      <c r="D5574" s="450" t="str">
        <f>Liquor!AK59</f>
        <v/>
      </c>
      <c r="E5574" s="450" t="str">
        <f>if(Liquor!AL59=0,"",if(ISBLANK(Liquor!AL59),"",Liquor!AL59))</f>
        <v/>
      </c>
      <c r="G5574" s="450" t="str">
        <f>if(Liquor!AL59=0,"",if(ISBLANK(Liquor!AL59),"",$B$5524))</f>
        <v/>
      </c>
      <c r="H5574" s="780">
        <f t="shared" si="56"/>
        <v>50</v>
      </c>
    </row>
    <row r="5575">
      <c r="A5575" s="779"/>
      <c r="D5575" s="450" t="str">
        <f>Liquor!AK60</f>
        <v/>
      </c>
      <c r="E5575" s="450" t="str">
        <f>if(Liquor!AL60=0,"",if(ISBLANK(Liquor!AL60),"",Liquor!AL60))</f>
        <v/>
      </c>
      <c r="G5575" s="450" t="str">
        <f>if(Liquor!AL60=0,"",if(ISBLANK(Liquor!AL60),"",$B$5524))</f>
        <v/>
      </c>
      <c r="H5575" s="780">
        <f t="shared" si="56"/>
        <v>51</v>
      </c>
    </row>
    <row r="5576">
      <c r="A5576" s="779"/>
      <c r="D5576" s="450" t="str">
        <f>Liquor!AK61</f>
        <v/>
      </c>
      <c r="E5576" s="450" t="str">
        <f>if(Liquor!AL61=0,"",if(ISBLANK(Liquor!AL61),"",Liquor!AL61))</f>
        <v/>
      </c>
      <c r="G5576" s="450" t="str">
        <f>if(Liquor!AL61=0,"",if(ISBLANK(Liquor!AL61),"",$B$5524))</f>
        <v/>
      </c>
      <c r="H5576" s="780">
        <f t="shared" si="56"/>
        <v>52</v>
      </c>
    </row>
    <row r="5577">
      <c r="A5577" s="779"/>
      <c r="D5577" s="450" t="str">
        <f>Liquor!AK62</f>
        <v/>
      </c>
      <c r="E5577" s="450" t="str">
        <f>if(Liquor!AL62=0,"",if(ISBLANK(Liquor!AL62),"",Liquor!AL62))</f>
        <v/>
      </c>
      <c r="G5577" s="450" t="str">
        <f>if(Liquor!AL62=0,"",if(ISBLANK(Liquor!AL62),"",$B$5524))</f>
        <v/>
      </c>
      <c r="H5577" s="780">
        <f t="shared" si="56"/>
        <v>53</v>
      </c>
    </row>
    <row r="5578">
      <c r="A5578" s="779"/>
      <c r="D5578" s="450" t="str">
        <f>Liquor!AK63</f>
        <v/>
      </c>
      <c r="E5578" s="450" t="str">
        <f>if(Liquor!AL63=0,"",if(ISBLANK(Liquor!AL63),"",Liquor!AL63))</f>
        <v/>
      </c>
      <c r="G5578" s="450" t="str">
        <f>if(Liquor!AL63=0,"",if(ISBLANK(Liquor!AL63),"",$B$5524))</f>
        <v/>
      </c>
      <c r="H5578" s="780">
        <f t="shared" si="56"/>
        <v>54</v>
      </c>
    </row>
    <row r="5579">
      <c r="A5579" s="779"/>
      <c r="D5579" s="450" t="str">
        <f>Liquor!AK64</f>
        <v/>
      </c>
      <c r="E5579" s="450" t="str">
        <f>if(Liquor!AL64=0,"",if(ISBLANK(Liquor!AL64),"",Liquor!AL64))</f>
        <v/>
      </c>
      <c r="G5579" s="450" t="str">
        <f>if(Liquor!AL64=0,"",if(ISBLANK(Liquor!AL64),"",$B$5524))</f>
        <v/>
      </c>
      <c r="H5579" s="780">
        <f t="shared" si="56"/>
        <v>55</v>
      </c>
    </row>
    <row r="5580">
      <c r="A5580" s="779"/>
      <c r="D5580" s="450" t="str">
        <f>Liquor!AK65</f>
        <v/>
      </c>
      <c r="E5580" s="450" t="str">
        <f>if(Liquor!AL65=0,"",if(ISBLANK(Liquor!AL65),"",Liquor!AL65))</f>
        <v/>
      </c>
      <c r="G5580" s="450" t="str">
        <f>if(Liquor!AL65=0,"",if(ISBLANK(Liquor!AL65),"",$B$5524))</f>
        <v/>
      </c>
      <c r="H5580" s="780">
        <f t="shared" si="56"/>
        <v>56</v>
      </c>
    </row>
    <row r="5581">
      <c r="A5581" s="779"/>
      <c r="D5581" s="450" t="str">
        <f>Liquor!AK66</f>
        <v/>
      </c>
      <c r="E5581" s="450" t="str">
        <f>if(Liquor!AL66=0,"",if(ISBLANK(Liquor!AL66),"",Liquor!AL66))</f>
        <v/>
      </c>
      <c r="G5581" s="450" t="str">
        <f>if(Liquor!AL66=0,"",if(ISBLANK(Liquor!AL66),"",$B$5524))</f>
        <v/>
      </c>
      <c r="H5581" s="780">
        <f t="shared" si="56"/>
        <v>57</v>
      </c>
    </row>
    <row r="5582">
      <c r="A5582" s="779"/>
      <c r="D5582" s="450" t="str">
        <f>Liquor!AK67</f>
        <v/>
      </c>
      <c r="E5582" s="450" t="str">
        <f>if(Liquor!AL67=0,"",if(ISBLANK(Liquor!AL67),"",Liquor!AL67))</f>
        <v/>
      </c>
      <c r="G5582" s="450" t="str">
        <f>if(Liquor!AL67=0,"",if(ISBLANK(Liquor!AL67),"",$B$5524))</f>
        <v/>
      </c>
      <c r="H5582" s="780">
        <f t="shared" si="56"/>
        <v>58</v>
      </c>
    </row>
    <row r="5583">
      <c r="A5583" s="779"/>
      <c r="D5583" s="450" t="str">
        <f>Liquor!AK68</f>
        <v/>
      </c>
      <c r="E5583" s="450" t="str">
        <f>if(Liquor!AL68=0,"",if(ISBLANK(Liquor!AL68),"",Liquor!AL68))</f>
        <v/>
      </c>
      <c r="G5583" s="450" t="str">
        <f>if(Liquor!AL68=0,"",if(ISBLANK(Liquor!AL68),"",$B$5524))</f>
        <v/>
      </c>
      <c r="H5583" s="780">
        <f t="shared" si="56"/>
        <v>59</v>
      </c>
    </row>
    <row r="5584">
      <c r="A5584" s="779"/>
      <c r="D5584" s="450" t="str">
        <f>Liquor!AK69</f>
        <v/>
      </c>
      <c r="E5584" s="450" t="str">
        <f>if(Liquor!AL69=0,"",if(ISBLANK(Liquor!AL69),"",Liquor!AL69))</f>
        <v/>
      </c>
      <c r="G5584" s="450" t="str">
        <f>if(Liquor!AL69=0,"",if(ISBLANK(Liquor!AL69),"",$B$5524))</f>
        <v/>
      </c>
      <c r="H5584" s="780">
        <f t="shared" si="56"/>
        <v>60</v>
      </c>
    </row>
    <row r="5585">
      <c r="A5585" s="779"/>
      <c r="D5585" s="450" t="str">
        <f>Liquor!AK70</f>
        <v/>
      </c>
      <c r="E5585" s="450" t="str">
        <f>if(Liquor!AL70=0,"",if(ISBLANK(Liquor!AL70),"",Liquor!AL70))</f>
        <v/>
      </c>
      <c r="G5585" s="450" t="str">
        <f>if(Liquor!AL70=0,"",if(ISBLANK(Liquor!AL70),"",$B$5524))</f>
        <v/>
      </c>
      <c r="H5585" s="780">
        <f t="shared" si="56"/>
        <v>61</v>
      </c>
    </row>
    <row r="5586">
      <c r="A5586" s="779"/>
      <c r="D5586" s="450" t="str">
        <f>Liquor!AK71</f>
        <v/>
      </c>
      <c r="E5586" s="450" t="str">
        <f>if(Liquor!AL71=0,"",if(ISBLANK(Liquor!AL71),"",Liquor!AL71))</f>
        <v/>
      </c>
      <c r="G5586" s="450" t="str">
        <f>if(Liquor!AL71=0,"",if(ISBLANK(Liquor!AL71),"",$B$5524))</f>
        <v/>
      </c>
      <c r="H5586" s="780">
        <f t="shared" si="56"/>
        <v>62</v>
      </c>
    </row>
    <row r="5587">
      <c r="A5587" s="779"/>
      <c r="D5587" s="450" t="str">
        <f>Liquor!AK72</f>
        <v/>
      </c>
      <c r="E5587" s="450" t="str">
        <f>if(Liquor!AL72=0,"",if(ISBLANK(Liquor!AL72),"",Liquor!AL72))</f>
        <v/>
      </c>
      <c r="G5587" s="450" t="str">
        <f>if(Liquor!AL72=0,"",if(ISBLANK(Liquor!AL72),"",$B$5524))</f>
        <v/>
      </c>
      <c r="H5587" s="780">
        <f t="shared" si="56"/>
        <v>63</v>
      </c>
    </row>
    <row r="5588">
      <c r="A5588" s="779"/>
      <c r="D5588" s="450" t="str">
        <f>Liquor!AK73</f>
        <v/>
      </c>
      <c r="E5588" s="450" t="str">
        <f>if(Liquor!AL73=0,"",if(ISBLANK(Liquor!AL73),"",Liquor!AL73))</f>
        <v/>
      </c>
      <c r="G5588" s="450" t="str">
        <f>if(Liquor!AL73=0,"",if(ISBLANK(Liquor!AL73),"",$B$5524))</f>
        <v/>
      </c>
      <c r="H5588" s="780">
        <f t="shared" si="56"/>
        <v>64</v>
      </c>
    </row>
    <row r="5589">
      <c r="A5589" s="779"/>
      <c r="D5589" s="450" t="str">
        <f>Liquor!AK74</f>
        <v/>
      </c>
      <c r="E5589" s="450" t="str">
        <f>if(Liquor!AL74=0,"",if(ISBLANK(Liquor!AL74),"",Liquor!AL74))</f>
        <v/>
      </c>
      <c r="G5589" s="450" t="str">
        <f>if(Liquor!AL74=0,"",if(ISBLANK(Liquor!AL74),"",$B$5524))</f>
        <v/>
      </c>
      <c r="H5589" s="780">
        <f t="shared" si="56"/>
        <v>65</v>
      </c>
    </row>
    <row r="5590">
      <c r="A5590" s="779"/>
      <c r="D5590" s="450" t="str">
        <f>Liquor!AK75</f>
        <v/>
      </c>
      <c r="E5590" s="450" t="str">
        <f>if(Liquor!AL75=0,"",if(ISBLANK(Liquor!AL75),"",Liquor!AL75))</f>
        <v/>
      </c>
      <c r="G5590" s="450" t="str">
        <f>if(Liquor!AL75=0,"",if(ISBLANK(Liquor!AL75),"",$B$5524))</f>
        <v/>
      </c>
      <c r="H5590" s="780">
        <f t="shared" si="56"/>
        <v>66</v>
      </c>
    </row>
    <row r="5591">
      <c r="A5591" s="779"/>
      <c r="D5591" s="450" t="str">
        <f>Liquor!AK76</f>
        <v/>
      </c>
      <c r="E5591" s="450" t="str">
        <f>if(Liquor!AL76=0,"",if(ISBLANK(Liquor!AL76),"",Liquor!AL76))</f>
        <v/>
      </c>
      <c r="G5591" s="450" t="str">
        <f>if(Liquor!AL76=0,"",if(ISBLANK(Liquor!AL76),"",$B$5524))</f>
        <v/>
      </c>
      <c r="H5591" s="780">
        <f t="shared" si="56"/>
        <v>67</v>
      </c>
    </row>
    <row r="5592">
      <c r="A5592" s="779"/>
      <c r="D5592" s="450" t="str">
        <f>Liquor!AK77</f>
        <v/>
      </c>
      <c r="E5592" s="450" t="str">
        <f>if(Liquor!AL77=0,"",if(ISBLANK(Liquor!AL77),"",Liquor!AL77))</f>
        <v/>
      </c>
      <c r="G5592" s="450" t="str">
        <f>if(Liquor!AL77=0,"",if(ISBLANK(Liquor!AL77),"",$B$5524))</f>
        <v/>
      </c>
      <c r="H5592" s="780">
        <f t="shared" si="56"/>
        <v>68</v>
      </c>
    </row>
    <row r="5593">
      <c r="A5593" s="779"/>
      <c r="D5593" s="450" t="str">
        <f>Liquor!AK78</f>
        <v/>
      </c>
      <c r="E5593" s="450" t="str">
        <f>if(Liquor!AL78=0,"",if(ISBLANK(Liquor!AL78),"",Liquor!AL78))</f>
        <v/>
      </c>
      <c r="G5593" s="450" t="str">
        <f>if(Liquor!AL78=0,"",if(ISBLANK(Liquor!AL78),"",$B$5524))</f>
        <v/>
      </c>
      <c r="H5593" s="780">
        <f t="shared" si="56"/>
        <v>69</v>
      </c>
    </row>
    <row r="5594">
      <c r="A5594" s="779"/>
      <c r="D5594" s="450" t="str">
        <f>Liquor!AK79</f>
        <v/>
      </c>
      <c r="E5594" s="450" t="str">
        <f>if(Liquor!AL79=0,"",if(ISBLANK(Liquor!AL79),"",Liquor!AL79))</f>
        <v/>
      </c>
      <c r="G5594" s="450" t="str">
        <f>if(Liquor!AL79=0,"",if(ISBLANK(Liquor!AL79),"",$B$5524))</f>
        <v/>
      </c>
      <c r="H5594" s="780">
        <f t="shared" si="56"/>
        <v>70</v>
      </c>
    </row>
    <row r="5595">
      <c r="A5595" s="779"/>
      <c r="D5595" s="450" t="str">
        <f>Liquor!AK80</f>
        <v/>
      </c>
      <c r="E5595" s="450" t="str">
        <f>if(Liquor!AL80=0,"",if(ISBLANK(Liquor!AL80),"",Liquor!AL80))</f>
        <v/>
      </c>
      <c r="G5595" s="450" t="str">
        <f>if(Liquor!AL80=0,"",if(ISBLANK(Liquor!AL80),"",$B$5524))</f>
        <v/>
      </c>
      <c r="H5595" s="780">
        <f t="shared" si="56"/>
        <v>71</v>
      </c>
    </row>
    <row r="5596">
      <c r="A5596" s="779"/>
      <c r="D5596" s="450" t="str">
        <f>Liquor!AK81</f>
        <v/>
      </c>
      <c r="E5596" s="450" t="str">
        <f>if(Liquor!AL81=0,"",if(ISBLANK(Liquor!AL81),"",Liquor!AL81))</f>
        <v/>
      </c>
      <c r="G5596" s="450" t="str">
        <f>if(Liquor!AL81=0,"",if(ISBLANK(Liquor!AL81),"",$B$5524))</f>
        <v/>
      </c>
      <c r="H5596" s="780">
        <f t="shared" si="56"/>
        <v>72</v>
      </c>
    </row>
    <row r="5597">
      <c r="A5597" s="779"/>
      <c r="D5597" s="450" t="str">
        <f>Liquor!AK82</f>
        <v/>
      </c>
      <c r="E5597" s="450" t="str">
        <f>if(Liquor!AL82=0,"",if(ISBLANK(Liquor!AL82),"",Liquor!AL82))</f>
        <v/>
      </c>
      <c r="G5597" s="450" t="str">
        <f>if(Liquor!AL82=0,"",if(ISBLANK(Liquor!AL82),"",$B$5524))</f>
        <v/>
      </c>
      <c r="H5597" s="780">
        <f t="shared" si="56"/>
        <v>73</v>
      </c>
    </row>
    <row r="5598">
      <c r="A5598" s="779"/>
      <c r="D5598" s="450" t="str">
        <f>Liquor!AK83</f>
        <v/>
      </c>
      <c r="E5598" s="450" t="str">
        <f>if(Liquor!AL83=0,"",if(ISBLANK(Liquor!AL83),"",Liquor!AL83))</f>
        <v/>
      </c>
      <c r="G5598" s="450" t="str">
        <f>if(Liquor!AL83=0,"",if(ISBLANK(Liquor!AL83),"",$B$5524))</f>
        <v/>
      </c>
      <c r="H5598" s="780">
        <f t="shared" si="56"/>
        <v>74</v>
      </c>
    </row>
    <row r="5599">
      <c r="A5599" s="779"/>
      <c r="D5599" s="450" t="str">
        <f>Liquor!AK84</f>
        <v/>
      </c>
      <c r="E5599" s="450" t="str">
        <f>if(Liquor!AL84=0,"",if(ISBLANK(Liquor!AL84),"",Liquor!AL84))</f>
        <v/>
      </c>
      <c r="G5599" s="450" t="str">
        <f>if(Liquor!AL84=0,"",if(ISBLANK(Liquor!AL84),"",$B$5524))</f>
        <v/>
      </c>
      <c r="H5599" s="780">
        <f t="shared" si="56"/>
        <v>75</v>
      </c>
    </row>
    <row r="5600">
      <c r="A5600" s="779"/>
      <c r="D5600" s="450" t="str">
        <f>Liquor!AK85</f>
        <v/>
      </c>
      <c r="E5600" s="450" t="str">
        <f>if(Liquor!AL85=0,"",if(ISBLANK(Liquor!AL85),"",Liquor!AL85))</f>
        <v/>
      </c>
      <c r="G5600" s="450" t="str">
        <f>if(Liquor!AL85=0,"",if(ISBLANK(Liquor!AL85),"",$B$5524))</f>
        <v/>
      </c>
      <c r="H5600" s="780">
        <f t="shared" si="56"/>
        <v>76</v>
      </c>
    </row>
    <row r="5601">
      <c r="A5601" s="779"/>
      <c r="D5601" s="450" t="str">
        <f>Liquor!AK86</f>
        <v/>
      </c>
      <c r="E5601" s="450" t="str">
        <f>if(Liquor!AL86=0,"",if(ISBLANK(Liquor!AL86),"",Liquor!AL86))</f>
        <v/>
      </c>
      <c r="G5601" s="450" t="str">
        <f>if(Liquor!AL86=0,"",if(ISBLANK(Liquor!AL86),"",$B$5524))</f>
        <v/>
      </c>
      <c r="H5601" s="780">
        <f t="shared" si="56"/>
        <v>77</v>
      </c>
    </row>
    <row r="5602">
      <c r="A5602" s="779"/>
      <c r="D5602" s="450" t="str">
        <f>Liquor!AK87</f>
        <v/>
      </c>
      <c r="E5602" s="450" t="str">
        <f>if(Liquor!AL87=0,"",if(ISBLANK(Liquor!AL87),"",Liquor!AL87))</f>
        <v/>
      </c>
      <c r="G5602" s="450" t="str">
        <f>if(Liquor!AL87=0,"",if(ISBLANK(Liquor!AL87),"",$B$5524))</f>
        <v/>
      </c>
      <c r="H5602" s="780">
        <f t="shared" si="56"/>
        <v>78</v>
      </c>
    </row>
    <row r="5603">
      <c r="A5603" s="779"/>
      <c r="D5603" s="450" t="str">
        <f>Liquor!AK88</f>
        <v/>
      </c>
      <c r="E5603" s="450" t="str">
        <f>if(Liquor!AL88=0,"",if(ISBLANK(Liquor!AL88),"",Liquor!AL88))</f>
        <v/>
      </c>
      <c r="G5603" s="450" t="str">
        <f>if(Liquor!AL88=0,"",if(ISBLANK(Liquor!AL88),"",$B$5524))</f>
        <v/>
      </c>
      <c r="H5603" s="780">
        <f t="shared" si="56"/>
        <v>79</v>
      </c>
    </row>
    <row r="5604">
      <c r="A5604" s="779"/>
      <c r="D5604" s="450" t="str">
        <f>Liquor!AK89</f>
        <v/>
      </c>
      <c r="E5604" s="450" t="str">
        <f>if(Liquor!AL89=0,"",if(ISBLANK(Liquor!AL89),"",Liquor!AL89))</f>
        <v/>
      </c>
      <c r="G5604" s="450" t="str">
        <f>if(Liquor!AL89=0,"",if(ISBLANK(Liquor!AL89),"",$B$5524))</f>
        <v/>
      </c>
      <c r="H5604" s="780">
        <f t="shared" si="56"/>
        <v>80</v>
      </c>
    </row>
    <row r="5605">
      <c r="A5605" s="779"/>
      <c r="D5605" s="450" t="str">
        <f>Liquor!AK90</f>
        <v/>
      </c>
      <c r="E5605" s="450" t="str">
        <f>if(Liquor!AL90=0,"",if(ISBLANK(Liquor!AL90),"",Liquor!AL90))</f>
        <v/>
      </c>
      <c r="G5605" s="450" t="str">
        <f>if(Liquor!AL90=0,"",if(ISBLANK(Liquor!AL90),"",$B$5524))</f>
        <v/>
      </c>
      <c r="H5605" s="780">
        <f t="shared" si="56"/>
        <v>81</v>
      </c>
    </row>
    <row r="5606">
      <c r="A5606" s="779"/>
      <c r="D5606" s="450" t="str">
        <f>Liquor!AK91</f>
        <v/>
      </c>
      <c r="E5606" s="450" t="str">
        <f>if(Liquor!AL91=0,"",if(ISBLANK(Liquor!AL91),"",Liquor!AL91))</f>
        <v/>
      </c>
      <c r="G5606" s="450" t="str">
        <f>if(Liquor!AL91=0,"",if(ISBLANK(Liquor!AL91),"",$B$5524))</f>
        <v/>
      </c>
      <c r="H5606" s="780">
        <f t="shared" si="56"/>
        <v>82</v>
      </c>
    </row>
    <row r="5607">
      <c r="A5607" s="779"/>
      <c r="D5607" s="450" t="str">
        <f>Liquor!AK92</f>
        <v/>
      </c>
      <c r="E5607" s="450" t="str">
        <f>if(Liquor!AL92=0,"",if(ISBLANK(Liquor!AL92),"",Liquor!AL92))</f>
        <v/>
      </c>
      <c r="G5607" s="450" t="str">
        <f>if(Liquor!AL92=0,"",if(ISBLANK(Liquor!AL92),"",$B$5524))</f>
        <v/>
      </c>
      <c r="H5607" s="780">
        <f t="shared" si="56"/>
        <v>83</v>
      </c>
    </row>
    <row r="5608">
      <c r="A5608" s="779"/>
      <c r="D5608" s="450" t="str">
        <f>Liquor!AK93</f>
        <v/>
      </c>
      <c r="E5608" s="450" t="str">
        <f>if(Liquor!AL93=0,"",if(ISBLANK(Liquor!AL93),"",Liquor!AL93))</f>
        <v/>
      </c>
      <c r="G5608" s="450" t="str">
        <f>if(Liquor!AL93=0,"",if(ISBLANK(Liquor!AL93),"",$B$5524))</f>
        <v/>
      </c>
      <c r="H5608" s="780">
        <f t="shared" si="56"/>
        <v>84</v>
      </c>
    </row>
    <row r="5609">
      <c r="A5609" s="779"/>
      <c r="D5609" s="450" t="str">
        <f>Liquor!AK94</f>
        <v/>
      </c>
      <c r="E5609" s="450" t="str">
        <f>if(Liquor!AL94=0,"",if(ISBLANK(Liquor!AL94),"",Liquor!AL94))</f>
        <v/>
      </c>
      <c r="G5609" s="450" t="str">
        <f>if(Liquor!AL94=0,"",if(ISBLANK(Liquor!AL94),"",$B$5524))</f>
        <v/>
      </c>
      <c r="H5609" s="780">
        <f t="shared" si="56"/>
        <v>85</v>
      </c>
    </row>
    <row r="5610">
      <c r="A5610" s="779"/>
      <c r="D5610" s="450" t="str">
        <f>Liquor!AK95</f>
        <v/>
      </c>
      <c r="E5610" s="450" t="str">
        <f>if(Liquor!AL95=0,"",if(ISBLANK(Liquor!AL95),"",Liquor!AL95))</f>
        <v/>
      </c>
      <c r="G5610" s="450" t="str">
        <f>if(Liquor!AL95=0,"",if(ISBLANK(Liquor!AL95),"",$B$5524))</f>
        <v/>
      </c>
      <c r="H5610" s="780">
        <f t="shared" si="56"/>
        <v>86</v>
      </c>
    </row>
    <row r="5611">
      <c r="A5611" s="779"/>
      <c r="D5611" s="450" t="str">
        <f>Liquor!AK96</f>
        <v/>
      </c>
      <c r="E5611" s="450" t="str">
        <f>if(Liquor!AL96=0,"",if(ISBLANK(Liquor!AL96),"",Liquor!AL96))</f>
        <v/>
      </c>
      <c r="G5611" s="450" t="str">
        <f>if(Liquor!AL96=0,"",if(ISBLANK(Liquor!AL96),"",$B$5524))</f>
        <v/>
      </c>
      <c r="H5611" s="780">
        <f t="shared" si="56"/>
        <v>87</v>
      </c>
    </row>
    <row r="5612">
      <c r="A5612" s="779"/>
      <c r="D5612" s="450" t="str">
        <f>Liquor!AK97</f>
        <v/>
      </c>
      <c r="E5612" s="450" t="str">
        <f>if(Liquor!AL97=0,"",if(ISBLANK(Liquor!AL97),"",Liquor!AL97))</f>
        <v/>
      </c>
      <c r="G5612" s="450" t="str">
        <f>if(Liquor!AL97=0,"",if(ISBLANK(Liquor!AL97),"",$B$5524))</f>
        <v/>
      </c>
      <c r="H5612" s="780">
        <f t="shared" si="56"/>
        <v>88</v>
      </c>
    </row>
    <row r="5613">
      <c r="A5613" s="779"/>
      <c r="D5613" s="450" t="str">
        <f>Liquor!AK98</f>
        <v/>
      </c>
      <c r="E5613" s="450" t="str">
        <f>if(Liquor!AL98=0,"",if(ISBLANK(Liquor!AL98),"",Liquor!AL98))</f>
        <v/>
      </c>
      <c r="G5613" s="450" t="str">
        <f>if(Liquor!AL98=0,"",if(ISBLANK(Liquor!AL98),"",$B$5524))</f>
        <v/>
      </c>
      <c r="H5613" s="780">
        <f t="shared" si="56"/>
        <v>89</v>
      </c>
    </row>
    <row r="5614">
      <c r="A5614" s="779"/>
      <c r="D5614" s="450" t="str">
        <f>Liquor!AK99</f>
        <v/>
      </c>
      <c r="E5614" s="450" t="str">
        <f>if(Liquor!AL99=0,"",if(ISBLANK(Liquor!AL99),"",Liquor!AL99))</f>
        <v/>
      </c>
      <c r="G5614" s="450" t="str">
        <f>if(Liquor!AL99=0,"",if(ISBLANK(Liquor!AL99),"",$B$5524))</f>
        <v/>
      </c>
      <c r="H5614" s="780">
        <f t="shared" si="56"/>
        <v>90</v>
      </c>
    </row>
    <row r="5615">
      <c r="A5615" s="779"/>
      <c r="D5615" s="450" t="str">
        <f>Liquor!AK100</f>
        <v/>
      </c>
      <c r="E5615" s="450" t="str">
        <f>if(Liquor!AL100=0,"",if(ISBLANK(Liquor!AL100),"",Liquor!AL100))</f>
        <v/>
      </c>
      <c r="G5615" s="450" t="str">
        <f>if(Liquor!AL100=0,"",if(ISBLANK(Liquor!AL100),"",$B$5524))</f>
        <v/>
      </c>
      <c r="H5615" s="780">
        <f t="shared" si="56"/>
        <v>91</v>
      </c>
    </row>
    <row r="5616">
      <c r="A5616" s="779"/>
      <c r="D5616" s="450" t="str">
        <f>Liquor!AK101</f>
        <v/>
      </c>
      <c r="E5616" s="450" t="str">
        <f>if(Liquor!AL101=0,"",if(ISBLANK(Liquor!AL101),"",Liquor!AL101))</f>
        <v/>
      </c>
      <c r="G5616" s="450" t="str">
        <f>if(Liquor!AL101=0,"",if(ISBLANK(Liquor!AL101),"",$B$5524))</f>
        <v/>
      </c>
      <c r="H5616" s="780">
        <f t="shared" si="56"/>
        <v>92</v>
      </c>
    </row>
    <row r="5617">
      <c r="A5617" s="779"/>
      <c r="D5617" s="450" t="str">
        <f>Liquor!AK102</f>
        <v/>
      </c>
      <c r="E5617" s="450" t="str">
        <f>if(Liquor!AL102=0,"",if(ISBLANK(Liquor!AL102),"",Liquor!AL102))</f>
        <v/>
      </c>
      <c r="G5617" s="450" t="str">
        <f>if(Liquor!AL102=0,"",if(ISBLANK(Liquor!AL102),"",$B$5524))</f>
        <v/>
      </c>
      <c r="H5617" s="780">
        <f t="shared" si="56"/>
        <v>93</v>
      </c>
    </row>
    <row r="5618">
      <c r="A5618" s="779"/>
      <c r="D5618" s="450" t="str">
        <f>Liquor!AK103</f>
        <v/>
      </c>
      <c r="E5618" s="450" t="str">
        <f>if(Liquor!AL103=0,"",if(ISBLANK(Liquor!AL103),"",Liquor!AL103))</f>
        <v/>
      </c>
      <c r="G5618" s="450" t="str">
        <f>if(Liquor!AL103=0,"",if(ISBLANK(Liquor!AL103),"",$B$5524))</f>
        <v/>
      </c>
      <c r="H5618" s="780">
        <f t="shared" si="56"/>
        <v>94</v>
      </c>
    </row>
    <row r="5619">
      <c r="A5619" s="779"/>
      <c r="D5619" s="450" t="str">
        <f>Liquor!AK104</f>
        <v/>
      </c>
      <c r="E5619" s="450" t="str">
        <f>if(Liquor!AL104=0,"",if(ISBLANK(Liquor!AL104),"",Liquor!AL104))</f>
        <v/>
      </c>
      <c r="G5619" s="450" t="str">
        <f>if(Liquor!AL104=0,"",if(ISBLANK(Liquor!AL104),"",$B$5524))</f>
        <v/>
      </c>
      <c r="H5619" s="780">
        <f t="shared" si="56"/>
        <v>95</v>
      </c>
    </row>
    <row r="5620">
      <c r="A5620" s="779"/>
      <c r="D5620" s="450" t="str">
        <f>Liquor!AK105</f>
        <v/>
      </c>
      <c r="E5620" s="450" t="str">
        <f>if(Liquor!AL105=0,"",if(ISBLANK(Liquor!AL105),"",Liquor!AL105))</f>
        <v/>
      </c>
      <c r="G5620" s="450" t="str">
        <f>if(Liquor!AL105=0,"",if(ISBLANK(Liquor!AL105),"",$B$5524))</f>
        <v/>
      </c>
      <c r="H5620" s="780">
        <f t="shared" si="56"/>
        <v>96</v>
      </c>
    </row>
    <row r="5621">
      <c r="A5621" s="779"/>
      <c r="D5621" s="450" t="str">
        <f>Liquor!AK106</f>
        <v/>
      </c>
      <c r="E5621" s="450" t="str">
        <f>if(Liquor!AL106=0,"",if(ISBLANK(Liquor!AL106),"",Liquor!AL106))</f>
        <v/>
      </c>
      <c r="G5621" s="450" t="str">
        <f>if(Liquor!AL106=0,"",if(ISBLANK(Liquor!AL106),"",$B$5524))</f>
        <v/>
      </c>
      <c r="H5621" s="780">
        <f t="shared" si="56"/>
        <v>97</v>
      </c>
    </row>
    <row r="5622">
      <c r="A5622" s="779"/>
      <c r="D5622" s="450" t="str">
        <f>Liquor!AK107</f>
        <v/>
      </c>
      <c r="E5622" s="450" t="str">
        <f>if(Liquor!AL107=0,"",if(ISBLANK(Liquor!AL107),"",Liquor!AL107))</f>
        <v/>
      </c>
      <c r="G5622" s="450" t="str">
        <f>if(Liquor!AL107=0,"",if(ISBLANK(Liquor!AL107),"",$B$5524))</f>
        <v/>
      </c>
      <c r="H5622" s="780">
        <f t="shared" si="56"/>
        <v>98</v>
      </c>
    </row>
    <row r="5623">
      <c r="A5623" s="779"/>
      <c r="D5623" s="450" t="str">
        <f>Liquor!AK108</f>
        <v/>
      </c>
      <c r="E5623" s="450" t="str">
        <f>if(Liquor!AL108=0,"",if(ISBLANK(Liquor!AL108),"",Liquor!AL108))</f>
        <v/>
      </c>
      <c r="G5623" s="450" t="str">
        <f>if(Liquor!AL108=0,"",if(ISBLANK(Liquor!AL108),"",$B$5524))</f>
        <v/>
      </c>
      <c r="H5623" s="780">
        <f t="shared" si="56"/>
        <v>99</v>
      </c>
    </row>
    <row r="5624">
      <c r="A5624" s="779"/>
      <c r="D5624" s="450" t="str">
        <f>Liquor!AK109</f>
        <v/>
      </c>
      <c r="E5624" s="450" t="str">
        <f>if(Liquor!AL109=0,"",if(ISBLANK(Liquor!AL109),"",Liquor!AL109))</f>
        <v/>
      </c>
      <c r="G5624" s="450" t="str">
        <f>if(Liquor!AL109=0,"",if(ISBLANK(Liquor!AL109),"",$B$5524))</f>
        <v/>
      </c>
      <c r="H5624" s="780">
        <f t="shared" si="56"/>
        <v>100</v>
      </c>
    </row>
    <row r="5625">
      <c r="A5625" s="779"/>
      <c r="H5625" s="780"/>
    </row>
    <row r="5626">
      <c r="A5626" s="779"/>
      <c r="H5626" s="780"/>
    </row>
    <row r="5627">
      <c r="A5627" s="779"/>
      <c r="H5627" s="780"/>
    </row>
    <row r="5628">
      <c r="A5628" s="791" t="str">
        <f>Liquor!AK8&amp;" "&amp;Liquor!AN9</f>
        <v>Optional Liquor Category Double $</v>
      </c>
      <c r="B5628" s="784" t="str">
        <f>SUBSTITUTE(A5628,"$","")</f>
        <v>Optional Liquor Category Double </v>
      </c>
      <c r="H5628" s="780"/>
    </row>
    <row r="5629">
      <c r="A5629" s="791"/>
      <c r="B5629" s="784"/>
      <c r="D5629" s="795" t="str">
        <f>if(Liquor!AN10=0,"",if(ISBLANK(Liquor!AN10),"",if(AND(MOC!$J$161=true,MOC!$J$162=false),MOC!$I$164&amp;Liquor!AK10,if(AND(MOC!$J$161=false,MOC!$J$162=true),Liquor!AK10&amp;MOC!$I$162,if(AND(MOC!$J$161=true,MOC!$J$162=true),MOC!$I$161&amp;Liquor!AK10&amp;MOC!$I$165,Liquor!AK10)))))</f>
        <v/>
      </c>
      <c r="E5629" s="450" t="str">
        <f>if(Liquor!AN10=0,"",if(ISBLANK(Liquor!AN10),"",Liquor!AN10))</f>
        <v/>
      </c>
      <c r="G5629" s="450" t="str">
        <f>Substitute(if(Liquor!AN10=0,"",if(ISBLANK(Liquor!AN10),"",if(AND(MOC!$J$164=true,MOC!$J$165=false),MOC!$I$164&amp;$B$5628,if(AND(MOC!$J$164=false,MOC!$J$165=true),$B$5628&amp;MOC!$I$165,if(AND(MOC!$J$164=true,MOC!$J$165=true),MOC!$I$164&amp;$B$5628&amp;MOC!$I$165,$B$5628)))))," Double ","")</f>
        <v/>
      </c>
      <c r="H5629" s="785">
        <v>1.0</v>
      </c>
    </row>
    <row r="5630">
      <c r="A5630" s="791"/>
      <c r="B5630" s="784"/>
      <c r="D5630" s="795" t="str">
        <f>if(Liquor!AN11=0,"",if(ISBLANK(Liquor!AN11),"",if(AND(MOC!$J$161=true,MOC!$J$162=false),MOC!$I$164&amp;Liquor!AK11,if(AND(MOC!$J$161=false,MOC!$J$162=true),Liquor!AK11&amp;MOC!$I$162,if(AND(MOC!$J$161=true,MOC!$J$162=true),MOC!$I$161&amp;Liquor!AK11&amp;MOC!$I$165,Liquor!AK11)))))</f>
        <v/>
      </c>
      <c r="E5630" s="450" t="str">
        <f>if(Liquor!AN11=0,"",if(ISBLANK(Liquor!AN11),"",Liquor!AN11))</f>
        <v/>
      </c>
      <c r="G5630" s="450" t="str">
        <f>Substitute(if(Liquor!AN11=0,"",if(ISBLANK(Liquor!AN11),"",if(AND(MOC!$J$164=true,MOC!$J$165=false),MOC!$I$164&amp;$B$5628,if(AND(MOC!$J$164=false,MOC!$J$165=true),$B$5628&amp;MOC!$I$165,if(AND(MOC!$J$164=true,MOC!$J$165=true),MOC!$I$164&amp;$B$5628&amp;MOC!$I$165,$B$5628)))))," Double ","")</f>
        <v/>
      </c>
      <c r="H5630" s="780">
        <f t="shared" ref="H5630:H5728" si="57">1+H5629</f>
        <v>2</v>
      </c>
    </row>
    <row r="5631">
      <c r="A5631" s="791"/>
      <c r="B5631" s="784"/>
      <c r="D5631" s="795" t="str">
        <f>if(Liquor!AN12=0,"",if(ISBLANK(Liquor!AN12),"",if(AND(MOC!$J$161=true,MOC!$J$162=false),MOC!$I$164&amp;Liquor!AK12,if(AND(MOC!$J$161=false,MOC!$J$162=true),Liquor!AK12&amp;MOC!$I$162,if(AND(MOC!$J$161=true,MOC!$J$162=true),MOC!$I$161&amp;Liquor!AK12&amp;MOC!$I$165,Liquor!AK12)))))</f>
        <v/>
      </c>
      <c r="E5631" s="450" t="str">
        <f>if(Liquor!AN12=0,"",if(ISBLANK(Liquor!AN12),"",Liquor!AN12))</f>
        <v/>
      </c>
      <c r="G5631" s="450" t="str">
        <f>Substitute(if(Liquor!AN12=0,"",if(ISBLANK(Liquor!AN12),"",if(AND(MOC!$J$164=true,MOC!$J$165=false),MOC!$I$164&amp;$B$5628,if(AND(MOC!$J$164=false,MOC!$J$165=true),$B$5628&amp;MOC!$I$165,if(AND(MOC!$J$164=true,MOC!$J$165=true),MOC!$I$164&amp;$B$5628&amp;MOC!$I$165,$B$5628)))))," Double ","")</f>
        <v/>
      </c>
      <c r="H5631" s="780">
        <f t="shared" si="57"/>
        <v>3</v>
      </c>
    </row>
    <row r="5632">
      <c r="A5632" s="779"/>
      <c r="D5632" s="795" t="str">
        <f>if(Liquor!AN13=0,"",if(ISBLANK(Liquor!AN13),"",if(AND(MOC!$J$161=true,MOC!$J$162=false),MOC!$I$164&amp;Liquor!AK13,if(AND(MOC!$J$161=false,MOC!$J$162=true),Liquor!AK13&amp;MOC!$I$162,if(AND(MOC!$J$161=true,MOC!$J$162=true),MOC!$I$161&amp;Liquor!AK13&amp;MOC!$I$165,Liquor!AK13)))))</f>
        <v/>
      </c>
      <c r="E5632" s="450" t="str">
        <f>if(Liquor!AN13=0,"",if(ISBLANK(Liquor!AN13),"",Liquor!AN13))</f>
        <v/>
      </c>
      <c r="G5632" s="450" t="str">
        <f>Substitute(if(Liquor!AN13=0,"",if(ISBLANK(Liquor!AN13),"",if(AND(MOC!$J$164=true,MOC!$J$165=false),MOC!$I$164&amp;$B$5628,if(AND(MOC!$J$164=false,MOC!$J$165=true),$B$5628&amp;MOC!$I$165,if(AND(MOC!$J$164=true,MOC!$J$165=true),MOC!$I$164&amp;$B$5628&amp;MOC!$I$165,$B$5628)))))," Double ","")</f>
        <v/>
      </c>
      <c r="H5632" s="780">
        <f t="shared" si="57"/>
        <v>4</v>
      </c>
    </row>
    <row r="5633">
      <c r="A5633" s="779"/>
      <c r="D5633" s="795" t="str">
        <f>if(Liquor!AN14=0,"",if(ISBLANK(Liquor!AN14),"",if(AND(MOC!$J$161=true,MOC!$J$162=false),MOC!$I$164&amp;Liquor!AK14,if(AND(MOC!$J$161=false,MOC!$J$162=true),Liquor!AK14&amp;MOC!$I$162,if(AND(MOC!$J$161=true,MOC!$J$162=true),MOC!$I$161&amp;Liquor!AK14&amp;MOC!$I$165,Liquor!AK14)))))</f>
        <v/>
      </c>
      <c r="E5633" s="450" t="str">
        <f>if(Liquor!AN14=0,"",if(ISBLANK(Liquor!AN14),"",Liquor!AN14))</f>
        <v/>
      </c>
      <c r="G5633" s="450" t="str">
        <f>Substitute(if(Liquor!AN14=0,"",if(ISBLANK(Liquor!AN14),"",if(AND(MOC!$J$164=true,MOC!$J$165=false),MOC!$I$164&amp;$B$5628,if(AND(MOC!$J$164=false,MOC!$J$165=true),$B$5628&amp;MOC!$I$165,if(AND(MOC!$J$164=true,MOC!$J$165=true),MOC!$I$164&amp;$B$5628&amp;MOC!$I$165,$B$5628)))))," Double ","")</f>
        <v/>
      </c>
      <c r="H5633" s="780">
        <f t="shared" si="57"/>
        <v>5</v>
      </c>
    </row>
    <row r="5634">
      <c r="A5634" s="779"/>
      <c r="D5634" s="795" t="str">
        <f>if(Liquor!AN15=0,"",if(ISBLANK(Liquor!AN15),"",if(AND(MOC!$J$161=true,MOC!$J$162=false),MOC!$I$164&amp;Liquor!AK15,if(AND(MOC!$J$161=false,MOC!$J$162=true),Liquor!AK15&amp;MOC!$I$162,if(AND(MOC!$J$161=true,MOC!$J$162=true),MOC!$I$161&amp;Liquor!AK15&amp;MOC!$I$165,Liquor!AK15)))))</f>
        <v/>
      </c>
      <c r="E5634" s="450" t="str">
        <f>if(Liquor!AN15=0,"",if(ISBLANK(Liquor!AN15),"",Liquor!AN15))</f>
        <v/>
      </c>
      <c r="G5634" s="450" t="str">
        <f>Substitute(if(Liquor!AN15=0,"",if(ISBLANK(Liquor!AN15),"",if(AND(MOC!$J$164=true,MOC!$J$165=false),MOC!$I$164&amp;$B$5628,if(AND(MOC!$J$164=false,MOC!$J$165=true),$B$5628&amp;MOC!$I$165,if(AND(MOC!$J$164=true,MOC!$J$165=true),MOC!$I$164&amp;$B$5628&amp;MOC!$I$165,$B$5628)))))," Double ","")</f>
        <v/>
      </c>
      <c r="H5634" s="780">
        <f t="shared" si="57"/>
        <v>6</v>
      </c>
    </row>
    <row r="5635">
      <c r="A5635" s="779"/>
      <c r="D5635" s="795" t="str">
        <f>if(Liquor!AN16=0,"",if(ISBLANK(Liquor!AN16),"",if(AND(MOC!$J$161=true,MOC!$J$162=false),MOC!$I$164&amp;Liquor!AK16,if(AND(MOC!$J$161=false,MOC!$J$162=true),Liquor!AK16&amp;MOC!$I$162,if(AND(MOC!$J$161=true,MOC!$J$162=true),MOC!$I$161&amp;Liquor!AK16&amp;MOC!$I$165,Liquor!AK16)))))</f>
        <v/>
      </c>
      <c r="E5635" s="450" t="str">
        <f>if(Liquor!AN16=0,"",if(ISBLANK(Liquor!AN16),"",Liquor!AN16))</f>
        <v/>
      </c>
      <c r="G5635" s="450" t="str">
        <f>Substitute(if(Liquor!AN16=0,"",if(ISBLANK(Liquor!AN16),"",if(AND(MOC!$J$164=true,MOC!$J$165=false),MOC!$I$164&amp;$B$5628,if(AND(MOC!$J$164=false,MOC!$J$165=true),$B$5628&amp;MOC!$I$165,if(AND(MOC!$J$164=true,MOC!$J$165=true),MOC!$I$164&amp;$B$5628&amp;MOC!$I$165,$B$5628)))))," Double ","")</f>
        <v/>
      </c>
      <c r="H5635" s="780">
        <f t="shared" si="57"/>
        <v>7</v>
      </c>
    </row>
    <row r="5636">
      <c r="A5636" s="779"/>
      <c r="D5636" s="795" t="str">
        <f>if(Liquor!AN17=0,"",if(ISBLANK(Liquor!AN17),"",if(AND(MOC!$J$161=true,MOC!$J$162=false),MOC!$I$164&amp;Liquor!AK17,if(AND(MOC!$J$161=false,MOC!$J$162=true),Liquor!AK17&amp;MOC!$I$162,if(AND(MOC!$J$161=true,MOC!$J$162=true),MOC!$I$161&amp;Liquor!AK17&amp;MOC!$I$165,Liquor!AK17)))))</f>
        <v/>
      </c>
      <c r="E5636" s="450" t="str">
        <f>if(Liquor!AN17=0,"",if(ISBLANK(Liquor!AN17),"",Liquor!AN17))</f>
        <v/>
      </c>
      <c r="G5636" s="450" t="str">
        <f>Substitute(if(Liquor!AN17=0,"",if(ISBLANK(Liquor!AN17),"",if(AND(MOC!$J$164=true,MOC!$J$165=false),MOC!$I$164&amp;$B$5628,if(AND(MOC!$J$164=false,MOC!$J$165=true),$B$5628&amp;MOC!$I$165,if(AND(MOC!$J$164=true,MOC!$J$165=true),MOC!$I$164&amp;$B$5628&amp;MOC!$I$165,$B$5628)))))," Double ","")</f>
        <v/>
      </c>
      <c r="H5636" s="780">
        <f t="shared" si="57"/>
        <v>8</v>
      </c>
    </row>
    <row r="5637">
      <c r="A5637" s="779"/>
      <c r="D5637" s="795" t="str">
        <f>if(Liquor!AN18=0,"",if(ISBLANK(Liquor!AN18),"",if(AND(MOC!$J$161=true,MOC!$J$162=false),MOC!$I$164&amp;Liquor!AK18,if(AND(MOC!$J$161=false,MOC!$J$162=true),Liquor!AK18&amp;MOC!$I$162,if(AND(MOC!$J$161=true,MOC!$J$162=true),MOC!$I$161&amp;Liquor!AK18&amp;MOC!$I$165,Liquor!AK18)))))</f>
        <v/>
      </c>
      <c r="E5637" s="450" t="str">
        <f>if(Liquor!AN18=0,"",if(ISBLANK(Liquor!AN18),"",Liquor!AN18))</f>
        <v/>
      </c>
      <c r="G5637" s="450" t="str">
        <f>Substitute(if(Liquor!AN18=0,"",if(ISBLANK(Liquor!AN18),"",if(AND(MOC!$J$164=true,MOC!$J$165=false),MOC!$I$164&amp;$B$5628,if(AND(MOC!$J$164=false,MOC!$J$165=true),$B$5628&amp;MOC!$I$165,if(AND(MOC!$J$164=true,MOC!$J$165=true),MOC!$I$164&amp;$B$5628&amp;MOC!$I$165,$B$5628)))))," Double ","")</f>
        <v/>
      </c>
      <c r="H5637" s="780">
        <f t="shared" si="57"/>
        <v>9</v>
      </c>
    </row>
    <row r="5638">
      <c r="A5638" s="779"/>
      <c r="D5638" s="795" t="str">
        <f>if(Liquor!AN19=0,"",if(ISBLANK(Liquor!AN19),"",if(AND(MOC!$J$161=true,MOC!$J$162=false),MOC!$I$164&amp;Liquor!AK19,if(AND(MOC!$J$161=false,MOC!$J$162=true),Liquor!AK19&amp;MOC!$I$162,if(AND(MOC!$J$161=true,MOC!$J$162=true),MOC!$I$161&amp;Liquor!AK19&amp;MOC!$I$165,Liquor!AK19)))))</f>
        <v/>
      </c>
      <c r="E5638" s="450" t="str">
        <f>if(Liquor!AN19=0,"",if(ISBLANK(Liquor!AN19),"",Liquor!AN19))</f>
        <v/>
      </c>
      <c r="G5638" s="450" t="str">
        <f>Substitute(if(Liquor!AN19=0,"",if(ISBLANK(Liquor!AN19),"",if(AND(MOC!$J$164=true,MOC!$J$165=false),MOC!$I$164&amp;$B$5628,if(AND(MOC!$J$164=false,MOC!$J$165=true),$B$5628&amp;MOC!$I$165,if(AND(MOC!$J$164=true,MOC!$J$165=true),MOC!$I$164&amp;$B$5628&amp;MOC!$I$165,$B$5628)))))," Double ","")</f>
        <v/>
      </c>
      <c r="H5638" s="780">
        <f t="shared" si="57"/>
        <v>10</v>
      </c>
    </row>
    <row r="5639">
      <c r="A5639" s="779"/>
      <c r="D5639" s="795" t="str">
        <f>if(Liquor!AN20=0,"",if(ISBLANK(Liquor!AN20),"",if(AND(MOC!$J$161=true,MOC!$J$162=false),MOC!$I$164&amp;Liquor!AK20,if(AND(MOC!$J$161=false,MOC!$J$162=true),Liquor!AK20&amp;MOC!$I$162,if(AND(MOC!$J$161=true,MOC!$J$162=true),MOC!$I$161&amp;Liquor!AK20&amp;MOC!$I$165,Liquor!AK20)))))</f>
        <v/>
      </c>
      <c r="E5639" s="450" t="str">
        <f>if(Liquor!AN20=0,"",if(ISBLANK(Liquor!AN20),"",Liquor!AN20))</f>
        <v/>
      </c>
      <c r="G5639" s="450" t="str">
        <f>Substitute(if(Liquor!AN20=0,"",if(ISBLANK(Liquor!AN20),"",if(AND(MOC!$J$164=true,MOC!$J$165=false),MOC!$I$164&amp;$B$5628,if(AND(MOC!$J$164=false,MOC!$J$165=true),$B$5628&amp;MOC!$I$165,if(AND(MOC!$J$164=true,MOC!$J$165=true),MOC!$I$164&amp;$B$5628&amp;MOC!$I$165,$B$5628)))))," Double ","")</f>
        <v/>
      </c>
      <c r="H5639" s="780">
        <f t="shared" si="57"/>
        <v>11</v>
      </c>
    </row>
    <row r="5640">
      <c r="A5640" s="779"/>
      <c r="D5640" s="795" t="str">
        <f>if(Liquor!AN21=0,"",if(ISBLANK(Liquor!AN21),"",if(AND(MOC!$J$161=true,MOC!$J$162=false),MOC!$I$164&amp;Liquor!AK21,if(AND(MOC!$J$161=false,MOC!$J$162=true),Liquor!AK21&amp;MOC!$I$162,if(AND(MOC!$J$161=true,MOC!$J$162=true),MOC!$I$161&amp;Liquor!AK21&amp;MOC!$I$165,Liquor!AK21)))))</f>
        <v/>
      </c>
      <c r="E5640" s="450" t="str">
        <f>if(Liquor!AN21=0,"",if(ISBLANK(Liquor!AN21),"",Liquor!AN21))</f>
        <v/>
      </c>
      <c r="G5640" s="450" t="str">
        <f>Substitute(if(Liquor!AN21=0,"",if(ISBLANK(Liquor!AN21),"",if(AND(MOC!$J$164=true,MOC!$J$165=false),MOC!$I$164&amp;$B$5628,if(AND(MOC!$J$164=false,MOC!$J$165=true),$B$5628&amp;MOC!$I$165,if(AND(MOC!$J$164=true,MOC!$J$165=true),MOC!$I$164&amp;$B$5628&amp;MOC!$I$165,$B$5628)))))," Double ","")</f>
        <v/>
      </c>
      <c r="H5640" s="780">
        <f t="shared" si="57"/>
        <v>12</v>
      </c>
    </row>
    <row r="5641">
      <c r="A5641" s="779"/>
      <c r="D5641" s="795" t="str">
        <f>if(Liquor!AN22=0,"",if(ISBLANK(Liquor!AN22),"",if(AND(MOC!$J$161=true,MOC!$J$162=false),MOC!$I$164&amp;Liquor!AK22,if(AND(MOC!$J$161=false,MOC!$J$162=true),Liquor!AK22&amp;MOC!$I$162,if(AND(MOC!$J$161=true,MOC!$J$162=true),MOC!$I$161&amp;Liquor!AK22&amp;MOC!$I$165,Liquor!AK22)))))</f>
        <v/>
      </c>
      <c r="E5641" s="450" t="str">
        <f>if(Liquor!AN22=0,"",if(ISBLANK(Liquor!AN22),"",Liquor!AN22))</f>
        <v/>
      </c>
      <c r="G5641" s="450" t="str">
        <f>Substitute(if(Liquor!AN22=0,"",if(ISBLANK(Liquor!AN22),"",if(AND(MOC!$J$164=true,MOC!$J$165=false),MOC!$I$164&amp;$B$5628,if(AND(MOC!$J$164=false,MOC!$J$165=true),$B$5628&amp;MOC!$I$165,if(AND(MOC!$J$164=true,MOC!$J$165=true),MOC!$I$164&amp;$B$5628&amp;MOC!$I$165,$B$5628)))))," Double ","")</f>
        <v/>
      </c>
      <c r="H5641" s="780">
        <f t="shared" si="57"/>
        <v>13</v>
      </c>
    </row>
    <row r="5642">
      <c r="A5642" s="779"/>
      <c r="D5642" s="795" t="str">
        <f>if(Liquor!AN23=0,"",if(ISBLANK(Liquor!AN23),"",if(AND(MOC!$J$161=true,MOC!$J$162=false),MOC!$I$164&amp;Liquor!AK23,if(AND(MOC!$J$161=false,MOC!$J$162=true),Liquor!AK23&amp;MOC!$I$162,if(AND(MOC!$J$161=true,MOC!$J$162=true),MOC!$I$161&amp;Liquor!AK23&amp;MOC!$I$165,Liquor!AK23)))))</f>
        <v/>
      </c>
      <c r="E5642" s="450" t="str">
        <f>if(Liquor!AN23=0,"",if(ISBLANK(Liquor!AN23),"",Liquor!AN23))</f>
        <v/>
      </c>
      <c r="G5642" s="450" t="str">
        <f>Substitute(if(Liquor!AN23=0,"",if(ISBLANK(Liquor!AN23),"",if(AND(MOC!$J$164=true,MOC!$J$165=false),MOC!$I$164&amp;$B$5628,if(AND(MOC!$J$164=false,MOC!$J$165=true),$B$5628&amp;MOC!$I$165,if(AND(MOC!$J$164=true,MOC!$J$165=true),MOC!$I$164&amp;$B$5628&amp;MOC!$I$165,$B$5628)))))," Double ","")</f>
        <v/>
      </c>
      <c r="H5642" s="780">
        <f t="shared" si="57"/>
        <v>14</v>
      </c>
    </row>
    <row r="5643">
      <c r="A5643" s="779"/>
      <c r="D5643" s="795" t="str">
        <f>if(Liquor!AN24=0,"",if(ISBLANK(Liquor!AN24),"",if(AND(MOC!$J$161=true,MOC!$J$162=false),MOC!$I$164&amp;Liquor!AK24,if(AND(MOC!$J$161=false,MOC!$J$162=true),Liquor!AK24&amp;MOC!$I$162,if(AND(MOC!$J$161=true,MOC!$J$162=true),MOC!$I$161&amp;Liquor!AK24&amp;MOC!$I$165,Liquor!AK24)))))</f>
        <v/>
      </c>
      <c r="E5643" s="450" t="str">
        <f>if(Liquor!AN24=0,"",if(ISBLANK(Liquor!AN24),"",Liquor!AN24))</f>
        <v/>
      </c>
      <c r="G5643" s="450" t="str">
        <f>Substitute(if(Liquor!AN24=0,"",if(ISBLANK(Liquor!AN24),"",if(AND(MOC!$J$164=true,MOC!$J$165=false),MOC!$I$164&amp;$B$5628,if(AND(MOC!$J$164=false,MOC!$J$165=true),$B$5628&amp;MOC!$I$165,if(AND(MOC!$J$164=true,MOC!$J$165=true),MOC!$I$164&amp;$B$5628&amp;MOC!$I$165,$B$5628)))))," Double ","")</f>
        <v/>
      </c>
      <c r="H5643" s="780">
        <f t="shared" si="57"/>
        <v>15</v>
      </c>
    </row>
    <row r="5644">
      <c r="A5644" s="779"/>
      <c r="D5644" s="795" t="str">
        <f>if(Liquor!AN25=0,"",if(ISBLANK(Liquor!AN25),"",if(AND(MOC!$J$161=true,MOC!$J$162=false),MOC!$I$164&amp;Liquor!AK25,if(AND(MOC!$J$161=false,MOC!$J$162=true),Liquor!AK25&amp;MOC!$I$162,if(AND(MOC!$J$161=true,MOC!$J$162=true),MOC!$I$161&amp;Liquor!AK25&amp;MOC!$I$165,Liquor!AK25)))))</f>
        <v/>
      </c>
      <c r="E5644" s="450" t="str">
        <f>if(Liquor!AN25=0,"",if(ISBLANK(Liquor!AN25),"",Liquor!AN25))</f>
        <v/>
      </c>
      <c r="G5644" s="450" t="str">
        <f>Substitute(if(Liquor!AN25=0,"",if(ISBLANK(Liquor!AN25),"",if(AND(MOC!$J$164=true,MOC!$J$165=false),MOC!$I$164&amp;$B$5628,if(AND(MOC!$J$164=false,MOC!$J$165=true),$B$5628&amp;MOC!$I$165,if(AND(MOC!$J$164=true,MOC!$J$165=true),MOC!$I$164&amp;$B$5628&amp;MOC!$I$165,$B$5628)))))," Double ","")</f>
        <v/>
      </c>
      <c r="H5644" s="780">
        <f t="shared" si="57"/>
        <v>16</v>
      </c>
    </row>
    <row r="5645">
      <c r="A5645" s="779"/>
      <c r="D5645" s="795" t="str">
        <f>if(Liquor!AN26=0,"",if(ISBLANK(Liquor!AN26),"",if(AND(MOC!$J$161=true,MOC!$J$162=false),MOC!$I$164&amp;Liquor!AK26,if(AND(MOC!$J$161=false,MOC!$J$162=true),Liquor!AK26&amp;MOC!$I$162,if(AND(MOC!$J$161=true,MOC!$J$162=true),MOC!$I$161&amp;Liquor!AK26&amp;MOC!$I$165,Liquor!AK26)))))</f>
        <v/>
      </c>
      <c r="E5645" s="450" t="str">
        <f>if(Liquor!AN26=0,"",if(ISBLANK(Liquor!AN26),"",Liquor!AN26))</f>
        <v/>
      </c>
      <c r="G5645" s="450" t="str">
        <f>Substitute(if(Liquor!AN26=0,"",if(ISBLANK(Liquor!AN26),"",if(AND(MOC!$J$164=true,MOC!$J$165=false),MOC!$I$164&amp;$B$5628,if(AND(MOC!$J$164=false,MOC!$J$165=true),$B$5628&amp;MOC!$I$165,if(AND(MOC!$J$164=true,MOC!$J$165=true),MOC!$I$164&amp;$B$5628&amp;MOC!$I$165,$B$5628)))))," Double ","")</f>
        <v/>
      </c>
      <c r="H5645" s="780">
        <f t="shared" si="57"/>
        <v>17</v>
      </c>
    </row>
    <row r="5646">
      <c r="A5646" s="779"/>
      <c r="D5646" s="795" t="str">
        <f>if(Liquor!AN27=0,"",if(ISBLANK(Liquor!AN27),"",if(AND(MOC!$J$161=true,MOC!$J$162=false),MOC!$I$164&amp;Liquor!AK27,if(AND(MOC!$J$161=false,MOC!$J$162=true),Liquor!AK27&amp;MOC!$I$162,if(AND(MOC!$J$161=true,MOC!$J$162=true),MOC!$I$161&amp;Liquor!AK27&amp;MOC!$I$165,Liquor!AK27)))))</f>
        <v/>
      </c>
      <c r="E5646" s="450" t="str">
        <f>if(Liquor!AN27=0,"",if(ISBLANK(Liquor!AN27),"",Liquor!AN27))</f>
        <v/>
      </c>
      <c r="G5646" s="450" t="str">
        <f>Substitute(if(Liquor!AN27=0,"",if(ISBLANK(Liquor!AN27),"",if(AND(MOC!$J$164=true,MOC!$J$165=false),MOC!$I$164&amp;$B$5628,if(AND(MOC!$J$164=false,MOC!$J$165=true),$B$5628&amp;MOC!$I$165,if(AND(MOC!$J$164=true,MOC!$J$165=true),MOC!$I$164&amp;$B$5628&amp;MOC!$I$165,$B$5628)))))," Double ","")</f>
        <v/>
      </c>
      <c r="H5646" s="780">
        <f t="shared" si="57"/>
        <v>18</v>
      </c>
    </row>
    <row r="5647">
      <c r="A5647" s="779"/>
      <c r="D5647" s="795" t="str">
        <f>if(Liquor!AN28=0,"",if(ISBLANK(Liquor!AN28),"",if(AND(MOC!$J$161=true,MOC!$J$162=false),MOC!$I$164&amp;Liquor!AK28,if(AND(MOC!$J$161=false,MOC!$J$162=true),Liquor!AK28&amp;MOC!$I$162,if(AND(MOC!$J$161=true,MOC!$J$162=true),MOC!$I$161&amp;Liquor!AK28&amp;MOC!$I$165,Liquor!AK28)))))</f>
        <v/>
      </c>
      <c r="E5647" s="450" t="str">
        <f>if(Liquor!AN28=0,"",if(ISBLANK(Liquor!AN28),"",Liquor!AN28))</f>
        <v/>
      </c>
      <c r="G5647" s="450" t="str">
        <f>Substitute(if(Liquor!AN28=0,"",if(ISBLANK(Liquor!AN28),"",if(AND(MOC!$J$164=true,MOC!$J$165=false),MOC!$I$164&amp;$B$5628,if(AND(MOC!$J$164=false,MOC!$J$165=true),$B$5628&amp;MOC!$I$165,if(AND(MOC!$J$164=true,MOC!$J$165=true),MOC!$I$164&amp;$B$5628&amp;MOC!$I$165,$B$5628)))))," Double ","")</f>
        <v/>
      </c>
      <c r="H5647" s="780">
        <f t="shared" si="57"/>
        <v>19</v>
      </c>
    </row>
    <row r="5648">
      <c r="A5648" s="779"/>
      <c r="D5648" s="795" t="str">
        <f>if(Liquor!AN29=0,"",if(ISBLANK(Liquor!AN29),"",if(AND(MOC!$J$161=true,MOC!$J$162=false),MOC!$I$164&amp;Liquor!AK29,if(AND(MOC!$J$161=false,MOC!$J$162=true),Liquor!AK29&amp;MOC!$I$162,if(AND(MOC!$J$161=true,MOC!$J$162=true),MOC!$I$161&amp;Liquor!AK29&amp;MOC!$I$165,Liquor!AK29)))))</f>
        <v/>
      </c>
      <c r="E5648" s="450" t="str">
        <f>if(Liquor!AN29=0,"",if(ISBLANK(Liquor!AN29),"",Liquor!AN29))</f>
        <v/>
      </c>
      <c r="G5648" s="450" t="str">
        <f>Substitute(if(Liquor!AN29=0,"",if(ISBLANK(Liquor!AN29),"",if(AND(MOC!$J$164=true,MOC!$J$165=false),MOC!$I$164&amp;$B$5628,if(AND(MOC!$J$164=false,MOC!$J$165=true),$B$5628&amp;MOC!$I$165,if(AND(MOC!$J$164=true,MOC!$J$165=true),MOC!$I$164&amp;$B$5628&amp;MOC!$I$165,$B$5628)))))," Double ","")</f>
        <v/>
      </c>
      <c r="H5648" s="780">
        <f t="shared" si="57"/>
        <v>20</v>
      </c>
    </row>
    <row r="5649">
      <c r="A5649" s="779"/>
      <c r="D5649" s="795" t="str">
        <f>if(Liquor!AN30=0,"",if(ISBLANK(Liquor!AN30),"",if(AND(MOC!$J$161=true,MOC!$J$162=false),MOC!$I$164&amp;Liquor!AK30,if(AND(MOC!$J$161=false,MOC!$J$162=true),Liquor!AK30&amp;MOC!$I$162,if(AND(MOC!$J$161=true,MOC!$J$162=true),MOC!$I$161&amp;Liquor!AK30&amp;MOC!$I$165,Liquor!AK30)))))</f>
        <v/>
      </c>
      <c r="E5649" s="450" t="str">
        <f>if(Liquor!AN30=0,"",if(ISBLANK(Liquor!AN30),"",Liquor!AN30))</f>
        <v/>
      </c>
      <c r="G5649" s="450" t="str">
        <f>Substitute(if(Liquor!AN30=0,"",if(ISBLANK(Liquor!AN30),"",if(AND(MOC!$J$164=true,MOC!$J$165=false),MOC!$I$164&amp;$B$5628,if(AND(MOC!$J$164=false,MOC!$J$165=true),$B$5628&amp;MOC!$I$165,if(AND(MOC!$J$164=true,MOC!$J$165=true),MOC!$I$164&amp;$B$5628&amp;MOC!$I$165,$B$5628)))))," Double ","")</f>
        <v/>
      </c>
      <c r="H5649" s="780">
        <f t="shared" si="57"/>
        <v>21</v>
      </c>
    </row>
    <row r="5650">
      <c r="A5650" s="779"/>
      <c r="D5650" s="795" t="str">
        <f>if(Liquor!AN31=0,"",if(ISBLANK(Liquor!AN31),"",if(AND(MOC!$J$161=true,MOC!$J$162=false),MOC!$I$164&amp;Liquor!AK31,if(AND(MOC!$J$161=false,MOC!$J$162=true),Liquor!AK31&amp;MOC!$I$162,if(AND(MOC!$J$161=true,MOC!$J$162=true),MOC!$I$161&amp;Liquor!AK31&amp;MOC!$I$165,Liquor!AK31)))))</f>
        <v/>
      </c>
      <c r="E5650" s="450" t="str">
        <f>if(Liquor!AN31=0,"",if(ISBLANK(Liquor!AN31),"",Liquor!AN31))</f>
        <v/>
      </c>
      <c r="G5650" s="450" t="str">
        <f>Substitute(if(Liquor!AN31=0,"",if(ISBLANK(Liquor!AN31),"",if(AND(MOC!$J$164=true,MOC!$J$165=false),MOC!$I$164&amp;$B$5628,if(AND(MOC!$J$164=false,MOC!$J$165=true),$B$5628&amp;MOC!$I$165,if(AND(MOC!$J$164=true,MOC!$J$165=true),MOC!$I$164&amp;$B$5628&amp;MOC!$I$165,$B$5628)))))," Double ","")</f>
        <v/>
      </c>
      <c r="H5650" s="780">
        <f t="shared" si="57"/>
        <v>22</v>
      </c>
    </row>
    <row r="5651">
      <c r="A5651" s="779"/>
      <c r="D5651" s="795" t="str">
        <f>if(Liquor!AN32=0,"",if(ISBLANK(Liquor!AN32),"",if(AND(MOC!$J$161=true,MOC!$J$162=false),MOC!$I$164&amp;Liquor!AK32,if(AND(MOC!$J$161=false,MOC!$J$162=true),Liquor!AK32&amp;MOC!$I$162,if(AND(MOC!$J$161=true,MOC!$J$162=true),MOC!$I$161&amp;Liquor!AK32&amp;MOC!$I$165,Liquor!AK32)))))</f>
        <v/>
      </c>
      <c r="E5651" s="450" t="str">
        <f>if(Liquor!AN32=0,"",if(ISBLANK(Liquor!AN32),"",Liquor!AN32))</f>
        <v/>
      </c>
      <c r="G5651" s="450" t="str">
        <f>Substitute(if(Liquor!AN32=0,"",if(ISBLANK(Liquor!AN32),"",if(AND(MOC!$J$164=true,MOC!$J$165=false),MOC!$I$164&amp;$B$5628,if(AND(MOC!$J$164=false,MOC!$J$165=true),$B$5628&amp;MOC!$I$165,if(AND(MOC!$J$164=true,MOC!$J$165=true),MOC!$I$164&amp;$B$5628&amp;MOC!$I$165,$B$5628)))))," Double ","")</f>
        <v/>
      </c>
      <c r="H5651" s="780">
        <f t="shared" si="57"/>
        <v>23</v>
      </c>
    </row>
    <row r="5652">
      <c r="A5652" s="779"/>
      <c r="D5652" s="795" t="str">
        <f>if(Liquor!AN33=0,"",if(ISBLANK(Liquor!AN33),"",if(AND(MOC!$J$161=true,MOC!$J$162=false),MOC!$I$164&amp;Liquor!AK33,if(AND(MOC!$J$161=false,MOC!$J$162=true),Liquor!AK33&amp;MOC!$I$162,if(AND(MOC!$J$161=true,MOC!$J$162=true),MOC!$I$161&amp;Liquor!AK33&amp;MOC!$I$165,Liquor!AK33)))))</f>
        <v/>
      </c>
      <c r="E5652" s="450" t="str">
        <f>if(Liquor!AN33=0,"",if(ISBLANK(Liquor!AN33),"",Liquor!AN33))</f>
        <v/>
      </c>
      <c r="G5652" s="450" t="str">
        <f>Substitute(if(Liquor!AN33=0,"",if(ISBLANK(Liquor!AN33),"",if(AND(MOC!$J$164=true,MOC!$J$165=false),MOC!$I$164&amp;$B$5628,if(AND(MOC!$J$164=false,MOC!$J$165=true),$B$5628&amp;MOC!$I$165,if(AND(MOC!$J$164=true,MOC!$J$165=true),MOC!$I$164&amp;$B$5628&amp;MOC!$I$165,$B$5628)))))," Double ","")</f>
        <v/>
      </c>
      <c r="H5652" s="780">
        <f t="shared" si="57"/>
        <v>24</v>
      </c>
    </row>
    <row r="5653">
      <c r="A5653" s="779"/>
      <c r="D5653" s="795" t="str">
        <f>if(Liquor!AN34=0,"",if(ISBLANK(Liquor!AN34),"",if(AND(MOC!$J$161=true,MOC!$J$162=false),MOC!$I$164&amp;Liquor!AK34,if(AND(MOC!$J$161=false,MOC!$J$162=true),Liquor!AK34&amp;MOC!$I$162,if(AND(MOC!$J$161=true,MOC!$J$162=true),MOC!$I$161&amp;Liquor!AK34&amp;MOC!$I$165,Liquor!AK34)))))</f>
        <v/>
      </c>
      <c r="E5653" s="450" t="str">
        <f>if(Liquor!AN34=0,"",if(ISBLANK(Liquor!AN34),"",Liquor!AN34))</f>
        <v/>
      </c>
      <c r="G5653" s="450" t="str">
        <f>Substitute(if(Liquor!AN34=0,"",if(ISBLANK(Liquor!AN34),"",if(AND(MOC!$J$164=true,MOC!$J$165=false),MOC!$I$164&amp;$B$5628,if(AND(MOC!$J$164=false,MOC!$J$165=true),$B$5628&amp;MOC!$I$165,if(AND(MOC!$J$164=true,MOC!$J$165=true),MOC!$I$164&amp;$B$5628&amp;MOC!$I$165,$B$5628)))))," Double ","")</f>
        <v/>
      </c>
      <c r="H5653" s="780">
        <f t="shared" si="57"/>
        <v>25</v>
      </c>
    </row>
    <row r="5654">
      <c r="A5654" s="779"/>
      <c r="D5654" s="795" t="str">
        <f>if(Liquor!AN35=0,"",if(ISBLANK(Liquor!AN35),"",if(AND(MOC!$J$161=true,MOC!$J$162=false),MOC!$I$164&amp;Liquor!AK35,if(AND(MOC!$J$161=false,MOC!$J$162=true),Liquor!AK35&amp;MOC!$I$162,if(AND(MOC!$J$161=true,MOC!$J$162=true),MOC!$I$161&amp;Liquor!AK35&amp;MOC!$I$165,Liquor!AK35)))))</f>
        <v/>
      </c>
      <c r="E5654" s="450" t="str">
        <f>if(Liquor!AN35=0,"",if(ISBLANK(Liquor!AN35),"",Liquor!AN35))</f>
        <v/>
      </c>
      <c r="G5654" s="450" t="str">
        <f>Substitute(if(Liquor!AN35=0,"",if(ISBLANK(Liquor!AN35),"",if(AND(MOC!$J$164=true,MOC!$J$165=false),MOC!$I$164&amp;$B$5628,if(AND(MOC!$J$164=false,MOC!$J$165=true),$B$5628&amp;MOC!$I$165,if(AND(MOC!$J$164=true,MOC!$J$165=true),MOC!$I$164&amp;$B$5628&amp;MOC!$I$165,$B$5628)))))," Double ","")</f>
        <v/>
      </c>
      <c r="H5654" s="780">
        <f t="shared" si="57"/>
        <v>26</v>
      </c>
    </row>
    <row r="5655">
      <c r="A5655" s="779"/>
      <c r="D5655" s="795" t="str">
        <f>if(Liquor!AN36=0,"",if(ISBLANK(Liquor!AN36),"",if(AND(MOC!$J$161=true,MOC!$J$162=false),MOC!$I$164&amp;Liquor!AK36,if(AND(MOC!$J$161=false,MOC!$J$162=true),Liquor!AK36&amp;MOC!$I$162,if(AND(MOC!$J$161=true,MOC!$J$162=true),MOC!$I$161&amp;Liquor!AK36&amp;MOC!$I$165,Liquor!AK36)))))</f>
        <v/>
      </c>
      <c r="E5655" s="450" t="str">
        <f>if(Liquor!AN36=0,"",if(ISBLANK(Liquor!AN36),"",Liquor!AN36))</f>
        <v/>
      </c>
      <c r="G5655" s="450" t="str">
        <f>Substitute(if(Liquor!AN36=0,"",if(ISBLANK(Liquor!AN36),"",if(AND(MOC!$J$164=true,MOC!$J$165=false),MOC!$I$164&amp;$B$5628,if(AND(MOC!$J$164=false,MOC!$J$165=true),$B$5628&amp;MOC!$I$165,if(AND(MOC!$J$164=true,MOC!$J$165=true),MOC!$I$164&amp;$B$5628&amp;MOC!$I$165,$B$5628)))))," Double ","")</f>
        <v/>
      </c>
      <c r="H5655" s="780">
        <f t="shared" si="57"/>
        <v>27</v>
      </c>
    </row>
    <row r="5656">
      <c r="A5656" s="779"/>
      <c r="D5656" s="795" t="str">
        <f>if(Liquor!AN37=0,"",if(ISBLANK(Liquor!AN37),"",if(AND(MOC!$J$161=true,MOC!$J$162=false),MOC!$I$164&amp;Liquor!AK37,if(AND(MOC!$J$161=false,MOC!$J$162=true),Liquor!AK37&amp;MOC!$I$162,if(AND(MOC!$J$161=true,MOC!$J$162=true),MOC!$I$161&amp;Liquor!AK37&amp;MOC!$I$165,Liquor!AK37)))))</f>
        <v/>
      </c>
      <c r="E5656" s="450" t="str">
        <f>if(Liquor!AN37=0,"",if(ISBLANK(Liquor!AN37),"",Liquor!AN37))</f>
        <v/>
      </c>
      <c r="G5656" s="450" t="str">
        <f>Substitute(if(Liquor!AN37=0,"",if(ISBLANK(Liquor!AN37),"",if(AND(MOC!$J$164=true,MOC!$J$165=false),MOC!$I$164&amp;$B$5628,if(AND(MOC!$J$164=false,MOC!$J$165=true),$B$5628&amp;MOC!$I$165,if(AND(MOC!$J$164=true,MOC!$J$165=true),MOC!$I$164&amp;$B$5628&amp;MOC!$I$165,$B$5628)))))," Double ","")</f>
        <v/>
      </c>
      <c r="H5656" s="780">
        <f t="shared" si="57"/>
        <v>28</v>
      </c>
    </row>
    <row r="5657">
      <c r="A5657" s="779"/>
      <c r="D5657" s="795" t="str">
        <f>if(Liquor!AN38=0,"",if(ISBLANK(Liquor!AN38),"",if(AND(MOC!$J$161=true,MOC!$J$162=false),MOC!$I$164&amp;Liquor!AK38,if(AND(MOC!$J$161=false,MOC!$J$162=true),Liquor!AK38&amp;MOC!$I$162,if(AND(MOC!$J$161=true,MOC!$J$162=true),MOC!$I$161&amp;Liquor!AK38&amp;MOC!$I$165,Liquor!AK38)))))</f>
        <v/>
      </c>
      <c r="E5657" s="450" t="str">
        <f>if(Liquor!AN38=0,"",if(ISBLANK(Liquor!AN38),"",Liquor!AN38))</f>
        <v/>
      </c>
      <c r="G5657" s="450" t="str">
        <f>Substitute(if(Liquor!AN38=0,"",if(ISBLANK(Liquor!AN38),"",if(AND(MOC!$J$164=true,MOC!$J$165=false),MOC!$I$164&amp;$B$5628,if(AND(MOC!$J$164=false,MOC!$J$165=true),$B$5628&amp;MOC!$I$165,if(AND(MOC!$J$164=true,MOC!$J$165=true),MOC!$I$164&amp;$B$5628&amp;MOC!$I$165,$B$5628)))))," Double ","")</f>
        <v/>
      </c>
      <c r="H5657" s="780">
        <f t="shared" si="57"/>
        <v>29</v>
      </c>
    </row>
    <row r="5658">
      <c r="A5658" s="779"/>
      <c r="D5658" s="795" t="str">
        <f>if(Liquor!AN39=0,"",if(ISBLANK(Liquor!AN39),"",if(AND(MOC!$J$161=true,MOC!$J$162=false),MOC!$I$164&amp;Liquor!AK39,if(AND(MOC!$J$161=false,MOC!$J$162=true),Liquor!AK39&amp;MOC!$I$162,if(AND(MOC!$J$161=true,MOC!$J$162=true),MOC!$I$161&amp;Liquor!AK39&amp;MOC!$I$165,Liquor!AK39)))))</f>
        <v/>
      </c>
      <c r="E5658" s="450" t="str">
        <f>if(Liquor!AN39=0,"",if(ISBLANK(Liquor!AN39),"",Liquor!AN39))</f>
        <v/>
      </c>
      <c r="G5658" s="450" t="str">
        <f>Substitute(if(Liquor!AN39=0,"",if(ISBLANK(Liquor!AN39),"",if(AND(MOC!$J$164=true,MOC!$J$165=false),MOC!$I$164&amp;$B$5628,if(AND(MOC!$J$164=false,MOC!$J$165=true),$B$5628&amp;MOC!$I$165,if(AND(MOC!$J$164=true,MOC!$J$165=true),MOC!$I$164&amp;$B$5628&amp;MOC!$I$165,$B$5628)))))," Double ","")</f>
        <v/>
      </c>
      <c r="H5658" s="780">
        <f t="shared" si="57"/>
        <v>30</v>
      </c>
    </row>
    <row r="5659">
      <c r="A5659" s="779"/>
      <c r="D5659" s="795" t="str">
        <f>if(Liquor!AN40=0,"",if(ISBLANK(Liquor!AN40),"",if(AND(MOC!$J$161=true,MOC!$J$162=false),MOC!$I$164&amp;Liquor!AK40,if(AND(MOC!$J$161=false,MOC!$J$162=true),Liquor!AK40&amp;MOC!$I$162,if(AND(MOC!$J$161=true,MOC!$J$162=true),MOC!$I$161&amp;Liquor!AK40&amp;MOC!$I$165,Liquor!AK40)))))</f>
        <v/>
      </c>
      <c r="E5659" s="450" t="str">
        <f>if(Liquor!AN40=0,"",if(ISBLANK(Liquor!AN40),"",Liquor!AN40))</f>
        <v/>
      </c>
      <c r="G5659" s="450" t="str">
        <f>Substitute(if(Liquor!AN40=0,"",if(ISBLANK(Liquor!AN40),"",if(AND(MOC!$J$164=true,MOC!$J$165=false),MOC!$I$164&amp;$B$5628,if(AND(MOC!$J$164=false,MOC!$J$165=true),$B$5628&amp;MOC!$I$165,if(AND(MOC!$J$164=true,MOC!$J$165=true),MOC!$I$164&amp;$B$5628&amp;MOC!$I$165,$B$5628)))))," Double ","")</f>
        <v/>
      </c>
      <c r="H5659" s="780">
        <f t="shared" si="57"/>
        <v>31</v>
      </c>
    </row>
    <row r="5660">
      <c r="A5660" s="779"/>
      <c r="D5660" s="795" t="str">
        <f>if(Liquor!AN41=0,"",if(ISBLANK(Liquor!AN41),"",if(AND(MOC!$J$161=true,MOC!$J$162=false),MOC!$I$164&amp;Liquor!AK41,if(AND(MOC!$J$161=false,MOC!$J$162=true),Liquor!AK41&amp;MOC!$I$162,if(AND(MOC!$J$161=true,MOC!$J$162=true),MOC!$I$161&amp;Liquor!AK41&amp;MOC!$I$165,Liquor!AK41)))))</f>
        <v/>
      </c>
      <c r="E5660" s="450" t="str">
        <f>if(Liquor!AN41=0,"",if(ISBLANK(Liquor!AN41),"",Liquor!AN41))</f>
        <v/>
      </c>
      <c r="G5660" s="450" t="str">
        <f>Substitute(if(Liquor!AN41=0,"",if(ISBLANK(Liquor!AN41),"",if(AND(MOC!$J$164=true,MOC!$J$165=false),MOC!$I$164&amp;$B$5628,if(AND(MOC!$J$164=false,MOC!$J$165=true),$B$5628&amp;MOC!$I$165,if(AND(MOC!$J$164=true,MOC!$J$165=true),MOC!$I$164&amp;$B$5628&amp;MOC!$I$165,$B$5628)))))," Double ","")</f>
        <v/>
      </c>
      <c r="H5660" s="780">
        <f t="shared" si="57"/>
        <v>32</v>
      </c>
    </row>
    <row r="5661">
      <c r="A5661" s="779"/>
      <c r="D5661" s="795" t="str">
        <f>if(Liquor!AN42=0,"",if(ISBLANK(Liquor!AN42),"",if(AND(MOC!$J$161=true,MOC!$J$162=false),MOC!$I$164&amp;Liquor!AK42,if(AND(MOC!$J$161=false,MOC!$J$162=true),Liquor!AK42&amp;MOC!$I$162,if(AND(MOC!$J$161=true,MOC!$J$162=true),MOC!$I$161&amp;Liquor!AK42&amp;MOC!$I$165,Liquor!AK42)))))</f>
        <v/>
      </c>
      <c r="E5661" s="450" t="str">
        <f>if(Liquor!AN42=0,"",if(ISBLANK(Liquor!AN42),"",Liquor!AN42))</f>
        <v/>
      </c>
      <c r="G5661" s="450" t="str">
        <f>Substitute(if(Liquor!AN42=0,"",if(ISBLANK(Liquor!AN42),"",if(AND(MOC!$J$164=true,MOC!$J$165=false),MOC!$I$164&amp;$B$5628,if(AND(MOC!$J$164=false,MOC!$J$165=true),$B$5628&amp;MOC!$I$165,if(AND(MOC!$J$164=true,MOC!$J$165=true),MOC!$I$164&amp;$B$5628&amp;MOC!$I$165,$B$5628)))))," Double ","")</f>
        <v/>
      </c>
      <c r="H5661" s="780">
        <f t="shared" si="57"/>
        <v>33</v>
      </c>
    </row>
    <row r="5662">
      <c r="A5662" s="779"/>
      <c r="D5662" s="795" t="str">
        <f>if(Liquor!AN43=0,"",if(ISBLANK(Liquor!AN43),"",if(AND(MOC!$J$161=true,MOC!$J$162=false),MOC!$I$164&amp;Liquor!AK43,if(AND(MOC!$J$161=false,MOC!$J$162=true),Liquor!AK43&amp;MOC!$I$162,if(AND(MOC!$J$161=true,MOC!$J$162=true),MOC!$I$161&amp;Liquor!AK43&amp;MOC!$I$165,Liquor!AK43)))))</f>
        <v/>
      </c>
      <c r="E5662" s="450" t="str">
        <f>if(Liquor!AN43=0,"",if(ISBLANK(Liquor!AN43),"",Liquor!AN43))</f>
        <v/>
      </c>
      <c r="G5662" s="450" t="str">
        <f>Substitute(if(Liquor!AN43=0,"",if(ISBLANK(Liquor!AN43),"",if(AND(MOC!$J$164=true,MOC!$J$165=false),MOC!$I$164&amp;$B$5628,if(AND(MOC!$J$164=false,MOC!$J$165=true),$B$5628&amp;MOC!$I$165,if(AND(MOC!$J$164=true,MOC!$J$165=true),MOC!$I$164&amp;$B$5628&amp;MOC!$I$165,$B$5628)))))," Double ","")</f>
        <v/>
      </c>
      <c r="H5662" s="780">
        <f t="shared" si="57"/>
        <v>34</v>
      </c>
    </row>
    <row r="5663">
      <c r="A5663" s="779"/>
      <c r="D5663" s="795" t="str">
        <f>if(Liquor!AN44=0,"",if(ISBLANK(Liquor!AN44),"",if(AND(MOC!$J$161=true,MOC!$J$162=false),MOC!$I$164&amp;Liquor!AK44,if(AND(MOC!$J$161=false,MOC!$J$162=true),Liquor!AK44&amp;MOC!$I$162,if(AND(MOC!$J$161=true,MOC!$J$162=true),MOC!$I$161&amp;Liquor!AK44&amp;MOC!$I$165,Liquor!AK44)))))</f>
        <v/>
      </c>
      <c r="E5663" s="450" t="str">
        <f>if(Liquor!AN44=0,"",if(ISBLANK(Liquor!AN44),"",Liquor!AN44))</f>
        <v/>
      </c>
      <c r="G5663" s="450" t="str">
        <f>Substitute(if(Liquor!AN44=0,"",if(ISBLANK(Liquor!AN44),"",if(AND(MOC!$J$164=true,MOC!$J$165=false),MOC!$I$164&amp;$B$5628,if(AND(MOC!$J$164=false,MOC!$J$165=true),$B$5628&amp;MOC!$I$165,if(AND(MOC!$J$164=true,MOC!$J$165=true),MOC!$I$164&amp;$B$5628&amp;MOC!$I$165,$B$5628)))))," Double ","")</f>
        <v/>
      </c>
      <c r="H5663" s="780">
        <f t="shared" si="57"/>
        <v>35</v>
      </c>
    </row>
    <row r="5664">
      <c r="A5664" s="779"/>
      <c r="D5664" s="795" t="str">
        <f>if(Liquor!AN45=0,"",if(ISBLANK(Liquor!AN45),"",if(AND(MOC!$J$161=true,MOC!$J$162=false),MOC!$I$164&amp;Liquor!AK45,if(AND(MOC!$J$161=false,MOC!$J$162=true),Liquor!AK45&amp;MOC!$I$162,if(AND(MOC!$J$161=true,MOC!$J$162=true),MOC!$I$161&amp;Liquor!AK45&amp;MOC!$I$165,Liquor!AK45)))))</f>
        <v/>
      </c>
      <c r="E5664" s="450" t="str">
        <f>if(Liquor!AN45=0,"",if(ISBLANK(Liquor!AN45),"",Liquor!AN45))</f>
        <v/>
      </c>
      <c r="G5664" s="450" t="str">
        <f>Substitute(if(Liquor!AN45=0,"",if(ISBLANK(Liquor!AN45),"",if(AND(MOC!$J$164=true,MOC!$J$165=false),MOC!$I$164&amp;$B$5628,if(AND(MOC!$J$164=false,MOC!$J$165=true),$B$5628&amp;MOC!$I$165,if(AND(MOC!$J$164=true,MOC!$J$165=true),MOC!$I$164&amp;$B$5628&amp;MOC!$I$165,$B$5628)))))," Double ","")</f>
        <v/>
      </c>
      <c r="H5664" s="780">
        <f t="shared" si="57"/>
        <v>36</v>
      </c>
    </row>
    <row r="5665">
      <c r="A5665" s="779"/>
      <c r="D5665" s="795" t="str">
        <f>if(Liquor!AN46=0,"",if(ISBLANK(Liquor!AN46),"",if(AND(MOC!$J$161=true,MOC!$J$162=false),MOC!$I$164&amp;Liquor!AK46,if(AND(MOC!$J$161=false,MOC!$J$162=true),Liquor!AK46&amp;MOC!$I$162,if(AND(MOC!$J$161=true,MOC!$J$162=true),MOC!$I$161&amp;Liquor!AK46&amp;MOC!$I$165,Liquor!AK46)))))</f>
        <v/>
      </c>
      <c r="E5665" s="450" t="str">
        <f>if(Liquor!AN46=0,"",if(ISBLANK(Liquor!AN46),"",Liquor!AN46))</f>
        <v/>
      </c>
      <c r="G5665" s="450" t="str">
        <f>Substitute(if(Liquor!AN46=0,"",if(ISBLANK(Liquor!AN46),"",if(AND(MOC!$J$164=true,MOC!$J$165=false),MOC!$I$164&amp;$B$5628,if(AND(MOC!$J$164=false,MOC!$J$165=true),$B$5628&amp;MOC!$I$165,if(AND(MOC!$J$164=true,MOC!$J$165=true),MOC!$I$164&amp;$B$5628&amp;MOC!$I$165,$B$5628)))))," Double ","")</f>
        <v/>
      </c>
      <c r="H5665" s="780">
        <f t="shared" si="57"/>
        <v>37</v>
      </c>
    </row>
    <row r="5666">
      <c r="A5666" s="779"/>
      <c r="D5666" s="795" t="str">
        <f>if(Liquor!AN47=0,"",if(ISBLANK(Liquor!AN47),"",if(AND(MOC!$J$161=true,MOC!$J$162=false),MOC!$I$164&amp;Liquor!AK47,if(AND(MOC!$J$161=false,MOC!$J$162=true),Liquor!AK47&amp;MOC!$I$162,if(AND(MOC!$J$161=true,MOC!$J$162=true),MOC!$I$161&amp;Liquor!AK47&amp;MOC!$I$165,Liquor!AK47)))))</f>
        <v/>
      </c>
      <c r="E5666" s="450" t="str">
        <f>if(Liquor!AN47=0,"",if(ISBLANK(Liquor!AN47),"",Liquor!AN47))</f>
        <v/>
      </c>
      <c r="G5666" s="450" t="str">
        <f>Substitute(if(Liquor!AN47=0,"",if(ISBLANK(Liquor!AN47),"",if(AND(MOC!$J$164=true,MOC!$J$165=false),MOC!$I$164&amp;$B$5628,if(AND(MOC!$J$164=false,MOC!$J$165=true),$B$5628&amp;MOC!$I$165,if(AND(MOC!$J$164=true,MOC!$J$165=true),MOC!$I$164&amp;$B$5628&amp;MOC!$I$165,$B$5628)))))," Double ","")</f>
        <v/>
      </c>
      <c r="H5666" s="780">
        <f t="shared" si="57"/>
        <v>38</v>
      </c>
    </row>
    <row r="5667">
      <c r="A5667" s="779"/>
      <c r="D5667" s="795" t="str">
        <f>if(Liquor!AN48=0,"",if(ISBLANK(Liquor!AN48),"",if(AND(MOC!$J$161=true,MOC!$J$162=false),MOC!$I$164&amp;Liquor!AK48,if(AND(MOC!$J$161=false,MOC!$J$162=true),Liquor!AK48&amp;MOC!$I$162,if(AND(MOC!$J$161=true,MOC!$J$162=true),MOC!$I$161&amp;Liquor!AK48&amp;MOC!$I$165,Liquor!AK48)))))</f>
        <v/>
      </c>
      <c r="E5667" s="450" t="str">
        <f>if(Liquor!AN48=0,"",if(ISBLANK(Liquor!AN48),"",Liquor!AN48))</f>
        <v/>
      </c>
      <c r="G5667" s="450" t="str">
        <f>Substitute(if(Liquor!AN48=0,"",if(ISBLANK(Liquor!AN48),"",if(AND(MOC!$J$164=true,MOC!$J$165=false),MOC!$I$164&amp;$B$5628,if(AND(MOC!$J$164=false,MOC!$J$165=true),$B$5628&amp;MOC!$I$165,if(AND(MOC!$J$164=true,MOC!$J$165=true),MOC!$I$164&amp;$B$5628&amp;MOC!$I$165,$B$5628)))))," Double ","")</f>
        <v/>
      </c>
      <c r="H5667" s="780">
        <f t="shared" si="57"/>
        <v>39</v>
      </c>
    </row>
    <row r="5668">
      <c r="A5668" s="779"/>
      <c r="D5668" s="795" t="str">
        <f>if(Liquor!AN49=0,"",if(ISBLANK(Liquor!AN49),"",if(AND(MOC!$J$161=true,MOC!$J$162=false),MOC!$I$164&amp;Liquor!AK49,if(AND(MOC!$J$161=false,MOC!$J$162=true),Liquor!AK49&amp;MOC!$I$162,if(AND(MOC!$J$161=true,MOC!$J$162=true),MOC!$I$161&amp;Liquor!AK49&amp;MOC!$I$165,Liquor!AK49)))))</f>
        <v/>
      </c>
      <c r="E5668" s="450" t="str">
        <f>if(Liquor!AN49=0,"",if(ISBLANK(Liquor!AN49),"",Liquor!AN49))</f>
        <v/>
      </c>
      <c r="G5668" s="450" t="str">
        <f>Substitute(if(Liquor!AN49=0,"",if(ISBLANK(Liquor!AN49),"",if(AND(MOC!$J$164=true,MOC!$J$165=false),MOC!$I$164&amp;$B$5628,if(AND(MOC!$J$164=false,MOC!$J$165=true),$B$5628&amp;MOC!$I$165,if(AND(MOC!$J$164=true,MOC!$J$165=true),MOC!$I$164&amp;$B$5628&amp;MOC!$I$165,$B$5628)))))," Double ","")</f>
        <v/>
      </c>
      <c r="H5668" s="780">
        <f t="shared" si="57"/>
        <v>40</v>
      </c>
    </row>
    <row r="5669">
      <c r="A5669" s="779"/>
      <c r="D5669" s="795" t="str">
        <f>if(Liquor!AN50=0,"",if(ISBLANK(Liquor!AN50),"",if(AND(MOC!$J$161=true,MOC!$J$162=false),MOC!$I$164&amp;Liquor!AK50,if(AND(MOC!$J$161=false,MOC!$J$162=true),Liquor!AK50&amp;MOC!$I$162,if(AND(MOC!$J$161=true,MOC!$J$162=true),MOC!$I$161&amp;Liquor!AK50&amp;MOC!$I$165,Liquor!AK50)))))</f>
        <v/>
      </c>
      <c r="E5669" s="450" t="str">
        <f>if(Liquor!AN50=0,"",if(ISBLANK(Liquor!AN50),"",Liquor!AN50))</f>
        <v/>
      </c>
      <c r="G5669" s="450" t="str">
        <f>Substitute(if(Liquor!AN50=0,"",if(ISBLANK(Liquor!AN50),"",if(AND(MOC!$J$164=true,MOC!$J$165=false),MOC!$I$164&amp;$B$5628,if(AND(MOC!$J$164=false,MOC!$J$165=true),$B$5628&amp;MOC!$I$165,if(AND(MOC!$J$164=true,MOC!$J$165=true),MOC!$I$164&amp;$B$5628&amp;MOC!$I$165,$B$5628)))))," Double ","")</f>
        <v/>
      </c>
      <c r="H5669" s="780">
        <f t="shared" si="57"/>
        <v>41</v>
      </c>
    </row>
    <row r="5670">
      <c r="A5670" s="779"/>
      <c r="D5670" s="795" t="str">
        <f>if(Liquor!AN51=0,"",if(ISBLANK(Liquor!AN51),"",if(AND(MOC!$J$161=true,MOC!$J$162=false),MOC!$I$164&amp;Liquor!AK51,if(AND(MOC!$J$161=false,MOC!$J$162=true),Liquor!AK51&amp;MOC!$I$162,if(AND(MOC!$J$161=true,MOC!$J$162=true),MOC!$I$161&amp;Liquor!AK51&amp;MOC!$I$165,Liquor!AK51)))))</f>
        <v/>
      </c>
      <c r="E5670" s="450" t="str">
        <f>if(Liquor!AN51=0,"",if(ISBLANK(Liquor!AN51),"",Liquor!AN51))</f>
        <v/>
      </c>
      <c r="G5670" s="450" t="str">
        <f>Substitute(if(Liquor!AN51=0,"",if(ISBLANK(Liquor!AN51),"",if(AND(MOC!$J$164=true,MOC!$J$165=false),MOC!$I$164&amp;$B$5628,if(AND(MOC!$J$164=false,MOC!$J$165=true),$B$5628&amp;MOC!$I$165,if(AND(MOC!$J$164=true,MOC!$J$165=true),MOC!$I$164&amp;$B$5628&amp;MOC!$I$165,$B$5628)))))," Double ","")</f>
        <v/>
      </c>
      <c r="H5670" s="780">
        <f t="shared" si="57"/>
        <v>42</v>
      </c>
    </row>
    <row r="5671">
      <c r="A5671" s="779"/>
      <c r="D5671" s="795" t="str">
        <f>if(Liquor!AN52=0,"",if(ISBLANK(Liquor!AN52),"",if(AND(MOC!$J$161=true,MOC!$J$162=false),MOC!$I$164&amp;Liquor!AK52,if(AND(MOC!$J$161=false,MOC!$J$162=true),Liquor!AK52&amp;MOC!$I$162,if(AND(MOC!$J$161=true,MOC!$J$162=true),MOC!$I$161&amp;Liquor!AK52&amp;MOC!$I$165,Liquor!AK52)))))</f>
        <v/>
      </c>
      <c r="E5671" s="450" t="str">
        <f>if(Liquor!AN52=0,"",if(ISBLANK(Liquor!AN52),"",Liquor!AN52))</f>
        <v/>
      </c>
      <c r="G5671" s="450" t="str">
        <f>Substitute(if(Liquor!AN52=0,"",if(ISBLANK(Liquor!AN52),"",if(AND(MOC!$J$164=true,MOC!$J$165=false),MOC!$I$164&amp;$B$5628,if(AND(MOC!$J$164=false,MOC!$J$165=true),$B$5628&amp;MOC!$I$165,if(AND(MOC!$J$164=true,MOC!$J$165=true),MOC!$I$164&amp;$B$5628&amp;MOC!$I$165,$B$5628)))))," Double ","")</f>
        <v/>
      </c>
      <c r="H5671" s="780">
        <f t="shared" si="57"/>
        <v>43</v>
      </c>
    </row>
    <row r="5672">
      <c r="A5672" s="779"/>
      <c r="D5672" s="795" t="str">
        <f>if(Liquor!AN53=0,"",if(ISBLANK(Liquor!AN53),"",if(AND(MOC!$J$161=true,MOC!$J$162=false),MOC!$I$164&amp;Liquor!AK53,if(AND(MOC!$J$161=false,MOC!$J$162=true),Liquor!AK53&amp;MOC!$I$162,if(AND(MOC!$J$161=true,MOC!$J$162=true),MOC!$I$161&amp;Liquor!AK53&amp;MOC!$I$165,Liquor!AK53)))))</f>
        <v/>
      </c>
      <c r="E5672" s="450" t="str">
        <f>if(Liquor!AN53=0,"",if(ISBLANK(Liquor!AN53),"",Liquor!AN53))</f>
        <v/>
      </c>
      <c r="G5672" s="450" t="str">
        <f>Substitute(if(Liquor!AN53=0,"",if(ISBLANK(Liquor!AN53),"",if(AND(MOC!$J$164=true,MOC!$J$165=false),MOC!$I$164&amp;$B$5628,if(AND(MOC!$J$164=false,MOC!$J$165=true),$B$5628&amp;MOC!$I$165,if(AND(MOC!$J$164=true,MOC!$J$165=true),MOC!$I$164&amp;$B$5628&amp;MOC!$I$165,$B$5628)))))," Double ","")</f>
        <v/>
      </c>
      <c r="H5672" s="780">
        <f t="shared" si="57"/>
        <v>44</v>
      </c>
    </row>
    <row r="5673">
      <c r="A5673" s="779"/>
      <c r="D5673" s="795" t="str">
        <f>if(Liquor!AN54=0,"",if(ISBLANK(Liquor!AN54),"",if(AND(MOC!$J$161=true,MOC!$J$162=false),MOC!$I$164&amp;Liquor!AK54,if(AND(MOC!$J$161=false,MOC!$J$162=true),Liquor!AK54&amp;MOC!$I$162,if(AND(MOC!$J$161=true,MOC!$J$162=true),MOC!$I$161&amp;Liquor!AK54&amp;MOC!$I$165,Liquor!AK54)))))</f>
        <v/>
      </c>
      <c r="E5673" s="450" t="str">
        <f>if(Liquor!AN54=0,"",if(ISBLANK(Liquor!AN54),"",Liquor!AN54))</f>
        <v/>
      </c>
      <c r="G5673" s="450" t="str">
        <f>Substitute(if(Liquor!AN54=0,"",if(ISBLANK(Liquor!AN54),"",if(AND(MOC!$J$164=true,MOC!$J$165=false),MOC!$I$164&amp;$B$5628,if(AND(MOC!$J$164=false,MOC!$J$165=true),$B$5628&amp;MOC!$I$165,if(AND(MOC!$J$164=true,MOC!$J$165=true),MOC!$I$164&amp;$B$5628&amp;MOC!$I$165,$B$5628)))))," Double ","")</f>
        <v/>
      </c>
      <c r="H5673" s="780">
        <f t="shared" si="57"/>
        <v>45</v>
      </c>
    </row>
    <row r="5674">
      <c r="A5674" s="779"/>
      <c r="D5674" s="795" t="str">
        <f>if(Liquor!AN55=0,"",if(ISBLANK(Liquor!AN55),"",if(AND(MOC!$J$161=true,MOC!$J$162=false),MOC!$I$164&amp;Liquor!AK55,if(AND(MOC!$J$161=false,MOC!$J$162=true),Liquor!AK55&amp;MOC!$I$162,if(AND(MOC!$J$161=true,MOC!$J$162=true),MOC!$I$161&amp;Liquor!AK55&amp;MOC!$I$165,Liquor!AK55)))))</f>
        <v/>
      </c>
      <c r="E5674" s="450" t="str">
        <f>if(Liquor!AN55=0,"",if(ISBLANK(Liquor!AN55),"",Liquor!AN55))</f>
        <v/>
      </c>
      <c r="G5674" s="450" t="str">
        <f>Substitute(if(Liquor!AN55=0,"",if(ISBLANK(Liquor!AN55),"",if(AND(MOC!$J$164=true,MOC!$J$165=false),MOC!$I$164&amp;$B$5628,if(AND(MOC!$J$164=false,MOC!$J$165=true),$B$5628&amp;MOC!$I$165,if(AND(MOC!$J$164=true,MOC!$J$165=true),MOC!$I$164&amp;$B$5628&amp;MOC!$I$165,$B$5628)))))," Double ","")</f>
        <v/>
      </c>
      <c r="H5674" s="780">
        <f t="shared" si="57"/>
        <v>46</v>
      </c>
    </row>
    <row r="5675">
      <c r="A5675" s="779"/>
      <c r="D5675" s="795" t="str">
        <f>if(Liquor!AN56=0,"",if(ISBLANK(Liquor!AN56),"",if(AND(MOC!$J$161=true,MOC!$J$162=false),MOC!$I$164&amp;Liquor!AK56,if(AND(MOC!$J$161=false,MOC!$J$162=true),Liquor!AK56&amp;MOC!$I$162,if(AND(MOC!$J$161=true,MOC!$J$162=true),MOC!$I$161&amp;Liquor!AK56&amp;MOC!$I$165,Liquor!AK56)))))</f>
        <v/>
      </c>
      <c r="E5675" s="450" t="str">
        <f>if(Liquor!AN56=0,"",if(ISBLANK(Liquor!AN56),"",Liquor!AN56))</f>
        <v/>
      </c>
      <c r="G5675" s="450" t="str">
        <f>Substitute(if(Liquor!AN56=0,"",if(ISBLANK(Liquor!AN56),"",if(AND(MOC!$J$164=true,MOC!$J$165=false),MOC!$I$164&amp;$B$5628,if(AND(MOC!$J$164=false,MOC!$J$165=true),$B$5628&amp;MOC!$I$165,if(AND(MOC!$J$164=true,MOC!$J$165=true),MOC!$I$164&amp;$B$5628&amp;MOC!$I$165,$B$5628)))))," Double ","")</f>
        <v/>
      </c>
      <c r="H5675" s="780">
        <f t="shared" si="57"/>
        <v>47</v>
      </c>
    </row>
    <row r="5676">
      <c r="A5676" s="779"/>
      <c r="D5676" s="795" t="str">
        <f>if(Liquor!AN57=0,"",if(ISBLANK(Liquor!AN57),"",if(AND(MOC!$J$161=true,MOC!$J$162=false),MOC!$I$164&amp;Liquor!AK57,if(AND(MOC!$J$161=false,MOC!$J$162=true),Liquor!AK57&amp;MOC!$I$162,if(AND(MOC!$J$161=true,MOC!$J$162=true),MOC!$I$161&amp;Liquor!AK57&amp;MOC!$I$165,Liquor!AK57)))))</f>
        <v/>
      </c>
      <c r="E5676" s="450" t="str">
        <f>if(Liquor!AN57=0,"",if(ISBLANK(Liquor!AN57),"",Liquor!AN57))</f>
        <v/>
      </c>
      <c r="G5676" s="450" t="str">
        <f>Substitute(if(Liquor!AN57=0,"",if(ISBLANK(Liquor!AN57),"",if(AND(MOC!$J$164=true,MOC!$J$165=false),MOC!$I$164&amp;$B$5628,if(AND(MOC!$J$164=false,MOC!$J$165=true),$B$5628&amp;MOC!$I$165,if(AND(MOC!$J$164=true,MOC!$J$165=true),MOC!$I$164&amp;$B$5628&amp;MOC!$I$165,$B$5628)))))," Double ","")</f>
        <v/>
      </c>
      <c r="H5676" s="780">
        <f t="shared" si="57"/>
        <v>48</v>
      </c>
    </row>
    <row r="5677">
      <c r="A5677" s="779"/>
      <c r="D5677" s="795" t="str">
        <f>if(Liquor!AN58=0,"",if(ISBLANK(Liquor!AN58),"",if(AND(MOC!$J$161=true,MOC!$J$162=false),MOC!$I$164&amp;Liquor!AK58,if(AND(MOC!$J$161=false,MOC!$J$162=true),Liquor!AK58&amp;MOC!$I$162,if(AND(MOC!$J$161=true,MOC!$J$162=true),MOC!$I$161&amp;Liquor!AK58&amp;MOC!$I$165,Liquor!AK58)))))</f>
        <v/>
      </c>
      <c r="E5677" s="450" t="str">
        <f>if(Liquor!AN58=0,"",if(ISBLANK(Liquor!AN58),"",Liquor!AN58))</f>
        <v/>
      </c>
      <c r="G5677" s="450" t="str">
        <f>Substitute(if(Liquor!AN58=0,"",if(ISBLANK(Liquor!AN58),"",if(AND(MOC!$J$164=true,MOC!$J$165=false),MOC!$I$164&amp;$B$5628,if(AND(MOC!$J$164=false,MOC!$J$165=true),$B$5628&amp;MOC!$I$165,if(AND(MOC!$J$164=true,MOC!$J$165=true),MOC!$I$164&amp;$B$5628&amp;MOC!$I$165,$B$5628)))))," Double ","")</f>
        <v/>
      </c>
      <c r="H5677" s="780">
        <f t="shared" si="57"/>
        <v>49</v>
      </c>
    </row>
    <row r="5678">
      <c r="A5678" s="779"/>
      <c r="D5678" s="795" t="str">
        <f>if(Liquor!AN59=0,"",if(ISBLANK(Liquor!AN59),"",if(AND(MOC!$J$161=true,MOC!$J$162=false),MOC!$I$164&amp;Liquor!AK59,if(AND(MOC!$J$161=false,MOC!$J$162=true),Liquor!AK59&amp;MOC!$I$162,if(AND(MOC!$J$161=true,MOC!$J$162=true),MOC!$I$161&amp;Liquor!AK59&amp;MOC!$I$165,Liquor!AK59)))))</f>
        <v/>
      </c>
      <c r="E5678" s="450" t="str">
        <f>if(Liquor!AN59=0,"",if(ISBLANK(Liquor!AN59),"",Liquor!AN59))</f>
        <v/>
      </c>
      <c r="G5678" s="450" t="str">
        <f>Substitute(if(Liquor!AN59=0,"",if(ISBLANK(Liquor!AN59),"",if(AND(MOC!$J$164=true,MOC!$J$165=false),MOC!$I$164&amp;$B$5628,if(AND(MOC!$J$164=false,MOC!$J$165=true),$B$5628&amp;MOC!$I$165,if(AND(MOC!$J$164=true,MOC!$J$165=true),MOC!$I$164&amp;$B$5628&amp;MOC!$I$165,$B$5628)))))," Double ","")</f>
        <v/>
      </c>
      <c r="H5678" s="780">
        <f t="shared" si="57"/>
        <v>50</v>
      </c>
    </row>
    <row r="5679">
      <c r="A5679" s="779"/>
      <c r="D5679" s="795" t="str">
        <f>if(Liquor!AN60=0,"",if(ISBLANK(Liquor!AN60),"",if(AND(MOC!$J$161=true,MOC!$J$162=false),MOC!$I$164&amp;Liquor!AK60,if(AND(MOC!$J$161=false,MOC!$J$162=true),Liquor!AK60&amp;MOC!$I$162,if(AND(MOC!$J$161=true,MOC!$J$162=true),MOC!$I$161&amp;Liquor!AK60&amp;MOC!$I$165,Liquor!AK60)))))</f>
        <v/>
      </c>
      <c r="E5679" s="450" t="str">
        <f>if(Liquor!AN60=0,"",if(ISBLANK(Liquor!AN60),"",Liquor!AN60))</f>
        <v/>
      </c>
      <c r="G5679" s="450" t="str">
        <f>Substitute(if(Liquor!AN60=0,"",if(ISBLANK(Liquor!AN60),"",if(AND(MOC!$J$164=true,MOC!$J$165=false),MOC!$I$164&amp;$B$5628,if(AND(MOC!$J$164=false,MOC!$J$165=true),$B$5628&amp;MOC!$I$165,if(AND(MOC!$J$164=true,MOC!$J$165=true),MOC!$I$164&amp;$B$5628&amp;MOC!$I$165,$B$5628)))))," Double ","")</f>
        <v/>
      </c>
      <c r="H5679" s="780">
        <f t="shared" si="57"/>
        <v>51</v>
      </c>
    </row>
    <row r="5680">
      <c r="A5680" s="779"/>
      <c r="D5680" s="795" t="str">
        <f>if(Liquor!AN61=0,"",if(ISBLANK(Liquor!AN61),"",if(AND(MOC!$J$161=true,MOC!$J$162=false),MOC!$I$164&amp;Liquor!AK61,if(AND(MOC!$J$161=false,MOC!$J$162=true),Liquor!AK61&amp;MOC!$I$162,if(AND(MOC!$J$161=true,MOC!$J$162=true),MOC!$I$161&amp;Liquor!AK61&amp;MOC!$I$165,Liquor!AK61)))))</f>
        <v/>
      </c>
      <c r="E5680" s="450" t="str">
        <f>if(Liquor!AN61=0,"",if(ISBLANK(Liquor!AN61),"",Liquor!AN61))</f>
        <v/>
      </c>
      <c r="G5680" s="450" t="str">
        <f>Substitute(if(Liquor!AN61=0,"",if(ISBLANK(Liquor!AN61),"",if(AND(MOC!$J$164=true,MOC!$J$165=false),MOC!$I$164&amp;$B$5628,if(AND(MOC!$J$164=false,MOC!$J$165=true),$B$5628&amp;MOC!$I$165,if(AND(MOC!$J$164=true,MOC!$J$165=true),MOC!$I$164&amp;$B$5628&amp;MOC!$I$165,$B$5628)))))," Double ","")</f>
        <v/>
      </c>
      <c r="H5680" s="780">
        <f t="shared" si="57"/>
        <v>52</v>
      </c>
    </row>
    <row r="5681">
      <c r="A5681" s="779"/>
      <c r="D5681" s="795" t="str">
        <f>if(Liquor!AN62=0,"",if(ISBLANK(Liquor!AN62),"",if(AND(MOC!$J$161=true,MOC!$J$162=false),MOC!$I$164&amp;Liquor!AK62,if(AND(MOC!$J$161=false,MOC!$J$162=true),Liquor!AK62&amp;MOC!$I$162,if(AND(MOC!$J$161=true,MOC!$J$162=true),MOC!$I$161&amp;Liquor!AK62&amp;MOC!$I$165,Liquor!AK62)))))</f>
        <v/>
      </c>
      <c r="E5681" s="450" t="str">
        <f>if(Liquor!AN62=0,"",if(ISBLANK(Liquor!AN62),"",Liquor!AN62))</f>
        <v/>
      </c>
      <c r="G5681" s="450" t="str">
        <f>Substitute(if(Liquor!AN62=0,"",if(ISBLANK(Liquor!AN62),"",if(AND(MOC!$J$164=true,MOC!$J$165=false),MOC!$I$164&amp;$B$5628,if(AND(MOC!$J$164=false,MOC!$J$165=true),$B$5628&amp;MOC!$I$165,if(AND(MOC!$J$164=true,MOC!$J$165=true),MOC!$I$164&amp;$B$5628&amp;MOC!$I$165,$B$5628)))))," Double ","")</f>
        <v/>
      </c>
      <c r="H5681" s="780">
        <f t="shared" si="57"/>
        <v>53</v>
      </c>
    </row>
    <row r="5682">
      <c r="A5682" s="779"/>
      <c r="D5682" s="795" t="str">
        <f>if(Liquor!AN63=0,"",if(ISBLANK(Liquor!AN63),"",if(AND(MOC!$J$161=true,MOC!$J$162=false),MOC!$I$164&amp;Liquor!AK63,if(AND(MOC!$J$161=false,MOC!$J$162=true),Liquor!AK63&amp;MOC!$I$162,if(AND(MOC!$J$161=true,MOC!$J$162=true),MOC!$I$161&amp;Liquor!AK63&amp;MOC!$I$165,Liquor!AK63)))))</f>
        <v/>
      </c>
      <c r="E5682" s="450" t="str">
        <f>if(Liquor!AN63=0,"",if(ISBLANK(Liquor!AN63),"",Liquor!AN63))</f>
        <v/>
      </c>
      <c r="G5682" s="450" t="str">
        <f>Substitute(if(Liquor!AN63=0,"",if(ISBLANK(Liquor!AN63),"",if(AND(MOC!$J$164=true,MOC!$J$165=false),MOC!$I$164&amp;$B$5628,if(AND(MOC!$J$164=false,MOC!$J$165=true),$B$5628&amp;MOC!$I$165,if(AND(MOC!$J$164=true,MOC!$J$165=true),MOC!$I$164&amp;$B$5628&amp;MOC!$I$165,$B$5628)))))," Double ","")</f>
        <v/>
      </c>
      <c r="H5682" s="780">
        <f t="shared" si="57"/>
        <v>54</v>
      </c>
    </row>
    <row r="5683">
      <c r="A5683" s="779"/>
      <c r="D5683" s="795" t="str">
        <f>if(Liquor!AN64=0,"",if(ISBLANK(Liquor!AN64),"",if(AND(MOC!$J$161=true,MOC!$J$162=false),MOC!$I$164&amp;Liquor!AK64,if(AND(MOC!$J$161=false,MOC!$J$162=true),Liquor!AK64&amp;MOC!$I$162,if(AND(MOC!$J$161=true,MOC!$J$162=true),MOC!$I$161&amp;Liquor!AK64&amp;MOC!$I$165,Liquor!AK64)))))</f>
        <v/>
      </c>
      <c r="E5683" s="450" t="str">
        <f>if(Liquor!AN64=0,"",if(ISBLANK(Liquor!AN64),"",Liquor!AN64))</f>
        <v/>
      </c>
      <c r="G5683" s="450" t="str">
        <f>Substitute(if(Liquor!AN64=0,"",if(ISBLANK(Liquor!AN64),"",if(AND(MOC!$J$164=true,MOC!$J$165=false),MOC!$I$164&amp;$B$5628,if(AND(MOC!$J$164=false,MOC!$J$165=true),$B$5628&amp;MOC!$I$165,if(AND(MOC!$J$164=true,MOC!$J$165=true),MOC!$I$164&amp;$B$5628&amp;MOC!$I$165,$B$5628)))))," Double ","")</f>
        <v/>
      </c>
      <c r="H5683" s="780">
        <f t="shared" si="57"/>
        <v>55</v>
      </c>
    </row>
    <row r="5684">
      <c r="A5684" s="779"/>
      <c r="D5684" s="795" t="str">
        <f>if(Liquor!AN65=0,"",if(ISBLANK(Liquor!AN65),"",if(AND(MOC!$J$161=true,MOC!$J$162=false),MOC!$I$164&amp;Liquor!AK65,if(AND(MOC!$J$161=false,MOC!$J$162=true),Liquor!AK65&amp;MOC!$I$162,if(AND(MOC!$J$161=true,MOC!$J$162=true),MOC!$I$161&amp;Liquor!AK65&amp;MOC!$I$165,Liquor!AK65)))))</f>
        <v/>
      </c>
      <c r="E5684" s="450" t="str">
        <f>if(Liquor!AN65=0,"",if(ISBLANK(Liquor!AN65),"",Liquor!AN65))</f>
        <v/>
      </c>
      <c r="G5684" s="450" t="str">
        <f>Substitute(if(Liquor!AN65=0,"",if(ISBLANK(Liquor!AN65),"",if(AND(MOC!$J$164=true,MOC!$J$165=false),MOC!$I$164&amp;$B$5628,if(AND(MOC!$J$164=false,MOC!$J$165=true),$B$5628&amp;MOC!$I$165,if(AND(MOC!$J$164=true,MOC!$J$165=true),MOC!$I$164&amp;$B$5628&amp;MOC!$I$165,$B$5628)))))," Double ","")</f>
        <v/>
      </c>
      <c r="H5684" s="780">
        <f t="shared" si="57"/>
        <v>56</v>
      </c>
    </row>
    <row r="5685">
      <c r="A5685" s="779"/>
      <c r="D5685" s="795" t="str">
        <f>if(Liquor!AN66=0,"",if(ISBLANK(Liquor!AN66),"",if(AND(MOC!$J$161=true,MOC!$J$162=false),MOC!$I$164&amp;Liquor!AK66,if(AND(MOC!$J$161=false,MOC!$J$162=true),Liquor!AK66&amp;MOC!$I$162,if(AND(MOC!$J$161=true,MOC!$J$162=true),MOC!$I$161&amp;Liquor!AK66&amp;MOC!$I$165,Liquor!AK66)))))</f>
        <v/>
      </c>
      <c r="E5685" s="450" t="str">
        <f>if(Liquor!AN66=0,"",if(ISBLANK(Liquor!AN66),"",Liquor!AN66))</f>
        <v/>
      </c>
      <c r="G5685" s="450" t="str">
        <f>Substitute(if(Liquor!AN66=0,"",if(ISBLANK(Liquor!AN66),"",if(AND(MOC!$J$164=true,MOC!$J$165=false),MOC!$I$164&amp;$B$5628,if(AND(MOC!$J$164=false,MOC!$J$165=true),$B$5628&amp;MOC!$I$165,if(AND(MOC!$J$164=true,MOC!$J$165=true),MOC!$I$164&amp;$B$5628&amp;MOC!$I$165,$B$5628)))))," Double ","")</f>
        <v/>
      </c>
      <c r="H5685" s="780">
        <f t="shared" si="57"/>
        <v>57</v>
      </c>
    </row>
    <row r="5686">
      <c r="A5686" s="779"/>
      <c r="D5686" s="795" t="str">
        <f>if(Liquor!AN67=0,"",if(ISBLANK(Liquor!AN67),"",if(AND(MOC!$J$161=true,MOC!$J$162=false),MOC!$I$164&amp;Liquor!AK67,if(AND(MOC!$J$161=false,MOC!$J$162=true),Liquor!AK67&amp;MOC!$I$162,if(AND(MOC!$J$161=true,MOC!$J$162=true),MOC!$I$161&amp;Liquor!AK67&amp;MOC!$I$165,Liquor!AK67)))))</f>
        <v/>
      </c>
      <c r="E5686" s="450" t="str">
        <f>if(Liquor!AN67=0,"",if(ISBLANK(Liquor!AN67),"",Liquor!AN67))</f>
        <v/>
      </c>
      <c r="G5686" s="450" t="str">
        <f>Substitute(if(Liquor!AN67=0,"",if(ISBLANK(Liquor!AN67),"",if(AND(MOC!$J$164=true,MOC!$J$165=false),MOC!$I$164&amp;$B$5628,if(AND(MOC!$J$164=false,MOC!$J$165=true),$B$5628&amp;MOC!$I$165,if(AND(MOC!$J$164=true,MOC!$J$165=true),MOC!$I$164&amp;$B$5628&amp;MOC!$I$165,$B$5628)))))," Double ","")</f>
        <v/>
      </c>
      <c r="H5686" s="780">
        <f t="shared" si="57"/>
        <v>58</v>
      </c>
    </row>
    <row r="5687">
      <c r="A5687" s="779"/>
      <c r="D5687" s="795" t="str">
        <f>if(Liquor!AN68=0,"",if(ISBLANK(Liquor!AN68),"",if(AND(MOC!$J$161=true,MOC!$J$162=false),MOC!$I$164&amp;Liquor!AK68,if(AND(MOC!$J$161=false,MOC!$J$162=true),Liquor!AK68&amp;MOC!$I$162,if(AND(MOC!$J$161=true,MOC!$J$162=true),MOC!$I$161&amp;Liquor!AK68&amp;MOC!$I$165,Liquor!AK68)))))</f>
        <v/>
      </c>
      <c r="E5687" s="450" t="str">
        <f>if(Liquor!AN68=0,"",if(ISBLANK(Liquor!AN68),"",Liquor!AN68))</f>
        <v/>
      </c>
      <c r="G5687" s="450" t="str">
        <f>Substitute(if(Liquor!AN68=0,"",if(ISBLANK(Liquor!AN68),"",if(AND(MOC!$J$164=true,MOC!$J$165=false),MOC!$I$164&amp;$B$5628,if(AND(MOC!$J$164=false,MOC!$J$165=true),$B$5628&amp;MOC!$I$165,if(AND(MOC!$J$164=true,MOC!$J$165=true),MOC!$I$164&amp;$B$5628&amp;MOC!$I$165,$B$5628)))))," Double ","")</f>
        <v/>
      </c>
      <c r="H5687" s="780">
        <f t="shared" si="57"/>
        <v>59</v>
      </c>
    </row>
    <row r="5688">
      <c r="A5688" s="779"/>
      <c r="D5688" s="795" t="str">
        <f>if(Liquor!AN69=0,"",if(ISBLANK(Liquor!AN69),"",if(AND(MOC!$J$161=true,MOC!$J$162=false),MOC!$I$164&amp;Liquor!AK69,if(AND(MOC!$J$161=false,MOC!$J$162=true),Liquor!AK69&amp;MOC!$I$162,if(AND(MOC!$J$161=true,MOC!$J$162=true),MOC!$I$161&amp;Liquor!AK69&amp;MOC!$I$165,Liquor!AK69)))))</f>
        <v/>
      </c>
      <c r="E5688" s="450" t="str">
        <f>if(Liquor!AN69=0,"",if(ISBLANK(Liquor!AN69),"",Liquor!AN69))</f>
        <v/>
      </c>
      <c r="G5688" s="450" t="str">
        <f>Substitute(if(Liquor!AN69=0,"",if(ISBLANK(Liquor!AN69),"",if(AND(MOC!$J$164=true,MOC!$J$165=false),MOC!$I$164&amp;$B$5628,if(AND(MOC!$J$164=false,MOC!$J$165=true),$B$5628&amp;MOC!$I$165,if(AND(MOC!$J$164=true,MOC!$J$165=true),MOC!$I$164&amp;$B$5628&amp;MOC!$I$165,$B$5628)))))," Double ","")</f>
        <v/>
      </c>
      <c r="H5688" s="780">
        <f t="shared" si="57"/>
        <v>60</v>
      </c>
    </row>
    <row r="5689">
      <c r="A5689" s="779"/>
      <c r="D5689" s="795" t="str">
        <f>if(Liquor!AN70=0,"",if(ISBLANK(Liquor!AN70),"",if(AND(MOC!$J$161=true,MOC!$J$162=false),MOC!$I$164&amp;Liquor!AK70,if(AND(MOC!$J$161=false,MOC!$J$162=true),Liquor!AK70&amp;MOC!$I$162,if(AND(MOC!$J$161=true,MOC!$J$162=true),MOC!$I$161&amp;Liquor!AK70&amp;MOC!$I$165,Liquor!AK70)))))</f>
        <v/>
      </c>
      <c r="E5689" s="450" t="str">
        <f>if(Liquor!AN70=0,"",if(ISBLANK(Liquor!AN70),"",Liquor!AN70))</f>
        <v/>
      </c>
      <c r="G5689" s="450" t="str">
        <f>Substitute(if(Liquor!AN70=0,"",if(ISBLANK(Liquor!AN70),"",if(AND(MOC!$J$164=true,MOC!$J$165=false),MOC!$I$164&amp;$B$5628,if(AND(MOC!$J$164=false,MOC!$J$165=true),$B$5628&amp;MOC!$I$165,if(AND(MOC!$J$164=true,MOC!$J$165=true),MOC!$I$164&amp;$B$5628&amp;MOC!$I$165,$B$5628)))))," Double ","")</f>
        <v/>
      </c>
      <c r="H5689" s="780">
        <f t="shared" si="57"/>
        <v>61</v>
      </c>
    </row>
    <row r="5690">
      <c r="A5690" s="779"/>
      <c r="D5690" s="795" t="str">
        <f>if(Liquor!AN71=0,"",if(ISBLANK(Liquor!AN71),"",if(AND(MOC!$J$161=true,MOC!$J$162=false),MOC!$I$164&amp;Liquor!AK71,if(AND(MOC!$J$161=false,MOC!$J$162=true),Liquor!AK71&amp;MOC!$I$162,if(AND(MOC!$J$161=true,MOC!$J$162=true),MOC!$I$161&amp;Liquor!AK71&amp;MOC!$I$165,Liquor!AK71)))))</f>
        <v/>
      </c>
      <c r="E5690" s="450" t="str">
        <f>if(Liquor!AN71=0,"",if(ISBLANK(Liquor!AN71),"",Liquor!AN71))</f>
        <v/>
      </c>
      <c r="G5690" s="450" t="str">
        <f>Substitute(if(Liquor!AN71=0,"",if(ISBLANK(Liquor!AN71),"",if(AND(MOC!$J$164=true,MOC!$J$165=false),MOC!$I$164&amp;$B$5628,if(AND(MOC!$J$164=false,MOC!$J$165=true),$B$5628&amp;MOC!$I$165,if(AND(MOC!$J$164=true,MOC!$J$165=true),MOC!$I$164&amp;$B$5628&amp;MOC!$I$165,$B$5628)))))," Double ","")</f>
        <v/>
      </c>
      <c r="H5690" s="780">
        <f t="shared" si="57"/>
        <v>62</v>
      </c>
    </row>
    <row r="5691">
      <c r="A5691" s="779"/>
      <c r="D5691" s="795" t="str">
        <f>if(Liquor!AN72=0,"",if(ISBLANK(Liquor!AN72),"",if(AND(MOC!$J$161=true,MOC!$J$162=false),MOC!$I$164&amp;Liquor!AK72,if(AND(MOC!$J$161=false,MOC!$J$162=true),Liquor!AK72&amp;MOC!$I$162,if(AND(MOC!$J$161=true,MOC!$J$162=true),MOC!$I$161&amp;Liquor!AK72&amp;MOC!$I$165,Liquor!AK72)))))</f>
        <v/>
      </c>
      <c r="E5691" s="450" t="str">
        <f>if(Liquor!AN72=0,"",if(ISBLANK(Liquor!AN72),"",Liquor!AN72))</f>
        <v/>
      </c>
      <c r="G5691" s="450" t="str">
        <f>Substitute(if(Liquor!AN72=0,"",if(ISBLANK(Liquor!AN72),"",if(AND(MOC!$J$164=true,MOC!$J$165=false),MOC!$I$164&amp;$B$5628,if(AND(MOC!$J$164=false,MOC!$J$165=true),$B$5628&amp;MOC!$I$165,if(AND(MOC!$J$164=true,MOC!$J$165=true),MOC!$I$164&amp;$B$5628&amp;MOC!$I$165,$B$5628)))))," Double ","")</f>
        <v/>
      </c>
      <c r="H5691" s="780">
        <f t="shared" si="57"/>
        <v>63</v>
      </c>
    </row>
    <row r="5692">
      <c r="A5692" s="779"/>
      <c r="D5692" s="795" t="str">
        <f>if(Liquor!AN73=0,"",if(ISBLANK(Liquor!AN73),"",if(AND(MOC!$J$161=true,MOC!$J$162=false),MOC!$I$164&amp;Liquor!AK73,if(AND(MOC!$J$161=false,MOC!$J$162=true),Liquor!AK73&amp;MOC!$I$162,if(AND(MOC!$J$161=true,MOC!$J$162=true),MOC!$I$161&amp;Liquor!AK73&amp;MOC!$I$165,Liquor!AK73)))))</f>
        <v/>
      </c>
      <c r="E5692" s="450" t="str">
        <f>if(Liquor!AN73=0,"",if(ISBLANK(Liquor!AN73),"",Liquor!AN73))</f>
        <v/>
      </c>
      <c r="G5692" s="450" t="str">
        <f>Substitute(if(Liquor!AN73=0,"",if(ISBLANK(Liquor!AN73),"",if(AND(MOC!$J$164=true,MOC!$J$165=false),MOC!$I$164&amp;$B$5628,if(AND(MOC!$J$164=false,MOC!$J$165=true),$B$5628&amp;MOC!$I$165,if(AND(MOC!$J$164=true,MOC!$J$165=true),MOC!$I$164&amp;$B$5628&amp;MOC!$I$165,$B$5628)))))," Double ","")</f>
        <v/>
      </c>
      <c r="H5692" s="780">
        <f t="shared" si="57"/>
        <v>64</v>
      </c>
    </row>
    <row r="5693">
      <c r="A5693" s="779"/>
      <c r="D5693" s="795" t="str">
        <f>if(Liquor!AN74=0,"",if(ISBLANK(Liquor!AN74),"",if(AND(MOC!$J$161=true,MOC!$J$162=false),MOC!$I$164&amp;Liquor!AK74,if(AND(MOC!$J$161=false,MOC!$J$162=true),Liquor!AK74&amp;MOC!$I$162,if(AND(MOC!$J$161=true,MOC!$J$162=true),MOC!$I$161&amp;Liquor!AK74&amp;MOC!$I$165,Liquor!AK74)))))</f>
        <v/>
      </c>
      <c r="E5693" s="450" t="str">
        <f>if(Liquor!AN74=0,"",if(ISBLANK(Liquor!AN74),"",Liquor!AN74))</f>
        <v/>
      </c>
      <c r="G5693" s="450" t="str">
        <f>Substitute(if(Liquor!AN74=0,"",if(ISBLANK(Liquor!AN74),"",if(AND(MOC!$J$164=true,MOC!$J$165=false),MOC!$I$164&amp;$B$5628,if(AND(MOC!$J$164=false,MOC!$J$165=true),$B$5628&amp;MOC!$I$165,if(AND(MOC!$J$164=true,MOC!$J$165=true),MOC!$I$164&amp;$B$5628&amp;MOC!$I$165,$B$5628)))))," Double ","")</f>
        <v/>
      </c>
      <c r="H5693" s="780">
        <f t="shared" si="57"/>
        <v>65</v>
      </c>
    </row>
    <row r="5694">
      <c r="A5694" s="779"/>
      <c r="D5694" s="795" t="str">
        <f>if(Liquor!AN75=0,"",if(ISBLANK(Liquor!AN75),"",if(AND(MOC!$J$161=true,MOC!$J$162=false),MOC!$I$164&amp;Liquor!AK75,if(AND(MOC!$J$161=false,MOC!$J$162=true),Liquor!AK75&amp;MOC!$I$162,if(AND(MOC!$J$161=true,MOC!$J$162=true),MOC!$I$161&amp;Liquor!AK75&amp;MOC!$I$165,Liquor!AK75)))))</f>
        <v/>
      </c>
      <c r="E5694" s="450" t="str">
        <f>if(Liquor!AN75=0,"",if(ISBLANK(Liquor!AN75),"",Liquor!AN75))</f>
        <v/>
      </c>
      <c r="G5694" s="450" t="str">
        <f>Substitute(if(Liquor!AN75=0,"",if(ISBLANK(Liquor!AN75),"",if(AND(MOC!$J$164=true,MOC!$J$165=false),MOC!$I$164&amp;$B$5628,if(AND(MOC!$J$164=false,MOC!$J$165=true),$B$5628&amp;MOC!$I$165,if(AND(MOC!$J$164=true,MOC!$J$165=true),MOC!$I$164&amp;$B$5628&amp;MOC!$I$165,$B$5628)))))," Double ","")</f>
        <v/>
      </c>
      <c r="H5694" s="780">
        <f t="shared" si="57"/>
        <v>66</v>
      </c>
    </row>
    <row r="5695">
      <c r="A5695" s="779"/>
      <c r="D5695" s="795" t="str">
        <f>if(Liquor!AN76=0,"",if(ISBLANK(Liquor!AN76),"",if(AND(MOC!$J$161=true,MOC!$J$162=false),MOC!$I$164&amp;Liquor!AK76,if(AND(MOC!$J$161=false,MOC!$J$162=true),Liquor!AK76&amp;MOC!$I$162,if(AND(MOC!$J$161=true,MOC!$J$162=true),MOC!$I$161&amp;Liquor!AK76&amp;MOC!$I$165,Liquor!AK76)))))</f>
        <v/>
      </c>
      <c r="E5695" s="450" t="str">
        <f>if(Liquor!AN76=0,"",if(ISBLANK(Liquor!AN76),"",Liquor!AN76))</f>
        <v/>
      </c>
      <c r="G5695" s="450" t="str">
        <f>Substitute(if(Liquor!AN76=0,"",if(ISBLANK(Liquor!AN76),"",if(AND(MOC!$J$164=true,MOC!$J$165=false),MOC!$I$164&amp;$B$5628,if(AND(MOC!$J$164=false,MOC!$J$165=true),$B$5628&amp;MOC!$I$165,if(AND(MOC!$J$164=true,MOC!$J$165=true),MOC!$I$164&amp;$B$5628&amp;MOC!$I$165,$B$5628)))))," Double ","")</f>
        <v/>
      </c>
      <c r="H5695" s="780">
        <f t="shared" si="57"/>
        <v>67</v>
      </c>
    </row>
    <row r="5696">
      <c r="A5696" s="779"/>
      <c r="D5696" s="795" t="str">
        <f>if(Liquor!AN77=0,"",if(ISBLANK(Liquor!AN77),"",if(AND(MOC!$J$161=true,MOC!$J$162=false),MOC!$I$164&amp;Liquor!AK77,if(AND(MOC!$J$161=false,MOC!$J$162=true),Liquor!AK77&amp;MOC!$I$162,if(AND(MOC!$J$161=true,MOC!$J$162=true),MOC!$I$161&amp;Liquor!AK77&amp;MOC!$I$165,Liquor!AK77)))))</f>
        <v/>
      </c>
      <c r="E5696" s="450" t="str">
        <f>if(Liquor!AN77=0,"",if(ISBLANK(Liquor!AN77),"",Liquor!AN77))</f>
        <v/>
      </c>
      <c r="G5696" s="450" t="str">
        <f>Substitute(if(Liquor!AN77=0,"",if(ISBLANK(Liquor!AN77),"",if(AND(MOC!$J$164=true,MOC!$J$165=false),MOC!$I$164&amp;$B$5628,if(AND(MOC!$J$164=false,MOC!$J$165=true),$B$5628&amp;MOC!$I$165,if(AND(MOC!$J$164=true,MOC!$J$165=true),MOC!$I$164&amp;$B$5628&amp;MOC!$I$165,$B$5628)))))," Double ","")</f>
        <v/>
      </c>
      <c r="H5696" s="780">
        <f t="shared" si="57"/>
        <v>68</v>
      </c>
    </row>
    <row r="5697">
      <c r="A5697" s="779"/>
      <c r="D5697" s="795" t="str">
        <f>if(Liquor!AN78=0,"",if(ISBLANK(Liquor!AN78),"",if(AND(MOC!$J$161=true,MOC!$J$162=false),MOC!$I$164&amp;Liquor!AK78,if(AND(MOC!$J$161=false,MOC!$J$162=true),Liquor!AK78&amp;MOC!$I$162,if(AND(MOC!$J$161=true,MOC!$J$162=true),MOC!$I$161&amp;Liquor!AK78&amp;MOC!$I$165,Liquor!AK78)))))</f>
        <v/>
      </c>
      <c r="E5697" s="450" t="str">
        <f>if(Liquor!AN78=0,"",if(ISBLANK(Liquor!AN78),"",Liquor!AN78))</f>
        <v/>
      </c>
      <c r="G5697" s="450" t="str">
        <f>Substitute(if(Liquor!AN78=0,"",if(ISBLANK(Liquor!AN78),"",if(AND(MOC!$J$164=true,MOC!$J$165=false),MOC!$I$164&amp;$B$5628,if(AND(MOC!$J$164=false,MOC!$J$165=true),$B$5628&amp;MOC!$I$165,if(AND(MOC!$J$164=true,MOC!$J$165=true),MOC!$I$164&amp;$B$5628&amp;MOC!$I$165,$B$5628)))))," Double ","")</f>
        <v/>
      </c>
      <c r="H5697" s="780">
        <f t="shared" si="57"/>
        <v>69</v>
      </c>
    </row>
    <row r="5698">
      <c r="A5698" s="779"/>
      <c r="D5698" s="795" t="str">
        <f>if(Liquor!AN79=0,"",if(ISBLANK(Liquor!AN79),"",if(AND(MOC!$J$161=true,MOC!$J$162=false),MOC!$I$164&amp;Liquor!AK79,if(AND(MOC!$J$161=false,MOC!$J$162=true),Liquor!AK79&amp;MOC!$I$162,if(AND(MOC!$J$161=true,MOC!$J$162=true),MOC!$I$161&amp;Liquor!AK79&amp;MOC!$I$165,Liquor!AK79)))))</f>
        <v/>
      </c>
      <c r="E5698" s="450" t="str">
        <f>if(Liquor!AN79=0,"",if(ISBLANK(Liquor!AN79),"",Liquor!AN79))</f>
        <v/>
      </c>
      <c r="G5698" s="450" t="str">
        <f>Substitute(if(Liquor!AN79=0,"",if(ISBLANK(Liquor!AN79),"",if(AND(MOC!$J$164=true,MOC!$J$165=false),MOC!$I$164&amp;$B$5628,if(AND(MOC!$J$164=false,MOC!$J$165=true),$B$5628&amp;MOC!$I$165,if(AND(MOC!$J$164=true,MOC!$J$165=true),MOC!$I$164&amp;$B$5628&amp;MOC!$I$165,$B$5628)))))," Double ","")</f>
        <v/>
      </c>
      <c r="H5698" s="780">
        <f t="shared" si="57"/>
        <v>70</v>
      </c>
    </row>
    <row r="5699">
      <c r="A5699" s="779"/>
      <c r="D5699" s="795" t="str">
        <f>if(Liquor!AN80=0,"",if(ISBLANK(Liquor!AN80),"",if(AND(MOC!$J$161=true,MOC!$J$162=false),MOC!$I$164&amp;Liquor!AK80,if(AND(MOC!$J$161=false,MOC!$J$162=true),Liquor!AK80&amp;MOC!$I$162,if(AND(MOC!$J$161=true,MOC!$J$162=true),MOC!$I$161&amp;Liquor!AK80&amp;MOC!$I$165,Liquor!AK80)))))</f>
        <v/>
      </c>
      <c r="E5699" s="450" t="str">
        <f>if(Liquor!AN80=0,"",if(ISBLANK(Liquor!AN80),"",Liquor!AN80))</f>
        <v/>
      </c>
      <c r="G5699" s="450" t="str">
        <f>Substitute(if(Liquor!AN80=0,"",if(ISBLANK(Liquor!AN80),"",if(AND(MOC!$J$164=true,MOC!$J$165=false),MOC!$I$164&amp;$B$5628,if(AND(MOC!$J$164=false,MOC!$J$165=true),$B$5628&amp;MOC!$I$165,if(AND(MOC!$J$164=true,MOC!$J$165=true),MOC!$I$164&amp;$B$5628&amp;MOC!$I$165,$B$5628)))))," Double ","")</f>
        <v/>
      </c>
      <c r="H5699" s="780">
        <f t="shared" si="57"/>
        <v>71</v>
      </c>
    </row>
    <row r="5700">
      <c r="A5700" s="779"/>
      <c r="D5700" s="795" t="str">
        <f>if(Liquor!AN81=0,"",if(ISBLANK(Liquor!AN81),"",if(AND(MOC!$J$161=true,MOC!$J$162=false),MOC!$I$164&amp;Liquor!AK81,if(AND(MOC!$J$161=false,MOC!$J$162=true),Liquor!AK81&amp;MOC!$I$162,if(AND(MOC!$J$161=true,MOC!$J$162=true),MOC!$I$161&amp;Liquor!AK81&amp;MOC!$I$165,Liquor!AK81)))))</f>
        <v/>
      </c>
      <c r="E5700" s="450" t="str">
        <f>if(Liquor!AN81=0,"",if(ISBLANK(Liquor!AN81),"",Liquor!AN81))</f>
        <v/>
      </c>
      <c r="G5700" s="450" t="str">
        <f>Substitute(if(Liquor!AN81=0,"",if(ISBLANK(Liquor!AN81),"",if(AND(MOC!$J$164=true,MOC!$J$165=false),MOC!$I$164&amp;$B$5628,if(AND(MOC!$J$164=false,MOC!$J$165=true),$B$5628&amp;MOC!$I$165,if(AND(MOC!$J$164=true,MOC!$J$165=true),MOC!$I$164&amp;$B$5628&amp;MOC!$I$165,$B$5628)))))," Double ","")</f>
        <v/>
      </c>
      <c r="H5700" s="780">
        <f t="shared" si="57"/>
        <v>72</v>
      </c>
    </row>
    <row r="5701">
      <c r="A5701" s="779"/>
      <c r="D5701" s="795" t="str">
        <f>if(Liquor!AN82=0,"",if(ISBLANK(Liquor!AN82),"",if(AND(MOC!$J$161=true,MOC!$J$162=false),MOC!$I$164&amp;Liquor!AK82,if(AND(MOC!$J$161=false,MOC!$J$162=true),Liquor!AK82&amp;MOC!$I$162,if(AND(MOC!$J$161=true,MOC!$J$162=true),MOC!$I$161&amp;Liquor!AK82&amp;MOC!$I$165,Liquor!AK82)))))</f>
        <v/>
      </c>
      <c r="E5701" s="450" t="str">
        <f>if(Liquor!AN82=0,"",if(ISBLANK(Liquor!AN82),"",Liquor!AN82))</f>
        <v/>
      </c>
      <c r="G5701" s="450" t="str">
        <f>Substitute(if(Liquor!AN82=0,"",if(ISBLANK(Liquor!AN82),"",if(AND(MOC!$J$164=true,MOC!$J$165=false),MOC!$I$164&amp;$B$5628,if(AND(MOC!$J$164=false,MOC!$J$165=true),$B$5628&amp;MOC!$I$165,if(AND(MOC!$J$164=true,MOC!$J$165=true),MOC!$I$164&amp;$B$5628&amp;MOC!$I$165,$B$5628)))))," Double ","")</f>
        <v/>
      </c>
      <c r="H5701" s="780">
        <f t="shared" si="57"/>
        <v>73</v>
      </c>
    </row>
    <row r="5702">
      <c r="A5702" s="779"/>
      <c r="D5702" s="795" t="str">
        <f>if(Liquor!AN83=0,"",if(ISBLANK(Liquor!AN83),"",if(AND(MOC!$J$161=true,MOC!$J$162=false),MOC!$I$164&amp;Liquor!AK83,if(AND(MOC!$J$161=false,MOC!$J$162=true),Liquor!AK83&amp;MOC!$I$162,if(AND(MOC!$J$161=true,MOC!$J$162=true),MOC!$I$161&amp;Liquor!AK83&amp;MOC!$I$165,Liquor!AK83)))))</f>
        <v/>
      </c>
      <c r="E5702" s="450" t="str">
        <f>if(Liquor!AN83=0,"",if(ISBLANK(Liquor!AN83),"",Liquor!AN83))</f>
        <v/>
      </c>
      <c r="G5702" s="450" t="str">
        <f>Substitute(if(Liquor!AN83=0,"",if(ISBLANK(Liquor!AN83),"",if(AND(MOC!$J$164=true,MOC!$J$165=false),MOC!$I$164&amp;$B$5628,if(AND(MOC!$J$164=false,MOC!$J$165=true),$B$5628&amp;MOC!$I$165,if(AND(MOC!$J$164=true,MOC!$J$165=true),MOC!$I$164&amp;$B$5628&amp;MOC!$I$165,$B$5628)))))," Double ","")</f>
        <v/>
      </c>
      <c r="H5702" s="780">
        <f t="shared" si="57"/>
        <v>74</v>
      </c>
    </row>
    <row r="5703">
      <c r="A5703" s="779"/>
      <c r="D5703" s="795" t="str">
        <f>if(Liquor!AN84=0,"",if(ISBLANK(Liquor!AN84),"",if(AND(MOC!$J$161=true,MOC!$J$162=false),MOC!$I$164&amp;Liquor!AK84,if(AND(MOC!$J$161=false,MOC!$J$162=true),Liquor!AK84&amp;MOC!$I$162,if(AND(MOC!$J$161=true,MOC!$J$162=true),MOC!$I$161&amp;Liquor!AK84&amp;MOC!$I$165,Liquor!AK84)))))</f>
        <v/>
      </c>
      <c r="E5703" s="450" t="str">
        <f>if(Liquor!AN84=0,"",if(ISBLANK(Liquor!AN84),"",Liquor!AN84))</f>
        <v/>
      </c>
      <c r="G5703" s="450" t="str">
        <f>Substitute(if(Liquor!AN84=0,"",if(ISBLANK(Liquor!AN84),"",if(AND(MOC!$J$164=true,MOC!$J$165=false),MOC!$I$164&amp;$B$5628,if(AND(MOC!$J$164=false,MOC!$J$165=true),$B$5628&amp;MOC!$I$165,if(AND(MOC!$J$164=true,MOC!$J$165=true),MOC!$I$164&amp;$B$5628&amp;MOC!$I$165,$B$5628)))))," Double ","")</f>
        <v/>
      </c>
      <c r="H5703" s="780">
        <f t="shared" si="57"/>
        <v>75</v>
      </c>
    </row>
    <row r="5704">
      <c r="A5704" s="779"/>
      <c r="D5704" s="795" t="str">
        <f>if(Liquor!AN85=0,"",if(ISBLANK(Liquor!AN85),"",if(AND(MOC!$J$161=true,MOC!$J$162=false),MOC!$I$164&amp;Liquor!AK85,if(AND(MOC!$J$161=false,MOC!$J$162=true),Liquor!AK85&amp;MOC!$I$162,if(AND(MOC!$J$161=true,MOC!$J$162=true),MOC!$I$161&amp;Liquor!AK85&amp;MOC!$I$165,Liquor!AK85)))))</f>
        <v/>
      </c>
      <c r="E5704" s="450" t="str">
        <f>if(Liquor!AN85=0,"",if(ISBLANK(Liquor!AN85),"",Liquor!AN85))</f>
        <v/>
      </c>
      <c r="G5704" s="450" t="str">
        <f>Substitute(if(Liquor!AN85=0,"",if(ISBLANK(Liquor!AN85),"",if(AND(MOC!$J$164=true,MOC!$J$165=false),MOC!$I$164&amp;$B$5628,if(AND(MOC!$J$164=false,MOC!$J$165=true),$B$5628&amp;MOC!$I$165,if(AND(MOC!$J$164=true,MOC!$J$165=true),MOC!$I$164&amp;$B$5628&amp;MOC!$I$165,$B$5628)))))," Double ","")</f>
        <v/>
      </c>
      <c r="H5704" s="780">
        <f t="shared" si="57"/>
        <v>76</v>
      </c>
    </row>
    <row r="5705">
      <c r="A5705" s="779"/>
      <c r="D5705" s="795" t="str">
        <f>if(Liquor!AN86=0,"",if(ISBLANK(Liquor!AN86),"",if(AND(MOC!$J$161=true,MOC!$J$162=false),MOC!$I$164&amp;Liquor!AK86,if(AND(MOC!$J$161=false,MOC!$J$162=true),Liquor!AK86&amp;MOC!$I$162,if(AND(MOC!$J$161=true,MOC!$J$162=true),MOC!$I$161&amp;Liquor!AK86&amp;MOC!$I$165,Liquor!AK86)))))</f>
        <v/>
      </c>
      <c r="E5705" s="450" t="str">
        <f>if(Liquor!AN86=0,"",if(ISBLANK(Liquor!AN86),"",Liquor!AN86))</f>
        <v/>
      </c>
      <c r="G5705" s="450" t="str">
        <f>Substitute(if(Liquor!AN86=0,"",if(ISBLANK(Liquor!AN86),"",if(AND(MOC!$J$164=true,MOC!$J$165=false),MOC!$I$164&amp;$B$5628,if(AND(MOC!$J$164=false,MOC!$J$165=true),$B$5628&amp;MOC!$I$165,if(AND(MOC!$J$164=true,MOC!$J$165=true),MOC!$I$164&amp;$B$5628&amp;MOC!$I$165,$B$5628)))))," Double ","")</f>
        <v/>
      </c>
      <c r="H5705" s="780">
        <f t="shared" si="57"/>
        <v>77</v>
      </c>
    </row>
    <row r="5706">
      <c r="A5706" s="779"/>
      <c r="D5706" s="795" t="str">
        <f>if(Liquor!AN87=0,"",if(ISBLANK(Liquor!AN87),"",if(AND(MOC!$J$161=true,MOC!$J$162=false),MOC!$I$164&amp;Liquor!AK87,if(AND(MOC!$J$161=false,MOC!$J$162=true),Liquor!AK87&amp;MOC!$I$162,if(AND(MOC!$J$161=true,MOC!$J$162=true),MOC!$I$161&amp;Liquor!AK87&amp;MOC!$I$165,Liquor!AK87)))))</f>
        <v/>
      </c>
      <c r="E5706" s="450" t="str">
        <f>if(Liquor!AN87=0,"",if(ISBLANK(Liquor!AN87),"",Liquor!AN87))</f>
        <v/>
      </c>
      <c r="G5706" s="450" t="str">
        <f>Substitute(if(Liquor!AN87=0,"",if(ISBLANK(Liquor!AN87),"",if(AND(MOC!$J$164=true,MOC!$J$165=false),MOC!$I$164&amp;$B$5628,if(AND(MOC!$J$164=false,MOC!$J$165=true),$B$5628&amp;MOC!$I$165,if(AND(MOC!$J$164=true,MOC!$J$165=true),MOC!$I$164&amp;$B$5628&amp;MOC!$I$165,$B$5628)))))," Double ","")</f>
        <v/>
      </c>
      <c r="H5706" s="780">
        <f t="shared" si="57"/>
        <v>78</v>
      </c>
    </row>
    <row r="5707">
      <c r="A5707" s="779"/>
      <c r="D5707" s="795" t="str">
        <f>if(Liquor!AN88=0,"",if(ISBLANK(Liquor!AN88),"",if(AND(MOC!$J$161=true,MOC!$J$162=false),MOC!$I$164&amp;Liquor!AK88,if(AND(MOC!$J$161=false,MOC!$J$162=true),Liquor!AK88&amp;MOC!$I$162,if(AND(MOC!$J$161=true,MOC!$J$162=true),MOC!$I$161&amp;Liquor!AK88&amp;MOC!$I$165,Liquor!AK88)))))</f>
        <v/>
      </c>
      <c r="E5707" s="450" t="str">
        <f>if(Liquor!AN88=0,"",if(ISBLANK(Liquor!AN88),"",Liquor!AN88))</f>
        <v/>
      </c>
      <c r="G5707" s="450" t="str">
        <f>Substitute(if(Liquor!AN88=0,"",if(ISBLANK(Liquor!AN88),"",if(AND(MOC!$J$164=true,MOC!$J$165=false),MOC!$I$164&amp;$B$5628,if(AND(MOC!$J$164=false,MOC!$J$165=true),$B$5628&amp;MOC!$I$165,if(AND(MOC!$J$164=true,MOC!$J$165=true),MOC!$I$164&amp;$B$5628&amp;MOC!$I$165,$B$5628)))))," Double ","")</f>
        <v/>
      </c>
      <c r="H5707" s="780">
        <f t="shared" si="57"/>
        <v>79</v>
      </c>
    </row>
    <row r="5708">
      <c r="A5708" s="779"/>
      <c r="D5708" s="795" t="str">
        <f>if(Liquor!AN89=0,"",if(ISBLANK(Liquor!AN89),"",if(AND(MOC!$J$161=true,MOC!$J$162=false),MOC!$I$164&amp;Liquor!AK89,if(AND(MOC!$J$161=false,MOC!$J$162=true),Liquor!AK89&amp;MOC!$I$162,if(AND(MOC!$J$161=true,MOC!$J$162=true),MOC!$I$161&amp;Liquor!AK89&amp;MOC!$I$165,Liquor!AK89)))))</f>
        <v/>
      </c>
      <c r="E5708" s="450" t="str">
        <f>if(Liquor!AN89=0,"",if(ISBLANK(Liquor!AN89),"",Liquor!AN89))</f>
        <v/>
      </c>
      <c r="G5708" s="450" t="str">
        <f>Substitute(if(Liquor!AN89=0,"",if(ISBLANK(Liquor!AN89),"",if(AND(MOC!$J$164=true,MOC!$J$165=false),MOC!$I$164&amp;$B$5628,if(AND(MOC!$J$164=false,MOC!$J$165=true),$B$5628&amp;MOC!$I$165,if(AND(MOC!$J$164=true,MOC!$J$165=true),MOC!$I$164&amp;$B$5628&amp;MOC!$I$165,$B$5628)))))," Double ","")</f>
        <v/>
      </c>
      <c r="H5708" s="780">
        <f t="shared" si="57"/>
        <v>80</v>
      </c>
    </row>
    <row r="5709">
      <c r="A5709" s="779"/>
      <c r="D5709" s="795" t="str">
        <f>if(Liquor!AN90=0,"",if(ISBLANK(Liquor!AN90),"",if(AND(MOC!$J$161=true,MOC!$J$162=false),MOC!$I$164&amp;Liquor!AK90,if(AND(MOC!$J$161=false,MOC!$J$162=true),Liquor!AK90&amp;MOC!$I$162,if(AND(MOC!$J$161=true,MOC!$J$162=true),MOC!$I$161&amp;Liquor!AK90&amp;MOC!$I$165,Liquor!AK90)))))</f>
        <v/>
      </c>
      <c r="E5709" s="450" t="str">
        <f>if(Liquor!AN90=0,"",if(ISBLANK(Liquor!AN90),"",Liquor!AN90))</f>
        <v/>
      </c>
      <c r="G5709" s="450" t="str">
        <f>Substitute(if(Liquor!AN90=0,"",if(ISBLANK(Liquor!AN90),"",if(AND(MOC!$J$164=true,MOC!$J$165=false),MOC!$I$164&amp;$B$5628,if(AND(MOC!$J$164=false,MOC!$J$165=true),$B$5628&amp;MOC!$I$165,if(AND(MOC!$J$164=true,MOC!$J$165=true),MOC!$I$164&amp;$B$5628&amp;MOC!$I$165,$B$5628)))))," Double ","")</f>
        <v/>
      </c>
      <c r="H5709" s="780">
        <f t="shared" si="57"/>
        <v>81</v>
      </c>
    </row>
    <row r="5710">
      <c r="A5710" s="779"/>
      <c r="D5710" s="795" t="str">
        <f>if(Liquor!AN91=0,"",if(ISBLANK(Liquor!AN91),"",if(AND(MOC!$J$161=true,MOC!$J$162=false),MOC!$I$164&amp;Liquor!AK91,if(AND(MOC!$J$161=false,MOC!$J$162=true),Liquor!AK91&amp;MOC!$I$162,if(AND(MOC!$J$161=true,MOC!$J$162=true),MOC!$I$161&amp;Liquor!AK91&amp;MOC!$I$165,Liquor!AK91)))))</f>
        <v/>
      </c>
      <c r="E5710" s="450" t="str">
        <f>if(Liquor!AN91=0,"",if(ISBLANK(Liquor!AN91),"",Liquor!AN91))</f>
        <v/>
      </c>
      <c r="G5710" s="450" t="str">
        <f>Substitute(if(Liquor!AN91=0,"",if(ISBLANK(Liquor!AN91),"",if(AND(MOC!$J$164=true,MOC!$J$165=false),MOC!$I$164&amp;$B$5628,if(AND(MOC!$J$164=false,MOC!$J$165=true),$B$5628&amp;MOC!$I$165,if(AND(MOC!$J$164=true,MOC!$J$165=true),MOC!$I$164&amp;$B$5628&amp;MOC!$I$165,$B$5628)))))," Double ","")</f>
        <v/>
      </c>
      <c r="H5710" s="780">
        <f t="shared" si="57"/>
        <v>82</v>
      </c>
    </row>
    <row r="5711">
      <c r="A5711" s="779"/>
      <c r="D5711" s="795" t="str">
        <f>if(Liquor!AN92=0,"",if(ISBLANK(Liquor!AN92),"",if(AND(MOC!$J$161=true,MOC!$J$162=false),MOC!$I$164&amp;Liquor!AK92,if(AND(MOC!$J$161=false,MOC!$J$162=true),Liquor!AK92&amp;MOC!$I$162,if(AND(MOC!$J$161=true,MOC!$J$162=true),MOC!$I$161&amp;Liquor!AK92&amp;MOC!$I$165,Liquor!AK92)))))</f>
        <v/>
      </c>
      <c r="E5711" s="450" t="str">
        <f>if(Liquor!AN92=0,"",if(ISBLANK(Liquor!AN92),"",Liquor!AN92))</f>
        <v/>
      </c>
      <c r="G5711" s="450" t="str">
        <f>Substitute(if(Liquor!AN92=0,"",if(ISBLANK(Liquor!AN92),"",if(AND(MOC!$J$164=true,MOC!$J$165=false),MOC!$I$164&amp;$B$5628,if(AND(MOC!$J$164=false,MOC!$J$165=true),$B$5628&amp;MOC!$I$165,if(AND(MOC!$J$164=true,MOC!$J$165=true),MOC!$I$164&amp;$B$5628&amp;MOC!$I$165,$B$5628)))))," Double ","")</f>
        <v/>
      </c>
      <c r="H5711" s="780">
        <f t="shared" si="57"/>
        <v>83</v>
      </c>
    </row>
    <row r="5712">
      <c r="A5712" s="779"/>
      <c r="D5712" s="795" t="str">
        <f>if(Liquor!AN93=0,"",if(ISBLANK(Liquor!AN93),"",if(AND(MOC!$J$161=true,MOC!$J$162=false),MOC!$I$164&amp;Liquor!AK93,if(AND(MOC!$J$161=false,MOC!$J$162=true),Liquor!AK93&amp;MOC!$I$162,if(AND(MOC!$J$161=true,MOC!$J$162=true),MOC!$I$161&amp;Liquor!AK93&amp;MOC!$I$165,Liquor!AK93)))))</f>
        <v/>
      </c>
      <c r="E5712" s="450" t="str">
        <f>if(Liquor!AN93=0,"",if(ISBLANK(Liquor!AN93),"",Liquor!AN93))</f>
        <v/>
      </c>
      <c r="G5712" s="450" t="str">
        <f>Substitute(if(Liquor!AN93=0,"",if(ISBLANK(Liquor!AN93),"",if(AND(MOC!$J$164=true,MOC!$J$165=false),MOC!$I$164&amp;$B$5628,if(AND(MOC!$J$164=false,MOC!$J$165=true),$B$5628&amp;MOC!$I$165,if(AND(MOC!$J$164=true,MOC!$J$165=true),MOC!$I$164&amp;$B$5628&amp;MOC!$I$165,$B$5628)))))," Double ","")</f>
        <v/>
      </c>
      <c r="H5712" s="780">
        <f t="shared" si="57"/>
        <v>84</v>
      </c>
    </row>
    <row r="5713">
      <c r="A5713" s="779"/>
      <c r="D5713" s="795" t="str">
        <f>if(Liquor!AN94=0,"",if(ISBLANK(Liquor!AN94),"",if(AND(MOC!$J$161=true,MOC!$J$162=false),MOC!$I$164&amp;Liquor!AK94,if(AND(MOC!$J$161=false,MOC!$J$162=true),Liquor!AK94&amp;MOC!$I$162,if(AND(MOC!$J$161=true,MOC!$J$162=true),MOC!$I$161&amp;Liquor!AK94&amp;MOC!$I$165,Liquor!AK94)))))</f>
        <v/>
      </c>
      <c r="E5713" s="450" t="str">
        <f>if(Liquor!AN94=0,"",if(ISBLANK(Liquor!AN94),"",Liquor!AN94))</f>
        <v/>
      </c>
      <c r="G5713" s="450" t="str">
        <f>Substitute(if(Liquor!AN94=0,"",if(ISBLANK(Liquor!AN94),"",if(AND(MOC!$J$164=true,MOC!$J$165=false),MOC!$I$164&amp;$B$5628,if(AND(MOC!$J$164=false,MOC!$J$165=true),$B$5628&amp;MOC!$I$165,if(AND(MOC!$J$164=true,MOC!$J$165=true),MOC!$I$164&amp;$B$5628&amp;MOC!$I$165,$B$5628)))))," Double ","")</f>
        <v/>
      </c>
      <c r="H5713" s="780">
        <f t="shared" si="57"/>
        <v>85</v>
      </c>
    </row>
    <row r="5714">
      <c r="A5714" s="779"/>
      <c r="D5714" s="795" t="str">
        <f>if(Liquor!AN95=0,"",if(ISBLANK(Liquor!AN95),"",if(AND(MOC!$J$161=true,MOC!$J$162=false),MOC!$I$164&amp;Liquor!AK95,if(AND(MOC!$J$161=false,MOC!$J$162=true),Liquor!AK95&amp;MOC!$I$162,if(AND(MOC!$J$161=true,MOC!$J$162=true),MOC!$I$161&amp;Liquor!AK95&amp;MOC!$I$165,Liquor!AK95)))))</f>
        <v/>
      </c>
      <c r="E5714" s="450" t="str">
        <f>if(Liquor!AN95=0,"",if(ISBLANK(Liquor!AN95),"",Liquor!AN95))</f>
        <v/>
      </c>
      <c r="G5714" s="450" t="str">
        <f>Substitute(if(Liquor!AN95=0,"",if(ISBLANK(Liquor!AN95),"",if(AND(MOC!$J$164=true,MOC!$J$165=false),MOC!$I$164&amp;$B$5628,if(AND(MOC!$J$164=false,MOC!$J$165=true),$B$5628&amp;MOC!$I$165,if(AND(MOC!$J$164=true,MOC!$J$165=true),MOC!$I$164&amp;$B$5628&amp;MOC!$I$165,$B$5628)))))," Double ","")</f>
        <v/>
      </c>
      <c r="H5714" s="780">
        <f t="shared" si="57"/>
        <v>86</v>
      </c>
    </row>
    <row r="5715">
      <c r="A5715" s="779"/>
      <c r="D5715" s="795" t="str">
        <f>if(Liquor!AN96=0,"",if(ISBLANK(Liquor!AN96),"",if(AND(MOC!$J$161=true,MOC!$J$162=false),MOC!$I$164&amp;Liquor!AK96,if(AND(MOC!$J$161=false,MOC!$J$162=true),Liquor!AK96&amp;MOC!$I$162,if(AND(MOC!$J$161=true,MOC!$J$162=true),MOC!$I$161&amp;Liquor!AK96&amp;MOC!$I$165,Liquor!AK96)))))</f>
        <v/>
      </c>
      <c r="E5715" s="450" t="str">
        <f>if(Liquor!AN96=0,"",if(ISBLANK(Liquor!AN96),"",Liquor!AN96))</f>
        <v/>
      </c>
      <c r="G5715" s="450" t="str">
        <f>Substitute(if(Liquor!AN96=0,"",if(ISBLANK(Liquor!AN96),"",if(AND(MOC!$J$164=true,MOC!$J$165=false),MOC!$I$164&amp;$B$5628,if(AND(MOC!$J$164=false,MOC!$J$165=true),$B$5628&amp;MOC!$I$165,if(AND(MOC!$J$164=true,MOC!$J$165=true),MOC!$I$164&amp;$B$5628&amp;MOC!$I$165,$B$5628)))))," Double ","")</f>
        <v/>
      </c>
      <c r="H5715" s="780">
        <f t="shared" si="57"/>
        <v>87</v>
      </c>
    </row>
    <row r="5716">
      <c r="A5716" s="779"/>
      <c r="D5716" s="795" t="str">
        <f>if(Liquor!AN97=0,"",if(ISBLANK(Liquor!AN97),"",if(AND(MOC!$J$161=true,MOC!$J$162=false),MOC!$I$164&amp;Liquor!AK97,if(AND(MOC!$J$161=false,MOC!$J$162=true),Liquor!AK97&amp;MOC!$I$162,if(AND(MOC!$J$161=true,MOC!$J$162=true),MOC!$I$161&amp;Liquor!AK97&amp;MOC!$I$165,Liquor!AK97)))))</f>
        <v/>
      </c>
      <c r="E5716" s="450" t="str">
        <f>if(Liquor!AN97=0,"",if(ISBLANK(Liquor!AN97),"",Liquor!AN97))</f>
        <v/>
      </c>
      <c r="G5716" s="450" t="str">
        <f>Substitute(if(Liquor!AN97=0,"",if(ISBLANK(Liquor!AN97),"",if(AND(MOC!$J$164=true,MOC!$J$165=false),MOC!$I$164&amp;$B$5628,if(AND(MOC!$J$164=false,MOC!$J$165=true),$B$5628&amp;MOC!$I$165,if(AND(MOC!$J$164=true,MOC!$J$165=true),MOC!$I$164&amp;$B$5628&amp;MOC!$I$165,$B$5628)))))," Double ","")</f>
        <v/>
      </c>
      <c r="H5716" s="780">
        <f t="shared" si="57"/>
        <v>88</v>
      </c>
    </row>
    <row r="5717">
      <c r="A5717" s="779"/>
      <c r="D5717" s="795" t="str">
        <f>if(Liquor!AN98=0,"",if(ISBLANK(Liquor!AN98),"",if(AND(MOC!$J$161=true,MOC!$J$162=false),MOC!$I$164&amp;Liquor!AK98,if(AND(MOC!$J$161=false,MOC!$J$162=true),Liquor!AK98&amp;MOC!$I$162,if(AND(MOC!$J$161=true,MOC!$J$162=true),MOC!$I$161&amp;Liquor!AK98&amp;MOC!$I$165,Liquor!AK98)))))</f>
        <v/>
      </c>
      <c r="E5717" s="450" t="str">
        <f>if(Liquor!AN98=0,"",if(ISBLANK(Liquor!AN98),"",Liquor!AN98))</f>
        <v/>
      </c>
      <c r="G5717" s="450" t="str">
        <f>Substitute(if(Liquor!AN98=0,"",if(ISBLANK(Liquor!AN98),"",if(AND(MOC!$J$164=true,MOC!$J$165=false),MOC!$I$164&amp;$B$5628,if(AND(MOC!$J$164=false,MOC!$J$165=true),$B$5628&amp;MOC!$I$165,if(AND(MOC!$J$164=true,MOC!$J$165=true),MOC!$I$164&amp;$B$5628&amp;MOC!$I$165,$B$5628)))))," Double ","")</f>
        <v/>
      </c>
      <c r="H5717" s="780">
        <f t="shared" si="57"/>
        <v>89</v>
      </c>
    </row>
    <row r="5718">
      <c r="A5718" s="779"/>
      <c r="D5718" s="795" t="str">
        <f>if(Liquor!AN99=0,"",if(ISBLANK(Liquor!AN99),"",if(AND(MOC!$J$161=true,MOC!$J$162=false),MOC!$I$164&amp;Liquor!AK99,if(AND(MOC!$J$161=false,MOC!$J$162=true),Liquor!AK99&amp;MOC!$I$162,if(AND(MOC!$J$161=true,MOC!$J$162=true),MOC!$I$161&amp;Liquor!AK99&amp;MOC!$I$165,Liquor!AK99)))))</f>
        <v/>
      </c>
      <c r="E5718" s="450" t="str">
        <f>if(Liquor!AN99=0,"",if(ISBLANK(Liquor!AN99),"",Liquor!AN99))</f>
        <v/>
      </c>
      <c r="G5718" s="450" t="str">
        <f>Substitute(if(Liquor!AN99=0,"",if(ISBLANK(Liquor!AN99),"",if(AND(MOC!$J$164=true,MOC!$J$165=false),MOC!$I$164&amp;$B$5628,if(AND(MOC!$J$164=false,MOC!$J$165=true),$B$5628&amp;MOC!$I$165,if(AND(MOC!$J$164=true,MOC!$J$165=true),MOC!$I$164&amp;$B$5628&amp;MOC!$I$165,$B$5628)))))," Double ","")</f>
        <v/>
      </c>
      <c r="H5718" s="780">
        <f t="shared" si="57"/>
        <v>90</v>
      </c>
    </row>
    <row r="5719">
      <c r="A5719" s="779"/>
      <c r="D5719" s="795" t="str">
        <f>if(Liquor!AN100=0,"",if(ISBLANK(Liquor!AN100),"",if(AND(MOC!$J$161=true,MOC!$J$162=false),MOC!$I$164&amp;Liquor!AK100,if(AND(MOC!$J$161=false,MOC!$J$162=true),Liquor!AK100&amp;MOC!$I$162,if(AND(MOC!$J$161=true,MOC!$J$162=true),MOC!$I$161&amp;Liquor!AK100&amp;MOC!$I$165,Liquor!AK100)))))</f>
        <v/>
      </c>
      <c r="E5719" s="450" t="str">
        <f>if(Liquor!AN100=0,"",if(ISBLANK(Liquor!AN100),"",Liquor!AN100))</f>
        <v/>
      </c>
      <c r="G5719" s="450" t="str">
        <f>Substitute(if(Liquor!AN100=0,"",if(ISBLANK(Liquor!AN100),"",if(AND(MOC!$J$164=true,MOC!$J$165=false),MOC!$I$164&amp;$B$5628,if(AND(MOC!$J$164=false,MOC!$J$165=true),$B$5628&amp;MOC!$I$165,if(AND(MOC!$J$164=true,MOC!$J$165=true),MOC!$I$164&amp;$B$5628&amp;MOC!$I$165,$B$5628)))))," Double ","")</f>
        <v/>
      </c>
      <c r="H5719" s="780">
        <f t="shared" si="57"/>
        <v>91</v>
      </c>
    </row>
    <row r="5720">
      <c r="A5720" s="779"/>
      <c r="D5720" s="795" t="str">
        <f>if(Liquor!AN101=0,"",if(ISBLANK(Liquor!AN101),"",if(AND(MOC!$J$161=true,MOC!$J$162=false),MOC!$I$164&amp;Liquor!AK101,if(AND(MOC!$J$161=false,MOC!$J$162=true),Liquor!AK101&amp;MOC!$I$162,if(AND(MOC!$J$161=true,MOC!$J$162=true),MOC!$I$161&amp;Liquor!AK101&amp;MOC!$I$165,Liquor!AK101)))))</f>
        <v/>
      </c>
      <c r="E5720" s="450" t="str">
        <f>if(Liquor!AN101=0,"",if(ISBLANK(Liquor!AN101),"",Liquor!AN101))</f>
        <v/>
      </c>
      <c r="G5720" s="450" t="str">
        <f>Substitute(if(Liquor!AN101=0,"",if(ISBLANK(Liquor!AN101),"",if(AND(MOC!$J$164=true,MOC!$J$165=false),MOC!$I$164&amp;$B$5628,if(AND(MOC!$J$164=false,MOC!$J$165=true),$B$5628&amp;MOC!$I$165,if(AND(MOC!$J$164=true,MOC!$J$165=true),MOC!$I$164&amp;$B$5628&amp;MOC!$I$165,$B$5628)))))," Double ","")</f>
        <v/>
      </c>
      <c r="H5720" s="780">
        <f t="shared" si="57"/>
        <v>92</v>
      </c>
    </row>
    <row r="5721">
      <c r="A5721" s="779"/>
      <c r="D5721" s="795" t="str">
        <f>if(Liquor!AN102=0,"",if(ISBLANK(Liquor!AN102),"",if(AND(MOC!$J$161=true,MOC!$J$162=false),MOC!$I$164&amp;Liquor!AK102,if(AND(MOC!$J$161=false,MOC!$J$162=true),Liquor!AK102&amp;MOC!$I$162,if(AND(MOC!$J$161=true,MOC!$J$162=true),MOC!$I$161&amp;Liquor!AK102&amp;MOC!$I$165,Liquor!AK102)))))</f>
        <v/>
      </c>
      <c r="E5721" s="450" t="str">
        <f>if(Liquor!AN102=0,"",if(ISBLANK(Liquor!AN102),"",Liquor!AN102))</f>
        <v/>
      </c>
      <c r="G5721" s="450" t="str">
        <f>Substitute(if(Liquor!AN102=0,"",if(ISBLANK(Liquor!AN102),"",if(AND(MOC!$J$164=true,MOC!$J$165=false),MOC!$I$164&amp;$B$5628,if(AND(MOC!$J$164=false,MOC!$J$165=true),$B$5628&amp;MOC!$I$165,if(AND(MOC!$J$164=true,MOC!$J$165=true),MOC!$I$164&amp;$B$5628&amp;MOC!$I$165,$B$5628)))))," Double ","")</f>
        <v/>
      </c>
      <c r="H5721" s="780">
        <f t="shared" si="57"/>
        <v>93</v>
      </c>
    </row>
    <row r="5722">
      <c r="A5722" s="779"/>
      <c r="D5722" s="795" t="str">
        <f>if(Liquor!AN103=0,"",if(ISBLANK(Liquor!AN103),"",if(AND(MOC!$J$161=true,MOC!$J$162=false),MOC!$I$164&amp;Liquor!AK103,if(AND(MOC!$J$161=false,MOC!$J$162=true),Liquor!AK103&amp;MOC!$I$162,if(AND(MOC!$J$161=true,MOC!$J$162=true),MOC!$I$161&amp;Liquor!AK103&amp;MOC!$I$165,Liquor!AK103)))))</f>
        <v/>
      </c>
      <c r="E5722" s="450" t="str">
        <f>if(Liquor!AN103=0,"",if(ISBLANK(Liquor!AN103),"",Liquor!AN103))</f>
        <v/>
      </c>
      <c r="G5722" s="450" t="str">
        <f>Substitute(if(Liquor!AN103=0,"",if(ISBLANK(Liquor!AN103),"",if(AND(MOC!$J$164=true,MOC!$J$165=false),MOC!$I$164&amp;$B$5628,if(AND(MOC!$J$164=false,MOC!$J$165=true),$B$5628&amp;MOC!$I$165,if(AND(MOC!$J$164=true,MOC!$J$165=true),MOC!$I$164&amp;$B$5628&amp;MOC!$I$165,$B$5628)))))," Double ","")</f>
        <v/>
      </c>
      <c r="H5722" s="780">
        <f t="shared" si="57"/>
        <v>94</v>
      </c>
    </row>
    <row r="5723">
      <c r="A5723" s="779"/>
      <c r="D5723" s="795" t="str">
        <f>if(Liquor!AN104=0,"",if(ISBLANK(Liquor!AN104),"",if(AND(MOC!$J$161=true,MOC!$J$162=false),MOC!$I$164&amp;Liquor!AK104,if(AND(MOC!$J$161=false,MOC!$J$162=true),Liquor!AK104&amp;MOC!$I$162,if(AND(MOC!$J$161=true,MOC!$J$162=true),MOC!$I$161&amp;Liquor!AK104&amp;MOC!$I$165,Liquor!AK104)))))</f>
        <v/>
      </c>
      <c r="E5723" s="450" t="str">
        <f>if(Liquor!AN104=0,"",if(ISBLANK(Liquor!AN104),"",Liquor!AN104))</f>
        <v/>
      </c>
      <c r="G5723" s="450" t="str">
        <f>Substitute(if(Liquor!AN104=0,"",if(ISBLANK(Liquor!AN104),"",if(AND(MOC!$J$164=true,MOC!$J$165=false),MOC!$I$164&amp;$B$5628,if(AND(MOC!$J$164=false,MOC!$J$165=true),$B$5628&amp;MOC!$I$165,if(AND(MOC!$J$164=true,MOC!$J$165=true),MOC!$I$164&amp;$B$5628&amp;MOC!$I$165,$B$5628)))))," Double ","")</f>
        <v/>
      </c>
      <c r="H5723" s="780">
        <f t="shared" si="57"/>
        <v>95</v>
      </c>
    </row>
    <row r="5724">
      <c r="A5724" s="779"/>
      <c r="D5724" s="795" t="str">
        <f>if(Liquor!AN105=0,"",if(ISBLANK(Liquor!AN105),"",if(AND(MOC!$J$161=true,MOC!$J$162=false),MOC!$I$164&amp;Liquor!AK105,if(AND(MOC!$J$161=false,MOC!$J$162=true),Liquor!AK105&amp;MOC!$I$162,if(AND(MOC!$J$161=true,MOC!$J$162=true),MOC!$I$161&amp;Liquor!AK105&amp;MOC!$I$165,Liquor!AK105)))))</f>
        <v/>
      </c>
      <c r="E5724" s="450" t="str">
        <f>if(Liquor!AN105=0,"",if(ISBLANK(Liquor!AN105),"",Liquor!AN105))</f>
        <v/>
      </c>
      <c r="G5724" s="450" t="str">
        <f>Substitute(if(Liquor!AN105=0,"",if(ISBLANK(Liquor!AN105),"",if(AND(MOC!$J$164=true,MOC!$J$165=false),MOC!$I$164&amp;$B$5628,if(AND(MOC!$J$164=false,MOC!$J$165=true),$B$5628&amp;MOC!$I$165,if(AND(MOC!$J$164=true,MOC!$J$165=true),MOC!$I$164&amp;$B$5628&amp;MOC!$I$165,$B$5628)))))," Double ","")</f>
        <v/>
      </c>
      <c r="H5724" s="780">
        <f t="shared" si="57"/>
        <v>96</v>
      </c>
    </row>
    <row r="5725">
      <c r="A5725" s="779"/>
      <c r="D5725" s="795" t="str">
        <f>if(Liquor!AN106=0,"",if(ISBLANK(Liquor!AN106),"",if(AND(MOC!$J$161=true,MOC!$J$162=false),MOC!$I$164&amp;Liquor!AK106,if(AND(MOC!$J$161=false,MOC!$J$162=true),Liquor!AK106&amp;MOC!$I$162,if(AND(MOC!$J$161=true,MOC!$J$162=true),MOC!$I$161&amp;Liquor!AK106&amp;MOC!$I$165,Liquor!AK106)))))</f>
        <v/>
      </c>
      <c r="E5725" s="450" t="str">
        <f>if(Liquor!AN106=0,"",if(ISBLANK(Liquor!AN106),"",Liquor!AN106))</f>
        <v/>
      </c>
      <c r="G5725" s="450" t="str">
        <f>Substitute(if(Liquor!AN106=0,"",if(ISBLANK(Liquor!AN106),"",if(AND(MOC!$J$164=true,MOC!$J$165=false),MOC!$I$164&amp;$B$5628,if(AND(MOC!$J$164=false,MOC!$J$165=true),$B$5628&amp;MOC!$I$165,if(AND(MOC!$J$164=true,MOC!$J$165=true),MOC!$I$164&amp;$B$5628&amp;MOC!$I$165,$B$5628)))))," Double ","")</f>
        <v/>
      </c>
      <c r="H5725" s="780">
        <f t="shared" si="57"/>
        <v>97</v>
      </c>
    </row>
    <row r="5726">
      <c r="A5726" s="779"/>
      <c r="D5726" s="795" t="str">
        <f>if(Liquor!AN107=0,"",if(ISBLANK(Liquor!AN107),"",if(AND(MOC!$J$161=true,MOC!$J$162=false),MOC!$I$164&amp;Liquor!AK107,if(AND(MOC!$J$161=false,MOC!$J$162=true),Liquor!AK107&amp;MOC!$I$162,if(AND(MOC!$J$161=true,MOC!$J$162=true),MOC!$I$161&amp;Liquor!AK107&amp;MOC!$I$165,Liquor!AK107)))))</f>
        <v/>
      </c>
      <c r="E5726" s="450" t="str">
        <f>if(Liquor!AN107=0,"",if(ISBLANK(Liquor!AN107),"",Liquor!AN107))</f>
        <v/>
      </c>
      <c r="G5726" s="450" t="str">
        <f>Substitute(if(Liquor!AN107=0,"",if(ISBLANK(Liquor!AN107),"",if(AND(MOC!$J$164=true,MOC!$J$165=false),MOC!$I$164&amp;$B$5628,if(AND(MOC!$J$164=false,MOC!$J$165=true),$B$5628&amp;MOC!$I$165,if(AND(MOC!$J$164=true,MOC!$J$165=true),MOC!$I$164&amp;$B$5628&amp;MOC!$I$165,$B$5628)))))," Double ","")</f>
        <v/>
      </c>
      <c r="H5726" s="780">
        <f t="shared" si="57"/>
        <v>98</v>
      </c>
    </row>
    <row r="5727">
      <c r="A5727" s="779"/>
      <c r="D5727" s="795" t="str">
        <f>if(Liquor!AN108=0,"",if(ISBLANK(Liquor!AN108),"",if(AND(MOC!$J$161=true,MOC!$J$162=false),MOC!$I$164&amp;Liquor!AK108,if(AND(MOC!$J$161=false,MOC!$J$162=true),Liquor!AK108&amp;MOC!$I$162,if(AND(MOC!$J$161=true,MOC!$J$162=true),MOC!$I$161&amp;Liquor!AK108&amp;MOC!$I$165,Liquor!AK108)))))</f>
        <v/>
      </c>
      <c r="E5727" s="450" t="str">
        <f>if(Liquor!AN108=0,"",if(ISBLANK(Liquor!AN108),"",Liquor!AN108))</f>
        <v/>
      </c>
      <c r="G5727" s="450" t="str">
        <f>Substitute(if(Liquor!AN108=0,"",if(ISBLANK(Liquor!AN108),"",if(AND(MOC!$J$164=true,MOC!$J$165=false),MOC!$I$164&amp;$B$5628,if(AND(MOC!$J$164=false,MOC!$J$165=true),$B$5628&amp;MOC!$I$165,if(AND(MOC!$J$164=true,MOC!$J$165=true),MOC!$I$164&amp;$B$5628&amp;MOC!$I$165,$B$5628)))))," Double ","")</f>
        <v/>
      </c>
      <c r="H5727" s="780">
        <f t="shared" si="57"/>
        <v>99</v>
      </c>
    </row>
    <row r="5728">
      <c r="A5728" s="779"/>
      <c r="D5728" s="795" t="str">
        <f>if(Liquor!AN109=0,"",if(ISBLANK(Liquor!AN109),"",if(AND(MOC!$J$161=true,MOC!$J$162=false),MOC!$I$164&amp;Liquor!AK109,if(AND(MOC!$J$161=false,MOC!$J$162=true),Liquor!AK109&amp;MOC!$I$162,if(AND(MOC!$J$161=true,MOC!$J$162=true),MOC!$I$161&amp;Liquor!AK109&amp;MOC!$I$165,Liquor!AK109)))))</f>
        <v/>
      </c>
      <c r="E5728" s="450" t="str">
        <f>if(Liquor!AN109=0,"",if(ISBLANK(Liquor!AN109),"",Liquor!AN109))</f>
        <v/>
      </c>
      <c r="G5728" s="450" t="str">
        <f>Substitute(if(Liquor!AN109=0,"",if(ISBLANK(Liquor!AN109),"",if(AND(MOC!$J$164=true,MOC!$J$165=false),MOC!$I$164&amp;$B$5628,if(AND(MOC!$J$164=false,MOC!$J$165=true),$B$5628&amp;MOC!$I$165,if(AND(MOC!$J$164=true,MOC!$J$165=true),MOC!$I$164&amp;$B$5628&amp;MOC!$I$165,$B$5628)))))," Double ","")</f>
        <v/>
      </c>
      <c r="H5728" s="780">
        <f t="shared" si="57"/>
        <v>100</v>
      </c>
    </row>
    <row r="5729">
      <c r="A5729" s="779"/>
      <c r="H5729" s="780"/>
    </row>
    <row r="5730">
      <c r="A5730" s="779"/>
      <c r="H5730" s="780"/>
    </row>
    <row r="5731">
      <c r="H5731" s="785"/>
    </row>
    <row r="5732">
      <c r="A5732" s="788" t="str">
        <f>Liquor!AO8</f>
        <v>Optional Liquor Category</v>
      </c>
      <c r="B5732" s="784" t="str">
        <f>A5732</f>
        <v>Optional Liquor Category</v>
      </c>
      <c r="E5732" s="450" t="str">
        <f>if(Liquor!AL218=0,"",if(ISBLANK(Liquor!AL218),"",Liquor!AL218))</f>
        <v/>
      </c>
      <c r="G5732" s="450" t="str">
        <f>if(Liquor!AL218=0,"",if(ISBLANK(Liquor!AL218),"",$B$5524))</f>
        <v/>
      </c>
      <c r="H5732" s="785"/>
    </row>
    <row r="5733">
      <c r="A5733" s="791"/>
      <c r="B5733" s="784"/>
      <c r="D5733" s="784" t="str">
        <f>Liquor!AO10</f>
        <v/>
      </c>
      <c r="E5733" s="450" t="str">
        <f>if(Liquor!AP10=0,"",if(ISBLANK(Liquor!AP10),"",Liquor!AP10))</f>
        <v/>
      </c>
      <c r="G5733" s="450" t="str">
        <f>if(Liquor!AP10=0,"",if(ISBLANK(Liquor!AP10),"",$B$5732))</f>
        <v/>
      </c>
      <c r="H5733" s="785">
        <v>1.0</v>
      </c>
    </row>
    <row r="5734">
      <c r="A5734" s="791"/>
      <c r="B5734" s="784"/>
      <c r="D5734" s="784" t="str">
        <f>Liquor!AO11</f>
        <v/>
      </c>
      <c r="E5734" s="450" t="str">
        <f>if(Liquor!AP11=0,"",if(ISBLANK(Liquor!AP11),"",Liquor!AP11))</f>
        <v/>
      </c>
      <c r="G5734" s="450" t="str">
        <f>if(Liquor!AP11=0,"",if(ISBLANK(Liquor!AP11),"",$B$5732))</f>
        <v/>
      </c>
      <c r="H5734" s="780">
        <f t="shared" ref="H5734:H5832" si="58">1+H5733</f>
        <v>2</v>
      </c>
    </row>
    <row r="5735">
      <c r="A5735" s="779"/>
      <c r="D5735" s="784" t="str">
        <f>Liquor!AO12</f>
        <v/>
      </c>
      <c r="E5735" s="450" t="str">
        <f>if(Liquor!AP12=0,"",if(ISBLANK(Liquor!AP12),"",Liquor!AP12))</f>
        <v/>
      </c>
      <c r="G5735" s="450" t="str">
        <f>if(Liquor!AP12=0,"",if(ISBLANK(Liquor!AP12),"",$B$5732))</f>
        <v/>
      </c>
      <c r="H5735" s="780">
        <f t="shared" si="58"/>
        <v>3</v>
      </c>
    </row>
    <row r="5736">
      <c r="A5736" s="779"/>
      <c r="D5736" s="784" t="str">
        <f>Liquor!AO13</f>
        <v/>
      </c>
      <c r="E5736" s="450" t="str">
        <f>if(Liquor!AP13=0,"",if(ISBLANK(Liquor!AP13),"",Liquor!AP13))</f>
        <v/>
      </c>
      <c r="G5736" s="450" t="str">
        <f>if(Liquor!AP13=0,"",if(ISBLANK(Liquor!AP13),"",$B$5732))</f>
        <v/>
      </c>
      <c r="H5736" s="780">
        <f t="shared" si="58"/>
        <v>4</v>
      </c>
    </row>
    <row r="5737">
      <c r="A5737" s="779"/>
      <c r="D5737" s="784" t="str">
        <f>Liquor!AO14</f>
        <v/>
      </c>
      <c r="E5737" s="450" t="str">
        <f>if(Liquor!AP14=0,"",if(ISBLANK(Liquor!AP14),"",Liquor!AP14))</f>
        <v/>
      </c>
      <c r="G5737" s="450" t="str">
        <f>if(Liquor!AP14=0,"",if(ISBLANK(Liquor!AP14),"",$B$5732))</f>
        <v/>
      </c>
      <c r="H5737" s="780">
        <f t="shared" si="58"/>
        <v>5</v>
      </c>
    </row>
    <row r="5738">
      <c r="A5738" s="779"/>
      <c r="D5738" s="784" t="str">
        <f>Liquor!AO15</f>
        <v/>
      </c>
      <c r="E5738" s="450" t="str">
        <f>if(Liquor!AP15=0,"",if(ISBLANK(Liquor!AP15),"",Liquor!AP15))</f>
        <v/>
      </c>
      <c r="G5738" s="450" t="str">
        <f>if(Liquor!AP15=0,"",if(ISBLANK(Liquor!AP15),"",$B$5732))</f>
        <v/>
      </c>
      <c r="H5738" s="780">
        <f t="shared" si="58"/>
        <v>6</v>
      </c>
    </row>
    <row r="5739">
      <c r="A5739" s="779"/>
      <c r="D5739" s="784" t="str">
        <f>Liquor!AO16</f>
        <v/>
      </c>
      <c r="E5739" s="450" t="str">
        <f>if(Liquor!AP16=0,"",if(ISBLANK(Liquor!AP16),"",Liquor!AP16))</f>
        <v/>
      </c>
      <c r="G5739" s="450" t="str">
        <f>if(Liquor!AP16=0,"",if(ISBLANK(Liquor!AP16),"",$B$5732))</f>
        <v/>
      </c>
      <c r="H5739" s="780">
        <f t="shared" si="58"/>
        <v>7</v>
      </c>
    </row>
    <row r="5740">
      <c r="A5740" s="779"/>
      <c r="D5740" s="784" t="str">
        <f>Liquor!AO17</f>
        <v/>
      </c>
      <c r="E5740" s="450" t="str">
        <f>if(Liquor!AP17=0,"",if(ISBLANK(Liquor!AP17),"",Liquor!AP17))</f>
        <v/>
      </c>
      <c r="G5740" s="450" t="str">
        <f>if(Liquor!AP17=0,"",if(ISBLANK(Liquor!AP17),"",$B$5732))</f>
        <v/>
      </c>
      <c r="H5740" s="780">
        <f t="shared" si="58"/>
        <v>8</v>
      </c>
    </row>
    <row r="5741">
      <c r="A5741" s="779"/>
      <c r="D5741" s="784" t="str">
        <f>Liquor!AO18</f>
        <v/>
      </c>
      <c r="E5741" s="450" t="str">
        <f>if(Liquor!AP18=0,"",if(ISBLANK(Liquor!AP18),"",Liquor!AP18))</f>
        <v/>
      </c>
      <c r="G5741" s="450" t="str">
        <f>if(Liquor!AP18=0,"",if(ISBLANK(Liquor!AP18),"",$B$5732))</f>
        <v/>
      </c>
      <c r="H5741" s="780">
        <f t="shared" si="58"/>
        <v>9</v>
      </c>
    </row>
    <row r="5742">
      <c r="A5742" s="779"/>
      <c r="D5742" s="784" t="str">
        <f>Liquor!AO19</f>
        <v/>
      </c>
      <c r="E5742" s="450" t="str">
        <f>if(Liquor!AP19=0,"",if(ISBLANK(Liquor!AP19),"",Liquor!AP19))</f>
        <v/>
      </c>
      <c r="G5742" s="450" t="str">
        <f>if(Liquor!AP19=0,"",if(ISBLANK(Liquor!AP19),"",$B$5732))</f>
        <v/>
      </c>
      <c r="H5742" s="780">
        <f t="shared" si="58"/>
        <v>10</v>
      </c>
    </row>
    <row r="5743">
      <c r="A5743" s="779"/>
      <c r="D5743" s="784" t="str">
        <f>Liquor!AO20</f>
        <v/>
      </c>
      <c r="E5743" s="450" t="str">
        <f>if(Liquor!AP20=0,"",if(ISBLANK(Liquor!AP20),"",Liquor!AP20))</f>
        <v/>
      </c>
      <c r="G5743" s="450" t="str">
        <f>if(Liquor!AP20=0,"",if(ISBLANK(Liquor!AP20),"",$B$5732))</f>
        <v/>
      </c>
      <c r="H5743" s="780">
        <f t="shared" si="58"/>
        <v>11</v>
      </c>
    </row>
    <row r="5744">
      <c r="A5744" s="779"/>
      <c r="D5744" s="784" t="str">
        <f>Liquor!AO21</f>
        <v/>
      </c>
      <c r="E5744" s="450" t="str">
        <f>if(Liquor!AP21=0,"",if(ISBLANK(Liquor!AP21),"",Liquor!AP21))</f>
        <v/>
      </c>
      <c r="G5744" s="450" t="str">
        <f>if(Liquor!AP21=0,"",if(ISBLANK(Liquor!AP21),"",$B$5732))</f>
        <v/>
      </c>
      <c r="H5744" s="780">
        <f t="shared" si="58"/>
        <v>12</v>
      </c>
    </row>
    <row r="5745">
      <c r="A5745" s="779"/>
      <c r="D5745" s="784" t="str">
        <f>Liquor!AO22</f>
        <v/>
      </c>
      <c r="E5745" s="450" t="str">
        <f>if(Liquor!AP22=0,"",if(ISBLANK(Liquor!AP22),"",Liquor!AP22))</f>
        <v/>
      </c>
      <c r="G5745" s="450" t="str">
        <f>if(Liquor!AP22=0,"",if(ISBLANK(Liquor!AP22),"",$B$5732))</f>
        <v/>
      </c>
      <c r="H5745" s="780">
        <f t="shared" si="58"/>
        <v>13</v>
      </c>
    </row>
    <row r="5746">
      <c r="A5746" s="779"/>
      <c r="D5746" s="784" t="str">
        <f>Liquor!AO23</f>
        <v/>
      </c>
      <c r="E5746" s="450" t="str">
        <f>if(Liquor!AP23=0,"",if(ISBLANK(Liquor!AP23),"",Liquor!AP23))</f>
        <v/>
      </c>
      <c r="G5746" s="450" t="str">
        <f>if(Liquor!AP23=0,"",if(ISBLANK(Liquor!AP23),"",$B$5732))</f>
        <v/>
      </c>
      <c r="H5746" s="780">
        <f t="shared" si="58"/>
        <v>14</v>
      </c>
    </row>
    <row r="5747">
      <c r="A5747" s="779"/>
      <c r="D5747" s="450" t="str">
        <f>Liquor!AO24</f>
        <v/>
      </c>
      <c r="E5747" s="450" t="str">
        <f>if(Liquor!AP24=0,"",if(ISBLANK(Liquor!AP24),"",Liquor!AP24))</f>
        <v/>
      </c>
      <c r="G5747" s="450" t="str">
        <f>if(Liquor!AP24=0,"",if(ISBLANK(Liquor!AP24),"",$B$5732))</f>
        <v/>
      </c>
      <c r="H5747" s="780">
        <f t="shared" si="58"/>
        <v>15</v>
      </c>
    </row>
    <row r="5748">
      <c r="A5748" s="779"/>
      <c r="D5748" s="450" t="str">
        <f>Liquor!AO25</f>
        <v/>
      </c>
      <c r="E5748" s="450" t="str">
        <f>if(Liquor!AP25=0,"",if(ISBLANK(Liquor!AP25),"",Liquor!AP25))</f>
        <v/>
      </c>
      <c r="G5748" s="450" t="str">
        <f>if(Liquor!AP25=0,"",if(ISBLANK(Liquor!AP25),"",$B$5732))</f>
        <v/>
      </c>
      <c r="H5748" s="780">
        <f t="shared" si="58"/>
        <v>16</v>
      </c>
    </row>
    <row r="5749">
      <c r="A5749" s="779"/>
      <c r="D5749" s="450" t="str">
        <f>Liquor!AO26</f>
        <v/>
      </c>
      <c r="E5749" s="450" t="str">
        <f>if(Liquor!AP26=0,"",if(ISBLANK(Liquor!AP26),"",Liquor!AP26))</f>
        <v/>
      </c>
      <c r="G5749" s="450" t="str">
        <f>if(Liquor!AP26=0,"",if(ISBLANK(Liquor!AP26),"",$B$5732))</f>
        <v/>
      </c>
      <c r="H5749" s="780">
        <f t="shared" si="58"/>
        <v>17</v>
      </c>
    </row>
    <row r="5750">
      <c r="A5750" s="779"/>
      <c r="D5750" s="450" t="str">
        <f>Liquor!AO27</f>
        <v/>
      </c>
      <c r="E5750" s="450" t="str">
        <f>if(Liquor!AP27=0,"",if(ISBLANK(Liquor!AP27),"",Liquor!AP27))</f>
        <v/>
      </c>
      <c r="G5750" s="450" t="str">
        <f>if(Liquor!AP27=0,"",if(ISBLANK(Liquor!AP27),"",$B$5732))</f>
        <v/>
      </c>
      <c r="H5750" s="780">
        <f t="shared" si="58"/>
        <v>18</v>
      </c>
    </row>
    <row r="5751">
      <c r="A5751" s="779"/>
      <c r="D5751" s="450" t="str">
        <f>Liquor!AO28</f>
        <v/>
      </c>
      <c r="E5751" s="450" t="str">
        <f>if(Liquor!AP28=0,"",if(ISBLANK(Liquor!AP28),"",Liquor!AP28))</f>
        <v/>
      </c>
      <c r="G5751" s="450" t="str">
        <f>if(Liquor!AP28=0,"",if(ISBLANK(Liquor!AP28),"",$B$5732))</f>
        <v/>
      </c>
      <c r="H5751" s="780">
        <f t="shared" si="58"/>
        <v>19</v>
      </c>
    </row>
    <row r="5752">
      <c r="A5752" s="779"/>
      <c r="D5752" s="450" t="str">
        <f>Liquor!AO29</f>
        <v/>
      </c>
      <c r="E5752" s="450" t="str">
        <f>if(Liquor!AP29=0,"",if(ISBLANK(Liquor!AP29),"",Liquor!AP29))</f>
        <v/>
      </c>
      <c r="G5752" s="450" t="str">
        <f>if(Liquor!AP29=0,"",if(ISBLANK(Liquor!AP29),"",$B$5732))</f>
        <v/>
      </c>
      <c r="H5752" s="780">
        <f t="shared" si="58"/>
        <v>20</v>
      </c>
    </row>
    <row r="5753">
      <c r="A5753" s="779"/>
      <c r="D5753" s="450" t="str">
        <f>Liquor!AO30</f>
        <v/>
      </c>
      <c r="E5753" s="450" t="str">
        <f>if(Liquor!AP30=0,"",if(ISBLANK(Liquor!AP30),"",Liquor!AP30))</f>
        <v/>
      </c>
      <c r="G5753" s="450" t="str">
        <f>if(Liquor!AP30=0,"",if(ISBLANK(Liquor!AP30),"",$B$5732))</f>
        <v/>
      </c>
      <c r="H5753" s="780">
        <f t="shared" si="58"/>
        <v>21</v>
      </c>
    </row>
    <row r="5754">
      <c r="A5754" s="779"/>
      <c r="D5754" s="450" t="str">
        <f>Liquor!AO31</f>
        <v/>
      </c>
      <c r="E5754" s="450" t="str">
        <f>if(Liquor!AP31=0,"",if(ISBLANK(Liquor!AP31),"",Liquor!AP31))</f>
        <v/>
      </c>
      <c r="G5754" s="450" t="str">
        <f>if(Liquor!AP31=0,"",if(ISBLANK(Liquor!AP31),"",$B$5732))</f>
        <v/>
      </c>
      <c r="H5754" s="780">
        <f t="shared" si="58"/>
        <v>22</v>
      </c>
    </row>
    <row r="5755">
      <c r="A5755" s="779"/>
      <c r="D5755" s="450" t="str">
        <f>Liquor!AO32</f>
        <v/>
      </c>
      <c r="E5755" s="450" t="str">
        <f>if(Liquor!AP32=0,"",if(ISBLANK(Liquor!AP32),"",Liquor!AP32))</f>
        <v/>
      </c>
      <c r="G5755" s="450" t="str">
        <f>if(Liquor!AP32=0,"",if(ISBLANK(Liquor!AP32),"",$B$5732))</f>
        <v/>
      </c>
      <c r="H5755" s="780">
        <f t="shared" si="58"/>
        <v>23</v>
      </c>
    </row>
    <row r="5756">
      <c r="A5756" s="779"/>
      <c r="D5756" s="450" t="str">
        <f>Liquor!AO33</f>
        <v/>
      </c>
      <c r="E5756" s="450" t="str">
        <f>if(Liquor!AP33=0,"",if(ISBLANK(Liquor!AP33),"",Liquor!AP33))</f>
        <v/>
      </c>
      <c r="G5756" s="450" t="str">
        <f>if(Liquor!AP33=0,"",if(ISBLANK(Liquor!AP33),"",$B$5732))</f>
        <v/>
      </c>
      <c r="H5756" s="780">
        <f t="shared" si="58"/>
        <v>24</v>
      </c>
    </row>
    <row r="5757">
      <c r="A5757" s="779"/>
      <c r="D5757" s="450" t="str">
        <f>Liquor!AO34</f>
        <v/>
      </c>
      <c r="E5757" s="450" t="str">
        <f>if(Liquor!AP34=0,"",if(ISBLANK(Liquor!AP34),"",Liquor!AP34))</f>
        <v/>
      </c>
      <c r="G5757" s="450" t="str">
        <f>if(Liquor!AP34=0,"",if(ISBLANK(Liquor!AP34),"",$B$5732))</f>
        <v/>
      </c>
      <c r="H5757" s="780">
        <f t="shared" si="58"/>
        <v>25</v>
      </c>
    </row>
    <row r="5758">
      <c r="A5758" s="779"/>
      <c r="D5758" s="450" t="str">
        <f>Liquor!AO35</f>
        <v/>
      </c>
      <c r="E5758" s="450" t="str">
        <f>if(Liquor!AP35=0,"",if(ISBLANK(Liquor!AP35),"",Liquor!AP35))</f>
        <v/>
      </c>
      <c r="G5758" s="450" t="str">
        <f>if(Liquor!AP35=0,"",if(ISBLANK(Liquor!AP35),"",$B$5732))</f>
        <v/>
      </c>
      <c r="H5758" s="780">
        <f t="shared" si="58"/>
        <v>26</v>
      </c>
    </row>
    <row r="5759">
      <c r="A5759" s="779"/>
      <c r="D5759" s="450" t="str">
        <f>Liquor!AO36</f>
        <v/>
      </c>
      <c r="E5759" s="450" t="str">
        <f>if(Liquor!AP36=0,"",if(ISBLANK(Liquor!AP36),"",Liquor!AP36))</f>
        <v/>
      </c>
      <c r="G5759" s="450" t="str">
        <f>if(Liquor!AP36=0,"",if(ISBLANK(Liquor!AP36),"",$B$5732))</f>
        <v/>
      </c>
      <c r="H5759" s="780">
        <f t="shared" si="58"/>
        <v>27</v>
      </c>
    </row>
    <row r="5760">
      <c r="A5760" s="779"/>
      <c r="D5760" s="450" t="str">
        <f>Liquor!AO37</f>
        <v/>
      </c>
      <c r="E5760" s="450" t="str">
        <f>if(Liquor!AP37=0,"",if(ISBLANK(Liquor!AP37),"",Liquor!AP37))</f>
        <v/>
      </c>
      <c r="G5760" s="450" t="str">
        <f>if(Liquor!AP37=0,"",if(ISBLANK(Liquor!AP37),"",$B$5732))</f>
        <v/>
      </c>
      <c r="H5760" s="780">
        <f t="shared" si="58"/>
        <v>28</v>
      </c>
    </row>
    <row r="5761">
      <c r="A5761" s="779"/>
      <c r="D5761" s="450" t="str">
        <f>Liquor!AO38</f>
        <v/>
      </c>
      <c r="E5761" s="450" t="str">
        <f>if(Liquor!AP38=0,"",if(ISBLANK(Liquor!AP38),"",Liquor!AP38))</f>
        <v/>
      </c>
      <c r="G5761" s="450" t="str">
        <f>if(Liquor!AP38=0,"",if(ISBLANK(Liquor!AP38),"",$B$5732))</f>
        <v/>
      </c>
      <c r="H5761" s="780">
        <f t="shared" si="58"/>
        <v>29</v>
      </c>
    </row>
    <row r="5762">
      <c r="A5762" s="779"/>
      <c r="D5762" s="450" t="str">
        <f>Liquor!AO39</f>
        <v/>
      </c>
      <c r="E5762" s="450" t="str">
        <f>if(Liquor!AP39=0,"",if(ISBLANK(Liquor!AP39),"",Liquor!AP39))</f>
        <v/>
      </c>
      <c r="G5762" s="450" t="str">
        <f>if(Liquor!AP39=0,"",if(ISBLANK(Liquor!AP39),"",$B$5732))</f>
        <v/>
      </c>
      <c r="H5762" s="780">
        <f t="shared" si="58"/>
        <v>30</v>
      </c>
    </row>
    <row r="5763">
      <c r="A5763" s="779"/>
      <c r="D5763" s="450" t="str">
        <f>Liquor!AO40</f>
        <v/>
      </c>
      <c r="E5763" s="450" t="str">
        <f>if(Liquor!AP40=0,"",if(ISBLANK(Liquor!AP40),"",Liquor!AP40))</f>
        <v/>
      </c>
      <c r="G5763" s="450" t="str">
        <f>if(Liquor!AP40=0,"",if(ISBLANK(Liquor!AP40),"",$B$5732))</f>
        <v/>
      </c>
      <c r="H5763" s="780">
        <f t="shared" si="58"/>
        <v>31</v>
      </c>
    </row>
    <row r="5764">
      <c r="A5764" s="779"/>
      <c r="D5764" s="450" t="str">
        <f>Liquor!AO41</f>
        <v/>
      </c>
      <c r="E5764" s="450" t="str">
        <f>if(Liquor!AP41=0,"",if(ISBLANK(Liquor!AP41),"",Liquor!AP41))</f>
        <v/>
      </c>
      <c r="G5764" s="450" t="str">
        <f>if(Liquor!AP41=0,"",if(ISBLANK(Liquor!AP41),"",$B$5732))</f>
        <v/>
      </c>
      <c r="H5764" s="780">
        <f t="shared" si="58"/>
        <v>32</v>
      </c>
    </row>
    <row r="5765">
      <c r="A5765" s="779"/>
      <c r="D5765" s="450" t="str">
        <f>Liquor!AO42</f>
        <v/>
      </c>
      <c r="E5765" s="450" t="str">
        <f>if(Liquor!AP42=0,"",if(ISBLANK(Liquor!AP42),"",Liquor!AP42))</f>
        <v/>
      </c>
      <c r="G5765" s="450" t="str">
        <f>if(Liquor!AP42=0,"",if(ISBLANK(Liquor!AP42),"",$B$5732))</f>
        <v/>
      </c>
      <c r="H5765" s="780">
        <f t="shared" si="58"/>
        <v>33</v>
      </c>
    </row>
    <row r="5766">
      <c r="A5766" s="779"/>
      <c r="D5766" s="450" t="str">
        <f>Liquor!AO43</f>
        <v/>
      </c>
      <c r="E5766" s="450" t="str">
        <f>if(Liquor!AP43=0,"",if(ISBLANK(Liquor!AP43),"",Liquor!AP43))</f>
        <v/>
      </c>
      <c r="G5766" s="450" t="str">
        <f>if(Liquor!AP43=0,"",if(ISBLANK(Liquor!AP43),"",$B$5732))</f>
        <v/>
      </c>
      <c r="H5766" s="780">
        <f t="shared" si="58"/>
        <v>34</v>
      </c>
    </row>
    <row r="5767">
      <c r="A5767" s="779"/>
      <c r="D5767" s="450" t="str">
        <f>Liquor!AO44</f>
        <v/>
      </c>
      <c r="E5767" s="450" t="str">
        <f>if(Liquor!AP44=0,"",if(ISBLANK(Liquor!AP44),"",Liquor!AP44))</f>
        <v/>
      </c>
      <c r="G5767" s="450" t="str">
        <f>if(Liquor!AP44=0,"",if(ISBLANK(Liquor!AP44),"",$B$5732))</f>
        <v/>
      </c>
      <c r="H5767" s="780">
        <f t="shared" si="58"/>
        <v>35</v>
      </c>
    </row>
    <row r="5768">
      <c r="A5768" s="779"/>
      <c r="D5768" s="450" t="str">
        <f>Liquor!AO45</f>
        <v/>
      </c>
      <c r="E5768" s="450" t="str">
        <f>if(Liquor!AP45=0,"",if(ISBLANK(Liquor!AP45),"",Liquor!AP45))</f>
        <v/>
      </c>
      <c r="G5768" s="450" t="str">
        <f>if(Liquor!AP45=0,"",if(ISBLANK(Liquor!AP45),"",$B$5732))</f>
        <v/>
      </c>
      <c r="H5768" s="780">
        <f t="shared" si="58"/>
        <v>36</v>
      </c>
    </row>
    <row r="5769">
      <c r="A5769" s="779"/>
      <c r="D5769" s="450" t="str">
        <f>Liquor!AO46</f>
        <v/>
      </c>
      <c r="E5769" s="450" t="str">
        <f>if(Liquor!AP46=0,"",if(ISBLANK(Liquor!AP46),"",Liquor!AP46))</f>
        <v/>
      </c>
      <c r="G5769" s="450" t="str">
        <f>if(Liquor!AP46=0,"",if(ISBLANK(Liquor!AP46),"",$B$5732))</f>
        <v/>
      </c>
      <c r="H5769" s="780">
        <f t="shared" si="58"/>
        <v>37</v>
      </c>
    </row>
    <row r="5770">
      <c r="A5770" s="779"/>
      <c r="D5770" s="450" t="str">
        <f>Liquor!AO47</f>
        <v/>
      </c>
      <c r="E5770" s="450" t="str">
        <f>if(Liquor!AP47=0,"",if(ISBLANK(Liquor!AP47),"",Liquor!AP47))</f>
        <v/>
      </c>
      <c r="G5770" s="450" t="str">
        <f>if(Liquor!AP47=0,"",if(ISBLANK(Liquor!AP47),"",$B$5732))</f>
        <v/>
      </c>
      <c r="H5770" s="780">
        <f t="shared" si="58"/>
        <v>38</v>
      </c>
    </row>
    <row r="5771">
      <c r="A5771" s="779"/>
      <c r="D5771" s="450" t="str">
        <f>Liquor!AO48</f>
        <v/>
      </c>
      <c r="E5771" s="450" t="str">
        <f>if(Liquor!AP48=0,"",if(ISBLANK(Liquor!AP48),"",Liquor!AP48))</f>
        <v/>
      </c>
      <c r="G5771" s="450" t="str">
        <f>if(Liquor!AP48=0,"",if(ISBLANK(Liquor!AP48),"",$B$5732))</f>
        <v/>
      </c>
      <c r="H5771" s="780">
        <f t="shared" si="58"/>
        <v>39</v>
      </c>
    </row>
    <row r="5772">
      <c r="A5772" s="779"/>
      <c r="D5772" s="450" t="str">
        <f>Liquor!AO49</f>
        <v/>
      </c>
      <c r="E5772" s="450" t="str">
        <f>if(Liquor!AP49=0,"",if(ISBLANK(Liquor!AP49),"",Liquor!AP49))</f>
        <v/>
      </c>
      <c r="G5772" s="450" t="str">
        <f>if(Liquor!AP49=0,"",if(ISBLANK(Liquor!AP49),"",$B$5732))</f>
        <v/>
      </c>
      <c r="H5772" s="780">
        <f t="shared" si="58"/>
        <v>40</v>
      </c>
    </row>
    <row r="5773">
      <c r="A5773" s="779"/>
      <c r="D5773" s="450" t="str">
        <f>Liquor!AO50</f>
        <v/>
      </c>
      <c r="E5773" s="450" t="str">
        <f>if(Liquor!AP50=0,"",if(ISBLANK(Liquor!AP50),"",Liquor!AP50))</f>
        <v/>
      </c>
      <c r="G5773" s="450" t="str">
        <f>if(Liquor!AP50=0,"",if(ISBLANK(Liquor!AP50),"",$B$5732))</f>
        <v/>
      </c>
      <c r="H5773" s="780">
        <f t="shared" si="58"/>
        <v>41</v>
      </c>
    </row>
    <row r="5774">
      <c r="A5774" s="779"/>
      <c r="D5774" s="450" t="str">
        <f>Liquor!AO51</f>
        <v/>
      </c>
      <c r="E5774" s="450" t="str">
        <f>if(Liquor!AP51=0,"",if(ISBLANK(Liquor!AP51),"",Liquor!AP51))</f>
        <v/>
      </c>
      <c r="G5774" s="450" t="str">
        <f>if(Liquor!AP51=0,"",if(ISBLANK(Liquor!AP51),"",$B$5732))</f>
        <v/>
      </c>
      <c r="H5774" s="780">
        <f t="shared" si="58"/>
        <v>42</v>
      </c>
    </row>
    <row r="5775">
      <c r="A5775" s="779"/>
      <c r="D5775" s="450" t="str">
        <f>Liquor!AO52</f>
        <v/>
      </c>
      <c r="E5775" s="450" t="str">
        <f>if(Liquor!AP52=0,"",if(ISBLANK(Liquor!AP52),"",Liquor!AP52))</f>
        <v/>
      </c>
      <c r="G5775" s="450" t="str">
        <f>if(Liquor!AP52=0,"",if(ISBLANK(Liquor!AP52),"",$B$5732))</f>
        <v/>
      </c>
      <c r="H5775" s="780">
        <f t="shared" si="58"/>
        <v>43</v>
      </c>
    </row>
    <row r="5776">
      <c r="A5776" s="779"/>
      <c r="D5776" s="450" t="str">
        <f>Liquor!AO53</f>
        <v/>
      </c>
      <c r="E5776" s="450" t="str">
        <f>if(Liquor!AP53=0,"",if(ISBLANK(Liquor!AP53),"",Liquor!AP53))</f>
        <v/>
      </c>
      <c r="G5776" s="450" t="str">
        <f>if(Liquor!AP53=0,"",if(ISBLANK(Liquor!AP53),"",$B$5732))</f>
        <v/>
      </c>
      <c r="H5776" s="780">
        <f t="shared" si="58"/>
        <v>44</v>
      </c>
    </row>
    <row r="5777">
      <c r="A5777" s="779"/>
      <c r="D5777" s="450" t="str">
        <f>Liquor!AO54</f>
        <v/>
      </c>
      <c r="E5777" s="450" t="str">
        <f>if(Liquor!AP54=0,"",if(ISBLANK(Liquor!AP54),"",Liquor!AP54))</f>
        <v/>
      </c>
      <c r="G5777" s="450" t="str">
        <f>if(Liquor!AP54=0,"",if(ISBLANK(Liquor!AP54),"",$B$5732))</f>
        <v/>
      </c>
      <c r="H5777" s="780">
        <f t="shared" si="58"/>
        <v>45</v>
      </c>
    </row>
    <row r="5778">
      <c r="A5778" s="779"/>
      <c r="D5778" s="450" t="str">
        <f>Liquor!AO55</f>
        <v/>
      </c>
      <c r="E5778" s="450" t="str">
        <f>if(Liquor!AP55=0,"",if(ISBLANK(Liquor!AP55),"",Liquor!AP55))</f>
        <v/>
      </c>
      <c r="G5778" s="450" t="str">
        <f>if(Liquor!AP55=0,"",if(ISBLANK(Liquor!AP55),"",$B$5732))</f>
        <v/>
      </c>
      <c r="H5778" s="780">
        <f t="shared" si="58"/>
        <v>46</v>
      </c>
    </row>
    <row r="5779">
      <c r="A5779" s="779"/>
      <c r="D5779" s="450" t="str">
        <f>Liquor!AO56</f>
        <v/>
      </c>
      <c r="E5779" s="450" t="str">
        <f>if(Liquor!AP56=0,"",if(ISBLANK(Liquor!AP56),"",Liquor!AP56))</f>
        <v/>
      </c>
      <c r="G5779" s="450" t="str">
        <f>if(Liquor!AP56=0,"",if(ISBLANK(Liquor!AP56),"",$B$5732))</f>
        <v/>
      </c>
      <c r="H5779" s="780">
        <f t="shared" si="58"/>
        <v>47</v>
      </c>
    </row>
    <row r="5780">
      <c r="A5780" s="779"/>
      <c r="D5780" s="450" t="str">
        <f>Liquor!AO57</f>
        <v/>
      </c>
      <c r="E5780" s="450" t="str">
        <f>if(Liquor!AP57=0,"",if(ISBLANK(Liquor!AP57),"",Liquor!AP57))</f>
        <v/>
      </c>
      <c r="G5780" s="450" t="str">
        <f>if(Liquor!AP57=0,"",if(ISBLANK(Liquor!AP57),"",$B$5732))</f>
        <v/>
      </c>
      <c r="H5780" s="780">
        <f t="shared" si="58"/>
        <v>48</v>
      </c>
    </row>
    <row r="5781">
      <c r="A5781" s="779"/>
      <c r="D5781" s="450" t="str">
        <f>Liquor!AO58</f>
        <v/>
      </c>
      <c r="E5781" s="450" t="str">
        <f>if(Liquor!AP58=0,"",if(ISBLANK(Liquor!AP58),"",Liquor!AP58))</f>
        <v/>
      </c>
      <c r="G5781" s="450" t="str">
        <f>if(Liquor!AP58=0,"",if(ISBLANK(Liquor!AP58),"",$B$5732))</f>
        <v/>
      </c>
      <c r="H5781" s="780">
        <f t="shared" si="58"/>
        <v>49</v>
      </c>
    </row>
    <row r="5782">
      <c r="A5782" s="779"/>
      <c r="D5782" s="450" t="str">
        <f>Liquor!AO59</f>
        <v/>
      </c>
      <c r="E5782" s="450" t="str">
        <f>if(Liquor!AP59=0,"",if(ISBLANK(Liquor!AP59),"",Liquor!AP59))</f>
        <v/>
      </c>
      <c r="G5782" s="450" t="str">
        <f>if(Liquor!AP59=0,"",if(ISBLANK(Liquor!AP59),"",$B$5732))</f>
        <v/>
      </c>
      <c r="H5782" s="780">
        <f t="shared" si="58"/>
        <v>50</v>
      </c>
    </row>
    <row r="5783">
      <c r="A5783" s="779"/>
      <c r="D5783" s="450" t="str">
        <f>Liquor!AO60</f>
        <v/>
      </c>
      <c r="E5783" s="450" t="str">
        <f>if(Liquor!AP60=0,"",if(ISBLANK(Liquor!AP60),"",Liquor!AP60))</f>
        <v/>
      </c>
      <c r="G5783" s="450" t="str">
        <f>if(Liquor!AP60=0,"",if(ISBLANK(Liquor!AP60),"",$B$5732))</f>
        <v/>
      </c>
      <c r="H5783" s="780">
        <f t="shared" si="58"/>
        <v>51</v>
      </c>
    </row>
    <row r="5784">
      <c r="A5784" s="779"/>
      <c r="D5784" s="450" t="str">
        <f>Liquor!AO61</f>
        <v/>
      </c>
      <c r="E5784" s="450" t="str">
        <f>if(Liquor!AP61=0,"",if(ISBLANK(Liquor!AP61),"",Liquor!AP61))</f>
        <v/>
      </c>
      <c r="G5784" s="450" t="str">
        <f>if(Liquor!AP61=0,"",if(ISBLANK(Liquor!AP61),"",$B$5732))</f>
        <v/>
      </c>
      <c r="H5784" s="780">
        <f t="shared" si="58"/>
        <v>52</v>
      </c>
    </row>
    <row r="5785">
      <c r="A5785" s="779"/>
      <c r="D5785" s="450" t="str">
        <f>Liquor!AO62</f>
        <v/>
      </c>
      <c r="E5785" s="450" t="str">
        <f>if(Liquor!AP62=0,"",if(ISBLANK(Liquor!AP62),"",Liquor!AP62))</f>
        <v/>
      </c>
      <c r="G5785" s="450" t="str">
        <f>if(Liquor!AP62=0,"",if(ISBLANK(Liquor!AP62),"",$B$5732))</f>
        <v/>
      </c>
      <c r="H5785" s="780">
        <f t="shared" si="58"/>
        <v>53</v>
      </c>
    </row>
    <row r="5786">
      <c r="A5786" s="779"/>
      <c r="D5786" s="450" t="str">
        <f>Liquor!AO63</f>
        <v/>
      </c>
      <c r="E5786" s="450" t="str">
        <f>if(Liquor!AP63=0,"",if(ISBLANK(Liquor!AP63),"",Liquor!AP63))</f>
        <v/>
      </c>
      <c r="G5786" s="450" t="str">
        <f>if(Liquor!AP63=0,"",if(ISBLANK(Liquor!AP63),"",$B$5732))</f>
        <v/>
      </c>
      <c r="H5786" s="780">
        <f t="shared" si="58"/>
        <v>54</v>
      </c>
    </row>
    <row r="5787">
      <c r="A5787" s="779"/>
      <c r="D5787" s="450" t="str">
        <f>Liquor!AO64</f>
        <v/>
      </c>
      <c r="E5787" s="450" t="str">
        <f>if(Liquor!AP64=0,"",if(ISBLANK(Liquor!AP64),"",Liquor!AP64))</f>
        <v/>
      </c>
      <c r="G5787" s="450" t="str">
        <f>if(Liquor!AP64=0,"",if(ISBLANK(Liquor!AP64),"",$B$5732))</f>
        <v/>
      </c>
      <c r="H5787" s="780">
        <f t="shared" si="58"/>
        <v>55</v>
      </c>
    </row>
    <row r="5788">
      <c r="A5788" s="779"/>
      <c r="D5788" s="450" t="str">
        <f>Liquor!AO65</f>
        <v/>
      </c>
      <c r="E5788" s="450" t="str">
        <f>if(Liquor!AP65=0,"",if(ISBLANK(Liquor!AP65),"",Liquor!AP65))</f>
        <v/>
      </c>
      <c r="G5788" s="450" t="str">
        <f>if(Liquor!AP65=0,"",if(ISBLANK(Liquor!AP65),"",$B$5732))</f>
        <v/>
      </c>
      <c r="H5788" s="780">
        <f t="shared" si="58"/>
        <v>56</v>
      </c>
    </row>
    <row r="5789">
      <c r="A5789" s="779"/>
      <c r="D5789" s="450" t="str">
        <f>Liquor!AO66</f>
        <v/>
      </c>
      <c r="E5789" s="450" t="str">
        <f>if(Liquor!AP66=0,"",if(ISBLANK(Liquor!AP66),"",Liquor!AP66))</f>
        <v/>
      </c>
      <c r="G5789" s="450" t="str">
        <f>if(Liquor!AP66=0,"",if(ISBLANK(Liquor!AP66),"",$B$5732))</f>
        <v/>
      </c>
      <c r="H5789" s="780">
        <f t="shared" si="58"/>
        <v>57</v>
      </c>
    </row>
    <row r="5790">
      <c r="A5790" s="779"/>
      <c r="D5790" s="450" t="str">
        <f>Liquor!AO67</f>
        <v/>
      </c>
      <c r="E5790" s="450" t="str">
        <f>if(Liquor!AP67=0,"",if(ISBLANK(Liquor!AP67),"",Liquor!AP67))</f>
        <v/>
      </c>
      <c r="G5790" s="450" t="str">
        <f>if(Liquor!AP67=0,"",if(ISBLANK(Liquor!AP67),"",$B$5732))</f>
        <v/>
      </c>
      <c r="H5790" s="780">
        <f t="shared" si="58"/>
        <v>58</v>
      </c>
    </row>
    <row r="5791">
      <c r="A5791" s="779"/>
      <c r="D5791" s="450" t="str">
        <f>Liquor!AO68</f>
        <v/>
      </c>
      <c r="E5791" s="450" t="str">
        <f>if(Liquor!AP68=0,"",if(ISBLANK(Liquor!AP68),"",Liquor!AP68))</f>
        <v/>
      </c>
      <c r="G5791" s="450" t="str">
        <f>if(Liquor!AP68=0,"",if(ISBLANK(Liquor!AP68),"",$B$5732))</f>
        <v/>
      </c>
      <c r="H5791" s="780">
        <f t="shared" si="58"/>
        <v>59</v>
      </c>
    </row>
    <row r="5792">
      <c r="A5792" s="779"/>
      <c r="D5792" s="450" t="str">
        <f>Liquor!AO69</f>
        <v/>
      </c>
      <c r="E5792" s="450" t="str">
        <f>if(Liquor!AP69=0,"",if(ISBLANK(Liquor!AP69),"",Liquor!AP69))</f>
        <v/>
      </c>
      <c r="G5792" s="450" t="str">
        <f>if(Liquor!AP69=0,"",if(ISBLANK(Liquor!AP69),"",$B$5732))</f>
        <v/>
      </c>
      <c r="H5792" s="780">
        <f t="shared" si="58"/>
        <v>60</v>
      </c>
    </row>
    <row r="5793">
      <c r="A5793" s="779"/>
      <c r="D5793" s="450" t="str">
        <f>Liquor!AO70</f>
        <v/>
      </c>
      <c r="E5793" s="450" t="str">
        <f>if(Liquor!AP70=0,"",if(ISBLANK(Liquor!AP70),"",Liquor!AP70))</f>
        <v/>
      </c>
      <c r="G5793" s="450" t="str">
        <f>if(Liquor!AP70=0,"",if(ISBLANK(Liquor!AP70),"",$B$5732))</f>
        <v/>
      </c>
      <c r="H5793" s="780">
        <f t="shared" si="58"/>
        <v>61</v>
      </c>
    </row>
    <row r="5794">
      <c r="A5794" s="779"/>
      <c r="D5794" s="450" t="str">
        <f>Liquor!AO71</f>
        <v/>
      </c>
      <c r="E5794" s="450" t="str">
        <f>if(Liquor!AP71=0,"",if(ISBLANK(Liquor!AP71),"",Liquor!AP71))</f>
        <v/>
      </c>
      <c r="G5794" s="450" t="str">
        <f>if(Liquor!AP71=0,"",if(ISBLANK(Liquor!AP71),"",$B$5732))</f>
        <v/>
      </c>
      <c r="H5794" s="780">
        <f t="shared" si="58"/>
        <v>62</v>
      </c>
    </row>
    <row r="5795">
      <c r="A5795" s="779"/>
      <c r="D5795" s="450" t="str">
        <f>Liquor!AO72</f>
        <v/>
      </c>
      <c r="E5795" s="450" t="str">
        <f>if(Liquor!AP72=0,"",if(ISBLANK(Liquor!AP72),"",Liquor!AP72))</f>
        <v/>
      </c>
      <c r="G5795" s="450" t="str">
        <f>if(Liquor!AP72=0,"",if(ISBLANK(Liquor!AP72),"",$B$5732))</f>
        <v/>
      </c>
      <c r="H5795" s="780">
        <f t="shared" si="58"/>
        <v>63</v>
      </c>
    </row>
    <row r="5796">
      <c r="A5796" s="779"/>
      <c r="D5796" s="450" t="str">
        <f>Liquor!AO73</f>
        <v/>
      </c>
      <c r="E5796" s="450" t="str">
        <f>if(Liquor!AP73=0,"",if(ISBLANK(Liquor!AP73),"",Liquor!AP73))</f>
        <v/>
      </c>
      <c r="G5796" s="450" t="str">
        <f>if(Liquor!AP73=0,"",if(ISBLANK(Liquor!AP73),"",$B$5732))</f>
        <v/>
      </c>
      <c r="H5796" s="780">
        <f t="shared" si="58"/>
        <v>64</v>
      </c>
    </row>
    <row r="5797">
      <c r="A5797" s="779"/>
      <c r="D5797" s="450" t="str">
        <f>Liquor!AO74</f>
        <v/>
      </c>
      <c r="E5797" s="450" t="str">
        <f>if(Liquor!AP74=0,"",if(ISBLANK(Liquor!AP74),"",Liquor!AP74))</f>
        <v/>
      </c>
      <c r="G5797" s="450" t="str">
        <f>if(Liquor!AP74=0,"",if(ISBLANK(Liquor!AP74),"",$B$5732))</f>
        <v/>
      </c>
      <c r="H5797" s="780">
        <f t="shared" si="58"/>
        <v>65</v>
      </c>
    </row>
    <row r="5798">
      <c r="A5798" s="779"/>
      <c r="D5798" s="450" t="str">
        <f>Liquor!AO75</f>
        <v/>
      </c>
      <c r="E5798" s="450" t="str">
        <f>if(Liquor!AP75=0,"",if(ISBLANK(Liquor!AP75),"",Liquor!AP75))</f>
        <v/>
      </c>
      <c r="G5798" s="450" t="str">
        <f>if(Liquor!AP75=0,"",if(ISBLANK(Liquor!AP75),"",$B$5732))</f>
        <v/>
      </c>
      <c r="H5798" s="780">
        <f t="shared" si="58"/>
        <v>66</v>
      </c>
    </row>
    <row r="5799">
      <c r="A5799" s="779"/>
      <c r="D5799" s="450" t="str">
        <f>Liquor!AO76</f>
        <v/>
      </c>
      <c r="E5799" s="450" t="str">
        <f>if(Liquor!AP76=0,"",if(ISBLANK(Liquor!AP76),"",Liquor!AP76))</f>
        <v/>
      </c>
      <c r="G5799" s="450" t="str">
        <f>if(Liquor!AP76=0,"",if(ISBLANK(Liquor!AP76),"",$B$5732))</f>
        <v/>
      </c>
      <c r="H5799" s="780">
        <f t="shared" si="58"/>
        <v>67</v>
      </c>
    </row>
    <row r="5800">
      <c r="A5800" s="779"/>
      <c r="D5800" s="450" t="str">
        <f>Liquor!AO77</f>
        <v/>
      </c>
      <c r="E5800" s="450" t="str">
        <f>if(Liquor!AP77=0,"",if(ISBLANK(Liquor!AP77),"",Liquor!AP77))</f>
        <v/>
      </c>
      <c r="G5800" s="450" t="str">
        <f>if(Liquor!AP77=0,"",if(ISBLANK(Liquor!AP77),"",$B$5732))</f>
        <v/>
      </c>
      <c r="H5800" s="780">
        <f t="shared" si="58"/>
        <v>68</v>
      </c>
    </row>
    <row r="5801">
      <c r="A5801" s="779"/>
      <c r="D5801" s="450" t="str">
        <f>Liquor!AO78</f>
        <v/>
      </c>
      <c r="E5801" s="450" t="str">
        <f>if(Liquor!AP78=0,"",if(ISBLANK(Liquor!AP78),"",Liquor!AP78))</f>
        <v/>
      </c>
      <c r="G5801" s="450" t="str">
        <f>if(Liquor!AP78=0,"",if(ISBLANK(Liquor!AP78),"",$B$5732))</f>
        <v/>
      </c>
      <c r="H5801" s="780">
        <f t="shared" si="58"/>
        <v>69</v>
      </c>
    </row>
    <row r="5802">
      <c r="A5802" s="779"/>
      <c r="D5802" s="450" t="str">
        <f>Liquor!AO79</f>
        <v/>
      </c>
      <c r="E5802" s="450" t="str">
        <f>if(Liquor!AP79=0,"",if(ISBLANK(Liquor!AP79),"",Liquor!AP79))</f>
        <v/>
      </c>
      <c r="G5802" s="450" t="str">
        <f>if(Liquor!AP79=0,"",if(ISBLANK(Liquor!AP79),"",$B$5732))</f>
        <v/>
      </c>
      <c r="H5802" s="780">
        <f t="shared" si="58"/>
        <v>70</v>
      </c>
    </row>
    <row r="5803">
      <c r="A5803" s="779"/>
      <c r="D5803" s="450" t="str">
        <f>Liquor!AO80</f>
        <v/>
      </c>
      <c r="E5803" s="450" t="str">
        <f>if(Liquor!AP80=0,"",if(ISBLANK(Liquor!AP80),"",Liquor!AP80))</f>
        <v/>
      </c>
      <c r="G5803" s="450" t="str">
        <f>if(Liquor!AP80=0,"",if(ISBLANK(Liquor!AP80),"",$B$5732))</f>
        <v/>
      </c>
      <c r="H5803" s="780">
        <f t="shared" si="58"/>
        <v>71</v>
      </c>
    </row>
    <row r="5804">
      <c r="A5804" s="779"/>
      <c r="D5804" s="450" t="str">
        <f>Liquor!AO81</f>
        <v/>
      </c>
      <c r="E5804" s="450" t="str">
        <f>if(Liquor!AP81=0,"",if(ISBLANK(Liquor!AP81),"",Liquor!AP81))</f>
        <v/>
      </c>
      <c r="G5804" s="450" t="str">
        <f>if(Liquor!AP81=0,"",if(ISBLANK(Liquor!AP81),"",$B$5732))</f>
        <v/>
      </c>
      <c r="H5804" s="780">
        <f t="shared" si="58"/>
        <v>72</v>
      </c>
    </row>
    <row r="5805">
      <c r="A5805" s="779"/>
      <c r="D5805" s="450" t="str">
        <f>Liquor!AO82</f>
        <v/>
      </c>
      <c r="E5805" s="450" t="str">
        <f>if(Liquor!AP82=0,"",if(ISBLANK(Liquor!AP82),"",Liquor!AP82))</f>
        <v/>
      </c>
      <c r="G5805" s="450" t="str">
        <f>if(Liquor!AP82=0,"",if(ISBLANK(Liquor!AP82),"",$B$5732))</f>
        <v/>
      </c>
      <c r="H5805" s="780">
        <f t="shared" si="58"/>
        <v>73</v>
      </c>
    </row>
    <row r="5806">
      <c r="A5806" s="779"/>
      <c r="D5806" s="450" t="str">
        <f>Liquor!AO83</f>
        <v/>
      </c>
      <c r="E5806" s="450" t="str">
        <f>if(Liquor!AP83=0,"",if(ISBLANK(Liquor!AP83),"",Liquor!AP83))</f>
        <v/>
      </c>
      <c r="G5806" s="450" t="str">
        <f>if(Liquor!AP83=0,"",if(ISBLANK(Liquor!AP83),"",$B$5732))</f>
        <v/>
      </c>
      <c r="H5806" s="780">
        <f t="shared" si="58"/>
        <v>74</v>
      </c>
    </row>
    <row r="5807">
      <c r="A5807" s="779"/>
      <c r="D5807" s="450" t="str">
        <f>Liquor!AO84</f>
        <v/>
      </c>
      <c r="E5807" s="450" t="str">
        <f>if(Liquor!AP84=0,"",if(ISBLANK(Liquor!AP84),"",Liquor!AP84))</f>
        <v/>
      </c>
      <c r="G5807" s="450" t="str">
        <f>if(Liquor!AP84=0,"",if(ISBLANK(Liquor!AP84),"",$B$5732))</f>
        <v/>
      </c>
      <c r="H5807" s="780">
        <f t="shared" si="58"/>
        <v>75</v>
      </c>
    </row>
    <row r="5808">
      <c r="A5808" s="779"/>
      <c r="D5808" s="450" t="str">
        <f>Liquor!AO85</f>
        <v/>
      </c>
      <c r="E5808" s="450" t="str">
        <f>if(Liquor!AP85=0,"",if(ISBLANK(Liquor!AP85),"",Liquor!AP85))</f>
        <v/>
      </c>
      <c r="G5808" s="450" t="str">
        <f>if(Liquor!AP85=0,"",if(ISBLANK(Liquor!AP85),"",$B$5732))</f>
        <v/>
      </c>
      <c r="H5808" s="780">
        <f t="shared" si="58"/>
        <v>76</v>
      </c>
    </row>
    <row r="5809">
      <c r="A5809" s="779"/>
      <c r="D5809" s="450" t="str">
        <f>Liquor!AO86</f>
        <v/>
      </c>
      <c r="E5809" s="450" t="str">
        <f>if(Liquor!AP86=0,"",if(ISBLANK(Liquor!AP86),"",Liquor!AP86))</f>
        <v/>
      </c>
      <c r="G5809" s="450" t="str">
        <f>if(Liquor!AP86=0,"",if(ISBLANK(Liquor!AP86),"",$B$5732))</f>
        <v/>
      </c>
      <c r="H5809" s="780">
        <f t="shared" si="58"/>
        <v>77</v>
      </c>
    </row>
    <row r="5810">
      <c r="A5810" s="779"/>
      <c r="D5810" s="450" t="str">
        <f>Liquor!AO87</f>
        <v/>
      </c>
      <c r="E5810" s="450" t="str">
        <f>if(Liquor!AP87=0,"",if(ISBLANK(Liquor!AP87),"",Liquor!AP87))</f>
        <v/>
      </c>
      <c r="G5810" s="450" t="str">
        <f>if(Liquor!AP87=0,"",if(ISBLANK(Liquor!AP87),"",$B$5732))</f>
        <v/>
      </c>
      <c r="H5810" s="780">
        <f t="shared" si="58"/>
        <v>78</v>
      </c>
    </row>
    <row r="5811">
      <c r="A5811" s="779"/>
      <c r="D5811" s="450" t="str">
        <f>Liquor!AO88</f>
        <v/>
      </c>
      <c r="E5811" s="450" t="str">
        <f>if(Liquor!AP88=0,"",if(ISBLANK(Liquor!AP88),"",Liquor!AP88))</f>
        <v/>
      </c>
      <c r="G5811" s="450" t="str">
        <f>if(Liquor!AP88=0,"",if(ISBLANK(Liquor!AP88),"",$B$5732))</f>
        <v/>
      </c>
      <c r="H5811" s="780">
        <f t="shared" si="58"/>
        <v>79</v>
      </c>
    </row>
    <row r="5812">
      <c r="A5812" s="779"/>
      <c r="D5812" s="450" t="str">
        <f>Liquor!AO89</f>
        <v/>
      </c>
      <c r="E5812" s="450" t="str">
        <f>if(Liquor!AP89=0,"",if(ISBLANK(Liquor!AP89),"",Liquor!AP89))</f>
        <v/>
      </c>
      <c r="G5812" s="450" t="str">
        <f>if(Liquor!AP89=0,"",if(ISBLANK(Liquor!AP89),"",$B$5732))</f>
        <v/>
      </c>
      <c r="H5812" s="780">
        <f t="shared" si="58"/>
        <v>80</v>
      </c>
    </row>
    <row r="5813">
      <c r="A5813" s="779"/>
      <c r="D5813" s="450" t="str">
        <f>Liquor!AO90</f>
        <v/>
      </c>
      <c r="E5813" s="450" t="str">
        <f>if(Liquor!AP90=0,"",if(ISBLANK(Liquor!AP90),"",Liquor!AP90))</f>
        <v/>
      </c>
      <c r="G5813" s="450" t="str">
        <f>if(Liquor!AP90=0,"",if(ISBLANK(Liquor!AP90),"",$B$5732))</f>
        <v/>
      </c>
      <c r="H5813" s="780">
        <f t="shared" si="58"/>
        <v>81</v>
      </c>
    </row>
    <row r="5814">
      <c r="A5814" s="779"/>
      <c r="D5814" s="450" t="str">
        <f>Liquor!AO91</f>
        <v/>
      </c>
      <c r="E5814" s="450" t="str">
        <f>if(Liquor!AP91=0,"",if(ISBLANK(Liquor!AP91),"",Liquor!AP91))</f>
        <v/>
      </c>
      <c r="G5814" s="450" t="str">
        <f>if(Liquor!AP91=0,"",if(ISBLANK(Liquor!AP91),"",$B$5732))</f>
        <v/>
      </c>
      <c r="H5814" s="780">
        <f t="shared" si="58"/>
        <v>82</v>
      </c>
    </row>
    <row r="5815">
      <c r="A5815" s="779"/>
      <c r="D5815" s="450" t="str">
        <f>Liquor!AO92</f>
        <v/>
      </c>
      <c r="E5815" s="450" t="str">
        <f>if(Liquor!AP92=0,"",if(ISBLANK(Liquor!AP92),"",Liquor!AP92))</f>
        <v/>
      </c>
      <c r="G5815" s="450" t="str">
        <f>if(Liquor!AP92=0,"",if(ISBLANK(Liquor!AP92),"",$B$5732))</f>
        <v/>
      </c>
      <c r="H5815" s="780">
        <f t="shared" si="58"/>
        <v>83</v>
      </c>
    </row>
    <row r="5816">
      <c r="A5816" s="779"/>
      <c r="D5816" s="450" t="str">
        <f>Liquor!AO93</f>
        <v/>
      </c>
      <c r="E5816" s="450" t="str">
        <f>if(Liquor!AP93=0,"",if(ISBLANK(Liquor!AP93),"",Liquor!AP93))</f>
        <v/>
      </c>
      <c r="G5816" s="450" t="str">
        <f>if(Liquor!AP93=0,"",if(ISBLANK(Liquor!AP93),"",$B$5732))</f>
        <v/>
      </c>
      <c r="H5816" s="780">
        <f t="shared" si="58"/>
        <v>84</v>
      </c>
    </row>
    <row r="5817">
      <c r="A5817" s="779"/>
      <c r="D5817" s="450" t="str">
        <f>Liquor!AO94</f>
        <v/>
      </c>
      <c r="E5817" s="450" t="str">
        <f>if(Liquor!AP94=0,"",if(ISBLANK(Liquor!AP94),"",Liquor!AP94))</f>
        <v/>
      </c>
      <c r="G5817" s="450" t="str">
        <f>if(Liquor!AP94=0,"",if(ISBLANK(Liquor!AP94),"",$B$5732))</f>
        <v/>
      </c>
      <c r="H5817" s="780">
        <f t="shared" si="58"/>
        <v>85</v>
      </c>
    </row>
    <row r="5818">
      <c r="A5818" s="779"/>
      <c r="D5818" s="450" t="str">
        <f>Liquor!AO95</f>
        <v/>
      </c>
      <c r="E5818" s="450" t="str">
        <f>if(Liquor!AP95=0,"",if(ISBLANK(Liquor!AP95),"",Liquor!AP95))</f>
        <v/>
      </c>
      <c r="G5818" s="450" t="str">
        <f>if(Liquor!AP95=0,"",if(ISBLANK(Liquor!AP95),"",$B$5732))</f>
        <v/>
      </c>
      <c r="H5818" s="780">
        <f t="shared" si="58"/>
        <v>86</v>
      </c>
    </row>
    <row r="5819">
      <c r="A5819" s="779"/>
      <c r="D5819" s="450" t="str">
        <f>Liquor!AO96</f>
        <v/>
      </c>
      <c r="E5819" s="450" t="str">
        <f>if(Liquor!AP96=0,"",if(ISBLANK(Liquor!AP96),"",Liquor!AP96))</f>
        <v/>
      </c>
      <c r="G5819" s="450" t="str">
        <f>if(Liquor!AP96=0,"",if(ISBLANK(Liquor!AP96),"",$B$5732))</f>
        <v/>
      </c>
      <c r="H5819" s="780">
        <f t="shared" si="58"/>
        <v>87</v>
      </c>
    </row>
    <row r="5820">
      <c r="A5820" s="779"/>
      <c r="D5820" s="450" t="str">
        <f>Liquor!AO97</f>
        <v/>
      </c>
      <c r="E5820" s="450" t="str">
        <f>if(Liquor!AP97=0,"",if(ISBLANK(Liquor!AP97),"",Liquor!AP97))</f>
        <v/>
      </c>
      <c r="G5820" s="450" t="str">
        <f>if(Liquor!AP97=0,"",if(ISBLANK(Liquor!AP97),"",$B$5732))</f>
        <v/>
      </c>
      <c r="H5820" s="780">
        <f t="shared" si="58"/>
        <v>88</v>
      </c>
    </row>
    <row r="5821">
      <c r="A5821" s="779"/>
      <c r="D5821" s="450" t="str">
        <f>Liquor!AO98</f>
        <v/>
      </c>
      <c r="E5821" s="450" t="str">
        <f>if(Liquor!AP98=0,"",if(ISBLANK(Liquor!AP98),"",Liquor!AP98))</f>
        <v/>
      </c>
      <c r="G5821" s="450" t="str">
        <f>if(Liquor!AP98=0,"",if(ISBLANK(Liquor!AP98),"",$B$5732))</f>
        <v/>
      </c>
      <c r="H5821" s="780">
        <f t="shared" si="58"/>
        <v>89</v>
      </c>
    </row>
    <row r="5822">
      <c r="A5822" s="779"/>
      <c r="D5822" s="450" t="str">
        <f>Liquor!AO99</f>
        <v/>
      </c>
      <c r="E5822" s="450" t="str">
        <f>if(Liquor!AP99=0,"",if(ISBLANK(Liquor!AP99),"",Liquor!AP99))</f>
        <v/>
      </c>
      <c r="G5822" s="450" t="str">
        <f>if(Liquor!AP99=0,"",if(ISBLANK(Liquor!AP99),"",$B$5732))</f>
        <v/>
      </c>
      <c r="H5822" s="780">
        <f t="shared" si="58"/>
        <v>90</v>
      </c>
    </row>
    <row r="5823">
      <c r="A5823" s="779"/>
      <c r="D5823" s="450" t="str">
        <f>Liquor!AO100</f>
        <v/>
      </c>
      <c r="E5823" s="450" t="str">
        <f>if(Liquor!AP100=0,"",if(ISBLANK(Liquor!AP100),"",Liquor!AP100))</f>
        <v/>
      </c>
      <c r="G5823" s="450" t="str">
        <f>if(Liquor!AP100=0,"",if(ISBLANK(Liquor!AP100),"",$B$5732))</f>
        <v/>
      </c>
      <c r="H5823" s="780">
        <f t="shared" si="58"/>
        <v>91</v>
      </c>
    </row>
    <row r="5824">
      <c r="A5824" s="779"/>
      <c r="D5824" s="450" t="str">
        <f>Liquor!AO101</f>
        <v/>
      </c>
      <c r="E5824" s="450" t="str">
        <f>if(Liquor!AP101=0,"",if(ISBLANK(Liquor!AP101),"",Liquor!AP101))</f>
        <v/>
      </c>
      <c r="G5824" s="450" t="str">
        <f>if(Liquor!AP101=0,"",if(ISBLANK(Liquor!AP101),"",$B$5732))</f>
        <v/>
      </c>
      <c r="H5824" s="780">
        <f t="shared" si="58"/>
        <v>92</v>
      </c>
    </row>
    <row r="5825">
      <c r="A5825" s="779"/>
      <c r="D5825" s="450" t="str">
        <f>Liquor!AO102</f>
        <v/>
      </c>
      <c r="E5825" s="450" t="str">
        <f>if(Liquor!AP102=0,"",if(ISBLANK(Liquor!AP102),"",Liquor!AP102))</f>
        <v/>
      </c>
      <c r="G5825" s="450" t="str">
        <f>if(Liquor!AP102=0,"",if(ISBLANK(Liquor!AP102),"",$B$5732))</f>
        <v/>
      </c>
      <c r="H5825" s="780">
        <f t="shared" si="58"/>
        <v>93</v>
      </c>
    </row>
    <row r="5826">
      <c r="A5826" s="779"/>
      <c r="D5826" s="450" t="str">
        <f>Liquor!AO103</f>
        <v/>
      </c>
      <c r="E5826" s="450" t="str">
        <f>if(Liquor!AP103=0,"",if(ISBLANK(Liquor!AP103),"",Liquor!AP103))</f>
        <v/>
      </c>
      <c r="G5826" s="450" t="str">
        <f>if(Liquor!AP103=0,"",if(ISBLANK(Liquor!AP103),"",$B$5732))</f>
        <v/>
      </c>
      <c r="H5826" s="780">
        <f t="shared" si="58"/>
        <v>94</v>
      </c>
    </row>
    <row r="5827">
      <c r="A5827" s="779"/>
      <c r="D5827" s="450" t="str">
        <f>Liquor!AO104</f>
        <v/>
      </c>
      <c r="E5827" s="450" t="str">
        <f>if(Liquor!AP104=0,"",if(ISBLANK(Liquor!AP104),"",Liquor!AP104))</f>
        <v/>
      </c>
      <c r="G5827" s="450" t="str">
        <f>if(Liquor!AP104=0,"",if(ISBLANK(Liquor!AP104),"",$B$5732))</f>
        <v/>
      </c>
      <c r="H5827" s="780">
        <f t="shared" si="58"/>
        <v>95</v>
      </c>
    </row>
    <row r="5828">
      <c r="A5828" s="779"/>
      <c r="D5828" s="450" t="str">
        <f>Liquor!AO105</f>
        <v/>
      </c>
      <c r="E5828" s="450" t="str">
        <f>if(Liquor!AP105=0,"",if(ISBLANK(Liquor!AP105),"",Liquor!AP105))</f>
        <v/>
      </c>
      <c r="G5828" s="450" t="str">
        <f>if(Liquor!AP105=0,"",if(ISBLANK(Liquor!AP105),"",$B$5732))</f>
        <v/>
      </c>
      <c r="H5828" s="780">
        <f t="shared" si="58"/>
        <v>96</v>
      </c>
    </row>
    <row r="5829">
      <c r="A5829" s="779"/>
      <c r="D5829" s="450" t="str">
        <f>Liquor!AO106</f>
        <v/>
      </c>
      <c r="E5829" s="450" t="str">
        <f>if(Liquor!AP106=0,"",if(ISBLANK(Liquor!AP106),"",Liquor!AP106))</f>
        <v/>
      </c>
      <c r="G5829" s="450" t="str">
        <f>if(Liquor!AP106=0,"",if(ISBLANK(Liquor!AP106),"",$B$5732))</f>
        <v/>
      </c>
      <c r="H5829" s="780">
        <f t="shared" si="58"/>
        <v>97</v>
      </c>
    </row>
    <row r="5830">
      <c r="A5830" s="779"/>
      <c r="D5830" s="450" t="str">
        <f>Liquor!AO107</f>
        <v/>
      </c>
      <c r="E5830" s="450" t="str">
        <f>if(Liquor!AP107=0,"",if(ISBLANK(Liquor!AP107),"",Liquor!AP107))</f>
        <v/>
      </c>
      <c r="G5830" s="450" t="str">
        <f>if(Liquor!AP107=0,"",if(ISBLANK(Liquor!AP107),"",$B$5732))</f>
        <v/>
      </c>
      <c r="H5830" s="780">
        <f t="shared" si="58"/>
        <v>98</v>
      </c>
    </row>
    <row r="5831">
      <c r="A5831" s="779"/>
      <c r="D5831" s="450" t="str">
        <f>Liquor!AO108</f>
        <v/>
      </c>
      <c r="E5831" s="450" t="str">
        <f>if(Liquor!AP108=0,"",if(ISBLANK(Liquor!AP108),"",Liquor!AP108))</f>
        <v/>
      </c>
      <c r="G5831" s="450" t="str">
        <f>if(Liquor!AP108=0,"",if(ISBLANK(Liquor!AP108),"",$B$5732))</f>
        <v/>
      </c>
      <c r="H5831" s="780">
        <f t="shared" si="58"/>
        <v>99</v>
      </c>
    </row>
    <row r="5832">
      <c r="A5832" s="779"/>
      <c r="D5832" s="450" t="str">
        <f>Liquor!AO109</f>
        <v/>
      </c>
      <c r="E5832" s="450" t="str">
        <f>if(Liquor!AP109=0,"",if(ISBLANK(Liquor!AP109),"",Liquor!AP109))</f>
        <v/>
      </c>
      <c r="G5832" s="450" t="str">
        <f>if(Liquor!AP109=0,"",if(ISBLANK(Liquor!AP109),"",$B$5732))</f>
        <v/>
      </c>
      <c r="H5832" s="780">
        <f t="shared" si="58"/>
        <v>100</v>
      </c>
    </row>
    <row r="5833">
      <c r="A5833" s="779"/>
      <c r="H5833" s="780"/>
    </row>
    <row r="5834">
      <c r="A5834" s="779"/>
      <c r="H5834" s="780"/>
    </row>
    <row r="5835">
      <c r="A5835" s="779"/>
      <c r="H5835" s="780"/>
    </row>
    <row r="5836">
      <c r="A5836" s="791" t="str">
        <f>Liquor!AO8&amp;" "&amp;Liquor!AR9</f>
        <v>Optional Liquor Category Double $</v>
      </c>
      <c r="B5836" s="784" t="str">
        <f>SUBSTITUTE(A5836,"$","")</f>
        <v>Optional Liquor Category Double </v>
      </c>
      <c r="H5836" s="780"/>
    </row>
    <row r="5837">
      <c r="A5837" s="791"/>
      <c r="B5837" s="784"/>
      <c r="D5837" s="795" t="str">
        <f>if(Liquor!AR10=0,"",if(ISBLANK(Liquor!AR10),"",if(AND(MOC!$J$161=true,MOC!$J$162=false),MOC!$I$164&amp;Liquor!AO10,if(AND(MOC!$J$161=false,MOC!$J$162=true),Liquor!AO10&amp;MOC!$I$162,if(AND(MOC!$J$161=true,MOC!$J$162=true),MOC!$I$161&amp;Liquor!AO10&amp;MOC!$I$165,Liquor!AO10)))))</f>
        <v/>
      </c>
      <c r="E5837" s="450" t="str">
        <f>if(Liquor!AR10=0,"",if(ISBLANK(Liquor!AR10),"",Liquor!AR10))</f>
        <v/>
      </c>
      <c r="G5837" s="450" t="str">
        <f>Substitute(if(Liquor!AR10=0,"",if(ISBLANK(Liquor!AR10),"",if(AND(MOC!$J$164=true,MOC!$J$165=false),MOC!$I$164&amp;$B$5836,if(AND(MOC!$J$164=false,MOC!$J$165=true),$B$5836&amp;MOC!$I$165,if(AND(MOC!$J$164=true,MOC!$J$165=true),MOC!$I$164&amp;$B$5836&amp;MOC!$I$165,$B$5836)))))," Double ","")</f>
        <v/>
      </c>
      <c r="H5837" s="785">
        <v>1.0</v>
      </c>
    </row>
    <row r="5838">
      <c r="A5838" s="791"/>
      <c r="B5838" s="784"/>
      <c r="D5838" s="795" t="str">
        <f>if(Liquor!AR11=0,"",if(ISBLANK(Liquor!AR11),"",if(AND(MOC!$J$161=true,MOC!$J$162=false),MOC!$I$164&amp;Liquor!AO11,if(AND(MOC!$J$161=false,MOC!$J$162=true),Liquor!AO11&amp;MOC!$I$162,if(AND(MOC!$J$161=true,MOC!$J$162=true),MOC!$I$161&amp;Liquor!AO11&amp;MOC!$I$165,Liquor!AO11)))))</f>
        <v/>
      </c>
      <c r="E5838" s="450" t="str">
        <f>if(Liquor!AR11=0,"",if(ISBLANK(Liquor!AR11),"",Liquor!AR11))</f>
        <v/>
      </c>
      <c r="G5838" s="450" t="str">
        <f>Substitute(if(Liquor!AR11=0,"",if(ISBLANK(Liquor!AR11),"",if(AND(MOC!$J$164=true,MOC!$J$165=false),MOC!$I$164&amp;$B$5836,if(AND(MOC!$J$164=false,MOC!$J$165=true),$B$5836&amp;MOC!$I$165,if(AND(MOC!$J$164=true,MOC!$J$165=true),MOC!$I$164&amp;$B$5836&amp;MOC!$I$165,$B$5836)))))," Double ","")</f>
        <v/>
      </c>
      <c r="H5838" s="780">
        <f t="shared" ref="H5838:H5936" si="59">1+H5837</f>
        <v>2</v>
      </c>
    </row>
    <row r="5839">
      <c r="A5839" s="791"/>
      <c r="B5839" s="784"/>
      <c r="D5839" s="795" t="str">
        <f>if(Liquor!AR12=0,"",if(ISBLANK(Liquor!AR12),"",if(AND(MOC!$J$161=true,MOC!$J$162=false),MOC!$I$164&amp;Liquor!AO12,if(AND(MOC!$J$161=false,MOC!$J$162=true),Liquor!AO12&amp;MOC!$I$162,if(AND(MOC!$J$161=true,MOC!$J$162=true),MOC!$I$161&amp;Liquor!AO12&amp;MOC!$I$165,Liquor!AO12)))))</f>
        <v/>
      </c>
      <c r="E5839" s="450" t="str">
        <f>if(Liquor!AR12=0,"",if(ISBLANK(Liquor!AR12),"",Liquor!AR12))</f>
        <v/>
      </c>
      <c r="G5839" s="450" t="str">
        <f>Substitute(if(Liquor!AR12=0,"",if(ISBLANK(Liquor!AR12),"",if(AND(MOC!$J$164=true,MOC!$J$165=false),MOC!$I$164&amp;$B$5836,if(AND(MOC!$J$164=false,MOC!$J$165=true),$B$5836&amp;MOC!$I$165,if(AND(MOC!$J$164=true,MOC!$J$165=true),MOC!$I$164&amp;$B$5836&amp;MOC!$I$165,$B$5836)))))," Double ","")</f>
        <v/>
      </c>
      <c r="H5839" s="780">
        <f t="shared" si="59"/>
        <v>3</v>
      </c>
    </row>
    <row r="5840">
      <c r="A5840" s="779"/>
      <c r="D5840" s="795" t="str">
        <f>if(Liquor!AR13=0,"",if(ISBLANK(Liquor!AR13),"",if(AND(MOC!$J$161=true,MOC!$J$162=false),MOC!$I$164&amp;Liquor!AO13,if(AND(MOC!$J$161=false,MOC!$J$162=true),Liquor!AO13&amp;MOC!$I$162,if(AND(MOC!$J$161=true,MOC!$J$162=true),MOC!$I$161&amp;Liquor!AO13&amp;MOC!$I$165,Liquor!AO13)))))</f>
        <v/>
      </c>
      <c r="E5840" s="450" t="str">
        <f>if(Liquor!AR13=0,"",if(ISBLANK(Liquor!AR13),"",Liquor!AR13))</f>
        <v/>
      </c>
      <c r="G5840" s="450" t="str">
        <f>Substitute(if(Liquor!AR13=0,"",if(ISBLANK(Liquor!AR13),"",if(AND(MOC!$J$164=true,MOC!$J$165=false),MOC!$I$164&amp;$B$5836,if(AND(MOC!$J$164=false,MOC!$J$165=true),$B$5836&amp;MOC!$I$165,if(AND(MOC!$J$164=true,MOC!$J$165=true),MOC!$I$164&amp;$B$5836&amp;MOC!$I$165,$B$5836)))))," Double ","")</f>
        <v/>
      </c>
      <c r="H5840" s="780">
        <f t="shared" si="59"/>
        <v>4</v>
      </c>
    </row>
    <row r="5841">
      <c r="A5841" s="779"/>
      <c r="D5841" s="795" t="str">
        <f>if(Liquor!AR14=0,"",if(ISBLANK(Liquor!AR14),"",if(AND(MOC!$J$161=true,MOC!$J$162=false),MOC!$I$164&amp;Liquor!AO14,if(AND(MOC!$J$161=false,MOC!$J$162=true),Liquor!AO14&amp;MOC!$I$162,if(AND(MOC!$J$161=true,MOC!$J$162=true),MOC!$I$161&amp;Liquor!AO14&amp;MOC!$I$165,Liquor!AO14)))))</f>
        <v/>
      </c>
      <c r="E5841" s="450" t="str">
        <f>if(Liquor!AR14=0,"",if(ISBLANK(Liquor!AR14),"",Liquor!AR14))</f>
        <v/>
      </c>
      <c r="G5841" s="450" t="str">
        <f>Substitute(if(Liquor!AR14=0,"",if(ISBLANK(Liquor!AR14),"",if(AND(MOC!$J$164=true,MOC!$J$165=false),MOC!$I$164&amp;$B$5836,if(AND(MOC!$J$164=false,MOC!$J$165=true),$B$5836&amp;MOC!$I$165,if(AND(MOC!$J$164=true,MOC!$J$165=true),MOC!$I$164&amp;$B$5836&amp;MOC!$I$165,$B$5836)))))," Double ","")</f>
        <v/>
      </c>
      <c r="H5841" s="780">
        <f t="shared" si="59"/>
        <v>5</v>
      </c>
    </row>
    <row r="5842">
      <c r="A5842" s="779"/>
      <c r="D5842" s="795" t="str">
        <f>if(Liquor!AR15=0,"",if(ISBLANK(Liquor!AR15),"",if(AND(MOC!$J$161=true,MOC!$J$162=false),MOC!$I$164&amp;Liquor!AO15,if(AND(MOC!$J$161=false,MOC!$J$162=true),Liquor!AO15&amp;MOC!$I$162,if(AND(MOC!$J$161=true,MOC!$J$162=true),MOC!$I$161&amp;Liquor!AO15&amp;MOC!$I$165,Liquor!AO15)))))</f>
        <v/>
      </c>
      <c r="E5842" s="450" t="str">
        <f>if(Liquor!AR15=0,"",if(ISBLANK(Liquor!AR15),"",Liquor!AR15))</f>
        <v/>
      </c>
      <c r="G5842" s="450" t="str">
        <f>Substitute(if(Liquor!AR15=0,"",if(ISBLANK(Liquor!AR15),"",if(AND(MOC!$J$164=true,MOC!$J$165=false),MOC!$I$164&amp;$B$5836,if(AND(MOC!$J$164=false,MOC!$J$165=true),$B$5836&amp;MOC!$I$165,if(AND(MOC!$J$164=true,MOC!$J$165=true),MOC!$I$164&amp;$B$5836&amp;MOC!$I$165,$B$5836)))))," Double ","")</f>
        <v/>
      </c>
      <c r="H5842" s="780">
        <f t="shared" si="59"/>
        <v>6</v>
      </c>
    </row>
    <row r="5843">
      <c r="A5843" s="779"/>
      <c r="D5843" s="795" t="str">
        <f>if(Liquor!AR16=0,"",if(ISBLANK(Liquor!AR16),"",if(AND(MOC!$J$161=true,MOC!$J$162=false),MOC!$I$164&amp;Liquor!AO16,if(AND(MOC!$J$161=false,MOC!$J$162=true),Liquor!AO16&amp;MOC!$I$162,if(AND(MOC!$J$161=true,MOC!$J$162=true),MOC!$I$161&amp;Liquor!AO16&amp;MOC!$I$165,Liquor!AO16)))))</f>
        <v/>
      </c>
      <c r="E5843" s="450" t="str">
        <f>if(Liquor!AR16=0,"",if(ISBLANK(Liquor!AR16),"",Liquor!AR16))</f>
        <v/>
      </c>
      <c r="G5843" s="450" t="str">
        <f>Substitute(if(Liquor!AR16=0,"",if(ISBLANK(Liquor!AR16),"",if(AND(MOC!$J$164=true,MOC!$J$165=false),MOC!$I$164&amp;$B$5836,if(AND(MOC!$J$164=false,MOC!$J$165=true),$B$5836&amp;MOC!$I$165,if(AND(MOC!$J$164=true,MOC!$J$165=true),MOC!$I$164&amp;$B$5836&amp;MOC!$I$165,$B$5836)))))," Double ","")</f>
        <v/>
      </c>
      <c r="H5843" s="780">
        <f t="shared" si="59"/>
        <v>7</v>
      </c>
    </row>
    <row r="5844">
      <c r="A5844" s="779"/>
      <c r="D5844" s="795" t="str">
        <f>if(Liquor!AR17=0,"",if(ISBLANK(Liquor!AR17),"",if(AND(MOC!$J$161=true,MOC!$J$162=false),MOC!$I$164&amp;Liquor!AO17,if(AND(MOC!$J$161=false,MOC!$J$162=true),Liquor!AO17&amp;MOC!$I$162,if(AND(MOC!$J$161=true,MOC!$J$162=true),MOC!$I$161&amp;Liquor!AO17&amp;MOC!$I$165,Liquor!AO17)))))</f>
        <v/>
      </c>
      <c r="E5844" s="450" t="str">
        <f>if(Liquor!AR17=0,"",if(ISBLANK(Liquor!AR17),"",Liquor!AR17))</f>
        <v/>
      </c>
      <c r="G5844" s="450" t="str">
        <f>Substitute(if(Liquor!AR17=0,"",if(ISBLANK(Liquor!AR17),"",if(AND(MOC!$J$164=true,MOC!$J$165=false),MOC!$I$164&amp;$B$5836,if(AND(MOC!$J$164=false,MOC!$J$165=true),$B$5836&amp;MOC!$I$165,if(AND(MOC!$J$164=true,MOC!$J$165=true),MOC!$I$164&amp;$B$5836&amp;MOC!$I$165,$B$5836)))))," Double ","")</f>
        <v/>
      </c>
      <c r="H5844" s="780">
        <f t="shared" si="59"/>
        <v>8</v>
      </c>
    </row>
    <row r="5845">
      <c r="A5845" s="779"/>
      <c r="D5845" s="795" t="str">
        <f>if(Liquor!AR18=0,"",if(ISBLANK(Liquor!AR18),"",if(AND(MOC!$J$161=true,MOC!$J$162=false),MOC!$I$164&amp;Liquor!AO18,if(AND(MOC!$J$161=false,MOC!$J$162=true),Liquor!AO18&amp;MOC!$I$162,if(AND(MOC!$J$161=true,MOC!$J$162=true),MOC!$I$161&amp;Liquor!AO18&amp;MOC!$I$165,Liquor!AO18)))))</f>
        <v/>
      </c>
      <c r="E5845" s="450" t="str">
        <f>if(Liquor!AR18=0,"",if(ISBLANK(Liquor!AR18),"",Liquor!AR18))</f>
        <v/>
      </c>
      <c r="G5845" s="450" t="str">
        <f>Substitute(if(Liquor!AR18=0,"",if(ISBLANK(Liquor!AR18),"",if(AND(MOC!$J$164=true,MOC!$J$165=false),MOC!$I$164&amp;$B$5836,if(AND(MOC!$J$164=false,MOC!$J$165=true),$B$5836&amp;MOC!$I$165,if(AND(MOC!$J$164=true,MOC!$J$165=true),MOC!$I$164&amp;$B$5836&amp;MOC!$I$165,$B$5836)))))," Double ","")</f>
        <v/>
      </c>
      <c r="H5845" s="780">
        <f t="shared" si="59"/>
        <v>9</v>
      </c>
    </row>
    <row r="5846">
      <c r="A5846" s="779"/>
      <c r="D5846" s="795" t="str">
        <f>if(Liquor!AR19=0,"",if(ISBLANK(Liquor!AR19),"",if(AND(MOC!$J$161=true,MOC!$J$162=false),MOC!$I$164&amp;Liquor!AO19,if(AND(MOC!$J$161=false,MOC!$J$162=true),Liquor!AO19&amp;MOC!$I$162,if(AND(MOC!$J$161=true,MOC!$J$162=true),MOC!$I$161&amp;Liquor!AO19&amp;MOC!$I$165,Liquor!AO19)))))</f>
        <v/>
      </c>
      <c r="E5846" s="450" t="str">
        <f>if(Liquor!AR19=0,"",if(ISBLANK(Liquor!AR19),"",Liquor!AR19))</f>
        <v/>
      </c>
      <c r="G5846" s="450" t="str">
        <f>Substitute(if(Liquor!AR19=0,"",if(ISBLANK(Liquor!AR19),"",if(AND(MOC!$J$164=true,MOC!$J$165=false),MOC!$I$164&amp;$B$5836,if(AND(MOC!$J$164=false,MOC!$J$165=true),$B$5836&amp;MOC!$I$165,if(AND(MOC!$J$164=true,MOC!$J$165=true),MOC!$I$164&amp;$B$5836&amp;MOC!$I$165,$B$5836)))))," Double ","")</f>
        <v/>
      </c>
      <c r="H5846" s="780">
        <f t="shared" si="59"/>
        <v>10</v>
      </c>
    </row>
    <row r="5847">
      <c r="A5847" s="779"/>
      <c r="D5847" s="795" t="str">
        <f>if(Liquor!AR20=0,"",if(ISBLANK(Liquor!AR20),"",if(AND(MOC!$J$161=true,MOC!$J$162=false),MOC!$I$164&amp;Liquor!AO20,if(AND(MOC!$J$161=false,MOC!$J$162=true),Liquor!AO20&amp;MOC!$I$162,if(AND(MOC!$J$161=true,MOC!$J$162=true),MOC!$I$161&amp;Liquor!AO20&amp;MOC!$I$165,Liquor!AO20)))))</f>
        <v/>
      </c>
      <c r="E5847" s="450" t="str">
        <f>if(Liquor!AR20=0,"",if(ISBLANK(Liquor!AR20),"",Liquor!AR20))</f>
        <v/>
      </c>
      <c r="G5847" s="450" t="str">
        <f>Substitute(if(Liquor!AR20=0,"",if(ISBLANK(Liquor!AR20),"",if(AND(MOC!$J$164=true,MOC!$J$165=false),MOC!$I$164&amp;$B$5836,if(AND(MOC!$J$164=false,MOC!$J$165=true),$B$5836&amp;MOC!$I$165,if(AND(MOC!$J$164=true,MOC!$J$165=true),MOC!$I$164&amp;$B$5836&amp;MOC!$I$165,$B$5836)))))," Double ","")</f>
        <v/>
      </c>
      <c r="H5847" s="780">
        <f t="shared" si="59"/>
        <v>11</v>
      </c>
    </row>
    <row r="5848">
      <c r="A5848" s="779"/>
      <c r="D5848" s="795" t="str">
        <f>if(Liquor!AR21=0,"",if(ISBLANK(Liquor!AR21),"",if(AND(MOC!$J$161=true,MOC!$J$162=false),MOC!$I$164&amp;Liquor!AO21,if(AND(MOC!$J$161=false,MOC!$J$162=true),Liquor!AO21&amp;MOC!$I$162,if(AND(MOC!$J$161=true,MOC!$J$162=true),MOC!$I$161&amp;Liquor!AO21&amp;MOC!$I$165,Liquor!AO21)))))</f>
        <v/>
      </c>
      <c r="E5848" s="450" t="str">
        <f>if(Liquor!AR21=0,"",if(ISBLANK(Liquor!AR21),"",Liquor!AR21))</f>
        <v/>
      </c>
      <c r="G5848" s="450" t="str">
        <f>Substitute(if(Liquor!AR21=0,"",if(ISBLANK(Liquor!AR21),"",if(AND(MOC!$J$164=true,MOC!$J$165=false),MOC!$I$164&amp;$B$5836,if(AND(MOC!$J$164=false,MOC!$J$165=true),$B$5836&amp;MOC!$I$165,if(AND(MOC!$J$164=true,MOC!$J$165=true),MOC!$I$164&amp;$B$5836&amp;MOC!$I$165,$B$5836)))))," Double ","")</f>
        <v/>
      </c>
      <c r="H5848" s="780">
        <f t="shared" si="59"/>
        <v>12</v>
      </c>
    </row>
    <row r="5849">
      <c r="A5849" s="779"/>
      <c r="D5849" s="795" t="str">
        <f>if(Liquor!AR22=0,"",if(ISBLANK(Liquor!AR22),"",if(AND(MOC!$J$161=true,MOC!$J$162=false),MOC!$I$164&amp;Liquor!AO22,if(AND(MOC!$J$161=false,MOC!$J$162=true),Liquor!AO22&amp;MOC!$I$162,if(AND(MOC!$J$161=true,MOC!$J$162=true),MOC!$I$161&amp;Liquor!AO22&amp;MOC!$I$165,Liquor!AO22)))))</f>
        <v/>
      </c>
      <c r="E5849" s="450" t="str">
        <f>if(Liquor!AR22=0,"",if(ISBLANK(Liquor!AR22),"",Liquor!AR22))</f>
        <v/>
      </c>
      <c r="G5849" s="450" t="str">
        <f>Substitute(if(Liquor!AR22=0,"",if(ISBLANK(Liquor!AR22),"",if(AND(MOC!$J$164=true,MOC!$J$165=false),MOC!$I$164&amp;$B$5836,if(AND(MOC!$J$164=false,MOC!$J$165=true),$B$5836&amp;MOC!$I$165,if(AND(MOC!$J$164=true,MOC!$J$165=true),MOC!$I$164&amp;$B$5836&amp;MOC!$I$165,$B$5836)))))," Double ","")</f>
        <v/>
      </c>
      <c r="H5849" s="780">
        <f t="shared" si="59"/>
        <v>13</v>
      </c>
    </row>
    <row r="5850">
      <c r="A5850" s="779"/>
      <c r="D5850" s="795" t="str">
        <f>if(Liquor!AR23=0,"",if(ISBLANK(Liquor!AR23),"",if(AND(MOC!$J$161=true,MOC!$J$162=false),MOC!$I$164&amp;Liquor!AO23,if(AND(MOC!$J$161=false,MOC!$J$162=true),Liquor!AO23&amp;MOC!$I$162,if(AND(MOC!$J$161=true,MOC!$J$162=true),MOC!$I$161&amp;Liquor!AO23&amp;MOC!$I$165,Liquor!AO23)))))</f>
        <v/>
      </c>
      <c r="E5850" s="450" t="str">
        <f>if(Liquor!AR23=0,"",if(ISBLANK(Liquor!AR23),"",Liquor!AR23))</f>
        <v/>
      </c>
      <c r="G5850" s="450" t="str">
        <f>Substitute(if(Liquor!AR23=0,"",if(ISBLANK(Liquor!AR23),"",if(AND(MOC!$J$164=true,MOC!$J$165=false),MOC!$I$164&amp;$B$5836,if(AND(MOC!$J$164=false,MOC!$J$165=true),$B$5836&amp;MOC!$I$165,if(AND(MOC!$J$164=true,MOC!$J$165=true),MOC!$I$164&amp;$B$5836&amp;MOC!$I$165,$B$5836)))))," Double ","")</f>
        <v/>
      </c>
      <c r="H5850" s="780">
        <f t="shared" si="59"/>
        <v>14</v>
      </c>
    </row>
    <row r="5851">
      <c r="A5851" s="779"/>
      <c r="D5851" s="795" t="str">
        <f>if(Liquor!AR24=0,"",if(ISBLANK(Liquor!AR24),"",if(AND(MOC!$J$161=true,MOC!$J$162=false),MOC!$I$164&amp;Liquor!AO24,if(AND(MOC!$J$161=false,MOC!$J$162=true),Liquor!AO24&amp;MOC!$I$162,if(AND(MOC!$J$161=true,MOC!$J$162=true),MOC!$I$161&amp;Liquor!AO24&amp;MOC!$I$165,Liquor!AO24)))))</f>
        <v/>
      </c>
      <c r="E5851" s="450" t="str">
        <f>if(Liquor!AR24=0,"",if(ISBLANK(Liquor!AR24),"",Liquor!AR24))</f>
        <v/>
      </c>
      <c r="G5851" s="450" t="str">
        <f>Substitute(if(Liquor!AR24=0,"",if(ISBLANK(Liquor!AR24),"",if(AND(MOC!$J$164=true,MOC!$J$165=false),MOC!$I$164&amp;$B$5836,if(AND(MOC!$J$164=false,MOC!$J$165=true),$B$5836&amp;MOC!$I$165,if(AND(MOC!$J$164=true,MOC!$J$165=true),MOC!$I$164&amp;$B$5836&amp;MOC!$I$165,$B$5836)))))," Double ","")</f>
        <v/>
      </c>
      <c r="H5851" s="780">
        <f t="shared" si="59"/>
        <v>15</v>
      </c>
    </row>
    <row r="5852">
      <c r="A5852" s="779"/>
      <c r="D5852" s="795" t="str">
        <f>if(Liquor!AR25=0,"",if(ISBLANK(Liquor!AR25),"",if(AND(MOC!$J$161=true,MOC!$J$162=false),MOC!$I$164&amp;Liquor!AO25,if(AND(MOC!$J$161=false,MOC!$J$162=true),Liquor!AO25&amp;MOC!$I$162,if(AND(MOC!$J$161=true,MOC!$J$162=true),MOC!$I$161&amp;Liquor!AO25&amp;MOC!$I$165,Liquor!AO25)))))</f>
        <v/>
      </c>
      <c r="E5852" s="450" t="str">
        <f>if(Liquor!AR25=0,"",if(ISBLANK(Liquor!AR25),"",Liquor!AR25))</f>
        <v/>
      </c>
      <c r="G5852" s="450" t="str">
        <f>Substitute(if(Liquor!AR25=0,"",if(ISBLANK(Liquor!AR25),"",if(AND(MOC!$J$164=true,MOC!$J$165=false),MOC!$I$164&amp;$B$5836,if(AND(MOC!$J$164=false,MOC!$J$165=true),$B$5836&amp;MOC!$I$165,if(AND(MOC!$J$164=true,MOC!$J$165=true),MOC!$I$164&amp;$B$5836&amp;MOC!$I$165,$B$5836)))))," Double ","")</f>
        <v/>
      </c>
      <c r="H5852" s="780">
        <f t="shared" si="59"/>
        <v>16</v>
      </c>
    </row>
    <row r="5853">
      <c r="A5853" s="779"/>
      <c r="D5853" s="795" t="str">
        <f>if(Liquor!AR26=0,"",if(ISBLANK(Liquor!AR26),"",if(AND(MOC!$J$161=true,MOC!$J$162=false),MOC!$I$164&amp;Liquor!AO26,if(AND(MOC!$J$161=false,MOC!$J$162=true),Liquor!AO26&amp;MOC!$I$162,if(AND(MOC!$J$161=true,MOC!$J$162=true),MOC!$I$161&amp;Liquor!AO26&amp;MOC!$I$165,Liquor!AO26)))))</f>
        <v/>
      </c>
      <c r="E5853" s="450" t="str">
        <f>if(Liquor!AR26=0,"",if(ISBLANK(Liquor!AR26),"",Liquor!AR26))</f>
        <v/>
      </c>
      <c r="G5853" s="450" t="str">
        <f>Substitute(if(Liquor!AR26=0,"",if(ISBLANK(Liquor!AR26),"",if(AND(MOC!$J$164=true,MOC!$J$165=false),MOC!$I$164&amp;$B$5836,if(AND(MOC!$J$164=false,MOC!$J$165=true),$B$5836&amp;MOC!$I$165,if(AND(MOC!$J$164=true,MOC!$J$165=true),MOC!$I$164&amp;$B$5836&amp;MOC!$I$165,$B$5836)))))," Double ","")</f>
        <v/>
      </c>
      <c r="H5853" s="780">
        <f t="shared" si="59"/>
        <v>17</v>
      </c>
    </row>
    <row r="5854">
      <c r="A5854" s="779"/>
      <c r="D5854" s="795" t="str">
        <f>if(Liquor!AR27=0,"",if(ISBLANK(Liquor!AR27),"",if(AND(MOC!$J$161=true,MOC!$J$162=false),MOC!$I$164&amp;Liquor!AO27,if(AND(MOC!$J$161=false,MOC!$J$162=true),Liquor!AO27&amp;MOC!$I$162,if(AND(MOC!$J$161=true,MOC!$J$162=true),MOC!$I$161&amp;Liquor!AO27&amp;MOC!$I$165,Liquor!AO27)))))</f>
        <v/>
      </c>
      <c r="E5854" s="450" t="str">
        <f>if(Liquor!AR27=0,"",if(ISBLANK(Liquor!AR27),"",Liquor!AR27))</f>
        <v/>
      </c>
      <c r="G5854" s="450" t="str">
        <f>Substitute(if(Liquor!AR27=0,"",if(ISBLANK(Liquor!AR27),"",if(AND(MOC!$J$164=true,MOC!$J$165=false),MOC!$I$164&amp;$B$5836,if(AND(MOC!$J$164=false,MOC!$J$165=true),$B$5836&amp;MOC!$I$165,if(AND(MOC!$J$164=true,MOC!$J$165=true),MOC!$I$164&amp;$B$5836&amp;MOC!$I$165,$B$5836)))))," Double ","")</f>
        <v/>
      </c>
      <c r="H5854" s="780">
        <f t="shared" si="59"/>
        <v>18</v>
      </c>
    </row>
    <row r="5855">
      <c r="A5855" s="779"/>
      <c r="D5855" s="795" t="str">
        <f>if(Liquor!AR28=0,"",if(ISBLANK(Liquor!AR28),"",if(AND(MOC!$J$161=true,MOC!$J$162=false),MOC!$I$164&amp;Liquor!AO28,if(AND(MOC!$J$161=false,MOC!$J$162=true),Liquor!AO28&amp;MOC!$I$162,if(AND(MOC!$J$161=true,MOC!$J$162=true),MOC!$I$161&amp;Liquor!AO28&amp;MOC!$I$165,Liquor!AO28)))))</f>
        <v/>
      </c>
      <c r="E5855" s="450" t="str">
        <f>if(Liquor!AR28=0,"",if(ISBLANK(Liquor!AR28),"",Liquor!AR28))</f>
        <v/>
      </c>
      <c r="G5855" s="450" t="str">
        <f>Substitute(if(Liquor!AR28=0,"",if(ISBLANK(Liquor!AR28),"",if(AND(MOC!$J$164=true,MOC!$J$165=false),MOC!$I$164&amp;$B$5836,if(AND(MOC!$J$164=false,MOC!$J$165=true),$B$5836&amp;MOC!$I$165,if(AND(MOC!$J$164=true,MOC!$J$165=true),MOC!$I$164&amp;$B$5836&amp;MOC!$I$165,$B$5836)))))," Double ","")</f>
        <v/>
      </c>
      <c r="H5855" s="780">
        <f t="shared" si="59"/>
        <v>19</v>
      </c>
    </row>
    <row r="5856">
      <c r="A5856" s="779"/>
      <c r="D5856" s="795" t="str">
        <f>if(Liquor!AR29=0,"",if(ISBLANK(Liquor!AR29),"",if(AND(MOC!$J$161=true,MOC!$J$162=false),MOC!$I$164&amp;Liquor!AO29,if(AND(MOC!$J$161=false,MOC!$J$162=true),Liquor!AO29&amp;MOC!$I$162,if(AND(MOC!$J$161=true,MOC!$J$162=true),MOC!$I$161&amp;Liquor!AO29&amp;MOC!$I$165,Liquor!AO29)))))</f>
        <v/>
      </c>
      <c r="E5856" s="450" t="str">
        <f>if(Liquor!AR29=0,"",if(ISBLANK(Liquor!AR29),"",Liquor!AR29))</f>
        <v/>
      </c>
      <c r="G5856" s="450" t="str">
        <f>Substitute(if(Liquor!AR29=0,"",if(ISBLANK(Liquor!AR29),"",if(AND(MOC!$J$164=true,MOC!$J$165=false),MOC!$I$164&amp;$B$5836,if(AND(MOC!$J$164=false,MOC!$J$165=true),$B$5836&amp;MOC!$I$165,if(AND(MOC!$J$164=true,MOC!$J$165=true),MOC!$I$164&amp;$B$5836&amp;MOC!$I$165,$B$5836)))))," Double ","")</f>
        <v/>
      </c>
      <c r="H5856" s="780">
        <f t="shared" si="59"/>
        <v>20</v>
      </c>
    </row>
    <row r="5857">
      <c r="A5857" s="779"/>
      <c r="D5857" s="795" t="str">
        <f>if(Liquor!AR30=0,"",if(ISBLANK(Liquor!AR30),"",if(AND(MOC!$J$161=true,MOC!$J$162=false),MOC!$I$164&amp;Liquor!AO30,if(AND(MOC!$J$161=false,MOC!$J$162=true),Liquor!AO30&amp;MOC!$I$162,if(AND(MOC!$J$161=true,MOC!$J$162=true),MOC!$I$161&amp;Liquor!AO30&amp;MOC!$I$165,Liquor!AO30)))))</f>
        <v/>
      </c>
      <c r="E5857" s="450" t="str">
        <f>if(Liquor!AR30=0,"",if(ISBLANK(Liquor!AR30),"",Liquor!AR30))</f>
        <v/>
      </c>
      <c r="G5857" s="450" t="str">
        <f>Substitute(if(Liquor!AR30=0,"",if(ISBLANK(Liquor!AR30),"",if(AND(MOC!$J$164=true,MOC!$J$165=false),MOC!$I$164&amp;$B$5836,if(AND(MOC!$J$164=false,MOC!$J$165=true),$B$5836&amp;MOC!$I$165,if(AND(MOC!$J$164=true,MOC!$J$165=true),MOC!$I$164&amp;$B$5836&amp;MOC!$I$165,$B$5836)))))," Double ","")</f>
        <v/>
      </c>
      <c r="H5857" s="780">
        <f t="shared" si="59"/>
        <v>21</v>
      </c>
    </row>
    <row r="5858">
      <c r="A5858" s="779"/>
      <c r="D5858" s="795" t="str">
        <f>if(Liquor!AR31=0,"",if(ISBLANK(Liquor!AR31),"",if(AND(MOC!$J$161=true,MOC!$J$162=false),MOC!$I$164&amp;Liquor!AO31,if(AND(MOC!$J$161=false,MOC!$J$162=true),Liquor!AO31&amp;MOC!$I$162,if(AND(MOC!$J$161=true,MOC!$J$162=true),MOC!$I$161&amp;Liquor!AO31&amp;MOC!$I$165,Liquor!AO31)))))</f>
        <v/>
      </c>
      <c r="E5858" s="450" t="str">
        <f>if(Liquor!AR31=0,"",if(ISBLANK(Liquor!AR31),"",Liquor!AR31))</f>
        <v/>
      </c>
      <c r="G5858" s="450" t="str">
        <f>Substitute(if(Liquor!AR31=0,"",if(ISBLANK(Liquor!AR31),"",if(AND(MOC!$J$164=true,MOC!$J$165=false),MOC!$I$164&amp;$B$5836,if(AND(MOC!$J$164=false,MOC!$J$165=true),$B$5836&amp;MOC!$I$165,if(AND(MOC!$J$164=true,MOC!$J$165=true),MOC!$I$164&amp;$B$5836&amp;MOC!$I$165,$B$5836)))))," Double ","")</f>
        <v/>
      </c>
      <c r="H5858" s="780">
        <f t="shared" si="59"/>
        <v>22</v>
      </c>
    </row>
    <row r="5859">
      <c r="A5859" s="779"/>
      <c r="D5859" s="795" t="str">
        <f>if(Liquor!AR32=0,"",if(ISBLANK(Liquor!AR32),"",if(AND(MOC!$J$161=true,MOC!$J$162=false),MOC!$I$164&amp;Liquor!AO32,if(AND(MOC!$J$161=false,MOC!$J$162=true),Liquor!AO32&amp;MOC!$I$162,if(AND(MOC!$J$161=true,MOC!$J$162=true),MOC!$I$161&amp;Liquor!AO32&amp;MOC!$I$165,Liquor!AO32)))))</f>
        <v/>
      </c>
      <c r="E5859" s="450" t="str">
        <f>if(Liquor!AR32=0,"",if(ISBLANK(Liquor!AR32),"",Liquor!AR32))</f>
        <v/>
      </c>
      <c r="G5859" s="450" t="str">
        <f>Substitute(if(Liquor!AR32=0,"",if(ISBLANK(Liquor!AR32),"",if(AND(MOC!$J$164=true,MOC!$J$165=false),MOC!$I$164&amp;$B$5836,if(AND(MOC!$J$164=false,MOC!$J$165=true),$B$5836&amp;MOC!$I$165,if(AND(MOC!$J$164=true,MOC!$J$165=true),MOC!$I$164&amp;$B$5836&amp;MOC!$I$165,$B$5836)))))," Double ","")</f>
        <v/>
      </c>
      <c r="H5859" s="780">
        <f t="shared" si="59"/>
        <v>23</v>
      </c>
    </row>
    <row r="5860">
      <c r="A5860" s="779"/>
      <c r="D5860" s="795" t="str">
        <f>if(Liquor!AR33=0,"",if(ISBLANK(Liquor!AR33),"",if(AND(MOC!$J$161=true,MOC!$J$162=false),MOC!$I$164&amp;Liquor!AO33,if(AND(MOC!$J$161=false,MOC!$J$162=true),Liquor!AO33&amp;MOC!$I$162,if(AND(MOC!$J$161=true,MOC!$J$162=true),MOC!$I$161&amp;Liquor!AO33&amp;MOC!$I$165,Liquor!AO33)))))</f>
        <v/>
      </c>
      <c r="E5860" s="450" t="str">
        <f>if(Liquor!AR33=0,"",if(ISBLANK(Liquor!AR33),"",Liquor!AR33))</f>
        <v/>
      </c>
      <c r="G5860" s="450" t="str">
        <f>Substitute(if(Liquor!AR33=0,"",if(ISBLANK(Liquor!AR33),"",if(AND(MOC!$J$164=true,MOC!$J$165=false),MOC!$I$164&amp;$B$5836,if(AND(MOC!$J$164=false,MOC!$J$165=true),$B$5836&amp;MOC!$I$165,if(AND(MOC!$J$164=true,MOC!$J$165=true),MOC!$I$164&amp;$B$5836&amp;MOC!$I$165,$B$5836)))))," Double ","")</f>
        <v/>
      </c>
      <c r="H5860" s="780">
        <f t="shared" si="59"/>
        <v>24</v>
      </c>
    </row>
    <row r="5861">
      <c r="A5861" s="779"/>
      <c r="D5861" s="795" t="str">
        <f>if(Liquor!AR34=0,"",if(ISBLANK(Liquor!AR34),"",if(AND(MOC!$J$161=true,MOC!$J$162=false),MOC!$I$164&amp;Liquor!AO34,if(AND(MOC!$J$161=false,MOC!$J$162=true),Liquor!AO34&amp;MOC!$I$162,if(AND(MOC!$J$161=true,MOC!$J$162=true),MOC!$I$161&amp;Liquor!AO34&amp;MOC!$I$165,Liquor!AO34)))))</f>
        <v/>
      </c>
      <c r="E5861" s="450" t="str">
        <f>if(Liquor!AR34=0,"",if(ISBLANK(Liquor!AR34),"",Liquor!AR34))</f>
        <v/>
      </c>
      <c r="G5861" s="450" t="str">
        <f>Substitute(if(Liquor!AR34=0,"",if(ISBLANK(Liquor!AR34),"",if(AND(MOC!$J$164=true,MOC!$J$165=false),MOC!$I$164&amp;$B$5836,if(AND(MOC!$J$164=false,MOC!$J$165=true),$B$5836&amp;MOC!$I$165,if(AND(MOC!$J$164=true,MOC!$J$165=true),MOC!$I$164&amp;$B$5836&amp;MOC!$I$165,$B$5836)))))," Double ","")</f>
        <v/>
      </c>
      <c r="H5861" s="780">
        <f t="shared" si="59"/>
        <v>25</v>
      </c>
    </row>
    <row r="5862">
      <c r="A5862" s="779"/>
      <c r="D5862" s="795" t="str">
        <f>if(Liquor!AR35=0,"",if(ISBLANK(Liquor!AR35),"",if(AND(MOC!$J$161=true,MOC!$J$162=false),MOC!$I$164&amp;Liquor!AO35,if(AND(MOC!$J$161=false,MOC!$J$162=true),Liquor!AO35&amp;MOC!$I$162,if(AND(MOC!$J$161=true,MOC!$J$162=true),MOC!$I$161&amp;Liquor!AO35&amp;MOC!$I$165,Liquor!AO35)))))</f>
        <v/>
      </c>
      <c r="E5862" s="450" t="str">
        <f>if(Liquor!AR35=0,"",if(ISBLANK(Liquor!AR35),"",Liquor!AR35))</f>
        <v/>
      </c>
      <c r="G5862" s="450" t="str">
        <f>Substitute(if(Liquor!AR35=0,"",if(ISBLANK(Liquor!AR35),"",if(AND(MOC!$J$164=true,MOC!$J$165=false),MOC!$I$164&amp;$B$5836,if(AND(MOC!$J$164=false,MOC!$J$165=true),$B$5836&amp;MOC!$I$165,if(AND(MOC!$J$164=true,MOC!$J$165=true),MOC!$I$164&amp;$B$5836&amp;MOC!$I$165,$B$5836)))))," Double ","")</f>
        <v/>
      </c>
      <c r="H5862" s="780">
        <f t="shared" si="59"/>
        <v>26</v>
      </c>
    </row>
    <row r="5863">
      <c r="A5863" s="779"/>
      <c r="D5863" s="795" t="str">
        <f>if(Liquor!AR36=0,"",if(ISBLANK(Liquor!AR36),"",if(AND(MOC!$J$161=true,MOC!$J$162=false),MOC!$I$164&amp;Liquor!AO36,if(AND(MOC!$J$161=false,MOC!$J$162=true),Liquor!AO36&amp;MOC!$I$162,if(AND(MOC!$J$161=true,MOC!$J$162=true),MOC!$I$161&amp;Liquor!AO36&amp;MOC!$I$165,Liquor!AO36)))))</f>
        <v/>
      </c>
      <c r="E5863" s="450" t="str">
        <f>if(Liquor!AR36=0,"",if(ISBLANK(Liquor!AR36),"",Liquor!AR36))</f>
        <v/>
      </c>
      <c r="G5863" s="450" t="str">
        <f>Substitute(if(Liquor!AR36=0,"",if(ISBLANK(Liquor!AR36),"",if(AND(MOC!$J$164=true,MOC!$J$165=false),MOC!$I$164&amp;$B$5836,if(AND(MOC!$J$164=false,MOC!$J$165=true),$B$5836&amp;MOC!$I$165,if(AND(MOC!$J$164=true,MOC!$J$165=true),MOC!$I$164&amp;$B$5836&amp;MOC!$I$165,$B$5836)))))," Double ","")</f>
        <v/>
      </c>
      <c r="H5863" s="780">
        <f t="shared" si="59"/>
        <v>27</v>
      </c>
    </row>
    <row r="5864">
      <c r="A5864" s="779"/>
      <c r="D5864" s="795" t="str">
        <f>if(Liquor!AR37=0,"",if(ISBLANK(Liquor!AR37),"",if(AND(MOC!$J$161=true,MOC!$J$162=false),MOC!$I$164&amp;Liquor!AO37,if(AND(MOC!$J$161=false,MOC!$J$162=true),Liquor!AO37&amp;MOC!$I$162,if(AND(MOC!$J$161=true,MOC!$J$162=true),MOC!$I$161&amp;Liquor!AO37&amp;MOC!$I$165,Liquor!AO37)))))</f>
        <v/>
      </c>
      <c r="E5864" s="450" t="str">
        <f>if(Liquor!AR37=0,"",if(ISBLANK(Liquor!AR37),"",Liquor!AR37))</f>
        <v/>
      </c>
      <c r="G5864" s="450" t="str">
        <f>Substitute(if(Liquor!AR37=0,"",if(ISBLANK(Liquor!AR37),"",if(AND(MOC!$J$164=true,MOC!$J$165=false),MOC!$I$164&amp;$B$5836,if(AND(MOC!$J$164=false,MOC!$J$165=true),$B$5836&amp;MOC!$I$165,if(AND(MOC!$J$164=true,MOC!$J$165=true),MOC!$I$164&amp;$B$5836&amp;MOC!$I$165,$B$5836)))))," Double ","")</f>
        <v/>
      </c>
      <c r="H5864" s="780">
        <f t="shared" si="59"/>
        <v>28</v>
      </c>
    </row>
    <row r="5865">
      <c r="A5865" s="779"/>
      <c r="D5865" s="795" t="str">
        <f>if(Liquor!AR38=0,"",if(ISBLANK(Liquor!AR38),"",if(AND(MOC!$J$161=true,MOC!$J$162=false),MOC!$I$164&amp;Liquor!AO38,if(AND(MOC!$J$161=false,MOC!$J$162=true),Liquor!AO38&amp;MOC!$I$162,if(AND(MOC!$J$161=true,MOC!$J$162=true),MOC!$I$161&amp;Liquor!AO38&amp;MOC!$I$165,Liquor!AO38)))))</f>
        <v/>
      </c>
      <c r="E5865" s="450" t="str">
        <f>if(Liquor!AR38=0,"",if(ISBLANK(Liquor!AR38),"",Liquor!AR38))</f>
        <v/>
      </c>
      <c r="G5865" s="450" t="str">
        <f>Substitute(if(Liquor!AR38=0,"",if(ISBLANK(Liquor!AR38),"",if(AND(MOC!$J$164=true,MOC!$J$165=false),MOC!$I$164&amp;$B$5836,if(AND(MOC!$J$164=false,MOC!$J$165=true),$B$5836&amp;MOC!$I$165,if(AND(MOC!$J$164=true,MOC!$J$165=true),MOC!$I$164&amp;$B$5836&amp;MOC!$I$165,$B$5836)))))," Double ","")</f>
        <v/>
      </c>
      <c r="H5865" s="780">
        <f t="shared" si="59"/>
        <v>29</v>
      </c>
    </row>
    <row r="5866">
      <c r="A5866" s="779"/>
      <c r="D5866" s="795" t="str">
        <f>if(Liquor!AR39=0,"",if(ISBLANK(Liquor!AR39),"",if(AND(MOC!$J$161=true,MOC!$J$162=false),MOC!$I$164&amp;Liquor!AO39,if(AND(MOC!$J$161=false,MOC!$J$162=true),Liquor!AO39&amp;MOC!$I$162,if(AND(MOC!$J$161=true,MOC!$J$162=true),MOC!$I$161&amp;Liquor!AO39&amp;MOC!$I$165,Liquor!AO39)))))</f>
        <v/>
      </c>
      <c r="E5866" s="450" t="str">
        <f>if(Liquor!AR39=0,"",if(ISBLANK(Liquor!AR39),"",Liquor!AR39))</f>
        <v/>
      </c>
      <c r="G5866" s="450" t="str">
        <f>Substitute(if(Liquor!AR39=0,"",if(ISBLANK(Liquor!AR39),"",if(AND(MOC!$J$164=true,MOC!$J$165=false),MOC!$I$164&amp;$B$5836,if(AND(MOC!$J$164=false,MOC!$J$165=true),$B$5836&amp;MOC!$I$165,if(AND(MOC!$J$164=true,MOC!$J$165=true),MOC!$I$164&amp;$B$5836&amp;MOC!$I$165,$B$5836)))))," Double ","")</f>
        <v/>
      </c>
      <c r="H5866" s="780">
        <f t="shared" si="59"/>
        <v>30</v>
      </c>
    </row>
    <row r="5867">
      <c r="A5867" s="779"/>
      <c r="D5867" s="795" t="str">
        <f>if(Liquor!AR40=0,"",if(ISBLANK(Liquor!AR40),"",if(AND(MOC!$J$161=true,MOC!$J$162=false),MOC!$I$164&amp;Liquor!AO40,if(AND(MOC!$J$161=false,MOC!$J$162=true),Liquor!AO40&amp;MOC!$I$162,if(AND(MOC!$J$161=true,MOC!$J$162=true),MOC!$I$161&amp;Liquor!AO40&amp;MOC!$I$165,Liquor!AO40)))))</f>
        <v/>
      </c>
      <c r="E5867" s="450" t="str">
        <f>if(Liquor!AR40=0,"",if(ISBLANK(Liquor!AR40),"",Liquor!AR40))</f>
        <v/>
      </c>
      <c r="G5867" s="450" t="str">
        <f>Substitute(if(Liquor!AR40=0,"",if(ISBLANK(Liquor!AR40),"",if(AND(MOC!$J$164=true,MOC!$J$165=false),MOC!$I$164&amp;$B$5836,if(AND(MOC!$J$164=false,MOC!$J$165=true),$B$5836&amp;MOC!$I$165,if(AND(MOC!$J$164=true,MOC!$J$165=true),MOC!$I$164&amp;$B$5836&amp;MOC!$I$165,$B$5836)))))," Double ","")</f>
        <v/>
      </c>
      <c r="H5867" s="780">
        <f t="shared" si="59"/>
        <v>31</v>
      </c>
    </row>
    <row r="5868">
      <c r="A5868" s="779"/>
      <c r="D5868" s="795" t="str">
        <f>if(Liquor!AR41=0,"",if(ISBLANK(Liquor!AR41),"",if(AND(MOC!$J$161=true,MOC!$J$162=false),MOC!$I$164&amp;Liquor!AO41,if(AND(MOC!$J$161=false,MOC!$J$162=true),Liquor!AO41&amp;MOC!$I$162,if(AND(MOC!$J$161=true,MOC!$J$162=true),MOC!$I$161&amp;Liquor!AO41&amp;MOC!$I$165,Liquor!AO41)))))</f>
        <v/>
      </c>
      <c r="E5868" s="450" t="str">
        <f>if(Liquor!AR41=0,"",if(ISBLANK(Liquor!AR41),"",Liquor!AR41))</f>
        <v/>
      </c>
      <c r="G5868" s="450" t="str">
        <f>Substitute(if(Liquor!AR41=0,"",if(ISBLANK(Liquor!AR41),"",if(AND(MOC!$J$164=true,MOC!$J$165=false),MOC!$I$164&amp;$B$5836,if(AND(MOC!$J$164=false,MOC!$J$165=true),$B$5836&amp;MOC!$I$165,if(AND(MOC!$J$164=true,MOC!$J$165=true),MOC!$I$164&amp;$B$5836&amp;MOC!$I$165,$B$5836)))))," Double ","")</f>
        <v/>
      </c>
      <c r="H5868" s="780">
        <f t="shared" si="59"/>
        <v>32</v>
      </c>
    </row>
    <row r="5869">
      <c r="A5869" s="779"/>
      <c r="D5869" s="795" t="str">
        <f>if(Liquor!AR42=0,"",if(ISBLANK(Liquor!AR42),"",if(AND(MOC!$J$161=true,MOC!$J$162=false),MOC!$I$164&amp;Liquor!AO42,if(AND(MOC!$J$161=false,MOC!$J$162=true),Liquor!AO42&amp;MOC!$I$162,if(AND(MOC!$J$161=true,MOC!$J$162=true),MOC!$I$161&amp;Liquor!AO42&amp;MOC!$I$165,Liquor!AO42)))))</f>
        <v/>
      </c>
      <c r="E5869" s="450" t="str">
        <f>if(Liquor!AR42=0,"",if(ISBLANK(Liquor!AR42),"",Liquor!AR42))</f>
        <v/>
      </c>
      <c r="G5869" s="450" t="str">
        <f>Substitute(if(Liquor!AR42=0,"",if(ISBLANK(Liquor!AR42),"",if(AND(MOC!$J$164=true,MOC!$J$165=false),MOC!$I$164&amp;$B$5836,if(AND(MOC!$J$164=false,MOC!$J$165=true),$B$5836&amp;MOC!$I$165,if(AND(MOC!$J$164=true,MOC!$J$165=true),MOC!$I$164&amp;$B$5836&amp;MOC!$I$165,$B$5836)))))," Double ","")</f>
        <v/>
      </c>
      <c r="H5869" s="780">
        <f t="shared" si="59"/>
        <v>33</v>
      </c>
    </row>
    <row r="5870">
      <c r="A5870" s="779"/>
      <c r="D5870" s="795" t="str">
        <f>if(Liquor!AR43=0,"",if(ISBLANK(Liquor!AR43),"",if(AND(MOC!$J$161=true,MOC!$J$162=false),MOC!$I$164&amp;Liquor!AO43,if(AND(MOC!$J$161=false,MOC!$J$162=true),Liquor!AO43&amp;MOC!$I$162,if(AND(MOC!$J$161=true,MOC!$J$162=true),MOC!$I$161&amp;Liquor!AO43&amp;MOC!$I$165,Liquor!AO43)))))</f>
        <v/>
      </c>
      <c r="E5870" s="450" t="str">
        <f>if(Liquor!AR43=0,"",if(ISBLANK(Liquor!AR43),"",Liquor!AR43))</f>
        <v/>
      </c>
      <c r="G5870" s="450" t="str">
        <f>Substitute(if(Liquor!AR43=0,"",if(ISBLANK(Liquor!AR43),"",if(AND(MOC!$J$164=true,MOC!$J$165=false),MOC!$I$164&amp;$B$5836,if(AND(MOC!$J$164=false,MOC!$J$165=true),$B$5836&amp;MOC!$I$165,if(AND(MOC!$J$164=true,MOC!$J$165=true),MOC!$I$164&amp;$B$5836&amp;MOC!$I$165,$B$5836)))))," Double ","")</f>
        <v/>
      </c>
      <c r="H5870" s="780">
        <f t="shared" si="59"/>
        <v>34</v>
      </c>
    </row>
    <row r="5871">
      <c r="A5871" s="779"/>
      <c r="D5871" s="795" t="str">
        <f>if(Liquor!AR44=0,"",if(ISBLANK(Liquor!AR44),"",if(AND(MOC!$J$161=true,MOC!$J$162=false),MOC!$I$164&amp;Liquor!AO44,if(AND(MOC!$J$161=false,MOC!$J$162=true),Liquor!AO44&amp;MOC!$I$162,if(AND(MOC!$J$161=true,MOC!$J$162=true),MOC!$I$161&amp;Liquor!AO44&amp;MOC!$I$165,Liquor!AO44)))))</f>
        <v/>
      </c>
      <c r="E5871" s="450" t="str">
        <f>if(Liquor!AR44=0,"",if(ISBLANK(Liquor!AR44),"",Liquor!AR44))</f>
        <v/>
      </c>
      <c r="G5871" s="450" t="str">
        <f>Substitute(if(Liquor!AR44=0,"",if(ISBLANK(Liquor!AR44),"",if(AND(MOC!$J$164=true,MOC!$J$165=false),MOC!$I$164&amp;$B$5836,if(AND(MOC!$J$164=false,MOC!$J$165=true),$B$5836&amp;MOC!$I$165,if(AND(MOC!$J$164=true,MOC!$J$165=true),MOC!$I$164&amp;$B$5836&amp;MOC!$I$165,$B$5836)))))," Double ","")</f>
        <v/>
      </c>
      <c r="H5871" s="780">
        <f t="shared" si="59"/>
        <v>35</v>
      </c>
    </row>
    <row r="5872">
      <c r="A5872" s="779"/>
      <c r="D5872" s="795" t="str">
        <f>if(Liquor!AR45=0,"",if(ISBLANK(Liquor!AR45),"",if(AND(MOC!$J$161=true,MOC!$J$162=false),MOC!$I$164&amp;Liquor!AO45,if(AND(MOC!$J$161=false,MOC!$J$162=true),Liquor!AO45&amp;MOC!$I$162,if(AND(MOC!$J$161=true,MOC!$J$162=true),MOC!$I$161&amp;Liquor!AO45&amp;MOC!$I$165,Liquor!AO45)))))</f>
        <v/>
      </c>
      <c r="E5872" s="450" t="str">
        <f>if(Liquor!AR45=0,"",if(ISBLANK(Liquor!AR45),"",Liquor!AR45))</f>
        <v/>
      </c>
      <c r="G5872" s="450" t="str">
        <f>Substitute(if(Liquor!AR45=0,"",if(ISBLANK(Liquor!AR45),"",if(AND(MOC!$J$164=true,MOC!$J$165=false),MOC!$I$164&amp;$B$5836,if(AND(MOC!$J$164=false,MOC!$J$165=true),$B$5836&amp;MOC!$I$165,if(AND(MOC!$J$164=true,MOC!$J$165=true),MOC!$I$164&amp;$B$5836&amp;MOC!$I$165,$B$5836)))))," Double ","")</f>
        <v/>
      </c>
      <c r="H5872" s="780">
        <f t="shared" si="59"/>
        <v>36</v>
      </c>
    </row>
    <row r="5873">
      <c r="A5873" s="779"/>
      <c r="D5873" s="795" t="str">
        <f>if(Liquor!AR46=0,"",if(ISBLANK(Liquor!AR46),"",if(AND(MOC!$J$161=true,MOC!$J$162=false),MOC!$I$164&amp;Liquor!AO46,if(AND(MOC!$J$161=false,MOC!$J$162=true),Liquor!AO46&amp;MOC!$I$162,if(AND(MOC!$J$161=true,MOC!$J$162=true),MOC!$I$161&amp;Liquor!AO46&amp;MOC!$I$165,Liquor!AO46)))))</f>
        <v/>
      </c>
      <c r="E5873" s="450" t="str">
        <f>if(Liquor!AR46=0,"",if(ISBLANK(Liquor!AR46),"",Liquor!AR46))</f>
        <v/>
      </c>
      <c r="G5873" s="450" t="str">
        <f>Substitute(if(Liquor!AR46=0,"",if(ISBLANK(Liquor!AR46),"",if(AND(MOC!$J$164=true,MOC!$J$165=false),MOC!$I$164&amp;$B$5836,if(AND(MOC!$J$164=false,MOC!$J$165=true),$B$5836&amp;MOC!$I$165,if(AND(MOC!$J$164=true,MOC!$J$165=true),MOC!$I$164&amp;$B$5836&amp;MOC!$I$165,$B$5836)))))," Double ","")</f>
        <v/>
      </c>
      <c r="H5873" s="780">
        <f t="shared" si="59"/>
        <v>37</v>
      </c>
    </row>
    <row r="5874">
      <c r="A5874" s="779"/>
      <c r="D5874" s="795" t="str">
        <f>if(Liquor!AR47=0,"",if(ISBLANK(Liquor!AR47),"",if(AND(MOC!$J$161=true,MOC!$J$162=false),MOC!$I$164&amp;Liquor!AO47,if(AND(MOC!$J$161=false,MOC!$J$162=true),Liquor!AO47&amp;MOC!$I$162,if(AND(MOC!$J$161=true,MOC!$J$162=true),MOC!$I$161&amp;Liquor!AO47&amp;MOC!$I$165,Liquor!AO47)))))</f>
        <v/>
      </c>
      <c r="E5874" s="450" t="str">
        <f>if(Liquor!AR47=0,"",if(ISBLANK(Liquor!AR47),"",Liquor!AR47))</f>
        <v/>
      </c>
      <c r="G5874" s="450" t="str">
        <f>Substitute(if(Liquor!AR47=0,"",if(ISBLANK(Liquor!AR47),"",if(AND(MOC!$J$164=true,MOC!$J$165=false),MOC!$I$164&amp;$B$5836,if(AND(MOC!$J$164=false,MOC!$J$165=true),$B$5836&amp;MOC!$I$165,if(AND(MOC!$J$164=true,MOC!$J$165=true),MOC!$I$164&amp;$B$5836&amp;MOC!$I$165,$B$5836)))))," Double ","")</f>
        <v/>
      </c>
      <c r="H5874" s="780">
        <f t="shared" si="59"/>
        <v>38</v>
      </c>
    </row>
    <row r="5875">
      <c r="A5875" s="779"/>
      <c r="D5875" s="795" t="str">
        <f>if(Liquor!AR48=0,"",if(ISBLANK(Liquor!AR48),"",if(AND(MOC!$J$161=true,MOC!$J$162=false),MOC!$I$164&amp;Liquor!AO48,if(AND(MOC!$J$161=false,MOC!$J$162=true),Liquor!AO48&amp;MOC!$I$162,if(AND(MOC!$J$161=true,MOC!$J$162=true),MOC!$I$161&amp;Liquor!AO48&amp;MOC!$I$165,Liquor!AO48)))))</f>
        <v/>
      </c>
      <c r="E5875" s="450" t="str">
        <f>if(Liquor!AR48=0,"",if(ISBLANK(Liquor!AR48),"",Liquor!AR48))</f>
        <v/>
      </c>
      <c r="G5875" s="450" t="str">
        <f>Substitute(if(Liquor!AR48=0,"",if(ISBLANK(Liquor!AR48),"",if(AND(MOC!$J$164=true,MOC!$J$165=false),MOC!$I$164&amp;$B$5836,if(AND(MOC!$J$164=false,MOC!$J$165=true),$B$5836&amp;MOC!$I$165,if(AND(MOC!$J$164=true,MOC!$J$165=true),MOC!$I$164&amp;$B$5836&amp;MOC!$I$165,$B$5836)))))," Double ","")</f>
        <v/>
      </c>
      <c r="H5875" s="780">
        <f t="shared" si="59"/>
        <v>39</v>
      </c>
    </row>
    <row r="5876">
      <c r="A5876" s="779"/>
      <c r="D5876" s="795" t="str">
        <f>if(Liquor!AR49=0,"",if(ISBLANK(Liquor!AR49),"",if(AND(MOC!$J$161=true,MOC!$J$162=false),MOC!$I$164&amp;Liquor!AO49,if(AND(MOC!$J$161=false,MOC!$J$162=true),Liquor!AO49&amp;MOC!$I$162,if(AND(MOC!$J$161=true,MOC!$J$162=true),MOC!$I$161&amp;Liquor!AO49&amp;MOC!$I$165,Liquor!AO49)))))</f>
        <v/>
      </c>
      <c r="E5876" s="450" t="str">
        <f>if(Liquor!AR49=0,"",if(ISBLANK(Liquor!AR49),"",Liquor!AR49))</f>
        <v/>
      </c>
      <c r="G5876" s="450" t="str">
        <f>Substitute(if(Liquor!AR49=0,"",if(ISBLANK(Liquor!AR49),"",if(AND(MOC!$J$164=true,MOC!$J$165=false),MOC!$I$164&amp;$B$5836,if(AND(MOC!$J$164=false,MOC!$J$165=true),$B$5836&amp;MOC!$I$165,if(AND(MOC!$J$164=true,MOC!$J$165=true),MOC!$I$164&amp;$B$5836&amp;MOC!$I$165,$B$5836)))))," Double ","")</f>
        <v/>
      </c>
      <c r="H5876" s="780">
        <f t="shared" si="59"/>
        <v>40</v>
      </c>
    </row>
    <row r="5877">
      <c r="A5877" s="779"/>
      <c r="D5877" s="795" t="str">
        <f>if(Liquor!AR50=0,"",if(ISBLANK(Liquor!AR50),"",if(AND(MOC!$J$161=true,MOC!$J$162=false),MOC!$I$164&amp;Liquor!AO50,if(AND(MOC!$J$161=false,MOC!$J$162=true),Liquor!AO50&amp;MOC!$I$162,if(AND(MOC!$J$161=true,MOC!$J$162=true),MOC!$I$161&amp;Liquor!AO50&amp;MOC!$I$165,Liquor!AO50)))))</f>
        <v/>
      </c>
      <c r="E5877" s="450" t="str">
        <f>if(Liquor!AR50=0,"",if(ISBLANK(Liquor!AR50),"",Liquor!AR50))</f>
        <v/>
      </c>
      <c r="G5877" s="450" t="str">
        <f>Substitute(if(Liquor!AR50=0,"",if(ISBLANK(Liquor!AR50),"",if(AND(MOC!$J$164=true,MOC!$J$165=false),MOC!$I$164&amp;$B$5836,if(AND(MOC!$J$164=false,MOC!$J$165=true),$B$5836&amp;MOC!$I$165,if(AND(MOC!$J$164=true,MOC!$J$165=true),MOC!$I$164&amp;$B$5836&amp;MOC!$I$165,$B$5836)))))," Double ","")</f>
        <v/>
      </c>
      <c r="H5877" s="780">
        <f t="shared" si="59"/>
        <v>41</v>
      </c>
    </row>
    <row r="5878">
      <c r="A5878" s="779"/>
      <c r="D5878" s="795" t="str">
        <f>if(Liquor!AR51=0,"",if(ISBLANK(Liquor!AR51),"",if(AND(MOC!$J$161=true,MOC!$J$162=false),MOC!$I$164&amp;Liquor!AO51,if(AND(MOC!$J$161=false,MOC!$J$162=true),Liquor!AO51&amp;MOC!$I$162,if(AND(MOC!$J$161=true,MOC!$J$162=true),MOC!$I$161&amp;Liquor!AO51&amp;MOC!$I$165,Liquor!AO51)))))</f>
        <v/>
      </c>
      <c r="E5878" s="450" t="str">
        <f>if(Liquor!AR51=0,"",if(ISBLANK(Liquor!AR51),"",Liquor!AR51))</f>
        <v/>
      </c>
      <c r="G5878" s="450" t="str">
        <f>Substitute(if(Liquor!AR51=0,"",if(ISBLANK(Liquor!AR51),"",if(AND(MOC!$J$164=true,MOC!$J$165=false),MOC!$I$164&amp;$B$5836,if(AND(MOC!$J$164=false,MOC!$J$165=true),$B$5836&amp;MOC!$I$165,if(AND(MOC!$J$164=true,MOC!$J$165=true),MOC!$I$164&amp;$B$5836&amp;MOC!$I$165,$B$5836)))))," Double ","")</f>
        <v/>
      </c>
      <c r="H5878" s="780">
        <f t="shared" si="59"/>
        <v>42</v>
      </c>
    </row>
    <row r="5879">
      <c r="A5879" s="779"/>
      <c r="D5879" s="795" t="str">
        <f>if(Liquor!AR52=0,"",if(ISBLANK(Liquor!AR52),"",if(AND(MOC!$J$161=true,MOC!$J$162=false),MOC!$I$164&amp;Liquor!AO52,if(AND(MOC!$J$161=false,MOC!$J$162=true),Liquor!AO52&amp;MOC!$I$162,if(AND(MOC!$J$161=true,MOC!$J$162=true),MOC!$I$161&amp;Liquor!AO52&amp;MOC!$I$165,Liquor!AO52)))))</f>
        <v/>
      </c>
      <c r="E5879" s="450" t="str">
        <f>if(Liquor!AR52=0,"",if(ISBLANK(Liquor!AR52),"",Liquor!AR52))</f>
        <v/>
      </c>
      <c r="G5879" s="450" t="str">
        <f>Substitute(if(Liquor!AR52=0,"",if(ISBLANK(Liquor!AR52),"",if(AND(MOC!$J$164=true,MOC!$J$165=false),MOC!$I$164&amp;$B$5836,if(AND(MOC!$J$164=false,MOC!$J$165=true),$B$5836&amp;MOC!$I$165,if(AND(MOC!$J$164=true,MOC!$J$165=true),MOC!$I$164&amp;$B$5836&amp;MOC!$I$165,$B$5836)))))," Double ","")</f>
        <v/>
      </c>
      <c r="H5879" s="780">
        <f t="shared" si="59"/>
        <v>43</v>
      </c>
    </row>
    <row r="5880">
      <c r="A5880" s="779"/>
      <c r="D5880" s="795" t="str">
        <f>if(Liquor!AR53=0,"",if(ISBLANK(Liquor!AR53),"",if(AND(MOC!$J$161=true,MOC!$J$162=false),MOC!$I$164&amp;Liquor!AO53,if(AND(MOC!$J$161=false,MOC!$J$162=true),Liquor!AO53&amp;MOC!$I$162,if(AND(MOC!$J$161=true,MOC!$J$162=true),MOC!$I$161&amp;Liquor!AO53&amp;MOC!$I$165,Liquor!AO53)))))</f>
        <v/>
      </c>
      <c r="E5880" s="450" t="str">
        <f>if(Liquor!AR53=0,"",if(ISBLANK(Liquor!AR53),"",Liquor!AR53))</f>
        <v/>
      </c>
      <c r="G5880" s="450" t="str">
        <f>Substitute(if(Liquor!AR53=0,"",if(ISBLANK(Liquor!AR53),"",if(AND(MOC!$J$164=true,MOC!$J$165=false),MOC!$I$164&amp;$B$5836,if(AND(MOC!$J$164=false,MOC!$J$165=true),$B$5836&amp;MOC!$I$165,if(AND(MOC!$J$164=true,MOC!$J$165=true),MOC!$I$164&amp;$B$5836&amp;MOC!$I$165,$B$5836)))))," Double ","")</f>
        <v/>
      </c>
      <c r="H5880" s="780">
        <f t="shared" si="59"/>
        <v>44</v>
      </c>
    </row>
    <row r="5881">
      <c r="A5881" s="779"/>
      <c r="D5881" s="795" t="str">
        <f>if(Liquor!AR54=0,"",if(ISBLANK(Liquor!AR54),"",if(AND(MOC!$J$161=true,MOC!$J$162=false),MOC!$I$164&amp;Liquor!AO54,if(AND(MOC!$J$161=false,MOC!$J$162=true),Liquor!AO54&amp;MOC!$I$162,if(AND(MOC!$J$161=true,MOC!$J$162=true),MOC!$I$161&amp;Liquor!AO54&amp;MOC!$I$165,Liquor!AO54)))))</f>
        <v/>
      </c>
      <c r="E5881" s="450" t="str">
        <f>if(Liquor!AR54=0,"",if(ISBLANK(Liquor!AR54),"",Liquor!AR54))</f>
        <v/>
      </c>
      <c r="G5881" s="450" t="str">
        <f>Substitute(if(Liquor!AR54=0,"",if(ISBLANK(Liquor!AR54),"",if(AND(MOC!$J$164=true,MOC!$J$165=false),MOC!$I$164&amp;$B$5836,if(AND(MOC!$J$164=false,MOC!$J$165=true),$B$5836&amp;MOC!$I$165,if(AND(MOC!$J$164=true,MOC!$J$165=true),MOC!$I$164&amp;$B$5836&amp;MOC!$I$165,$B$5836)))))," Double ","")</f>
        <v/>
      </c>
      <c r="H5881" s="780">
        <f t="shared" si="59"/>
        <v>45</v>
      </c>
    </row>
    <row r="5882">
      <c r="A5882" s="779"/>
      <c r="D5882" s="795" t="str">
        <f>if(Liquor!AR55=0,"",if(ISBLANK(Liquor!AR55),"",if(AND(MOC!$J$161=true,MOC!$J$162=false),MOC!$I$164&amp;Liquor!AO55,if(AND(MOC!$J$161=false,MOC!$J$162=true),Liquor!AO55&amp;MOC!$I$162,if(AND(MOC!$J$161=true,MOC!$J$162=true),MOC!$I$161&amp;Liquor!AO55&amp;MOC!$I$165,Liquor!AO55)))))</f>
        <v/>
      </c>
      <c r="E5882" s="450" t="str">
        <f>if(Liquor!AR55=0,"",if(ISBLANK(Liquor!AR55),"",Liquor!AR55))</f>
        <v/>
      </c>
      <c r="G5882" s="450" t="str">
        <f>Substitute(if(Liquor!AR55=0,"",if(ISBLANK(Liquor!AR55),"",if(AND(MOC!$J$164=true,MOC!$J$165=false),MOC!$I$164&amp;$B$5836,if(AND(MOC!$J$164=false,MOC!$J$165=true),$B$5836&amp;MOC!$I$165,if(AND(MOC!$J$164=true,MOC!$J$165=true),MOC!$I$164&amp;$B$5836&amp;MOC!$I$165,$B$5836)))))," Double ","")</f>
        <v/>
      </c>
      <c r="H5882" s="780">
        <f t="shared" si="59"/>
        <v>46</v>
      </c>
    </row>
    <row r="5883">
      <c r="A5883" s="779"/>
      <c r="D5883" s="795" t="str">
        <f>if(Liquor!AR56=0,"",if(ISBLANK(Liquor!AR56),"",if(AND(MOC!$J$161=true,MOC!$J$162=false),MOC!$I$164&amp;Liquor!AO56,if(AND(MOC!$J$161=false,MOC!$J$162=true),Liquor!AO56&amp;MOC!$I$162,if(AND(MOC!$J$161=true,MOC!$J$162=true),MOC!$I$161&amp;Liquor!AO56&amp;MOC!$I$165,Liquor!AO56)))))</f>
        <v/>
      </c>
      <c r="E5883" s="450" t="str">
        <f>if(Liquor!AR56=0,"",if(ISBLANK(Liquor!AR56),"",Liquor!AR56))</f>
        <v/>
      </c>
      <c r="G5883" s="450" t="str">
        <f>Substitute(if(Liquor!AR56=0,"",if(ISBLANK(Liquor!AR56),"",if(AND(MOC!$J$164=true,MOC!$J$165=false),MOC!$I$164&amp;$B$5836,if(AND(MOC!$J$164=false,MOC!$J$165=true),$B$5836&amp;MOC!$I$165,if(AND(MOC!$J$164=true,MOC!$J$165=true),MOC!$I$164&amp;$B$5836&amp;MOC!$I$165,$B$5836)))))," Double ","")</f>
        <v/>
      </c>
      <c r="H5883" s="780">
        <f t="shared" si="59"/>
        <v>47</v>
      </c>
    </row>
    <row r="5884">
      <c r="A5884" s="779"/>
      <c r="D5884" s="795" t="str">
        <f>if(Liquor!AR57=0,"",if(ISBLANK(Liquor!AR57),"",if(AND(MOC!$J$161=true,MOC!$J$162=false),MOC!$I$164&amp;Liquor!AO57,if(AND(MOC!$J$161=false,MOC!$J$162=true),Liquor!AO57&amp;MOC!$I$162,if(AND(MOC!$J$161=true,MOC!$J$162=true),MOC!$I$161&amp;Liquor!AO57&amp;MOC!$I$165,Liquor!AO57)))))</f>
        <v/>
      </c>
      <c r="E5884" s="450" t="str">
        <f>if(Liquor!AR57=0,"",if(ISBLANK(Liquor!AR57),"",Liquor!AR57))</f>
        <v/>
      </c>
      <c r="G5884" s="450" t="str">
        <f>Substitute(if(Liquor!AR57=0,"",if(ISBLANK(Liquor!AR57),"",if(AND(MOC!$J$164=true,MOC!$J$165=false),MOC!$I$164&amp;$B$5836,if(AND(MOC!$J$164=false,MOC!$J$165=true),$B$5836&amp;MOC!$I$165,if(AND(MOC!$J$164=true,MOC!$J$165=true),MOC!$I$164&amp;$B$5836&amp;MOC!$I$165,$B$5836)))))," Double ","")</f>
        <v/>
      </c>
      <c r="H5884" s="780">
        <f t="shared" si="59"/>
        <v>48</v>
      </c>
    </row>
    <row r="5885">
      <c r="A5885" s="779"/>
      <c r="D5885" s="795" t="str">
        <f>if(Liquor!AR58=0,"",if(ISBLANK(Liquor!AR58),"",if(AND(MOC!$J$161=true,MOC!$J$162=false),MOC!$I$164&amp;Liquor!AO58,if(AND(MOC!$J$161=false,MOC!$J$162=true),Liquor!AO58&amp;MOC!$I$162,if(AND(MOC!$J$161=true,MOC!$J$162=true),MOC!$I$161&amp;Liquor!AO58&amp;MOC!$I$165,Liquor!AO58)))))</f>
        <v/>
      </c>
      <c r="E5885" s="450" t="str">
        <f>if(Liquor!AR58=0,"",if(ISBLANK(Liquor!AR58),"",Liquor!AR58))</f>
        <v/>
      </c>
      <c r="G5885" s="450" t="str">
        <f>Substitute(if(Liquor!AR58=0,"",if(ISBLANK(Liquor!AR58),"",if(AND(MOC!$J$164=true,MOC!$J$165=false),MOC!$I$164&amp;$B$5836,if(AND(MOC!$J$164=false,MOC!$J$165=true),$B$5836&amp;MOC!$I$165,if(AND(MOC!$J$164=true,MOC!$J$165=true),MOC!$I$164&amp;$B$5836&amp;MOC!$I$165,$B$5836)))))," Double ","")</f>
        <v/>
      </c>
      <c r="H5885" s="780">
        <f t="shared" si="59"/>
        <v>49</v>
      </c>
    </row>
    <row r="5886">
      <c r="A5886" s="779"/>
      <c r="D5886" s="795" t="str">
        <f>if(Liquor!AR59=0,"",if(ISBLANK(Liquor!AR59),"",if(AND(MOC!$J$161=true,MOC!$J$162=false),MOC!$I$164&amp;Liquor!AO59,if(AND(MOC!$J$161=false,MOC!$J$162=true),Liquor!AO59&amp;MOC!$I$162,if(AND(MOC!$J$161=true,MOC!$J$162=true),MOC!$I$161&amp;Liquor!AO59&amp;MOC!$I$165,Liquor!AO59)))))</f>
        <v/>
      </c>
      <c r="E5886" s="450" t="str">
        <f>if(Liquor!AR59=0,"",if(ISBLANK(Liquor!AR59),"",Liquor!AR59))</f>
        <v/>
      </c>
      <c r="G5886" s="450" t="str">
        <f>Substitute(if(Liquor!AR59=0,"",if(ISBLANK(Liquor!AR59),"",if(AND(MOC!$J$164=true,MOC!$J$165=false),MOC!$I$164&amp;$B$5836,if(AND(MOC!$J$164=false,MOC!$J$165=true),$B$5836&amp;MOC!$I$165,if(AND(MOC!$J$164=true,MOC!$J$165=true),MOC!$I$164&amp;$B$5836&amp;MOC!$I$165,$B$5836)))))," Double ","")</f>
        <v/>
      </c>
      <c r="H5886" s="780">
        <f t="shared" si="59"/>
        <v>50</v>
      </c>
    </row>
    <row r="5887">
      <c r="A5887" s="779"/>
      <c r="D5887" s="795" t="str">
        <f>if(Liquor!AR60=0,"",if(ISBLANK(Liquor!AR60),"",if(AND(MOC!$J$161=true,MOC!$J$162=false),MOC!$I$164&amp;Liquor!AO60,if(AND(MOC!$J$161=false,MOC!$J$162=true),Liquor!AO60&amp;MOC!$I$162,if(AND(MOC!$J$161=true,MOC!$J$162=true),MOC!$I$161&amp;Liquor!AO60&amp;MOC!$I$165,Liquor!AO60)))))</f>
        <v/>
      </c>
      <c r="E5887" s="450" t="str">
        <f>if(Liquor!AR60=0,"",if(ISBLANK(Liquor!AR60),"",Liquor!AR60))</f>
        <v/>
      </c>
      <c r="G5887" s="450" t="str">
        <f>Substitute(if(Liquor!AR60=0,"",if(ISBLANK(Liquor!AR60),"",if(AND(MOC!$J$164=true,MOC!$J$165=false),MOC!$I$164&amp;$B$5836,if(AND(MOC!$J$164=false,MOC!$J$165=true),$B$5836&amp;MOC!$I$165,if(AND(MOC!$J$164=true,MOC!$J$165=true),MOC!$I$164&amp;$B$5836&amp;MOC!$I$165,$B$5836)))))," Double ","")</f>
        <v/>
      </c>
      <c r="H5887" s="780">
        <f t="shared" si="59"/>
        <v>51</v>
      </c>
    </row>
    <row r="5888">
      <c r="A5888" s="779"/>
      <c r="D5888" s="795" t="str">
        <f>if(Liquor!AR61=0,"",if(ISBLANK(Liquor!AR61),"",if(AND(MOC!$J$161=true,MOC!$J$162=false),MOC!$I$164&amp;Liquor!AO61,if(AND(MOC!$J$161=false,MOC!$J$162=true),Liquor!AO61&amp;MOC!$I$162,if(AND(MOC!$J$161=true,MOC!$J$162=true),MOC!$I$161&amp;Liquor!AO61&amp;MOC!$I$165,Liquor!AO61)))))</f>
        <v/>
      </c>
      <c r="E5888" s="450" t="str">
        <f>if(Liquor!AR61=0,"",if(ISBLANK(Liquor!AR61),"",Liquor!AR61))</f>
        <v/>
      </c>
      <c r="G5888" s="450" t="str">
        <f>Substitute(if(Liquor!AR61=0,"",if(ISBLANK(Liquor!AR61),"",if(AND(MOC!$J$164=true,MOC!$J$165=false),MOC!$I$164&amp;$B$5836,if(AND(MOC!$J$164=false,MOC!$J$165=true),$B$5836&amp;MOC!$I$165,if(AND(MOC!$J$164=true,MOC!$J$165=true),MOC!$I$164&amp;$B$5836&amp;MOC!$I$165,$B$5836)))))," Double ","")</f>
        <v/>
      </c>
      <c r="H5888" s="780">
        <f t="shared" si="59"/>
        <v>52</v>
      </c>
    </row>
    <row r="5889">
      <c r="A5889" s="779"/>
      <c r="D5889" s="795" t="str">
        <f>if(Liquor!AR62=0,"",if(ISBLANK(Liquor!AR62),"",if(AND(MOC!$J$161=true,MOC!$J$162=false),MOC!$I$164&amp;Liquor!AO62,if(AND(MOC!$J$161=false,MOC!$J$162=true),Liquor!AO62&amp;MOC!$I$162,if(AND(MOC!$J$161=true,MOC!$J$162=true),MOC!$I$161&amp;Liquor!AO62&amp;MOC!$I$165,Liquor!AO62)))))</f>
        <v/>
      </c>
      <c r="E5889" s="450" t="str">
        <f>if(Liquor!AR62=0,"",if(ISBLANK(Liquor!AR62),"",Liquor!AR62))</f>
        <v/>
      </c>
      <c r="G5889" s="450" t="str">
        <f>Substitute(if(Liquor!AR62=0,"",if(ISBLANK(Liquor!AR62),"",if(AND(MOC!$J$164=true,MOC!$J$165=false),MOC!$I$164&amp;$B$5836,if(AND(MOC!$J$164=false,MOC!$J$165=true),$B$5836&amp;MOC!$I$165,if(AND(MOC!$J$164=true,MOC!$J$165=true),MOC!$I$164&amp;$B$5836&amp;MOC!$I$165,$B$5836)))))," Double ","")</f>
        <v/>
      </c>
      <c r="H5889" s="780">
        <f t="shared" si="59"/>
        <v>53</v>
      </c>
    </row>
    <row r="5890">
      <c r="A5890" s="779"/>
      <c r="D5890" s="795" t="str">
        <f>if(Liquor!AR63=0,"",if(ISBLANK(Liquor!AR63),"",if(AND(MOC!$J$161=true,MOC!$J$162=false),MOC!$I$164&amp;Liquor!AO63,if(AND(MOC!$J$161=false,MOC!$J$162=true),Liquor!AO63&amp;MOC!$I$162,if(AND(MOC!$J$161=true,MOC!$J$162=true),MOC!$I$161&amp;Liquor!AO63&amp;MOC!$I$165,Liquor!AO63)))))</f>
        <v/>
      </c>
      <c r="E5890" s="450" t="str">
        <f>if(Liquor!AR63=0,"",if(ISBLANK(Liquor!AR63),"",Liquor!AR63))</f>
        <v/>
      </c>
      <c r="G5890" s="450" t="str">
        <f>Substitute(if(Liquor!AR63=0,"",if(ISBLANK(Liquor!AR63),"",if(AND(MOC!$J$164=true,MOC!$J$165=false),MOC!$I$164&amp;$B$5836,if(AND(MOC!$J$164=false,MOC!$J$165=true),$B$5836&amp;MOC!$I$165,if(AND(MOC!$J$164=true,MOC!$J$165=true),MOC!$I$164&amp;$B$5836&amp;MOC!$I$165,$B$5836)))))," Double ","")</f>
        <v/>
      </c>
      <c r="H5890" s="780">
        <f t="shared" si="59"/>
        <v>54</v>
      </c>
    </row>
    <row r="5891">
      <c r="A5891" s="779"/>
      <c r="D5891" s="795" t="str">
        <f>if(Liquor!AR64=0,"",if(ISBLANK(Liquor!AR64),"",if(AND(MOC!$J$161=true,MOC!$J$162=false),MOC!$I$164&amp;Liquor!AO64,if(AND(MOC!$J$161=false,MOC!$J$162=true),Liquor!AO64&amp;MOC!$I$162,if(AND(MOC!$J$161=true,MOC!$J$162=true),MOC!$I$161&amp;Liquor!AO64&amp;MOC!$I$165,Liquor!AO64)))))</f>
        <v/>
      </c>
      <c r="E5891" s="450" t="str">
        <f>if(Liquor!AR64=0,"",if(ISBLANK(Liquor!AR64),"",Liquor!AR64))</f>
        <v/>
      </c>
      <c r="G5891" s="450" t="str">
        <f>Substitute(if(Liquor!AR64=0,"",if(ISBLANK(Liquor!AR64),"",if(AND(MOC!$J$164=true,MOC!$J$165=false),MOC!$I$164&amp;$B$5836,if(AND(MOC!$J$164=false,MOC!$J$165=true),$B$5836&amp;MOC!$I$165,if(AND(MOC!$J$164=true,MOC!$J$165=true),MOC!$I$164&amp;$B$5836&amp;MOC!$I$165,$B$5836)))))," Double ","")</f>
        <v/>
      </c>
      <c r="H5891" s="780">
        <f t="shared" si="59"/>
        <v>55</v>
      </c>
    </row>
    <row r="5892">
      <c r="A5892" s="779"/>
      <c r="D5892" s="795" t="str">
        <f>if(Liquor!AR65=0,"",if(ISBLANK(Liquor!AR65),"",if(AND(MOC!$J$161=true,MOC!$J$162=false),MOC!$I$164&amp;Liquor!AO65,if(AND(MOC!$J$161=false,MOC!$J$162=true),Liquor!AO65&amp;MOC!$I$162,if(AND(MOC!$J$161=true,MOC!$J$162=true),MOC!$I$161&amp;Liquor!AO65&amp;MOC!$I$165,Liquor!AO65)))))</f>
        <v/>
      </c>
      <c r="E5892" s="450" t="str">
        <f>if(Liquor!AR65=0,"",if(ISBLANK(Liquor!AR65),"",Liquor!AR65))</f>
        <v/>
      </c>
      <c r="G5892" s="450" t="str">
        <f>Substitute(if(Liquor!AR65=0,"",if(ISBLANK(Liquor!AR65),"",if(AND(MOC!$J$164=true,MOC!$J$165=false),MOC!$I$164&amp;$B$5836,if(AND(MOC!$J$164=false,MOC!$J$165=true),$B$5836&amp;MOC!$I$165,if(AND(MOC!$J$164=true,MOC!$J$165=true),MOC!$I$164&amp;$B$5836&amp;MOC!$I$165,$B$5836)))))," Double ","")</f>
        <v/>
      </c>
      <c r="H5892" s="780">
        <f t="shared" si="59"/>
        <v>56</v>
      </c>
    </row>
    <row r="5893">
      <c r="A5893" s="779"/>
      <c r="D5893" s="795" t="str">
        <f>if(Liquor!AR66=0,"",if(ISBLANK(Liquor!AR66),"",if(AND(MOC!$J$161=true,MOC!$J$162=false),MOC!$I$164&amp;Liquor!AO66,if(AND(MOC!$J$161=false,MOC!$J$162=true),Liquor!AO66&amp;MOC!$I$162,if(AND(MOC!$J$161=true,MOC!$J$162=true),MOC!$I$161&amp;Liquor!AO66&amp;MOC!$I$165,Liquor!AO66)))))</f>
        <v/>
      </c>
      <c r="E5893" s="450" t="str">
        <f>if(Liquor!AR66=0,"",if(ISBLANK(Liquor!AR66),"",Liquor!AR66))</f>
        <v/>
      </c>
      <c r="G5893" s="450" t="str">
        <f>Substitute(if(Liquor!AR66=0,"",if(ISBLANK(Liquor!AR66),"",if(AND(MOC!$J$164=true,MOC!$J$165=false),MOC!$I$164&amp;$B$5836,if(AND(MOC!$J$164=false,MOC!$J$165=true),$B$5836&amp;MOC!$I$165,if(AND(MOC!$J$164=true,MOC!$J$165=true),MOC!$I$164&amp;$B$5836&amp;MOC!$I$165,$B$5836)))))," Double ","")</f>
        <v/>
      </c>
      <c r="H5893" s="780">
        <f t="shared" si="59"/>
        <v>57</v>
      </c>
    </row>
    <row r="5894">
      <c r="A5894" s="779"/>
      <c r="D5894" s="795" t="str">
        <f>if(Liquor!AR67=0,"",if(ISBLANK(Liquor!AR67),"",if(AND(MOC!$J$161=true,MOC!$J$162=false),MOC!$I$164&amp;Liquor!AO67,if(AND(MOC!$J$161=false,MOC!$J$162=true),Liquor!AO67&amp;MOC!$I$162,if(AND(MOC!$J$161=true,MOC!$J$162=true),MOC!$I$161&amp;Liquor!AO67&amp;MOC!$I$165,Liquor!AO67)))))</f>
        <v/>
      </c>
      <c r="E5894" s="450" t="str">
        <f>if(Liquor!AR67=0,"",if(ISBLANK(Liquor!AR67),"",Liquor!AR67))</f>
        <v/>
      </c>
      <c r="G5894" s="450" t="str">
        <f>Substitute(if(Liquor!AR67=0,"",if(ISBLANK(Liquor!AR67),"",if(AND(MOC!$J$164=true,MOC!$J$165=false),MOC!$I$164&amp;$B$5836,if(AND(MOC!$J$164=false,MOC!$J$165=true),$B$5836&amp;MOC!$I$165,if(AND(MOC!$J$164=true,MOC!$J$165=true),MOC!$I$164&amp;$B$5836&amp;MOC!$I$165,$B$5836)))))," Double ","")</f>
        <v/>
      </c>
      <c r="H5894" s="780">
        <f t="shared" si="59"/>
        <v>58</v>
      </c>
    </row>
    <row r="5895">
      <c r="A5895" s="779"/>
      <c r="D5895" s="795" t="str">
        <f>if(Liquor!AR68=0,"",if(ISBLANK(Liquor!AR68),"",if(AND(MOC!$J$161=true,MOC!$J$162=false),MOC!$I$164&amp;Liquor!AO68,if(AND(MOC!$J$161=false,MOC!$J$162=true),Liquor!AO68&amp;MOC!$I$162,if(AND(MOC!$J$161=true,MOC!$J$162=true),MOC!$I$161&amp;Liquor!AO68&amp;MOC!$I$165,Liquor!AO68)))))</f>
        <v/>
      </c>
      <c r="E5895" s="450" t="str">
        <f>if(Liquor!AR68=0,"",if(ISBLANK(Liquor!AR68),"",Liquor!AR68))</f>
        <v/>
      </c>
      <c r="G5895" s="450" t="str">
        <f>Substitute(if(Liquor!AR68=0,"",if(ISBLANK(Liquor!AR68),"",if(AND(MOC!$J$164=true,MOC!$J$165=false),MOC!$I$164&amp;$B$5836,if(AND(MOC!$J$164=false,MOC!$J$165=true),$B$5836&amp;MOC!$I$165,if(AND(MOC!$J$164=true,MOC!$J$165=true),MOC!$I$164&amp;$B$5836&amp;MOC!$I$165,$B$5836)))))," Double ","")</f>
        <v/>
      </c>
      <c r="H5895" s="780">
        <f t="shared" si="59"/>
        <v>59</v>
      </c>
    </row>
    <row r="5896">
      <c r="A5896" s="779"/>
      <c r="D5896" s="795" t="str">
        <f>if(Liquor!AR69=0,"",if(ISBLANK(Liquor!AR69),"",if(AND(MOC!$J$161=true,MOC!$J$162=false),MOC!$I$164&amp;Liquor!AO69,if(AND(MOC!$J$161=false,MOC!$J$162=true),Liquor!AO69&amp;MOC!$I$162,if(AND(MOC!$J$161=true,MOC!$J$162=true),MOC!$I$161&amp;Liquor!AO69&amp;MOC!$I$165,Liquor!AO69)))))</f>
        <v/>
      </c>
      <c r="E5896" s="450" t="str">
        <f>if(Liquor!AR69=0,"",if(ISBLANK(Liquor!AR69),"",Liquor!AR69))</f>
        <v/>
      </c>
      <c r="G5896" s="450" t="str">
        <f>Substitute(if(Liquor!AR69=0,"",if(ISBLANK(Liquor!AR69),"",if(AND(MOC!$J$164=true,MOC!$J$165=false),MOC!$I$164&amp;$B$5836,if(AND(MOC!$J$164=false,MOC!$J$165=true),$B$5836&amp;MOC!$I$165,if(AND(MOC!$J$164=true,MOC!$J$165=true),MOC!$I$164&amp;$B$5836&amp;MOC!$I$165,$B$5836)))))," Double ","")</f>
        <v/>
      </c>
      <c r="H5896" s="780">
        <f t="shared" si="59"/>
        <v>60</v>
      </c>
    </row>
    <row r="5897">
      <c r="A5897" s="779"/>
      <c r="D5897" s="795" t="str">
        <f>if(Liquor!AR70=0,"",if(ISBLANK(Liquor!AR70),"",if(AND(MOC!$J$161=true,MOC!$J$162=false),MOC!$I$164&amp;Liquor!AO70,if(AND(MOC!$J$161=false,MOC!$J$162=true),Liquor!AO70&amp;MOC!$I$162,if(AND(MOC!$J$161=true,MOC!$J$162=true),MOC!$I$161&amp;Liquor!AO70&amp;MOC!$I$165,Liquor!AO70)))))</f>
        <v/>
      </c>
      <c r="E5897" s="450" t="str">
        <f>if(Liquor!AR70=0,"",if(ISBLANK(Liquor!AR70),"",Liquor!AR70))</f>
        <v/>
      </c>
      <c r="G5897" s="450" t="str">
        <f>Substitute(if(Liquor!AR70=0,"",if(ISBLANK(Liquor!AR70),"",if(AND(MOC!$J$164=true,MOC!$J$165=false),MOC!$I$164&amp;$B$5836,if(AND(MOC!$J$164=false,MOC!$J$165=true),$B$5836&amp;MOC!$I$165,if(AND(MOC!$J$164=true,MOC!$J$165=true),MOC!$I$164&amp;$B$5836&amp;MOC!$I$165,$B$5836)))))," Double ","")</f>
        <v/>
      </c>
      <c r="H5897" s="780">
        <f t="shared" si="59"/>
        <v>61</v>
      </c>
    </row>
    <row r="5898">
      <c r="A5898" s="779"/>
      <c r="D5898" s="795" t="str">
        <f>if(Liquor!AR71=0,"",if(ISBLANK(Liquor!AR71),"",if(AND(MOC!$J$161=true,MOC!$J$162=false),MOC!$I$164&amp;Liquor!AO71,if(AND(MOC!$J$161=false,MOC!$J$162=true),Liquor!AO71&amp;MOC!$I$162,if(AND(MOC!$J$161=true,MOC!$J$162=true),MOC!$I$161&amp;Liquor!AO71&amp;MOC!$I$165,Liquor!AO71)))))</f>
        <v/>
      </c>
      <c r="E5898" s="450" t="str">
        <f>if(Liquor!AR71=0,"",if(ISBLANK(Liquor!AR71),"",Liquor!AR71))</f>
        <v/>
      </c>
      <c r="G5898" s="450" t="str">
        <f>Substitute(if(Liquor!AR71=0,"",if(ISBLANK(Liquor!AR71),"",if(AND(MOC!$J$164=true,MOC!$J$165=false),MOC!$I$164&amp;$B$5836,if(AND(MOC!$J$164=false,MOC!$J$165=true),$B$5836&amp;MOC!$I$165,if(AND(MOC!$J$164=true,MOC!$J$165=true),MOC!$I$164&amp;$B$5836&amp;MOC!$I$165,$B$5836)))))," Double ","")</f>
        <v/>
      </c>
      <c r="H5898" s="780">
        <f t="shared" si="59"/>
        <v>62</v>
      </c>
    </row>
    <row r="5899">
      <c r="A5899" s="779"/>
      <c r="D5899" s="795" t="str">
        <f>if(Liquor!AR72=0,"",if(ISBLANK(Liquor!AR72),"",if(AND(MOC!$J$161=true,MOC!$J$162=false),MOC!$I$164&amp;Liquor!AO72,if(AND(MOC!$J$161=false,MOC!$J$162=true),Liquor!AO72&amp;MOC!$I$162,if(AND(MOC!$J$161=true,MOC!$J$162=true),MOC!$I$161&amp;Liquor!AO72&amp;MOC!$I$165,Liquor!AO72)))))</f>
        <v/>
      </c>
      <c r="E5899" s="450" t="str">
        <f>if(Liquor!AR72=0,"",if(ISBLANK(Liquor!AR72),"",Liquor!AR72))</f>
        <v/>
      </c>
      <c r="G5899" s="450" t="str">
        <f>Substitute(if(Liquor!AR72=0,"",if(ISBLANK(Liquor!AR72),"",if(AND(MOC!$J$164=true,MOC!$J$165=false),MOC!$I$164&amp;$B$5836,if(AND(MOC!$J$164=false,MOC!$J$165=true),$B$5836&amp;MOC!$I$165,if(AND(MOC!$J$164=true,MOC!$J$165=true),MOC!$I$164&amp;$B$5836&amp;MOC!$I$165,$B$5836)))))," Double ","")</f>
        <v/>
      </c>
      <c r="H5899" s="780">
        <f t="shared" si="59"/>
        <v>63</v>
      </c>
    </row>
    <row r="5900">
      <c r="A5900" s="779"/>
      <c r="D5900" s="795" t="str">
        <f>if(Liquor!AR73=0,"",if(ISBLANK(Liquor!AR73),"",if(AND(MOC!$J$161=true,MOC!$J$162=false),MOC!$I$164&amp;Liquor!AO73,if(AND(MOC!$J$161=false,MOC!$J$162=true),Liquor!AO73&amp;MOC!$I$162,if(AND(MOC!$J$161=true,MOC!$J$162=true),MOC!$I$161&amp;Liquor!AO73&amp;MOC!$I$165,Liquor!AO73)))))</f>
        <v/>
      </c>
      <c r="E5900" s="450" t="str">
        <f>if(Liquor!AR73=0,"",if(ISBLANK(Liquor!AR73),"",Liquor!AR73))</f>
        <v/>
      </c>
      <c r="G5900" s="450" t="str">
        <f>Substitute(if(Liquor!AR73=0,"",if(ISBLANK(Liquor!AR73),"",if(AND(MOC!$J$164=true,MOC!$J$165=false),MOC!$I$164&amp;$B$5836,if(AND(MOC!$J$164=false,MOC!$J$165=true),$B$5836&amp;MOC!$I$165,if(AND(MOC!$J$164=true,MOC!$J$165=true),MOC!$I$164&amp;$B$5836&amp;MOC!$I$165,$B$5836)))))," Double ","")</f>
        <v/>
      </c>
      <c r="H5900" s="780">
        <f t="shared" si="59"/>
        <v>64</v>
      </c>
    </row>
    <row r="5901">
      <c r="A5901" s="779"/>
      <c r="D5901" s="795" t="str">
        <f>if(Liquor!AR74=0,"",if(ISBLANK(Liquor!AR74),"",if(AND(MOC!$J$161=true,MOC!$J$162=false),MOC!$I$164&amp;Liquor!AO74,if(AND(MOC!$J$161=false,MOC!$J$162=true),Liquor!AO74&amp;MOC!$I$162,if(AND(MOC!$J$161=true,MOC!$J$162=true),MOC!$I$161&amp;Liquor!AO74&amp;MOC!$I$165,Liquor!AO74)))))</f>
        <v/>
      </c>
      <c r="E5901" s="450" t="str">
        <f>if(Liquor!AR74=0,"",if(ISBLANK(Liquor!AR74),"",Liquor!AR74))</f>
        <v/>
      </c>
      <c r="G5901" s="450" t="str">
        <f>Substitute(if(Liquor!AR74=0,"",if(ISBLANK(Liquor!AR74),"",if(AND(MOC!$J$164=true,MOC!$J$165=false),MOC!$I$164&amp;$B$5836,if(AND(MOC!$J$164=false,MOC!$J$165=true),$B$5836&amp;MOC!$I$165,if(AND(MOC!$J$164=true,MOC!$J$165=true),MOC!$I$164&amp;$B$5836&amp;MOC!$I$165,$B$5836)))))," Double ","")</f>
        <v/>
      </c>
      <c r="H5901" s="780">
        <f t="shared" si="59"/>
        <v>65</v>
      </c>
    </row>
    <row r="5902">
      <c r="A5902" s="779"/>
      <c r="D5902" s="795" t="str">
        <f>if(Liquor!AR75=0,"",if(ISBLANK(Liquor!AR75),"",if(AND(MOC!$J$161=true,MOC!$J$162=false),MOC!$I$164&amp;Liquor!AO75,if(AND(MOC!$J$161=false,MOC!$J$162=true),Liquor!AO75&amp;MOC!$I$162,if(AND(MOC!$J$161=true,MOC!$J$162=true),MOC!$I$161&amp;Liquor!AO75&amp;MOC!$I$165,Liquor!AO75)))))</f>
        <v/>
      </c>
      <c r="E5902" s="450" t="str">
        <f>if(Liquor!AR75=0,"",if(ISBLANK(Liquor!AR75),"",Liquor!AR75))</f>
        <v/>
      </c>
      <c r="G5902" s="450" t="str">
        <f>Substitute(if(Liquor!AR75=0,"",if(ISBLANK(Liquor!AR75),"",if(AND(MOC!$J$164=true,MOC!$J$165=false),MOC!$I$164&amp;$B$5836,if(AND(MOC!$J$164=false,MOC!$J$165=true),$B$5836&amp;MOC!$I$165,if(AND(MOC!$J$164=true,MOC!$J$165=true),MOC!$I$164&amp;$B$5836&amp;MOC!$I$165,$B$5836)))))," Double ","")</f>
        <v/>
      </c>
      <c r="H5902" s="780">
        <f t="shared" si="59"/>
        <v>66</v>
      </c>
    </row>
    <row r="5903">
      <c r="A5903" s="779"/>
      <c r="D5903" s="795" t="str">
        <f>if(Liquor!AR76=0,"",if(ISBLANK(Liquor!AR76),"",if(AND(MOC!$J$161=true,MOC!$J$162=false),MOC!$I$164&amp;Liquor!AO76,if(AND(MOC!$J$161=false,MOC!$J$162=true),Liquor!AO76&amp;MOC!$I$162,if(AND(MOC!$J$161=true,MOC!$J$162=true),MOC!$I$161&amp;Liquor!AO76&amp;MOC!$I$165,Liquor!AO76)))))</f>
        <v/>
      </c>
      <c r="E5903" s="450" t="str">
        <f>if(Liquor!AR76=0,"",if(ISBLANK(Liquor!AR76),"",Liquor!AR76))</f>
        <v/>
      </c>
      <c r="G5903" s="450" t="str">
        <f>Substitute(if(Liquor!AR76=0,"",if(ISBLANK(Liquor!AR76),"",if(AND(MOC!$J$164=true,MOC!$J$165=false),MOC!$I$164&amp;$B$5836,if(AND(MOC!$J$164=false,MOC!$J$165=true),$B$5836&amp;MOC!$I$165,if(AND(MOC!$J$164=true,MOC!$J$165=true),MOC!$I$164&amp;$B$5836&amp;MOC!$I$165,$B$5836)))))," Double ","")</f>
        <v/>
      </c>
      <c r="H5903" s="780">
        <f t="shared" si="59"/>
        <v>67</v>
      </c>
    </row>
    <row r="5904">
      <c r="A5904" s="779"/>
      <c r="D5904" s="795" t="str">
        <f>if(Liquor!AR77=0,"",if(ISBLANK(Liquor!AR77),"",if(AND(MOC!$J$161=true,MOC!$J$162=false),MOC!$I$164&amp;Liquor!AO77,if(AND(MOC!$J$161=false,MOC!$J$162=true),Liquor!AO77&amp;MOC!$I$162,if(AND(MOC!$J$161=true,MOC!$J$162=true),MOC!$I$161&amp;Liquor!AO77&amp;MOC!$I$165,Liquor!AO77)))))</f>
        <v/>
      </c>
      <c r="E5904" s="450" t="str">
        <f>if(Liquor!AR77=0,"",if(ISBLANK(Liquor!AR77),"",Liquor!AR77))</f>
        <v/>
      </c>
      <c r="G5904" s="450" t="str">
        <f>Substitute(if(Liquor!AR77=0,"",if(ISBLANK(Liquor!AR77),"",if(AND(MOC!$J$164=true,MOC!$J$165=false),MOC!$I$164&amp;$B$5836,if(AND(MOC!$J$164=false,MOC!$J$165=true),$B$5836&amp;MOC!$I$165,if(AND(MOC!$J$164=true,MOC!$J$165=true),MOC!$I$164&amp;$B$5836&amp;MOC!$I$165,$B$5836)))))," Double ","")</f>
        <v/>
      </c>
      <c r="H5904" s="780">
        <f t="shared" si="59"/>
        <v>68</v>
      </c>
    </row>
    <row r="5905">
      <c r="A5905" s="779"/>
      <c r="D5905" s="795" t="str">
        <f>if(Liquor!AR78=0,"",if(ISBLANK(Liquor!AR78),"",if(AND(MOC!$J$161=true,MOC!$J$162=false),MOC!$I$164&amp;Liquor!AO78,if(AND(MOC!$J$161=false,MOC!$J$162=true),Liquor!AO78&amp;MOC!$I$162,if(AND(MOC!$J$161=true,MOC!$J$162=true),MOC!$I$161&amp;Liquor!AO78&amp;MOC!$I$165,Liquor!AO78)))))</f>
        <v/>
      </c>
      <c r="E5905" s="450" t="str">
        <f>if(Liquor!AR78=0,"",if(ISBLANK(Liquor!AR78),"",Liquor!AR78))</f>
        <v/>
      </c>
      <c r="G5905" s="450" t="str">
        <f>Substitute(if(Liquor!AR78=0,"",if(ISBLANK(Liquor!AR78),"",if(AND(MOC!$J$164=true,MOC!$J$165=false),MOC!$I$164&amp;$B$5836,if(AND(MOC!$J$164=false,MOC!$J$165=true),$B$5836&amp;MOC!$I$165,if(AND(MOC!$J$164=true,MOC!$J$165=true),MOC!$I$164&amp;$B$5836&amp;MOC!$I$165,$B$5836)))))," Double ","")</f>
        <v/>
      </c>
      <c r="H5905" s="780">
        <f t="shared" si="59"/>
        <v>69</v>
      </c>
    </row>
    <row r="5906">
      <c r="A5906" s="779"/>
      <c r="D5906" s="795" t="str">
        <f>if(Liquor!AR79=0,"",if(ISBLANK(Liquor!AR79),"",if(AND(MOC!$J$161=true,MOC!$J$162=false),MOC!$I$164&amp;Liquor!AO79,if(AND(MOC!$J$161=false,MOC!$J$162=true),Liquor!AO79&amp;MOC!$I$162,if(AND(MOC!$J$161=true,MOC!$J$162=true),MOC!$I$161&amp;Liquor!AO79&amp;MOC!$I$165,Liquor!AO79)))))</f>
        <v/>
      </c>
      <c r="E5906" s="450" t="str">
        <f>if(Liquor!AR79=0,"",if(ISBLANK(Liquor!AR79),"",Liquor!AR79))</f>
        <v/>
      </c>
      <c r="G5906" s="450" t="str">
        <f>Substitute(if(Liquor!AR79=0,"",if(ISBLANK(Liquor!AR79),"",if(AND(MOC!$J$164=true,MOC!$J$165=false),MOC!$I$164&amp;$B$5836,if(AND(MOC!$J$164=false,MOC!$J$165=true),$B$5836&amp;MOC!$I$165,if(AND(MOC!$J$164=true,MOC!$J$165=true),MOC!$I$164&amp;$B$5836&amp;MOC!$I$165,$B$5836)))))," Double ","")</f>
        <v/>
      </c>
      <c r="H5906" s="780">
        <f t="shared" si="59"/>
        <v>70</v>
      </c>
    </row>
    <row r="5907">
      <c r="A5907" s="779"/>
      <c r="D5907" s="795" t="str">
        <f>if(Liquor!AR80=0,"",if(ISBLANK(Liquor!AR80),"",if(AND(MOC!$J$161=true,MOC!$J$162=false),MOC!$I$164&amp;Liquor!AO80,if(AND(MOC!$J$161=false,MOC!$J$162=true),Liquor!AO80&amp;MOC!$I$162,if(AND(MOC!$J$161=true,MOC!$J$162=true),MOC!$I$161&amp;Liquor!AO80&amp;MOC!$I$165,Liquor!AO80)))))</f>
        <v/>
      </c>
      <c r="E5907" s="450" t="str">
        <f>if(Liquor!AR80=0,"",if(ISBLANK(Liquor!AR80),"",Liquor!AR80))</f>
        <v/>
      </c>
      <c r="G5907" s="450" t="str">
        <f>Substitute(if(Liquor!AR80=0,"",if(ISBLANK(Liquor!AR80),"",if(AND(MOC!$J$164=true,MOC!$J$165=false),MOC!$I$164&amp;$B$5836,if(AND(MOC!$J$164=false,MOC!$J$165=true),$B$5836&amp;MOC!$I$165,if(AND(MOC!$J$164=true,MOC!$J$165=true),MOC!$I$164&amp;$B$5836&amp;MOC!$I$165,$B$5836)))))," Double ","")</f>
        <v/>
      </c>
      <c r="H5907" s="780">
        <f t="shared" si="59"/>
        <v>71</v>
      </c>
    </row>
    <row r="5908">
      <c r="A5908" s="779"/>
      <c r="D5908" s="795" t="str">
        <f>if(Liquor!AR81=0,"",if(ISBLANK(Liquor!AR81),"",if(AND(MOC!$J$161=true,MOC!$J$162=false),MOC!$I$164&amp;Liquor!AO81,if(AND(MOC!$J$161=false,MOC!$J$162=true),Liquor!AO81&amp;MOC!$I$162,if(AND(MOC!$J$161=true,MOC!$J$162=true),MOC!$I$161&amp;Liquor!AO81&amp;MOC!$I$165,Liquor!AO81)))))</f>
        <v/>
      </c>
      <c r="E5908" s="450" t="str">
        <f>if(Liquor!AR81=0,"",if(ISBLANK(Liquor!AR81),"",Liquor!AR81))</f>
        <v/>
      </c>
      <c r="G5908" s="450" t="str">
        <f>Substitute(if(Liquor!AR81=0,"",if(ISBLANK(Liquor!AR81),"",if(AND(MOC!$J$164=true,MOC!$J$165=false),MOC!$I$164&amp;$B$5836,if(AND(MOC!$J$164=false,MOC!$J$165=true),$B$5836&amp;MOC!$I$165,if(AND(MOC!$J$164=true,MOC!$J$165=true),MOC!$I$164&amp;$B$5836&amp;MOC!$I$165,$B$5836)))))," Double ","")</f>
        <v/>
      </c>
      <c r="H5908" s="780">
        <f t="shared" si="59"/>
        <v>72</v>
      </c>
    </row>
    <row r="5909">
      <c r="A5909" s="779"/>
      <c r="D5909" s="795" t="str">
        <f>if(Liquor!AR82=0,"",if(ISBLANK(Liquor!AR82),"",if(AND(MOC!$J$161=true,MOC!$J$162=false),MOC!$I$164&amp;Liquor!AO82,if(AND(MOC!$J$161=false,MOC!$J$162=true),Liquor!AO82&amp;MOC!$I$162,if(AND(MOC!$J$161=true,MOC!$J$162=true),MOC!$I$161&amp;Liquor!AO82&amp;MOC!$I$165,Liquor!AO82)))))</f>
        <v/>
      </c>
      <c r="E5909" s="450" t="str">
        <f>if(Liquor!AR82=0,"",if(ISBLANK(Liquor!AR82),"",Liquor!AR82))</f>
        <v/>
      </c>
      <c r="G5909" s="450" t="str">
        <f>Substitute(if(Liquor!AR82=0,"",if(ISBLANK(Liquor!AR82),"",if(AND(MOC!$J$164=true,MOC!$J$165=false),MOC!$I$164&amp;$B$5836,if(AND(MOC!$J$164=false,MOC!$J$165=true),$B$5836&amp;MOC!$I$165,if(AND(MOC!$J$164=true,MOC!$J$165=true),MOC!$I$164&amp;$B$5836&amp;MOC!$I$165,$B$5836)))))," Double ","")</f>
        <v/>
      </c>
      <c r="H5909" s="780">
        <f t="shared" si="59"/>
        <v>73</v>
      </c>
    </row>
    <row r="5910">
      <c r="A5910" s="779"/>
      <c r="D5910" s="795" t="str">
        <f>if(Liquor!AR83=0,"",if(ISBLANK(Liquor!AR83),"",if(AND(MOC!$J$161=true,MOC!$J$162=false),MOC!$I$164&amp;Liquor!AO83,if(AND(MOC!$J$161=false,MOC!$J$162=true),Liquor!AO83&amp;MOC!$I$162,if(AND(MOC!$J$161=true,MOC!$J$162=true),MOC!$I$161&amp;Liquor!AO83&amp;MOC!$I$165,Liquor!AO83)))))</f>
        <v/>
      </c>
      <c r="E5910" s="450" t="str">
        <f>if(Liquor!AR83=0,"",if(ISBLANK(Liquor!AR83),"",Liquor!AR83))</f>
        <v/>
      </c>
      <c r="G5910" s="450" t="str">
        <f>Substitute(if(Liquor!AR83=0,"",if(ISBLANK(Liquor!AR83),"",if(AND(MOC!$J$164=true,MOC!$J$165=false),MOC!$I$164&amp;$B$5836,if(AND(MOC!$J$164=false,MOC!$J$165=true),$B$5836&amp;MOC!$I$165,if(AND(MOC!$J$164=true,MOC!$J$165=true),MOC!$I$164&amp;$B$5836&amp;MOC!$I$165,$B$5836)))))," Double ","")</f>
        <v/>
      </c>
      <c r="H5910" s="780">
        <f t="shared" si="59"/>
        <v>74</v>
      </c>
    </row>
    <row r="5911">
      <c r="A5911" s="779"/>
      <c r="D5911" s="795" t="str">
        <f>if(Liquor!AR84=0,"",if(ISBLANK(Liquor!AR84),"",if(AND(MOC!$J$161=true,MOC!$J$162=false),MOC!$I$164&amp;Liquor!AO84,if(AND(MOC!$J$161=false,MOC!$J$162=true),Liquor!AO84&amp;MOC!$I$162,if(AND(MOC!$J$161=true,MOC!$J$162=true),MOC!$I$161&amp;Liquor!AO84&amp;MOC!$I$165,Liquor!AO84)))))</f>
        <v/>
      </c>
      <c r="E5911" s="450" t="str">
        <f>if(Liquor!AR84=0,"",if(ISBLANK(Liquor!AR84),"",Liquor!AR84))</f>
        <v/>
      </c>
      <c r="G5911" s="450" t="str">
        <f>Substitute(if(Liquor!AR84=0,"",if(ISBLANK(Liquor!AR84),"",if(AND(MOC!$J$164=true,MOC!$J$165=false),MOC!$I$164&amp;$B$5836,if(AND(MOC!$J$164=false,MOC!$J$165=true),$B$5836&amp;MOC!$I$165,if(AND(MOC!$J$164=true,MOC!$J$165=true),MOC!$I$164&amp;$B$5836&amp;MOC!$I$165,$B$5836)))))," Double ","")</f>
        <v/>
      </c>
      <c r="H5911" s="780">
        <f t="shared" si="59"/>
        <v>75</v>
      </c>
    </row>
    <row r="5912">
      <c r="A5912" s="779"/>
      <c r="D5912" s="795" t="str">
        <f>if(Liquor!AR85=0,"",if(ISBLANK(Liquor!AR85),"",if(AND(MOC!$J$161=true,MOC!$J$162=false),MOC!$I$164&amp;Liquor!AO85,if(AND(MOC!$J$161=false,MOC!$J$162=true),Liquor!AO85&amp;MOC!$I$162,if(AND(MOC!$J$161=true,MOC!$J$162=true),MOC!$I$161&amp;Liquor!AO85&amp;MOC!$I$165,Liquor!AO85)))))</f>
        <v/>
      </c>
      <c r="E5912" s="450" t="str">
        <f>if(Liquor!AR85=0,"",if(ISBLANK(Liquor!AR85),"",Liquor!AR85))</f>
        <v/>
      </c>
      <c r="G5912" s="450" t="str">
        <f>Substitute(if(Liquor!AR85=0,"",if(ISBLANK(Liquor!AR85),"",if(AND(MOC!$J$164=true,MOC!$J$165=false),MOC!$I$164&amp;$B$5836,if(AND(MOC!$J$164=false,MOC!$J$165=true),$B$5836&amp;MOC!$I$165,if(AND(MOC!$J$164=true,MOC!$J$165=true),MOC!$I$164&amp;$B$5836&amp;MOC!$I$165,$B$5836)))))," Double ","")</f>
        <v/>
      </c>
      <c r="H5912" s="780">
        <f t="shared" si="59"/>
        <v>76</v>
      </c>
    </row>
    <row r="5913">
      <c r="A5913" s="779"/>
      <c r="D5913" s="795" t="str">
        <f>if(Liquor!AR86=0,"",if(ISBLANK(Liquor!AR86),"",if(AND(MOC!$J$161=true,MOC!$J$162=false),MOC!$I$164&amp;Liquor!AO86,if(AND(MOC!$J$161=false,MOC!$J$162=true),Liquor!AO86&amp;MOC!$I$162,if(AND(MOC!$J$161=true,MOC!$J$162=true),MOC!$I$161&amp;Liquor!AO86&amp;MOC!$I$165,Liquor!AO86)))))</f>
        <v/>
      </c>
      <c r="E5913" s="450" t="str">
        <f>if(Liquor!AR86=0,"",if(ISBLANK(Liquor!AR86),"",Liquor!AR86))</f>
        <v/>
      </c>
      <c r="G5913" s="450" t="str">
        <f>Substitute(if(Liquor!AR86=0,"",if(ISBLANK(Liquor!AR86),"",if(AND(MOC!$J$164=true,MOC!$J$165=false),MOC!$I$164&amp;$B$5836,if(AND(MOC!$J$164=false,MOC!$J$165=true),$B$5836&amp;MOC!$I$165,if(AND(MOC!$J$164=true,MOC!$J$165=true),MOC!$I$164&amp;$B$5836&amp;MOC!$I$165,$B$5836)))))," Double ","")</f>
        <v/>
      </c>
      <c r="H5913" s="780">
        <f t="shared" si="59"/>
        <v>77</v>
      </c>
    </row>
    <row r="5914">
      <c r="A5914" s="779"/>
      <c r="D5914" s="795" t="str">
        <f>if(Liquor!AR87=0,"",if(ISBLANK(Liquor!AR87),"",if(AND(MOC!$J$161=true,MOC!$J$162=false),MOC!$I$164&amp;Liquor!AO87,if(AND(MOC!$J$161=false,MOC!$J$162=true),Liquor!AO87&amp;MOC!$I$162,if(AND(MOC!$J$161=true,MOC!$J$162=true),MOC!$I$161&amp;Liquor!AO87&amp;MOC!$I$165,Liquor!AO87)))))</f>
        <v/>
      </c>
      <c r="E5914" s="450" t="str">
        <f>if(Liquor!AR87=0,"",if(ISBLANK(Liquor!AR87),"",Liquor!AR87))</f>
        <v/>
      </c>
      <c r="G5914" s="450" t="str">
        <f>Substitute(if(Liquor!AR87=0,"",if(ISBLANK(Liquor!AR87),"",if(AND(MOC!$J$164=true,MOC!$J$165=false),MOC!$I$164&amp;$B$5836,if(AND(MOC!$J$164=false,MOC!$J$165=true),$B$5836&amp;MOC!$I$165,if(AND(MOC!$J$164=true,MOC!$J$165=true),MOC!$I$164&amp;$B$5836&amp;MOC!$I$165,$B$5836)))))," Double ","")</f>
        <v/>
      </c>
      <c r="H5914" s="780">
        <f t="shared" si="59"/>
        <v>78</v>
      </c>
    </row>
    <row r="5915">
      <c r="A5915" s="779"/>
      <c r="D5915" s="795" t="str">
        <f>if(Liquor!AR88=0,"",if(ISBLANK(Liquor!AR88),"",if(AND(MOC!$J$161=true,MOC!$J$162=false),MOC!$I$164&amp;Liquor!AO88,if(AND(MOC!$J$161=false,MOC!$J$162=true),Liquor!AO88&amp;MOC!$I$162,if(AND(MOC!$J$161=true,MOC!$J$162=true),MOC!$I$161&amp;Liquor!AO88&amp;MOC!$I$165,Liquor!AO88)))))</f>
        <v/>
      </c>
      <c r="E5915" s="450" t="str">
        <f>if(Liquor!AR88=0,"",if(ISBLANK(Liquor!AR88),"",Liquor!AR88))</f>
        <v/>
      </c>
      <c r="G5915" s="450" t="str">
        <f>Substitute(if(Liquor!AR88=0,"",if(ISBLANK(Liquor!AR88),"",if(AND(MOC!$J$164=true,MOC!$J$165=false),MOC!$I$164&amp;$B$5836,if(AND(MOC!$J$164=false,MOC!$J$165=true),$B$5836&amp;MOC!$I$165,if(AND(MOC!$J$164=true,MOC!$J$165=true),MOC!$I$164&amp;$B$5836&amp;MOC!$I$165,$B$5836)))))," Double ","")</f>
        <v/>
      </c>
      <c r="H5915" s="780">
        <f t="shared" si="59"/>
        <v>79</v>
      </c>
    </row>
    <row r="5916">
      <c r="A5916" s="779"/>
      <c r="D5916" s="795" t="str">
        <f>if(Liquor!AR89=0,"",if(ISBLANK(Liquor!AR89),"",if(AND(MOC!$J$161=true,MOC!$J$162=false),MOC!$I$164&amp;Liquor!AO89,if(AND(MOC!$J$161=false,MOC!$J$162=true),Liquor!AO89&amp;MOC!$I$162,if(AND(MOC!$J$161=true,MOC!$J$162=true),MOC!$I$161&amp;Liquor!AO89&amp;MOC!$I$165,Liquor!AO89)))))</f>
        <v/>
      </c>
      <c r="E5916" s="450" t="str">
        <f>if(Liquor!AR89=0,"",if(ISBLANK(Liquor!AR89),"",Liquor!AR89))</f>
        <v/>
      </c>
      <c r="G5916" s="450" t="str">
        <f>Substitute(if(Liquor!AR89=0,"",if(ISBLANK(Liquor!AR89),"",if(AND(MOC!$J$164=true,MOC!$J$165=false),MOC!$I$164&amp;$B$5836,if(AND(MOC!$J$164=false,MOC!$J$165=true),$B$5836&amp;MOC!$I$165,if(AND(MOC!$J$164=true,MOC!$J$165=true),MOC!$I$164&amp;$B$5836&amp;MOC!$I$165,$B$5836)))))," Double ","")</f>
        <v/>
      </c>
      <c r="H5916" s="780">
        <f t="shared" si="59"/>
        <v>80</v>
      </c>
    </row>
    <row r="5917">
      <c r="A5917" s="779"/>
      <c r="D5917" s="795" t="str">
        <f>if(Liquor!AR90=0,"",if(ISBLANK(Liquor!AR90),"",if(AND(MOC!$J$161=true,MOC!$J$162=false),MOC!$I$164&amp;Liquor!AO90,if(AND(MOC!$J$161=false,MOC!$J$162=true),Liquor!AO90&amp;MOC!$I$162,if(AND(MOC!$J$161=true,MOC!$J$162=true),MOC!$I$161&amp;Liquor!AO90&amp;MOC!$I$165,Liquor!AO90)))))</f>
        <v/>
      </c>
      <c r="E5917" s="450" t="str">
        <f>if(Liquor!AR90=0,"",if(ISBLANK(Liquor!AR90),"",Liquor!AR90))</f>
        <v/>
      </c>
      <c r="G5917" s="450" t="str">
        <f>Substitute(if(Liquor!AR90=0,"",if(ISBLANK(Liquor!AR90),"",if(AND(MOC!$J$164=true,MOC!$J$165=false),MOC!$I$164&amp;$B$5836,if(AND(MOC!$J$164=false,MOC!$J$165=true),$B$5836&amp;MOC!$I$165,if(AND(MOC!$J$164=true,MOC!$J$165=true),MOC!$I$164&amp;$B$5836&amp;MOC!$I$165,$B$5836)))))," Double ","")</f>
        <v/>
      </c>
      <c r="H5917" s="780">
        <f t="shared" si="59"/>
        <v>81</v>
      </c>
    </row>
    <row r="5918">
      <c r="A5918" s="779"/>
      <c r="D5918" s="795" t="str">
        <f>if(Liquor!AR91=0,"",if(ISBLANK(Liquor!AR91),"",if(AND(MOC!$J$161=true,MOC!$J$162=false),MOC!$I$164&amp;Liquor!AO91,if(AND(MOC!$J$161=false,MOC!$J$162=true),Liquor!AO91&amp;MOC!$I$162,if(AND(MOC!$J$161=true,MOC!$J$162=true),MOC!$I$161&amp;Liquor!AO91&amp;MOC!$I$165,Liquor!AO91)))))</f>
        <v/>
      </c>
      <c r="E5918" s="450" t="str">
        <f>if(Liquor!AR91=0,"",if(ISBLANK(Liquor!AR91),"",Liquor!AR91))</f>
        <v/>
      </c>
      <c r="G5918" s="450" t="str">
        <f>Substitute(if(Liquor!AR91=0,"",if(ISBLANK(Liquor!AR91),"",if(AND(MOC!$J$164=true,MOC!$J$165=false),MOC!$I$164&amp;$B$5836,if(AND(MOC!$J$164=false,MOC!$J$165=true),$B$5836&amp;MOC!$I$165,if(AND(MOC!$J$164=true,MOC!$J$165=true),MOC!$I$164&amp;$B$5836&amp;MOC!$I$165,$B$5836)))))," Double ","")</f>
        <v/>
      </c>
      <c r="H5918" s="780">
        <f t="shared" si="59"/>
        <v>82</v>
      </c>
    </row>
    <row r="5919">
      <c r="A5919" s="779"/>
      <c r="D5919" s="795" t="str">
        <f>if(Liquor!AR92=0,"",if(ISBLANK(Liquor!AR92),"",if(AND(MOC!$J$161=true,MOC!$J$162=false),MOC!$I$164&amp;Liquor!AO92,if(AND(MOC!$J$161=false,MOC!$J$162=true),Liquor!AO92&amp;MOC!$I$162,if(AND(MOC!$J$161=true,MOC!$J$162=true),MOC!$I$161&amp;Liquor!AO92&amp;MOC!$I$165,Liquor!AO92)))))</f>
        <v/>
      </c>
      <c r="E5919" s="450" t="str">
        <f>if(Liquor!AR92=0,"",if(ISBLANK(Liquor!AR92),"",Liquor!AR92))</f>
        <v/>
      </c>
      <c r="G5919" s="450" t="str">
        <f>Substitute(if(Liquor!AR92=0,"",if(ISBLANK(Liquor!AR92),"",if(AND(MOC!$J$164=true,MOC!$J$165=false),MOC!$I$164&amp;$B$5836,if(AND(MOC!$J$164=false,MOC!$J$165=true),$B$5836&amp;MOC!$I$165,if(AND(MOC!$J$164=true,MOC!$J$165=true),MOC!$I$164&amp;$B$5836&amp;MOC!$I$165,$B$5836)))))," Double ","")</f>
        <v/>
      </c>
      <c r="H5919" s="780">
        <f t="shared" si="59"/>
        <v>83</v>
      </c>
    </row>
    <row r="5920">
      <c r="A5920" s="779"/>
      <c r="D5920" s="795" t="str">
        <f>if(Liquor!AR93=0,"",if(ISBLANK(Liquor!AR93),"",if(AND(MOC!$J$161=true,MOC!$J$162=false),MOC!$I$164&amp;Liquor!AO93,if(AND(MOC!$J$161=false,MOC!$J$162=true),Liquor!AO93&amp;MOC!$I$162,if(AND(MOC!$J$161=true,MOC!$J$162=true),MOC!$I$161&amp;Liquor!AO93&amp;MOC!$I$165,Liquor!AO93)))))</f>
        <v/>
      </c>
      <c r="E5920" s="450" t="str">
        <f>if(Liquor!AR93=0,"",if(ISBLANK(Liquor!AR93),"",Liquor!AR93))</f>
        <v/>
      </c>
      <c r="G5920" s="450" t="str">
        <f>Substitute(if(Liquor!AR93=0,"",if(ISBLANK(Liquor!AR93),"",if(AND(MOC!$J$164=true,MOC!$J$165=false),MOC!$I$164&amp;$B$5836,if(AND(MOC!$J$164=false,MOC!$J$165=true),$B$5836&amp;MOC!$I$165,if(AND(MOC!$J$164=true,MOC!$J$165=true),MOC!$I$164&amp;$B$5836&amp;MOC!$I$165,$B$5836)))))," Double ","")</f>
        <v/>
      </c>
      <c r="H5920" s="780">
        <f t="shared" si="59"/>
        <v>84</v>
      </c>
    </row>
    <row r="5921">
      <c r="A5921" s="779"/>
      <c r="D5921" s="795" t="str">
        <f>if(Liquor!AR94=0,"",if(ISBLANK(Liquor!AR94),"",if(AND(MOC!$J$161=true,MOC!$J$162=false),MOC!$I$164&amp;Liquor!AO94,if(AND(MOC!$J$161=false,MOC!$J$162=true),Liquor!AO94&amp;MOC!$I$162,if(AND(MOC!$J$161=true,MOC!$J$162=true),MOC!$I$161&amp;Liquor!AO94&amp;MOC!$I$165,Liquor!AO94)))))</f>
        <v/>
      </c>
      <c r="E5921" s="450" t="str">
        <f>if(Liquor!AR94=0,"",if(ISBLANK(Liquor!AR94),"",Liquor!AR94))</f>
        <v/>
      </c>
      <c r="G5921" s="450" t="str">
        <f>Substitute(if(Liquor!AR94=0,"",if(ISBLANK(Liquor!AR94),"",if(AND(MOC!$J$164=true,MOC!$J$165=false),MOC!$I$164&amp;$B$5836,if(AND(MOC!$J$164=false,MOC!$J$165=true),$B$5836&amp;MOC!$I$165,if(AND(MOC!$J$164=true,MOC!$J$165=true),MOC!$I$164&amp;$B$5836&amp;MOC!$I$165,$B$5836)))))," Double ","")</f>
        <v/>
      </c>
      <c r="H5921" s="780">
        <f t="shared" si="59"/>
        <v>85</v>
      </c>
    </row>
    <row r="5922">
      <c r="A5922" s="779"/>
      <c r="D5922" s="795" t="str">
        <f>if(Liquor!AR95=0,"",if(ISBLANK(Liquor!AR95),"",if(AND(MOC!$J$161=true,MOC!$J$162=false),MOC!$I$164&amp;Liquor!AO95,if(AND(MOC!$J$161=false,MOC!$J$162=true),Liquor!AO95&amp;MOC!$I$162,if(AND(MOC!$J$161=true,MOC!$J$162=true),MOC!$I$161&amp;Liquor!AO95&amp;MOC!$I$165,Liquor!AO95)))))</f>
        <v/>
      </c>
      <c r="E5922" s="450" t="str">
        <f>if(Liquor!AR95=0,"",if(ISBLANK(Liquor!AR95),"",Liquor!AR95))</f>
        <v/>
      </c>
      <c r="G5922" s="450" t="str">
        <f>Substitute(if(Liquor!AR95=0,"",if(ISBLANK(Liquor!AR95),"",if(AND(MOC!$J$164=true,MOC!$J$165=false),MOC!$I$164&amp;$B$5836,if(AND(MOC!$J$164=false,MOC!$J$165=true),$B$5836&amp;MOC!$I$165,if(AND(MOC!$J$164=true,MOC!$J$165=true),MOC!$I$164&amp;$B$5836&amp;MOC!$I$165,$B$5836)))))," Double ","")</f>
        <v/>
      </c>
      <c r="H5922" s="780">
        <f t="shared" si="59"/>
        <v>86</v>
      </c>
    </row>
    <row r="5923">
      <c r="A5923" s="779"/>
      <c r="D5923" s="795" t="str">
        <f>if(Liquor!AR96=0,"",if(ISBLANK(Liquor!AR96),"",if(AND(MOC!$J$161=true,MOC!$J$162=false),MOC!$I$164&amp;Liquor!AO96,if(AND(MOC!$J$161=false,MOC!$J$162=true),Liquor!AO96&amp;MOC!$I$162,if(AND(MOC!$J$161=true,MOC!$J$162=true),MOC!$I$161&amp;Liquor!AO96&amp;MOC!$I$165,Liquor!AO96)))))</f>
        <v/>
      </c>
      <c r="E5923" s="450" t="str">
        <f>if(Liquor!AR96=0,"",if(ISBLANK(Liquor!AR96),"",Liquor!AR96))</f>
        <v/>
      </c>
      <c r="G5923" s="450" t="str">
        <f>Substitute(if(Liquor!AR96=0,"",if(ISBLANK(Liquor!AR96),"",if(AND(MOC!$J$164=true,MOC!$J$165=false),MOC!$I$164&amp;$B$5836,if(AND(MOC!$J$164=false,MOC!$J$165=true),$B$5836&amp;MOC!$I$165,if(AND(MOC!$J$164=true,MOC!$J$165=true),MOC!$I$164&amp;$B$5836&amp;MOC!$I$165,$B$5836)))))," Double ","")</f>
        <v/>
      </c>
      <c r="H5923" s="780">
        <f t="shared" si="59"/>
        <v>87</v>
      </c>
    </row>
    <row r="5924">
      <c r="A5924" s="779"/>
      <c r="D5924" s="795" t="str">
        <f>if(Liquor!AR97=0,"",if(ISBLANK(Liquor!AR97),"",if(AND(MOC!$J$161=true,MOC!$J$162=false),MOC!$I$164&amp;Liquor!AO97,if(AND(MOC!$J$161=false,MOC!$J$162=true),Liquor!AO97&amp;MOC!$I$162,if(AND(MOC!$J$161=true,MOC!$J$162=true),MOC!$I$161&amp;Liquor!AO97&amp;MOC!$I$165,Liquor!AO97)))))</f>
        <v/>
      </c>
      <c r="E5924" s="450" t="str">
        <f>if(Liquor!AR97=0,"",if(ISBLANK(Liquor!AR97),"",Liquor!AR97))</f>
        <v/>
      </c>
      <c r="G5924" s="450" t="str">
        <f>Substitute(if(Liquor!AR97=0,"",if(ISBLANK(Liquor!AR97),"",if(AND(MOC!$J$164=true,MOC!$J$165=false),MOC!$I$164&amp;$B$5836,if(AND(MOC!$J$164=false,MOC!$J$165=true),$B$5836&amp;MOC!$I$165,if(AND(MOC!$J$164=true,MOC!$J$165=true),MOC!$I$164&amp;$B$5836&amp;MOC!$I$165,$B$5836)))))," Double ","")</f>
        <v/>
      </c>
      <c r="H5924" s="780">
        <f t="shared" si="59"/>
        <v>88</v>
      </c>
    </row>
    <row r="5925">
      <c r="A5925" s="779"/>
      <c r="D5925" s="795" t="str">
        <f>if(Liquor!AR98=0,"",if(ISBLANK(Liquor!AR98),"",if(AND(MOC!$J$161=true,MOC!$J$162=false),MOC!$I$164&amp;Liquor!AO98,if(AND(MOC!$J$161=false,MOC!$J$162=true),Liquor!AO98&amp;MOC!$I$162,if(AND(MOC!$J$161=true,MOC!$J$162=true),MOC!$I$161&amp;Liquor!AO98&amp;MOC!$I$165,Liquor!AO98)))))</f>
        <v/>
      </c>
      <c r="E5925" s="450" t="str">
        <f>if(Liquor!AR98=0,"",if(ISBLANK(Liquor!AR98),"",Liquor!AR98))</f>
        <v/>
      </c>
      <c r="G5925" s="450" t="str">
        <f>Substitute(if(Liquor!AR98=0,"",if(ISBLANK(Liquor!AR98),"",if(AND(MOC!$J$164=true,MOC!$J$165=false),MOC!$I$164&amp;$B$5836,if(AND(MOC!$J$164=false,MOC!$J$165=true),$B$5836&amp;MOC!$I$165,if(AND(MOC!$J$164=true,MOC!$J$165=true),MOC!$I$164&amp;$B$5836&amp;MOC!$I$165,$B$5836)))))," Double ","")</f>
        <v/>
      </c>
      <c r="H5925" s="780">
        <f t="shared" si="59"/>
        <v>89</v>
      </c>
    </row>
    <row r="5926">
      <c r="A5926" s="779"/>
      <c r="D5926" s="795" t="str">
        <f>if(Liquor!AR99=0,"",if(ISBLANK(Liquor!AR99),"",if(AND(MOC!$J$161=true,MOC!$J$162=false),MOC!$I$164&amp;Liquor!AO99,if(AND(MOC!$J$161=false,MOC!$J$162=true),Liquor!AO99&amp;MOC!$I$162,if(AND(MOC!$J$161=true,MOC!$J$162=true),MOC!$I$161&amp;Liquor!AO99&amp;MOC!$I$165,Liquor!AO99)))))</f>
        <v/>
      </c>
      <c r="E5926" s="450" t="str">
        <f>if(Liquor!AR99=0,"",if(ISBLANK(Liquor!AR99),"",Liquor!AR99))</f>
        <v/>
      </c>
      <c r="G5926" s="450" t="str">
        <f>Substitute(if(Liquor!AR99=0,"",if(ISBLANK(Liquor!AR99),"",if(AND(MOC!$J$164=true,MOC!$J$165=false),MOC!$I$164&amp;$B$5836,if(AND(MOC!$J$164=false,MOC!$J$165=true),$B$5836&amp;MOC!$I$165,if(AND(MOC!$J$164=true,MOC!$J$165=true),MOC!$I$164&amp;$B$5836&amp;MOC!$I$165,$B$5836)))))," Double ","")</f>
        <v/>
      </c>
      <c r="H5926" s="780">
        <f t="shared" si="59"/>
        <v>90</v>
      </c>
    </row>
    <row r="5927">
      <c r="A5927" s="779"/>
      <c r="D5927" s="795" t="str">
        <f>if(Liquor!AR100=0,"",if(ISBLANK(Liquor!AR100),"",if(AND(MOC!$J$161=true,MOC!$J$162=false),MOC!$I$164&amp;Liquor!AO100,if(AND(MOC!$J$161=false,MOC!$J$162=true),Liquor!AO100&amp;MOC!$I$162,if(AND(MOC!$J$161=true,MOC!$J$162=true),MOC!$I$161&amp;Liquor!AO100&amp;MOC!$I$165,Liquor!AO100)))))</f>
        <v/>
      </c>
      <c r="E5927" s="450" t="str">
        <f>if(Liquor!AR100=0,"",if(ISBLANK(Liquor!AR100),"",Liquor!AR100))</f>
        <v/>
      </c>
      <c r="G5927" s="450" t="str">
        <f>Substitute(if(Liquor!AR100=0,"",if(ISBLANK(Liquor!AR100),"",if(AND(MOC!$J$164=true,MOC!$J$165=false),MOC!$I$164&amp;$B$5836,if(AND(MOC!$J$164=false,MOC!$J$165=true),$B$5836&amp;MOC!$I$165,if(AND(MOC!$J$164=true,MOC!$J$165=true),MOC!$I$164&amp;$B$5836&amp;MOC!$I$165,$B$5836)))))," Double ","")</f>
        <v/>
      </c>
      <c r="H5927" s="780">
        <f t="shared" si="59"/>
        <v>91</v>
      </c>
    </row>
    <row r="5928">
      <c r="A5928" s="779"/>
      <c r="D5928" s="795" t="str">
        <f>if(Liquor!AR101=0,"",if(ISBLANK(Liquor!AR101),"",if(AND(MOC!$J$161=true,MOC!$J$162=false),MOC!$I$164&amp;Liquor!AO101,if(AND(MOC!$J$161=false,MOC!$J$162=true),Liquor!AO101&amp;MOC!$I$162,if(AND(MOC!$J$161=true,MOC!$J$162=true),MOC!$I$161&amp;Liquor!AO101&amp;MOC!$I$165,Liquor!AO101)))))</f>
        <v/>
      </c>
      <c r="E5928" s="450" t="str">
        <f>if(Liquor!AR101=0,"",if(ISBLANK(Liquor!AR101),"",Liquor!AR101))</f>
        <v/>
      </c>
      <c r="G5928" s="450" t="str">
        <f>Substitute(if(Liquor!AR101=0,"",if(ISBLANK(Liquor!AR101),"",if(AND(MOC!$J$164=true,MOC!$J$165=false),MOC!$I$164&amp;$B$5836,if(AND(MOC!$J$164=false,MOC!$J$165=true),$B$5836&amp;MOC!$I$165,if(AND(MOC!$J$164=true,MOC!$J$165=true),MOC!$I$164&amp;$B$5836&amp;MOC!$I$165,$B$5836)))))," Double ","")</f>
        <v/>
      </c>
      <c r="H5928" s="780">
        <f t="shared" si="59"/>
        <v>92</v>
      </c>
    </row>
    <row r="5929">
      <c r="A5929" s="779"/>
      <c r="D5929" s="795" t="str">
        <f>if(Liquor!AR102=0,"",if(ISBLANK(Liquor!AR102),"",if(AND(MOC!$J$161=true,MOC!$J$162=false),MOC!$I$164&amp;Liquor!AO102,if(AND(MOC!$J$161=false,MOC!$J$162=true),Liquor!AO102&amp;MOC!$I$162,if(AND(MOC!$J$161=true,MOC!$J$162=true),MOC!$I$161&amp;Liquor!AO102&amp;MOC!$I$165,Liquor!AO102)))))</f>
        <v/>
      </c>
      <c r="E5929" s="450" t="str">
        <f>if(Liquor!AR102=0,"",if(ISBLANK(Liquor!AR102),"",Liquor!AR102))</f>
        <v/>
      </c>
      <c r="G5929" s="450" t="str">
        <f>Substitute(if(Liquor!AR102=0,"",if(ISBLANK(Liquor!AR102),"",if(AND(MOC!$J$164=true,MOC!$J$165=false),MOC!$I$164&amp;$B$5836,if(AND(MOC!$J$164=false,MOC!$J$165=true),$B$5836&amp;MOC!$I$165,if(AND(MOC!$J$164=true,MOC!$J$165=true),MOC!$I$164&amp;$B$5836&amp;MOC!$I$165,$B$5836)))))," Double ","")</f>
        <v/>
      </c>
      <c r="H5929" s="780">
        <f t="shared" si="59"/>
        <v>93</v>
      </c>
    </row>
    <row r="5930">
      <c r="A5930" s="779"/>
      <c r="D5930" s="795" t="str">
        <f>if(Liquor!AR103=0,"",if(ISBLANK(Liquor!AR103),"",if(AND(MOC!$J$161=true,MOC!$J$162=false),MOC!$I$164&amp;Liquor!AO103,if(AND(MOC!$J$161=false,MOC!$J$162=true),Liquor!AO103&amp;MOC!$I$162,if(AND(MOC!$J$161=true,MOC!$J$162=true),MOC!$I$161&amp;Liquor!AO103&amp;MOC!$I$165,Liquor!AO103)))))</f>
        <v/>
      </c>
      <c r="E5930" s="450" t="str">
        <f>if(Liquor!AR103=0,"",if(ISBLANK(Liquor!AR103),"",Liquor!AR103))</f>
        <v/>
      </c>
      <c r="G5930" s="450" t="str">
        <f>Substitute(if(Liquor!AR103=0,"",if(ISBLANK(Liquor!AR103),"",if(AND(MOC!$J$164=true,MOC!$J$165=false),MOC!$I$164&amp;$B$5836,if(AND(MOC!$J$164=false,MOC!$J$165=true),$B$5836&amp;MOC!$I$165,if(AND(MOC!$J$164=true,MOC!$J$165=true),MOC!$I$164&amp;$B$5836&amp;MOC!$I$165,$B$5836)))))," Double ","")</f>
        <v/>
      </c>
      <c r="H5930" s="780">
        <f t="shared" si="59"/>
        <v>94</v>
      </c>
    </row>
    <row r="5931">
      <c r="A5931" s="779"/>
      <c r="D5931" s="795" t="str">
        <f>if(Liquor!AR104=0,"",if(ISBLANK(Liquor!AR104),"",if(AND(MOC!$J$161=true,MOC!$J$162=false),MOC!$I$164&amp;Liquor!AO104,if(AND(MOC!$J$161=false,MOC!$J$162=true),Liquor!AO104&amp;MOC!$I$162,if(AND(MOC!$J$161=true,MOC!$J$162=true),MOC!$I$161&amp;Liquor!AO104&amp;MOC!$I$165,Liquor!AO104)))))</f>
        <v/>
      </c>
      <c r="E5931" s="450" t="str">
        <f>if(Liquor!AR104=0,"",if(ISBLANK(Liquor!AR104),"",Liquor!AR104))</f>
        <v/>
      </c>
      <c r="G5931" s="450" t="str">
        <f>Substitute(if(Liquor!AR104=0,"",if(ISBLANK(Liquor!AR104),"",if(AND(MOC!$J$164=true,MOC!$J$165=false),MOC!$I$164&amp;$B$5836,if(AND(MOC!$J$164=false,MOC!$J$165=true),$B$5836&amp;MOC!$I$165,if(AND(MOC!$J$164=true,MOC!$J$165=true),MOC!$I$164&amp;$B$5836&amp;MOC!$I$165,$B$5836)))))," Double ","")</f>
        <v/>
      </c>
      <c r="H5931" s="780">
        <f t="shared" si="59"/>
        <v>95</v>
      </c>
    </row>
    <row r="5932">
      <c r="A5932" s="779"/>
      <c r="D5932" s="795" t="str">
        <f>if(Liquor!AR105=0,"",if(ISBLANK(Liquor!AR105),"",if(AND(MOC!$J$161=true,MOC!$J$162=false),MOC!$I$164&amp;Liquor!AO105,if(AND(MOC!$J$161=false,MOC!$J$162=true),Liquor!AO105&amp;MOC!$I$162,if(AND(MOC!$J$161=true,MOC!$J$162=true),MOC!$I$161&amp;Liquor!AO105&amp;MOC!$I$165,Liquor!AO105)))))</f>
        <v/>
      </c>
      <c r="E5932" s="450" t="str">
        <f>if(Liquor!AR105=0,"",if(ISBLANK(Liquor!AR105),"",Liquor!AR105))</f>
        <v/>
      </c>
      <c r="G5932" s="450" t="str">
        <f>Substitute(if(Liquor!AR105=0,"",if(ISBLANK(Liquor!AR105),"",if(AND(MOC!$J$164=true,MOC!$J$165=false),MOC!$I$164&amp;$B$5836,if(AND(MOC!$J$164=false,MOC!$J$165=true),$B$5836&amp;MOC!$I$165,if(AND(MOC!$J$164=true,MOC!$J$165=true),MOC!$I$164&amp;$B$5836&amp;MOC!$I$165,$B$5836)))))," Double ","")</f>
        <v/>
      </c>
      <c r="H5932" s="780">
        <f t="shared" si="59"/>
        <v>96</v>
      </c>
    </row>
    <row r="5933">
      <c r="A5933" s="779"/>
      <c r="D5933" s="795" t="str">
        <f>if(Liquor!AR106=0,"",if(ISBLANK(Liquor!AR106),"",if(AND(MOC!$J$161=true,MOC!$J$162=false),MOC!$I$164&amp;Liquor!AO106,if(AND(MOC!$J$161=false,MOC!$J$162=true),Liquor!AO106&amp;MOC!$I$162,if(AND(MOC!$J$161=true,MOC!$J$162=true),MOC!$I$161&amp;Liquor!AO106&amp;MOC!$I$165,Liquor!AO106)))))</f>
        <v/>
      </c>
      <c r="E5933" s="450" t="str">
        <f>if(Liquor!AR106=0,"",if(ISBLANK(Liquor!AR106),"",Liquor!AR106))</f>
        <v/>
      </c>
      <c r="G5933" s="450" t="str">
        <f>Substitute(if(Liquor!AR106=0,"",if(ISBLANK(Liquor!AR106),"",if(AND(MOC!$J$164=true,MOC!$J$165=false),MOC!$I$164&amp;$B$5836,if(AND(MOC!$J$164=false,MOC!$J$165=true),$B$5836&amp;MOC!$I$165,if(AND(MOC!$J$164=true,MOC!$J$165=true),MOC!$I$164&amp;$B$5836&amp;MOC!$I$165,$B$5836)))))," Double ","")</f>
        <v/>
      </c>
      <c r="H5933" s="780">
        <f t="shared" si="59"/>
        <v>97</v>
      </c>
    </row>
    <row r="5934">
      <c r="A5934" s="779"/>
      <c r="D5934" s="795" t="str">
        <f>if(Liquor!AR107=0,"",if(ISBLANK(Liquor!AR107),"",if(AND(MOC!$J$161=true,MOC!$J$162=false),MOC!$I$164&amp;Liquor!AO107,if(AND(MOC!$J$161=false,MOC!$J$162=true),Liquor!AO107&amp;MOC!$I$162,if(AND(MOC!$J$161=true,MOC!$J$162=true),MOC!$I$161&amp;Liquor!AO107&amp;MOC!$I$165,Liquor!AO107)))))</f>
        <v/>
      </c>
      <c r="E5934" s="450" t="str">
        <f>if(Liquor!AR107=0,"",if(ISBLANK(Liquor!AR107),"",Liquor!AR107))</f>
        <v/>
      </c>
      <c r="G5934" s="450" t="str">
        <f>Substitute(if(Liquor!AR107=0,"",if(ISBLANK(Liquor!AR107),"",if(AND(MOC!$J$164=true,MOC!$J$165=false),MOC!$I$164&amp;$B$5836,if(AND(MOC!$J$164=false,MOC!$J$165=true),$B$5836&amp;MOC!$I$165,if(AND(MOC!$J$164=true,MOC!$J$165=true),MOC!$I$164&amp;$B$5836&amp;MOC!$I$165,$B$5836)))))," Double ","")</f>
        <v/>
      </c>
      <c r="H5934" s="780">
        <f t="shared" si="59"/>
        <v>98</v>
      </c>
    </row>
    <row r="5935">
      <c r="A5935" s="779"/>
      <c r="D5935" s="795" t="str">
        <f>if(Liquor!AR108=0,"",if(ISBLANK(Liquor!AR108),"",if(AND(MOC!$J$161=true,MOC!$J$162=false),MOC!$I$164&amp;Liquor!AO108,if(AND(MOC!$J$161=false,MOC!$J$162=true),Liquor!AO108&amp;MOC!$I$162,if(AND(MOC!$J$161=true,MOC!$J$162=true),MOC!$I$161&amp;Liquor!AO108&amp;MOC!$I$165,Liquor!AO108)))))</f>
        <v/>
      </c>
      <c r="E5935" s="450" t="str">
        <f>if(Liquor!AR108=0,"",if(ISBLANK(Liquor!AR108),"",Liquor!AR108))</f>
        <v/>
      </c>
      <c r="G5935" s="450" t="str">
        <f>Substitute(if(Liquor!AR108=0,"",if(ISBLANK(Liquor!AR108),"",if(AND(MOC!$J$164=true,MOC!$J$165=false),MOC!$I$164&amp;$B$5836,if(AND(MOC!$J$164=false,MOC!$J$165=true),$B$5836&amp;MOC!$I$165,if(AND(MOC!$J$164=true,MOC!$J$165=true),MOC!$I$164&amp;$B$5836&amp;MOC!$I$165,$B$5836)))))," Double ","")</f>
        <v/>
      </c>
      <c r="H5935" s="780">
        <f t="shared" si="59"/>
        <v>99</v>
      </c>
    </row>
    <row r="5936">
      <c r="A5936" s="779"/>
      <c r="D5936" s="795" t="str">
        <f>if(Liquor!AR109=0,"",if(ISBLANK(Liquor!AR109),"",if(AND(MOC!$J$161=true,MOC!$J$162=false),MOC!$I$164&amp;Liquor!AO109,if(AND(MOC!$J$161=false,MOC!$J$162=true),Liquor!AO109&amp;MOC!$I$162,if(AND(MOC!$J$161=true,MOC!$J$162=true),MOC!$I$161&amp;Liquor!AO109&amp;MOC!$I$165,Liquor!AO109)))))</f>
        <v/>
      </c>
      <c r="E5936" s="450" t="str">
        <f>if(Liquor!AR109=0,"",if(ISBLANK(Liquor!AR109),"",Liquor!AR109))</f>
        <v/>
      </c>
      <c r="G5936" s="450" t="str">
        <f>Substitute(if(Liquor!AR109=0,"",if(ISBLANK(Liquor!AR109),"",if(AND(MOC!$J$164=true,MOC!$J$165=false),MOC!$I$164&amp;$B$5836,if(AND(MOC!$J$164=false,MOC!$J$165=true),$B$5836&amp;MOC!$I$165,if(AND(MOC!$J$164=true,MOC!$J$165=true),MOC!$I$164&amp;$B$5836&amp;MOC!$I$165,$B$5836)))))," Double ","")</f>
        <v/>
      </c>
      <c r="H5936" s="780">
        <f t="shared" si="59"/>
        <v>100</v>
      </c>
    </row>
    <row r="5937">
      <c r="A5937" s="779"/>
      <c r="H5937" s="780"/>
    </row>
    <row r="5938">
      <c r="A5938" s="779"/>
      <c r="H5938" s="780"/>
    </row>
    <row r="5939">
      <c r="A5939" s="779"/>
      <c r="H5939" s="780"/>
    </row>
    <row r="5940">
      <c r="A5940" s="788" t="str">
        <f>Liquor!AS8</f>
        <v>Optional Liquor Category</v>
      </c>
      <c r="B5940" s="784" t="str">
        <f>A5940</f>
        <v>Optional Liquor Category</v>
      </c>
      <c r="E5940" s="450" t="str">
        <f>if(Liquor!AL425=0,"",if(ISBLANK(Liquor!AL425),"",Liquor!AL425))</f>
        <v/>
      </c>
      <c r="G5940" s="450" t="str">
        <f>if(Liquor!AL425=0,"",if(ISBLANK(Liquor!AL425),"",$B$5524))</f>
        <v/>
      </c>
      <c r="H5940" s="785"/>
    </row>
    <row r="5941">
      <c r="A5941" s="791"/>
      <c r="B5941" s="784"/>
      <c r="D5941" s="784" t="str">
        <f>Liquor!AS10</f>
        <v/>
      </c>
      <c r="E5941" s="450" t="str">
        <f>if(Liquor!AT11=0,"",if(ISBLANK(Liquor!AT11),"",Liquor!AT11))</f>
        <v/>
      </c>
      <c r="G5941" s="450" t="str">
        <f>if(Liquor!AT11=0,"",if(ISBLANK(Liquor!AT11),"",$B$5940))</f>
        <v/>
      </c>
      <c r="H5941" s="785">
        <v>1.0</v>
      </c>
    </row>
    <row r="5942">
      <c r="A5942" s="791"/>
      <c r="B5942" s="784"/>
      <c r="D5942" s="784" t="str">
        <f>Liquor!AS11</f>
        <v/>
      </c>
      <c r="E5942" s="450" t="str">
        <f>if(Liquor!AT12=0,"",if(ISBLANK(Liquor!AT12),"",Liquor!AT12))</f>
        <v/>
      </c>
      <c r="G5942" s="450" t="str">
        <f>if(Liquor!AT12=0,"",if(ISBLANK(Liquor!AT12),"",$B$5940))</f>
        <v/>
      </c>
      <c r="H5942" s="780">
        <f t="shared" ref="H5942:H6040" si="60">1+H5941</f>
        <v>2</v>
      </c>
    </row>
    <row r="5943">
      <c r="A5943" s="779"/>
      <c r="D5943" s="784" t="str">
        <f>Liquor!AS12</f>
        <v/>
      </c>
      <c r="E5943" s="450" t="str">
        <f>if(Liquor!AT13=0,"",if(ISBLANK(Liquor!AT13),"",Liquor!AT13))</f>
        <v/>
      </c>
      <c r="G5943" s="450" t="str">
        <f>if(Liquor!AT13=0,"",if(ISBLANK(Liquor!AT13),"",$B$5940))</f>
        <v/>
      </c>
      <c r="H5943" s="780">
        <f t="shared" si="60"/>
        <v>3</v>
      </c>
    </row>
    <row r="5944">
      <c r="A5944" s="779"/>
      <c r="D5944" s="784" t="str">
        <f>Liquor!AS13</f>
        <v/>
      </c>
      <c r="E5944" s="450" t="str">
        <f>if(Liquor!AT14=0,"",if(ISBLANK(Liquor!AT14),"",Liquor!AT14))</f>
        <v/>
      </c>
      <c r="G5944" s="450" t="str">
        <f>if(Liquor!AT14=0,"",if(ISBLANK(Liquor!AT14),"",$B$5940))</f>
        <v/>
      </c>
      <c r="H5944" s="780">
        <f t="shared" si="60"/>
        <v>4</v>
      </c>
    </row>
    <row r="5945">
      <c r="A5945" s="779"/>
      <c r="D5945" s="784" t="str">
        <f>Liquor!AS14</f>
        <v/>
      </c>
      <c r="E5945" s="450" t="str">
        <f>if(Liquor!AT15=0,"",if(ISBLANK(Liquor!AT15),"",Liquor!AT15))</f>
        <v/>
      </c>
      <c r="G5945" s="450" t="str">
        <f>if(Liquor!AT15=0,"",if(ISBLANK(Liquor!AT15),"",$B$5940))</f>
        <v/>
      </c>
      <c r="H5945" s="780">
        <f t="shared" si="60"/>
        <v>5</v>
      </c>
    </row>
    <row r="5946">
      <c r="A5946" s="779"/>
      <c r="D5946" s="784" t="str">
        <f>Liquor!AS15</f>
        <v/>
      </c>
      <c r="E5946" s="450" t="str">
        <f>if(Liquor!AT16=0,"",if(ISBLANK(Liquor!AT16),"",Liquor!AT16))</f>
        <v/>
      </c>
      <c r="G5946" s="450" t="str">
        <f>if(Liquor!AT16=0,"",if(ISBLANK(Liquor!AT16),"",$B$5940))</f>
        <v/>
      </c>
      <c r="H5946" s="780">
        <f t="shared" si="60"/>
        <v>6</v>
      </c>
    </row>
    <row r="5947">
      <c r="A5947" s="779"/>
      <c r="D5947" s="784" t="str">
        <f>Liquor!AS16</f>
        <v/>
      </c>
      <c r="E5947" s="450" t="str">
        <f>if(Liquor!AT17=0,"",if(ISBLANK(Liquor!AT17),"",Liquor!AT17))</f>
        <v/>
      </c>
      <c r="G5947" s="450" t="str">
        <f>if(Liquor!AT17=0,"",if(ISBLANK(Liquor!AT17),"",$B$5940))</f>
        <v/>
      </c>
      <c r="H5947" s="780">
        <f t="shared" si="60"/>
        <v>7</v>
      </c>
    </row>
    <row r="5948">
      <c r="A5948" s="779"/>
      <c r="D5948" s="784" t="str">
        <f>Liquor!AS17</f>
        <v/>
      </c>
      <c r="E5948" s="450" t="str">
        <f>if(Liquor!AT18=0,"",if(ISBLANK(Liquor!AT18),"",Liquor!AT18))</f>
        <v/>
      </c>
      <c r="G5948" s="450" t="str">
        <f>if(Liquor!AT18=0,"",if(ISBLANK(Liquor!AT18),"",$B$5940))</f>
        <v/>
      </c>
      <c r="H5948" s="780">
        <f t="shared" si="60"/>
        <v>8</v>
      </c>
    </row>
    <row r="5949">
      <c r="A5949" s="779"/>
      <c r="D5949" s="784" t="str">
        <f>Liquor!AS18</f>
        <v/>
      </c>
      <c r="E5949" s="450" t="str">
        <f>if(Liquor!AT19=0,"",if(ISBLANK(Liquor!AT19),"",Liquor!AT19))</f>
        <v/>
      </c>
      <c r="G5949" s="450" t="str">
        <f>if(Liquor!AT19=0,"",if(ISBLANK(Liquor!AT19),"",$B$5940))</f>
        <v/>
      </c>
      <c r="H5949" s="780">
        <f t="shared" si="60"/>
        <v>9</v>
      </c>
    </row>
    <row r="5950">
      <c r="A5950" s="779"/>
      <c r="D5950" s="784" t="str">
        <f>Liquor!AS19</f>
        <v/>
      </c>
      <c r="E5950" s="450" t="str">
        <f>if(Liquor!AT20=0,"",if(ISBLANK(Liquor!AT20),"",Liquor!AT20))</f>
        <v/>
      </c>
      <c r="G5950" s="450" t="str">
        <f>if(Liquor!AT20=0,"",if(ISBLANK(Liquor!AT20),"",$B$5940))</f>
        <v/>
      </c>
      <c r="H5950" s="780">
        <f t="shared" si="60"/>
        <v>10</v>
      </c>
    </row>
    <row r="5951">
      <c r="A5951" s="779"/>
      <c r="D5951" s="784" t="str">
        <f>Liquor!AS20</f>
        <v/>
      </c>
      <c r="E5951" s="450" t="str">
        <f>if(Liquor!AT21=0,"",if(ISBLANK(Liquor!AT21),"",Liquor!AT21))</f>
        <v/>
      </c>
      <c r="G5951" s="450" t="str">
        <f>if(Liquor!AT21=0,"",if(ISBLANK(Liquor!AT21),"",$B$5940))</f>
        <v/>
      </c>
      <c r="H5951" s="780">
        <f t="shared" si="60"/>
        <v>11</v>
      </c>
    </row>
    <row r="5952">
      <c r="A5952" s="779"/>
      <c r="D5952" s="784" t="str">
        <f>Liquor!AS21</f>
        <v/>
      </c>
      <c r="E5952" s="450" t="str">
        <f>if(Liquor!AT22=0,"",if(ISBLANK(Liquor!AT22),"",Liquor!AT22))</f>
        <v/>
      </c>
      <c r="G5952" s="450" t="str">
        <f>if(Liquor!AT22=0,"",if(ISBLANK(Liquor!AT22),"",$B$5940))</f>
        <v/>
      </c>
      <c r="H5952" s="780">
        <f t="shared" si="60"/>
        <v>12</v>
      </c>
    </row>
    <row r="5953">
      <c r="A5953" s="779"/>
      <c r="D5953" s="784" t="str">
        <f>Liquor!AS22</f>
        <v/>
      </c>
      <c r="E5953" s="450" t="str">
        <f>if(Liquor!AT23=0,"",if(ISBLANK(Liquor!AT23),"",Liquor!AT23))</f>
        <v/>
      </c>
      <c r="G5953" s="450" t="str">
        <f>if(Liquor!AT23=0,"",if(ISBLANK(Liquor!AT23),"",$B$5940))</f>
        <v/>
      </c>
      <c r="H5953" s="780">
        <f t="shared" si="60"/>
        <v>13</v>
      </c>
    </row>
    <row r="5954">
      <c r="A5954" s="779"/>
      <c r="D5954" s="784" t="str">
        <f>Liquor!AS23</f>
        <v/>
      </c>
      <c r="E5954" s="450" t="str">
        <f>if(Liquor!AT24=0,"",if(ISBLANK(Liquor!AT24),"",Liquor!AT24))</f>
        <v/>
      </c>
      <c r="G5954" s="450" t="str">
        <f>if(Liquor!AT24=0,"",if(ISBLANK(Liquor!AT24),"",$B$5940))</f>
        <v/>
      </c>
      <c r="H5954" s="780">
        <f t="shared" si="60"/>
        <v>14</v>
      </c>
    </row>
    <row r="5955">
      <c r="A5955" s="779"/>
      <c r="D5955" s="450" t="str">
        <f>Liquor!AS24</f>
        <v/>
      </c>
      <c r="E5955" s="450" t="str">
        <f>if(Liquor!AT25=0,"",if(ISBLANK(Liquor!AT25),"",Liquor!AT25))</f>
        <v/>
      </c>
      <c r="G5955" s="450" t="str">
        <f>if(Liquor!AT25=0,"",if(ISBLANK(Liquor!AT25),"",$B$5940))</f>
        <v/>
      </c>
      <c r="H5955" s="780">
        <f t="shared" si="60"/>
        <v>15</v>
      </c>
    </row>
    <row r="5956">
      <c r="A5956" s="779"/>
      <c r="D5956" s="450" t="str">
        <f>Liquor!AS25</f>
        <v/>
      </c>
      <c r="E5956" s="450" t="str">
        <f>if(Liquor!AT26=0,"",if(ISBLANK(Liquor!AT26),"",Liquor!AT26))</f>
        <v/>
      </c>
      <c r="G5956" s="450" t="str">
        <f>if(Liquor!AT26=0,"",if(ISBLANK(Liquor!AT26),"",$B$5940))</f>
        <v/>
      </c>
      <c r="H5956" s="780">
        <f t="shared" si="60"/>
        <v>16</v>
      </c>
    </row>
    <row r="5957">
      <c r="A5957" s="779"/>
      <c r="D5957" s="450" t="str">
        <f>Liquor!AS26</f>
        <v/>
      </c>
      <c r="E5957" s="450" t="str">
        <f>if(Liquor!AT27=0,"",if(ISBLANK(Liquor!AT27),"",Liquor!AT27))</f>
        <v/>
      </c>
      <c r="G5957" s="450" t="str">
        <f>if(Liquor!AT27=0,"",if(ISBLANK(Liquor!AT27),"",$B$5940))</f>
        <v/>
      </c>
      <c r="H5957" s="780">
        <f t="shared" si="60"/>
        <v>17</v>
      </c>
    </row>
    <row r="5958">
      <c r="A5958" s="779"/>
      <c r="D5958" s="450" t="str">
        <f>Liquor!AS27</f>
        <v/>
      </c>
      <c r="E5958" s="450" t="str">
        <f>if(Liquor!AT28=0,"",if(ISBLANK(Liquor!AT28),"",Liquor!AT28))</f>
        <v/>
      </c>
      <c r="G5958" s="450" t="str">
        <f>if(Liquor!AT28=0,"",if(ISBLANK(Liquor!AT28),"",$B$5940))</f>
        <v/>
      </c>
      <c r="H5958" s="780">
        <f t="shared" si="60"/>
        <v>18</v>
      </c>
    </row>
    <row r="5959">
      <c r="A5959" s="779"/>
      <c r="D5959" s="450" t="str">
        <f>Liquor!AS28</f>
        <v/>
      </c>
      <c r="E5959" s="450" t="str">
        <f>if(Liquor!AT29=0,"",if(ISBLANK(Liquor!AT29),"",Liquor!AT29))</f>
        <v/>
      </c>
      <c r="G5959" s="450" t="str">
        <f>if(Liquor!AT29=0,"",if(ISBLANK(Liquor!AT29),"",$B$5940))</f>
        <v/>
      </c>
      <c r="H5959" s="780">
        <f t="shared" si="60"/>
        <v>19</v>
      </c>
    </row>
    <row r="5960">
      <c r="A5960" s="779"/>
      <c r="D5960" s="450" t="str">
        <f>Liquor!AS29</f>
        <v/>
      </c>
      <c r="E5960" s="450" t="str">
        <f>if(Liquor!AT30=0,"",if(ISBLANK(Liquor!AT30),"",Liquor!AT30))</f>
        <v/>
      </c>
      <c r="G5960" s="450" t="str">
        <f>if(Liquor!AT30=0,"",if(ISBLANK(Liquor!AT30),"",$B$5940))</f>
        <v/>
      </c>
      <c r="H5960" s="780">
        <f t="shared" si="60"/>
        <v>20</v>
      </c>
    </row>
    <row r="5961">
      <c r="A5961" s="779"/>
      <c r="D5961" s="450" t="str">
        <f>Liquor!AS30</f>
        <v/>
      </c>
      <c r="E5961" s="450" t="str">
        <f>if(Liquor!AT31=0,"",if(ISBLANK(Liquor!AT31),"",Liquor!AT31))</f>
        <v/>
      </c>
      <c r="G5961" s="450" t="str">
        <f>if(Liquor!AT31=0,"",if(ISBLANK(Liquor!AT31),"",$B$5940))</f>
        <v/>
      </c>
      <c r="H5961" s="780">
        <f t="shared" si="60"/>
        <v>21</v>
      </c>
    </row>
    <row r="5962">
      <c r="A5962" s="779"/>
      <c r="D5962" s="450" t="str">
        <f>Liquor!AS31</f>
        <v/>
      </c>
      <c r="E5962" s="450" t="str">
        <f>if(Liquor!AT32=0,"",if(ISBLANK(Liquor!AT32),"",Liquor!AT32))</f>
        <v/>
      </c>
      <c r="G5962" s="450" t="str">
        <f>if(Liquor!AT32=0,"",if(ISBLANK(Liquor!AT32),"",$B$5940))</f>
        <v/>
      </c>
      <c r="H5962" s="780">
        <f t="shared" si="60"/>
        <v>22</v>
      </c>
    </row>
    <row r="5963">
      <c r="A5963" s="779"/>
      <c r="D5963" s="450" t="str">
        <f>Liquor!AS32</f>
        <v/>
      </c>
      <c r="E5963" s="450" t="str">
        <f>if(Liquor!AT33=0,"",if(ISBLANK(Liquor!AT33),"",Liquor!AT33))</f>
        <v/>
      </c>
      <c r="G5963" s="450" t="str">
        <f>if(Liquor!AT33=0,"",if(ISBLANK(Liquor!AT33),"",$B$5940))</f>
        <v/>
      </c>
      <c r="H5963" s="780">
        <f t="shared" si="60"/>
        <v>23</v>
      </c>
    </row>
    <row r="5964">
      <c r="A5964" s="779"/>
      <c r="D5964" s="450" t="str">
        <f>Liquor!AS33</f>
        <v/>
      </c>
      <c r="E5964" s="450" t="str">
        <f>if(Liquor!AT34=0,"",if(ISBLANK(Liquor!AT34),"",Liquor!AT34))</f>
        <v/>
      </c>
      <c r="G5964" s="450" t="str">
        <f>if(Liquor!AT34=0,"",if(ISBLANK(Liquor!AT34),"",$B$5940))</f>
        <v/>
      </c>
      <c r="H5964" s="780">
        <f t="shared" si="60"/>
        <v>24</v>
      </c>
    </row>
    <row r="5965">
      <c r="A5965" s="779"/>
      <c r="D5965" s="450" t="str">
        <f>Liquor!AS34</f>
        <v/>
      </c>
      <c r="E5965" s="450" t="str">
        <f>if(Liquor!AT35=0,"",if(ISBLANK(Liquor!AT35),"",Liquor!AT35))</f>
        <v/>
      </c>
      <c r="G5965" s="450" t="str">
        <f>if(Liquor!AT35=0,"",if(ISBLANK(Liquor!AT35),"",$B$5940))</f>
        <v/>
      </c>
      <c r="H5965" s="780">
        <f t="shared" si="60"/>
        <v>25</v>
      </c>
    </row>
    <row r="5966">
      <c r="A5966" s="779"/>
      <c r="D5966" s="450" t="str">
        <f>Liquor!AS35</f>
        <v/>
      </c>
      <c r="E5966" s="450" t="str">
        <f>if(Liquor!AT36=0,"",if(ISBLANK(Liquor!AT36),"",Liquor!AT36))</f>
        <v/>
      </c>
      <c r="G5966" s="450" t="str">
        <f>if(Liquor!AT36=0,"",if(ISBLANK(Liquor!AT36),"",$B$5940))</f>
        <v/>
      </c>
      <c r="H5966" s="780">
        <f t="shared" si="60"/>
        <v>26</v>
      </c>
    </row>
    <row r="5967">
      <c r="A5967" s="779"/>
      <c r="D5967" s="450" t="str">
        <f>Liquor!AS36</f>
        <v/>
      </c>
      <c r="E5967" s="450" t="str">
        <f>if(Liquor!AT37=0,"",if(ISBLANK(Liquor!AT37),"",Liquor!AT37))</f>
        <v/>
      </c>
      <c r="G5967" s="450" t="str">
        <f>if(Liquor!AT37=0,"",if(ISBLANK(Liquor!AT37),"",$B$5940))</f>
        <v/>
      </c>
      <c r="H5967" s="780">
        <f t="shared" si="60"/>
        <v>27</v>
      </c>
    </row>
    <row r="5968">
      <c r="A5968" s="779"/>
      <c r="D5968" s="450" t="str">
        <f>Liquor!AS37</f>
        <v/>
      </c>
      <c r="E5968" s="450" t="str">
        <f>if(Liquor!AT38=0,"",if(ISBLANK(Liquor!AT38),"",Liquor!AT38))</f>
        <v/>
      </c>
      <c r="G5968" s="450" t="str">
        <f>if(Liquor!AT38=0,"",if(ISBLANK(Liquor!AT38),"",$B$5940))</f>
        <v/>
      </c>
      <c r="H5968" s="780">
        <f t="shared" si="60"/>
        <v>28</v>
      </c>
    </row>
    <row r="5969">
      <c r="A5969" s="779"/>
      <c r="D5969" s="450" t="str">
        <f>Liquor!AS38</f>
        <v/>
      </c>
      <c r="E5969" s="450" t="str">
        <f>if(Liquor!AT39=0,"",if(ISBLANK(Liquor!AT39),"",Liquor!AT39))</f>
        <v/>
      </c>
      <c r="G5969" s="450" t="str">
        <f>if(Liquor!AT39=0,"",if(ISBLANK(Liquor!AT39),"",$B$5940))</f>
        <v/>
      </c>
      <c r="H5969" s="780">
        <f t="shared" si="60"/>
        <v>29</v>
      </c>
    </row>
    <row r="5970">
      <c r="A5970" s="779"/>
      <c r="D5970" s="450" t="str">
        <f>Liquor!AS39</f>
        <v/>
      </c>
      <c r="E5970" s="450" t="str">
        <f>if(Liquor!AT40=0,"",if(ISBLANK(Liquor!AT40),"",Liquor!AT40))</f>
        <v/>
      </c>
      <c r="G5970" s="450" t="str">
        <f>if(Liquor!AT40=0,"",if(ISBLANK(Liquor!AT40),"",$B$5940))</f>
        <v/>
      </c>
      <c r="H5970" s="780">
        <f t="shared" si="60"/>
        <v>30</v>
      </c>
    </row>
    <row r="5971">
      <c r="A5971" s="779"/>
      <c r="D5971" s="450" t="str">
        <f>Liquor!AS40</f>
        <v/>
      </c>
      <c r="E5971" s="450" t="str">
        <f>if(Liquor!AT41=0,"",if(ISBLANK(Liquor!AT41),"",Liquor!AT41))</f>
        <v/>
      </c>
      <c r="G5971" s="450" t="str">
        <f>if(Liquor!AT41=0,"",if(ISBLANK(Liquor!AT41),"",$B$5940))</f>
        <v/>
      </c>
      <c r="H5971" s="780">
        <f t="shared" si="60"/>
        <v>31</v>
      </c>
    </row>
    <row r="5972">
      <c r="A5972" s="779"/>
      <c r="D5972" s="450" t="str">
        <f>Liquor!AS41</f>
        <v/>
      </c>
      <c r="E5972" s="450" t="str">
        <f>if(Liquor!AT42=0,"",if(ISBLANK(Liquor!AT42),"",Liquor!AT42))</f>
        <v/>
      </c>
      <c r="G5972" s="450" t="str">
        <f>if(Liquor!AT42=0,"",if(ISBLANK(Liquor!AT42),"",$B$5940))</f>
        <v/>
      </c>
      <c r="H5972" s="780">
        <f t="shared" si="60"/>
        <v>32</v>
      </c>
    </row>
    <row r="5973">
      <c r="A5973" s="779"/>
      <c r="D5973" s="450" t="str">
        <f>Liquor!AS42</f>
        <v/>
      </c>
      <c r="E5973" s="450" t="str">
        <f>if(Liquor!AT43=0,"",if(ISBLANK(Liquor!AT43),"",Liquor!AT43))</f>
        <v/>
      </c>
      <c r="G5973" s="450" t="str">
        <f>if(Liquor!AT43=0,"",if(ISBLANK(Liquor!AT43),"",$B$5940))</f>
        <v/>
      </c>
      <c r="H5973" s="780">
        <f t="shared" si="60"/>
        <v>33</v>
      </c>
    </row>
    <row r="5974">
      <c r="A5974" s="779"/>
      <c r="D5974" s="450" t="str">
        <f>Liquor!AS43</f>
        <v/>
      </c>
      <c r="E5974" s="450" t="str">
        <f>if(Liquor!AT44=0,"",if(ISBLANK(Liquor!AT44),"",Liquor!AT44))</f>
        <v/>
      </c>
      <c r="G5974" s="450" t="str">
        <f>if(Liquor!AT44=0,"",if(ISBLANK(Liquor!AT44),"",$B$5940))</f>
        <v/>
      </c>
      <c r="H5974" s="780">
        <f t="shared" si="60"/>
        <v>34</v>
      </c>
    </row>
    <row r="5975">
      <c r="A5975" s="779"/>
      <c r="D5975" s="450" t="str">
        <f>Liquor!AS44</f>
        <v/>
      </c>
      <c r="E5975" s="450" t="str">
        <f>if(Liquor!AT45=0,"",if(ISBLANK(Liquor!AT45),"",Liquor!AT45))</f>
        <v/>
      </c>
      <c r="G5975" s="450" t="str">
        <f>if(Liquor!AT45=0,"",if(ISBLANK(Liquor!AT45),"",$B$5940))</f>
        <v/>
      </c>
      <c r="H5975" s="780">
        <f t="shared" si="60"/>
        <v>35</v>
      </c>
    </row>
    <row r="5976">
      <c r="A5976" s="779"/>
      <c r="D5976" s="450" t="str">
        <f>Liquor!AS45</f>
        <v/>
      </c>
      <c r="E5976" s="450" t="str">
        <f>if(Liquor!AT46=0,"",if(ISBLANK(Liquor!AT46),"",Liquor!AT46))</f>
        <v/>
      </c>
      <c r="G5976" s="450" t="str">
        <f>if(Liquor!AT46=0,"",if(ISBLANK(Liquor!AT46),"",$B$5940))</f>
        <v/>
      </c>
      <c r="H5976" s="780">
        <f t="shared" si="60"/>
        <v>36</v>
      </c>
    </row>
    <row r="5977">
      <c r="A5977" s="779"/>
      <c r="D5977" s="450" t="str">
        <f>Liquor!AS46</f>
        <v/>
      </c>
      <c r="E5977" s="450" t="str">
        <f>if(Liquor!AT47=0,"",if(ISBLANK(Liquor!AT47),"",Liquor!AT47))</f>
        <v/>
      </c>
      <c r="G5977" s="450" t="str">
        <f>if(Liquor!AT47=0,"",if(ISBLANK(Liquor!AT47),"",$B$5940))</f>
        <v/>
      </c>
      <c r="H5977" s="780">
        <f t="shared" si="60"/>
        <v>37</v>
      </c>
    </row>
    <row r="5978">
      <c r="A5978" s="779"/>
      <c r="D5978" s="450" t="str">
        <f>Liquor!AS47</f>
        <v/>
      </c>
      <c r="E5978" s="450" t="str">
        <f>if(Liquor!AT48=0,"",if(ISBLANK(Liquor!AT48),"",Liquor!AT48))</f>
        <v/>
      </c>
      <c r="G5978" s="450" t="str">
        <f>if(Liquor!AT48=0,"",if(ISBLANK(Liquor!AT48),"",$B$5940))</f>
        <v/>
      </c>
      <c r="H5978" s="780">
        <f t="shared" si="60"/>
        <v>38</v>
      </c>
    </row>
    <row r="5979">
      <c r="A5979" s="779"/>
      <c r="D5979" s="450" t="str">
        <f>Liquor!AS48</f>
        <v/>
      </c>
      <c r="E5979" s="450" t="str">
        <f>if(Liquor!AT49=0,"",if(ISBLANK(Liquor!AT49),"",Liquor!AT49))</f>
        <v/>
      </c>
      <c r="G5979" s="450" t="str">
        <f>if(Liquor!AT49=0,"",if(ISBLANK(Liquor!AT49),"",$B$5940))</f>
        <v/>
      </c>
      <c r="H5979" s="780">
        <f t="shared" si="60"/>
        <v>39</v>
      </c>
    </row>
    <row r="5980">
      <c r="A5980" s="779"/>
      <c r="D5980" s="450" t="str">
        <f>Liquor!AS49</f>
        <v/>
      </c>
      <c r="E5980" s="450" t="str">
        <f>if(Liquor!AT50=0,"",if(ISBLANK(Liquor!AT50),"",Liquor!AT50))</f>
        <v/>
      </c>
      <c r="G5980" s="450" t="str">
        <f>if(Liquor!AT50=0,"",if(ISBLANK(Liquor!AT50),"",$B$5940))</f>
        <v/>
      </c>
      <c r="H5980" s="780">
        <f t="shared" si="60"/>
        <v>40</v>
      </c>
    </row>
    <row r="5981">
      <c r="A5981" s="779"/>
      <c r="D5981" s="450" t="str">
        <f>Liquor!AS50</f>
        <v/>
      </c>
      <c r="E5981" s="450" t="str">
        <f>if(Liquor!AT51=0,"",if(ISBLANK(Liquor!AT51),"",Liquor!AT51))</f>
        <v/>
      </c>
      <c r="G5981" s="450" t="str">
        <f>if(Liquor!AT51=0,"",if(ISBLANK(Liquor!AT51),"",$B$5940))</f>
        <v/>
      </c>
      <c r="H5981" s="780">
        <f t="shared" si="60"/>
        <v>41</v>
      </c>
    </row>
    <row r="5982">
      <c r="A5982" s="779"/>
      <c r="D5982" s="450" t="str">
        <f>Liquor!AS51</f>
        <v/>
      </c>
      <c r="E5982" s="450" t="str">
        <f>if(Liquor!AT52=0,"",if(ISBLANK(Liquor!AT52),"",Liquor!AT52))</f>
        <v/>
      </c>
      <c r="G5982" s="450" t="str">
        <f>if(Liquor!AT52=0,"",if(ISBLANK(Liquor!AT52),"",$B$5940))</f>
        <v/>
      </c>
      <c r="H5982" s="780">
        <f t="shared" si="60"/>
        <v>42</v>
      </c>
    </row>
    <row r="5983">
      <c r="A5983" s="779"/>
      <c r="D5983" s="450" t="str">
        <f>Liquor!AS52</f>
        <v/>
      </c>
      <c r="E5983" s="450" t="str">
        <f>if(Liquor!AT53=0,"",if(ISBLANK(Liquor!AT53),"",Liquor!AT53))</f>
        <v/>
      </c>
      <c r="G5983" s="450" t="str">
        <f>if(Liquor!AT53=0,"",if(ISBLANK(Liquor!AT53),"",$B$5940))</f>
        <v/>
      </c>
      <c r="H5983" s="780">
        <f t="shared" si="60"/>
        <v>43</v>
      </c>
    </row>
    <row r="5984">
      <c r="A5984" s="779"/>
      <c r="D5984" s="450" t="str">
        <f>Liquor!AS53</f>
        <v/>
      </c>
      <c r="E5984" s="450" t="str">
        <f>if(Liquor!AT54=0,"",if(ISBLANK(Liquor!AT54),"",Liquor!AT54))</f>
        <v/>
      </c>
      <c r="G5984" s="450" t="str">
        <f>if(Liquor!AT54=0,"",if(ISBLANK(Liquor!AT54),"",$B$5940))</f>
        <v/>
      </c>
      <c r="H5984" s="780">
        <f t="shared" si="60"/>
        <v>44</v>
      </c>
    </row>
    <row r="5985">
      <c r="A5985" s="779"/>
      <c r="D5985" s="450" t="str">
        <f>Liquor!AS54</f>
        <v/>
      </c>
      <c r="E5985" s="450" t="str">
        <f>if(Liquor!AT55=0,"",if(ISBLANK(Liquor!AT55),"",Liquor!AT55))</f>
        <v/>
      </c>
      <c r="G5985" s="450" t="str">
        <f>if(Liquor!AT55=0,"",if(ISBLANK(Liquor!AT55),"",$B$5940))</f>
        <v/>
      </c>
      <c r="H5985" s="780">
        <f t="shared" si="60"/>
        <v>45</v>
      </c>
    </row>
    <row r="5986">
      <c r="A5986" s="779"/>
      <c r="D5986" s="450" t="str">
        <f>Liquor!AS55</f>
        <v/>
      </c>
      <c r="E5986" s="450" t="str">
        <f>if(Liquor!AT56=0,"",if(ISBLANK(Liquor!AT56),"",Liquor!AT56))</f>
        <v/>
      </c>
      <c r="G5986" s="450" t="str">
        <f>if(Liquor!AT56=0,"",if(ISBLANK(Liquor!AT56),"",$B$5940))</f>
        <v/>
      </c>
      <c r="H5986" s="780">
        <f t="shared" si="60"/>
        <v>46</v>
      </c>
    </row>
    <row r="5987">
      <c r="A5987" s="779"/>
      <c r="D5987" s="450" t="str">
        <f>Liquor!AS56</f>
        <v/>
      </c>
      <c r="E5987" s="450" t="str">
        <f>if(Liquor!AT57=0,"",if(ISBLANK(Liquor!AT57),"",Liquor!AT57))</f>
        <v/>
      </c>
      <c r="G5987" s="450" t="str">
        <f>if(Liquor!AT57=0,"",if(ISBLANK(Liquor!AT57),"",$B$5940))</f>
        <v/>
      </c>
      <c r="H5987" s="780">
        <f t="shared" si="60"/>
        <v>47</v>
      </c>
    </row>
    <row r="5988">
      <c r="A5988" s="779"/>
      <c r="D5988" s="450" t="str">
        <f>Liquor!AS57</f>
        <v/>
      </c>
      <c r="E5988" s="450" t="str">
        <f>if(Liquor!AT58=0,"",if(ISBLANK(Liquor!AT58),"",Liquor!AT58))</f>
        <v/>
      </c>
      <c r="G5988" s="450" t="str">
        <f>if(Liquor!AT58=0,"",if(ISBLANK(Liquor!AT58),"",$B$5940))</f>
        <v/>
      </c>
      <c r="H5988" s="780">
        <f t="shared" si="60"/>
        <v>48</v>
      </c>
    </row>
    <row r="5989">
      <c r="A5989" s="779"/>
      <c r="D5989" s="450" t="str">
        <f>Liquor!AS58</f>
        <v/>
      </c>
      <c r="E5989" s="450" t="str">
        <f>if(Liquor!AT59=0,"",if(ISBLANK(Liquor!AT59),"",Liquor!AT59))</f>
        <v/>
      </c>
      <c r="G5989" s="450" t="str">
        <f>if(Liquor!AT59=0,"",if(ISBLANK(Liquor!AT59),"",$B$5940))</f>
        <v/>
      </c>
      <c r="H5989" s="780">
        <f t="shared" si="60"/>
        <v>49</v>
      </c>
    </row>
    <row r="5990">
      <c r="A5990" s="779"/>
      <c r="D5990" s="450" t="str">
        <f>Liquor!AS59</f>
        <v/>
      </c>
      <c r="E5990" s="450" t="str">
        <f>if(Liquor!AT60=0,"",if(ISBLANK(Liquor!AT60),"",Liquor!AT60))</f>
        <v/>
      </c>
      <c r="G5990" s="450" t="str">
        <f>if(Liquor!AT60=0,"",if(ISBLANK(Liquor!AT60),"",$B$5940))</f>
        <v/>
      </c>
      <c r="H5990" s="780">
        <f t="shared" si="60"/>
        <v>50</v>
      </c>
    </row>
    <row r="5991">
      <c r="A5991" s="779"/>
      <c r="D5991" s="450" t="str">
        <f>Liquor!AS60</f>
        <v/>
      </c>
      <c r="E5991" s="450" t="str">
        <f>if(Liquor!AT61=0,"",if(ISBLANK(Liquor!AT61),"",Liquor!AT61))</f>
        <v/>
      </c>
      <c r="G5991" s="450" t="str">
        <f>if(Liquor!AT61=0,"",if(ISBLANK(Liquor!AT61),"",$B$5940))</f>
        <v/>
      </c>
      <c r="H5991" s="780">
        <f t="shared" si="60"/>
        <v>51</v>
      </c>
    </row>
    <row r="5992">
      <c r="A5992" s="779"/>
      <c r="D5992" s="450" t="str">
        <f>Liquor!AS61</f>
        <v/>
      </c>
      <c r="E5992" s="450" t="str">
        <f>if(Liquor!AT62=0,"",if(ISBLANK(Liquor!AT62),"",Liquor!AT62))</f>
        <v/>
      </c>
      <c r="G5992" s="450" t="str">
        <f>if(Liquor!AT62=0,"",if(ISBLANK(Liquor!AT62),"",$B$5940))</f>
        <v/>
      </c>
      <c r="H5992" s="780">
        <f t="shared" si="60"/>
        <v>52</v>
      </c>
    </row>
    <row r="5993">
      <c r="A5993" s="779"/>
      <c r="D5993" s="450" t="str">
        <f>Liquor!AS62</f>
        <v/>
      </c>
      <c r="E5993" s="450" t="str">
        <f>if(Liquor!AT63=0,"",if(ISBLANK(Liquor!AT63),"",Liquor!AT63))</f>
        <v/>
      </c>
      <c r="G5993" s="450" t="str">
        <f>if(Liquor!AT63=0,"",if(ISBLANK(Liquor!AT63),"",$B$5940))</f>
        <v/>
      </c>
      <c r="H5993" s="780">
        <f t="shared" si="60"/>
        <v>53</v>
      </c>
    </row>
    <row r="5994">
      <c r="A5994" s="779"/>
      <c r="D5994" s="450" t="str">
        <f>Liquor!AS63</f>
        <v/>
      </c>
      <c r="E5994" s="450" t="str">
        <f>if(Liquor!AT64=0,"",if(ISBLANK(Liquor!AT64),"",Liquor!AT64))</f>
        <v/>
      </c>
      <c r="G5994" s="450" t="str">
        <f>if(Liquor!AT64=0,"",if(ISBLANK(Liquor!AT64),"",$B$5940))</f>
        <v/>
      </c>
      <c r="H5994" s="780">
        <f t="shared" si="60"/>
        <v>54</v>
      </c>
    </row>
    <row r="5995">
      <c r="A5995" s="779"/>
      <c r="D5995" s="450" t="str">
        <f>Liquor!AS64</f>
        <v/>
      </c>
      <c r="E5995" s="450" t="str">
        <f>if(Liquor!AT65=0,"",if(ISBLANK(Liquor!AT65),"",Liquor!AT65))</f>
        <v/>
      </c>
      <c r="G5995" s="450" t="str">
        <f>if(Liquor!AT65=0,"",if(ISBLANK(Liquor!AT65),"",$B$5940))</f>
        <v/>
      </c>
      <c r="H5995" s="780">
        <f t="shared" si="60"/>
        <v>55</v>
      </c>
    </row>
    <row r="5996">
      <c r="A5996" s="779"/>
      <c r="D5996" s="450" t="str">
        <f>Liquor!AS65</f>
        <v/>
      </c>
      <c r="E5996" s="450" t="str">
        <f>if(Liquor!AT66=0,"",if(ISBLANK(Liquor!AT66),"",Liquor!AT66))</f>
        <v/>
      </c>
      <c r="G5996" s="450" t="str">
        <f>if(Liquor!AT66=0,"",if(ISBLANK(Liquor!AT66),"",$B$5940))</f>
        <v/>
      </c>
      <c r="H5996" s="780">
        <f t="shared" si="60"/>
        <v>56</v>
      </c>
    </row>
    <row r="5997">
      <c r="A5997" s="779"/>
      <c r="D5997" s="450" t="str">
        <f>Liquor!AS66</f>
        <v/>
      </c>
      <c r="E5997" s="450" t="str">
        <f>if(Liquor!AT67=0,"",if(ISBLANK(Liquor!AT67),"",Liquor!AT67))</f>
        <v/>
      </c>
      <c r="G5997" s="450" t="str">
        <f>if(Liquor!AT67=0,"",if(ISBLANK(Liquor!AT67),"",$B$5940))</f>
        <v/>
      </c>
      <c r="H5997" s="780">
        <f t="shared" si="60"/>
        <v>57</v>
      </c>
    </row>
    <row r="5998">
      <c r="A5998" s="779"/>
      <c r="D5998" s="450" t="str">
        <f>Liquor!AS67</f>
        <v/>
      </c>
      <c r="E5998" s="450" t="str">
        <f>if(Liquor!AT68=0,"",if(ISBLANK(Liquor!AT68),"",Liquor!AT68))</f>
        <v/>
      </c>
      <c r="G5998" s="450" t="str">
        <f>if(Liquor!AT68=0,"",if(ISBLANK(Liquor!AT68),"",$B$5940))</f>
        <v/>
      </c>
      <c r="H5998" s="780">
        <f t="shared" si="60"/>
        <v>58</v>
      </c>
    </row>
    <row r="5999">
      <c r="A5999" s="779"/>
      <c r="D5999" s="450" t="str">
        <f>Liquor!AS68</f>
        <v/>
      </c>
      <c r="E5999" s="450" t="str">
        <f>if(Liquor!AT69=0,"",if(ISBLANK(Liquor!AT69),"",Liquor!AT69))</f>
        <v/>
      </c>
      <c r="G5999" s="450" t="str">
        <f>if(Liquor!AT69=0,"",if(ISBLANK(Liquor!AT69),"",$B$5940))</f>
        <v/>
      </c>
      <c r="H5999" s="780">
        <f t="shared" si="60"/>
        <v>59</v>
      </c>
    </row>
    <row r="6000">
      <c r="A6000" s="779"/>
      <c r="D6000" s="450" t="str">
        <f>Liquor!AS69</f>
        <v/>
      </c>
      <c r="E6000" s="450" t="str">
        <f>if(Liquor!AT70=0,"",if(ISBLANK(Liquor!AT70),"",Liquor!AT70))</f>
        <v/>
      </c>
      <c r="G6000" s="450" t="str">
        <f>if(Liquor!AT70=0,"",if(ISBLANK(Liquor!AT70),"",$B$5940))</f>
        <v/>
      </c>
      <c r="H6000" s="780">
        <f t="shared" si="60"/>
        <v>60</v>
      </c>
    </row>
    <row r="6001">
      <c r="A6001" s="779"/>
      <c r="D6001" s="450" t="str">
        <f>Liquor!AS70</f>
        <v/>
      </c>
      <c r="E6001" s="450" t="str">
        <f>if(Liquor!AT71=0,"",if(ISBLANK(Liquor!AT71),"",Liquor!AT71))</f>
        <v/>
      </c>
      <c r="G6001" s="450" t="str">
        <f>if(Liquor!AT71=0,"",if(ISBLANK(Liquor!AT71),"",$B$5940))</f>
        <v/>
      </c>
      <c r="H6001" s="780">
        <f t="shared" si="60"/>
        <v>61</v>
      </c>
    </row>
    <row r="6002">
      <c r="A6002" s="779"/>
      <c r="D6002" s="450" t="str">
        <f>Liquor!AS71</f>
        <v/>
      </c>
      <c r="E6002" s="450" t="str">
        <f>if(Liquor!AT72=0,"",if(ISBLANK(Liquor!AT72),"",Liquor!AT72))</f>
        <v/>
      </c>
      <c r="G6002" s="450" t="str">
        <f>if(Liquor!AT72=0,"",if(ISBLANK(Liquor!AT72),"",$B$5940))</f>
        <v/>
      </c>
      <c r="H6002" s="780">
        <f t="shared" si="60"/>
        <v>62</v>
      </c>
    </row>
    <row r="6003">
      <c r="A6003" s="779"/>
      <c r="D6003" s="450" t="str">
        <f>Liquor!AS72</f>
        <v/>
      </c>
      <c r="E6003" s="450" t="str">
        <f>if(Liquor!AT73=0,"",if(ISBLANK(Liquor!AT73),"",Liquor!AT73))</f>
        <v/>
      </c>
      <c r="G6003" s="450" t="str">
        <f>if(Liquor!AT73=0,"",if(ISBLANK(Liquor!AT73),"",$B$5940))</f>
        <v/>
      </c>
      <c r="H6003" s="780">
        <f t="shared" si="60"/>
        <v>63</v>
      </c>
    </row>
    <row r="6004">
      <c r="A6004" s="779"/>
      <c r="D6004" s="450" t="str">
        <f>Liquor!AS73</f>
        <v/>
      </c>
      <c r="E6004" s="450" t="str">
        <f>if(Liquor!AT74=0,"",if(ISBLANK(Liquor!AT74),"",Liquor!AT74))</f>
        <v/>
      </c>
      <c r="G6004" s="450" t="str">
        <f>if(Liquor!AT74=0,"",if(ISBLANK(Liquor!AT74),"",$B$5940))</f>
        <v/>
      </c>
      <c r="H6004" s="780">
        <f t="shared" si="60"/>
        <v>64</v>
      </c>
    </row>
    <row r="6005">
      <c r="A6005" s="779"/>
      <c r="D6005" s="450" t="str">
        <f>Liquor!AS74</f>
        <v/>
      </c>
      <c r="E6005" s="450" t="str">
        <f>if(Liquor!AT75=0,"",if(ISBLANK(Liquor!AT75),"",Liquor!AT75))</f>
        <v/>
      </c>
      <c r="G6005" s="450" t="str">
        <f>if(Liquor!AT75=0,"",if(ISBLANK(Liquor!AT75),"",$B$5940))</f>
        <v/>
      </c>
      <c r="H6005" s="780">
        <f t="shared" si="60"/>
        <v>65</v>
      </c>
    </row>
    <row r="6006">
      <c r="A6006" s="779"/>
      <c r="D6006" s="450" t="str">
        <f>Liquor!AS75</f>
        <v/>
      </c>
      <c r="E6006" s="450" t="str">
        <f>if(Liquor!AT76=0,"",if(ISBLANK(Liquor!AT76),"",Liquor!AT76))</f>
        <v/>
      </c>
      <c r="G6006" s="450" t="str">
        <f>if(Liquor!AT76=0,"",if(ISBLANK(Liquor!AT76),"",$B$5940))</f>
        <v/>
      </c>
      <c r="H6006" s="780">
        <f t="shared" si="60"/>
        <v>66</v>
      </c>
    </row>
    <row r="6007">
      <c r="A6007" s="779"/>
      <c r="D6007" s="450" t="str">
        <f>Liquor!AS76</f>
        <v/>
      </c>
      <c r="E6007" s="450" t="str">
        <f>if(Liquor!AT77=0,"",if(ISBLANK(Liquor!AT77),"",Liquor!AT77))</f>
        <v/>
      </c>
      <c r="G6007" s="450" t="str">
        <f>if(Liquor!AT77=0,"",if(ISBLANK(Liquor!AT77),"",$B$5940))</f>
        <v/>
      </c>
      <c r="H6007" s="780">
        <f t="shared" si="60"/>
        <v>67</v>
      </c>
    </row>
    <row r="6008">
      <c r="A6008" s="779"/>
      <c r="D6008" s="450" t="str">
        <f>Liquor!AS77</f>
        <v/>
      </c>
      <c r="E6008" s="450" t="str">
        <f>if(Liquor!AT78=0,"",if(ISBLANK(Liquor!AT78),"",Liquor!AT78))</f>
        <v/>
      </c>
      <c r="G6008" s="450" t="str">
        <f>if(Liquor!AT78=0,"",if(ISBLANK(Liquor!AT78),"",$B$5940))</f>
        <v/>
      </c>
      <c r="H6008" s="780">
        <f t="shared" si="60"/>
        <v>68</v>
      </c>
    </row>
    <row r="6009">
      <c r="A6009" s="779"/>
      <c r="D6009" s="450" t="str">
        <f>Liquor!AS78</f>
        <v/>
      </c>
      <c r="E6009" s="450" t="str">
        <f>if(Liquor!AT79=0,"",if(ISBLANK(Liquor!AT79),"",Liquor!AT79))</f>
        <v/>
      </c>
      <c r="G6009" s="450" t="str">
        <f>if(Liquor!AT79=0,"",if(ISBLANK(Liquor!AT79),"",$B$5940))</f>
        <v/>
      </c>
      <c r="H6009" s="780">
        <f t="shared" si="60"/>
        <v>69</v>
      </c>
    </row>
    <row r="6010">
      <c r="A6010" s="779"/>
      <c r="D6010" s="450" t="str">
        <f>Liquor!AS79</f>
        <v/>
      </c>
      <c r="E6010" s="450" t="str">
        <f>if(Liquor!AT80=0,"",if(ISBLANK(Liquor!AT80),"",Liquor!AT80))</f>
        <v/>
      </c>
      <c r="G6010" s="450" t="str">
        <f>if(Liquor!AT80=0,"",if(ISBLANK(Liquor!AT80),"",$B$5940))</f>
        <v/>
      </c>
      <c r="H6010" s="780">
        <f t="shared" si="60"/>
        <v>70</v>
      </c>
    </row>
    <row r="6011">
      <c r="A6011" s="779"/>
      <c r="D6011" s="450" t="str">
        <f>Liquor!AS80</f>
        <v/>
      </c>
      <c r="E6011" s="450" t="str">
        <f>if(Liquor!AT81=0,"",if(ISBLANK(Liquor!AT81),"",Liquor!AT81))</f>
        <v/>
      </c>
      <c r="G6011" s="450" t="str">
        <f>if(Liquor!AT81=0,"",if(ISBLANK(Liquor!AT81),"",$B$5940))</f>
        <v/>
      </c>
      <c r="H6011" s="780">
        <f t="shared" si="60"/>
        <v>71</v>
      </c>
    </row>
    <row r="6012">
      <c r="A6012" s="779"/>
      <c r="D6012" s="450" t="str">
        <f>Liquor!AS81</f>
        <v/>
      </c>
      <c r="E6012" s="450" t="str">
        <f>if(Liquor!AT82=0,"",if(ISBLANK(Liquor!AT82),"",Liquor!AT82))</f>
        <v/>
      </c>
      <c r="G6012" s="450" t="str">
        <f>if(Liquor!AT82=0,"",if(ISBLANK(Liquor!AT82),"",$B$5940))</f>
        <v/>
      </c>
      <c r="H6012" s="780">
        <f t="shared" si="60"/>
        <v>72</v>
      </c>
    </row>
    <row r="6013">
      <c r="A6013" s="779"/>
      <c r="D6013" s="450" t="str">
        <f>Liquor!AS82</f>
        <v/>
      </c>
      <c r="E6013" s="450" t="str">
        <f>if(Liquor!AT83=0,"",if(ISBLANK(Liquor!AT83),"",Liquor!AT83))</f>
        <v/>
      </c>
      <c r="G6013" s="450" t="str">
        <f>if(Liquor!AT83=0,"",if(ISBLANK(Liquor!AT83),"",$B$5940))</f>
        <v/>
      </c>
      <c r="H6013" s="780">
        <f t="shared" si="60"/>
        <v>73</v>
      </c>
    </row>
    <row r="6014">
      <c r="A6014" s="779"/>
      <c r="D6014" s="450" t="str">
        <f>Liquor!AS83</f>
        <v/>
      </c>
      <c r="E6014" s="450" t="str">
        <f>if(Liquor!AT84=0,"",if(ISBLANK(Liquor!AT84),"",Liquor!AT84))</f>
        <v/>
      </c>
      <c r="G6014" s="450" t="str">
        <f>if(Liquor!AT84=0,"",if(ISBLANK(Liquor!AT84),"",$B$5940))</f>
        <v/>
      </c>
      <c r="H6014" s="780">
        <f t="shared" si="60"/>
        <v>74</v>
      </c>
    </row>
    <row r="6015">
      <c r="A6015" s="779"/>
      <c r="D6015" s="450" t="str">
        <f>Liquor!AS84</f>
        <v/>
      </c>
      <c r="E6015" s="450" t="str">
        <f>if(Liquor!AT85=0,"",if(ISBLANK(Liquor!AT85),"",Liquor!AT85))</f>
        <v/>
      </c>
      <c r="G6015" s="450" t="str">
        <f>if(Liquor!AT85=0,"",if(ISBLANK(Liquor!AT85),"",$B$5940))</f>
        <v/>
      </c>
      <c r="H6015" s="780">
        <f t="shared" si="60"/>
        <v>75</v>
      </c>
    </row>
    <row r="6016">
      <c r="A6016" s="779"/>
      <c r="D6016" s="450" t="str">
        <f>Liquor!AS85</f>
        <v/>
      </c>
      <c r="E6016" s="450" t="str">
        <f>if(Liquor!AT86=0,"",if(ISBLANK(Liquor!AT86),"",Liquor!AT86))</f>
        <v/>
      </c>
      <c r="G6016" s="450" t="str">
        <f>if(Liquor!AT86=0,"",if(ISBLANK(Liquor!AT86),"",$B$5940))</f>
        <v/>
      </c>
      <c r="H6016" s="780">
        <f t="shared" si="60"/>
        <v>76</v>
      </c>
    </row>
    <row r="6017">
      <c r="A6017" s="779"/>
      <c r="D6017" s="450" t="str">
        <f>Liquor!AS86</f>
        <v/>
      </c>
      <c r="E6017" s="450" t="str">
        <f>if(Liquor!AT87=0,"",if(ISBLANK(Liquor!AT87),"",Liquor!AT87))</f>
        <v/>
      </c>
      <c r="G6017" s="450" t="str">
        <f>if(Liquor!AT87=0,"",if(ISBLANK(Liquor!AT87),"",$B$5940))</f>
        <v/>
      </c>
      <c r="H6017" s="780">
        <f t="shared" si="60"/>
        <v>77</v>
      </c>
    </row>
    <row r="6018">
      <c r="A6018" s="779"/>
      <c r="D6018" s="450" t="str">
        <f>Liquor!AS87</f>
        <v/>
      </c>
      <c r="E6018" s="450" t="str">
        <f>if(Liquor!AT88=0,"",if(ISBLANK(Liquor!AT88),"",Liquor!AT88))</f>
        <v/>
      </c>
      <c r="G6018" s="450" t="str">
        <f>if(Liquor!AT88=0,"",if(ISBLANK(Liquor!AT88),"",$B$5940))</f>
        <v/>
      </c>
      <c r="H6018" s="780">
        <f t="shared" si="60"/>
        <v>78</v>
      </c>
    </row>
    <row r="6019">
      <c r="A6019" s="779"/>
      <c r="D6019" s="450" t="str">
        <f>Liquor!AS88</f>
        <v/>
      </c>
      <c r="E6019" s="450" t="str">
        <f>if(Liquor!AT89=0,"",if(ISBLANK(Liquor!AT89),"",Liquor!AT89))</f>
        <v/>
      </c>
      <c r="G6019" s="450" t="str">
        <f>if(Liquor!AT89=0,"",if(ISBLANK(Liquor!AT89),"",$B$5940))</f>
        <v/>
      </c>
      <c r="H6019" s="780">
        <f t="shared" si="60"/>
        <v>79</v>
      </c>
    </row>
    <row r="6020">
      <c r="A6020" s="779"/>
      <c r="D6020" s="450" t="str">
        <f>Liquor!AS89</f>
        <v/>
      </c>
      <c r="E6020" s="450" t="str">
        <f>if(Liquor!AT90=0,"",if(ISBLANK(Liquor!AT90),"",Liquor!AT90))</f>
        <v/>
      </c>
      <c r="G6020" s="450" t="str">
        <f>if(Liquor!AT90=0,"",if(ISBLANK(Liquor!AT90),"",$B$5940))</f>
        <v/>
      </c>
      <c r="H6020" s="780">
        <f t="shared" si="60"/>
        <v>80</v>
      </c>
    </row>
    <row r="6021">
      <c r="A6021" s="779"/>
      <c r="D6021" s="450" t="str">
        <f>Liquor!AS90</f>
        <v/>
      </c>
      <c r="E6021" s="450" t="str">
        <f>if(Liquor!AT91=0,"",if(ISBLANK(Liquor!AT91),"",Liquor!AT91))</f>
        <v/>
      </c>
      <c r="G6021" s="450" t="str">
        <f>if(Liquor!AT91=0,"",if(ISBLANK(Liquor!AT91),"",$B$5940))</f>
        <v/>
      </c>
      <c r="H6021" s="780">
        <f t="shared" si="60"/>
        <v>81</v>
      </c>
    </row>
    <row r="6022">
      <c r="A6022" s="779"/>
      <c r="D6022" s="450" t="str">
        <f>Liquor!AS91</f>
        <v/>
      </c>
      <c r="E6022" s="450" t="str">
        <f>if(Liquor!AT92=0,"",if(ISBLANK(Liquor!AT92),"",Liquor!AT92))</f>
        <v/>
      </c>
      <c r="G6022" s="450" t="str">
        <f>if(Liquor!AT92=0,"",if(ISBLANK(Liquor!AT92),"",$B$5940))</f>
        <v/>
      </c>
      <c r="H6022" s="780">
        <f t="shared" si="60"/>
        <v>82</v>
      </c>
    </row>
    <row r="6023">
      <c r="A6023" s="779"/>
      <c r="D6023" s="450" t="str">
        <f>Liquor!AS92</f>
        <v/>
      </c>
      <c r="E6023" s="450" t="str">
        <f>if(Liquor!AT93=0,"",if(ISBLANK(Liquor!AT93),"",Liquor!AT93))</f>
        <v/>
      </c>
      <c r="G6023" s="450" t="str">
        <f>if(Liquor!AT93=0,"",if(ISBLANK(Liquor!AT93),"",$B$5940))</f>
        <v/>
      </c>
      <c r="H6023" s="780">
        <f t="shared" si="60"/>
        <v>83</v>
      </c>
    </row>
    <row r="6024">
      <c r="A6024" s="779"/>
      <c r="D6024" s="450" t="str">
        <f>Liquor!AS93</f>
        <v/>
      </c>
      <c r="E6024" s="450" t="str">
        <f>if(Liquor!AT94=0,"",if(ISBLANK(Liquor!AT94),"",Liquor!AT94))</f>
        <v/>
      </c>
      <c r="G6024" s="450" t="str">
        <f>if(Liquor!AT94=0,"",if(ISBLANK(Liquor!AT94),"",$B$5940))</f>
        <v/>
      </c>
      <c r="H6024" s="780">
        <f t="shared" si="60"/>
        <v>84</v>
      </c>
    </row>
    <row r="6025">
      <c r="A6025" s="779"/>
      <c r="D6025" s="450" t="str">
        <f>Liquor!AS94</f>
        <v/>
      </c>
      <c r="E6025" s="450" t="str">
        <f>if(Liquor!AT95=0,"",if(ISBLANK(Liquor!AT95),"",Liquor!AT95))</f>
        <v/>
      </c>
      <c r="G6025" s="450" t="str">
        <f>if(Liquor!AT95=0,"",if(ISBLANK(Liquor!AT95),"",$B$5940))</f>
        <v/>
      </c>
      <c r="H6025" s="780">
        <f t="shared" si="60"/>
        <v>85</v>
      </c>
    </row>
    <row r="6026">
      <c r="A6026" s="779"/>
      <c r="D6026" s="450" t="str">
        <f>Liquor!AS95</f>
        <v/>
      </c>
      <c r="E6026" s="450" t="str">
        <f>if(Liquor!AT96=0,"",if(ISBLANK(Liquor!AT96),"",Liquor!AT96))</f>
        <v/>
      </c>
      <c r="G6026" s="450" t="str">
        <f>if(Liquor!AT96=0,"",if(ISBLANK(Liquor!AT96),"",$B$5940))</f>
        <v/>
      </c>
      <c r="H6026" s="780">
        <f t="shared" si="60"/>
        <v>86</v>
      </c>
    </row>
    <row r="6027">
      <c r="A6027" s="779"/>
      <c r="D6027" s="450" t="str">
        <f>Liquor!AS96</f>
        <v/>
      </c>
      <c r="E6027" s="450" t="str">
        <f>if(Liquor!AT97=0,"",if(ISBLANK(Liquor!AT97),"",Liquor!AT97))</f>
        <v/>
      </c>
      <c r="G6027" s="450" t="str">
        <f>if(Liquor!AT97=0,"",if(ISBLANK(Liquor!AT97),"",$B$5940))</f>
        <v/>
      </c>
      <c r="H6027" s="780">
        <f t="shared" si="60"/>
        <v>87</v>
      </c>
    </row>
    <row r="6028">
      <c r="A6028" s="779"/>
      <c r="D6028" s="450" t="str">
        <f>Liquor!AS97</f>
        <v/>
      </c>
      <c r="E6028" s="450" t="str">
        <f>if(Liquor!AT98=0,"",if(ISBLANK(Liquor!AT98),"",Liquor!AT98))</f>
        <v/>
      </c>
      <c r="G6028" s="450" t="str">
        <f>if(Liquor!AT98=0,"",if(ISBLANK(Liquor!AT98),"",$B$5940))</f>
        <v/>
      </c>
      <c r="H6028" s="780">
        <f t="shared" si="60"/>
        <v>88</v>
      </c>
    </row>
    <row r="6029">
      <c r="A6029" s="779"/>
      <c r="D6029" s="450" t="str">
        <f>Liquor!AS98</f>
        <v/>
      </c>
      <c r="E6029" s="450" t="str">
        <f>if(Liquor!AT99=0,"",if(ISBLANK(Liquor!AT99),"",Liquor!AT99))</f>
        <v/>
      </c>
      <c r="G6029" s="450" t="str">
        <f>if(Liquor!AT99=0,"",if(ISBLANK(Liquor!AT99),"",$B$5940))</f>
        <v/>
      </c>
      <c r="H6029" s="780">
        <f t="shared" si="60"/>
        <v>89</v>
      </c>
    </row>
    <row r="6030">
      <c r="A6030" s="779"/>
      <c r="D6030" s="450" t="str">
        <f>Liquor!AS99</f>
        <v/>
      </c>
      <c r="E6030" s="450" t="str">
        <f>if(Liquor!AT100=0,"",if(ISBLANK(Liquor!AT100),"",Liquor!AT100))</f>
        <v/>
      </c>
      <c r="G6030" s="450" t="str">
        <f>if(Liquor!AT100=0,"",if(ISBLANK(Liquor!AT100),"",$B$5940))</f>
        <v/>
      </c>
      <c r="H6030" s="780">
        <f t="shared" si="60"/>
        <v>90</v>
      </c>
    </row>
    <row r="6031">
      <c r="A6031" s="779"/>
      <c r="D6031" s="450" t="str">
        <f>Liquor!AS100</f>
        <v/>
      </c>
      <c r="E6031" s="450" t="str">
        <f>if(Liquor!AT101=0,"",if(ISBLANK(Liquor!AT101),"",Liquor!AT101))</f>
        <v/>
      </c>
      <c r="G6031" s="450" t="str">
        <f>if(Liquor!AT101=0,"",if(ISBLANK(Liquor!AT101),"",$B$5940))</f>
        <v/>
      </c>
      <c r="H6031" s="780">
        <f t="shared" si="60"/>
        <v>91</v>
      </c>
    </row>
    <row r="6032">
      <c r="A6032" s="779"/>
      <c r="D6032" s="450" t="str">
        <f>Liquor!AS101</f>
        <v/>
      </c>
      <c r="E6032" s="450" t="str">
        <f>if(Liquor!AT102=0,"",if(ISBLANK(Liquor!AT102),"",Liquor!AT102))</f>
        <v/>
      </c>
      <c r="G6032" s="450" t="str">
        <f>if(Liquor!AT102=0,"",if(ISBLANK(Liquor!AT102),"",$B$5940))</f>
        <v/>
      </c>
      <c r="H6032" s="780">
        <f t="shared" si="60"/>
        <v>92</v>
      </c>
    </row>
    <row r="6033">
      <c r="A6033" s="779"/>
      <c r="D6033" s="450" t="str">
        <f>Liquor!AS102</f>
        <v/>
      </c>
      <c r="E6033" s="450" t="str">
        <f>if(Liquor!AT103=0,"",if(ISBLANK(Liquor!AT103),"",Liquor!AT103))</f>
        <v/>
      </c>
      <c r="G6033" s="450" t="str">
        <f>if(Liquor!AT103=0,"",if(ISBLANK(Liquor!AT103),"",$B$5940))</f>
        <v/>
      </c>
      <c r="H6033" s="780">
        <f t="shared" si="60"/>
        <v>93</v>
      </c>
    </row>
    <row r="6034">
      <c r="A6034" s="779"/>
      <c r="D6034" s="450" t="str">
        <f>Liquor!AS103</f>
        <v/>
      </c>
      <c r="E6034" s="450" t="str">
        <f>if(Liquor!AT104=0,"",if(ISBLANK(Liquor!AT104),"",Liquor!AT104))</f>
        <v/>
      </c>
      <c r="G6034" s="450" t="str">
        <f>if(Liquor!AT104=0,"",if(ISBLANK(Liquor!AT104),"",$B$5940))</f>
        <v/>
      </c>
      <c r="H6034" s="780">
        <f t="shared" si="60"/>
        <v>94</v>
      </c>
    </row>
    <row r="6035">
      <c r="A6035" s="779"/>
      <c r="D6035" s="450" t="str">
        <f>Liquor!AS104</f>
        <v/>
      </c>
      <c r="E6035" s="450" t="str">
        <f>if(Liquor!AT105=0,"",if(ISBLANK(Liquor!AT105),"",Liquor!AT105))</f>
        <v/>
      </c>
      <c r="G6035" s="450" t="str">
        <f>if(Liquor!AT105=0,"",if(ISBLANK(Liquor!AT105),"",$B$5940))</f>
        <v/>
      </c>
      <c r="H6035" s="780">
        <f t="shared" si="60"/>
        <v>95</v>
      </c>
    </row>
    <row r="6036">
      <c r="A6036" s="779"/>
      <c r="D6036" s="450" t="str">
        <f>Liquor!AS105</f>
        <v/>
      </c>
      <c r="E6036" s="450" t="str">
        <f>if(Liquor!AT106=0,"",if(ISBLANK(Liquor!AT106),"",Liquor!AT106))</f>
        <v/>
      </c>
      <c r="G6036" s="450" t="str">
        <f>if(Liquor!AT106=0,"",if(ISBLANK(Liquor!AT106),"",$B$5940))</f>
        <v/>
      </c>
      <c r="H6036" s="780">
        <f t="shared" si="60"/>
        <v>96</v>
      </c>
    </row>
    <row r="6037">
      <c r="A6037" s="779"/>
      <c r="D6037" s="450" t="str">
        <f>Liquor!AS106</f>
        <v/>
      </c>
      <c r="E6037" s="450" t="str">
        <f>if(Liquor!AT107=0,"",if(ISBLANK(Liquor!AT107),"",Liquor!AT107))</f>
        <v/>
      </c>
      <c r="G6037" s="450" t="str">
        <f>if(Liquor!AT107=0,"",if(ISBLANK(Liquor!AT107),"",$B$5940))</f>
        <v/>
      </c>
      <c r="H6037" s="780">
        <f t="shared" si="60"/>
        <v>97</v>
      </c>
    </row>
    <row r="6038">
      <c r="A6038" s="779"/>
      <c r="D6038" s="450" t="str">
        <f>Liquor!AS107</f>
        <v/>
      </c>
      <c r="E6038" s="450" t="str">
        <f>if(Liquor!AT108=0,"",if(ISBLANK(Liquor!AT108),"",Liquor!AT108))</f>
        <v/>
      </c>
      <c r="G6038" s="450" t="str">
        <f>if(Liquor!AT108=0,"",if(ISBLANK(Liquor!AT108),"",$B$5940))</f>
        <v/>
      </c>
      <c r="H6038" s="780">
        <f t="shared" si="60"/>
        <v>98</v>
      </c>
    </row>
    <row r="6039">
      <c r="A6039" s="779"/>
      <c r="D6039" s="450" t="str">
        <f>Liquor!AS108</f>
        <v/>
      </c>
      <c r="E6039" s="450" t="str">
        <f>if(Liquor!AT109=0,"",if(ISBLANK(Liquor!AT109),"",Liquor!AT109))</f>
        <v/>
      </c>
      <c r="G6039" s="450" t="str">
        <f>if(Liquor!AT109=0,"",if(ISBLANK(Liquor!AT109),"",$B$5940))</f>
        <v/>
      </c>
      <c r="H6039" s="780">
        <f t="shared" si="60"/>
        <v>99</v>
      </c>
    </row>
    <row r="6040">
      <c r="A6040" s="779"/>
      <c r="D6040" s="450" t="str">
        <f>Liquor!AS109</f>
        <v/>
      </c>
      <c r="E6040" s="450" t="str">
        <f>if(Liquor!AT111=0,"",if(ISBLANK(Liquor!AT111),"",Liquor!AT111))</f>
        <v/>
      </c>
      <c r="G6040" s="450" t="str">
        <f>if(Liquor!AT111=0,"",if(ISBLANK(Liquor!AT111),"",$B$5940))</f>
        <v/>
      </c>
      <c r="H6040" s="780">
        <f t="shared" si="60"/>
        <v>100</v>
      </c>
    </row>
    <row r="6041">
      <c r="A6041" s="779"/>
      <c r="H6041" s="780"/>
    </row>
    <row r="6042">
      <c r="A6042" s="779"/>
      <c r="H6042" s="780"/>
    </row>
    <row r="6043">
      <c r="A6043" s="791" t="str">
        <f>Liquor!AS8&amp;" "&amp;Liquor!AV9</f>
        <v>Optional Liquor Category Double $</v>
      </c>
      <c r="B6043" s="784" t="str">
        <f>SUBSTITUTE(A6043,"$","")</f>
        <v>Optional Liquor Category Double </v>
      </c>
      <c r="H6043" s="780"/>
    </row>
    <row r="6044">
      <c r="A6044" s="791"/>
      <c r="B6044" s="784"/>
      <c r="D6044" s="795" t="str">
        <f>if(Liquor!AV10=0,"",if(ISBLANK(Liquor!AV10),"",if(AND(MOC!$J$161=true,MOC!$J$162=false),MOC!$I$164&amp;Liquor!AS10,if(AND(MOC!$J$161=false,MOC!$J$162=true),Liquor!AS10&amp;MOC!$I$162,if(AND(MOC!$J$161=true,MOC!$J$162=true),MOC!$I$161&amp;Liquor!AS10&amp;MOC!$I$165,Liquor!AS10)))))</f>
        <v/>
      </c>
      <c r="E6044" s="450" t="str">
        <f>if(Liquor!AV10=0,"",if(ISBLANK(Liquor!AV10),"",Liquor!AV10))</f>
        <v/>
      </c>
      <c r="G6044" s="450" t="str">
        <f>Substitute(if(Liquor!AV10=0,"",if(ISBLANK(Liquor!AV10),"",if(AND(MOC!$J$164=true,MOC!$J$165=false),MOC!$I$164&amp;$B$6043,if(AND(MOC!$J$164=false,MOC!$J$165=true),$B$6043&amp;MOC!$I$165,if(AND(MOC!$J$164=true,MOC!$J$165=true),MOC!$I$164&amp;$B$6043&amp;MOC!$I$165,$B$6043)))))," Double ","")</f>
        <v/>
      </c>
      <c r="H6044" s="785">
        <v>1.0</v>
      </c>
    </row>
    <row r="6045">
      <c r="A6045" s="791"/>
      <c r="B6045" s="784"/>
      <c r="D6045" s="795" t="str">
        <f>if(Liquor!AV11=0,"",if(ISBLANK(Liquor!AV11),"",if(AND(MOC!$J$161=true,MOC!$J$162=false),MOC!$I$164&amp;Liquor!AS11,if(AND(MOC!$J$161=false,MOC!$J$162=true),Liquor!AS11&amp;MOC!$I$162,if(AND(MOC!$J$161=true,MOC!$J$162=true),MOC!$I$161&amp;Liquor!AS11&amp;MOC!$I$165,Liquor!AS11)))))</f>
        <v/>
      </c>
      <c r="E6045" s="450" t="str">
        <f>if(Liquor!AV11=0,"",if(ISBLANK(Liquor!AV11),"",Liquor!AV11))</f>
        <v/>
      </c>
      <c r="G6045" s="450" t="str">
        <f>Substitute(if(Liquor!AV11=0,"",if(ISBLANK(Liquor!AV11),"",if(AND(MOC!$J$164=true,MOC!$J$165=false),MOC!$I$164&amp;$B$6043,if(AND(MOC!$J$164=false,MOC!$J$165=true),$B$6043&amp;MOC!$I$165,if(AND(MOC!$J$164=true,MOC!$J$165=true),MOC!$I$164&amp;$B$6043&amp;MOC!$I$165,$B$6043)))))," Double ","")</f>
        <v/>
      </c>
      <c r="H6045" s="780">
        <f t="shared" ref="H6045:H6143" si="61">1+H6044</f>
        <v>2</v>
      </c>
    </row>
    <row r="6046">
      <c r="A6046" s="791"/>
      <c r="B6046" s="784"/>
      <c r="D6046" s="795" t="str">
        <f>if(Liquor!AV12=0,"",if(ISBLANK(Liquor!AV12),"",if(AND(MOC!$J$161=true,MOC!$J$162=false),MOC!$I$164&amp;Liquor!AS12,if(AND(MOC!$J$161=false,MOC!$J$162=true),Liquor!AS12&amp;MOC!$I$162,if(AND(MOC!$J$161=true,MOC!$J$162=true),MOC!$I$161&amp;Liquor!AS12&amp;MOC!$I$165,Liquor!AS12)))))</f>
        <v/>
      </c>
      <c r="E6046" s="450" t="str">
        <f>if(Liquor!AV12=0,"",if(ISBLANK(Liquor!AV12),"",Liquor!AV12))</f>
        <v/>
      </c>
      <c r="G6046" s="450" t="str">
        <f>Substitute(if(Liquor!AV12=0,"",if(ISBLANK(Liquor!AV12),"",if(AND(MOC!$J$164=true,MOC!$J$165=false),MOC!$I$164&amp;$B$6043,if(AND(MOC!$J$164=false,MOC!$J$165=true),$B$6043&amp;MOC!$I$165,if(AND(MOC!$J$164=true,MOC!$J$165=true),MOC!$I$164&amp;$B$6043&amp;MOC!$I$165,$B$6043)))))," Double ","")</f>
        <v/>
      </c>
      <c r="H6046" s="780">
        <f t="shared" si="61"/>
        <v>3</v>
      </c>
    </row>
    <row r="6047">
      <c r="A6047" s="779"/>
      <c r="D6047" s="795" t="str">
        <f>if(Liquor!AV13=0,"",if(ISBLANK(Liquor!AV13),"",if(AND(MOC!$J$161=true,MOC!$J$162=false),MOC!$I$164&amp;Liquor!AS13,if(AND(MOC!$J$161=false,MOC!$J$162=true),Liquor!AS13&amp;MOC!$I$162,if(AND(MOC!$J$161=true,MOC!$J$162=true),MOC!$I$161&amp;Liquor!AS13&amp;MOC!$I$165,Liquor!AS13)))))</f>
        <v/>
      </c>
      <c r="E6047" s="450" t="str">
        <f>if(Liquor!AV13=0,"",if(ISBLANK(Liquor!AV13),"",Liquor!AV13))</f>
        <v/>
      </c>
      <c r="G6047" s="450" t="str">
        <f>Substitute(if(Liquor!AV13=0,"",if(ISBLANK(Liquor!AV13),"",if(AND(MOC!$J$164=true,MOC!$J$165=false),MOC!$I$164&amp;$B$6043,if(AND(MOC!$J$164=false,MOC!$J$165=true),$B$6043&amp;MOC!$I$165,if(AND(MOC!$J$164=true,MOC!$J$165=true),MOC!$I$164&amp;$B$6043&amp;MOC!$I$165,$B$6043)))))," Double ","")</f>
        <v/>
      </c>
      <c r="H6047" s="780">
        <f t="shared" si="61"/>
        <v>4</v>
      </c>
    </row>
    <row r="6048">
      <c r="A6048" s="779"/>
      <c r="D6048" s="795" t="str">
        <f>if(Liquor!AV14=0,"",if(ISBLANK(Liquor!AV14),"",if(AND(MOC!$J$161=true,MOC!$J$162=false),MOC!$I$164&amp;Liquor!AS14,if(AND(MOC!$J$161=false,MOC!$J$162=true),Liquor!AS14&amp;MOC!$I$162,if(AND(MOC!$J$161=true,MOC!$J$162=true),MOC!$I$161&amp;Liquor!AS14&amp;MOC!$I$165,Liquor!AS14)))))</f>
        <v/>
      </c>
      <c r="E6048" s="450" t="str">
        <f>if(Liquor!AV14=0,"",if(ISBLANK(Liquor!AV14),"",Liquor!AV14))</f>
        <v/>
      </c>
      <c r="G6048" s="450" t="str">
        <f>Substitute(if(Liquor!AV14=0,"",if(ISBLANK(Liquor!AV14),"",if(AND(MOC!$J$164=true,MOC!$J$165=false),MOC!$I$164&amp;$B$6043,if(AND(MOC!$J$164=false,MOC!$J$165=true),$B$6043&amp;MOC!$I$165,if(AND(MOC!$J$164=true,MOC!$J$165=true),MOC!$I$164&amp;$B$6043&amp;MOC!$I$165,$B$6043)))))," Double ","")</f>
        <v/>
      </c>
      <c r="H6048" s="780">
        <f t="shared" si="61"/>
        <v>5</v>
      </c>
    </row>
    <row r="6049">
      <c r="A6049" s="779"/>
      <c r="D6049" s="795" t="str">
        <f>if(Liquor!AV15=0,"",if(ISBLANK(Liquor!AV15),"",if(AND(MOC!$J$161=true,MOC!$J$162=false),MOC!$I$164&amp;Liquor!AS15,if(AND(MOC!$J$161=false,MOC!$J$162=true),Liquor!AS15&amp;MOC!$I$162,if(AND(MOC!$J$161=true,MOC!$J$162=true),MOC!$I$161&amp;Liquor!AS15&amp;MOC!$I$165,Liquor!AS15)))))</f>
        <v/>
      </c>
      <c r="E6049" s="450" t="str">
        <f>if(Liquor!AV15=0,"",if(ISBLANK(Liquor!AV15),"",Liquor!AV15))</f>
        <v/>
      </c>
      <c r="G6049" s="450" t="str">
        <f>Substitute(if(Liquor!AV15=0,"",if(ISBLANK(Liquor!AV15),"",if(AND(MOC!$J$164=true,MOC!$J$165=false),MOC!$I$164&amp;$B$6043,if(AND(MOC!$J$164=false,MOC!$J$165=true),$B$6043&amp;MOC!$I$165,if(AND(MOC!$J$164=true,MOC!$J$165=true),MOC!$I$164&amp;$B$6043&amp;MOC!$I$165,$B$6043)))))," Double ","")</f>
        <v/>
      </c>
      <c r="H6049" s="780">
        <f t="shared" si="61"/>
        <v>6</v>
      </c>
    </row>
    <row r="6050">
      <c r="A6050" s="779"/>
      <c r="D6050" s="795" t="str">
        <f>if(Liquor!AV16=0,"",if(ISBLANK(Liquor!AV16),"",if(AND(MOC!$J$161=true,MOC!$J$162=false),MOC!$I$164&amp;Liquor!AS16,if(AND(MOC!$J$161=false,MOC!$J$162=true),Liquor!AS16&amp;MOC!$I$162,if(AND(MOC!$J$161=true,MOC!$J$162=true),MOC!$I$161&amp;Liquor!AS16&amp;MOC!$I$165,Liquor!AS16)))))</f>
        <v/>
      </c>
      <c r="E6050" s="450" t="str">
        <f>if(Liquor!AV16=0,"",if(ISBLANK(Liquor!AV16),"",Liquor!AV16))</f>
        <v/>
      </c>
      <c r="G6050" s="450" t="str">
        <f>Substitute(if(Liquor!AV16=0,"",if(ISBLANK(Liquor!AV16),"",if(AND(MOC!$J$164=true,MOC!$J$165=false),MOC!$I$164&amp;$B$6043,if(AND(MOC!$J$164=false,MOC!$J$165=true),$B$6043&amp;MOC!$I$165,if(AND(MOC!$J$164=true,MOC!$J$165=true),MOC!$I$164&amp;$B$6043&amp;MOC!$I$165,$B$6043)))))," Double ","")</f>
        <v/>
      </c>
      <c r="H6050" s="780">
        <f t="shared" si="61"/>
        <v>7</v>
      </c>
    </row>
    <row r="6051">
      <c r="A6051" s="779"/>
      <c r="D6051" s="795" t="str">
        <f>if(Liquor!AV17=0,"",if(ISBLANK(Liquor!AV17),"",if(AND(MOC!$J$161=true,MOC!$J$162=false),MOC!$I$164&amp;Liquor!AS17,if(AND(MOC!$J$161=false,MOC!$J$162=true),Liquor!AS17&amp;MOC!$I$162,if(AND(MOC!$J$161=true,MOC!$J$162=true),MOC!$I$161&amp;Liquor!AS17&amp;MOC!$I$165,Liquor!AS17)))))</f>
        <v/>
      </c>
      <c r="E6051" s="450" t="str">
        <f>if(Liquor!AV17=0,"",if(ISBLANK(Liquor!AV17),"",Liquor!AV17))</f>
        <v/>
      </c>
      <c r="G6051" s="450" t="str">
        <f>Substitute(if(Liquor!AV17=0,"",if(ISBLANK(Liquor!AV17),"",if(AND(MOC!$J$164=true,MOC!$J$165=false),MOC!$I$164&amp;$B$6043,if(AND(MOC!$J$164=false,MOC!$J$165=true),$B$6043&amp;MOC!$I$165,if(AND(MOC!$J$164=true,MOC!$J$165=true),MOC!$I$164&amp;$B$6043&amp;MOC!$I$165,$B$6043)))))," Double ","")</f>
        <v/>
      </c>
      <c r="H6051" s="780">
        <f t="shared" si="61"/>
        <v>8</v>
      </c>
    </row>
    <row r="6052">
      <c r="A6052" s="779"/>
      <c r="D6052" s="795" t="str">
        <f>if(Liquor!AV18=0,"",if(ISBLANK(Liquor!AV18),"",if(AND(MOC!$J$161=true,MOC!$J$162=false),MOC!$I$164&amp;Liquor!AS18,if(AND(MOC!$J$161=false,MOC!$J$162=true),Liquor!AS18&amp;MOC!$I$162,if(AND(MOC!$J$161=true,MOC!$J$162=true),MOC!$I$161&amp;Liquor!AS18&amp;MOC!$I$165,Liquor!AS18)))))</f>
        <v/>
      </c>
      <c r="E6052" s="450" t="str">
        <f>if(Liquor!AV18=0,"",if(ISBLANK(Liquor!AV18),"",Liquor!AV18))</f>
        <v/>
      </c>
      <c r="G6052" s="450" t="str">
        <f>Substitute(if(Liquor!AV18=0,"",if(ISBLANK(Liquor!AV18),"",if(AND(MOC!$J$164=true,MOC!$J$165=false),MOC!$I$164&amp;$B$6043,if(AND(MOC!$J$164=false,MOC!$J$165=true),$B$6043&amp;MOC!$I$165,if(AND(MOC!$J$164=true,MOC!$J$165=true),MOC!$I$164&amp;$B$6043&amp;MOC!$I$165,$B$6043)))))," Double ","")</f>
        <v/>
      </c>
      <c r="H6052" s="780">
        <f t="shared" si="61"/>
        <v>9</v>
      </c>
    </row>
    <row r="6053">
      <c r="A6053" s="779"/>
      <c r="D6053" s="795" t="str">
        <f>if(Liquor!AV19=0,"",if(ISBLANK(Liquor!AV19),"",if(AND(MOC!$J$161=true,MOC!$J$162=false),MOC!$I$164&amp;Liquor!AS19,if(AND(MOC!$J$161=false,MOC!$J$162=true),Liquor!AS19&amp;MOC!$I$162,if(AND(MOC!$J$161=true,MOC!$J$162=true),MOC!$I$161&amp;Liquor!AS19&amp;MOC!$I$165,Liquor!AS19)))))</f>
        <v/>
      </c>
      <c r="E6053" s="450" t="str">
        <f>if(Liquor!AV19=0,"",if(ISBLANK(Liquor!AV19),"",Liquor!AV19))</f>
        <v/>
      </c>
      <c r="G6053" s="450" t="str">
        <f>Substitute(if(Liquor!AV19=0,"",if(ISBLANK(Liquor!AV19),"",if(AND(MOC!$J$164=true,MOC!$J$165=false),MOC!$I$164&amp;$B$6043,if(AND(MOC!$J$164=false,MOC!$J$165=true),$B$6043&amp;MOC!$I$165,if(AND(MOC!$J$164=true,MOC!$J$165=true),MOC!$I$164&amp;$B$6043&amp;MOC!$I$165,$B$6043)))))," Double ","")</f>
        <v/>
      </c>
      <c r="H6053" s="780">
        <f t="shared" si="61"/>
        <v>10</v>
      </c>
    </row>
    <row r="6054">
      <c r="A6054" s="779"/>
      <c r="D6054" s="795" t="str">
        <f>if(Liquor!AV20=0,"",if(ISBLANK(Liquor!AV20),"",if(AND(MOC!$J$161=true,MOC!$J$162=false),MOC!$I$164&amp;Liquor!AS20,if(AND(MOC!$J$161=false,MOC!$J$162=true),Liquor!AS20&amp;MOC!$I$162,if(AND(MOC!$J$161=true,MOC!$J$162=true),MOC!$I$161&amp;Liquor!AS20&amp;MOC!$I$165,Liquor!AS20)))))</f>
        <v/>
      </c>
      <c r="E6054" s="450" t="str">
        <f>if(Liquor!AV20=0,"",if(ISBLANK(Liquor!AV20),"",Liquor!AV20))</f>
        <v/>
      </c>
      <c r="G6054" s="450" t="str">
        <f>Substitute(if(Liquor!AV20=0,"",if(ISBLANK(Liquor!AV20),"",if(AND(MOC!$J$164=true,MOC!$J$165=false),MOC!$I$164&amp;$B$6043,if(AND(MOC!$J$164=false,MOC!$J$165=true),$B$6043&amp;MOC!$I$165,if(AND(MOC!$J$164=true,MOC!$J$165=true),MOC!$I$164&amp;$B$6043&amp;MOC!$I$165,$B$6043)))))," Double ","")</f>
        <v/>
      </c>
      <c r="H6054" s="780">
        <f t="shared" si="61"/>
        <v>11</v>
      </c>
    </row>
    <row r="6055">
      <c r="A6055" s="779"/>
      <c r="D6055" s="795" t="str">
        <f>if(Liquor!AV21=0,"",if(ISBLANK(Liquor!AV21),"",if(AND(MOC!$J$161=true,MOC!$J$162=false),MOC!$I$164&amp;Liquor!AS21,if(AND(MOC!$J$161=false,MOC!$J$162=true),Liquor!AS21&amp;MOC!$I$162,if(AND(MOC!$J$161=true,MOC!$J$162=true),MOC!$I$161&amp;Liquor!AS21&amp;MOC!$I$165,Liquor!AS21)))))</f>
        <v/>
      </c>
      <c r="E6055" s="450" t="str">
        <f>if(Liquor!AV21=0,"",if(ISBLANK(Liquor!AV21),"",Liquor!AV21))</f>
        <v/>
      </c>
      <c r="G6055" s="450" t="str">
        <f>Substitute(if(Liquor!AV21=0,"",if(ISBLANK(Liquor!AV21),"",if(AND(MOC!$J$164=true,MOC!$J$165=false),MOC!$I$164&amp;$B$6043,if(AND(MOC!$J$164=false,MOC!$J$165=true),$B$6043&amp;MOC!$I$165,if(AND(MOC!$J$164=true,MOC!$J$165=true),MOC!$I$164&amp;$B$6043&amp;MOC!$I$165,$B$6043)))))," Double ","")</f>
        <v/>
      </c>
      <c r="H6055" s="780">
        <f t="shared" si="61"/>
        <v>12</v>
      </c>
    </row>
    <row r="6056">
      <c r="A6056" s="779"/>
      <c r="D6056" s="795" t="str">
        <f>if(Liquor!AV22=0,"",if(ISBLANK(Liquor!AV22),"",if(AND(MOC!$J$161=true,MOC!$J$162=false),MOC!$I$164&amp;Liquor!AS22,if(AND(MOC!$J$161=false,MOC!$J$162=true),Liquor!AS22&amp;MOC!$I$162,if(AND(MOC!$J$161=true,MOC!$J$162=true),MOC!$I$161&amp;Liquor!AS22&amp;MOC!$I$165,Liquor!AS22)))))</f>
        <v/>
      </c>
      <c r="E6056" s="450" t="str">
        <f>if(Liquor!AV22=0,"",if(ISBLANK(Liquor!AV22),"",Liquor!AV22))</f>
        <v/>
      </c>
      <c r="G6056" s="450" t="str">
        <f>Substitute(if(Liquor!AV22=0,"",if(ISBLANK(Liquor!AV22),"",if(AND(MOC!$J$164=true,MOC!$J$165=false),MOC!$I$164&amp;$B$6043,if(AND(MOC!$J$164=false,MOC!$J$165=true),$B$6043&amp;MOC!$I$165,if(AND(MOC!$J$164=true,MOC!$J$165=true),MOC!$I$164&amp;$B$6043&amp;MOC!$I$165,$B$6043)))))," Double ","")</f>
        <v/>
      </c>
      <c r="H6056" s="780">
        <f t="shared" si="61"/>
        <v>13</v>
      </c>
    </row>
    <row r="6057">
      <c r="A6057" s="779"/>
      <c r="D6057" s="795" t="str">
        <f>if(Liquor!AV23=0,"",if(ISBLANK(Liquor!AV23),"",if(AND(MOC!$J$161=true,MOC!$J$162=false),MOC!$I$164&amp;Liquor!AS23,if(AND(MOC!$J$161=false,MOC!$J$162=true),Liquor!AS23&amp;MOC!$I$162,if(AND(MOC!$J$161=true,MOC!$J$162=true),MOC!$I$161&amp;Liquor!AS23&amp;MOC!$I$165,Liquor!AS23)))))</f>
        <v/>
      </c>
      <c r="E6057" s="450" t="str">
        <f>if(Liquor!AV23=0,"",if(ISBLANK(Liquor!AV23),"",Liquor!AV23))</f>
        <v/>
      </c>
      <c r="G6057" s="450" t="str">
        <f>Substitute(if(Liquor!AV23=0,"",if(ISBLANK(Liquor!AV23),"",if(AND(MOC!$J$164=true,MOC!$J$165=false),MOC!$I$164&amp;$B$6043,if(AND(MOC!$J$164=false,MOC!$J$165=true),$B$6043&amp;MOC!$I$165,if(AND(MOC!$J$164=true,MOC!$J$165=true),MOC!$I$164&amp;$B$6043&amp;MOC!$I$165,$B$6043)))))," Double ","")</f>
        <v/>
      </c>
      <c r="H6057" s="780">
        <f t="shared" si="61"/>
        <v>14</v>
      </c>
    </row>
    <row r="6058">
      <c r="A6058" s="779"/>
      <c r="D6058" s="795" t="str">
        <f>if(Liquor!AV24=0,"",if(ISBLANK(Liquor!AV24),"",if(AND(MOC!$J$161=true,MOC!$J$162=false),MOC!$I$164&amp;Liquor!AS24,if(AND(MOC!$J$161=false,MOC!$J$162=true),Liquor!AS24&amp;MOC!$I$162,if(AND(MOC!$J$161=true,MOC!$J$162=true),MOC!$I$161&amp;Liquor!AS24&amp;MOC!$I$165,Liquor!AS24)))))</f>
        <v/>
      </c>
      <c r="E6058" s="450" t="str">
        <f>if(Liquor!AV24=0,"",if(ISBLANK(Liquor!AV24),"",Liquor!AV24))</f>
        <v/>
      </c>
      <c r="G6058" s="450" t="str">
        <f>Substitute(if(Liquor!AV24=0,"",if(ISBLANK(Liquor!AV24),"",if(AND(MOC!$J$164=true,MOC!$J$165=false),MOC!$I$164&amp;$B$6043,if(AND(MOC!$J$164=false,MOC!$J$165=true),$B$6043&amp;MOC!$I$165,if(AND(MOC!$J$164=true,MOC!$J$165=true),MOC!$I$164&amp;$B$6043&amp;MOC!$I$165,$B$6043)))))," Double ","")</f>
        <v/>
      </c>
      <c r="H6058" s="780">
        <f t="shared" si="61"/>
        <v>15</v>
      </c>
    </row>
    <row r="6059">
      <c r="A6059" s="779"/>
      <c r="D6059" s="795" t="str">
        <f>if(Liquor!AV25=0,"",if(ISBLANK(Liquor!AV25),"",if(AND(MOC!$J$161=true,MOC!$J$162=false),MOC!$I$164&amp;Liquor!AS25,if(AND(MOC!$J$161=false,MOC!$J$162=true),Liquor!AS25&amp;MOC!$I$162,if(AND(MOC!$J$161=true,MOC!$J$162=true),MOC!$I$161&amp;Liquor!AS25&amp;MOC!$I$165,Liquor!AS25)))))</f>
        <v/>
      </c>
      <c r="E6059" s="450" t="str">
        <f>if(Liquor!AV25=0,"",if(ISBLANK(Liquor!AV25),"",Liquor!AV25))</f>
        <v/>
      </c>
      <c r="G6059" s="450" t="str">
        <f>Substitute(if(Liquor!AV25=0,"",if(ISBLANK(Liquor!AV25),"",if(AND(MOC!$J$164=true,MOC!$J$165=false),MOC!$I$164&amp;$B$6043,if(AND(MOC!$J$164=false,MOC!$J$165=true),$B$6043&amp;MOC!$I$165,if(AND(MOC!$J$164=true,MOC!$J$165=true),MOC!$I$164&amp;$B$6043&amp;MOC!$I$165,$B$6043)))))," Double ","")</f>
        <v/>
      </c>
      <c r="H6059" s="780">
        <f t="shared" si="61"/>
        <v>16</v>
      </c>
    </row>
    <row r="6060">
      <c r="A6060" s="779"/>
      <c r="D6060" s="795" t="str">
        <f>if(Liquor!AV26=0,"",if(ISBLANK(Liquor!AV26),"",if(AND(MOC!$J$161=true,MOC!$J$162=false),MOC!$I$164&amp;Liquor!AS26,if(AND(MOC!$J$161=false,MOC!$J$162=true),Liquor!AS26&amp;MOC!$I$162,if(AND(MOC!$J$161=true,MOC!$J$162=true),MOC!$I$161&amp;Liquor!AS26&amp;MOC!$I$165,Liquor!AS26)))))</f>
        <v/>
      </c>
      <c r="E6060" s="450" t="str">
        <f>if(Liquor!AV26=0,"",if(ISBLANK(Liquor!AV26),"",Liquor!AV26))</f>
        <v/>
      </c>
      <c r="G6060" s="450" t="str">
        <f>Substitute(if(Liquor!AV26=0,"",if(ISBLANK(Liquor!AV26),"",if(AND(MOC!$J$164=true,MOC!$J$165=false),MOC!$I$164&amp;$B$6043,if(AND(MOC!$J$164=false,MOC!$J$165=true),$B$6043&amp;MOC!$I$165,if(AND(MOC!$J$164=true,MOC!$J$165=true),MOC!$I$164&amp;$B$6043&amp;MOC!$I$165,$B$6043)))))," Double ","")</f>
        <v/>
      </c>
      <c r="H6060" s="780">
        <f t="shared" si="61"/>
        <v>17</v>
      </c>
    </row>
    <row r="6061">
      <c r="A6061" s="779"/>
      <c r="D6061" s="795" t="str">
        <f>if(Liquor!AV27=0,"",if(ISBLANK(Liquor!AV27),"",if(AND(MOC!$J$161=true,MOC!$J$162=false),MOC!$I$164&amp;Liquor!AS27,if(AND(MOC!$J$161=false,MOC!$J$162=true),Liquor!AS27&amp;MOC!$I$162,if(AND(MOC!$J$161=true,MOC!$J$162=true),MOC!$I$161&amp;Liquor!AS27&amp;MOC!$I$165,Liquor!AS27)))))</f>
        <v/>
      </c>
      <c r="E6061" s="450" t="str">
        <f>if(Liquor!AV27=0,"",if(ISBLANK(Liquor!AV27),"",Liquor!AV27))</f>
        <v/>
      </c>
      <c r="G6061" s="450" t="str">
        <f>Substitute(if(Liquor!AV27=0,"",if(ISBLANK(Liquor!AV27),"",if(AND(MOC!$J$164=true,MOC!$J$165=false),MOC!$I$164&amp;$B$6043,if(AND(MOC!$J$164=false,MOC!$J$165=true),$B$6043&amp;MOC!$I$165,if(AND(MOC!$J$164=true,MOC!$J$165=true),MOC!$I$164&amp;$B$6043&amp;MOC!$I$165,$B$6043)))))," Double ","")</f>
        <v/>
      </c>
      <c r="H6061" s="780">
        <f t="shared" si="61"/>
        <v>18</v>
      </c>
    </row>
    <row r="6062">
      <c r="A6062" s="779"/>
      <c r="D6062" s="795" t="str">
        <f>if(Liquor!AV28=0,"",if(ISBLANK(Liquor!AV28),"",if(AND(MOC!$J$161=true,MOC!$J$162=false),MOC!$I$164&amp;Liquor!AS28,if(AND(MOC!$J$161=false,MOC!$J$162=true),Liquor!AS28&amp;MOC!$I$162,if(AND(MOC!$J$161=true,MOC!$J$162=true),MOC!$I$161&amp;Liquor!AS28&amp;MOC!$I$165,Liquor!AS28)))))</f>
        <v/>
      </c>
      <c r="E6062" s="450" t="str">
        <f>if(Liquor!AV28=0,"",if(ISBLANK(Liquor!AV28),"",Liquor!AV28))</f>
        <v/>
      </c>
      <c r="G6062" s="450" t="str">
        <f>Substitute(if(Liquor!AV28=0,"",if(ISBLANK(Liquor!AV28),"",if(AND(MOC!$J$164=true,MOC!$J$165=false),MOC!$I$164&amp;$B$6043,if(AND(MOC!$J$164=false,MOC!$J$165=true),$B$6043&amp;MOC!$I$165,if(AND(MOC!$J$164=true,MOC!$J$165=true),MOC!$I$164&amp;$B$6043&amp;MOC!$I$165,$B$6043)))))," Double ","")</f>
        <v/>
      </c>
      <c r="H6062" s="780">
        <f t="shared" si="61"/>
        <v>19</v>
      </c>
    </row>
    <row r="6063">
      <c r="A6063" s="779"/>
      <c r="D6063" s="795" t="str">
        <f>if(Liquor!AV29=0,"",if(ISBLANK(Liquor!AV29),"",if(AND(MOC!$J$161=true,MOC!$J$162=false),MOC!$I$164&amp;Liquor!AS29,if(AND(MOC!$J$161=false,MOC!$J$162=true),Liquor!AS29&amp;MOC!$I$162,if(AND(MOC!$J$161=true,MOC!$J$162=true),MOC!$I$161&amp;Liquor!AS29&amp;MOC!$I$165,Liquor!AS29)))))</f>
        <v/>
      </c>
      <c r="E6063" s="450" t="str">
        <f>if(Liquor!AV29=0,"",if(ISBLANK(Liquor!AV29),"",Liquor!AV29))</f>
        <v/>
      </c>
      <c r="G6063" s="450" t="str">
        <f>Substitute(if(Liquor!AV29=0,"",if(ISBLANK(Liquor!AV29),"",if(AND(MOC!$J$164=true,MOC!$J$165=false),MOC!$I$164&amp;$B$6043,if(AND(MOC!$J$164=false,MOC!$J$165=true),$B$6043&amp;MOC!$I$165,if(AND(MOC!$J$164=true,MOC!$J$165=true),MOC!$I$164&amp;$B$6043&amp;MOC!$I$165,$B$6043)))))," Double ","")</f>
        <v/>
      </c>
      <c r="H6063" s="780">
        <f t="shared" si="61"/>
        <v>20</v>
      </c>
    </row>
    <row r="6064">
      <c r="A6064" s="779"/>
      <c r="D6064" s="795" t="str">
        <f>if(Liquor!AV30=0,"",if(ISBLANK(Liquor!AV30),"",if(AND(MOC!$J$161=true,MOC!$J$162=false),MOC!$I$164&amp;Liquor!AS30,if(AND(MOC!$J$161=false,MOC!$J$162=true),Liquor!AS30&amp;MOC!$I$162,if(AND(MOC!$J$161=true,MOC!$J$162=true),MOC!$I$161&amp;Liquor!AS30&amp;MOC!$I$165,Liquor!AS30)))))</f>
        <v/>
      </c>
      <c r="E6064" s="450" t="str">
        <f>if(Liquor!AV30=0,"",if(ISBLANK(Liquor!AV30),"",Liquor!AV30))</f>
        <v/>
      </c>
      <c r="G6064" s="450" t="str">
        <f>Substitute(if(Liquor!AV30=0,"",if(ISBLANK(Liquor!AV30),"",if(AND(MOC!$J$164=true,MOC!$J$165=false),MOC!$I$164&amp;$B$6043,if(AND(MOC!$J$164=false,MOC!$J$165=true),$B$6043&amp;MOC!$I$165,if(AND(MOC!$J$164=true,MOC!$J$165=true),MOC!$I$164&amp;$B$6043&amp;MOC!$I$165,$B$6043)))))," Double ","")</f>
        <v/>
      </c>
      <c r="H6064" s="780">
        <f t="shared" si="61"/>
        <v>21</v>
      </c>
    </row>
    <row r="6065">
      <c r="A6065" s="779"/>
      <c r="D6065" s="795" t="str">
        <f>if(Liquor!AV31=0,"",if(ISBLANK(Liquor!AV31),"",if(AND(MOC!$J$161=true,MOC!$J$162=false),MOC!$I$164&amp;Liquor!AS31,if(AND(MOC!$J$161=false,MOC!$J$162=true),Liquor!AS31&amp;MOC!$I$162,if(AND(MOC!$J$161=true,MOC!$J$162=true),MOC!$I$161&amp;Liquor!AS31&amp;MOC!$I$165,Liquor!AS31)))))</f>
        <v/>
      </c>
      <c r="E6065" s="450" t="str">
        <f>if(Liquor!AV31=0,"",if(ISBLANK(Liquor!AV31),"",Liquor!AV31))</f>
        <v/>
      </c>
      <c r="G6065" s="450" t="str">
        <f>Substitute(if(Liquor!AV31=0,"",if(ISBLANK(Liquor!AV31),"",if(AND(MOC!$J$164=true,MOC!$J$165=false),MOC!$I$164&amp;$B$6043,if(AND(MOC!$J$164=false,MOC!$J$165=true),$B$6043&amp;MOC!$I$165,if(AND(MOC!$J$164=true,MOC!$J$165=true),MOC!$I$164&amp;$B$6043&amp;MOC!$I$165,$B$6043)))))," Double ","")</f>
        <v/>
      </c>
      <c r="H6065" s="780">
        <f t="shared" si="61"/>
        <v>22</v>
      </c>
    </row>
    <row r="6066">
      <c r="A6066" s="779"/>
      <c r="D6066" s="795" t="str">
        <f>if(Liquor!AV32=0,"",if(ISBLANK(Liquor!AV32),"",if(AND(MOC!$J$161=true,MOC!$J$162=false),MOC!$I$164&amp;Liquor!AS32,if(AND(MOC!$J$161=false,MOC!$J$162=true),Liquor!AS32&amp;MOC!$I$162,if(AND(MOC!$J$161=true,MOC!$J$162=true),MOC!$I$161&amp;Liquor!AS32&amp;MOC!$I$165,Liquor!AS32)))))</f>
        <v/>
      </c>
      <c r="E6066" s="450" t="str">
        <f>if(Liquor!AV32=0,"",if(ISBLANK(Liquor!AV32),"",Liquor!AV32))</f>
        <v/>
      </c>
      <c r="G6066" s="450" t="str">
        <f>Substitute(if(Liquor!AV32=0,"",if(ISBLANK(Liquor!AV32),"",if(AND(MOC!$J$164=true,MOC!$J$165=false),MOC!$I$164&amp;$B$6043,if(AND(MOC!$J$164=false,MOC!$J$165=true),$B$6043&amp;MOC!$I$165,if(AND(MOC!$J$164=true,MOC!$J$165=true),MOC!$I$164&amp;$B$6043&amp;MOC!$I$165,$B$6043)))))," Double ","")</f>
        <v/>
      </c>
      <c r="H6066" s="780">
        <f t="shared" si="61"/>
        <v>23</v>
      </c>
    </row>
    <row r="6067">
      <c r="A6067" s="779"/>
      <c r="D6067" s="795" t="str">
        <f>if(Liquor!AV33=0,"",if(ISBLANK(Liquor!AV33),"",if(AND(MOC!$J$161=true,MOC!$J$162=false),MOC!$I$164&amp;Liquor!AS33,if(AND(MOC!$J$161=false,MOC!$J$162=true),Liquor!AS33&amp;MOC!$I$162,if(AND(MOC!$J$161=true,MOC!$J$162=true),MOC!$I$161&amp;Liquor!AS33&amp;MOC!$I$165,Liquor!AS33)))))</f>
        <v/>
      </c>
      <c r="E6067" s="450" t="str">
        <f>if(Liquor!AV33=0,"",if(ISBLANK(Liquor!AV33),"",Liquor!AV33))</f>
        <v/>
      </c>
      <c r="G6067" s="450" t="str">
        <f>Substitute(if(Liquor!AV33=0,"",if(ISBLANK(Liquor!AV33),"",if(AND(MOC!$J$164=true,MOC!$J$165=false),MOC!$I$164&amp;$B$6043,if(AND(MOC!$J$164=false,MOC!$J$165=true),$B$6043&amp;MOC!$I$165,if(AND(MOC!$J$164=true,MOC!$J$165=true),MOC!$I$164&amp;$B$6043&amp;MOC!$I$165,$B$6043)))))," Double ","")</f>
        <v/>
      </c>
      <c r="H6067" s="780">
        <f t="shared" si="61"/>
        <v>24</v>
      </c>
    </row>
    <row r="6068">
      <c r="A6068" s="779"/>
      <c r="D6068" s="795" t="str">
        <f>if(Liquor!AV34=0,"",if(ISBLANK(Liquor!AV34),"",if(AND(MOC!$J$161=true,MOC!$J$162=false),MOC!$I$164&amp;Liquor!AS34,if(AND(MOC!$J$161=false,MOC!$J$162=true),Liquor!AS34&amp;MOC!$I$162,if(AND(MOC!$J$161=true,MOC!$J$162=true),MOC!$I$161&amp;Liquor!AS34&amp;MOC!$I$165,Liquor!AS34)))))</f>
        <v/>
      </c>
      <c r="E6068" s="450" t="str">
        <f>if(Liquor!AV34=0,"",if(ISBLANK(Liquor!AV34),"",Liquor!AV34))</f>
        <v/>
      </c>
      <c r="G6068" s="450" t="str">
        <f>Substitute(if(Liquor!AV34=0,"",if(ISBLANK(Liquor!AV34),"",if(AND(MOC!$J$164=true,MOC!$J$165=false),MOC!$I$164&amp;$B$6043,if(AND(MOC!$J$164=false,MOC!$J$165=true),$B$6043&amp;MOC!$I$165,if(AND(MOC!$J$164=true,MOC!$J$165=true),MOC!$I$164&amp;$B$6043&amp;MOC!$I$165,$B$6043)))))," Double ","")</f>
        <v/>
      </c>
      <c r="H6068" s="780">
        <f t="shared" si="61"/>
        <v>25</v>
      </c>
    </row>
    <row r="6069">
      <c r="A6069" s="779"/>
      <c r="D6069" s="795" t="str">
        <f>if(Liquor!AV35=0,"",if(ISBLANK(Liquor!AV35),"",if(AND(MOC!$J$161=true,MOC!$J$162=false),MOC!$I$164&amp;Liquor!AS35,if(AND(MOC!$J$161=false,MOC!$J$162=true),Liquor!AS35&amp;MOC!$I$162,if(AND(MOC!$J$161=true,MOC!$J$162=true),MOC!$I$161&amp;Liquor!AS35&amp;MOC!$I$165,Liquor!AS35)))))</f>
        <v/>
      </c>
      <c r="E6069" s="450" t="str">
        <f>if(Liquor!AV35=0,"",if(ISBLANK(Liquor!AV35),"",Liquor!AV35))</f>
        <v/>
      </c>
      <c r="G6069" s="450" t="str">
        <f>Substitute(if(Liquor!AV35=0,"",if(ISBLANK(Liquor!AV35),"",if(AND(MOC!$J$164=true,MOC!$J$165=false),MOC!$I$164&amp;$B$6043,if(AND(MOC!$J$164=false,MOC!$J$165=true),$B$6043&amp;MOC!$I$165,if(AND(MOC!$J$164=true,MOC!$J$165=true),MOC!$I$164&amp;$B$6043&amp;MOC!$I$165,$B$6043)))))," Double ","")</f>
        <v/>
      </c>
      <c r="H6069" s="780">
        <f t="shared" si="61"/>
        <v>26</v>
      </c>
    </row>
    <row r="6070">
      <c r="A6070" s="779"/>
      <c r="D6070" s="795" t="str">
        <f>if(Liquor!AV36=0,"",if(ISBLANK(Liquor!AV36),"",if(AND(MOC!$J$161=true,MOC!$J$162=false),MOC!$I$164&amp;Liquor!AS36,if(AND(MOC!$J$161=false,MOC!$J$162=true),Liquor!AS36&amp;MOC!$I$162,if(AND(MOC!$J$161=true,MOC!$J$162=true),MOC!$I$161&amp;Liquor!AS36&amp;MOC!$I$165,Liquor!AS36)))))</f>
        <v/>
      </c>
      <c r="E6070" s="450" t="str">
        <f>if(Liquor!AV36=0,"",if(ISBLANK(Liquor!AV36),"",Liquor!AV36))</f>
        <v/>
      </c>
      <c r="G6070" s="450" t="str">
        <f>Substitute(if(Liquor!AV36=0,"",if(ISBLANK(Liquor!AV36),"",if(AND(MOC!$J$164=true,MOC!$J$165=false),MOC!$I$164&amp;$B$6043,if(AND(MOC!$J$164=false,MOC!$J$165=true),$B$6043&amp;MOC!$I$165,if(AND(MOC!$J$164=true,MOC!$J$165=true),MOC!$I$164&amp;$B$6043&amp;MOC!$I$165,$B$6043)))))," Double ","")</f>
        <v/>
      </c>
      <c r="H6070" s="780">
        <f t="shared" si="61"/>
        <v>27</v>
      </c>
    </row>
    <row r="6071">
      <c r="A6071" s="779"/>
      <c r="D6071" s="795" t="str">
        <f>if(Liquor!AV37=0,"",if(ISBLANK(Liquor!AV37),"",if(AND(MOC!$J$161=true,MOC!$J$162=false),MOC!$I$164&amp;Liquor!AS37,if(AND(MOC!$J$161=false,MOC!$J$162=true),Liquor!AS37&amp;MOC!$I$162,if(AND(MOC!$J$161=true,MOC!$J$162=true),MOC!$I$161&amp;Liquor!AS37&amp;MOC!$I$165,Liquor!AS37)))))</f>
        <v/>
      </c>
      <c r="E6071" s="450" t="str">
        <f>if(Liquor!AV37=0,"",if(ISBLANK(Liquor!AV37),"",Liquor!AV37))</f>
        <v/>
      </c>
      <c r="G6071" s="450" t="str">
        <f>Substitute(if(Liquor!AV37=0,"",if(ISBLANK(Liquor!AV37),"",if(AND(MOC!$J$164=true,MOC!$J$165=false),MOC!$I$164&amp;$B$6043,if(AND(MOC!$J$164=false,MOC!$J$165=true),$B$6043&amp;MOC!$I$165,if(AND(MOC!$J$164=true,MOC!$J$165=true),MOC!$I$164&amp;$B$6043&amp;MOC!$I$165,$B$6043)))))," Double ","")</f>
        <v/>
      </c>
      <c r="H6071" s="780">
        <f t="shared" si="61"/>
        <v>28</v>
      </c>
    </row>
    <row r="6072">
      <c r="A6072" s="779"/>
      <c r="D6072" s="795" t="str">
        <f>if(Liquor!AV38=0,"",if(ISBLANK(Liquor!AV38),"",if(AND(MOC!$J$161=true,MOC!$J$162=false),MOC!$I$164&amp;Liquor!AS38,if(AND(MOC!$J$161=false,MOC!$J$162=true),Liquor!AS38&amp;MOC!$I$162,if(AND(MOC!$J$161=true,MOC!$J$162=true),MOC!$I$161&amp;Liquor!AS38&amp;MOC!$I$165,Liquor!AS38)))))</f>
        <v/>
      </c>
      <c r="E6072" s="450" t="str">
        <f>if(Liquor!AV38=0,"",if(ISBLANK(Liquor!AV38),"",Liquor!AV38))</f>
        <v/>
      </c>
      <c r="G6072" s="450" t="str">
        <f>Substitute(if(Liquor!AV38=0,"",if(ISBLANK(Liquor!AV38),"",if(AND(MOC!$J$164=true,MOC!$J$165=false),MOC!$I$164&amp;$B$6043,if(AND(MOC!$J$164=false,MOC!$J$165=true),$B$6043&amp;MOC!$I$165,if(AND(MOC!$J$164=true,MOC!$J$165=true),MOC!$I$164&amp;$B$6043&amp;MOC!$I$165,$B$6043)))))," Double ","")</f>
        <v/>
      </c>
      <c r="H6072" s="780">
        <f t="shared" si="61"/>
        <v>29</v>
      </c>
    </row>
    <row r="6073">
      <c r="A6073" s="779"/>
      <c r="D6073" s="795" t="str">
        <f>if(Liquor!AV39=0,"",if(ISBLANK(Liquor!AV39),"",if(AND(MOC!$J$161=true,MOC!$J$162=false),MOC!$I$164&amp;Liquor!AS39,if(AND(MOC!$J$161=false,MOC!$J$162=true),Liquor!AS39&amp;MOC!$I$162,if(AND(MOC!$J$161=true,MOC!$J$162=true),MOC!$I$161&amp;Liquor!AS39&amp;MOC!$I$165,Liquor!AS39)))))</f>
        <v/>
      </c>
      <c r="E6073" s="450" t="str">
        <f>if(Liquor!AV39=0,"",if(ISBLANK(Liquor!AV39),"",Liquor!AV39))</f>
        <v/>
      </c>
      <c r="G6073" s="450" t="str">
        <f>Substitute(if(Liquor!AV39=0,"",if(ISBLANK(Liquor!AV39),"",if(AND(MOC!$J$164=true,MOC!$J$165=false),MOC!$I$164&amp;$B$6043,if(AND(MOC!$J$164=false,MOC!$J$165=true),$B$6043&amp;MOC!$I$165,if(AND(MOC!$J$164=true,MOC!$J$165=true),MOC!$I$164&amp;$B$6043&amp;MOC!$I$165,$B$6043)))))," Double ","")</f>
        <v/>
      </c>
      <c r="H6073" s="780">
        <f t="shared" si="61"/>
        <v>30</v>
      </c>
    </row>
    <row r="6074">
      <c r="A6074" s="779"/>
      <c r="D6074" s="795" t="str">
        <f>if(Liquor!AV40=0,"",if(ISBLANK(Liquor!AV40),"",if(AND(MOC!$J$161=true,MOC!$J$162=false),MOC!$I$164&amp;Liquor!AS40,if(AND(MOC!$J$161=false,MOC!$J$162=true),Liquor!AS40&amp;MOC!$I$162,if(AND(MOC!$J$161=true,MOC!$J$162=true),MOC!$I$161&amp;Liquor!AS40&amp;MOC!$I$165,Liquor!AS40)))))</f>
        <v/>
      </c>
      <c r="E6074" s="450" t="str">
        <f>if(Liquor!AV40=0,"",if(ISBLANK(Liquor!AV40),"",Liquor!AV40))</f>
        <v/>
      </c>
      <c r="G6074" s="450" t="str">
        <f>Substitute(if(Liquor!AV40=0,"",if(ISBLANK(Liquor!AV40),"",if(AND(MOC!$J$164=true,MOC!$J$165=false),MOC!$I$164&amp;$B$6043,if(AND(MOC!$J$164=false,MOC!$J$165=true),$B$6043&amp;MOC!$I$165,if(AND(MOC!$J$164=true,MOC!$J$165=true),MOC!$I$164&amp;$B$6043&amp;MOC!$I$165,$B$6043)))))," Double ","")</f>
        <v/>
      </c>
      <c r="H6074" s="780">
        <f t="shared" si="61"/>
        <v>31</v>
      </c>
    </row>
    <row r="6075">
      <c r="A6075" s="779"/>
      <c r="D6075" s="795" t="str">
        <f>if(Liquor!AV41=0,"",if(ISBLANK(Liquor!AV41),"",if(AND(MOC!$J$161=true,MOC!$J$162=false),MOC!$I$164&amp;Liquor!AS41,if(AND(MOC!$J$161=false,MOC!$J$162=true),Liquor!AS41&amp;MOC!$I$162,if(AND(MOC!$J$161=true,MOC!$J$162=true),MOC!$I$161&amp;Liquor!AS41&amp;MOC!$I$165,Liquor!AS41)))))</f>
        <v/>
      </c>
      <c r="E6075" s="450" t="str">
        <f>if(Liquor!AV41=0,"",if(ISBLANK(Liquor!AV41),"",Liquor!AV41))</f>
        <v/>
      </c>
      <c r="G6075" s="450" t="str">
        <f>Substitute(if(Liquor!AV41=0,"",if(ISBLANK(Liquor!AV41),"",if(AND(MOC!$J$164=true,MOC!$J$165=false),MOC!$I$164&amp;$B$6043,if(AND(MOC!$J$164=false,MOC!$J$165=true),$B$6043&amp;MOC!$I$165,if(AND(MOC!$J$164=true,MOC!$J$165=true),MOC!$I$164&amp;$B$6043&amp;MOC!$I$165,$B$6043)))))," Double ","")</f>
        <v/>
      </c>
      <c r="H6075" s="780">
        <f t="shared" si="61"/>
        <v>32</v>
      </c>
    </row>
    <row r="6076">
      <c r="A6076" s="779"/>
      <c r="D6076" s="795" t="str">
        <f>if(Liquor!AV42=0,"",if(ISBLANK(Liquor!AV42),"",if(AND(MOC!$J$161=true,MOC!$J$162=false),MOC!$I$164&amp;Liquor!AS42,if(AND(MOC!$J$161=false,MOC!$J$162=true),Liquor!AS42&amp;MOC!$I$162,if(AND(MOC!$J$161=true,MOC!$J$162=true),MOC!$I$161&amp;Liquor!AS42&amp;MOC!$I$165,Liquor!AS42)))))</f>
        <v/>
      </c>
      <c r="E6076" s="450" t="str">
        <f>if(Liquor!AV42=0,"",if(ISBLANK(Liquor!AV42),"",Liquor!AV42))</f>
        <v/>
      </c>
      <c r="G6076" s="450" t="str">
        <f>Substitute(if(Liquor!AV42=0,"",if(ISBLANK(Liquor!AV42),"",if(AND(MOC!$J$164=true,MOC!$J$165=false),MOC!$I$164&amp;$B$6043,if(AND(MOC!$J$164=false,MOC!$J$165=true),$B$6043&amp;MOC!$I$165,if(AND(MOC!$J$164=true,MOC!$J$165=true),MOC!$I$164&amp;$B$6043&amp;MOC!$I$165,$B$6043)))))," Double ","")</f>
        <v/>
      </c>
      <c r="H6076" s="780">
        <f t="shared" si="61"/>
        <v>33</v>
      </c>
    </row>
    <row r="6077">
      <c r="A6077" s="779"/>
      <c r="D6077" s="795" t="str">
        <f>if(Liquor!AV43=0,"",if(ISBLANK(Liquor!AV43),"",if(AND(MOC!$J$161=true,MOC!$J$162=false),MOC!$I$164&amp;Liquor!AS43,if(AND(MOC!$J$161=false,MOC!$J$162=true),Liquor!AS43&amp;MOC!$I$162,if(AND(MOC!$J$161=true,MOC!$J$162=true),MOC!$I$161&amp;Liquor!AS43&amp;MOC!$I$165,Liquor!AS43)))))</f>
        <v/>
      </c>
      <c r="E6077" s="450" t="str">
        <f>if(Liquor!AV43=0,"",if(ISBLANK(Liquor!AV43),"",Liquor!AV43))</f>
        <v/>
      </c>
      <c r="G6077" s="450" t="str">
        <f>Substitute(if(Liquor!AV43=0,"",if(ISBLANK(Liquor!AV43),"",if(AND(MOC!$J$164=true,MOC!$J$165=false),MOC!$I$164&amp;$B$6043,if(AND(MOC!$J$164=false,MOC!$J$165=true),$B$6043&amp;MOC!$I$165,if(AND(MOC!$J$164=true,MOC!$J$165=true),MOC!$I$164&amp;$B$6043&amp;MOC!$I$165,$B$6043)))))," Double ","")</f>
        <v/>
      </c>
      <c r="H6077" s="780">
        <f t="shared" si="61"/>
        <v>34</v>
      </c>
    </row>
    <row r="6078">
      <c r="A6078" s="779"/>
      <c r="D6078" s="795" t="str">
        <f>if(Liquor!AV44=0,"",if(ISBLANK(Liquor!AV44),"",if(AND(MOC!$J$161=true,MOC!$J$162=false),MOC!$I$164&amp;Liquor!AS44,if(AND(MOC!$J$161=false,MOC!$J$162=true),Liquor!AS44&amp;MOC!$I$162,if(AND(MOC!$J$161=true,MOC!$J$162=true),MOC!$I$161&amp;Liquor!AS44&amp;MOC!$I$165,Liquor!AS44)))))</f>
        <v/>
      </c>
      <c r="E6078" s="450" t="str">
        <f>if(Liquor!AV44=0,"",if(ISBLANK(Liquor!AV44),"",Liquor!AV44))</f>
        <v/>
      </c>
      <c r="G6078" s="450" t="str">
        <f>Substitute(if(Liquor!AV44=0,"",if(ISBLANK(Liquor!AV44),"",if(AND(MOC!$J$164=true,MOC!$J$165=false),MOC!$I$164&amp;$B$6043,if(AND(MOC!$J$164=false,MOC!$J$165=true),$B$6043&amp;MOC!$I$165,if(AND(MOC!$J$164=true,MOC!$J$165=true),MOC!$I$164&amp;$B$6043&amp;MOC!$I$165,$B$6043)))))," Double ","")</f>
        <v/>
      </c>
      <c r="H6078" s="780">
        <f t="shared" si="61"/>
        <v>35</v>
      </c>
    </row>
    <row r="6079">
      <c r="A6079" s="779"/>
      <c r="D6079" s="795" t="str">
        <f>if(Liquor!AV45=0,"",if(ISBLANK(Liquor!AV45),"",if(AND(MOC!$J$161=true,MOC!$J$162=false),MOC!$I$164&amp;Liquor!AS45,if(AND(MOC!$J$161=false,MOC!$J$162=true),Liquor!AS45&amp;MOC!$I$162,if(AND(MOC!$J$161=true,MOC!$J$162=true),MOC!$I$161&amp;Liquor!AS45&amp;MOC!$I$165,Liquor!AS45)))))</f>
        <v/>
      </c>
      <c r="E6079" s="450" t="str">
        <f>if(Liquor!AV45=0,"",if(ISBLANK(Liquor!AV45),"",Liquor!AV45))</f>
        <v/>
      </c>
      <c r="G6079" s="450" t="str">
        <f>Substitute(if(Liquor!AV45=0,"",if(ISBLANK(Liquor!AV45),"",if(AND(MOC!$J$164=true,MOC!$J$165=false),MOC!$I$164&amp;$B$6043,if(AND(MOC!$J$164=false,MOC!$J$165=true),$B$6043&amp;MOC!$I$165,if(AND(MOC!$J$164=true,MOC!$J$165=true),MOC!$I$164&amp;$B$6043&amp;MOC!$I$165,$B$6043)))))," Double ","")</f>
        <v/>
      </c>
      <c r="H6079" s="780">
        <f t="shared" si="61"/>
        <v>36</v>
      </c>
    </row>
    <row r="6080">
      <c r="A6080" s="779"/>
      <c r="D6080" s="795" t="str">
        <f>if(Liquor!AV46=0,"",if(ISBLANK(Liquor!AV46),"",if(AND(MOC!$J$161=true,MOC!$J$162=false),MOC!$I$164&amp;Liquor!AS46,if(AND(MOC!$J$161=false,MOC!$J$162=true),Liquor!AS46&amp;MOC!$I$162,if(AND(MOC!$J$161=true,MOC!$J$162=true),MOC!$I$161&amp;Liquor!AS46&amp;MOC!$I$165,Liquor!AS46)))))</f>
        <v/>
      </c>
      <c r="E6080" s="450" t="str">
        <f>if(Liquor!AV46=0,"",if(ISBLANK(Liquor!AV46),"",Liquor!AV46))</f>
        <v/>
      </c>
      <c r="G6080" s="450" t="str">
        <f>Substitute(if(Liquor!AV46=0,"",if(ISBLANK(Liquor!AV46),"",if(AND(MOC!$J$164=true,MOC!$J$165=false),MOC!$I$164&amp;$B$6043,if(AND(MOC!$J$164=false,MOC!$J$165=true),$B$6043&amp;MOC!$I$165,if(AND(MOC!$J$164=true,MOC!$J$165=true),MOC!$I$164&amp;$B$6043&amp;MOC!$I$165,$B$6043)))))," Double ","")</f>
        <v/>
      </c>
      <c r="H6080" s="780">
        <f t="shared" si="61"/>
        <v>37</v>
      </c>
    </row>
    <row r="6081">
      <c r="A6081" s="779"/>
      <c r="D6081" s="795" t="str">
        <f>if(Liquor!AV47=0,"",if(ISBLANK(Liquor!AV47),"",if(AND(MOC!$J$161=true,MOC!$J$162=false),MOC!$I$164&amp;Liquor!AS47,if(AND(MOC!$J$161=false,MOC!$J$162=true),Liquor!AS47&amp;MOC!$I$162,if(AND(MOC!$J$161=true,MOC!$J$162=true),MOC!$I$161&amp;Liquor!AS47&amp;MOC!$I$165,Liquor!AS47)))))</f>
        <v/>
      </c>
      <c r="E6081" s="450" t="str">
        <f>if(Liquor!AV47=0,"",if(ISBLANK(Liquor!AV47),"",Liquor!AV47))</f>
        <v/>
      </c>
      <c r="G6081" s="450" t="str">
        <f>Substitute(if(Liquor!AV47=0,"",if(ISBLANK(Liquor!AV47),"",if(AND(MOC!$J$164=true,MOC!$J$165=false),MOC!$I$164&amp;$B$6043,if(AND(MOC!$J$164=false,MOC!$J$165=true),$B$6043&amp;MOC!$I$165,if(AND(MOC!$J$164=true,MOC!$J$165=true),MOC!$I$164&amp;$B$6043&amp;MOC!$I$165,$B$6043)))))," Double ","")</f>
        <v/>
      </c>
      <c r="H6081" s="780">
        <f t="shared" si="61"/>
        <v>38</v>
      </c>
    </row>
    <row r="6082">
      <c r="A6082" s="779"/>
      <c r="D6082" s="795" t="str">
        <f>if(Liquor!AV48=0,"",if(ISBLANK(Liquor!AV48),"",if(AND(MOC!$J$161=true,MOC!$J$162=false),MOC!$I$164&amp;Liquor!AS48,if(AND(MOC!$J$161=false,MOC!$J$162=true),Liquor!AS48&amp;MOC!$I$162,if(AND(MOC!$J$161=true,MOC!$J$162=true),MOC!$I$161&amp;Liquor!AS48&amp;MOC!$I$165,Liquor!AS48)))))</f>
        <v/>
      </c>
      <c r="E6082" s="450" t="str">
        <f>if(Liquor!AV48=0,"",if(ISBLANK(Liquor!AV48),"",Liquor!AV48))</f>
        <v/>
      </c>
      <c r="G6082" s="450" t="str">
        <f>Substitute(if(Liquor!AV48=0,"",if(ISBLANK(Liquor!AV48),"",if(AND(MOC!$J$164=true,MOC!$J$165=false),MOC!$I$164&amp;$B$6043,if(AND(MOC!$J$164=false,MOC!$J$165=true),$B$6043&amp;MOC!$I$165,if(AND(MOC!$J$164=true,MOC!$J$165=true),MOC!$I$164&amp;$B$6043&amp;MOC!$I$165,$B$6043)))))," Double ","")</f>
        <v/>
      </c>
      <c r="H6082" s="780">
        <f t="shared" si="61"/>
        <v>39</v>
      </c>
    </row>
    <row r="6083">
      <c r="A6083" s="779"/>
      <c r="D6083" s="795" t="str">
        <f>if(Liquor!AV49=0,"",if(ISBLANK(Liquor!AV49),"",if(AND(MOC!$J$161=true,MOC!$J$162=false),MOC!$I$164&amp;Liquor!AS49,if(AND(MOC!$J$161=false,MOC!$J$162=true),Liquor!AS49&amp;MOC!$I$162,if(AND(MOC!$J$161=true,MOC!$J$162=true),MOC!$I$161&amp;Liquor!AS49&amp;MOC!$I$165,Liquor!AS49)))))</f>
        <v/>
      </c>
      <c r="E6083" s="450" t="str">
        <f>if(Liquor!AV49=0,"",if(ISBLANK(Liquor!AV49),"",Liquor!AV49))</f>
        <v/>
      </c>
      <c r="G6083" s="450" t="str">
        <f>Substitute(if(Liquor!AV49=0,"",if(ISBLANK(Liquor!AV49),"",if(AND(MOC!$J$164=true,MOC!$J$165=false),MOC!$I$164&amp;$B$6043,if(AND(MOC!$J$164=false,MOC!$J$165=true),$B$6043&amp;MOC!$I$165,if(AND(MOC!$J$164=true,MOC!$J$165=true),MOC!$I$164&amp;$B$6043&amp;MOC!$I$165,$B$6043)))))," Double ","")</f>
        <v/>
      </c>
      <c r="H6083" s="780">
        <f t="shared" si="61"/>
        <v>40</v>
      </c>
    </row>
    <row r="6084">
      <c r="A6084" s="779"/>
      <c r="D6084" s="795" t="str">
        <f>if(Liquor!AV50=0,"",if(ISBLANK(Liquor!AV50),"",if(AND(MOC!$J$161=true,MOC!$J$162=false),MOC!$I$164&amp;Liquor!AS50,if(AND(MOC!$J$161=false,MOC!$J$162=true),Liquor!AS50&amp;MOC!$I$162,if(AND(MOC!$J$161=true,MOC!$J$162=true),MOC!$I$161&amp;Liquor!AS50&amp;MOC!$I$165,Liquor!AS50)))))</f>
        <v/>
      </c>
      <c r="E6084" s="450" t="str">
        <f>if(Liquor!AV50=0,"",if(ISBLANK(Liquor!AV50),"",Liquor!AV50))</f>
        <v/>
      </c>
      <c r="G6084" s="450" t="str">
        <f>Substitute(if(Liquor!AV50=0,"",if(ISBLANK(Liquor!AV50),"",if(AND(MOC!$J$164=true,MOC!$J$165=false),MOC!$I$164&amp;$B$6043,if(AND(MOC!$J$164=false,MOC!$J$165=true),$B$6043&amp;MOC!$I$165,if(AND(MOC!$J$164=true,MOC!$J$165=true),MOC!$I$164&amp;$B$6043&amp;MOC!$I$165,$B$6043)))))," Double ","")</f>
        <v/>
      </c>
      <c r="H6084" s="780">
        <f t="shared" si="61"/>
        <v>41</v>
      </c>
    </row>
    <row r="6085">
      <c r="A6085" s="779"/>
      <c r="D6085" s="795" t="str">
        <f>if(Liquor!AV51=0,"",if(ISBLANK(Liquor!AV51),"",if(AND(MOC!$J$161=true,MOC!$J$162=false),MOC!$I$164&amp;Liquor!AS51,if(AND(MOC!$J$161=false,MOC!$J$162=true),Liquor!AS51&amp;MOC!$I$162,if(AND(MOC!$J$161=true,MOC!$J$162=true),MOC!$I$161&amp;Liquor!AS51&amp;MOC!$I$165,Liquor!AS51)))))</f>
        <v/>
      </c>
      <c r="E6085" s="450" t="str">
        <f>if(Liquor!AV51=0,"",if(ISBLANK(Liquor!AV51),"",Liquor!AV51))</f>
        <v/>
      </c>
      <c r="G6085" s="450" t="str">
        <f>Substitute(if(Liquor!AV51=0,"",if(ISBLANK(Liquor!AV51),"",if(AND(MOC!$J$164=true,MOC!$J$165=false),MOC!$I$164&amp;$B$6043,if(AND(MOC!$J$164=false,MOC!$J$165=true),$B$6043&amp;MOC!$I$165,if(AND(MOC!$J$164=true,MOC!$J$165=true),MOC!$I$164&amp;$B$6043&amp;MOC!$I$165,$B$6043)))))," Double ","")</f>
        <v/>
      </c>
      <c r="H6085" s="780">
        <f t="shared" si="61"/>
        <v>42</v>
      </c>
    </row>
    <row r="6086">
      <c r="A6086" s="779"/>
      <c r="D6086" s="795" t="str">
        <f>if(Liquor!AV52=0,"",if(ISBLANK(Liquor!AV52),"",if(AND(MOC!$J$161=true,MOC!$J$162=false),MOC!$I$164&amp;Liquor!AS52,if(AND(MOC!$J$161=false,MOC!$J$162=true),Liquor!AS52&amp;MOC!$I$162,if(AND(MOC!$J$161=true,MOC!$J$162=true),MOC!$I$161&amp;Liquor!AS52&amp;MOC!$I$165,Liquor!AS52)))))</f>
        <v/>
      </c>
      <c r="E6086" s="450" t="str">
        <f>if(Liquor!AV52=0,"",if(ISBLANK(Liquor!AV52),"",Liquor!AV52))</f>
        <v/>
      </c>
      <c r="G6086" s="450" t="str">
        <f>Substitute(if(Liquor!AV52=0,"",if(ISBLANK(Liquor!AV52),"",if(AND(MOC!$J$164=true,MOC!$J$165=false),MOC!$I$164&amp;$B$6043,if(AND(MOC!$J$164=false,MOC!$J$165=true),$B$6043&amp;MOC!$I$165,if(AND(MOC!$J$164=true,MOC!$J$165=true),MOC!$I$164&amp;$B$6043&amp;MOC!$I$165,$B$6043)))))," Double ","")</f>
        <v/>
      </c>
      <c r="H6086" s="780">
        <f t="shared" si="61"/>
        <v>43</v>
      </c>
    </row>
    <row r="6087">
      <c r="A6087" s="779"/>
      <c r="D6087" s="795" t="str">
        <f>if(Liquor!AV53=0,"",if(ISBLANK(Liquor!AV53),"",if(AND(MOC!$J$161=true,MOC!$J$162=false),MOC!$I$164&amp;Liquor!AS53,if(AND(MOC!$J$161=false,MOC!$J$162=true),Liquor!AS53&amp;MOC!$I$162,if(AND(MOC!$J$161=true,MOC!$J$162=true),MOC!$I$161&amp;Liquor!AS53&amp;MOC!$I$165,Liquor!AS53)))))</f>
        <v/>
      </c>
      <c r="E6087" s="450" t="str">
        <f>if(Liquor!AV53=0,"",if(ISBLANK(Liquor!AV53),"",Liquor!AV53))</f>
        <v/>
      </c>
      <c r="G6087" s="450" t="str">
        <f>Substitute(if(Liquor!AV53=0,"",if(ISBLANK(Liquor!AV53),"",if(AND(MOC!$J$164=true,MOC!$J$165=false),MOC!$I$164&amp;$B$6043,if(AND(MOC!$J$164=false,MOC!$J$165=true),$B$6043&amp;MOC!$I$165,if(AND(MOC!$J$164=true,MOC!$J$165=true),MOC!$I$164&amp;$B$6043&amp;MOC!$I$165,$B$6043)))))," Double ","")</f>
        <v/>
      </c>
      <c r="H6087" s="780">
        <f t="shared" si="61"/>
        <v>44</v>
      </c>
    </row>
    <row r="6088">
      <c r="A6088" s="779"/>
      <c r="D6088" s="795" t="str">
        <f>if(Liquor!AV54=0,"",if(ISBLANK(Liquor!AV54),"",if(AND(MOC!$J$161=true,MOC!$J$162=false),MOC!$I$164&amp;Liquor!AS54,if(AND(MOC!$J$161=false,MOC!$J$162=true),Liquor!AS54&amp;MOC!$I$162,if(AND(MOC!$J$161=true,MOC!$J$162=true),MOC!$I$161&amp;Liquor!AS54&amp;MOC!$I$165,Liquor!AS54)))))</f>
        <v/>
      </c>
      <c r="E6088" s="450" t="str">
        <f>if(Liquor!AV54=0,"",if(ISBLANK(Liquor!AV54),"",Liquor!AV54))</f>
        <v/>
      </c>
      <c r="G6088" s="450" t="str">
        <f>Substitute(if(Liquor!AV54=0,"",if(ISBLANK(Liquor!AV54),"",if(AND(MOC!$J$164=true,MOC!$J$165=false),MOC!$I$164&amp;$B$6043,if(AND(MOC!$J$164=false,MOC!$J$165=true),$B$6043&amp;MOC!$I$165,if(AND(MOC!$J$164=true,MOC!$J$165=true),MOC!$I$164&amp;$B$6043&amp;MOC!$I$165,$B$6043)))))," Double ","")</f>
        <v/>
      </c>
      <c r="H6088" s="780">
        <f t="shared" si="61"/>
        <v>45</v>
      </c>
    </row>
    <row r="6089">
      <c r="A6089" s="779"/>
      <c r="D6089" s="795" t="str">
        <f>if(Liquor!AV55=0,"",if(ISBLANK(Liquor!AV55),"",if(AND(MOC!$J$161=true,MOC!$J$162=false),MOC!$I$164&amp;Liquor!AS55,if(AND(MOC!$J$161=false,MOC!$J$162=true),Liquor!AS55&amp;MOC!$I$162,if(AND(MOC!$J$161=true,MOC!$J$162=true),MOC!$I$161&amp;Liquor!AS55&amp;MOC!$I$165,Liquor!AS55)))))</f>
        <v/>
      </c>
      <c r="E6089" s="450" t="str">
        <f>if(Liquor!AV55=0,"",if(ISBLANK(Liquor!AV55),"",Liquor!AV55))</f>
        <v/>
      </c>
      <c r="G6089" s="450" t="str">
        <f>Substitute(if(Liquor!AV55=0,"",if(ISBLANK(Liquor!AV55),"",if(AND(MOC!$J$164=true,MOC!$J$165=false),MOC!$I$164&amp;$B$6043,if(AND(MOC!$J$164=false,MOC!$J$165=true),$B$6043&amp;MOC!$I$165,if(AND(MOC!$J$164=true,MOC!$J$165=true),MOC!$I$164&amp;$B$6043&amp;MOC!$I$165,$B$6043)))))," Double ","")</f>
        <v/>
      </c>
      <c r="H6089" s="780">
        <f t="shared" si="61"/>
        <v>46</v>
      </c>
    </row>
    <row r="6090">
      <c r="A6090" s="779"/>
      <c r="D6090" s="795" t="str">
        <f>if(Liquor!AV56=0,"",if(ISBLANK(Liquor!AV56),"",if(AND(MOC!$J$161=true,MOC!$J$162=false),MOC!$I$164&amp;Liquor!AS56,if(AND(MOC!$J$161=false,MOC!$J$162=true),Liquor!AS56&amp;MOC!$I$162,if(AND(MOC!$J$161=true,MOC!$J$162=true),MOC!$I$161&amp;Liquor!AS56&amp;MOC!$I$165,Liquor!AS56)))))</f>
        <v/>
      </c>
      <c r="E6090" s="450" t="str">
        <f>if(Liquor!AV56=0,"",if(ISBLANK(Liquor!AV56),"",Liquor!AV56))</f>
        <v/>
      </c>
      <c r="G6090" s="450" t="str">
        <f>Substitute(if(Liquor!AV56=0,"",if(ISBLANK(Liquor!AV56),"",if(AND(MOC!$J$164=true,MOC!$J$165=false),MOC!$I$164&amp;$B$6043,if(AND(MOC!$J$164=false,MOC!$J$165=true),$B$6043&amp;MOC!$I$165,if(AND(MOC!$J$164=true,MOC!$J$165=true),MOC!$I$164&amp;$B$6043&amp;MOC!$I$165,$B$6043)))))," Double ","")</f>
        <v/>
      </c>
      <c r="H6090" s="780">
        <f t="shared" si="61"/>
        <v>47</v>
      </c>
    </row>
    <row r="6091">
      <c r="A6091" s="779"/>
      <c r="D6091" s="795" t="str">
        <f>if(Liquor!AV57=0,"",if(ISBLANK(Liquor!AV57),"",if(AND(MOC!$J$161=true,MOC!$J$162=false),MOC!$I$164&amp;Liquor!AS57,if(AND(MOC!$J$161=false,MOC!$J$162=true),Liquor!AS57&amp;MOC!$I$162,if(AND(MOC!$J$161=true,MOC!$J$162=true),MOC!$I$161&amp;Liquor!AS57&amp;MOC!$I$165,Liquor!AS57)))))</f>
        <v/>
      </c>
      <c r="E6091" s="450" t="str">
        <f>if(Liquor!AV57=0,"",if(ISBLANK(Liquor!AV57),"",Liquor!AV57))</f>
        <v/>
      </c>
      <c r="G6091" s="450" t="str">
        <f>Substitute(if(Liquor!AV57=0,"",if(ISBLANK(Liquor!AV57),"",if(AND(MOC!$J$164=true,MOC!$J$165=false),MOC!$I$164&amp;$B$6043,if(AND(MOC!$J$164=false,MOC!$J$165=true),$B$6043&amp;MOC!$I$165,if(AND(MOC!$J$164=true,MOC!$J$165=true),MOC!$I$164&amp;$B$6043&amp;MOC!$I$165,$B$6043)))))," Double ","")</f>
        <v/>
      </c>
      <c r="H6091" s="780">
        <f t="shared" si="61"/>
        <v>48</v>
      </c>
    </row>
    <row r="6092">
      <c r="A6092" s="779"/>
      <c r="D6092" s="795" t="str">
        <f>if(Liquor!AV58=0,"",if(ISBLANK(Liquor!AV58),"",if(AND(MOC!$J$161=true,MOC!$J$162=false),MOC!$I$164&amp;Liquor!AS58,if(AND(MOC!$J$161=false,MOC!$J$162=true),Liquor!AS58&amp;MOC!$I$162,if(AND(MOC!$J$161=true,MOC!$J$162=true),MOC!$I$161&amp;Liquor!AS58&amp;MOC!$I$165,Liquor!AS58)))))</f>
        <v/>
      </c>
      <c r="E6092" s="450" t="str">
        <f>if(Liquor!AV58=0,"",if(ISBLANK(Liquor!AV58),"",Liquor!AV58))</f>
        <v/>
      </c>
      <c r="G6092" s="450" t="str">
        <f>Substitute(if(Liquor!AV58=0,"",if(ISBLANK(Liquor!AV58),"",if(AND(MOC!$J$164=true,MOC!$J$165=false),MOC!$I$164&amp;$B$6043,if(AND(MOC!$J$164=false,MOC!$J$165=true),$B$6043&amp;MOC!$I$165,if(AND(MOC!$J$164=true,MOC!$J$165=true),MOC!$I$164&amp;$B$6043&amp;MOC!$I$165,$B$6043)))))," Double ","")</f>
        <v/>
      </c>
      <c r="H6092" s="780">
        <f t="shared" si="61"/>
        <v>49</v>
      </c>
    </row>
    <row r="6093">
      <c r="A6093" s="779"/>
      <c r="D6093" s="795" t="str">
        <f>if(Liquor!AV59=0,"",if(ISBLANK(Liquor!AV59),"",if(AND(MOC!$J$161=true,MOC!$J$162=false),MOC!$I$164&amp;Liquor!AS59,if(AND(MOC!$J$161=false,MOC!$J$162=true),Liquor!AS59&amp;MOC!$I$162,if(AND(MOC!$J$161=true,MOC!$J$162=true),MOC!$I$161&amp;Liquor!AS59&amp;MOC!$I$165,Liquor!AS59)))))</f>
        <v/>
      </c>
      <c r="E6093" s="450" t="str">
        <f>if(Liquor!AV59=0,"",if(ISBLANK(Liquor!AV59),"",Liquor!AV59))</f>
        <v/>
      </c>
      <c r="G6093" s="450" t="str">
        <f>Substitute(if(Liquor!AV59=0,"",if(ISBLANK(Liquor!AV59),"",if(AND(MOC!$J$164=true,MOC!$J$165=false),MOC!$I$164&amp;$B$6043,if(AND(MOC!$J$164=false,MOC!$J$165=true),$B$6043&amp;MOC!$I$165,if(AND(MOC!$J$164=true,MOC!$J$165=true),MOC!$I$164&amp;$B$6043&amp;MOC!$I$165,$B$6043)))))," Double ","")</f>
        <v/>
      </c>
      <c r="H6093" s="780">
        <f t="shared" si="61"/>
        <v>50</v>
      </c>
    </row>
    <row r="6094">
      <c r="A6094" s="779"/>
      <c r="D6094" s="795" t="str">
        <f>if(Liquor!AV60=0,"",if(ISBLANK(Liquor!AV60),"",if(AND(MOC!$J$161=true,MOC!$J$162=false),MOC!$I$164&amp;Liquor!AS60,if(AND(MOC!$J$161=false,MOC!$J$162=true),Liquor!AS60&amp;MOC!$I$162,if(AND(MOC!$J$161=true,MOC!$J$162=true),MOC!$I$161&amp;Liquor!AS60&amp;MOC!$I$165,Liquor!AS60)))))</f>
        <v/>
      </c>
      <c r="E6094" s="450" t="str">
        <f>if(Liquor!AV60=0,"",if(ISBLANK(Liquor!AV60),"",Liquor!AV60))</f>
        <v/>
      </c>
      <c r="G6094" s="450" t="str">
        <f>Substitute(if(Liquor!AV60=0,"",if(ISBLANK(Liquor!AV60),"",if(AND(MOC!$J$164=true,MOC!$J$165=false),MOC!$I$164&amp;$B$6043,if(AND(MOC!$J$164=false,MOC!$J$165=true),$B$6043&amp;MOC!$I$165,if(AND(MOC!$J$164=true,MOC!$J$165=true),MOC!$I$164&amp;$B$6043&amp;MOC!$I$165,$B$6043)))))," Double ","")</f>
        <v/>
      </c>
      <c r="H6094" s="780">
        <f t="shared" si="61"/>
        <v>51</v>
      </c>
    </row>
    <row r="6095">
      <c r="A6095" s="779"/>
      <c r="D6095" s="795" t="str">
        <f>if(Liquor!AV61=0,"",if(ISBLANK(Liquor!AV61),"",if(AND(MOC!$J$161=true,MOC!$J$162=false),MOC!$I$164&amp;Liquor!AS61,if(AND(MOC!$J$161=false,MOC!$J$162=true),Liquor!AS61&amp;MOC!$I$162,if(AND(MOC!$J$161=true,MOC!$J$162=true),MOC!$I$161&amp;Liquor!AS61&amp;MOC!$I$165,Liquor!AS61)))))</f>
        <v/>
      </c>
      <c r="E6095" s="450" t="str">
        <f>if(Liquor!AV61=0,"",if(ISBLANK(Liquor!AV61),"",Liquor!AV61))</f>
        <v/>
      </c>
      <c r="G6095" s="450" t="str">
        <f>Substitute(if(Liquor!AV61=0,"",if(ISBLANK(Liquor!AV61),"",if(AND(MOC!$J$164=true,MOC!$J$165=false),MOC!$I$164&amp;$B$6043,if(AND(MOC!$J$164=false,MOC!$J$165=true),$B$6043&amp;MOC!$I$165,if(AND(MOC!$J$164=true,MOC!$J$165=true),MOC!$I$164&amp;$B$6043&amp;MOC!$I$165,$B$6043)))))," Double ","")</f>
        <v/>
      </c>
      <c r="H6095" s="780">
        <f t="shared" si="61"/>
        <v>52</v>
      </c>
    </row>
    <row r="6096">
      <c r="A6096" s="779"/>
      <c r="D6096" s="795" t="str">
        <f>if(Liquor!AV62=0,"",if(ISBLANK(Liquor!AV62),"",if(AND(MOC!$J$161=true,MOC!$J$162=false),MOC!$I$164&amp;Liquor!AS62,if(AND(MOC!$J$161=false,MOC!$J$162=true),Liquor!AS62&amp;MOC!$I$162,if(AND(MOC!$J$161=true,MOC!$J$162=true),MOC!$I$161&amp;Liquor!AS62&amp;MOC!$I$165,Liquor!AS62)))))</f>
        <v/>
      </c>
      <c r="E6096" s="450" t="str">
        <f>if(Liquor!AV62=0,"",if(ISBLANK(Liquor!AV62),"",Liquor!AV62))</f>
        <v/>
      </c>
      <c r="G6096" s="450" t="str">
        <f>Substitute(if(Liquor!AV62=0,"",if(ISBLANK(Liquor!AV62),"",if(AND(MOC!$J$164=true,MOC!$J$165=false),MOC!$I$164&amp;$B$6043,if(AND(MOC!$J$164=false,MOC!$J$165=true),$B$6043&amp;MOC!$I$165,if(AND(MOC!$J$164=true,MOC!$J$165=true),MOC!$I$164&amp;$B$6043&amp;MOC!$I$165,$B$6043)))))," Double ","")</f>
        <v/>
      </c>
      <c r="H6096" s="780">
        <f t="shared" si="61"/>
        <v>53</v>
      </c>
    </row>
    <row r="6097">
      <c r="A6097" s="779"/>
      <c r="D6097" s="795" t="str">
        <f>if(Liquor!AV63=0,"",if(ISBLANK(Liquor!AV63),"",if(AND(MOC!$J$161=true,MOC!$J$162=false),MOC!$I$164&amp;Liquor!AS63,if(AND(MOC!$J$161=false,MOC!$J$162=true),Liquor!AS63&amp;MOC!$I$162,if(AND(MOC!$J$161=true,MOC!$J$162=true),MOC!$I$161&amp;Liquor!AS63&amp;MOC!$I$165,Liquor!AS63)))))</f>
        <v/>
      </c>
      <c r="E6097" s="450" t="str">
        <f>if(Liquor!AV63=0,"",if(ISBLANK(Liquor!AV63),"",Liquor!AV63))</f>
        <v/>
      </c>
      <c r="G6097" s="450" t="str">
        <f>Substitute(if(Liquor!AV63=0,"",if(ISBLANK(Liquor!AV63),"",if(AND(MOC!$J$164=true,MOC!$J$165=false),MOC!$I$164&amp;$B$6043,if(AND(MOC!$J$164=false,MOC!$J$165=true),$B$6043&amp;MOC!$I$165,if(AND(MOC!$J$164=true,MOC!$J$165=true),MOC!$I$164&amp;$B$6043&amp;MOC!$I$165,$B$6043)))))," Double ","")</f>
        <v/>
      </c>
      <c r="H6097" s="780">
        <f t="shared" si="61"/>
        <v>54</v>
      </c>
    </row>
    <row r="6098">
      <c r="A6098" s="779"/>
      <c r="D6098" s="795" t="str">
        <f>if(Liquor!AV64=0,"",if(ISBLANK(Liquor!AV64),"",if(AND(MOC!$J$161=true,MOC!$J$162=false),MOC!$I$164&amp;Liquor!AS64,if(AND(MOC!$J$161=false,MOC!$J$162=true),Liquor!AS64&amp;MOC!$I$162,if(AND(MOC!$J$161=true,MOC!$J$162=true),MOC!$I$161&amp;Liquor!AS64&amp;MOC!$I$165,Liquor!AS64)))))</f>
        <v/>
      </c>
      <c r="E6098" s="450" t="str">
        <f>if(Liquor!AV64=0,"",if(ISBLANK(Liquor!AV64),"",Liquor!AV64))</f>
        <v/>
      </c>
      <c r="G6098" s="450" t="str">
        <f>Substitute(if(Liquor!AV64=0,"",if(ISBLANK(Liquor!AV64),"",if(AND(MOC!$J$164=true,MOC!$J$165=false),MOC!$I$164&amp;$B$6043,if(AND(MOC!$J$164=false,MOC!$J$165=true),$B$6043&amp;MOC!$I$165,if(AND(MOC!$J$164=true,MOC!$J$165=true),MOC!$I$164&amp;$B$6043&amp;MOC!$I$165,$B$6043)))))," Double ","")</f>
        <v/>
      </c>
      <c r="H6098" s="780">
        <f t="shared" si="61"/>
        <v>55</v>
      </c>
    </row>
    <row r="6099">
      <c r="A6099" s="779"/>
      <c r="D6099" s="795" t="str">
        <f>if(Liquor!AV65=0,"",if(ISBLANK(Liquor!AV65),"",if(AND(MOC!$J$161=true,MOC!$J$162=false),MOC!$I$164&amp;Liquor!AS65,if(AND(MOC!$J$161=false,MOC!$J$162=true),Liquor!AS65&amp;MOC!$I$162,if(AND(MOC!$J$161=true,MOC!$J$162=true),MOC!$I$161&amp;Liquor!AS65&amp;MOC!$I$165,Liquor!AS65)))))</f>
        <v/>
      </c>
      <c r="E6099" s="450" t="str">
        <f>if(Liquor!AV65=0,"",if(ISBLANK(Liquor!AV65),"",Liquor!AV65))</f>
        <v/>
      </c>
      <c r="G6099" s="450" t="str">
        <f>Substitute(if(Liquor!AV65=0,"",if(ISBLANK(Liquor!AV65),"",if(AND(MOC!$J$164=true,MOC!$J$165=false),MOC!$I$164&amp;$B$6043,if(AND(MOC!$J$164=false,MOC!$J$165=true),$B$6043&amp;MOC!$I$165,if(AND(MOC!$J$164=true,MOC!$J$165=true),MOC!$I$164&amp;$B$6043&amp;MOC!$I$165,$B$6043)))))," Double ","")</f>
        <v/>
      </c>
      <c r="H6099" s="780">
        <f t="shared" si="61"/>
        <v>56</v>
      </c>
    </row>
    <row r="6100">
      <c r="A6100" s="779"/>
      <c r="D6100" s="795" t="str">
        <f>if(Liquor!AV66=0,"",if(ISBLANK(Liquor!AV66),"",if(AND(MOC!$J$161=true,MOC!$J$162=false),MOC!$I$164&amp;Liquor!AS66,if(AND(MOC!$J$161=false,MOC!$J$162=true),Liquor!AS66&amp;MOC!$I$162,if(AND(MOC!$J$161=true,MOC!$J$162=true),MOC!$I$161&amp;Liquor!AS66&amp;MOC!$I$165,Liquor!AS66)))))</f>
        <v/>
      </c>
      <c r="E6100" s="450" t="str">
        <f>if(Liquor!AV66=0,"",if(ISBLANK(Liquor!AV66),"",Liquor!AV66))</f>
        <v/>
      </c>
      <c r="G6100" s="450" t="str">
        <f>Substitute(if(Liquor!AV66=0,"",if(ISBLANK(Liquor!AV66),"",if(AND(MOC!$J$164=true,MOC!$J$165=false),MOC!$I$164&amp;$B$6043,if(AND(MOC!$J$164=false,MOC!$J$165=true),$B$6043&amp;MOC!$I$165,if(AND(MOC!$J$164=true,MOC!$J$165=true),MOC!$I$164&amp;$B$6043&amp;MOC!$I$165,$B$6043)))))," Double ","")</f>
        <v/>
      </c>
      <c r="H6100" s="780">
        <f t="shared" si="61"/>
        <v>57</v>
      </c>
    </row>
    <row r="6101">
      <c r="A6101" s="779"/>
      <c r="D6101" s="795" t="str">
        <f>if(Liquor!AV67=0,"",if(ISBLANK(Liquor!AV67),"",if(AND(MOC!$J$161=true,MOC!$J$162=false),MOC!$I$164&amp;Liquor!AS67,if(AND(MOC!$J$161=false,MOC!$J$162=true),Liquor!AS67&amp;MOC!$I$162,if(AND(MOC!$J$161=true,MOC!$J$162=true),MOC!$I$161&amp;Liquor!AS67&amp;MOC!$I$165,Liquor!AS67)))))</f>
        <v/>
      </c>
      <c r="E6101" s="450" t="str">
        <f>if(Liquor!AV67=0,"",if(ISBLANK(Liquor!AV67),"",Liquor!AV67))</f>
        <v/>
      </c>
      <c r="G6101" s="450" t="str">
        <f>Substitute(if(Liquor!AV67=0,"",if(ISBLANK(Liquor!AV67),"",if(AND(MOC!$J$164=true,MOC!$J$165=false),MOC!$I$164&amp;$B$6043,if(AND(MOC!$J$164=false,MOC!$J$165=true),$B$6043&amp;MOC!$I$165,if(AND(MOC!$J$164=true,MOC!$J$165=true),MOC!$I$164&amp;$B$6043&amp;MOC!$I$165,$B$6043)))))," Double ","")</f>
        <v/>
      </c>
      <c r="H6101" s="780">
        <f t="shared" si="61"/>
        <v>58</v>
      </c>
    </row>
    <row r="6102">
      <c r="A6102" s="779"/>
      <c r="D6102" s="795" t="str">
        <f>if(Liquor!AV68=0,"",if(ISBLANK(Liquor!AV68),"",if(AND(MOC!$J$161=true,MOC!$J$162=false),MOC!$I$164&amp;Liquor!AS68,if(AND(MOC!$J$161=false,MOC!$J$162=true),Liquor!AS68&amp;MOC!$I$162,if(AND(MOC!$J$161=true,MOC!$J$162=true),MOC!$I$161&amp;Liquor!AS68&amp;MOC!$I$165,Liquor!AS68)))))</f>
        <v/>
      </c>
      <c r="E6102" s="450" t="str">
        <f>if(Liquor!AV68=0,"",if(ISBLANK(Liquor!AV68),"",Liquor!AV68))</f>
        <v/>
      </c>
      <c r="G6102" s="450" t="str">
        <f>Substitute(if(Liquor!AV68=0,"",if(ISBLANK(Liquor!AV68),"",if(AND(MOC!$J$164=true,MOC!$J$165=false),MOC!$I$164&amp;$B$6043,if(AND(MOC!$J$164=false,MOC!$J$165=true),$B$6043&amp;MOC!$I$165,if(AND(MOC!$J$164=true,MOC!$J$165=true),MOC!$I$164&amp;$B$6043&amp;MOC!$I$165,$B$6043)))))," Double ","")</f>
        <v/>
      </c>
      <c r="H6102" s="780">
        <f t="shared" si="61"/>
        <v>59</v>
      </c>
    </row>
    <row r="6103">
      <c r="A6103" s="779"/>
      <c r="D6103" s="795" t="str">
        <f>if(Liquor!AV69=0,"",if(ISBLANK(Liquor!AV69),"",if(AND(MOC!$J$161=true,MOC!$J$162=false),MOC!$I$164&amp;Liquor!AS69,if(AND(MOC!$J$161=false,MOC!$J$162=true),Liquor!AS69&amp;MOC!$I$162,if(AND(MOC!$J$161=true,MOC!$J$162=true),MOC!$I$161&amp;Liquor!AS69&amp;MOC!$I$165,Liquor!AS69)))))</f>
        <v/>
      </c>
      <c r="E6103" s="450" t="str">
        <f>if(Liquor!AV69=0,"",if(ISBLANK(Liquor!AV69),"",Liquor!AV69))</f>
        <v/>
      </c>
      <c r="G6103" s="450" t="str">
        <f>Substitute(if(Liquor!AV69=0,"",if(ISBLANK(Liquor!AV69),"",if(AND(MOC!$J$164=true,MOC!$J$165=false),MOC!$I$164&amp;$B$6043,if(AND(MOC!$J$164=false,MOC!$J$165=true),$B$6043&amp;MOC!$I$165,if(AND(MOC!$J$164=true,MOC!$J$165=true),MOC!$I$164&amp;$B$6043&amp;MOC!$I$165,$B$6043)))))," Double ","")</f>
        <v/>
      </c>
      <c r="H6103" s="780">
        <f t="shared" si="61"/>
        <v>60</v>
      </c>
    </row>
    <row r="6104">
      <c r="A6104" s="779"/>
      <c r="D6104" s="795" t="str">
        <f>if(Liquor!AV70=0,"",if(ISBLANK(Liquor!AV70),"",if(AND(MOC!$J$161=true,MOC!$J$162=false),MOC!$I$164&amp;Liquor!AS70,if(AND(MOC!$J$161=false,MOC!$J$162=true),Liquor!AS70&amp;MOC!$I$162,if(AND(MOC!$J$161=true,MOC!$J$162=true),MOC!$I$161&amp;Liquor!AS70&amp;MOC!$I$165,Liquor!AS70)))))</f>
        <v/>
      </c>
      <c r="E6104" s="450" t="str">
        <f>if(Liquor!AV70=0,"",if(ISBLANK(Liquor!AV70),"",Liquor!AV70))</f>
        <v/>
      </c>
      <c r="G6104" s="450" t="str">
        <f>Substitute(if(Liquor!AV70=0,"",if(ISBLANK(Liquor!AV70),"",if(AND(MOC!$J$164=true,MOC!$J$165=false),MOC!$I$164&amp;$B$6043,if(AND(MOC!$J$164=false,MOC!$J$165=true),$B$6043&amp;MOC!$I$165,if(AND(MOC!$J$164=true,MOC!$J$165=true),MOC!$I$164&amp;$B$6043&amp;MOC!$I$165,$B$6043)))))," Double ","")</f>
        <v/>
      </c>
      <c r="H6104" s="780">
        <f t="shared" si="61"/>
        <v>61</v>
      </c>
    </row>
    <row r="6105">
      <c r="A6105" s="779"/>
      <c r="D6105" s="795" t="str">
        <f>if(Liquor!AV71=0,"",if(ISBLANK(Liquor!AV71),"",if(AND(MOC!$J$161=true,MOC!$J$162=false),MOC!$I$164&amp;Liquor!AS71,if(AND(MOC!$J$161=false,MOC!$J$162=true),Liquor!AS71&amp;MOC!$I$162,if(AND(MOC!$J$161=true,MOC!$J$162=true),MOC!$I$161&amp;Liquor!AS71&amp;MOC!$I$165,Liquor!AS71)))))</f>
        <v/>
      </c>
      <c r="E6105" s="450" t="str">
        <f>if(Liquor!AV71=0,"",if(ISBLANK(Liquor!AV71),"",Liquor!AV71))</f>
        <v/>
      </c>
      <c r="G6105" s="450" t="str">
        <f>Substitute(if(Liquor!AV71=0,"",if(ISBLANK(Liquor!AV71),"",if(AND(MOC!$J$164=true,MOC!$J$165=false),MOC!$I$164&amp;$B$6043,if(AND(MOC!$J$164=false,MOC!$J$165=true),$B$6043&amp;MOC!$I$165,if(AND(MOC!$J$164=true,MOC!$J$165=true),MOC!$I$164&amp;$B$6043&amp;MOC!$I$165,$B$6043)))))," Double ","")</f>
        <v/>
      </c>
      <c r="H6105" s="780">
        <f t="shared" si="61"/>
        <v>62</v>
      </c>
    </row>
    <row r="6106">
      <c r="A6106" s="779"/>
      <c r="D6106" s="795" t="str">
        <f>if(Liquor!AV72=0,"",if(ISBLANK(Liquor!AV72),"",if(AND(MOC!$J$161=true,MOC!$J$162=false),MOC!$I$164&amp;Liquor!AS72,if(AND(MOC!$J$161=false,MOC!$J$162=true),Liquor!AS72&amp;MOC!$I$162,if(AND(MOC!$J$161=true,MOC!$J$162=true),MOC!$I$161&amp;Liquor!AS72&amp;MOC!$I$165,Liquor!AS72)))))</f>
        <v/>
      </c>
      <c r="E6106" s="450" t="str">
        <f>if(Liquor!AV72=0,"",if(ISBLANK(Liquor!AV72),"",Liquor!AV72))</f>
        <v/>
      </c>
      <c r="G6106" s="450" t="str">
        <f>Substitute(if(Liquor!AV72=0,"",if(ISBLANK(Liquor!AV72),"",if(AND(MOC!$J$164=true,MOC!$J$165=false),MOC!$I$164&amp;$B$6043,if(AND(MOC!$J$164=false,MOC!$J$165=true),$B$6043&amp;MOC!$I$165,if(AND(MOC!$J$164=true,MOC!$J$165=true),MOC!$I$164&amp;$B$6043&amp;MOC!$I$165,$B$6043)))))," Double ","")</f>
        <v/>
      </c>
      <c r="H6106" s="780">
        <f t="shared" si="61"/>
        <v>63</v>
      </c>
    </row>
    <row r="6107">
      <c r="A6107" s="779"/>
      <c r="D6107" s="795" t="str">
        <f>if(Liquor!AV73=0,"",if(ISBLANK(Liquor!AV73),"",if(AND(MOC!$J$161=true,MOC!$J$162=false),MOC!$I$164&amp;Liquor!AS73,if(AND(MOC!$J$161=false,MOC!$J$162=true),Liquor!AS73&amp;MOC!$I$162,if(AND(MOC!$J$161=true,MOC!$J$162=true),MOC!$I$161&amp;Liquor!AS73&amp;MOC!$I$165,Liquor!AS73)))))</f>
        <v/>
      </c>
      <c r="E6107" s="450" t="str">
        <f>if(Liquor!AV73=0,"",if(ISBLANK(Liquor!AV73),"",Liquor!AV73))</f>
        <v/>
      </c>
      <c r="G6107" s="450" t="str">
        <f>Substitute(if(Liquor!AV73=0,"",if(ISBLANK(Liquor!AV73),"",if(AND(MOC!$J$164=true,MOC!$J$165=false),MOC!$I$164&amp;$B$6043,if(AND(MOC!$J$164=false,MOC!$J$165=true),$B$6043&amp;MOC!$I$165,if(AND(MOC!$J$164=true,MOC!$J$165=true),MOC!$I$164&amp;$B$6043&amp;MOC!$I$165,$B$6043)))))," Double ","")</f>
        <v/>
      </c>
      <c r="H6107" s="780">
        <f t="shared" si="61"/>
        <v>64</v>
      </c>
    </row>
    <row r="6108">
      <c r="A6108" s="779"/>
      <c r="D6108" s="795" t="str">
        <f>if(Liquor!AV74=0,"",if(ISBLANK(Liquor!AV74),"",if(AND(MOC!$J$161=true,MOC!$J$162=false),MOC!$I$164&amp;Liquor!AS74,if(AND(MOC!$J$161=false,MOC!$J$162=true),Liquor!AS74&amp;MOC!$I$162,if(AND(MOC!$J$161=true,MOC!$J$162=true),MOC!$I$161&amp;Liquor!AS74&amp;MOC!$I$165,Liquor!AS74)))))</f>
        <v/>
      </c>
      <c r="E6108" s="450" t="str">
        <f>if(Liquor!AV74=0,"",if(ISBLANK(Liquor!AV74),"",Liquor!AV74))</f>
        <v/>
      </c>
      <c r="G6108" s="450" t="str">
        <f>Substitute(if(Liquor!AV74=0,"",if(ISBLANK(Liquor!AV74),"",if(AND(MOC!$J$164=true,MOC!$J$165=false),MOC!$I$164&amp;$B$6043,if(AND(MOC!$J$164=false,MOC!$J$165=true),$B$6043&amp;MOC!$I$165,if(AND(MOC!$J$164=true,MOC!$J$165=true),MOC!$I$164&amp;$B$6043&amp;MOC!$I$165,$B$6043)))))," Double ","")</f>
        <v/>
      </c>
      <c r="H6108" s="780">
        <f t="shared" si="61"/>
        <v>65</v>
      </c>
    </row>
    <row r="6109">
      <c r="A6109" s="779"/>
      <c r="D6109" s="795" t="str">
        <f>if(Liquor!AV75=0,"",if(ISBLANK(Liquor!AV75),"",if(AND(MOC!$J$161=true,MOC!$J$162=false),MOC!$I$164&amp;Liquor!AS75,if(AND(MOC!$J$161=false,MOC!$J$162=true),Liquor!AS75&amp;MOC!$I$162,if(AND(MOC!$J$161=true,MOC!$J$162=true),MOC!$I$161&amp;Liquor!AS75&amp;MOC!$I$165,Liquor!AS75)))))</f>
        <v/>
      </c>
      <c r="E6109" s="450" t="str">
        <f>if(Liquor!AV75=0,"",if(ISBLANK(Liquor!AV75),"",Liquor!AV75))</f>
        <v/>
      </c>
      <c r="G6109" s="450" t="str">
        <f>Substitute(if(Liquor!AV75=0,"",if(ISBLANK(Liquor!AV75),"",if(AND(MOC!$J$164=true,MOC!$J$165=false),MOC!$I$164&amp;$B$6043,if(AND(MOC!$J$164=false,MOC!$J$165=true),$B$6043&amp;MOC!$I$165,if(AND(MOC!$J$164=true,MOC!$J$165=true),MOC!$I$164&amp;$B$6043&amp;MOC!$I$165,$B$6043)))))," Double ","")</f>
        <v/>
      </c>
      <c r="H6109" s="780">
        <f t="shared" si="61"/>
        <v>66</v>
      </c>
    </row>
    <row r="6110">
      <c r="A6110" s="779"/>
      <c r="D6110" s="795" t="str">
        <f>if(Liquor!AV76=0,"",if(ISBLANK(Liquor!AV76),"",if(AND(MOC!$J$161=true,MOC!$J$162=false),MOC!$I$164&amp;Liquor!AS76,if(AND(MOC!$J$161=false,MOC!$J$162=true),Liquor!AS76&amp;MOC!$I$162,if(AND(MOC!$J$161=true,MOC!$J$162=true),MOC!$I$161&amp;Liquor!AS76&amp;MOC!$I$165,Liquor!AS76)))))</f>
        <v/>
      </c>
      <c r="E6110" s="450" t="str">
        <f>if(Liquor!AV76=0,"",if(ISBLANK(Liquor!AV76),"",Liquor!AV76))</f>
        <v/>
      </c>
      <c r="G6110" s="450" t="str">
        <f>Substitute(if(Liquor!AV76=0,"",if(ISBLANK(Liquor!AV76),"",if(AND(MOC!$J$164=true,MOC!$J$165=false),MOC!$I$164&amp;$B$6043,if(AND(MOC!$J$164=false,MOC!$J$165=true),$B$6043&amp;MOC!$I$165,if(AND(MOC!$J$164=true,MOC!$J$165=true),MOC!$I$164&amp;$B$6043&amp;MOC!$I$165,$B$6043)))))," Double ","")</f>
        <v/>
      </c>
      <c r="H6110" s="780">
        <f t="shared" si="61"/>
        <v>67</v>
      </c>
    </row>
    <row r="6111">
      <c r="A6111" s="779"/>
      <c r="D6111" s="795" t="str">
        <f>if(Liquor!AV77=0,"",if(ISBLANK(Liquor!AV77),"",if(AND(MOC!$J$161=true,MOC!$J$162=false),MOC!$I$164&amp;Liquor!AS77,if(AND(MOC!$J$161=false,MOC!$J$162=true),Liquor!AS77&amp;MOC!$I$162,if(AND(MOC!$J$161=true,MOC!$J$162=true),MOC!$I$161&amp;Liquor!AS77&amp;MOC!$I$165,Liquor!AS77)))))</f>
        <v/>
      </c>
      <c r="E6111" s="450" t="str">
        <f>if(Liquor!AV77=0,"",if(ISBLANK(Liquor!AV77),"",Liquor!AV77))</f>
        <v/>
      </c>
      <c r="G6111" s="450" t="str">
        <f>Substitute(if(Liquor!AV77=0,"",if(ISBLANK(Liquor!AV77),"",if(AND(MOC!$J$164=true,MOC!$J$165=false),MOC!$I$164&amp;$B$6043,if(AND(MOC!$J$164=false,MOC!$J$165=true),$B$6043&amp;MOC!$I$165,if(AND(MOC!$J$164=true,MOC!$J$165=true),MOC!$I$164&amp;$B$6043&amp;MOC!$I$165,$B$6043)))))," Double ","")</f>
        <v/>
      </c>
      <c r="H6111" s="780">
        <f t="shared" si="61"/>
        <v>68</v>
      </c>
    </row>
    <row r="6112">
      <c r="A6112" s="779"/>
      <c r="D6112" s="795" t="str">
        <f>if(Liquor!AV78=0,"",if(ISBLANK(Liquor!AV78),"",if(AND(MOC!$J$161=true,MOC!$J$162=false),MOC!$I$164&amp;Liquor!AS78,if(AND(MOC!$J$161=false,MOC!$J$162=true),Liquor!AS78&amp;MOC!$I$162,if(AND(MOC!$J$161=true,MOC!$J$162=true),MOC!$I$161&amp;Liquor!AS78&amp;MOC!$I$165,Liquor!AS78)))))</f>
        <v/>
      </c>
      <c r="E6112" s="450" t="str">
        <f>if(Liquor!AV78=0,"",if(ISBLANK(Liquor!AV78),"",Liquor!AV78))</f>
        <v/>
      </c>
      <c r="G6112" s="450" t="str">
        <f>Substitute(if(Liquor!AV78=0,"",if(ISBLANK(Liquor!AV78),"",if(AND(MOC!$J$164=true,MOC!$J$165=false),MOC!$I$164&amp;$B$6043,if(AND(MOC!$J$164=false,MOC!$J$165=true),$B$6043&amp;MOC!$I$165,if(AND(MOC!$J$164=true,MOC!$J$165=true),MOC!$I$164&amp;$B$6043&amp;MOC!$I$165,$B$6043)))))," Double ","")</f>
        <v/>
      </c>
      <c r="H6112" s="780">
        <f t="shared" si="61"/>
        <v>69</v>
      </c>
    </row>
    <row r="6113">
      <c r="A6113" s="779"/>
      <c r="D6113" s="795" t="str">
        <f>if(Liquor!AV79=0,"",if(ISBLANK(Liquor!AV79),"",if(AND(MOC!$J$161=true,MOC!$J$162=false),MOC!$I$164&amp;Liquor!AS79,if(AND(MOC!$J$161=false,MOC!$J$162=true),Liquor!AS79&amp;MOC!$I$162,if(AND(MOC!$J$161=true,MOC!$J$162=true),MOC!$I$161&amp;Liquor!AS79&amp;MOC!$I$165,Liquor!AS79)))))</f>
        <v/>
      </c>
      <c r="E6113" s="450" t="str">
        <f>if(Liquor!AV79=0,"",if(ISBLANK(Liquor!AV79),"",Liquor!AV79))</f>
        <v/>
      </c>
      <c r="G6113" s="450" t="str">
        <f>Substitute(if(Liquor!AV79=0,"",if(ISBLANK(Liquor!AV79),"",if(AND(MOC!$J$164=true,MOC!$J$165=false),MOC!$I$164&amp;$B$6043,if(AND(MOC!$J$164=false,MOC!$J$165=true),$B$6043&amp;MOC!$I$165,if(AND(MOC!$J$164=true,MOC!$J$165=true),MOC!$I$164&amp;$B$6043&amp;MOC!$I$165,$B$6043)))))," Double ","")</f>
        <v/>
      </c>
      <c r="H6113" s="780">
        <f t="shared" si="61"/>
        <v>70</v>
      </c>
    </row>
    <row r="6114">
      <c r="A6114" s="779"/>
      <c r="D6114" s="795" t="str">
        <f>if(Liquor!AV80=0,"",if(ISBLANK(Liquor!AV80),"",if(AND(MOC!$J$161=true,MOC!$J$162=false),MOC!$I$164&amp;Liquor!AS80,if(AND(MOC!$J$161=false,MOC!$J$162=true),Liquor!AS80&amp;MOC!$I$162,if(AND(MOC!$J$161=true,MOC!$J$162=true),MOC!$I$161&amp;Liquor!AS80&amp;MOC!$I$165,Liquor!AS80)))))</f>
        <v/>
      </c>
      <c r="E6114" s="450" t="str">
        <f>if(Liquor!AV80=0,"",if(ISBLANK(Liquor!AV80),"",Liquor!AV80))</f>
        <v/>
      </c>
      <c r="G6114" s="450" t="str">
        <f>Substitute(if(Liquor!AV80=0,"",if(ISBLANK(Liquor!AV80),"",if(AND(MOC!$J$164=true,MOC!$J$165=false),MOC!$I$164&amp;$B$6043,if(AND(MOC!$J$164=false,MOC!$J$165=true),$B$6043&amp;MOC!$I$165,if(AND(MOC!$J$164=true,MOC!$J$165=true),MOC!$I$164&amp;$B$6043&amp;MOC!$I$165,$B$6043)))))," Double ","")</f>
        <v/>
      </c>
      <c r="H6114" s="780">
        <f t="shared" si="61"/>
        <v>71</v>
      </c>
    </row>
    <row r="6115">
      <c r="A6115" s="779"/>
      <c r="D6115" s="795" t="str">
        <f>if(Liquor!AV81=0,"",if(ISBLANK(Liquor!AV81),"",if(AND(MOC!$J$161=true,MOC!$J$162=false),MOC!$I$164&amp;Liquor!AS81,if(AND(MOC!$J$161=false,MOC!$J$162=true),Liquor!AS81&amp;MOC!$I$162,if(AND(MOC!$J$161=true,MOC!$J$162=true),MOC!$I$161&amp;Liquor!AS81&amp;MOC!$I$165,Liquor!AS81)))))</f>
        <v/>
      </c>
      <c r="E6115" s="450" t="str">
        <f>if(Liquor!AV81=0,"",if(ISBLANK(Liquor!AV81),"",Liquor!AV81))</f>
        <v/>
      </c>
      <c r="G6115" s="450" t="str">
        <f>Substitute(if(Liquor!AV81=0,"",if(ISBLANK(Liquor!AV81),"",if(AND(MOC!$J$164=true,MOC!$J$165=false),MOC!$I$164&amp;$B$6043,if(AND(MOC!$J$164=false,MOC!$J$165=true),$B$6043&amp;MOC!$I$165,if(AND(MOC!$J$164=true,MOC!$J$165=true),MOC!$I$164&amp;$B$6043&amp;MOC!$I$165,$B$6043)))))," Double ","")</f>
        <v/>
      </c>
      <c r="H6115" s="780">
        <f t="shared" si="61"/>
        <v>72</v>
      </c>
    </row>
    <row r="6116">
      <c r="A6116" s="779"/>
      <c r="D6116" s="795" t="str">
        <f>if(Liquor!AV82=0,"",if(ISBLANK(Liquor!AV82),"",if(AND(MOC!$J$161=true,MOC!$J$162=false),MOC!$I$164&amp;Liquor!AS82,if(AND(MOC!$J$161=false,MOC!$J$162=true),Liquor!AS82&amp;MOC!$I$162,if(AND(MOC!$J$161=true,MOC!$J$162=true),MOC!$I$161&amp;Liquor!AS82&amp;MOC!$I$165,Liquor!AS82)))))</f>
        <v/>
      </c>
      <c r="E6116" s="450" t="str">
        <f>if(Liquor!AV82=0,"",if(ISBLANK(Liquor!AV82),"",Liquor!AV82))</f>
        <v/>
      </c>
      <c r="G6116" s="450" t="str">
        <f>Substitute(if(Liquor!AV82=0,"",if(ISBLANK(Liquor!AV82),"",if(AND(MOC!$J$164=true,MOC!$J$165=false),MOC!$I$164&amp;$B$6043,if(AND(MOC!$J$164=false,MOC!$J$165=true),$B$6043&amp;MOC!$I$165,if(AND(MOC!$J$164=true,MOC!$J$165=true),MOC!$I$164&amp;$B$6043&amp;MOC!$I$165,$B$6043)))))," Double ","")</f>
        <v/>
      </c>
      <c r="H6116" s="780">
        <f t="shared" si="61"/>
        <v>73</v>
      </c>
    </row>
    <row r="6117">
      <c r="A6117" s="779"/>
      <c r="D6117" s="795" t="str">
        <f>if(Liquor!AV83=0,"",if(ISBLANK(Liquor!AV83),"",if(AND(MOC!$J$161=true,MOC!$J$162=false),MOC!$I$164&amp;Liquor!AS83,if(AND(MOC!$J$161=false,MOC!$J$162=true),Liquor!AS83&amp;MOC!$I$162,if(AND(MOC!$J$161=true,MOC!$J$162=true),MOC!$I$161&amp;Liquor!AS83&amp;MOC!$I$165,Liquor!AS83)))))</f>
        <v/>
      </c>
      <c r="E6117" s="450" t="str">
        <f>if(Liquor!AV83=0,"",if(ISBLANK(Liquor!AV83),"",Liquor!AV83))</f>
        <v/>
      </c>
      <c r="G6117" s="450" t="str">
        <f>Substitute(if(Liquor!AV83=0,"",if(ISBLANK(Liquor!AV83),"",if(AND(MOC!$J$164=true,MOC!$J$165=false),MOC!$I$164&amp;$B$6043,if(AND(MOC!$J$164=false,MOC!$J$165=true),$B$6043&amp;MOC!$I$165,if(AND(MOC!$J$164=true,MOC!$J$165=true),MOC!$I$164&amp;$B$6043&amp;MOC!$I$165,$B$6043)))))," Double ","")</f>
        <v/>
      </c>
      <c r="H6117" s="780">
        <f t="shared" si="61"/>
        <v>74</v>
      </c>
    </row>
    <row r="6118">
      <c r="A6118" s="779"/>
      <c r="D6118" s="795" t="str">
        <f>if(Liquor!AV84=0,"",if(ISBLANK(Liquor!AV84),"",if(AND(MOC!$J$161=true,MOC!$J$162=false),MOC!$I$164&amp;Liquor!AS84,if(AND(MOC!$J$161=false,MOC!$J$162=true),Liquor!AS84&amp;MOC!$I$162,if(AND(MOC!$J$161=true,MOC!$J$162=true),MOC!$I$161&amp;Liquor!AS84&amp;MOC!$I$165,Liquor!AS84)))))</f>
        <v/>
      </c>
      <c r="E6118" s="450" t="str">
        <f>if(Liquor!AV84=0,"",if(ISBLANK(Liquor!AV84),"",Liquor!AV84))</f>
        <v/>
      </c>
      <c r="G6118" s="450" t="str">
        <f>Substitute(if(Liquor!AV84=0,"",if(ISBLANK(Liquor!AV84),"",if(AND(MOC!$J$164=true,MOC!$J$165=false),MOC!$I$164&amp;$B$6043,if(AND(MOC!$J$164=false,MOC!$J$165=true),$B$6043&amp;MOC!$I$165,if(AND(MOC!$J$164=true,MOC!$J$165=true),MOC!$I$164&amp;$B$6043&amp;MOC!$I$165,$B$6043)))))," Double ","")</f>
        <v/>
      </c>
      <c r="H6118" s="780">
        <f t="shared" si="61"/>
        <v>75</v>
      </c>
    </row>
    <row r="6119">
      <c r="A6119" s="779"/>
      <c r="D6119" s="795" t="str">
        <f>if(Liquor!AV85=0,"",if(ISBLANK(Liquor!AV85),"",if(AND(MOC!$J$161=true,MOC!$J$162=false),MOC!$I$164&amp;Liquor!AS85,if(AND(MOC!$J$161=false,MOC!$J$162=true),Liquor!AS85&amp;MOC!$I$162,if(AND(MOC!$J$161=true,MOC!$J$162=true),MOC!$I$161&amp;Liquor!AS85&amp;MOC!$I$165,Liquor!AS85)))))</f>
        <v/>
      </c>
      <c r="E6119" s="450" t="str">
        <f>if(Liquor!AV85=0,"",if(ISBLANK(Liquor!AV85),"",Liquor!AV85))</f>
        <v/>
      </c>
      <c r="G6119" s="450" t="str">
        <f>Substitute(if(Liquor!AV85=0,"",if(ISBLANK(Liquor!AV85),"",if(AND(MOC!$J$164=true,MOC!$J$165=false),MOC!$I$164&amp;$B$6043,if(AND(MOC!$J$164=false,MOC!$J$165=true),$B$6043&amp;MOC!$I$165,if(AND(MOC!$J$164=true,MOC!$J$165=true),MOC!$I$164&amp;$B$6043&amp;MOC!$I$165,$B$6043)))))," Double ","")</f>
        <v/>
      </c>
      <c r="H6119" s="780">
        <f t="shared" si="61"/>
        <v>76</v>
      </c>
    </row>
    <row r="6120">
      <c r="A6120" s="779"/>
      <c r="D6120" s="795" t="str">
        <f>if(Liquor!AV86=0,"",if(ISBLANK(Liquor!AV86),"",if(AND(MOC!$J$161=true,MOC!$J$162=false),MOC!$I$164&amp;Liquor!AS86,if(AND(MOC!$J$161=false,MOC!$J$162=true),Liquor!AS86&amp;MOC!$I$162,if(AND(MOC!$J$161=true,MOC!$J$162=true),MOC!$I$161&amp;Liquor!AS86&amp;MOC!$I$165,Liquor!AS86)))))</f>
        <v/>
      </c>
      <c r="E6120" s="450" t="str">
        <f>if(Liquor!AV86=0,"",if(ISBLANK(Liquor!AV86),"",Liquor!AV86))</f>
        <v/>
      </c>
      <c r="G6120" s="450" t="str">
        <f>Substitute(if(Liquor!AV86=0,"",if(ISBLANK(Liquor!AV86),"",if(AND(MOC!$J$164=true,MOC!$J$165=false),MOC!$I$164&amp;$B$6043,if(AND(MOC!$J$164=false,MOC!$J$165=true),$B$6043&amp;MOC!$I$165,if(AND(MOC!$J$164=true,MOC!$J$165=true),MOC!$I$164&amp;$B$6043&amp;MOC!$I$165,$B$6043)))))," Double ","")</f>
        <v/>
      </c>
      <c r="H6120" s="780">
        <f t="shared" si="61"/>
        <v>77</v>
      </c>
    </row>
    <row r="6121">
      <c r="A6121" s="779"/>
      <c r="D6121" s="795" t="str">
        <f>if(Liquor!AV87=0,"",if(ISBLANK(Liquor!AV87),"",if(AND(MOC!$J$161=true,MOC!$J$162=false),MOC!$I$164&amp;Liquor!AS87,if(AND(MOC!$J$161=false,MOC!$J$162=true),Liquor!AS87&amp;MOC!$I$162,if(AND(MOC!$J$161=true,MOC!$J$162=true),MOC!$I$161&amp;Liquor!AS87&amp;MOC!$I$165,Liquor!AS87)))))</f>
        <v/>
      </c>
      <c r="E6121" s="450" t="str">
        <f>if(Liquor!AV87=0,"",if(ISBLANK(Liquor!AV87),"",Liquor!AV87))</f>
        <v/>
      </c>
      <c r="G6121" s="450" t="str">
        <f>Substitute(if(Liquor!AV87=0,"",if(ISBLANK(Liquor!AV87),"",if(AND(MOC!$J$164=true,MOC!$J$165=false),MOC!$I$164&amp;$B$6043,if(AND(MOC!$J$164=false,MOC!$J$165=true),$B$6043&amp;MOC!$I$165,if(AND(MOC!$J$164=true,MOC!$J$165=true),MOC!$I$164&amp;$B$6043&amp;MOC!$I$165,$B$6043)))))," Double ","")</f>
        <v/>
      </c>
      <c r="H6121" s="780">
        <f t="shared" si="61"/>
        <v>78</v>
      </c>
    </row>
    <row r="6122">
      <c r="A6122" s="779"/>
      <c r="D6122" s="795" t="str">
        <f>if(Liquor!AV88=0,"",if(ISBLANK(Liquor!AV88),"",if(AND(MOC!$J$161=true,MOC!$J$162=false),MOC!$I$164&amp;Liquor!AS88,if(AND(MOC!$J$161=false,MOC!$J$162=true),Liquor!AS88&amp;MOC!$I$162,if(AND(MOC!$J$161=true,MOC!$J$162=true),MOC!$I$161&amp;Liquor!AS88&amp;MOC!$I$165,Liquor!AS88)))))</f>
        <v/>
      </c>
      <c r="E6122" s="450" t="str">
        <f>if(Liquor!AV88=0,"",if(ISBLANK(Liquor!AV88),"",Liquor!AV88))</f>
        <v/>
      </c>
      <c r="G6122" s="450" t="str">
        <f>Substitute(if(Liquor!AV88=0,"",if(ISBLANK(Liquor!AV88),"",if(AND(MOC!$J$164=true,MOC!$J$165=false),MOC!$I$164&amp;$B$6043,if(AND(MOC!$J$164=false,MOC!$J$165=true),$B$6043&amp;MOC!$I$165,if(AND(MOC!$J$164=true,MOC!$J$165=true),MOC!$I$164&amp;$B$6043&amp;MOC!$I$165,$B$6043)))))," Double ","")</f>
        <v/>
      </c>
      <c r="H6122" s="780">
        <f t="shared" si="61"/>
        <v>79</v>
      </c>
    </row>
    <row r="6123">
      <c r="A6123" s="779"/>
      <c r="D6123" s="795" t="str">
        <f>if(Liquor!AV89=0,"",if(ISBLANK(Liquor!AV89),"",if(AND(MOC!$J$161=true,MOC!$J$162=false),MOC!$I$164&amp;Liquor!AS89,if(AND(MOC!$J$161=false,MOC!$J$162=true),Liquor!AS89&amp;MOC!$I$162,if(AND(MOC!$J$161=true,MOC!$J$162=true),MOC!$I$161&amp;Liquor!AS89&amp;MOC!$I$165,Liquor!AS89)))))</f>
        <v/>
      </c>
      <c r="E6123" s="450" t="str">
        <f>if(Liquor!AV89=0,"",if(ISBLANK(Liquor!AV89),"",Liquor!AV89))</f>
        <v/>
      </c>
      <c r="G6123" s="450" t="str">
        <f>Substitute(if(Liquor!AV89=0,"",if(ISBLANK(Liquor!AV89),"",if(AND(MOC!$J$164=true,MOC!$J$165=false),MOC!$I$164&amp;$B$6043,if(AND(MOC!$J$164=false,MOC!$J$165=true),$B$6043&amp;MOC!$I$165,if(AND(MOC!$J$164=true,MOC!$J$165=true),MOC!$I$164&amp;$B$6043&amp;MOC!$I$165,$B$6043)))))," Double ","")</f>
        <v/>
      </c>
      <c r="H6123" s="780">
        <f t="shared" si="61"/>
        <v>80</v>
      </c>
    </row>
    <row r="6124">
      <c r="A6124" s="779"/>
      <c r="D6124" s="795" t="str">
        <f>if(Liquor!AV90=0,"",if(ISBLANK(Liquor!AV90),"",if(AND(MOC!$J$161=true,MOC!$J$162=false),MOC!$I$164&amp;Liquor!AS90,if(AND(MOC!$J$161=false,MOC!$J$162=true),Liquor!AS90&amp;MOC!$I$162,if(AND(MOC!$J$161=true,MOC!$J$162=true),MOC!$I$161&amp;Liquor!AS90&amp;MOC!$I$165,Liquor!AS90)))))</f>
        <v/>
      </c>
      <c r="E6124" s="450" t="str">
        <f>if(Liquor!AV90=0,"",if(ISBLANK(Liquor!AV90),"",Liquor!AV90))</f>
        <v/>
      </c>
      <c r="G6124" s="450" t="str">
        <f>Substitute(if(Liquor!AV90=0,"",if(ISBLANK(Liquor!AV90),"",if(AND(MOC!$J$164=true,MOC!$J$165=false),MOC!$I$164&amp;$B$6043,if(AND(MOC!$J$164=false,MOC!$J$165=true),$B$6043&amp;MOC!$I$165,if(AND(MOC!$J$164=true,MOC!$J$165=true),MOC!$I$164&amp;$B$6043&amp;MOC!$I$165,$B$6043)))))," Double ","")</f>
        <v/>
      </c>
      <c r="H6124" s="780">
        <f t="shared" si="61"/>
        <v>81</v>
      </c>
    </row>
    <row r="6125">
      <c r="A6125" s="779"/>
      <c r="D6125" s="795" t="str">
        <f>if(Liquor!AV91=0,"",if(ISBLANK(Liquor!AV91),"",if(AND(MOC!$J$161=true,MOC!$J$162=false),MOC!$I$164&amp;Liquor!AS91,if(AND(MOC!$J$161=false,MOC!$J$162=true),Liquor!AS91&amp;MOC!$I$162,if(AND(MOC!$J$161=true,MOC!$J$162=true),MOC!$I$161&amp;Liquor!AS91&amp;MOC!$I$165,Liquor!AS91)))))</f>
        <v/>
      </c>
      <c r="E6125" s="450" t="str">
        <f>if(Liquor!AV91=0,"",if(ISBLANK(Liquor!AV91),"",Liquor!AV91))</f>
        <v/>
      </c>
      <c r="G6125" s="450" t="str">
        <f>Substitute(if(Liquor!AV91=0,"",if(ISBLANK(Liquor!AV91),"",if(AND(MOC!$J$164=true,MOC!$J$165=false),MOC!$I$164&amp;$B$6043,if(AND(MOC!$J$164=false,MOC!$J$165=true),$B$6043&amp;MOC!$I$165,if(AND(MOC!$J$164=true,MOC!$J$165=true),MOC!$I$164&amp;$B$6043&amp;MOC!$I$165,$B$6043)))))," Double ","")</f>
        <v/>
      </c>
      <c r="H6125" s="780">
        <f t="shared" si="61"/>
        <v>82</v>
      </c>
    </row>
    <row r="6126">
      <c r="A6126" s="779"/>
      <c r="D6126" s="795" t="str">
        <f>if(Liquor!AV92=0,"",if(ISBLANK(Liquor!AV92),"",if(AND(MOC!$J$161=true,MOC!$J$162=false),MOC!$I$164&amp;Liquor!AS92,if(AND(MOC!$J$161=false,MOC!$J$162=true),Liquor!AS92&amp;MOC!$I$162,if(AND(MOC!$J$161=true,MOC!$J$162=true),MOC!$I$161&amp;Liquor!AS92&amp;MOC!$I$165,Liquor!AS92)))))</f>
        <v/>
      </c>
      <c r="E6126" s="450" t="str">
        <f>if(Liquor!AV92=0,"",if(ISBLANK(Liquor!AV92),"",Liquor!AV92))</f>
        <v/>
      </c>
      <c r="G6126" s="450" t="str">
        <f>Substitute(if(Liquor!AV92=0,"",if(ISBLANK(Liquor!AV92),"",if(AND(MOC!$J$164=true,MOC!$J$165=false),MOC!$I$164&amp;$B$6043,if(AND(MOC!$J$164=false,MOC!$J$165=true),$B$6043&amp;MOC!$I$165,if(AND(MOC!$J$164=true,MOC!$J$165=true),MOC!$I$164&amp;$B$6043&amp;MOC!$I$165,$B$6043)))))," Double ","")</f>
        <v/>
      </c>
      <c r="H6126" s="780">
        <f t="shared" si="61"/>
        <v>83</v>
      </c>
    </row>
    <row r="6127">
      <c r="A6127" s="779"/>
      <c r="D6127" s="795" t="str">
        <f>if(Liquor!AV93=0,"",if(ISBLANK(Liquor!AV93),"",if(AND(MOC!$J$161=true,MOC!$J$162=false),MOC!$I$164&amp;Liquor!AS93,if(AND(MOC!$J$161=false,MOC!$J$162=true),Liquor!AS93&amp;MOC!$I$162,if(AND(MOC!$J$161=true,MOC!$J$162=true),MOC!$I$161&amp;Liquor!AS93&amp;MOC!$I$165,Liquor!AS93)))))</f>
        <v/>
      </c>
      <c r="E6127" s="450" t="str">
        <f>if(Liquor!AV93=0,"",if(ISBLANK(Liquor!AV93),"",Liquor!AV93))</f>
        <v/>
      </c>
      <c r="G6127" s="450" t="str">
        <f>Substitute(if(Liquor!AV93=0,"",if(ISBLANK(Liquor!AV93),"",if(AND(MOC!$J$164=true,MOC!$J$165=false),MOC!$I$164&amp;$B$6043,if(AND(MOC!$J$164=false,MOC!$J$165=true),$B$6043&amp;MOC!$I$165,if(AND(MOC!$J$164=true,MOC!$J$165=true),MOC!$I$164&amp;$B$6043&amp;MOC!$I$165,$B$6043)))))," Double ","")</f>
        <v/>
      </c>
      <c r="H6127" s="780">
        <f t="shared" si="61"/>
        <v>84</v>
      </c>
    </row>
    <row r="6128">
      <c r="A6128" s="779"/>
      <c r="D6128" s="795" t="str">
        <f>if(Liquor!AV94=0,"",if(ISBLANK(Liquor!AV94),"",if(AND(MOC!$J$161=true,MOC!$J$162=false),MOC!$I$164&amp;Liquor!AS94,if(AND(MOC!$J$161=false,MOC!$J$162=true),Liquor!AS94&amp;MOC!$I$162,if(AND(MOC!$J$161=true,MOC!$J$162=true),MOC!$I$161&amp;Liquor!AS94&amp;MOC!$I$165,Liquor!AS94)))))</f>
        <v/>
      </c>
      <c r="E6128" s="450" t="str">
        <f>if(Liquor!AV94=0,"",if(ISBLANK(Liquor!AV94),"",Liquor!AV94))</f>
        <v/>
      </c>
      <c r="G6128" s="450" t="str">
        <f>Substitute(if(Liquor!AV94=0,"",if(ISBLANK(Liquor!AV94),"",if(AND(MOC!$J$164=true,MOC!$J$165=false),MOC!$I$164&amp;$B$6043,if(AND(MOC!$J$164=false,MOC!$J$165=true),$B$6043&amp;MOC!$I$165,if(AND(MOC!$J$164=true,MOC!$J$165=true),MOC!$I$164&amp;$B$6043&amp;MOC!$I$165,$B$6043)))))," Double ","")</f>
        <v/>
      </c>
      <c r="H6128" s="780">
        <f t="shared" si="61"/>
        <v>85</v>
      </c>
    </row>
    <row r="6129">
      <c r="A6129" s="779"/>
      <c r="D6129" s="795" t="str">
        <f>if(Liquor!AV95=0,"",if(ISBLANK(Liquor!AV95),"",if(AND(MOC!$J$161=true,MOC!$J$162=false),MOC!$I$164&amp;Liquor!AS95,if(AND(MOC!$J$161=false,MOC!$J$162=true),Liquor!AS95&amp;MOC!$I$162,if(AND(MOC!$J$161=true,MOC!$J$162=true),MOC!$I$161&amp;Liquor!AS95&amp;MOC!$I$165,Liquor!AS95)))))</f>
        <v/>
      </c>
      <c r="E6129" s="450" t="str">
        <f>if(Liquor!AV95=0,"",if(ISBLANK(Liquor!AV95),"",Liquor!AV95))</f>
        <v/>
      </c>
      <c r="G6129" s="450" t="str">
        <f>Substitute(if(Liquor!AV95=0,"",if(ISBLANK(Liquor!AV95),"",if(AND(MOC!$J$164=true,MOC!$J$165=false),MOC!$I$164&amp;$B$6043,if(AND(MOC!$J$164=false,MOC!$J$165=true),$B$6043&amp;MOC!$I$165,if(AND(MOC!$J$164=true,MOC!$J$165=true),MOC!$I$164&amp;$B$6043&amp;MOC!$I$165,$B$6043)))))," Double ","")</f>
        <v/>
      </c>
      <c r="H6129" s="780">
        <f t="shared" si="61"/>
        <v>86</v>
      </c>
    </row>
    <row r="6130">
      <c r="A6130" s="779"/>
      <c r="D6130" s="795" t="str">
        <f>if(Liquor!AV96=0,"",if(ISBLANK(Liquor!AV96),"",if(AND(MOC!$J$161=true,MOC!$J$162=false),MOC!$I$164&amp;Liquor!AS96,if(AND(MOC!$J$161=false,MOC!$J$162=true),Liquor!AS96&amp;MOC!$I$162,if(AND(MOC!$J$161=true,MOC!$J$162=true),MOC!$I$161&amp;Liquor!AS96&amp;MOC!$I$165,Liquor!AS96)))))</f>
        <v/>
      </c>
      <c r="E6130" s="450" t="str">
        <f>if(Liquor!AV96=0,"",if(ISBLANK(Liquor!AV96),"",Liquor!AV96))</f>
        <v/>
      </c>
      <c r="G6130" s="450" t="str">
        <f>Substitute(if(Liquor!AV96=0,"",if(ISBLANK(Liquor!AV96),"",if(AND(MOC!$J$164=true,MOC!$J$165=false),MOC!$I$164&amp;$B$6043,if(AND(MOC!$J$164=false,MOC!$J$165=true),$B$6043&amp;MOC!$I$165,if(AND(MOC!$J$164=true,MOC!$J$165=true),MOC!$I$164&amp;$B$6043&amp;MOC!$I$165,$B$6043)))))," Double ","")</f>
        <v/>
      </c>
      <c r="H6130" s="780">
        <f t="shared" si="61"/>
        <v>87</v>
      </c>
    </row>
    <row r="6131">
      <c r="A6131" s="779"/>
      <c r="D6131" s="795" t="str">
        <f>if(Liquor!AV97=0,"",if(ISBLANK(Liquor!AV97),"",if(AND(MOC!$J$161=true,MOC!$J$162=false),MOC!$I$164&amp;Liquor!AS97,if(AND(MOC!$J$161=false,MOC!$J$162=true),Liquor!AS97&amp;MOC!$I$162,if(AND(MOC!$J$161=true,MOC!$J$162=true),MOC!$I$161&amp;Liquor!AS97&amp;MOC!$I$165,Liquor!AS97)))))</f>
        <v/>
      </c>
      <c r="E6131" s="450" t="str">
        <f>if(Liquor!AV97=0,"",if(ISBLANK(Liquor!AV97),"",Liquor!AV97))</f>
        <v/>
      </c>
      <c r="G6131" s="450" t="str">
        <f>Substitute(if(Liquor!AV97=0,"",if(ISBLANK(Liquor!AV97),"",if(AND(MOC!$J$164=true,MOC!$J$165=false),MOC!$I$164&amp;$B$6043,if(AND(MOC!$J$164=false,MOC!$J$165=true),$B$6043&amp;MOC!$I$165,if(AND(MOC!$J$164=true,MOC!$J$165=true),MOC!$I$164&amp;$B$6043&amp;MOC!$I$165,$B$6043)))))," Double ","")</f>
        <v/>
      </c>
      <c r="H6131" s="780">
        <f t="shared" si="61"/>
        <v>88</v>
      </c>
    </row>
    <row r="6132">
      <c r="A6132" s="779"/>
      <c r="D6132" s="795" t="str">
        <f>if(Liquor!AV98=0,"",if(ISBLANK(Liquor!AV98),"",if(AND(MOC!$J$161=true,MOC!$J$162=false),MOC!$I$164&amp;Liquor!AS98,if(AND(MOC!$J$161=false,MOC!$J$162=true),Liquor!AS98&amp;MOC!$I$162,if(AND(MOC!$J$161=true,MOC!$J$162=true),MOC!$I$161&amp;Liquor!AS98&amp;MOC!$I$165,Liquor!AS98)))))</f>
        <v/>
      </c>
      <c r="E6132" s="450" t="str">
        <f>if(Liquor!AV98=0,"",if(ISBLANK(Liquor!AV98),"",Liquor!AV98))</f>
        <v/>
      </c>
      <c r="G6132" s="450" t="str">
        <f>Substitute(if(Liquor!AV98=0,"",if(ISBLANK(Liquor!AV98),"",if(AND(MOC!$J$164=true,MOC!$J$165=false),MOC!$I$164&amp;$B$6043,if(AND(MOC!$J$164=false,MOC!$J$165=true),$B$6043&amp;MOC!$I$165,if(AND(MOC!$J$164=true,MOC!$J$165=true),MOC!$I$164&amp;$B$6043&amp;MOC!$I$165,$B$6043)))))," Double ","")</f>
        <v/>
      </c>
      <c r="H6132" s="780">
        <f t="shared" si="61"/>
        <v>89</v>
      </c>
    </row>
    <row r="6133">
      <c r="A6133" s="779"/>
      <c r="D6133" s="795" t="str">
        <f>if(Liquor!AV99=0,"",if(ISBLANK(Liquor!AV99),"",if(AND(MOC!$J$161=true,MOC!$J$162=false),MOC!$I$164&amp;Liquor!AS99,if(AND(MOC!$J$161=false,MOC!$J$162=true),Liquor!AS99&amp;MOC!$I$162,if(AND(MOC!$J$161=true,MOC!$J$162=true),MOC!$I$161&amp;Liquor!AS99&amp;MOC!$I$165,Liquor!AS99)))))</f>
        <v/>
      </c>
      <c r="E6133" s="450" t="str">
        <f>if(Liquor!AV99=0,"",if(ISBLANK(Liquor!AV99),"",Liquor!AV99))</f>
        <v/>
      </c>
      <c r="G6133" s="450" t="str">
        <f>Substitute(if(Liquor!AV99=0,"",if(ISBLANK(Liquor!AV99),"",if(AND(MOC!$J$164=true,MOC!$J$165=false),MOC!$I$164&amp;$B$6043,if(AND(MOC!$J$164=false,MOC!$J$165=true),$B$6043&amp;MOC!$I$165,if(AND(MOC!$J$164=true,MOC!$J$165=true),MOC!$I$164&amp;$B$6043&amp;MOC!$I$165,$B$6043)))))," Double ","")</f>
        <v/>
      </c>
      <c r="H6133" s="780">
        <f t="shared" si="61"/>
        <v>90</v>
      </c>
    </row>
    <row r="6134">
      <c r="A6134" s="779"/>
      <c r="D6134" s="795" t="str">
        <f>if(Liquor!AV100=0,"",if(ISBLANK(Liquor!AV100),"",if(AND(MOC!$J$161=true,MOC!$J$162=false),MOC!$I$164&amp;Liquor!AS100,if(AND(MOC!$J$161=false,MOC!$J$162=true),Liquor!AS100&amp;MOC!$I$162,if(AND(MOC!$J$161=true,MOC!$J$162=true),MOC!$I$161&amp;Liquor!AS100&amp;MOC!$I$165,Liquor!AS100)))))</f>
        <v/>
      </c>
      <c r="E6134" s="450" t="str">
        <f>if(Liquor!AV100=0,"",if(ISBLANK(Liquor!AV100),"",Liquor!AV100))</f>
        <v/>
      </c>
      <c r="G6134" s="450" t="str">
        <f>Substitute(if(Liquor!AV100=0,"",if(ISBLANK(Liquor!AV100),"",if(AND(MOC!$J$164=true,MOC!$J$165=false),MOC!$I$164&amp;$B$6043,if(AND(MOC!$J$164=false,MOC!$J$165=true),$B$6043&amp;MOC!$I$165,if(AND(MOC!$J$164=true,MOC!$J$165=true),MOC!$I$164&amp;$B$6043&amp;MOC!$I$165,$B$6043)))))," Double ","")</f>
        <v/>
      </c>
      <c r="H6134" s="780">
        <f t="shared" si="61"/>
        <v>91</v>
      </c>
    </row>
    <row r="6135">
      <c r="A6135" s="779"/>
      <c r="D6135" s="795" t="str">
        <f>if(Liquor!AV101=0,"",if(ISBLANK(Liquor!AV101),"",if(AND(MOC!$J$161=true,MOC!$J$162=false),MOC!$I$164&amp;Liquor!AS101,if(AND(MOC!$J$161=false,MOC!$J$162=true),Liquor!AS101&amp;MOC!$I$162,if(AND(MOC!$J$161=true,MOC!$J$162=true),MOC!$I$161&amp;Liquor!AS101&amp;MOC!$I$165,Liquor!AS101)))))</f>
        <v/>
      </c>
      <c r="E6135" s="450" t="str">
        <f>if(Liquor!AV101=0,"",if(ISBLANK(Liquor!AV101),"",Liquor!AV101))</f>
        <v/>
      </c>
      <c r="G6135" s="450" t="str">
        <f>Substitute(if(Liquor!AV101=0,"",if(ISBLANK(Liquor!AV101),"",if(AND(MOC!$J$164=true,MOC!$J$165=false),MOC!$I$164&amp;$B$6043,if(AND(MOC!$J$164=false,MOC!$J$165=true),$B$6043&amp;MOC!$I$165,if(AND(MOC!$J$164=true,MOC!$J$165=true),MOC!$I$164&amp;$B$6043&amp;MOC!$I$165,$B$6043)))))," Double ","")</f>
        <v/>
      </c>
      <c r="H6135" s="780">
        <f t="shared" si="61"/>
        <v>92</v>
      </c>
    </row>
    <row r="6136">
      <c r="A6136" s="779"/>
      <c r="D6136" s="795" t="str">
        <f>if(Liquor!AV102=0,"",if(ISBLANK(Liquor!AV102),"",if(AND(MOC!$J$161=true,MOC!$J$162=false),MOC!$I$164&amp;Liquor!AS102,if(AND(MOC!$J$161=false,MOC!$J$162=true),Liquor!AS102&amp;MOC!$I$162,if(AND(MOC!$J$161=true,MOC!$J$162=true),MOC!$I$161&amp;Liquor!AS102&amp;MOC!$I$165,Liquor!AS102)))))</f>
        <v/>
      </c>
      <c r="E6136" s="450" t="str">
        <f>if(Liquor!AV102=0,"",if(ISBLANK(Liquor!AV102),"",Liquor!AV102))</f>
        <v/>
      </c>
      <c r="G6136" s="450" t="str">
        <f>Substitute(if(Liquor!AV102=0,"",if(ISBLANK(Liquor!AV102),"",if(AND(MOC!$J$164=true,MOC!$J$165=false),MOC!$I$164&amp;$B$6043,if(AND(MOC!$J$164=false,MOC!$J$165=true),$B$6043&amp;MOC!$I$165,if(AND(MOC!$J$164=true,MOC!$J$165=true),MOC!$I$164&amp;$B$6043&amp;MOC!$I$165,$B$6043)))))," Double ","")</f>
        <v/>
      </c>
      <c r="H6136" s="780">
        <f t="shared" si="61"/>
        <v>93</v>
      </c>
    </row>
    <row r="6137">
      <c r="A6137" s="779"/>
      <c r="D6137" s="795" t="str">
        <f>if(Liquor!AV103=0,"",if(ISBLANK(Liquor!AV103),"",if(AND(MOC!$J$161=true,MOC!$J$162=false),MOC!$I$164&amp;Liquor!AS103,if(AND(MOC!$J$161=false,MOC!$J$162=true),Liquor!AS103&amp;MOC!$I$162,if(AND(MOC!$J$161=true,MOC!$J$162=true),MOC!$I$161&amp;Liquor!AS103&amp;MOC!$I$165,Liquor!AS103)))))</f>
        <v/>
      </c>
      <c r="E6137" s="450" t="str">
        <f>if(Liquor!AV103=0,"",if(ISBLANK(Liquor!AV103),"",Liquor!AV103))</f>
        <v/>
      </c>
      <c r="G6137" s="450" t="str">
        <f>Substitute(if(Liquor!AV103=0,"",if(ISBLANK(Liquor!AV103),"",if(AND(MOC!$J$164=true,MOC!$J$165=false),MOC!$I$164&amp;$B$6043,if(AND(MOC!$J$164=false,MOC!$J$165=true),$B$6043&amp;MOC!$I$165,if(AND(MOC!$J$164=true,MOC!$J$165=true),MOC!$I$164&amp;$B$6043&amp;MOC!$I$165,$B$6043)))))," Double ","")</f>
        <v/>
      </c>
      <c r="H6137" s="780">
        <f t="shared" si="61"/>
        <v>94</v>
      </c>
    </row>
    <row r="6138">
      <c r="A6138" s="779"/>
      <c r="D6138" s="795" t="str">
        <f>if(Liquor!AV104=0,"",if(ISBLANK(Liquor!AV104),"",if(AND(MOC!$J$161=true,MOC!$J$162=false),MOC!$I$164&amp;Liquor!AS104,if(AND(MOC!$J$161=false,MOC!$J$162=true),Liquor!AS104&amp;MOC!$I$162,if(AND(MOC!$J$161=true,MOC!$J$162=true),MOC!$I$161&amp;Liquor!AS104&amp;MOC!$I$165,Liquor!AS104)))))</f>
        <v/>
      </c>
      <c r="E6138" s="450" t="str">
        <f>if(Liquor!AV104=0,"",if(ISBLANK(Liquor!AV104),"",Liquor!AV104))</f>
        <v/>
      </c>
      <c r="G6138" s="450" t="str">
        <f>Substitute(if(Liquor!AV104=0,"",if(ISBLANK(Liquor!AV104),"",if(AND(MOC!$J$164=true,MOC!$J$165=false),MOC!$I$164&amp;$B$6043,if(AND(MOC!$J$164=false,MOC!$J$165=true),$B$6043&amp;MOC!$I$165,if(AND(MOC!$J$164=true,MOC!$J$165=true),MOC!$I$164&amp;$B$6043&amp;MOC!$I$165,$B$6043)))))," Double ","")</f>
        <v/>
      </c>
      <c r="H6138" s="780">
        <f t="shared" si="61"/>
        <v>95</v>
      </c>
    </row>
    <row r="6139">
      <c r="A6139" s="779"/>
      <c r="D6139" s="795" t="str">
        <f>if(Liquor!AV105=0,"",if(ISBLANK(Liquor!AV105),"",if(AND(MOC!$J$161=true,MOC!$J$162=false),MOC!$I$164&amp;Liquor!AS105,if(AND(MOC!$J$161=false,MOC!$J$162=true),Liquor!AS105&amp;MOC!$I$162,if(AND(MOC!$J$161=true,MOC!$J$162=true),MOC!$I$161&amp;Liquor!AS105&amp;MOC!$I$165,Liquor!AS105)))))</f>
        <v/>
      </c>
      <c r="E6139" s="450" t="str">
        <f>if(Liquor!AV105=0,"",if(ISBLANK(Liquor!AV105),"",Liquor!AV105))</f>
        <v/>
      </c>
      <c r="G6139" s="450" t="str">
        <f>Substitute(if(Liquor!AV105=0,"",if(ISBLANK(Liquor!AV105),"",if(AND(MOC!$J$164=true,MOC!$J$165=false),MOC!$I$164&amp;$B$6043,if(AND(MOC!$J$164=false,MOC!$J$165=true),$B$6043&amp;MOC!$I$165,if(AND(MOC!$J$164=true,MOC!$J$165=true),MOC!$I$164&amp;$B$6043&amp;MOC!$I$165,$B$6043)))))," Double ","")</f>
        <v/>
      </c>
      <c r="H6139" s="780">
        <f t="shared" si="61"/>
        <v>96</v>
      </c>
    </row>
    <row r="6140">
      <c r="A6140" s="779"/>
      <c r="D6140" s="795" t="str">
        <f>if(Liquor!AV106=0,"",if(ISBLANK(Liquor!AV106),"",if(AND(MOC!$J$161=true,MOC!$J$162=false),MOC!$I$164&amp;Liquor!AS106,if(AND(MOC!$J$161=false,MOC!$J$162=true),Liquor!AS106&amp;MOC!$I$162,if(AND(MOC!$J$161=true,MOC!$J$162=true),MOC!$I$161&amp;Liquor!AS106&amp;MOC!$I$165,Liquor!AS106)))))</f>
        <v/>
      </c>
      <c r="E6140" s="450" t="str">
        <f>if(Liquor!AV106=0,"",if(ISBLANK(Liquor!AV106),"",Liquor!AV106))</f>
        <v/>
      </c>
      <c r="G6140" s="450" t="str">
        <f>Substitute(if(Liquor!AV106=0,"",if(ISBLANK(Liquor!AV106),"",if(AND(MOC!$J$164=true,MOC!$J$165=false),MOC!$I$164&amp;$B$6043,if(AND(MOC!$J$164=false,MOC!$J$165=true),$B$6043&amp;MOC!$I$165,if(AND(MOC!$J$164=true,MOC!$J$165=true),MOC!$I$164&amp;$B$6043&amp;MOC!$I$165,$B$6043)))))," Double ","")</f>
        <v/>
      </c>
      <c r="H6140" s="780">
        <f t="shared" si="61"/>
        <v>97</v>
      </c>
    </row>
    <row r="6141">
      <c r="A6141" s="779"/>
      <c r="D6141" s="795" t="str">
        <f>if(Liquor!AV107=0,"",if(ISBLANK(Liquor!AV107),"",if(AND(MOC!$J$161=true,MOC!$J$162=false),MOC!$I$164&amp;Liquor!AS107,if(AND(MOC!$J$161=false,MOC!$J$162=true),Liquor!AS107&amp;MOC!$I$162,if(AND(MOC!$J$161=true,MOC!$J$162=true),MOC!$I$161&amp;Liquor!AS107&amp;MOC!$I$165,Liquor!AS107)))))</f>
        <v/>
      </c>
      <c r="E6141" s="450" t="str">
        <f>if(Liquor!AV107=0,"",if(ISBLANK(Liquor!AV107),"",Liquor!AV107))</f>
        <v/>
      </c>
      <c r="G6141" s="450" t="str">
        <f>Substitute(if(Liquor!AV107=0,"",if(ISBLANK(Liquor!AV107),"",if(AND(MOC!$J$164=true,MOC!$J$165=false),MOC!$I$164&amp;$B$6043,if(AND(MOC!$J$164=false,MOC!$J$165=true),$B$6043&amp;MOC!$I$165,if(AND(MOC!$J$164=true,MOC!$J$165=true),MOC!$I$164&amp;$B$6043&amp;MOC!$I$165,$B$6043)))))," Double ","")</f>
        <v/>
      </c>
      <c r="H6141" s="780">
        <f t="shared" si="61"/>
        <v>98</v>
      </c>
    </row>
    <row r="6142">
      <c r="A6142" s="779"/>
      <c r="D6142" s="795" t="str">
        <f>if(Liquor!AV108=0,"",if(ISBLANK(Liquor!AV108),"",if(AND(MOC!$J$161=true,MOC!$J$162=false),MOC!$I$164&amp;Liquor!AS108,if(AND(MOC!$J$161=false,MOC!$J$162=true),Liquor!AS108&amp;MOC!$I$162,if(AND(MOC!$J$161=true,MOC!$J$162=true),MOC!$I$161&amp;Liquor!AS108&amp;MOC!$I$165,Liquor!AS108)))))</f>
        <v/>
      </c>
      <c r="E6142" s="450" t="str">
        <f>if(Liquor!AV108=0,"",if(ISBLANK(Liquor!AV108),"",Liquor!AV108))</f>
        <v/>
      </c>
      <c r="G6142" s="450" t="str">
        <f>Substitute(if(Liquor!AV108=0,"",if(ISBLANK(Liquor!AV108),"",if(AND(MOC!$J$164=true,MOC!$J$165=false),MOC!$I$164&amp;$B$6043,if(AND(MOC!$J$164=false,MOC!$J$165=true),$B$6043&amp;MOC!$I$165,if(AND(MOC!$J$164=true,MOC!$J$165=true),MOC!$I$164&amp;$B$6043&amp;MOC!$I$165,$B$6043)))))," Double ","")</f>
        <v/>
      </c>
      <c r="H6142" s="780">
        <f t="shared" si="61"/>
        <v>99</v>
      </c>
    </row>
    <row r="6143">
      <c r="A6143" s="779"/>
      <c r="D6143" s="795" t="str">
        <f>if(Liquor!AV109=0,"",if(ISBLANK(Liquor!AV109),"",if(AND(MOC!$J$161=true,MOC!$J$162=false),MOC!$I$164&amp;Liquor!AS109,if(AND(MOC!$J$161=false,MOC!$J$162=true),Liquor!AS109&amp;MOC!$I$162,if(AND(MOC!$J$161=true,MOC!$J$162=true),MOC!$I$161&amp;Liquor!AS109&amp;MOC!$I$165,Liquor!AS109)))))</f>
        <v/>
      </c>
      <c r="E6143" s="450" t="str">
        <f>if(Liquor!AV109=0,"",if(ISBLANK(Liquor!AV109),"",Liquor!AV109))</f>
        <v/>
      </c>
      <c r="G6143" s="450" t="str">
        <f>Substitute(if(Liquor!AV109=0,"",if(ISBLANK(Liquor!AV109),"",if(AND(MOC!$J$164=true,MOC!$J$165=false),MOC!$I$164&amp;$B$6043,if(AND(MOC!$J$164=false,MOC!$J$165=true),$B$6043&amp;MOC!$I$165,if(AND(MOC!$J$164=true,MOC!$J$165=true),MOC!$I$164&amp;$B$6043&amp;MOC!$I$165,$B$6043)))))," Double ","")</f>
        <v/>
      </c>
      <c r="H6143" s="780">
        <f t="shared" si="61"/>
        <v>100</v>
      </c>
    </row>
    <row r="6144">
      <c r="A6144" s="779"/>
      <c r="H6144" s="780"/>
    </row>
    <row r="6145">
      <c r="A6145" s="790"/>
      <c r="B6145" s="780"/>
      <c r="C6145" s="780"/>
      <c r="D6145" s="780"/>
      <c r="E6145" s="780"/>
      <c r="F6145" s="780"/>
      <c r="G6145" s="780"/>
      <c r="H6145" s="780"/>
      <c r="I6145" s="780"/>
      <c r="J6145" s="780"/>
      <c r="K6145" s="780"/>
      <c r="L6145" s="780"/>
      <c r="M6145" s="780"/>
      <c r="N6145" s="780"/>
      <c r="O6145" s="780"/>
      <c r="P6145" s="780"/>
      <c r="Q6145" s="780"/>
      <c r="R6145" s="780"/>
      <c r="S6145" s="780"/>
      <c r="T6145" s="780"/>
      <c r="U6145" s="780"/>
      <c r="V6145" s="780"/>
      <c r="W6145" s="780"/>
      <c r="X6145" s="780"/>
      <c r="Y6145" s="780"/>
      <c r="Z6145" s="780"/>
      <c r="AA6145" s="780"/>
    </row>
    <row r="6146">
      <c r="A6146" s="779"/>
      <c r="D6146" s="450" t="str">
        <f>Cocktails!A20</f>
        <v>House Cocktail 1 (Example)</v>
      </c>
      <c r="E6146" s="784">
        <f>if(Cocktails!B20=0,"",if(Cocktails!B20="","",Cocktails!B20))</f>
        <v>7</v>
      </c>
      <c r="G6146" s="450" t="str">
        <f>if(Cocktails!B20=0,"",if(Cocktails!B20="","",Cocktails!$A$19))</f>
        <v>House Cocktails</v>
      </c>
      <c r="H6146" s="780"/>
    </row>
    <row r="6147">
      <c r="A6147" s="779"/>
      <c r="D6147" s="450" t="str">
        <f>Cocktails!A21</f>
        <v>House Cocktail 2 (Example)</v>
      </c>
      <c r="E6147" s="784">
        <f>if(Cocktails!B21=0,"",if(Cocktails!B21="","",Cocktails!B21))</f>
        <v>8</v>
      </c>
      <c r="G6147" s="450" t="str">
        <f>if(Cocktails!B21=0,"",if(Cocktails!B21="","",Cocktails!$A$19))</f>
        <v>House Cocktails</v>
      </c>
      <c r="H6147" s="785">
        <v>1.0</v>
      </c>
    </row>
    <row r="6148">
      <c r="A6148" s="779"/>
      <c r="D6148" s="450" t="str">
        <f>Cocktails!A22</f>
        <v>House Cocktail 3 (Example)</v>
      </c>
      <c r="E6148" s="784">
        <f>if(Cocktails!B22=0,"",if(Cocktails!B22="","",Cocktails!B22))</f>
        <v>9</v>
      </c>
      <c r="G6148" s="450" t="str">
        <f>if(Cocktails!B22=0,"",if(Cocktails!B22="","",Cocktails!$A$19))</f>
        <v>House Cocktails</v>
      </c>
      <c r="H6148" s="780">
        <f t="shared" ref="H6148:H6246" si="62">1+H6147</f>
        <v>2</v>
      </c>
    </row>
    <row r="6149">
      <c r="A6149" s="779"/>
      <c r="D6149" s="450" t="str">
        <f>Cocktails!A23</f>
        <v/>
      </c>
      <c r="E6149" s="450" t="str">
        <f>if(Cocktails!B23=0,"",if(Cocktails!B23="","",Cocktails!B23))</f>
        <v/>
      </c>
      <c r="G6149" s="450" t="str">
        <f>if(Cocktails!B23=0,"",if(Cocktails!B23="","",Cocktails!$A$19))</f>
        <v/>
      </c>
      <c r="H6149" s="780">
        <f t="shared" si="62"/>
        <v>3</v>
      </c>
    </row>
    <row r="6150">
      <c r="A6150" s="779"/>
      <c r="D6150" s="450" t="str">
        <f>Cocktails!A24</f>
        <v/>
      </c>
      <c r="E6150" s="450" t="str">
        <f>if(Cocktails!B24=0,"",if(Cocktails!B24="","",Cocktails!B24))</f>
        <v/>
      </c>
      <c r="G6150" s="450" t="str">
        <f>if(Cocktails!B24=0,"",if(Cocktails!B24="","",Cocktails!$A$19))</f>
        <v/>
      </c>
      <c r="H6150" s="780">
        <f t="shared" si="62"/>
        <v>4</v>
      </c>
    </row>
    <row r="6151">
      <c r="A6151" s="779"/>
      <c r="D6151" s="450" t="str">
        <f>Cocktails!A25</f>
        <v/>
      </c>
      <c r="E6151" s="450" t="str">
        <f>if(Cocktails!B25=0,"",if(Cocktails!B25="","",Cocktails!B25))</f>
        <v/>
      </c>
      <c r="G6151" s="450" t="str">
        <f>if(Cocktails!B25=0,"",if(Cocktails!B25="","",Cocktails!$A$19))</f>
        <v/>
      </c>
      <c r="H6151" s="780">
        <f t="shared" si="62"/>
        <v>5</v>
      </c>
    </row>
    <row r="6152">
      <c r="A6152" s="779"/>
      <c r="D6152" s="450" t="str">
        <f>Cocktails!A26</f>
        <v/>
      </c>
      <c r="E6152" s="450" t="str">
        <f>if(Cocktails!B26=0,"",if(Cocktails!B26="","",Cocktails!B26))</f>
        <v/>
      </c>
      <c r="G6152" s="450" t="str">
        <f>if(Cocktails!B26=0,"",if(Cocktails!B26="","",Cocktails!$A$19))</f>
        <v/>
      </c>
      <c r="H6152" s="780">
        <f t="shared" si="62"/>
        <v>6</v>
      </c>
    </row>
    <row r="6153">
      <c r="A6153" s="779"/>
      <c r="D6153" s="450" t="str">
        <f>Cocktails!A27</f>
        <v/>
      </c>
      <c r="E6153" s="450" t="str">
        <f>if(Cocktails!B27=0,"",if(Cocktails!B27="","",Cocktails!B27))</f>
        <v/>
      </c>
      <c r="G6153" s="450" t="str">
        <f>if(Cocktails!B27=0,"",if(Cocktails!B27="","",Cocktails!$A$19))</f>
        <v/>
      </c>
      <c r="H6153" s="780">
        <f t="shared" si="62"/>
        <v>7</v>
      </c>
    </row>
    <row r="6154">
      <c r="A6154" s="779"/>
      <c r="D6154" s="450" t="str">
        <f>Cocktails!A28</f>
        <v/>
      </c>
      <c r="E6154" s="450" t="str">
        <f>if(Cocktails!B28=0,"",if(Cocktails!B28="","",Cocktails!B28))</f>
        <v/>
      </c>
      <c r="G6154" s="450" t="str">
        <f>if(Cocktails!B28=0,"",if(Cocktails!B28="","",Cocktails!$A$19))</f>
        <v/>
      </c>
      <c r="H6154" s="780">
        <f t="shared" si="62"/>
        <v>8</v>
      </c>
    </row>
    <row r="6155">
      <c r="A6155" s="779"/>
      <c r="D6155" s="450" t="str">
        <f>Cocktails!A29</f>
        <v/>
      </c>
      <c r="E6155" s="450" t="str">
        <f>if(Cocktails!B29=0,"",if(Cocktails!B29="","",Cocktails!B29))</f>
        <v/>
      </c>
      <c r="G6155" s="450" t="str">
        <f>if(Cocktails!B29=0,"",if(Cocktails!B29="","",Cocktails!$A$19))</f>
        <v/>
      </c>
      <c r="H6155" s="780">
        <f t="shared" si="62"/>
        <v>9</v>
      </c>
    </row>
    <row r="6156">
      <c r="A6156" s="779"/>
      <c r="D6156" s="450" t="str">
        <f>Cocktails!A30</f>
        <v/>
      </c>
      <c r="E6156" s="450" t="str">
        <f>if(Cocktails!B30=0,"",if(Cocktails!B30="","",Cocktails!B30))</f>
        <v/>
      </c>
      <c r="G6156" s="450" t="str">
        <f>if(Cocktails!B30=0,"",if(Cocktails!B30="","",Cocktails!$A$19))</f>
        <v/>
      </c>
      <c r="H6156" s="780">
        <f t="shared" si="62"/>
        <v>10</v>
      </c>
    </row>
    <row r="6157">
      <c r="A6157" s="779"/>
      <c r="D6157" s="450" t="str">
        <f>Cocktails!A31</f>
        <v/>
      </c>
      <c r="E6157" s="450" t="str">
        <f>if(Cocktails!B31=0,"",if(Cocktails!B31="","",Cocktails!B31))</f>
        <v/>
      </c>
      <c r="G6157" s="450" t="str">
        <f>if(Cocktails!B31=0,"",if(Cocktails!B31="","",Cocktails!$A$19))</f>
        <v/>
      </c>
      <c r="H6157" s="780">
        <f t="shared" si="62"/>
        <v>11</v>
      </c>
    </row>
    <row r="6158">
      <c r="A6158" s="779"/>
      <c r="D6158" s="450" t="str">
        <f>Cocktails!A32</f>
        <v/>
      </c>
      <c r="E6158" s="450" t="str">
        <f>if(Cocktails!B32=0,"",if(Cocktails!B32="","",Cocktails!B32))</f>
        <v/>
      </c>
      <c r="G6158" s="450" t="str">
        <f>if(Cocktails!B32=0,"",if(Cocktails!B32="","",Cocktails!$A$19))</f>
        <v/>
      </c>
      <c r="H6158" s="780">
        <f t="shared" si="62"/>
        <v>12</v>
      </c>
    </row>
    <row r="6159">
      <c r="A6159" s="779"/>
      <c r="D6159" s="450" t="str">
        <f>Cocktails!A33</f>
        <v/>
      </c>
      <c r="E6159" s="450" t="str">
        <f>if(Cocktails!B33=0,"",if(Cocktails!B33="","",Cocktails!B33))</f>
        <v/>
      </c>
      <c r="G6159" s="450" t="str">
        <f>if(Cocktails!B33=0,"",if(Cocktails!B33="","",Cocktails!$A$19))</f>
        <v/>
      </c>
      <c r="H6159" s="780">
        <f t="shared" si="62"/>
        <v>13</v>
      </c>
    </row>
    <row r="6160">
      <c r="A6160" s="779"/>
      <c r="D6160" s="450" t="str">
        <f>Cocktails!A34</f>
        <v/>
      </c>
      <c r="E6160" s="450" t="str">
        <f>if(Cocktails!B34=0,"",if(Cocktails!B34="","",Cocktails!B34))</f>
        <v/>
      </c>
      <c r="G6160" s="450" t="str">
        <f>if(Cocktails!B34=0,"",if(Cocktails!B34="","",Cocktails!$A$19))</f>
        <v/>
      </c>
      <c r="H6160" s="780">
        <f t="shared" si="62"/>
        <v>14</v>
      </c>
    </row>
    <row r="6161">
      <c r="A6161" s="779"/>
      <c r="D6161" s="450" t="str">
        <f>Cocktails!A35</f>
        <v/>
      </c>
      <c r="E6161" s="450" t="str">
        <f>if(Cocktails!B35=0,"",if(Cocktails!B35="","",Cocktails!B35))</f>
        <v/>
      </c>
      <c r="G6161" s="450" t="str">
        <f>if(Cocktails!B35=0,"",if(Cocktails!B35="","",Cocktails!$A$19))</f>
        <v/>
      </c>
      <c r="H6161" s="780">
        <f t="shared" si="62"/>
        <v>15</v>
      </c>
    </row>
    <row r="6162">
      <c r="A6162" s="779"/>
      <c r="D6162" s="450" t="str">
        <f>Cocktails!A36</f>
        <v/>
      </c>
      <c r="E6162" s="450" t="str">
        <f>if(Cocktails!B36=0,"",if(Cocktails!B36="","",Cocktails!B36))</f>
        <v/>
      </c>
      <c r="G6162" s="450" t="str">
        <f>if(Cocktails!B36=0,"",if(Cocktails!B36="","",Cocktails!$A$19))</f>
        <v/>
      </c>
      <c r="H6162" s="780">
        <f t="shared" si="62"/>
        <v>16</v>
      </c>
    </row>
    <row r="6163">
      <c r="A6163" s="779"/>
      <c r="D6163" s="450" t="str">
        <f>Cocktails!A37</f>
        <v/>
      </c>
      <c r="E6163" s="450" t="str">
        <f>if(Cocktails!B37=0,"",if(Cocktails!B37="","",Cocktails!B37))</f>
        <v/>
      </c>
      <c r="G6163" s="450" t="str">
        <f>if(Cocktails!B37=0,"",if(Cocktails!B37="","",Cocktails!$A$19))</f>
        <v/>
      </c>
      <c r="H6163" s="780">
        <f t="shared" si="62"/>
        <v>17</v>
      </c>
    </row>
    <row r="6164">
      <c r="A6164" s="779"/>
      <c r="D6164" s="450" t="str">
        <f>Cocktails!A38</f>
        <v/>
      </c>
      <c r="E6164" s="450" t="str">
        <f>if(Cocktails!B38=0,"",if(Cocktails!B38="","",Cocktails!B38))</f>
        <v/>
      </c>
      <c r="G6164" s="450" t="str">
        <f>if(Cocktails!B38=0,"",if(Cocktails!B38="","",Cocktails!$A$19))</f>
        <v/>
      </c>
      <c r="H6164" s="780">
        <f t="shared" si="62"/>
        <v>18</v>
      </c>
    </row>
    <row r="6165">
      <c r="A6165" s="779"/>
      <c r="D6165" s="450" t="str">
        <f>Cocktails!A39</f>
        <v/>
      </c>
      <c r="E6165" s="450" t="str">
        <f>if(Cocktails!B39=0,"",if(Cocktails!B39="","",Cocktails!B39))</f>
        <v/>
      </c>
      <c r="G6165" s="450" t="str">
        <f>if(Cocktails!B39=0,"",if(Cocktails!B39="","",Cocktails!$A$19))</f>
        <v/>
      </c>
      <c r="H6165" s="780">
        <f t="shared" si="62"/>
        <v>19</v>
      </c>
    </row>
    <row r="6166">
      <c r="A6166" s="779"/>
      <c r="D6166" s="450" t="str">
        <f>Cocktails!A40</f>
        <v/>
      </c>
      <c r="E6166" s="450" t="str">
        <f>if(Cocktails!B40=0,"",if(Cocktails!B40="","",Cocktails!B40))</f>
        <v/>
      </c>
      <c r="G6166" s="450" t="str">
        <f>if(Cocktails!B40=0,"",if(Cocktails!B40="","",Cocktails!$A$19))</f>
        <v/>
      </c>
      <c r="H6166" s="780">
        <f t="shared" si="62"/>
        <v>20</v>
      </c>
    </row>
    <row r="6167">
      <c r="A6167" s="779"/>
      <c r="D6167" s="450" t="str">
        <f>Cocktails!A41</f>
        <v/>
      </c>
      <c r="E6167" s="450" t="str">
        <f>if(Cocktails!B41=0,"",if(Cocktails!B41="","",Cocktails!B41))</f>
        <v/>
      </c>
      <c r="G6167" s="450" t="str">
        <f>if(Cocktails!B41=0,"",if(Cocktails!B41="","",Cocktails!$A$19))</f>
        <v/>
      </c>
      <c r="H6167" s="780">
        <f t="shared" si="62"/>
        <v>21</v>
      </c>
    </row>
    <row r="6168">
      <c r="A6168" s="779"/>
      <c r="D6168" s="450" t="str">
        <f>Cocktails!A42</f>
        <v/>
      </c>
      <c r="E6168" s="450" t="str">
        <f>if(Cocktails!B42=0,"",if(Cocktails!B42="","",Cocktails!B42))</f>
        <v/>
      </c>
      <c r="G6168" s="450" t="str">
        <f>if(Cocktails!B42=0,"",if(Cocktails!B42="","",Cocktails!$A$19))</f>
        <v/>
      </c>
      <c r="H6168" s="780">
        <f t="shared" si="62"/>
        <v>22</v>
      </c>
    </row>
    <row r="6169">
      <c r="A6169" s="779"/>
      <c r="D6169" s="450" t="str">
        <f>Cocktails!A43</f>
        <v/>
      </c>
      <c r="E6169" s="450" t="str">
        <f>if(Cocktails!B43=0,"",if(Cocktails!B43="","",Cocktails!B43))</f>
        <v/>
      </c>
      <c r="G6169" s="450" t="str">
        <f>if(Cocktails!B43=0,"",if(Cocktails!B43="","",Cocktails!$A$19))</f>
        <v/>
      </c>
      <c r="H6169" s="780">
        <f t="shared" si="62"/>
        <v>23</v>
      </c>
    </row>
    <row r="6170">
      <c r="A6170" s="779"/>
      <c r="D6170" s="450" t="str">
        <f>Cocktails!A44</f>
        <v/>
      </c>
      <c r="E6170" s="450" t="str">
        <f>if(Cocktails!B44=0,"",if(Cocktails!B44="","",Cocktails!B44))</f>
        <v/>
      </c>
      <c r="G6170" s="450" t="str">
        <f>if(Cocktails!B44=0,"",if(Cocktails!B44="","",Cocktails!$A$19))</f>
        <v/>
      </c>
      <c r="H6170" s="780">
        <f t="shared" si="62"/>
        <v>24</v>
      </c>
    </row>
    <row r="6171">
      <c r="A6171" s="779"/>
      <c r="D6171" s="450" t="str">
        <f>Cocktails!A45</f>
        <v/>
      </c>
      <c r="E6171" s="450" t="str">
        <f>if(Cocktails!B45=0,"",if(Cocktails!B45="","",Cocktails!B45))</f>
        <v/>
      </c>
      <c r="G6171" s="450" t="str">
        <f>if(Cocktails!B45=0,"",if(Cocktails!B45="","",Cocktails!$A$19))</f>
        <v/>
      </c>
      <c r="H6171" s="780">
        <f t="shared" si="62"/>
        <v>25</v>
      </c>
    </row>
    <row r="6172">
      <c r="A6172" s="779"/>
      <c r="D6172" s="450" t="str">
        <f>Cocktails!A46</f>
        <v/>
      </c>
      <c r="E6172" s="450" t="str">
        <f>if(Cocktails!B46=0,"",if(Cocktails!B46="","",Cocktails!B46))</f>
        <v/>
      </c>
      <c r="G6172" s="450" t="str">
        <f>if(Cocktails!B46=0,"",if(Cocktails!B46="","",Cocktails!$A$19))</f>
        <v/>
      </c>
      <c r="H6172" s="780">
        <f t="shared" si="62"/>
        <v>26</v>
      </c>
    </row>
    <row r="6173">
      <c r="A6173" s="779"/>
      <c r="D6173" s="450" t="str">
        <f>Cocktails!A47</f>
        <v/>
      </c>
      <c r="E6173" s="450" t="str">
        <f>if(Cocktails!B47=0,"",if(Cocktails!B47="","",Cocktails!B47))</f>
        <v/>
      </c>
      <c r="G6173" s="450" t="str">
        <f>if(Cocktails!B47=0,"",if(Cocktails!B47="","",Cocktails!$A$19))</f>
        <v/>
      </c>
      <c r="H6173" s="780">
        <f t="shared" si="62"/>
        <v>27</v>
      </c>
    </row>
    <row r="6174">
      <c r="A6174" s="779"/>
      <c r="D6174" s="450" t="str">
        <f>Cocktails!A48</f>
        <v/>
      </c>
      <c r="E6174" s="450" t="str">
        <f>if(Cocktails!B48=0,"",if(Cocktails!B48="","",Cocktails!B48))</f>
        <v/>
      </c>
      <c r="G6174" s="450" t="str">
        <f>if(Cocktails!B48=0,"",if(Cocktails!B48="","",Cocktails!$A$19))</f>
        <v/>
      </c>
      <c r="H6174" s="780">
        <f t="shared" si="62"/>
        <v>28</v>
      </c>
    </row>
    <row r="6175">
      <c r="A6175" s="779"/>
      <c r="D6175" s="450" t="str">
        <f>Cocktails!A49</f>
        <v/>
      </c>
      <c r="E6175" s="450" t="str">
        <f>if(Cocktails!B49=0,"",if(Cocktails!B49="","",Cocktails!B49))</f>
        <v/>
      </c>
      <c r="G6175" s="450" t="str">
        <f>if(Cocktails!B49=0,"",if(Cocktails!B49="","",Cocktails!$A$19))</f>
        <v/>
      </c>
      <c r="H6175" s="780">
        <f t="shared" si="62"/>
        <v>29</v>
      </c>
    </row>
    <row r="6176">
      <c r="A6176" s="779"/>
      <c r="D6176" s="450" t="str">
        <f>Cocktails!A50</f>
        <v/>
      </c>
      <c r="E6176" s="450" t="str">
        <f>if(Cocktails!B50=0,"",if(Cocktails!B50="","",Cocktails!B50))</f>
        <v/>
      </c>
      <c r="G6176" s="450" t="str">
        <f>if(Cocktails!B50=0,"",if(Cocktails!B50="","",Cocktails!$A$19))</f>
        <v/>
      </c>
      <c r="H6176" s="780">
        <f t="shared" si="62"/>
        <v>30</v>
      </c>
    </row>
    <row r="6177">
      <c r="A6177" s="779"/>
      <c r="D6177" s="450" t="str">
        <f>Cocktails!A51</f>
        <v/>
      </c>
      <c r="E6177" s="450" t="str">
        <f>if(Cocktails!B51=0,"",if(Cocktails!B51="","",Cocktails!B51))</f>
        <v/>
      </c>
      <c r="G6177" s="450" t="str">
        <f>if(Cocktails!B51=0,"",if(Cocktails!B51="","",Cocktails!$A$19))</f>
        <v/>
      </c>
      <c r="H6177" s="780">
        <f t="shared" si="62"/>
        <v>31</v>
      </c>
    </row>
    <row r="6178">
      <c r="A6178" s="779"/>
      <c r="D6178" s="450" t="str">
        <f>Cocktails!A52</f>
        <v/>
      </c>
      <c r="E6178" s="450" t="str">
        <f>if(Cocktails!B52=0,"",if(Cocktails!B52="","",Cocktails!B52))</f>
        <v/>
      </c>
      <c r="G6178" s="450" t="str">
        <f>if(Cocktails!B52=0,"",if(Cocktails!B52="","",Cocktails!$A$19))</f>
        <v/>
      </c>
      <c r="H6178" s="780">
        <f t="shared" si="62"/>
        <v>32</v>
      </c>
    </row>
    <row r="6179">
      <c r="A6179" s="779"/>
      <c r="D6179" s="450" t="str">
        <f>Cocktails!A53</f>
        <v/>
      </c>
      <c r="E6179" s="450" t="str">
        <f>if(Cocktails!B53=0,"",if(Cocktails!B53="","",Cocktails!B53))</f>
        <v/>
      </c>
      <c r="G6179" s="450" t="str">
        <f>if(Cocktails!B53=0,"",if(Cocktails!B53="","",Cocktails!$A$19))</f>
        <v/>
      </c>
      <c r="H6179" s="780">
        <f t="shared" si="62"/>
        <v>33</v>
      </c>
    </row>
    <row r="6180">
      <c r="A6180" s="779"/>
      <c r="D6180" s="450" t="str">
        <f>Cocktails!A54</f>
        <v/>
      </c>
      <c r="E6180" s="450" t="str">
        <f>if(Cocktails!B54=0,"",if(Cocktails!B54="","",Cocktails!B54))</f>
        <v/>
      </c>
      <c r="G6180" s="450" t="str">
        <f>if(Cocktails!B54=0,"",if(Cocktails!B54="","",Cocktails!$A$19))</f>
        <v/>
      </c>
      <c r="H6180" s="780">
        <f t="shared" si="62"/>
        <v>34</v>
      </c>
    </row>
    <row r="6181">
      <c r="A6181" s="779"/>
      <c r="D6181" s="450" t="str">
        <f>Cocktails!A55</f>
        <v/>
      </c>
      <c r="E6181" s="450" t="str">
        <f>if(Cocktails!B55=0,"",if(Cocktails!B55="","",Cocktails!B55))</f>
        <v/>
      </c>
      <c r="G6181" s="450" t="str">
        <f>if(Cocktails!B55=0,"",if(Cocktails!B55="","",Cocktails!$A$19))</f>
        <v/>
      </c>
      <c r="H6181" s="780">
        <f t="shared" si="62"/>
        <v>35</v>
      </c>
    </row>
    <row r="6182">
      <c r="A6182" s="779"/>
      <c r="D6182" s="450" t="str">
        <f>Cocktails!A56</f>
        <v/>
      </c>
      <c r="E6182" s="450" t="str">
        <f>if(Cocktails!B56=0,"",if(Cocktails!B56="","",Cocktails!B56))</f>
        <v/>
      </c>
      <c r="G6182" s="450" t="str">
        <f>if(Cocktails!B56=0,"",if(Cocktails!B56="","",Cocktails!$A$19))</f>
        <v/>
      </c>
      <c r="H6182" s="780">
        <f t="shared" si="62"/>
        <v>36</v>
      </c>
    </row>
    <row r="6183">
      <c r="A6183" s="779"/>
      <c r="D6183" s="450" t="str">
        <f>Cocktails!A57</f>
        <v/>
      </c>
      <c r="E6183" s="450" t="str">
        <f>if(Cocktails!B57=0,"",if(Cocktails!B57="","",Cocktails!B57))</f>
        <v/>
      </c>
      <c r="G6183" s="450" t="str">
        <f>if(Cocktails!B57=0,"",if(Cocktails!B57="","",Cocktails!$A$19))</f>
        <v/>
      </c>
      <c r="H6183" s="780">
        <f t="shared" si="62"/>
        <v>37</v>
      </c>
    </row>
    <row r="6184">
      <c r="A6184" s="779"/>
      <c r="D6184" s="450" t="str">
        <f>Cocktails!A58</f>
        <v/>
      </c>
      <c r="E6184" s="450" t="str">
        <f>if(Cocktails!B58=0,"",if(Cocktails!B58="","",Cocktails!B58))</f>
        <v/>
      </c>
      <c r="G6184" s="450" t="str">
        <f>if(Cocktails!B58=0,"",if(Cocktails!B58="","",Cocktails!$A$19))</f>
        <v/>
      </c>
      <c r="H6184" s="780">
        <f t="shared" si="62"/>
        <v>38</v>
      </c>
    </row>
    <row r="6185">
      <c r="A6185" s="779"/>
      <c r="D6185" s="450" t="str">
        <f>Cocktails!A59</f>
        <v/>
      </c>
      <c r="E6185" s="450" t="str">
        <f>if(Cocktails!B59=0,"",if(Cocktails!B59="","",Cocktails!B59))</f>
        <v/>
      </c>
      <c r="G6185" s="450" t="str">
        <f>if(Cocktails!B59=0,"",if(Cocktails!B59="","",Cocktails!$A$19))</f>
        <v/>
      </c>
      <c r="H6185" s="780">
        <f t="shared" si="62"/>
        <v>39</v>
      </c>
    </row>
    <row r="6186">
      <c r="A6186" s="779"/>
      <c r="D6186" s="450" t="str">
        <f>Cocktails!A60</f>
        <v/>
      </c>
      <c r="E6186" s="450" t="str">
        <f>if(Cocktails!B60=0,"",if(Cocktails!B60="","",Cocktails!B60))</f>
        <v/>
      </c>
      <c r="G6186" s="450" t="str">
        <f>if(Cocktails!B60=0,"",if(Cocktails!B60="","",Cocktails!$A$19))</f>
        <v/>
      </c>
      <c r="H6186" s="780">
        <f t="shared" si="62"/>
        <v>40</v>
      </c>
    </row>
    <row r="6187">
      <c r="A6187" s="779"/>
      <c r="D6187" s="450" t="str">
        <f>Cocktails!A61</f>
        <v/>
      </c>
      <c r="E6187" s="450" t="str">
        <f>if(Cocktails!B61=0,"",if(Cocktails!B61="","",Cocktails!B61))</f>
        <v/>
      </c>
      <c r="G6187" s="450" t="str">
        <f>if(Cocktails!B61=0,"",if(Cocktails!B61="","",Cocktails!$A$19))</f>
        <v/>
      </c>
      <c r="H6187" s="780">
        <f t="shared" si="62"/>
        <v>41</v>
      </c>
    </row>
    <row r="6188">
      <c r="A6188" s="779"/>
      <c r="D6188" s="450" t="str">
        <f>Cocktails!A62</f>
        <v/>
      </c>
      <c r="E6188" s="450" t="str">
        <f>if(Cocktails!B62=0,"",if(Cocktails!B62="","",Cocktails!B62))</f>
        <v/>
      </c>
      <c r="G6188" s="450" t="str">
        <f>if(Cocktails!B62=0,"",if(Cocktails!B62="","",Cocktails!$A$19))</f>
        <v/>
      </c>
      <c r="H6188" s="780">
        <f t="shared" si="62"/>
        <v>42</v>
      </c>
    </row>
    <row r="6189">
      <c r="A6189" s="779"/>
      <c r="D6189" s="450" t="str">
        <f>Cocktails!A63</f>
        <v/>
      </c>
      <c r="E6189" s="450" t="str">
        <f>if(Cocktails!B63=0,"",if(Cocktails!B63="","",Cocktails!B63))</f>
        <v/>
      </c>
      <c r="G6189" s="450" t="str">
        <f>if(Cocktails!B63=0,"",if(Cocktails!B63="","",Cocktails!$A$19))</f>
        <v/>
      </c>
      <c r="H6189" s="780">
        <f t="shared" si="62"/>
        <v>43</v>
      </c>
    </row>
    <row r="6190">
      <c r="A6190" s="779"/>
      <c r="D6190" s="450" t="str">
        <f>Cocktails!A64</f>
        <v/>
      </c>
      <c r="E6190" s="450" t="str">
        <f>if(Cocktails!B64=0,"",if(Cocktails!B64="","",Cocktails!B64))</f>
        <v/>
      </c>
      <c r="G6190" s="450" t="str">
        <f>if(Cocktails!B64=0,"",if(Cocktails!B64="","",Cocktails!$A$19))</f>
        <v/>
      </c>
      <c r="H6190" s="780">
        <f t="shared" si="62"/>
        <v>44</v>
      </c>
    </row>
    <row r="6191">
      <c r="A6191" s="779"/>
      <c r="D6191" s="450" t="str">
        <f>Cocktails!A65</f>
        <v/>
      </c>
      <c r="E6191" s="450" t="str">
        <f>if(Cocktails!B65=0,"",if(Cocktails!B65="","",Cocktails!B65))</f>
        <v/>
      </c>
      <c r="G6191" s="450" t="str">
        <f>if(Cocktails!B65=0,"",if(Cocktails!B65="","",Cocktails!$A$19))</f>
        <v/>
      </c>
      <c r="H6191" s="780">
        <f t="shared" si="62"/>
        <v>45</v>
      </c>
    </row>
    <row r="6192">
      <c r="A6192" s="779"/>
      <c r="D6192" s="450" t="str">
        <f>Cocktails!A66</f>
        <v/>
      </c>
      <c r="E6192" s="450" t="str">
        <f>if(Cocktails!B66=0,"",if(Cocktails!B66="","",Cocktails!B66))</f>
        <v/>
      </c>
      <c r="G6192" s="450" t="str">
        <f>if(Cocktails!B66=0,"",if(Cocktails!B66="","",Cocktails!$A$19))</f>
        <v/>
      </c>
      <c r="H6192" s="780">
        <f t="shared" si="62"/>
        <v>46</v>
      </c>
    </row>
    <row r="6193">
      <c r="A6193" s="779"/>
      <c r="D6193" s="450" t="str">
        <f>Cocktails!A67</f>
        <v/>
      </c>
      <c r="E6193" s="450" t="str">
        <f>if(Cocktails!B67=0,"",if(Cocktails!B67="","",Cocktails!B67))</f>
        <v/>
      </c>
      <c r="G6193" s="450" t="str">
        <f>if(Cocktails!B67=0,"",if(Cocktails!B67="","",Cocktails!$A$19))</f>
        <v/>
      </c>
      <c r="H6193" s="780">
        <f t="shared" si="62"/>
        <v>47</v>
      </c>
    </row>
    <row r="6194">
      <c r="A6194" s="779"/>
      <c r="D6194" s="450" t="str">
        <f>Cocktails!A68</f>
        <v/>
      </c>
      <c r="E6194" s="450" t="str">
        <f>if(Cocktails!B68=0,"",if(Cocktails!B68="","",Cocktails!B68))</f>
        <v/>
      </c>
      <c r="G6194" s="450" t="str">
        <f>if(Cocktails!B68=0,"",if(Cocktails!B68="","",Cocktails!$A$19))</f>
        <v/>
      </c>
      <c r="H6194" s="780">
        <f t="shared" si="62"/>
        <v>48</v>
      </c>
    </row>
    <row r="6195">
      <c r="A6195" s="779"/>
      <c r="D6195" s="450" t="str">
        <f>Cocktails!A69</f>
        <v/>
      </c>
      <c r="E6195" s="450" t="str">
        <f>if(Cocktails!B69=0,"",if(Cocktails!B69="","",Cocktails!B69))</f>
        <v/>
      </c>
      <c r="G6195" s="450" t="str">
        <f>if(Cocktails!B69=0,"",if(Cocktails!B69="","",Cocktails!$A$19))</f>
        <v/>
      </c>
      <c r="H6195" s="780">
        <f t="shared" si="62"/>
        <v>49</v>
      </c>
    </row>
    <row r="6196">
      <c r="A6196" s="779"/>
      <c r="D6196" s="450" t="str">
        <f>#REF!</f>
        <v>#REF!</v>
      </c>
      <c r="H6196" s="780">
        <f t="shared" si="62"/>
        <v>50</v>
      </c>
    </row>
    <row r="6197">
      <c r="A6197" s="779"/>
      <c r="D6197" s="450" t="str">
        <f>Cocktails!A71</f>
        <v/>
      </c>
      <c r="H6197" s="780">
        <f t="shared" si="62"/>
        <v>51</v>
      </c>
    </row>
    <row r="6198">
      <c r="A6198" s="779"/>
      <c r="D6198" s="450" t="str">
        <f>Cocktails!A72</f>
        <v/>
      </c>
      <c r="H6198" s="780">
        <f t="shared" si="62"/>
        <v>52</v>
      </c>
    </row>
    <row r="6199">
      <c r="A6199" s="779"/>
      <c r="D6199" s="450" t="str">
        <f>Cocktails!A73</f>
        <v/>
      </c>
      <c r="H6199" s="780">
        <f t="shared" si="62"/>
        <v>53</v>
      </c>
    </row>
    <row r="6200">
      <c r="A6200" s="779"/>
      <c r="D6200" s="450" t="str">
        <f>Cocktails!A74</f>
        <v/>
      </c>
      <c r="H6200" s="780">
        <f t="shared" si="62"/>
        <v>54</v>
      </c>
    </row>
    <row r="6201">
      <c r="A6201" s="779"/>
      <c r="D6201" s="450" t="str">
        <f>Cocktails!A75</f>
        <v/>
      </c>
      <c r="H6201" s="780">
        <f t="shared" si="62"/>
        <v>55</v>
      </c>
    </row>
    <row r="6202">
      <c r="A6202" s="779"/>
      <c r="D6202" s="450" t="str">
        <f>Cocktails!A76</f>
        <v/>
      </c>
      <c r="H6202" s="780">
        <f t="shared" si="62"/>
        <v>56</v>
      </c>
    </row>
    <row r="6203">
      <c r="A6203" s="779"/>
      <c r="D6203" s="450" t="str">
        <f>Cocktails!A77</f>
        <v/>
      </c>
      <c r="H6203" s="780">
        <f t="shared" si="62"/>
        <v>57</v>
      </c>
    </row>
    <row r="6204">
      <c r="A6204" s="779"/>
      <c r="D6204" s="450" t="str">
        <f>Cocktails!A78</f>
        <v/>
      </c>
      <c r="H6204" s="780">
        <f t="shared" si="62"/>
        <v>58</v>
      </c>
    </row>
    <row r="6205">
      <c r="A6205" s="779"/>
      <c r="D6205" s="450" t="str">
        <f>Cocktails!A79</f>
        <v/>
      </c>
      <c r="H6205" s="780">
        <f t="shared" si="62"/>
        <v>59</v>
      </c>
    </row>
    <row r="6206">
      <c r="A6206" s="779"/>
      <c r="D6206" s="450" t="str">
        <f>Cocktails!A80</f>
        <v/>
      </c>
      <c r="H6206" s="780">
        <f t="shared" si="62"/>
        <v>60</v>
      </c>
    </row>
    <row r="6207">
      <c r="A6207" s="779"/>
      <c r="D6207" s="450" t="str">
        <f>Cocktails!A81</f>
        <v/>
      </c>
      <c r="H6207" s="780">
        <f t="shared" si="62"/>
        <v>61</v>
      </c>
    </row>
    <row r="6208">
      <c r="A6208" s="779"/>
      <c r="D6208" s="450" t="str">
        <f>Cocktails!A82</f>
        <v/>
      </c>
      <c r="H6208" s="780">
        <f t="shared" si="62"/>
        <v>62</v>
      </c>
    </row>
    <row r="6209">
      <c r="A6209" s="779"/>
      <c r="D6209" s="450" t="str">
        <f>Cocktails!A83</f>
        <v/>
      </c>
      <c r="H6209" s="780">
        <f t="shared" si="62"/>
        <v>63</v>
      </c>
    </row>
    <row r="6210">
      <c r="A6210" s="779"/>
      <c r="D6210" s="450" t="str">
        <f>Cocktails!A84</f>
        <v/>
      </c>
      <c r="H6210" s="780">
        <f t="shared" si="62"/>
        <v>64</v>
      </c>
    </row>
    <row r="6211">
      <c r="A6211" s="779"/>
      <c r="D6211" s="450" t="str">
        <f>Cocktails!A85</f>
        <v/>
      </c>
      <c r="H6211" s="780">
        <f t="shared" si="62"/>
        <v>65</v>
      </c>
    </row>
    <row r="6212">
      <c r="A6212" s="779"/>
      <c r="D6212" s="450" t="str">
        <f>Cocktails!A86</f>
        <v/>
      </c>
      <c r="H6212" s="780">
        <f t="shared" si="62"/>
        <v>66</v>
      </c>
    </row>
    <row r="6213">
      <c r="A6213" s="779"/>
      <c r="D6213" s="450" t="str">
        <f>Cocktails!A87</f>
        <v/>
      </c>
      <c r="H6213" s="780">
        <f t="shared" si="62"/>
        <v>67</v>
      </c>
    </row>
    <row r="6214">
      <c r="A6214" s="779"/>
      <c r="D6214" s="450" t="str">
        <f>Cocktails!A88</f>
        <v/>
      </c>
      <c r="H6214" s="780">
        <f t="shared" si="62"/>
        <v>68</v>
      </c>
    </row>
    <row r="6215">
      <c r="A6215" s="779"/>
      <c r="D6215" s="450" t="str">
        <f>Cocktails!A89</f>
        <v/>
      </c>
      <c r="H6215" s="780">
        <f t="shared" si="62"/>
        <v>69</v>
      </c>
    </row>
    <row r="6216">
      <c r="A6216" s="779"/>
      <c r="D6216" s="450" t="str">
        <f>Cocktails!A90</f>
        <v/>
      </c>
      <c r="H6216" s="780">
        <f t="shared" si="62"/>
        <v>70</v>
      </c>
    </row>
    <row r="6217">
      <c r="A6217" s="779"/>
      <c r="D6217" s="450" t="str">
        <f>Cocktails!A91</f>
        <v/>
      </c>
      <c r="H6217" s="780">
        <f t="shared" si="62"/>
        <v>71</v>
      </c>
    </row>
    <row r="6218">
      <c r="A6218" s="779"/>
      <c r="D6218" s="450" t="str">
        <f>Cocktails!A92</f>
        <v/>
      </c>
      <c r="H6218" s="780">
        <f t="shared" si="62"/>
        <v>72</v>
      </c>
    </row>
    <row r="6219">
      <c r="A6219" s="779"/>
      <c r="D6219" s="450" t="str">
        <f>Cocktails!A93</f>
        <v/>
      </c>
      <c r="H6219" s="780">
        <f t="shared" si="62"/>
        <v>73</v>
      </c>
    </row>
    <row r="6220">
      <c r="A6220" s="779"/>
      <c r="D6220" s="450" t="str">
        <f>Cocktails!A94</f>
        <v/>
      </c>
      <c r="H6220" s="780">
        <f t="shared" si="62"/>
        <v>74</v>
      </c>
    </row>
    <row r="6221">
      <c r="A6221" s="779"/>
      <c r="D6221" s="450" t="str">
        <f>Cocktails!A95</f>
        <v/>
      </c>
      <c r="H6221" s="780">
        <f t="shared" si="62"/>
        <v>75</v>
      </c>
    </row>
    <row r="6222">
      <c r="A6222" s="779"/>
      <c r="D6222" s="450" t="str">
        <f>Cocktails!A96</f>
        <v/>
      </c>
      <c r="H6222" s="780">
        <f t="shared" si="62"/>
        <v>76</v>
      </c>
    </row>
    <row r="6223">
      <c r="A6223" s="779"/>
      <c r="D6223" s="450" t="str">
        <f>Cocktails!A97</f>
        <v/>
      </c>
      <c r="H6223" s="780">
        <f t="shared" si="62"/>
        <v>77</v>
      </c>
    </row>
    <row r="6224">
      <c r="A6224" s="779"/>
      <c r="D6224" s="450" t="str">
        <f>Cocktails!A98</f>
        <v/>
      </c>
      <c r="H6224" s="780">
        <f t="shared" si="62"/>
        <v>78</v>
      </c>
    </row>
    <row r="6225">
      <c r="A6225" s="779"/>
      <c r="D6225" s="450" t="str">
        <f>Cocktails!A99</f>
        <v/>
      </c>
      <c r="H6225" s="780">
        <f t="shared" si="62"/>
        <v>79</v>
      </c>
    </row>
    <row r="6226">
      <c r="A6226" s="779"/>
      <c r="D6226" s="450" t="str">
        <f>Cocktails!A100</f>
        <v/>
      </c>
      <c r="H6226" s="780">
        <f t="shared" si="62"/>
        <v>80</v>
      </c>
    </row>
    <row r="6227">
      <c r="A6227" s="779"/>
      <c r="D6227" s="450" t="str">
        <f>Cocktails!A101</f>
        <v/>
      </c>
      <c r="H6227" s="780">
        <f t="shared" si="62"/>
        <v>81</v>
      </c>
    </row>
    <row r="6228">
      <c r="A6228" s="779"/>
      <c r="D6228" s="450" t="str">
        <f>Cocktails!A102</f>
        <v/>
      </c>
      <c r="H6228" s="780">
        <f t="shared" si="62"/>
        <v>82</v>
      </c>
    </row>
    <row r="6229">
      <c r="A6229" s="779"/>
      <c r="D6229" s="450" t="str">
        <f>Cocktails!A103</f>
        <v/>
      </c>
      <c r="H6229" s="780">
        <f t="shared" si="62"/>
        <v>83</v>
      </c>
    </row>
    <row r="6230">
      <c r="A6230" s="779"/>
      <c r="D6230" s="450" t="str">
        <f>Cocktails!A104</f>
        <v/>
      </c>
      <c r="H6230" s="780">
        <f t="shared" si="62"/>
        <v>84</v>
      </c>
    </row>
    <row r="6231">
      <c r="A6231" s="779"/>
      <c r="D6231" s="450" t="str">
        <f>Cocktails!A105</f>
        <v/>
      </c>
      <c r="H6231" s="780">
        <f t="shared" si="62"/>
        <v>85</v>
      </c>
    </row>
    <row r="6232">
      <c r="A6232" s="779"/>
      <c r="D6232" s="450" t="str">
        <f>Cocktails!A106</f>
        <v/>
      </c>
      <c r="H6232" s="780">
        <f t="shared" si="62"/>
        <v>86</v>
      </c>
    </row>
    <row r="6233">
      <c r="A6233" s="779"/>
      <c r="D6233" s="450" t="str">
        <f>Cocktails!A107</f>
        <v/>
      </c>
      <c r="H6233" s="780">
        <f t="shared" si="62"/>
        <v>87</v>
      </c>
    </row>
    <row r="6234">
      <c r="A6234" s="779"/>
      <c r="D6234" s="450" t="str">
        <f>Cocktails!A108</f>
        <v/>
      </c>
      <c r="H6234" s="780">
        <f t="shared" si="62"/>
        <v>88</v>
      </c>
    </row>
    <row r="6235">
      <c r="A6235" s="779"/>
      <c r="D6235" s="450" t="str">
        <f>Cocktails!A109</f>
        <v/>
      </c>
      <c r="H6235" s="780">
        <f t="shared" si="62"/>
        <v>89</v>
      </c>
    </row>
    <row r="6236">
      <c r="A6236" s="779"/>
      <c r="D6236" s="450" t="str">
        <f>Cocktails!A110</f>
        <v/>
      </c>
      <c r="H6236" s="780">
        <f t="shared" si="62"/>
        <v>90</v>
      </c>
    </row>
    <row r="6237">
      <c r="A6237" s="779"/>
      <c r="D6237" s="450" t="str">
        <f>Cocktails!A111</f>
        <v/>
      </c>
      <c r="H6237" s="780">
        <f t="shared" si="62"/>
        <v>91</v>
      </c>
    </row>
    <row r="6238">
      <c r="A6238" s="779"/>
      <c r="D6238" s="450" t="str">
        <f>Cocktails!A112</f>
        <v/>
      </c>
      <c r="H6238" s="780">
        <f t="shared" si="62"/>
        <v>92</v>
      </c>
    </row>
    <row r="6239">
      <c r="A6239" s="779"/>
      <c r="D6239" s="450" t="str">
        <f>Cocktails!A113</f>
        <v/>
      </c>
      <c r="H6239" s="780">
        <f t="shared" si="62"/>
        <v>93</v>
      </c>
    </row>
    <row r="6240">
      <c r="A6240" s="779"/>
      <c r="D6240" s="450" t="str">
        <f>Cocktails!A114</f>
        <v/>
      </c>
      <c r="H6240" s="780">
        <f t="shared" si="62"/>
        <v>94</v>
      </c>
    </row>
    <row r="6241">
      <c r="A6241" s="779"/>
      <c r="D6241" s="450" t="str">
        <f>Cocktails!A115</f>
        <v/>
      </c>
      <c r="H6241" s="780">
        <f t="shared" si="62"/>
        <v>95</v>
      </c>
    </row>
    <row r="6242">
      <c r="A6242" s="779"/>
      <c r="D6242" s="450" t="str">
        <f>Cocktails!A116</f>
        <v/>
      </c>
      <c r="H6242" s="780">
        <f t="shared" si="62"/>
        <v>96</v>
      </c>
    </row>
    <row r="6243">
      <c r="A6243" s="779"/>
      <c r="D6243" s="450" t="str">
        <f>Cocktails!A117</f>
        <v/>
      </c>
      <c r="H6243" s="780">
        <f t="shared" si="62"/>
        <v>97</v>
      </c>
    </row>
    <row r="6244">
      <c r="A6244" s="779"/>
      <c r="D6244" s="450" t="str">
        <f>Cocktails!A118</f>
        <v/>
      </c>
      <c r="H6244" s="780">
        <f t="shared" si="62"/>
        <v>98</v>
      </c>
    </row>
    <row r="6245">
      <c r="A6245" s="779"/>
      <c r="D6245" s="450" t="str">
        <f>Cocktails!A119</f>
        <v/>
      </c>
      <c r="H6245" s="780">
        <f t="shared" si="62"/>
        <v>99</v>
      </c>
    </row>
    <row r="6246">
      <c r="A6246" s="779"/>
      <c r="D6246" s="450" t="str">
        <f>Cocktails!A120</f>
        <v/>
      </c>
      <c r="H6246" s="780">
        <f t="shared" si="62"/>
        <v>100</v>
      </c>
    </row>
    <row r="6247">
      <c r="A6247" s="779"/>
      <c r="H6247" s="780"/>
    </row>
    <row r="6248">
      <c r="A6248" s="780"/>
      <c r="B6248" s="780"/>
      <c r="C6248" s="780"/>
      <c r="D6248" s="780"/>
      <c r="E6248" s="780"/>
      <c r="F6248" s="780"/>
      <c r="G6248" s="780"/>
      <c r="H6248" s="780"/>
    </row>
    <row r="6249">
      <c r="A6249" s="779"/>
      <c r="H6249" s="780"/>
    </row>
    <row r="6250">
      <c r="A6250" s="779"/>
      <c r="D6250" s="450" t="str">
        <f>'NA Bev'!A4</f>
        <v>Coke (Example)</v>
      </c>
      <c r="E6250" s="794">
        <f>'NA Bev'!B4</f>
        <v>2</v>
      </c>
      <c r="F6250" s="450" t="str">
        <f>'NA Bev'!C4</f>
        <v/>
      </c>
      <c r="G6250" s="450" t="str">
        <f>'NA Bev'!D4</f>
        <v>SODA</v>
      </c>
      <c r="H6250" s="785">
        <v>1.0</v>
      </c>
    </row>
    <row r="6251">
      <c r="A6251" s="779"/>
      <c r="D6251" s="450" t="str">
        <f>'NA Bev'!A5</f>
        <v>Diet Coke (Example)</v>
      </c>
      <c r="E6251" s="794">
        <f>'NA Bev'!B5</f>
        <v>2</v>
      </c>
      <c r="F6251" s="450" t="str">
        <f>'NA Bev'!C5</f>
        <v/>
      </c>
      <c r="G6251" s="450" t="str">
        <f>'NA Bev'!D5</f>
        <v>SODA</v>
      </c>
      <c r="H6251" s="780">
        <f t="shared" ref="H6251:H6348" si="63">1+H6250</f>
        <v>2</v>
      </c>
    </row>
    <row r="6252">
      <c r="A6252" s="779"/>
      <c r="D6252" s="450" t="str">
        <f>'NA Bev'!A6</f>
        <v>Orange Juice (Example)</v>
      </c>
      <c r="E6252" s="794">
        <f>'NA Bev'!B6</f>
        <v>2</v>
      </c>
      <c r="F6252" s="450" t="str">
        <f>'NA Bev'!C6</f>
        <v/>
      </c>
      <c r="G6252" s="450" t="str">
        <f>'NA Bev'!D6</f>
        <v>JUICE</v>
      </c>
      <c r="H6252" s="780">
        <f t="shared" si="63"/>
        <v>3</v>
      </c>
    </row>
    <row r="6253">
      <c r="A6253" s="779"/>
      <c r="D6253" s="450" t="str">
        <f>'NA Bev'!A7</f>
        <v>Cranberry Juice (Example)</v>
      </c>
      <c r="E6253" s="794">
        <f>'NA Bev'!B7</f>
        <v>2</v>
      </c>
      <c r="F6253" s="450" t="str">
        <f>'NA Bev'!C7</f>
        <v/>
      </c>
      <c r="G6253" s="450" t="str">
        <f>'NA Bev'!D7</f>
        <v>JUICE</v>
      </c>
      <c r="H6253" s="780">
        <f t="shared" si="63"/>
        <v>4</v>
      </c>
    </row>
    <row r="6254">
      <c r="A6254" s="779"/>
      <c r="D6254" s="450" t="str">
        <f>'NA Bev'!A8</f>
        <v/>
      </c>
      <c r="E6254" s="794" t="str">
        <f>'NA Bev'!B8</f>
        <v/>
      </c>
      <c r="F6254" s="450" t="str">
        <f>'NA Bev'!C8</f>
        <v/>
      </c>
      <c r="G6254" s="450" t="str">
        <f>'NA Bev'!D8</f>
        <v/>
      </c>
      <c r="H6254" s="780">
        <f t="shared" si="63"/>
        <v>5</v>
      </c>
    </row>
    <row r="6255">
      <c r="A6255" s="779"/>
      <c r="D6255" s="450" t="str">
        <f>'NA Bev'!A9</f>
        <v/>
      </c>
      <c r="E6255" s="794" t="str">
        <f>'NA Bev'!B9</f>
        <v/>
      </c>
      <c r="F6255" s="450" t="str">
        <f>'NA Bev'!C9</f>
        <v/>
      </c>
      <c r="G6255" s="450" t="str">
        <f>'NA Bev'!D9</f>
        <v/>
      </c>
      <c r="H6255" s="780">
        <f t="shared" si="63"/>
        <v>6</v>
      </c>
    </row>
    <row r="6256">
      <c r="A6256" s="779"/>
      <c r="D6256" s="450" t="str">
        <f>'NA Bev'!A10</f>
        <v/>
      </c>
      <c r="E6256" s="794" t="str">
        <f>'NA Bev'!B10</f>
        <v/>
      </c>
      <c r="F6256" s="450" t="str">
        <f>'NA Bev'!C10</f>
        <v/>
      </c>
      <c r="G6256" s="450" t="str">
        <f>'NA Bev'!D10</f>
        <v/>
      </c>
      <c r="H6256" s="780">
        <f t="shared" si="63"/>
        <v>7</v>
      </c>
    </row>
    <row r="6257">
      <c r="A6257" s="779"/>
      <c r="D6257" s="450" t="str">
        <f>'NA Bev'!A11</f>
        <v/>
      </c>
      <c r="E6257" s="794" t="str">
        <f>'NA Bev'!B11</f>
        <v/>
      </c>
      <c r="F6257" s="450" t="str">
        <f>'NA Bev'!C11</f>
        <v/>
      </c>
      <c r="G6257" s="450" t="str">
        <f>'NA Bev'!D11</f>
        <v/>
      </c>
      <c r="H6257" s="780">
        <f t="shared" si="63"/>
        <v>8</v>
      </c>
    </row>
    <row r="6258">
      <c r="A6258" s="779"/>
      <c r="D6258" s="450" t="str">
        <f>'NA Bev'!A12</f>
        <v/>
      </c>
      <c r="E6258" s="794" t="str">
        <f>'NA Bev'!B12</f>
        <v/>
      </c>
      <c r="F6258" s="450" t="str">
        <f>'NA Bev'!C12</f>
        <v/>
      </c>
      <c r="G6258" s="450" t="str">
        <f>'NA Bev'!D12</f>
        <v/>
      </c>
      <c r="H6258" s="780">
        <f t="shared" si="63"/>
        <v>9</v>
      </c>
    </row>
    <row r="6259">
      <c r="A6259" s="779"/>
      <c r="D6259" s="450" t="str">
        <f>'NA Bev'!A13</f>
        <v/>
      </c>
      <c r="E6259" s="794" t="str">
        <f>'NA Bev'!B13</f>
        <v/>
      </c>
      <c r="F6259" s="450" t="str">
        <f>'NA Bev'!C13</f>
        <v/>
      </c>
      <c r="G6259" s="450" t="str">
        <f>'NA Bev'!D13</f>
        <v/>
      </c>
      <c r="H6259" s="780">
        <f t="shared" si="63"/>
        <v>10</v>
      </c>
    </row>
    <row r="6260">
      <c r="A6260" s="779"/>
      <c r="D6260" s="450" t="str">
        <f>'NA Bev'!A14</f>
        <v/>
      </c>
      <c r="E6260" s="794" t="str">
        <f>'NA Bev'!B14</f>
        <v/>
      </c>
      <c r="F6260" s="450" t="str">
        <f>'NA Bev'!C14</f>
        <v/>
      </c>
      <c r="G6260" s="450" t="str">
        <f>'NA Bev'!D14</f>
        <v/>
      </c>
      <c r="H6260" s="780">
        <f t="shared" si="63"/>
        <v>11</v>
      </c>
    </row>
    <row r="6261">
      <c r="A6261" s="779"/>
      <c r="D6261" s="450" t="str">
        <f>'NA Bev'!A15</f>
        <v/>
      </c>
      <c r="E6261" s="794" t="str">
        <f>'NA Bev'!B15</f>
        <v/>
      </c>
      <c r="F6261" s="450" t="str">
        <f>'NA Bev'!C15</f>
        <v/>
      </c>
      <c r="G6261" s="450" t="str">
        <f>'NA Bev'!D15</f>
        <v/>
      </c>
      <c r="H6261" s="780">
        <f t="shared" si="63"/>
        <v>12</v>
      </c>
    </row>
    <row r="6262">
      <c r="A6262" s="779"/>
      <c r="D6262" s="450" t="str">
        <f>'NA Bev'!A16</f>
        <v/>
      </c>
      <c r="E6262" s="794" t="str">
        <f>'NA Bev'!B16</f>
        <v/>
      </c>
      <c r="F6262" s="450" t="str">
        <f>'NA Bev'!C16</f>
        <v/>
      </c>
      <c r="G6262" s="450" t="str">
        <f>'NA Bev'!D16</f>
        <v/>
      </c>
      <c r="H6262" s="780">
        <f t="shared" si="63"/>
        <v>13</v>
      </c>
    </row>
    <row r="6263">
      <c r="A6263" s="779"/>
      <c r="D6263" s="450" t="str">
        <f>'NA Bev'!A18</f>
        <v/>
      </c>
      <c r="E6263" s="794" t="str">
        <f>'NA Bev'!B18</f>
        <v/>
      </c>
      <c r="F6263" s="450" t="str">
        <f>'NA Bev'!C18</f>
        <v/>
      </c>
      <c r="G6263" s="450" t="str">
        <f>'NA Bev'!D18</f>
        <v/>
      </c>
      <c r="H6263" s="780">
        <f t="shared" si="63"/>
        <v>14</v>
      </c>
    </row>
    <row r="6264">
      <c r="A6264" s="779"/>
      <c r="D6264" s="450" t="str">
        <f>'NA Bev'!A19</f>
        <v/>
      </c>
      <c r="E6264" s="794" t="str">
        <f>'NA Bev'!B19</f>
        <v/>
      </c>
      <c r="F6264" s="450" t="str">
        <f>'NA Bev'!C19</f>
        <v/>
      </c>
      <c r="G6264" s="450" t="str">
        <f>'NA Bev'!D19</f>
        <v/>
      </c>
      <c r="H6264" s="780">
        <f t="shared" si="63"/>
        <v>15</v>
      </c>
    </row>
    <row r="6265">
      <c r="A6265" s="779"/>
      <c r="D6265" s="450" t="str">
        <f>'NA Bev'!A20</f>
        <v/>
      </c>
      <c r="E6265" s="794" t="str">
        <f>'NA Bev'!B20</f>
        <v/>
      </c>
      <c r="F6265" s="450" t="str">
        <f>'NA Bev'!C20</f>
        <v/>
      </c>
      <c r="G6265" s="450" t="str">
        <f>'NA Bev'!D20</f>
        <v/>
      </c>
      <c r="H6265" s="780">
        <f t="shared" si="63"/>
        <v>16</v>
      </c>
    </row>
    <row r="6266">
      <c r="A6266" s="779"/>
      <c r="D6266" s="450" t="str">
        <f>'NA Bev'!A21</f>
        <v/>
      </c>
      <c r="E6266" s="794" t="str">
        <f>'NA Bev'!B21</f>
        <v/>
      </c>
      <c r="F6266" s="450" t="str">
        <f>'NA Bev'!C21</f>
        <v/>
      </c>
      <c r="G6266" s="450" t="str">
        <f>'NA Bev'!D21</f>
        <v/>
      </c>
      <c r="H6266" s="780">
        <f t="shared" si="63"/>
        <v>17</v>
      </c>
    </row>
    <row r="6267">
      <c r="A6267" s="779"/>
      <c r="D6267" s="450" t="str">
        <f>'NA Bev'!A22</f>
        <v/>
      </c>
      <c r="E6267" s="794" t="str">
        <f>'NA Bev'!B22</f>
        <v/>
      </c>
      <c r="F6267" s="450" t="str">
        <f>'NA Bev'!C22</f>
        <v/>
      </c>
      <c r="G6267" s="450" t="str">
        <f>'NA Bev'!D22</f>
        <v/>
      </c>
      <c r="H6267" s="780">
        <f t="shared" si="63"/>
        <v>18</v>
      </c>
    </row>
    <row r="6268">
      <c r="A6268" s="779"/>
      <c r="D6268" s="450" t="str">
        <f>'NA Bev'!A23</f>
        <v/>
      </c>
      <c r="E6268" s="794" t="str">
        <f>'NA Bev'!B23</f>
        <v/>
      </c>
      <c r="F6268" s="450" t="str">
        <f>'NA Bev'!C23</f>
        <v/>
      </c>
      <c r="G6268" s="450" t="str">
        <f>'NA Bev'!D23</f>
        <v/>
      </c>
      <c r="H6268" s="780">
        <f t="shared" si="63"/>
        <v>19</v>
      </c>
    </row>
    <row r="6269">
      <c r="A6269" s="779"/>
      <c r="D6269" s="450" t="str">
        <f>'NA Bev'!A24</f>
        <v/>
      </c>
      <c r="E6269" s="794" t="str">
        <f>'NA Bev'!B24</f>
        <v/>
      </c>
      <c r="F6269" s="450" t="str">
        <f>'NA Bev'!C24</f>
        <v/>
      </c>
      <c r="G6269" s="450" t="str">
        <f>'NA Bev'!D24</f>
        <v/>
      </c>
      <c r="H6269" s="780">
        <f t="shared" si="63"/>
        <v>20</v>
      </c>
    </row>
    <row r="6270">
      <c r="A6270" s="779"/>
      <c r="D6270" s="450" t="str">
        <f>'NA Bev'!A25</f>
        <v/>
      </c>
      <c r="E6270" s="794" t="str">
        <f>'NA Bev'!B25</f>
        <v/>
      </c>
      <c r="F6270" s="450" t="str">
        <f>'NA Bev'!C25</f>
        <v/>
      </c>
      <c r="G6270" s="450" t="str">
        <f>'NA Bev'!D25</f>
        <v/>
      </c>
      <c r="H6270" s="780">
        <f t="shared" si="63"/>
        <v>21</v>
      </c>
    </row>
    <row r="6271">
      <c r="A6271" s="779"/>
      <c r="D6271" s="450" t="str">
        <f>'NA Bev'!A26</f>
        <v/>
      </c>
      <c r="E6271" s="794" t="str">
        <f>'NA Bev'!B26</f>
        <v/>
      </c>
      <c r="F6271" s="450" t="str">
        <f>'NA Bev'!C26</f>
        <v/>
      </c>
      <c r="G6271" s="450" t="str">
        <f>'NA Bev'!D26</f>
        <v/>
      </c>
      <c r="H6271" s="780">
        <f t="shared" si="63"/>
        <v>22</v>
      </c>
    </row>
    <row r="6272">
      <c r="A6272" s="779"/>
      <c r="D6272" s="450" t="str">
        <f>'NA Bev'!A27</f>
        <v/>
      </c>
      <c r="E6272" s="794" t="str">
        <f>'NA Bev'!B27</f>
        <v/>
      </c>
      <c r="F6272" s="450" t="str">
        <f>'NA Bev'!C27</f>
        <v/>
      </c>
      <c r="G6272" s="450" t="str">
        <f>'NA Bev'!D27</f>
        <v/>
      </c>
      <c r="H6272" s="780">
        <f t="shared" si="63"/>
        <v>23</v>
      </c>
    </row>
    <row r="6273">
      <c r="A6273" s="779"/>
      <c r="D6273" s="450" t="str">
        <f>'NA Bev'!A28</f>
        <v/>
      </c>
      <c r="E6273" s="794" t="str">
        <f>'NA Bev'!B28</f>
        <v/>
      </c>
      <c r="F6273" s="450" t="str">
        <f>'NA Bev'!C28</f>
        <v/>
      </c>
      <c r="G6273" s="450" t="str">
        <f>'NA Bev'!D28</f>
        <v/>
      </c>
      <c r="H6273" s="780">
        <f t="shared" si="63"/>
        <v>24</v>
      </c>
    </row>
    <row r="6274">
      <c r="A6274" s="779"/>
      <c r="D6274" s="450" t="str">
        <f>'NA Bev'!A29</f>
        <v/>
      </c>
      <c r="E6274" s="794" t="str">
        <f>'NA Bev'!B29</f>
        <v/>
      </c>
      <c r="F6274" s="450" t="str">
        <f>'NA Bev'!C29</f>
        <v/>
      </c>
      <c r="G6274" s="450" t="str">
        <f>'NA Bev'!D29</f>
        <v/>
      </c>
      <c r="H6274" s="780">
        <f t="shared" si="63"/>
        <v>25</v>
      </c>
    </row>
    <row r="6275">
      <c r="A6275" s="779"/>
      <c r="D6275" s="450" t="str">
        <f>'NA Bev'!A30</f>
        <v/>
      </c>
      <c r="E6275" s="794" t="str">
        <f>'NA Bev'!B30</f>
        <v/>
      </c>
      <c r="F6275" s="450" t="str">
        <f>'NA Bev'!C30</f>
        <v/>
      </c>
      <c r="G6275" s="450" t="str">
        <f>'NA Bev'!D30</f>
        <v/>
      </c>
      <c r="H6275" s="780">
        <f t="shared" si="63"/>
        <v>26</v>
      </c>
    </row>
    <row r="6276">
      <c r="A6276" s="779"/>
      <c r="D6276" s="450" t="str">
        <f>'NA Bev'!A31</f>
        <v/>
      </c>
      <c r="E6276" s="794" t="str">
        <f>'NA Bev'!B31</f>
        <v/>
      </c>
      <c r="F6276" s="450" t="str">
        <f>'NA Bev'!C31</f>
        <v/>
      </c>
      <c r="G6276" s="450" t="str">
        <f>'NA Bev'!D31</f>
        <v/>
      </c>
      <c r="H6276" s="780">
        <f t="shared" si="63"/>
        <v>27</v>
      </c>
    </row>
    <row r="6277">
      <c r="A6277" s="779"/>
      <c r="D6277" s="450" t="str">
        <f>'NA Bev'!A32</f>
        <v/>
      </c>
      <c r="E6277" s="794" t="str">
        <f>'NA Bev'!B32</f>
        <v/>
      </c>
      <c r="F6277" s="450" t="str">
        <f>'NA Bev'!C32</f>
        <v/>
      </c>
      <c r="G6277" s="450" t="str">
        <f>'NA Bev'!D32</f>
        <v/>
      </c>
      <c r="H6277" s="780">
        <f t="shared" si="63"/>
        <v>28</v>
      </c>
    </row>
    <row r="6278">
      <c r="A6278" s="779"/>
      <c r="D6278" s="450" t="str">
        <f>'NA Bev'!A33</f>
        <v/>
      </c>
      <c r="E6278" s="794" t="str">
        <f>'NA Bev'!B33</f>
        <v/>
      </c>
      <c r="F6278" s="450" t="str">
        <f>'NA Bev'!C33</f>
        <v/>
      </c>
      <c r="G6278" s="450" t="str">
        <f>'NA Bev'!D33</f>
        <v/>
      </c>
      <c r="H6278" s="780">
        <f t="shared" si="63"/>
        <v>29</v>
      </c>
    </row>
    <row r="6279">
      <c r="A6279" s="779"/>
      <c r="D6279" s="450" t="str">
        <f>'NA Bev'!A34</f>
        <v/>
      </c>
      <c r="E6279" s="794" t="str">
        <f>'NA Bev'!B34</f>
        <v/>
      </c>
      <c r="F6279" s="450" t="str">
        <f>'NA Bev'!C34</f>
        <v/>
      </c>
      <c r="G6279" s="450" t="str">
        <f>'NA Bev'!D34</f>
        <v/>
      </c>
      <c r="H6279" s="780">
        <f t="shared" si="63"/>
        <v>30</v>
      </c>
    </row>
    <row r="6280">
      <c r="A6280" s="779"/>
      <c r="D6280" s="450" t="str">
        <f>'NA Bev'!A35</f>
        <v/>
      </c>
      <c r="E6280" s="794" t="str">
        <f>'NA Bev'!B35</f>
        <v/>
      </c>
      <c r="F6280" s="450" t="str">
        <f>'NA Bev'!C35</f>
        <v/>
      </c>
      <c r="G6280" s="450" t="str">
        <f>'NA Bev'!D35</f>
        <v/>
      </c>
      <c r="H6280" s="780">
        <f t="shared" si="63"/>
        <v>31</v>
      </c>
    </row>
    <row r="6281">
      <c r="A6281" s="779"/>
      <c r="D6281" s="450" t="str">
        <f>'NA Bev'!A36</f>
        <v/>
      </c>
      <c r="E6281" s="794" t="str">
        <f>'NA Bev'!B36</f>
        <v/>
      </c>
      <c r="F6281" s="450" t="str">
        <f>'NA Bev'!C36</f>
        <v/>
      </c>
      <c r="G6281" s="450" t="str">
        <f>'NA Bev'!D36</f>
        <v/>
      </c>
      <c r="H6281" s="780">
        <f t="shared" si="63"/>
        <v>32</v>
      </c>
    </row>
    <row r="6282">
      <c r="A6282" s="779"/>
      <c r="D6282" s="450" t="str">
        <f>'NA Bev'!A37</f>
        <v/>
      </c>
      <c r="E6282" s="794" t="str">
        <f>'NA Bev'!B37</f>
        <v/>
      </c>
      <c r="F6282" s="450" t="str">
        <f>'NA Bev'!C37</f>
        <v/>
      </c>
      <c r="G6282" s="450" t="str">
        <f>'NA Bev'!D37</f>
        <v/>
      </c>
      <c r="H6282" s="780">
        <f t="shared" si="63"/>
        <v>33</v>
      </c>
    </row>
    <row r="6283">
      <c r="A6283" s="779"/>
      <c r="D6283" s="450" t="str">
        <f>'NA Bev'!A38</f>
        <v/>
      </c>
      <c r="E6283" s="794" t="str">
        <f>'NA Bev'!B38</f>
        <v/>
      </c>
      <c r="F6283" s="450" t="str">
        <f>'NA Bev'!C38</f>
        <v/>
      </c>
      <c r="G6283" s="450" t="str">
        <f>'NA Bev'!D38</f>
        <v/>
      </c>
      <c r="H6283" s="780">
        <f t="shared" si="63"/>
        <v>34</v>
      </c>
    </row>
    <row r="6284">
      <c r="A6284" s="779"/>
      <c r="D6284" s="450" t="str">
        <f>'NA Bev'!A39</f>
        <v/>
      </c>
      <c r="E6284" s="794" t="str">
        <f>'NA Bev'!B39</f>
        <v/>
      </c>
      <c r="F6284" s="450" t="str">
        <f>'NA Bev'!C39</f>
        <v/>
      </c>
      <c r="G6284" s="450" t="str">
        <f>'NA Bev'!D39</f>
        <v/>
      </c>
      <c r="H6284" s="780">
        <f t="shared" si="63"/>
        <v>35</v>
      </c>
    </row>
    <row r="6285">
      <c r="A6285" s="779"/>
      <c r="D6285" s="450" t="str">
        <f>'NA Bev'!A40</f>
        <v/>
      </c>
      <c r="E6285" s="794" t="str">
        <f>'NA Bev'!B40</f>
        <v/>
      </c>
      <c r="F6285" s="450" t="str">
        <f>'NA Bev'!C40</f>
        <v/>
      </c>
      <c r="G6285" s="450" t="str">
        <f>'NA Bev'!D40</f>
        <v/>
      </c>
      <c r="H6285" s="780">
        <f t="shared" si="63"/>
        <v>36</v>
      </c>
    </row>
    <row r="6286">
      <c r="A6286" s="779"/>
      <c r="D6286" s="450" t="str">
        <f>'NA Bev'!A41</f>
        <v/>
      </c>
      <c r="E6286" s="794" t="str">
        <f>'NA Bev'!B41</f>
        <v/>
      </c>
      <c r="F6286" s="450" t="str">
        <f>'NA Bev'!C41</f>
        <v/>
      </c>
      <c r="G6286" s="450" t="str">
        <f>'NA Bev'!D41</f>
        <v/>
      </c>
      <c r="H6286" s="780">
        <f t="shared" si="63"/>
        <v>37</v>
      </c>
    </row>
    <row r="6287">
      <c r="A6287" s="779"/>
      <c r="D6287" s="450" t="str">
        <f>'NA Bev'!A42</f>
        <v/>
      </c>
      <c r="E6287" s="794" t="str">
        <f>'NA Bev'!B42</f>
        <v/>
      </c>
      <c r="F6287" s="450" t="str">
        <f>'NA Bev'!C42</f>
        <v/>
      </c>
      <c r="G6287" s="450" t="str">
        <f>'NA Bev'!D42</f>
        <v/>
      </c>
      <c r="H6287" s="780">
        <f t="shared" si="63"/>
        <v>38</v>
      </c>
    </row>
    <row r="6288">
      <c r="A6288" s="779"/>
      <c r="D6288" s="450" t="str">
        <f>'NA Bev'!A43</f>
        <v/>
      </c>
      <c r="E6288" s="794" t="str">
        <f>'NA Bev'!B43</f>
        <v/>
      </c>
      <c r="F6288" s="450" t="str">
        <f>'NA Bev'!C43</f>
        <v/>
      </c>
      <c r="G6288" s="450" t="str">
        <f>'NA Bev'!D43</f>
        <v/>
      </c>
      <c r="H6288" s="780">
        <f t="shared" si="63"/>
        <v>39</v>
      </c>
    </row>
    <row r="6289">
      <c r="A6289" s="779"/>
      <c r="D6289" s="450" t="str">
        <f>'NA Bev'!A44</f>
        <v/>
      </c>
      <c r="E6289" s="794" t="str">
        <f>'NA Bev'!B44</f>
        <v/>
      </c>
      <c r="F6289" s="450" t="str">
        <f>'NA Bev'!C44</f>
        <v/>
      </c>
      <c r="G6289" s="450" t="str">
        <f>'NA Bev'!D44</f>
        <v/>
      </c>
      <c r="H6289" s="780">
        <f t="shared" si="63"/>
        <v>40</v>
      </c>
    </row>
    <row r="6290">
      <c r="A6290" s="779"/>
      <c r="D6290" s="450" t="str">
        <f>'NA Bev'!A45</f>
        <v/>
      </c>
      <c r="E6290" s="794" t="str">
        <f>'NA Bev'!B45</f>
        <v/>
      </c>
      <c r="F6290" s="450" t="str">
        <f>'NA Bev'!C45</f>
        <v/>
      </c>
      <c r="G6290" s="450" t="str">
        <f>'NA Bev'!D45</f>
        <v/>
      </c>
      <c r="H6290" s="780">
        <f t="shared" si="63"/>
        <v>41</v>
      </c>
    </row>
    <row r="6291">
      <c r="A6291" s="779"/>
      <c r="D6291" s="450" t="str">
        <f>'NA Bev'!A46</f>
        <v/>
      </c>
      <c r="E6291" s="794" t="str">
        <f>'NA Bev'!B46</f>
        <v/>
      </c>
      <c r="F6291" s="450" t="str">
        <f>'NA Bev'!C46</f>
        <v/>
      </c>
      <c r="G6291" s="450" t="str">
        <f>'NA Bev'!D46</f>
        <v/>
      </c>
      <c r="H6291" s="780">
        <f t="shared" si="63"/>
        <v>42</v>
      </c>
    </row>
    <row r="6292">
      <c r="A6292" s="779"/>
      <c r="D6292" s="450" t="str">
        <f>'NA Bev'!A47</f>
        <v/>
      </c>
      <c r="E6292" s="794" t="str">
        <f>'NA Bev'!B47</f>
        <v/>
      </c>
      <c r="F6292" s="450" t="str">
        <f>'NA Bev'!C47</f>
        <v/>
      </c>
      <c r="G6292" s="450" t="str">
        <f>'NA Bev'!D47</f>
        <v/>
      </c>
      <c r="H6292" s="780">
        <f t="shared" si="63"/>
        <v>43</v>
      </c>
    </row>
    <row r="6293">
      <c r="A6293" s="779"/>
      <c r="D6293" s="450" t="str">
        <f>'NA Bev'!A48</f>
        <v/>
      </c>
      <c r="E6293" s="794" t="str">
        <f>'NA Bev'!B48</f>
        <v/>
      </c>
      <c r="F6293" s="450" t="str">
        <f>'NA Bev'!C48</f>
        <v/>
      </c>
      <c r="G6293" s="450" t="str">
        <f>'NA Bev'!D48</f>
        <v/>
      </c>
      <c r="H6293" s="780">
        <f t="shared" si="63"/>
        <v>44</v>
      </c>
    </row>
    <row r="6294">
      <c r="A6294" s="779"/>
      <c r="D6294" s="450" t="str">
        <f>'NA Bev'!A49</f>
        <v/>
      </c>
      <c r="E6294" s="794" t="str">
        <f>'NA Bev'!B49</f>
        <v/>
      </c>
      <c r="F6294" s="450" t="str">
        <f>'NA Bev'!C49</f>
        <v/>
      </c>
      <c r="G6294" s="450" t="str">
        <f>'NA Bev'!D49</f>
        <v/>
      </c>
      <c r="H6294" s="780">
        <f t="shared" si="63"/>
        <v>45</v>
      </c>
    </row>
    <row r="6295">
      <c r="A6295" s="779"/>
      <c r="D6295" s="450" t="str">
        <f>'NA Bev'!A50</f>
        <v/>
      </c>
      <c r="E6295" s="794" t="str">
        <f>'NA Bev'!B50</f>
        <v/>
      </c>
      <c r="F6295" s="450" t="str">
        <f>'NA Bev'!C50</f>
        <v/>
      </c>
      <c r="G6295" s="450" t="str">
        <f>'NA Bev'!D50</f>
        <v/>
      </c>
      <c r="H6295" s="780">
        <f t="shared" si="63"/>
        <v>46</v>
      </c>
    </row>
    <row r="6296">
      <c r="A6296" s="779"/>
      <c r="D6296" s="450" t="str">
        <f>'NA Bev'!A51</f>
        <v/>
      </c>
      <c r="E6296" s="794" t="str">
        <f>'NA Bev'!B51</f>
        <v/>
      </c>
      <c r="F6296" s="450" t="str">
        <f>'NA Bev'!C51</f>
        <v/>
      </c>
      <c r="G6296" s="450" t="str">
        <f>'NA Bev'!D51</f>
        <v/>
      </c>
      <c r="H6296" s="780">
        <f t="shared" si="63"/>
        <v>47</v>
      </c>
    </row>
    <row r="6297">
      <c r="A6297" s="779"/>
      <c r="D6297" s="450" t="str">
        <f>'NA Bev'!A52</f>
        <v/>
      </c>
      <c r="E6297" s="794" t="str">
        <f>'NA Bev'!B52</f>
        <v/>
      </c>
      <c r="F6297" s="450" t="str">
        <f>'NA Bev'!C52</f>
        <v/>
      </c>
      <c r="G6297" s="450" t="str">
        <f>'NA Bev'!D52</f>
        <v/>
      </c>
      <c r="H6297" s="780">
        <f t="shared" si="63"/>
        <v>48</v>
      </c>
    </row>
    <row r="6298">
      <c r="A6298" s="779"/>
      <c r="D6298" s="450" t="str">
        <f>'NA Bev'!A53</f>
        <v/>
      </c>
      <c r="E6298" s="794" t="str">
        <f>'NA Bev'!B53</f>
        <v/>
      </c>
      <c r="F6298" s="450" t="str">
        <f>'NA Bev'!C53</f>
        <v/>
      </c>
      <c r="G6298" s="450" t="str">
        <f>'NA Bev'!D53</f>
        <v/>
      </c>
      <c r="H6298" s="780">
        <f t="shared" si="63"/>
        <v>49</v>
      </c>
    </row>
    <row r="6299">
      <c r="A6299" s="779"/>
      <c r="D6299" s="450" t="str">
        <f>'NA Bev'!A54</f>
        <v/>
      </c>
      <c r="E6299" s="794" t="str">
        <f>'NA Bev'!B54</f>
        <v/>
      </c>
      <c r="F6299" s="450" t="str">
        <f>'NA Bev'!C54</f>
        <v/>
      </c>
      <c r="G6299" s="450" t="str">
        <f>'NA Bev'!D54</f>
        <v/>
      </c>
      <c r="H6299" s="780">
        <f t="shared" si="63"/>
        <v>50</v>
      </c>
    </row>
    <row r="6300">
      <c r="A6300" s="779"/>
      <c r="D6300" s="450" t="str">
        <f>'NA Bev'!A55</f>
        <v/>
      </c>
      <c r="E6300" s="794" t="str">
        <f>'NA Bev'!B55</f>
        <v/>
      </c>
      <c r="F6300" s="450" t="str">
        <f>'NA Bev'!C55</f>
        <v/>
      </c>
      <c r="G6300" s="450" t="str">
        <f>'NA Bev'!D55</f>
        <v/>
      </c>
      <c r="H6300" s="780">
        <f t="shared" si="63"/>
        <v>51</v>
      </c>
    </row>
    <row r="6301">
      <c r="A6301" s="779"/>
      <c r="D6301" s="450" t="str">
        <f>'NA Bev'!A56</f>
        <v/>
      </c>
      <c r="E6301" s="794" t="str">
        <f>'NA Bev'!B56</f>
        <v/>
      </c>
      <c r="F6301" s="450" t="str">
        <f>'NA Bev'!C56</f>
        <v/>
      </c>
      <c r="G6301" s="450" t="str">
        <f>'NA Bev'!D56</f>
        <v/>
      </c>
      <c r="H6301" s="780">
        <f t="shared" si="63"/>
        <v>52</v>
      </c>
    </row>
    <row r="6302">
      <c r="A6302" s="779"/>
      <c r="D6302" s="450" t="str">
        <f>'NA Bev'!A57</f>
        <v/>
      </c>
      <c r="E6302" s="794" t="str">
        <f>'NA Bev'!B57</f>
        <v/>
      </c>
      <c r="F6302" s="450" t="str">
        <f>'NA Bev'!C57</f>
        <v/>
      </c>
      <c r="G6302" s="450" t="str">
        <f>'NA Bev'!D57</f>
        <v/>
      </c>
      <c r="H6302" s="780">
        <f t="shared" si="63"/>
        <v>53</v>
      </c>
    </row>
    <row r="6303">
      <c r="A6303" s="779"/>
      <c r="D6303" s="450" t="str">
        <f>'NA Bev'!A58</f>
        <v/>
      </c>
      <c r="E6303" s="794" t="str">
        <f>'NA Bev'!B58</f>
        <v/>
      </c>
      <c r="F6303" s="450" t="str">
        <f>'NA Bev'!C58</f>
        <v/>
      </c>
      <c r="G6303" s="450" t="str">
        <f>'NA Bev'!D58</f>
        <v/>
      </c>
      <c r="H6303" s="780">
        <f t="shared" si="63"/>
        <v>54</v>
      </c>
    </row>
    <row r="6304">
      <c r="A6304" s="779"/>
      <c r="D6304" s="450" t="str">
        <f>'NA Bev'!A59</f>
        <v/>
      </c>
      <c r="E6304" s="794" t="str">
        <f>'NA Bev'!B59</f>
        <v/>
      </c>
      <c r="F6304" s="450" t="str">
        <f>'NA Bev'!C59</f>
        <v/>
      </c>
      <c r="G6304" s="450" t="str">
        <f>'NA Bev'!D59</f>
        <v/>
      </c>
      <c r="H6304" s="780">
        <f t="shared" si="63"/>
        <v>55</v>
      </c>
    </row>
    <row r="6305">
      <c r="A6305" s="779"/>
      <c r="D6305" s="450" t="str">
        <f>'NA Bev'!A60</f>
        <v/>
      </c>
      <c r="E6305" s="794" t="str">
        <f>'NA Bev'!B60</f>
        <v/>
      </c>
      <c r="F6305" s="450" t="str">
        <f>'NA Bev'!C60</f>
        <v/>
      </c>
      <c r="G6305" s="450" t="str">
        <f>'NA Bev'!D60</f>
        <v/>
      </c>
      <c r="H6305" s="780">
        <f t="shared" si="63"/>
        <v>56</v>
      </c>
    </row>
    <row r="6306">
      <c r="A6306" s="779"/>
      <c r="D6306" s="450" t="str">
        <f>'NA Bev'!A61</f>
        <v/>
      </c>
      <c r="E6306" s="794" t="str">
        <f>'NA Bev'!B61</f>
        <v/>
      </c>
      <c r="F6306" s="450" t="str">
        <f>'NA Bev'!C61</f>
        <v/>
      </c>
      <c r="G6306" s="450" t="str">
        <f>'NA Bev'!D61</f>
        <v/>
      </c>
      <c r="H6306" s="780">
        <f t="shared" si="63"/>
        <v>57</v>
      </c>
    </row>
    <row r="6307">
      <c r="A6307" s="779"/>
      <c r="D6307" s="450" t="str">
        <f>'NA Bev'!A62</f>
        <v/>
      </c>
      <c r="E6307" s="794" t="str">
        <f>'NA Bev'!B62</f>
        <v/>
      </c>
      <c r="F6307" s="450" t="str">
        <f>'NA Bev'!C62</f>
        <v/>
      </c>
      <c r="G6307" s="450" t="str">
        <f>'NA Bev'!D62</f>
        <v/>
      </c>
      <c r="H6307" s="780">
        <f t="shared" si="63"/>
        <v>58</v>
      </c>
    </row>
    <row r="6308">
      <c r="A6308" s="779"/>
      <c r="D6308" s="450" t="str">
        <f>'NA Bev'!A63</f>
        <v/>
      </c>
      <c r="E6308" s="794" t="str">
        <f>'NA Bev'!B63</f>
        <v/>
      </c>
      <c r="F6308" s="450" t="str">
        <f>'NA Bev'!C63</f>
        <v/>
      </c>
      <c r="G6308" s="450" t="str">
        <f>'NA Bev'!D63</f>
        <v/>
      </c>
      <c r="H6308" s="780">
        <f t="shared" si="63"/>
        <v>59</v>
      </c>
    </row>
    <row r="6309">
      <c r="A6309" s="779"/>
      <c r="D6309" s="450" t="str">
        <f>'NA Bev'!A64</f>
        <v/>
      </c>
      <c r="E6309" s="794" t="str">
        <f>'NA Bev'!B64</f>
        <v/>
      </c>
      <c r="F6309" s="450" t="str">
        <f>'NA Bev'!C64</f>
        <v/>
      </c>
      <c r="G6309" s="450" t="str">
        <f>'NA Bev'!D64</f>
        <v/>
      </c>
      <c r="H6309" s="780">
        <f t="shared" si="63"/>
        <v>60</v>
      </c>
    </row>
    <row r="6310">
      <c r="A6310" s="779"/>
      <c r="D6310" s="450" t="str">
        <f>'NA Bev'!A65</f>
        <v/>
      </c>
      <c r="E6310" s="794" t="str">
        <f>'NA Bev'!B65</f>
        <v/>
      </c>
      <c r="F6310" s="450" t="str">
        <f>'NA Bev'!C65</f>
        <v/>
      </c>
      <c r="G6310" s="450" t="str">
        <f>'NA Bev'!D65</f>
        <v/>
      </c>
      <c r="H6310" s="780">
        <f t="shared" si="63"/>
        <v>61</v>
      </c>
    </row>
    <row r="6311">
      <c r="A6311" s="779"/>
      <c r="D6311" s="450" t="str">
        <f>'NA Bev'!A66</f>
        <v/>
      </c>
      <c r="E6311" s="794" t="str">
        <f>'NA Bev'!B66</f>
        <v/>
      </c>
      <c r="F6311" s="450" t="str">
        <f>'NA Bev'!C66</f>
        <v/>
      </c>
      <c r="G6311" s="450" t="str">
        <f>'NA Bev'!D66</f>
        <v/>
      </c>
      <c r="H6311" s="780">
        <f t="shared" si="63"/>
        <v>62</v>
      </c>
    </row>
    <row r="6312">
      <c r="A6312" s="779"/>
      <c r="D6312" s="450" t="str">
        <f>'NA Bev'!A67</f>
        <v/>
      </c>
      <c r="E6312" s="794" t="str">
        <f>'NA Bev'!B67</f>
        <v/>
      </c>
      <c r="F6312" s="450" t="str">
        <f>'NA Bev'!C67</f>
        <v/>
      </c>
      <c r="G6312" s="450" t="str">
        <f>'NA Bev'!D67</f>
        <v/>
      </c>
      <c r="H6312" s="780">
        <f t="shared" si="63"/>
        <v>63</v>
      </c>
    </row>
    <row r="6313">
      <c r="A6313" s="779"/>
      <c r="D6313" s="450" t="str">
        <f>'NA Bev'!A68</f>
        <v/>
      </c>
      <c r="E6313" s="794" t="str">
        <f>'NA Bev'!B68</f>
        <v/>
      </c>
      <c r="F6313" s="450" t="str">
        <f>'NA Bev'!C68</f>
        <v/>
      </c>
      <c r="G6313" s="450" t="str">
        <f>'NA Bev'!D68</f>
        <v/>
      </c>
      <c r="H6313" s="780">
        <f t="shared" si="63"/>
        <v>64</v>
      </c>
    </row>
    <row r="6314">
      <c r="A6314" s="779"/>
      <c r="D6314" s="450" t="str">
        <f>'NA Bev'!A69</f>
        <v/>
      </c>
      <c r="E6314" s="794" t="str">
        <f>'NA Bev'!B69</f>
        <v/>
      </c>
      <c r="F6314" s="450" t="str">
        <f>'NA Bev'!C69</f>
        <v/>
      </c>
      <c r="G6314" s="450" t="str">
        <f>'NA Bev'!D69</f>
        <v/>
      </c>
      <c r="H6314" s="780">
        <f t="shared" si="63"/>
        <v>65</v>
      </c>
    </row>
    <row r="6315">
      <c r="A6315" s="779"/>
      <c r="D6315" s="450" t="str">
        <f>'NA Bev'!A70</f>
        <v/>
      </c>
      <c r="E6315" s="794" t="str">
        <f>'NA Bev'!B70</f>
        <v/>
      </c>
      <c r="F6315" s="450" t="str">
        <f>'NA Bev'!C70</f>
        <v/>
      </c>
      <c r="G6315" s="450" t="str">
        <f>'NA Bev'!D70</f>
        <v/>
      </c>
      <c r="H6315" s="780">
        <f t="shared" si="63"/>
        <v>66</v>
      </c>
    </row>
    <row r="6316">
      <c r="A6316" s="779"/>
      <c r="D6316" s="450" t="str">
        <f>'NA Bev'!A71</f>
        <v/>
      </c>
      <c r="E6316" s="794" t="str">
        <f>'NA Bev'!B71</f>
        <v/>
      </c>
      <c r="F6316" s="450" t="str">
        <f>'NA Bev'!C71</f>
        <v/>
      </c>
      <c r="G6316" s="450" t="str">
        <f>'NA Bev'!D71</f>
        <v/>
      </c>
      <c r="H6316" s="780">
        <f t="shared" si="63"/>
        <v>67</v>
      </c>
    </row>
    <row r="6317">
      <c r="A6317" s="779"/>
      <c r="D6317" s="450" t="str">
        <f>'NA Bev'!A72</f>
        <v/>
      </c>
      <c r="E6317" s="794" t="str">
        <f>'NA Bev'!B72</f>
        <v/>
      </c>
      <c r="F6317" s="450" t="str">
        <f>'NA Bev'!C72</f>
        <v/>
      </c>
      <c r="G6317" s="450" t="str">
        <f>'NA Bev'!D72</f>
        <v/>
      </c>
      <c r="H6317" s="780">
        <f t="shared" si="63"/>
        <v>68</v>
      </c>
    </row>
    <row r="6318">
      <c r="A6318" s="779"/>
      <c r="D6318" s="450" t="str">
        <f>'NA Bev'!A73</f>
        <v/>
      </c>
      <c r="E6318" s="794" t="str">
        <f>'NA Bev'!B73</f>
        <v/>
      </c>
      <c r="F6318" s="450" t="str">
        <f>'NA Bev'!C73</f>
        <v/>
      </c>
      <c r="G6318" s="450" t="str">
        <f>'NA Bev'!D73</f>
        <v/>
      </c>
      <c r="H6318" s="780">
        <f t="shared" si="63"/>
        <v>69</v>
      </c>
    </row>
    <row r="6319">
      <c r="A6319" s="779"/>
      <c r="D6319" s="450" t="str">
        <f>'NA Bev'!A74</f>
        <v/>
      </c>
      <c r="E6319" s="794" t="str">
        <f>'NA Bev'!B74</f>
        <v/>
      </c>
      <c r="F6319" s="450" t="str">
        <f>'NA Bev'!C74</f>
        <v/>
      </c>
      <c r="G6319" s="450" t="str">
        <f>'NA Bev'!D74</f>
        <v/>
      </c>
      <c r="H6319" s="780">
        <f t="shared" si="63"/>
        <v>70</v>
      </c>
    </row>
    <row r="6320">
      <c r="A6320" s="779"/>
      <c r="D6320" s="450" t="str">
        <f>'NA Bev'!A75</f>
        <v/>
      </c>
      <c r="E6320" s="794" t="str">
        <f>'NA Bev'!B75</f>
        <v/>
      </c>
      <c r="F6320" s="450" t="str">
        <f>'NA Bev'!C75</f>
        <v/>
      </c>
      <c r="G6320" s="450" t="str">
        <f>'NA Bev'!D75</f>
        <v/>
      </c>
      <c r="H6320" s="780">
        <f t="shared" si="63"/>
        <v>71</v>
      </c>
    </row>
    <row r="6321">
      <c r="A6321" s="779"/>
      <c r="D6321" s="450" t="str">
        <f>'NA Bev'!A76</f>
        <v/>
      </c>
      <c r="E6321" s="794" t="str">
        <f>'NA Bev'!B76</f>
        <v/>
      </c>
      <c r="F6321" s="450" t="str">
        <f>'NA Bev'!C76</f>
        <v/>
      </c>
      <c r="G6321" s="450" t="str">
        <f>'NA Bev'!D76</f>
        <v/>
      </c>
      <c r="H6321" s="780">
        <f t="shared" si="63"/>
        <v>72</v>
      </c>
    </row>
    <row r="6322">
      <c r="A6322" s="779"/>
      <c r="D6322" s="450" t="str">
        <f>'NA Bev'!A77</f>
        <v/>
      </c>
      <c r="E6322" s="794" t="str">
        <f>'NA Bev'!B77</f>
        <v/>
      </c>
      <c r="F6322" s="450" t="str">
        <f>'NA Bev'!C77</f>
        <v/>
      </c>
      <c r="G6322" s="450" t="str">
        <f>'NA Bev'!D77</f>
        <v/>
      </c>
      <c r="H6322" s="780">
        <f t="shared" si="63"/>
        <v>73</v>
      </c>
    </row>
    <row r="6323">
      <c r="A6323" s="779"/>
      <c r="D6323" s="450" t="str">
        <f>'NA Bev'!A78</f>
        <v/>
      </c>
      <c r="E6323" s="794" t="str">
        <f>'NA Bev'!B78</f>
        <v/>
      </c>
      <c r="F6323" s="450" t="str">
        <f>'NA Bev'!C78</f>
        <v/>
      </c>
      <c r="G6323" s="450" t="str">
        <f>'NA Bev'!D78</f>
        <v/>
      </c>
      <c r="H6323" s="780">
        <f t="shared" si="63"/>
        <v>74</v>
      </c>
    </row>
    <row r="6324">
      <c r="A6324" s="779"/>
      <c r="D6324" s="450" t="str">
        <f>'NA Bev'!A79</f>
        <v/>
      </c>
      <c r="E6324" s="794" t="str">
        <f>'NA Bev'!B79</f>
        <v/>
      </c>
      <c r="F6324" s="450" t="str">
        <f>'NA Bev'!C79</f>
        <v/>
      </c>
      <c r="G6324" s="450" t="str">
        <f>'NA Bev'!D79</f>
        <v/>
      </c>
      <c r="H6324" s="780">
        <f t="shared" si="63"/>
        <v>75</v>
      </c>
    </row>
    <row r="6325">
      <c r="A6325" s="779"/>
      <c r="D6325" s="450" t="str">
        <f>'NA Bev'!A80</f>
        <v/>
      </c>
      <c r="E6325" s="794" t="str">
        <f>'NA Bev'!B80</f>
        <v/>
      </c>
      <c r="F6325" s="450" t="str">
        <f>'NA Bev'!C80</f>
        <v/>
      </c>
      <c r="G6325" s="450" t="str">
        <f>'NA Bev'!D80</f>
        <v/>
      </c>
      <c r="H6325" s="780">
        <f t="shared" si="63"/>
        <v>76</v>
      </c>
    </row>
    <row r="6326">
      <c r="A6326" s="779"/>
      <c r="D6326" s="450" t="str">
        <f>'NA Bev'!A81</f>
        <v/>
      </c>
      <c r="E6326" s="794" t="str">
        <f>'NA Bev'!B81</f>
        <v/>
      </c>
      <c r="F6326" s="450" t="str">
        <f>'NA Bev'!C81</f>
        <v/>
      </c>
      <c r="G6326" s="450" t="str">
        <f>'NA Bev'!D81</f>
        <v/>
      </c>
      <c r="H6326" s="780">
        <f t="shared" si="63"/>
        <v>77</v>
      </c>
    </row>
    <row r="6327">
      <c r="A6327" s="779"/>
      <c r="D6327" s="450" t="str">
        <f>'NA Bev'!A82</f>
        <v/>
      </c>
      <c r="E6327" s="794" t="str">
        <f>'NA Bev'!B82</f>
        <v/>
      </c>
      <c r="F6327" s="450" t="str">
        <f>'NA Bev'!C82</f>
        <v/>
      </c>
      <c r="G6327" s="450" t="str">
        <f>'NA Bev'!D82</f>
        <v/>
      </c>
      <c r="H6327" s="780">
        <f t="shared" si="63"/>
        <v>78</v>
      </c>
    </row>
    <row r="6328">
      <c r="A6328" s="779"/>
      <c r="D6328" s="450" t="str">
        <f>'NA Bev'!A83</f>
        <v/>
      </c>
      <c r="E6328" s="794" t="str">
        <f>'NA Bev'!B83</f>
        <v/>
      </c>
      <c r="F6328" s="450" t="str">
        <f>'NA Bev'!C83</f>
        <v/>
      </c>
      <c r="G6328" s="450" t="str">
        <f>'NA Bev'!D83</f>
        <v/>
      </c>
      <c r="H6328" s="780">
        <f t="shared" si="63"/>
        <v>79</v>
      </c>
    </row>
    <row r="6329">
      <c r="A6329" s="779"/>
      <c r="D6329" s="450" t="str">
        <f>'NA Bev'!A84</f>
        <v/>
      </c>
      <c r="E6329" s="794" t="str">
        <f>'NA Bev'!B84</f>
        <v/>
      </c>
      <c r="F6329" s="450" t="str">
        <f>'NA Bev'!C84</f>
        <v/>
      </c>
      <c r="G6329" s="450" t="str">
        <f>'NA Bev'!D84</f>
        <v/>
      </c>
      <c r="H6329" s="780">
        <f t="shared" si="63"/>
        <v>80</v>
      </c>
    </row>
    <row r="6330">
      <c r="A6330" s="779"/>
      <c r="D6330" s="450" t="str">
        <f>'NA Bev'!A85</f>
        <v/>
      </c>
      <c r="E6330" s="794" t="str">
        <f>'NA Bev'!B85</f>
        <v/>
      </c>
      <c r="F6330" s="450" t="str">
        <f>'NA Bev'!C85</f>
        <v/>
      </c>
      <c r="G6330" s="450" t="str">
        <f>'NA Bev'!D85</f>
        <v/>
      </c>
      <c r="H6330" s="780">
        <f t="shared" si="63"/>
        <v>81</v>
      </c>
    </row>
    <row r="6331">
      <c r="A6331" s="779"/>
      <c r="D6331" s="450" t="str">
        <f>'NA Bev'!A86</f>
        <v/>
      </c>
      <c r="E6331" s="794" t="str">
        <f>'NA Bev'!B86</f>
        <v/>
      </c>
      <c r="F6331" s="450" t="str">
        <f>'NA Bev'!C86</f>
        <v/>
      </c>
      <c r="G6331" s="450" t="str">
        <f>'NA Bev'!D86</f>
        <v/>
      </c>
      <c r="H6331" s="780">
        <f t="shared" si="63"/>
        <v>82</v>
      </c>
    </row>
    <row r="6332">
      <c r="A6332" s="779"/>
      <c r="D6332" s="450" t="str">
        <f>'NA Bev'!A87</f>
        <v/>
      </c>
      <c r="E6332" s="794" t="str">
        <f>'NA Bev'!B87</f>
        <v/>
      </c>
      <c r="F6332" s="450" t="str">
        <f>'NA Bev'!C87</f>
        <v/>
      </c>
      <c r="G6332" s="450" t="str">
        <f>'NA Bev'!D87</f>
        <v/>
      </c>
      <c r="H6332" s="780">
        <f t="shared" si="63"/>
        <v>83</v>
      </c>
    </row>
    <row r="6333">
      <c r="A6333" s="779"/>
      <c r="D6333" s="450" t="str">
        <f>'NA Bev'!A88</f>
        <v/>
      </c>
      <c r="E6333" s="794" t="str">
        <f>'NA Bev'!B88</f>
        <v/>
      </c>
      <c r="F6333" s="450" t="str">
        <f>'NA Bev'!C88</f>
        <v/>
      </c>
      <c r="G6333" s="450" t="str">
        <f>'NA Bev'!D88</f>
        <v/>
      </c>
      <c r="H6333" s="780">
        <f t="shared" si="63"/>
        <v>84</v>
      </c>
    </row>
    <row r="6334">
      <c r="A6334" s="779"/>
      <c r="D6334" s="450" t="str">
        <f>'NA Bev'!A89</f>
        <v/>
      </c>
      <c r="E6334" s="794" t="str">
        <f>'NA Bev'!B89</f>
        <v/>
      </c>
      <c r="F6334" s="450" t="str">
        <f>'NA Bev'!C89</f>
        <v/>
      </c>
      <c r="G6334" s="450" t="str">
        <f>'NA Bev'!D89</f>
        <v/>
      </c>
      <c r="H6334" s="780">
        <f t="shared" si="63"/>
        <v>85</v>
      </c>
    </row>
    <row r="6335">
      <c r="A6335" s="779"/>
      <c r="D6335" s="450" t="str">
        <f>'NA Bev'!A90</f>
        <v/>
      </c>
      <c r="E6335" s="794" t="str">
        <f>'NA Bev'!B90</f>
        <v/>
      </c>
      <c r="F6335" s="450" t="str">
        <f>'NA Bev'!C90</f>
        <v/>
      </c>
      <c r="G6335" s="450" t="str">
        <f>'NA Bev'!D90</f>
        <v/>
      </c>
      <c r="H6335" s="780">
        <f t="shared" si="63"/>
        <v>86</v>
      </c>
    </row>
    <row r="6336">
      <c r="A6336" s="779"/>
      <c r="D6336" s="450" t="str">
        <f>'NA Bev'!A91</f>
        <v/>
      </c>
      <c r="E6336" s="794" t="str">
        <f>'NA Bev'!B91</f>
        <v/>
      </c>
      <c r="F6336" s="450" t="str">
        <f>'NA Bev'!C91</f>
        <v/>
      </c>
      <c r="G6336" s="450" t="str">
        <f>'NA Bev'!D91</f>
        <v/>
      </c>
      <c r="H6336" s="780">
        <f t="shared" si="63"/>
        <v>87</v>
      </c>
    </row>
    <row r="6337">
      <c r="A6337" s="779"/>
      <c r="D6337" s="450" t="str">
        <f>'NA Bev'!A92</f>
        <v/>
      </c>
      <c r="E6337" s="794" t="str">
        <f>'NA Bev'!B92</f>
        <v/>
      </c>
      <c r="F6337" s="450" t="str">
        <f>'NA Bev'!C92</f>
        <v/>
      </c>
      <c r="G6337" s="450" t="str">
        <f>'NA Bev'!D92</f>
        <v/>
      </c>
      <c r="H6337" s="780">
        <f t="shared" si="63"/>
        <v>88</v>
      </c>
    </row>
    <row r="6338">
      <c r="A6338" s="779"/>
      <c r="D6338" s="450" t="str">
        <f>'NA Bev'!A93</f>
        <v/>
      </c>
      <c r="E6338" s="794" t="str">
        <f>'NA Bev'!B93</f>
        <v/>
      </c>
      <c r="F6338" s="450" t="str">
        <f>'NA Bev'!C93</f>
        <v/>
      </c>
      <c r="G6338" s="450" t="str">
        <f>'NA Bev'!D93</f>
        <v/>
      </c>
      <c r="H6338" s="780">
        <f t="shared" si="63"/>
        <v>89</v>
      </c>
    </row>
    <row r="6339">
      <c r="A6339" s="779"/>
      <c r="D6339" s="450" t="str">
        <f>'NA Bev'!A94</f>
        <v/>
      </c>
      <c r="E6339" s="794" t="str">
        <f>'NA Bev'!B94</f>
        <v/>
      </c>
      <c r="F6339" s="450" t="str">
        <f>'NA Bev'!C94</f>
        <v/>
      </c>
      <c r="G6339" s="450" t="str">
        <f>'NA Bev'!D94</f>
        <v/>
      </c>
      <c r="H6339" s="780">
        <f t="shared" si="63"/>
        <v>90</v>
      </c>
    </row>
    <row r="6340">
      <c r="A6340" s="779"/>
      <c r="D6340" s="450" t="str">
        <f>'NA Bev'!A95</f>
        <v/>
      </c>
      <c r="E6340" s="794" t="str">
        <f>'NA Bev'!B95</f>
        <v/>
      </c>
      <c r="F6340" s="450" t="str">
        <f>'NA Bev'!C95</f>
        <v/>
      </c>
      <c r="G6340" s="450" t="str">
        <f>'NA Bev'!D95</f>
        <v/>
      </c>
      <c r="H6340" s="780">
        <f t="shared" si="63"/>
        <v>91</v>
      </c>
    </row>
    <row r="6341">
      <c r="A6341" s="779"/>
      <c r="D6341" s="450" t="str">
        <f>'NA Bev'!A96</f>
        <v/>
      </c>
      <c r="E6341" s="794" t="str">
        <f>'NA Bev'!B96</f>
        <v/>
      </c>
      <c r="F6341" s="450" t="str">
        <f>'NA Bev'!C96</f>
        <v/>
      </c>
      <c r="G6341" s="450" t="str">
        <f>'NA Bev'!D96</f>
        <v/>
      </c>
      <c r="H6341" s="780">
        <f t="shared" si="63"/>
        <v>92</v>
      </c>
    </row>
    <row r="6342">
      <c r="A6342" s="779"/>
      <c r="D6342" s="450" t="str">
        <f>'NA Bev'!A97</f>
        <v/>
      </c>
      <c r="E6342" s="794" t="str">
        <f>'NA Bev'!B97</f>
        <v/>
      </c>
      <c r="F6342" s="450" t="str">
        <f>'NA Bev'!C97</f>
        <v/>
      </c>
      <c r="G6342" s="450" t="str">
        <f>'NA Bev'!D97</f>
        <v/>
      </c>
      <c r="H6342" s="780">
        <f t="shared" si="63"/>
        <v>93</v>
      </c>
    </row>
    <row r="6343">
      <c r="A6343" s="779"/>
      <c r="D6343" s="450" t="str">
        <f>'NA Bev'!A98</f>
        <v/>
      </c>
      <c r="E6343" s="794" t="str">
        <f>'NA Bev'!B98</f>
        <v/>
      </c>
      <c r="F6343" s="450" t="str">
        <f>'NA Bev'!C98</f>
        <v/>
      </c>
      <c r="G6343" s="450" t="str">
        <f>'NA Bev'!D98</f>
        <v/>
      </c>
      <c r="H6343" s="780">
        <f t="shared" si="63"/>
        <v>94</v>
      </c>
    </row>
    <row r="6344">
      <c r="A6344" s="779"/>
      <c r="D6344" s="450" t="str">
        <f>'NA Bev'!A99</f>
        <v/>
      </c>
      <c r="E6344" s="794" t="str">
        <f>'NA Bev'!B99</f>
        <v/>
      </c>
      <c r="F6344" s="450" t="str">
        <f>'NA Bev'!C99</f>
        <v/>
      </c>
      <c r="G6344" s="450" t="str">
        <f>'NA Bev'!D99</f>
        <v/>
      </c>
      <c r="H6344" s="780">
        <f t="shared" si="63"/>
        <v>95</v>
      </c>
    </row>
    <row r="6345">
      <c r="A6345" s="779"/>
      <c r="D6345" s="450" t="str">
        <f>'NA Bev'!A100</f>
        <v/>
      </c>
      <c r="E6345" s="794" t="str">
        <f>'NA Bev'!B100</f>
        <v/>
      </c>
      <c r="F6345" s="450" t="str">
        <f>'NA Bev'!C100</f>
        <v/>
      </c>
      <c r="G6345" s="450" t="str">
        <f>'NA Bev'!D100</f>
        <v/>
      </c>
      <c r="H6345" s="780">
        <f t="shared" si="63"/>
        <v>96</v>
      </c>
    </row>
    <row r="6346">
      <c r="A6346" s="779"/>
      <c r="D6346" s="450" t="str">
        <f>'NA Bev'!A101</f>
        <v/>
      </c>
      <c r="E6346" s="794" t="str">
        <f>'NA Bev'!B101</f>
        <v/>
      </c>
      <c r="F6346" s="450" t="str">
        <f>'NA Bev'!C101</f>
        <v/>
      </c>
      <c r="G6346" s="450" t="str">
        <f>'NA Bev'!D101</f>
        <v/>
      </c>
      <c r="H6346" s="780">
        <f t="shared" si="63"/>
        <v>97</v>
      </c>
    </row>
    <row r="6347">
      <c r="A6347" s="779"/>
      <c r="D6347" s="450" t="str">
        <f>'NA Bev'!A102</f>
        <v/>
      </c>
      <c r="E6347" s="794" t="str">
        <f>'NA Bev'!B102</f>
        <v/>
      </c>
      <c r="F6347" s="450" t="str">
        <f>'NA Bev'!C102</f>
        <v/>
      </c>
      <c r="G6347" s="450" t="str">
        <f>'NA Bev'!D102</f>
        <v/>
      </c>
      <c r="H6347" s="780">
        <f t="shared" si="63"/>
        <v>98</v>
      </c>
    </row>
    <row r="6348">
      <c r="A6348" s="779"/>
      <c r="D6348" s="450" t="str">
        <f>'NA Bev'!A103</f>
        <v/>
      </c>
      <c r="E6348" s="794" t="str">
        <f>'NA Bev'!B103</f>
        <v/>
      </c>
      <c r="F6348" s="450" t="str">
        <f>'NA Bev'!C103</f>
        <v/>
      </c>
      <c r="G6348" s="450" t="str">
        <f>'NA Bev'!D103</f>
        <v/>
      </c>
      <c r="H6348" s="780">
        <f t="shared" si="63"/>
        <v>99</v>
      </c>
    </row>
    <row r="6349">
      <c r="A6349" s="779"/>
      <c r="H6349" s="780"/>
    </row>
    <row r="6350">
      <c r="A6350" s="780"/>
      <c r="B6350" s="780"/>
      <c r="C6350" s="780"/>
      <c r="D6350" s="780"/>
      <c r="E6350" s="780"/>
      <c r="F6350" s="780"/>
      <c r="G6350" s="780"/>
      <c r="H6350" s="780"/>
    </row>
    <row r="6351">
      <c r="A6351" s="779"/>
      <c r="H6351" s="780"/>
    </row>
    <row r="6352">
      <c r="A6352" s="779"/>
      <c r="H6352" s="785">
        <v>1.0</v>
      </c>
    </row>
    <row r="6353">
      <c r="A6353" s="779"/>
      <c r="H6353" s="780">
        <f t="shared" ref="H6353:H6451" si="64">1+H6352</f>
        <v>2</v>
      </c>
    </row>
    <row r="6354">
      <c r="A6354" s="779"/>
      <c r="H6354" s="780">
        <f t="shared" si="64"/>
        <v>3</v>
      </c>
    </row>
    <row r="6355">
      <c r="A6355" s="779"/>
      <c r="H6355" s="780">
        <f t="shared" si="64"/>
        <v>4</v>
      </c>
    </row>
    <row r="6356">
      <c r="A6356" s="779"/>
      <c r="H6356" s="780">
        <f t="shared" si="64"/>
        <v>5</v>
      </c>
    </row>
    <row r="6357">
      <c r="A6357" s="779"/>
      <c r="H6357" s="780">
        <f t="shared" si="64"/>
        <v>6</v>
      </c>
    </row>
    <row r="6358">
      <c r="A6358" s="779"/>
      <c r="H6358" s="780">
        <f t="shared" si="64"/>
        <v>7</v>
      </c>
    </row>
    <row r="6359">
      <c r="A6359" s="779"/>
      <c r="H6359" s="780">
        <f t="shared" si="64"/>
        <v>8</v>
      </c>
    </row>
    <row r="6360">
      <c r="A6360" s="779"/>
      <c r="H6360" s="780">
        <f t="shared" si="64"/>
        <v>9</v>
      </c>
    </row>
    <row r="6361">
      <c r="A6361" s="779"/>
      <c r="H6361" s="780">
        <f t="shared" si="64"/>
        <v>10</v>
      </c>
    </row>
    <row r="6362">
      <c r="A6362" s="779"/>
      <c r="H6362" s="780">
        <f t="shared" si="64"/>
        <v>11</v>
      </c>
    </row>
    <row r="6363">
      <c r="A6363" s="779"/>
      <c r="H6363" s="780">
        <f t="shared" si="64"/>
        <v>12</v>
      </c>
    </row>
    <row r="6364">
      <c r="A6364" s="779"/>
      <c r="H6364" s="780">
        <f t="shared" si="64"/>
        <v>13</v>
      </c>
    </row>
    <row r="6365">
      <c r="A6365" s="779"/>
      <c r="H6365" s="780">
        <f t="shared" si="64"/>
        <v>14</v>
      </c>
    </row>
    <row r="6366">
      <c r="A6366" s="779"/>
      <c r="H6366" s="780">
        <f t="shared" si="64"/>
        <v>15</v>
      </c>
    </row>
    <row r="6367">
      <c r="A6367" s="779"/>
      <c r="H6367" s="780">
        <f t="shared" si="64"/>
        <v>16</v>
      </c>
    </row>
    <row r="6368">
      <c r="A6368" s="779"/>
      <c r="H6368" s="780">
        <f t="shared" si="64"/>
        <v>17</v>
      </c>
    </row>
    <row r="6369">
      <c r="A6369" s="779"/>
      <c r="H6369" s="780">
        <f t="shared" si="64"/>
        <v>18</v>
      </c>
    </row>
    <row r="6370">
      <c r="A6370" s="779"/>
      <c r="H6370" s="780">
        <f t="shared" si="64"/>
        <v>19</v>
      </c>
    </row>
    <row r="6371">
      <c r="A6371" s="779"/>
      <c r="H6371" s="780">
        <f t="shared" si="64"/>
        <v>20</v>
      </c>
    </row>
    <row r="6372">
      <c r="A6372" s="779"/>
      <c r="H6372" s="780">
        <f t="shared" si="64"/>
        <v>21</v>
      </c>
    </row>
    <row r="6373">
      <c r="A6373" s="779"/>
      <c r="H6373" s="780">
        <f t="shared" si="64"/>
        <v>22</v>
      </c>
    </row>
    <row r="6374">
      <c r="A6374" s="779"/>
      <c r="H6374" s="780">
        <f t="shared" si="64"/>
        <v>23</v>
      </c>
    </row>
    <row r="6375">
      <c r="A6375" s="779"/>
      <c r="H6375" s="780">
        <f t="shared" si="64"/>
        <v>24</v>
      </c>
    </row>
    <row r="6376">
      <c r="A6376" s="779"/>
      <c r="H6376" s="780">
        <f t="shared" si="64"/>
        <v>25</v>
      </c>
    </row>
    <row r="6377">
      <c r="A6377" s="779"/>
      <c r="H6377" s="780">
        <f t="shared" si="64"/>
        <v>26</v>
      </c>
    </row>
    <row r="6378">
      <c r="A6378" s="779"/>
      <c r="H6378" s="780">
        <f t="shared" si="64"/>
        <v>27</v>
      </c>
    </row>
    <row r="6379">
      <c r="A6379" s="779"/>
      <c r="H6379" s="780">
        <f t="shared" si="64"/>
        <v>28</v>
      </c>
    </row>
    <row r="6380">
      <c r="A6380" s="779"/>
      <c r="H6380" s="780">
        <f t="shared" si="64"/>
        <v>29</v>
      </c>
    </row>
    <row r="6381">
      <c r="A6381" s="779"/>
      <c r="H6381" s="780">
        <f t="shared" si="64"/>
        <v>30</v>
      </c>
    </row>
    <row r="6382">
      <c r="A6382" s="779"/>
      <c r="H6382" s="780">
        <f t="shared" si="64"/>
        <v>31</v>
      </c>
    </row>
    <row r="6383">
      <c r="A6383" s="779"/>
      <c r="H6383" s="780">
        <f t="shared" si="64"/>
        <v>32</v>
      </c>
    </row>
    <row r="6384">
      <c r="A6384" s="779"/>
      <c r="H6384" s="780">
        <f t="shared" si="64"/>
        <v>33</v>
      </c>
    </row>
    <row r="6385">
      <c r="A6385" s="779"/>
      <c r="H6385" s="780">
        <f t="shared" si="64"/>
        <v>34</v>
      </c>
    </row>
    <row r="6386">
      <c r="A6386" s="779"/>
      <c r="H6386" s="780">
        <f t="shared" si="64"/>
        <v>35</v>
      </c>
    </row>
    <row r="6387">
      <c r="A6387" s="779"/>
      <c r="H6387" s="780">
        <f t="shared" si="64"/>
        <v>36</v>
      </c>
    </row>
    <row r="6388">
      <c r="A6388" s="779"/>
      <c r="H6388" s="780">
        <f t="shared" si="64"/>
        <v>37</v>
      </c>
    </row>
    <row r="6389">
      <c r="A6389" s="779"/>
      <c r="H6389" s="780">
        <f t="shared" si="64"/>
        <v>38</v>
      </c>
    </row>
    <row r="6390">
      <c r="A6390" s="779"/>
      <c r="H6390" s="780">
        <f t="shared" si="64"/>
        <v>39</v>
      </c>
    </row>
    <row r="6391">
      <c r="A6391" s="779"/>
      <c r="H6391" s="780">
        <f t="shared" si="64"/>
        <v>40</v>
      </c>
    </row>
    <row r="6392">
      <c r="A6392" s="779"/>
      <c r="H6392" s="780">
        <f t="shared" si="64"/>
        <v>41</v>
      </c>
    </row>
    <row r="6393">
      <c r="A6393" s="779"/>
      <c r="H6393" s="780">
        <f t="shared" si="64"/>
        <v>42</v>
      </c>
    </row>
    <row r="6394">
      <c r="A6394" s="779"/>
      <c r="H6394" s="780">
        <f t="shared" si="64"/>
        <v>43</v>
      </c>
    </row>
    <row r="6395">
      <c r="A6395" s="779"/>
      <c r="H6395" s="780">
        <f t="shared" si="64"/>
        <v>44</v>
      </c>
    </row>
    <row r="6396">
      <c r="A6396" s="779"/>
      <c r="H6396" s="780">
        <f t="shared" si="64"/>
        <v>45</v>
      </c>
    </row>
    <row r="6397">
      <c r="A6397" s="779"/>
      <c r="H6397" s="780">
        <f t="shared" si="64"/>
        <v>46</v>
      </c>
    </row>
    <row r="6398">
      <c r="A6398" s="779"/>
      <c r="H6398" s="780">
        <f t="shared" si="64"/>
        <v>47</v>
      </c>
    </row>
    <row r="6399">
      <c r="A6399" s="779"/>
      <c r="H6399" s="780">
        <f t="shared" si="64"/>
        <v>48</v>
      </c>
    </row>
    <row r="6400">
      <c r="A6400" s="779"/>
      <c r="H6400" s="780">
        <f t="shared" si="64"/>
        <v>49</v>
      </c>
    </row>
    <row r="6401">
      <c r="A6401" s="779"/>
      <c r="H6401" s="780">
        <f t="shared" si="64"/>
        <v>50</v>
      </c>
    </row>
    <row r="6402">
      <c r="A6402" s="779"/>
      <c r="H6402" s="780">
        <f t="shared" si="64"/>
        <v>51</v>
      </c>
    </row>
    <row r="6403">
      <c r="A6403" s="779"/>
      <c r="H6403" s="780">
        <f t="shared" si="64"/>
        <v>52</v>
      </c>
    </row>
    <row r="6404">
      <c r="A6404" s="779"/>
      <c r="H6404" s="780">
        <f t="shared" si="64"/>
        <v>53</v>
      </c>
    </row>
    <row r="6405">
      <c r="A6405" s="779"/>
      <c r="H6405" s="780">
        <f t="shared" si="64"/>
        <v>54</v>
      </c>
    </row>
    <row r="6406">
      <c r="A6406" s="779"/>
      <c r="H6406" s="780">
        <f t="shared" si="64"/>
        <v>55</v>
      </c>
    </row>
    <row r="6407">
      <c r="A6407" s="779"/>
      <c r="H6407" s="780">
        <f t="shared" si="64"/>
        <v>56</v>
      </c>
    </row>
    <row r="6408">
      <c r="A6408" s="779"/>
      <c r="H6408" s="780">
        <f t="shared" si="64"/>
        <v>57</v>
      </c>
    </row>
    <row r="6409">
      <c r="A6409" s="779"/>
      <c r="H6409" s="780">
        <f t="shared" si="64"/>
        <v>58</v>
      </c>
    </row>
    <row r="6410">
      <c r="A6410" s="779"/>
      <c r="H6410" s="780">
        <f t="shared" si="64"/>
        <v>59</v>
      </c>
    </row>
    <row r="6411">
      <c r="A6411" s="779"/>
      <c r="H6411" s="780">
        <f t="shared" si="64"/>
        <v>60</v>
      </c>
    </row>
    <row r="6412">
      <c r="A6412" s="779"/>
      <c r="H6412" s="780">
        <f t="shared" si="64"/>
        <v>61</v>
      </c>
    </row>
    <row r="6413">
      <c r="A6413" s="779"/>
      <c r="H6413" s="780">
        <f t="shared" si="64"/>
        <v>62</v>
      </c>
    </row>
    <row r="6414">
      <c r="A6414" s="779"/>
      <c r="H6414" s="780">
        <f t="shared" si="64"/>
        <v>63</v>
      </c>
    </row>
    <row r="6415">
      <c r="A6415" s="779"/>
      <c r="H6415" s="780">
        <f t="shared" si="64"/>
        <v>64</v>
      </c>
    </row>
    <row r="6416">
      <c r="A6416" s="779"/>
      <c r="H6416" s="780">
        <f t="shared" si="64"/>
        <v>65</v>
      </c>
    </row>
    <row r="6417">
      <c r="A6417" s="779"/>
      <c r="H6417" s="780">
        <f t="shared" si="64"/>
        <v>66</v>
      </c>
    </row>
    <row r="6418">
      <c r="A6418" s="779"/>
      <c r="H6418" s="780">
        <f t="shared" si="64"/>
        <v>67</v>
      </c>
    </row>
    <row r="6419">
      <c r="A6419" s="779"/>
      <c r="H6419" s="780">
        <f t="shared" si="64"/>
        <v>68</v>
      </c>
    </row>
    <row r="6420">
      <c r="A6420" s="779"/>
      <c r="H6420" s="780">
        <f t="shared" si="64"/>
        <v>69</v>
      </c>
    </row>
    <row r="6421">
      <c r="A6421" s="779"/>
      <c r="H6421" s="780">
        <f t="shared" si="64"/>
        <v>70</v>
      </c>
    </row>
    <row r="6422">
      <c r="A6422" s="779"/>
      <c r="H6422" s="780">
        <f t="shared" si="64"/>
        <v>71</v>
      </c>
    </row>
    <row r="6423">
      <c r="A6423" s="779"/>
      <c r="H6423" s="780">
        <f t="shared" si="64"/>
        <v>72</v>
      </c>
    </row>
    <row r="6424">
      <c r="A6424" s="779"/>
      <c r="H6424" s="780">
        <f t="shared" si="64"/>
        <v>73</v>
      </c>
    </row>
    <row r="6425">
      <c r="A6425" s="779"/>
      <c r="H6425" s="780">
        <f t="shared" si="64"/>
        <v>74</v>
      </c>
    </row>
    <row r="6426">
      <c r="A6426" s="779"/>
      <c r="H6426" s="780">
        <f t="shared" si="64"/>
        <v>75</v>
      </c>
    </row>
    <row r="6427">
      <c r="A6427" s="779"/>
      <c r="H6427" s="780">
        <f t="shared" si="64"/>
        <v>76</v>
      </c>
    </row>
    <row r="6428">
      <c r="A6428" s="779"/>
      <c r="H6428" s="780">
        <f t="shared" si="64"/>
        <v>77</v>
      </c>
    </row>
    <row r="6429">
      <c r="A6429" s="779"/>
      <c r="H6429" s="780">
        <f t="shared" si="64"/>
        <v>78</v>
      </c>
    </row>
    <row r="6430">
      <c r="A6430" s="779"/>
      <c r="H6430" s="780">
        <f t="shared" si="64"/>
        <v>79</v>
      </c>
    </row>
    <row r="6431">
      <c r="A6431" s="779"/>
      <c r="H6431" s="780">
        <f t="shared" si="64"/>
        <v>80</v>
      </c>
    </row>
    <row r="6432">
      <c r="A6432" s="779"/>
      <c r="H6432" s="780">
        <f t="shared" si="64"/>
        <v>81</v>
      </c>
    </row>
    <row r="6433">
      <c r="A6433" s="779"/>
      <c r="H6433" s="780">
        <f t="shared" si="64"/>
        <v>82</v>
      </c>
    </row>
    <row r="6434">
      <c r="A6434" s="779"/>
      <c r="H6434" s="780">
        <f t="shared" si="64"/>
        <v>83</v>
      </c>
    </row>
    <row r="6435">
      <c r="A6435" s="779"/>
      <c r="H6435" s="780">
        <f t="shared" si="64"/>
        <v>84</v>
      </c>
    </row>
    <row r="6436">
      <c r="A6436" s="779"/>
      <c r="H6436" s="780">
        <f t="shared" si="64"/>
        <v>85</v>
      </c>
    </row>
    <row r="6437">
      <c r="A6437" s="779"/>
      <c r="H6437" s="780">
        <f t="shared" si="64"/>
        <v>86</v>
      </c>
    </row>
    <row r="6438">
      <c r="A6438" s="779"/>
      <c r="H6438" s="780">
        <f t="shared" si="64"/>
        <v>87</v>
      </c>
    </row>
    <row r="6439">
      <c r="A6439" s="779"/>
      <c r="H6439" s="780">
        <f t="shared" si="64"/>
        <v>88</v>
      </c>
    </row>
    <row r="6440">
      <c r="A6440" s="779"/>
      <c r="H6440" s="780">
        <f t="shared" si="64"/>
        <v>89</v>
      </c>
    </row>
    <row r="6441">
      <c r="A6441" s="779"/>
      <c r="H6441" s="780">
        <f t="shared" si="64"/>
        <v>90</v>
      </c>
    </row>
    <row r="6442">
      <c r="A6442" s="779"/>
      <c r="H6442" s="780">
        <f t="shared" si="64"/>
        <v>91</v>
      </c>
    </row>
    <row r="6443">
      <c r="A6443" s="779"/>
      <c r="H6443" s="780">
        <f t="shared" si="64"/>
        <v>92</v>
      </c>
    </row>
    <row r="6444">
      <c r="A6444" s="779"/>
      <c r="H6444" s="780">
        <f t="shared" si="64"/>
        <v>93</v>
      </c>
    </row>
    <row r="6445">
      <c r="A6445" s="779"/>
      <c r="H6445" s="780">
        <f t="shared" si="64"/>
        <v>94</v>
      </c>
    </row>
    <row r="6446">
      <c r="A6446" s="779"/>
      <c r="H6446" s="780">
        <f t="shared" si="64"/>
        <v>95</v>
      </c>
    </row>
    <row r="6447">
      <c r="A6447" s="779"/>
      <c r="H6447" s="780">
        <f t="shared" si="64"/>
        <v>96</v>
      </c>
    </row>
    <row r="6448">
      <c r="A6448" s="779"/>
      <c r="H6448" s="780">
        <f t="shared" si="64"/>
        <v>97</v>
      </c>
    </row>
    <row r="6449">
      <c r="A6449" s="779"/>
      <c r="H6449" s="780">
        <f t="shared" si="64"/>
        <v>98</v>
      </c>
    </row>
    <row r="6450">
      <c r="A6450" s="779"/>
      <c r="H6450" s="780">
        <f t="shared" si="64"/>
        <v>99</v>
      </c>
    </row>
    <row r="6451">
      <c r="A6451" s="779"/>
      <c r="H6451" s="780">
        <f t="shared" si="64"/>
        <v>100</v>
      </c>
    </row>
    <row r="6452">
      <c r="A6452" s="779"/>
      <c r="H6452" s="780"/>
    </row>
    <row r="6453">
      <c r="A6453" s="779"/>
      <c r="H6453" s="780"/>
    </row>
    <row r="6454">
      <c r="A6454" s="779"/>
      <c r="H6454" s="780"/>
    </row>
    <row r="6455">
      <c r="A6455" s="779"/>
      <c r="H6455" s="785">
        <v>1.0</v>
      </c>
    </row>
    <row r="6456">
      <c r="A6456" s="779"/>
      <c r="H6456" s="780">
        <f t="shared" ref="H6456:H6554" si="65">1+H6455</f>
        <v>2</v>
      </c>
    </row>
    <row r="6457">
      <c r="A6457" s="779"/>
      <c r="H6457" s="780">
        <f t="shared" si="65"/>
        <v>3</v>
      </c>
    </row>
    <row r="6458">
      <c r="A6458" s="779"/>
      <c r="H6458" s="780">
        <f t="shared" si="65"/>
        <v>4</v>
      </c>
    </row>
    <row r="6459">
      <c r="A6459" s="779"/>
      <c r="H6459" s="780">
        <f t="shared" si="65"/>
        <v>5</v>
      </c>
    </row>
    <row r="6460">
      <c r="A6460" s="779"/>
      <c r="H6460" s="780">
        <f t="shared" si="65"/>
        <v>6</v>
      </c>
    </row>
    <row r="6461">
      <c r="A6461" s="779"/>
      <c r="H6461" s="780">
        <f t="shared" si="65"/>
        <v>7</v>
      </c>
    </row>
    <row r="6462">
      <c r="A6462" s="779"/>
      <c r="H6462" s="780">
        <f t="shared" si="65"/>
        <v>8</v>
      </c>
    </row>
    <row r="6463">
      <c r="A6463" s="779"/>
      <c r="H6463" s="780">
        <f t="shared" si="65"/>
        <v>9</v>
      </c>
    </row>
    <row r="6464">
      <c r="A6464" s="779"/>
      <c r="H6464" s="780">
        <f t="shared" si="65"/>
        <v>10</v>
      </c>
    </row>
    <row r="6465">
      <c r="A6465" s="779"/>
      <c r="H6465" s="780">
        <f t="shared" si="65"/>
        <v>11</v>
      </c>
    </row>
    <row r="6466">
      <c r="A6466" s="779"/>
      <c r="H6466" s="780">
        <f t="shared" si="65"/>
        <v>12</v>
      </c>
    </row>
    <row r="6467">
      <c r="A6467" s="779"/>
      <c r="H6467" s="780">
        <f t="shared" si="65"/>
        <v>13</v>
      </c>
    </row>
    <row r="6468">
      <c r="A6468" s="779"/>
      <c r="H6468" s="780">
        <f t="shared" si="65"/>
        <v>14</v>
      </c>
    </row>
    <row r="6469">
      <c r="A6469" s="779"/>
      <c r="H6469" s="780">
        <f t="shared" si="65"/>
        <v>15</v>
      </c>
    </row>
    <row r="6470">
      <c r="A6470" s="779"/>
      <c r="H6470" s="780">
        <f t="shared" si="65"/>
        <v>16</v>
      </c>
    </row>
    <row r="6471">
      <c r="A6471" s="779"/>
      <c r="H6471" s="780">
        <f t="shared" si="65"/>
        <v>17</v>
      </c>
    </row>
    <row r="6472">
      <c r="A6472" s="779"/>
      <c r="H6472" s="780">
        <f t="shared" si="65"/>
        <v>18</v>
      </c>
    </row>
    <row r="6473">
      <c r="A6473" s="779"/>
      <c r="H6473" s="780">
        <f t="shared" si="65"/>
        <v>19</v>
      </c>
    </row>
    <row r="6474">
      <c r="A6474" s="779"/>
      <c r="H6474" s="780">
        <f t="shared" si="65"/>
        <v>20</v>
      </c>
    </row>
    <row r="6475">
      <c r="A6475" s="779"/>
      <c r="H6475" s="780">
        <f t="shared" si="65"/>
        <v>21</v>
      </c>
    </row>
    <row r="6476">
      <c r="A6476" s="779"/>
      <c r="H6476" s="780">
        <f t="shared" si="65"/>
        <v>22</v>
      </c>
    </row>
    <row r="6477">
      <c r="A6477" s="779"/>
      <c r="H6477" s="780">
        <f t="shared" si="65"/>
        <v>23</v>
      </c>
    </row>
    <row r="6478">
      <c r="A6478" s="779"/>
      <c r="H6478" s="780">
        <f t="shared" si="65"/>
        <v>24</v>
      </c>
    </row>
    <row r="6479">
      <c r="A6479" s="779"/>
      <c r="H6479" s="780">
        <f t="shared" si="65"/>
        <v>25</v>
      </c>
    </row>
    <row r="6480">
      <c r="A6480" s="779"/>
      <c r="H6480" s="780">
        <f t="shared" si="65"/>
        <v>26</v>
      </c>
    </row>
    <row r="6481">
      <c r="A6481" s="779"/>
      <c r="H6481" s="780">
        <f t="shared" si="65"/>
        <v>27</v>
      </c>
    </row>
    <row r="6482">
      <c r="A6482" s="779"/>
      <c r="H6482" s="780">
        <f t="shared" si="65"/>
        <v>28</v>
      </c>
    </row>
    <row r="6483">
      <c r="A6483" s="779"/>
      <c r="H6483" s="780">
        <f t="shared" si="65"/>
        <v>29</v>
      </c>
    </row>
    <row r="6484">
      <c r="A6484" s="779"/>
      <c r="H6484" s="780">
        <f t="shared" si="65"/>
        <v>30</v>
      </c>
    </row>
    <row r="6485">
      <c r="A6485" s="779"/>
      <c r="H6485" s="780">
        <f t="shared" si="65"/>
        <v>31</v>
      </c>
    </row>
    <row r="6486">
      <c r="A6486" s="779"/>
      <c r="H6486" s="780">
        <f t="shared" si="65"/>
        <v>32</v>
      </c>
    </row>
    <row r="6487">
      <c r="A6487" s="779"/>
      <c r="H6487" s="780">
        <f t="shared" si="65"/>
        <v>33</v>
      </c>
    </row>
    <row r="6488">
      <c r="A6488" s="779"/>
      <c r="H6488" s="780">
        <f t="shared" si="65"/>
        <v>34</v>
      </c>
    </row>
    <row r="6489">
      <c r="A6489" s="779"/>
      <c r="H6489" s="780">
        <f t="shared" si="65"/>
        <v>35</v>
      </c>
    </row>
    <row r="6490">
      <c r="A6490" s="779"/>
      <c r="H6490" s="780">
        <f t="shared" si="65"/>
        <v>36</v>
      </c>
    </row>
    <row r="6491">
      <c r="A6491" s="779"/>
      <c r="H6491" s="780">
        <f t="shared" si="65"/>
        <v>37</v>
      </c>
    </row>
    <row r="6492">
      <c r="A6492" s="779"/>
      <c r="H6492" s="780">
        <f t="shared" si="65"/>
        <v>38</v>
      </c>
    </row>
    <row r="6493">
      <c r="A6493" s="779"/>
      <c r="H6493" s="780">
        <f t="shared" si="65"/>
        <v>39</v>
      </c>
    </row>
    <row r="6494">
      <c r="A6494" s="779"/>
      <c r="H6494" s="780">
        <f t="shared" si="65"/>
        <v>40</v>
      </c>
    </row>
    <row r="6495">
      <c r="A6495" s="779"/>
      <c r="H6495" s="780">
        <f t="shared" si="65"/>
        <v>41</v>
      </c>
    </row>
    <row r="6496">
      <c r="A6496" s="779"/>
      <c r="H6496" s="780">
        <f t="shared" si="65"/>
        <v>42</v>
      </c>
    </row>
    <row r="6497">
      <c r="A6497" s="779"/>
      <c r="H6497" s="780">
        <f t="shared" si="65"/>
        <v>43</v>
      </c>
    </row>
    <row r="6498">
      <c r="A6498" s="779"/>
      <c r="H6498" s="780">
        <f t="shared" si="65"/>
        <v>44</v>
      </c>
    </row>
    <row r="6499">
      <c r="A6499" s="779"/>
      <c r="H6499" s="780">
        <f t="shared" si="65"/>
        <v>45</v>
      </c>
    </row>
    <row r="6500">
      <c r="A6500" s="779"/>
      <c r="H6500" s="780">
        <f t="shared" si="65"/>
        <v>46</v>
      </c>
    </row>
    <row r="6501">
      <c r="A6501" s="779"/>
      <c r="H6501" s="780">
        <f t="shared" si="65"/>
        <v>47</v>
      </c>
    </row>
    <row r="6502">
      <c r="A6502" s="779"/>
      <c r="H6502" s="780">
        <f t="shared" si="65"/>
        <v>48</v>
      </c>
    </row>
    <row r="6503">
      <c r="A6503" s="779"/>
      <c r="H6503" s="780">
        <f t="shared" si="65"/>
        <v>49</v>
      </c>
    </row>
    <row r="6504">
      <c r="A6504" s="779"/>
      <c r="H6504" s="780">
        <f t="shared" si="65"/>
        <v>50</v>
      </c>
    </row>
    <row r="6505">
      <c r="A6505" s="779"/>
      <c r="H6505" s="780">
        <f t="shared" si="65"/>
        <v>51</v>
      </c>
    </row>
    <row r="6506">
      <c r="A6506" s="779"/>
      <c r="H6506" s="780">
        <f t="shared" si="65"/>
        <v>52</v>
      </c>
    </row>
    <row r="6507">
      <c r="A6507" s="779"/>
      <c r="H6507" s="780">
        <f t="shared" si="65"/>
        <v>53</v>
      </c>
    </row>
    <row r="6508">
      <c r="A6508" s="779"/>
      <c r="H6508" s="780">
        <f t="shared" si="65"/>
        <v>54</v>
      </c>
    </row>
    <row r="6509">
      <c r="A6509" s="779"/>
      <c r="H6509" s="780">
        <f t="shared" si="65"/>
        <v>55</v>
      </c>
    </row>
    <row r="6510">
      <c r="A6510" s="779"/>
      <c r="H6510" s="780">
        <f t="shared" si="65"/>
        <v>56</v>
      </c>
    </row>
    <row r="6511">
      <c r="A6511" s="779"/>
      <c r="H6511" s="780">
        <f t="shared" si="65"/>
        <v>57</v>
      </c>
    </row>
    <row r="6512">
      <c r="A6512" s="779"/>
      <c r="H6512" s="780">
        <f t="shared" si="65"/>
        <v>58</v>
      </c>
    </row>
    <row r="6513">
      <c r="A6513" s="779"/>
      <c r="H6513" s="780">
        <f t="shared" si="65"/>
        <v>59</v>
      </c>
    </row>
    <row r="6514">
      <c r="A6514" s="779"/>
      <c r="H6514" s="780">
        <f t="shared" si="65"/>
        <v>60</v>
      </c>
    </row>
    <row r="6515">
      <c r="A6515" s="779"/>
      <c r="H6515" s="780">
        <f t="shared" si="65"/>
        <v>61</v>
      </c>
    </row>
    <row r="6516">
      <c r="A6516" s="779"/>
      <c r="H6516" s="780">
        <f t="shared" si="65"/>
        <v>62</v>
      </c>
    </row>
    <row r="6517">
      <c r="A6517" s="779"/>
      <c r="H6517" s="780">
        <f t="shared" si="65"/>
        <v>63</v>
      </c>
    </row>
    <row r="6518">
      <c r="A6518" s="779"/>
      <c r="H6518" s="780">
        <f t="shared" si="65"/>
        <v>64</v>
      </c>
    </row>
    <row r="6519">
      <c r="A6519" s="779"/>
      <c r="H6519" s="780">
        <f t="shared" si="65"/>
        <v>65</v>
      </c>
    </row>
    <row r="6520">
      <c r="A6520" s="779"/>
      <c r="H6520" s="780">
        <f t="shared" si="65"/>
        <v>66</v>
      </c>
    </row>
    <row r="6521">
      <c r="A6521" s="779"/>
      <c r="H6521" s="780">
        <f t="shared" si="65"/>
        <v>67</v>
      </c>
    </row>
    <row r="6522">
      <c r="A6522" s="779"/>
      <c r="H6522" s="780">
        <f t="shared" si="65"/>
        <v>68</v>
      </c>
    </row>
    <row r="6523">
      <c r="A6523" s="779"/>
      <c r="H6523" s="780">
        <f t="shared" si="65"/>
        <v>69</v>
      </c>
    </row>
    <row r="6524">
      <c r="A6524" s="779"/>
      <c r="H6524" s="780">
        <f t="shared" si="65"/>
        <v>70</v>
      </c>
    </row>
    <row r="6525">
      <c r="A6525" s="779"/>
      <c r="H6525" s="780">
        <f t="shared" si="65"/>
        <v>71</v>
      </c>
    </row>
    <row r="6526">
      <c r="A6526" s="779"/>
      <c r="H6526" s="780">
        <f t="shared" si="65"/>
        <v>72</v>
      </c>
    </row>
    <row r="6527">
      <c r="A6527" s="779"/>
      <c r="H6527" s="780">
        <f t="shared" si="65"/>
        <v>73</v>
      </c>
    </row>
    <row r="6528">
      <c r="A6528" s="779"/>
      <c r="H6528" s="780">
        <f t="shared" si="65"/>
        <v>74</v>
      </c>
    </row>
    <row r="6529">
      <c r="A6529" s="779"/>
      <c r="H6529" s="780">
        <f t="shared" si="65"/>
        <v>75</v>
      </c>
    </row>
    <row r="6530">
      <c r="A6530" s="779"/>
      <c r="H6530" s="780">
        <f t="shared" si="65"/>
        <v>76</v>
      </c>
    </row>
    <row r="6531">
      <c r="A6531" s="779"/>
      <c r="H6531" s="780">
        <f t="shared" si="65"/>
        <v>77</v>
      </c>
    </row>
    <row r="6532">
      <c r="A6532" s="779"/>
      <c r="H6532" s="780">
        <f t="shared" si="65"/>
        <v>78</v>
      </c>
    </row>
    <row r="6533">
      <c r="A6533" s="779"/>
      <c r="H6533" s="780">
        <f t="shared" si="65"/>
        <v>79</v>
      </c>
    </row>
    <row r="6534">
      <c r="A6534" s="779"/>
      <c r="H6534" s="780">
        <f t="shared" si="65"/>
        <v>80</v>
      </c>
    </row>
    <row r="6535">
      <c r="A6535" s="779"/>
      <c r="H6535" s="780">
        <f t="shared" si="65"/>
        <v>81</v>
      </c>
    </row>
    <row r="6536">
      <c r="A6536" s="779"/>
      <c r="H6536" s="780">
        <f t="shared" si="65"/>
        <v>82</v>
      </c>
    </row>
    <row r="6537">
      <c r="A6537" s="779"/>
      <c r="H6537" s="780">
        <f t="shared" si="65"/>
        <v>83</v>
      </c>
    </row>
    <row r="6538">
      <c r="A6538" s="779"/>
      <c r="H6538" s="780">
        <f t="shared" si="65"/>
        <v>84</v>
      </c>
    </row>
    <row r="6539">
      <c r="A6539" s="779"/>
      <c r="H6539" s="780">
        <f t="shared" si="65"/>
        <v>85</v>
      </c>
    </row>
    <row r="6540">
      <c r="A6540" s="779"/>
      <c r="H6540" s="780">
        <f t="shared" si="65"/>
        <v>86</v>
      </c>
    </row>
    <row r="6541">
      <c r="A6541" s="779"/>
      <c r="H6541" s="780">
        <f t="shared" si="65"/>
        <v>87</v>
      </c>
    </row>
    <row r="6542">
      <c r="A6542" s="779"/>
      <c r="H6542" s="780">
        <f t="shared" si="65"/>
        <v>88</v>
      </c>
    </row>
    <row r="6543">
      <c r="A6543" s="779"/>
      <c r="H6543" s="780">
        <f t="shared" si="65"/>
        <v>89</v>
      </c>
    </row>
    <row r="6544">
      <c r="A6544" s="779"/>
      <c r="H6544" s="780">
        <f t="shared" si="65"/>
        <v>90</v>
      </c>
    </row>
    <row r="6545">
      <c r="A6545" s="779"/>
      <c r="H6545" s="780">
        <f t="shared" si="65"/>
        <v>91</v>
      </c>
    </row>
    <row r="6546">
      <c r="A6546" s="779"/>
      <c r="H6546" s="780">
        <f t="shared" si="65"/>
        <v>92</v>
      </c>
    </row>
    <row r="6547">
      <c r="A6547" s="779"/>
      <c r="H6547" s="780">
        <f t="shared" si="65"/>
        <v>93</v>
      </c>
    </row>
    <row r="6548">
      <c r="A6548" s="779"/>
      <c r="H6548" s="780">
        <f t="shared" si="65"/>
        <v>94</v>
      </c>
    </row>
    <row r="6549">
      <c r="A6549" s="779"/>
      <c r="H6549" s="780">
        <f t="shared" si="65"/>
        <v>95</v>
      </c>
    </row>
    <row r="6550">
      <c r="A6550" s="779"/>
      <c r="H6550" s="780">
        <f t="shared" si="65"/>
        <v>96</v>
      </c>
    </row>
    <row r="6551">
      <c r="A6551" s="779"/>
      <c r="H6551" s="780">
        <f t="shared" si="65"/>
        <v>97</v>
      </c>
    </row>
    <row r="6552">
      <c r="A6552" s="779"/>
      <c r="H6552" s="780">
        <f t="shared" si="65"/>
        <v>98</v>
      </c>
    </row>
    <row r="6553">
      <c r="A6553" s="779"/>
      <c r="H6553" s="780">
        <f t="shared" si="65"/>
        <v>99</v>
      </c>
    </row>
    <row r="6554">
      <c r="A6554" s="779"/>
      <c r="H6554" s="780">
        <f t="shared" si="65"/>
        <v>100</v>
      </c>
    </row>
    <row r="6555">
      <c r="A6555" s="779"/>
      <c r="H6555" s="780"/>
    </row>
    <row r="6556">
      <c r="A6556" s="779"/>
      <c r="H6556" s="780"/>
    </row>
    <row r="6557">
      <c r="A6557" s="779"/>
      <c r="H6557" s="780"/>
    </row>
    <row r="6558">
      <c r="A6558" s="779"/>
      <c r="H6558" s="785">
        <v>1.0</v>
      </c>
    </row>
    <row r="6559">
      <c r="A6559" s="779"/>
      <c r="H6559" s="780">
        <f t="shared" ref="H6559:H6657" si="66">1+H6558</f>
        <v>2</v>
      </c>
    </row>
    <row r="6560">
      <c r="A6560" s="779"/>
      <c r="H6560" s="780">
        <f t="shared" si="66"/>
        <v>3</v>
      </c>
    </row>
    <row r="6561">
      <c r="A6561" s="779"/>
      <c r="H6561" s="780">
        <f t="shared" si="66"/>
        <v>4</v>
      </c>
    </row>
    <row r="6562">
      <c r="A6562" s="779"/>
      <c r="H6562" s="780">
        <f t="shared" si="66"/>
        <v>5</v>
      </c>
    </row>
    <row r="6563">
      <c r="A6563" s="779"/>
      <c r="H6563" s="780">
        <f t="shared" si="66"/>
        <v>6</v>
      </c>
    </row>
    <row r="6564">
      <c r="A6564" s="779"/>
      <c r="H6564" s="780">
        <f t="shared" si="66"/>
        <v>7</v>
      </c>
    </row>
    <row r="6565">
      <c r="A6565" s="779"/>
      <c r="H6565" s="780">
        <f t="shared" si="66"/>
        <v>8</v>
      </c>
    </row>
    <row r="6566">
      <c r="A6566" s="779"/>
      <c r="H6566" s="780">
        <f t="shared" si="66"/>
        <v>9</v>
      </c>
    </row>
    <row r="6567">
      <c r="A6567" s="779"/>
      <c r="H6567" s="780">
        <f t="shared" si="66"/>
        <v>10</v>
      </c>
    </row>
    <row r="6568">
      <c r="A6568" s="779"/>
      <c r="H6568" s="780">
        <f t="shared" si="66"/>
        <v>11</v>
      </c>
    </row>
    <row r="6569">
      <c r="A6569" s="779"/>
      <c r="H6569" s="780">
        <f t="shared" si="66"/>
        <v>12</v>
      </c>
    </row>
    <row r="6570">
      <c r="A6570" s="779"/>
      <c r="H6570" s="780">
        <f t="shared" si="66"/>
        <v>13</v>
      </c>
    </row>
    <row r="6571">
      <c r="A6571" s="779"/>
      <c r="H6571" s="780">
        <f t="shared" si="66"/>
        <v>14</v>
      </c>
    </row>
    <row r="6572">
      <c r="A6572" s="779"/>
      <c r="H6572" s="780">
        <f t="shared" si="66"/>
        <v>15</v>
      </c>
    </row>
    <row r="6573">
      <c r="A6573" s="779"/>
      <c r="H6573" s="780">
        <f t="shared" si="66"/>
        <v>16</v>
      </c>
    </row>
    <row r="6574">
      <c r="A6574" s="779"/>
      <c r="H6574" s="780">
        <f t="shared" si="66"/>
        <v>17</v>
      </c>
    </row>
    <row r="6575">
      <c r="A6575" s="779"/>
      <c r="H6575" s="780">
        <f t="shared" si="66"/>
        <v>18</v>
      </c>
    </row>
    <row r="6576">
      <c r="A6576" s="779"/>
      <c r="H6576" s="780">
        <f t="shared" si="66"/>
        <v>19</v>
      </c>
    </row>
    <row r="6577">
      <c r="A6577" s="779"/>
      <c r="H6577" s="780">
        <f t="shared" si="66"/>
        <v>20</v>
      </c>
    </row>
    <row r="6578">
      <c r="A6578" s="779"/>
      <c r="H6578" s="780">
        <f t="shared" si="66"/>
        <v>21</v>
      </c>
    </row>
    <row r="6579">
      <c r="A6579" s="779"/>
      <c r="H6579" s="780">
        <f t="shared" si="66"/>
        <v>22</v>
      </c>
    </row>
    <row r="6580">
      <c r="A6580" s="779"/>
      <c r="H6580" s="780">
        <f t="shared" si="66"/>
        <v>23</v>
      </c>
    </row>
    <row r="6581">
      <c r="A6581" s="779"/>
      <c r="H6581" s="780">
        <f t="shared" si="66"/>
        <v>24</v>
      </c>
    </row>
    <row r="6582">
      <c r="A6582" s="779"/>
      <c r="H6582" s="780">
        <f t="shared" si="66"/>
        <v>25</v>
      </c>
    </row>
    <row r="6583">
      <c r="A6583" s="779"/>
      <c r="H6583" s="780">
        <f t="shared" si="66"/>
        <v>26</v>
      </c>
    </row>
    <row r="6584">
      <c r="A6584" s="779"/>
      <c r="H6584" s="780">
        <f t="shared" si="66"/>
        <v>27</v>
      </c>
    </row>
    <row r="6585">
      <c r="A6585" s="779"/>
      <c r="H6585" s="780">
        <f t="shared" si="66"/>
        <v>28</v>
      </c>
    </row>
    <row r="6586">
      <c r="A6586" s="779"/>
      <c r="H6586" s="780">
        <f t="shared" si="66"/>
        <v>29</v>
      </c>
    </row>
    <row r="6587">
      <c r="A6587" s="779"/>
      <c r="H6587" s="780">
        <f t="shared" si="66"/>
        <v>30</v>
      </c>
    </row>
    <row r="6588">
      <c r="A6588" s="779"/>
      <c r="H6588" s="780">
        <f t="shared" si="66"/>
        <v>31</v>
      </c>
    </row>
    <row r="6589">
      <c r="A6589" s="779"/>
      <c r="H6589" s="780">
        <f t="shared" si="66"/>
        <v>32</v>
      </c>
    </row>
    <row r="6590">
      <c r="A6590" s="779"/>
      <c r="H6590" s="780">
        <f t="shared" si="66"/>
        <v>33</v>
      </c>
    </row>
    <row r="6591">
      <c r="A6591" s="779"/>
      <c r="H6591" s="780">
        <f t="shared" si="66"/>
        <v>34</v>
      </c>
    </row>
    <row r="6592">
      <c r="A6592" s="779"/>
      <c r="H6592" s="780">
        <f t="shared" si="66"/>
        <v>35</v>
      </c>
    </row>
    <row r="6593">
      <c r="A6593" s="779"/>
      <c r="H6593" s="780">
        <f t="shared" si="66"/>
        <v>36</v>
      </c>
    </row>
    <row r="6594">
      <c r="A6594" s="779"/>
      <c r="H6594" s="780">
        <f t="shared" si="66"/>
        <v>37</v>
      </c>
    </row>
    <row r="6595">
      <c r="A6595" s="779"/>
      <c r="H6595" s="780">
        <f t="shared" si="66"/>
        <v>38</v>
      </c>
    </row>
    <row r="6596">
      <c r="A6596" s="779"/>
      <c r="H6596" s="780">
        <f t="shared" si="66"/>
        <v>39</v>
      </c>
    </row>
    <row r="6597">
      <c r="A6597" s="779"/>
      <c r="H6597" s="780">
        <f t="shared" si="66"/>
        <v>40</v>
      </c>
    </row>
    <row r="6598">
      <c r="A6598" s="779"/>
      <c r="H6598" s="780">
        <f t="shared" si="66"/>
        <v>41</v>
      </c>
    </row>
    <row r="6599">
      <c r="A6599" s="779"/>
      <c r="H6599" s="780">
        <f t="shared" si="66"/>
        <v>42</v>
      </c>
    </row>
    <row r="6600">
      <c r="A6600" s="779"/>
      <c r="H6600" s="780">
        <f t="shared" si="66"/>
        <v>43</v>
      </c>
    </row>
    <row r="6601">
      <c r="A6601" s="779"/>
      <c r="H6601" s="780">
        <f t="shared" si="66"/>
        <v>44</v>
      </c>
    </row>
    <row r="6602">
      <c r="A6602" s="779"/>
      <c r="H6602" s="780">
        <f t="shared" si="66"/>
        <v>45</v>
      </c>
    </row>
    <row r="6603">
      <c r="A6603" s="779"/>
      <c r="H6603" s="780">
        <f t="shared" si="66"/>
        <v>46</v>
      </c>
    </row>
    <row r="6604">
      <c r="A6604" s="779"/>
      <c r="H6604" s="780">
        <f t="shared" si="66"/>
        <v>47</v>
      </c>
    </row>
    <row r="6605">
      <c r="A6605" s="779"/>
      <c r="H6605" s="780">
        <f t="shared" si="66"/>
        <v>48</v>
      </c>
    </row>
    <row r="6606">
      <c r="A6606" s="779"/>
      <c r="H6606" s="780">
        <f t="shared" si="66"/>
        <v>49</v>
      </c>
    </row>
    <row r="6607">
      <c r="A6607" s="779"/>
      <c r="H6607" s="780">
        <f t="shared" si="66"/>
        <v>50</v>
      </c>
    </row>
    <row r="6608">
      <c r="A6608" s="779"/>
      <c r="H6608" s="780">
        <f t="shared" si="66"/>
        <v>51</v>
      </c>
    </row>
    <row r="6609">
      <c r="A6609" s="779"/>
      <c r="H6609" s="780">
        <f t="shared" si="66"/>
        <v>52</v>
      </c>
    </row>
    <row r="6610">
      <c r="A6610" s="779"/>
      <c r="H6610" s="780">
        <f t="shared" si="66"/>
        <v>53</v>
      </c>
    </row>
    <row r="6611">
      <c r="A6611" s="779"/>
      <c r="H6611" s="780">
        <f t="shared" si="66"/>
        <v>54</v>
      </c>
    </row>
    <row r="6612">
      <c r="A6612" s="779"/>
      <c r="H6612" s="780">
        <f t="shared" si="66"/>
        <v>55</v>
      </c>
    </row>
    <row r="6613">
      <c r="A6613" s="779"/>
      <c r="H6613" s="780">
        <f t="shared" si="66"/>
        <v>56</v>
      </c>
    </row>
    <row r="6614">
      <c r="A6614" s="779"/>
      <c r="H6614" s="780">
        <f t="shared" si="66"/>
        <v>57</v>
      </c>
    </row>
    <row r="6615">
      <c r="A6615" s="779"/>
      <c r="H6615" s="780">
        <f t="shared" si="66"/>
        <v>58</v>
      </c>
    </row>
    <row r="6616">
      <c r="A6616" s="779"/>
      <c r="H6616" s="780">
        <f t="shared" si="66"/>
        <v>59</v>
      </c>
    </row>
    <row r="6617">
      <c r="A6617" s="779"/>
      <c r="H6617" s="780">
        <f t="shared" si="66"/>
        <v>60</v>
      </c>
    </row>
    <row r="6618">
      <c r="A6618" s="779"/>
      <c r="H6618" s="780">
        <f t="shared" si="66"/>
        <v>61</v>
      </c>
    </row>
    <row r="6619">
      <c r="A6619" s="779"/>
      <c r="H6619" s="780">
        <f t="shared" si="66"/>
        <v>62</v>
      </c>
    </row>
    <row r="6620">
      <c r="A6620" s="779"/>
      <c r="H6620" s="780">
        <f t="shared" si="66"/>
        <v>63</v>
      </c>
    </row>
    <row r="6621">
      <c r="A6621" s="779"/>
      <c r="H6621" s="780">
        <f t="shared" si="66"/>
        <v>64</v>
      </c>
    </row>
    <row r="6622">
      <c r="A6622" s="779"/>
      <c r="H6622" s="780">
        <f t="shared" si="66"/>
        <v>65</v>
      </c>
    </row>
    <row r="6623">
      <c r="A6623" s="779"/>
      <c r="H6623" s="780">
        <f t="shared" si="66"/>
        <v>66</v>
      </c>
    </row>
    <row r="6624">
      <c r="A6624" s="779"/>
      <c r="H6624" s="780">
        <f t="shared" si="66"/>
        <v>67</v>
      </c>
    </row>
    <row r="6625">
      <c r="A6625" s="779"/>
      <c r="H6625" s="780">
        <f t="shared" si="66"/>
        <v>68</v>
      </c>
    </row>
    <row r="6626">
      <c r="A6626" s="779"/>
      <c r="H6626" s="780">
        <f t="shared" si="66"/>
        <v>69</v>
      </c>
    </row>
    <row r="6627">
      <c r="A6627" s="779"/>
      <c r="H6627" s="780">
        <f t="shared" si="66"/>
        <v>70</v>
      </c>
    </row>
    <row r="6628">
      <c r="A6628" s="779"/>
      <c r="H6628" s="780">
        <f t="shared" si="66"/>
        <v>71</v>
      </c>
    </row>
    <row r="6629">
      <c r="A6629" s="779"/>
      <c r="H6629" s="780">
        <f t="shared" si="66"/>
        <v>72</v>
      </c>
    </row>
    <row r="6630">
      <c r="A6630" s="779"/>
      <c r="H6630" s="780">
        <f t="shared" si="66"/>
        <v>73</v>
      </c>
    </row>
    <row r="6631">
      <c r="A6631" s="779"/>
      <c r="H6631" s="780">
        <f t="shared" si="66"/>
        <v>74</v>
      </c>
    </row>
    <row r="6632">
      <c r="A6632" s="779"/>
      <c r="H6632" s="780">
        <f t="shared" si="66"/>
        <v>75</v>
      </c>
    </row>
    <row r="6633">
      <c r="A6633" s="779"/>
      <c r="H6633" s="780">
        <f t="shared" si="66"/>
        <v>76</v>
      </c>
    </row>
    <row r="6634">
      <c r="A6634" s="779"/>
      <c r="H6634" s="780">
        <f t="shared" si="66"/>
        <v>77</v>
      </c>
    </row>
    <row r="6635">
      <c r="A6635" s="779"/>
      <c r="H6635" s="780">
        <f t="shared" si="66"/>
        <v>78</v>
      </c>
    </row>
    <row r="6636">
      <c r="A6636" s="779"/>
      <c r="H6636" s="780">
        <f t="shared" si="66"/>
        <v>79</v>
      </c>
    </row>
    <row r="6637">
      <c r="A6637" s="779"/>
      <c r="H6637" s="780">
        <f t="shared" si="66"/>
        <v>80</v>
      </c>
    </row>
    <row r="6638">
      <c r="A6638" s="779"/>
      <c r="H6638" s="780">
        <f t="shared" si="66"/>
        <v>81</v>
      </c>
    </row>
    <row r="6639">
      <c r="A6639" s="779"/>
      <c r="H6639" s="780">
        <f t="shared" si="66"/>
        <v>82</v>
      </c>
    </row>
    <row r="6640">
      <c r="A6640" s="779"/>
      <c r="H6640" s="780">
        <f t="shared" si="66"/>
        <v>83</v>
      </c>
    </row>
    <row r="6641">
      <c r="A6641" s="779"/>
      <c r="H6641" s="780">
        <f t="shared" si="66"/>
        <v>84</v>
      </c>
    </row>
    <row r="6642">
      <c r="A6642" s="779"/>
      <c r="H6642" s="780">
        <f t="shared" si="66"/>
        <v>85</v>
      </c>
    </row>
    <row r="6643">
      <c r="A6643" s="779"/>
      <c r="H6643" s="780">
        <f t="shared" si="66"/>
        <v>86</v>
      </c>
    </row>
    <row r="6644">
      <c r="A6644" s="779"/>
      <c r="H6644" s="780">
        <f t="shared" si="66"/>
        <v>87</v>
      </c>
    </row>
    <row r="6645">
      <c r="A6645" s="779"/>
      <c r="H6645" s="780">
        <f t="shared" si="66"/>
        <v>88</v>
      </c>
    </row>
    <row r="6646">
      <c r="A6646" s="779"/>
      <c r="H6646" s="780">
        <f t="shared" si="66"/>
        <v>89</v>
      </c>
    </row>
    <row r="6647">
      <c r="A6647" s="779"/>
      <c r="H6647" s="780">
        <f t="shared" si="66"/>
        <v>90</v>
      </c>
    </row>
    <row r="6648">
      <c r="A6648" s="779"/>
      <c r="H6648" s="780">
        <f t="shared" si="66"/>
        <v>91</v>
      </c>
    </row>
    <row r="6649">
      <c r="A6649" s="779"/>
      <c r="H6649" s="780">
        <f t="shared" si="66"/>
        <v>92</v>
      </c>
    </row>
    <row r="6650">
      <c r="A6650" s="779"/>
      <c r="H6650" s="780">
        <f t="shared" si="66"/>
        <v>93</v>
      </c>
    </row>
    <row r="6651">
      <c r="A6651" s="779"/>
      <c r="H6651" s="780">
        <f t="shared" si="66"/>
        <v>94</v>
      </c>
    </row>
    <row r="6652">
      <c r="A6652" s="779"/>
      <c r="H6652" s="780">
        <f t="shared" si="66"/>
        <v>95</v>
      </c>
    </row>
    <row r="6653">
      <c r="A6653" s="779"/>
      <c r="H6653" s="780">
        <f t="shared" si="66"/>
        <v>96</v>
      </c>
    </row>
    <row r="6654">
      <c r="A6654" s="779"/>
      <c r="H6654" s="780">
        <f t="shared" si="66"/>
        <v>97</v>
      </c>
    </row>
    <row r="6655">
      <c r="A6655" s="779"/>
      <c r="H6655" s="780">
        <f t="shared" si="66"/>
        <v>98</v>
      </c>
    </row>
    <row r="6656">
      <c r="A6656" s="779"/>
      <c r="H6656" s="780">
        <f t="shared" si="66"/>
        <v>99</v>
      </c>
    </row>
    <row r="6657">
      <c r="A6657" s="779"/>
      <c r="H6657" s="780">
        <f t="shared" si="66"/>
        <v>100</v>
      </c>
    </row>
    <row r="6658">
      <c r="A6658" s="779"/>
      <c r="H6658" s="780"/>
    </row>
    <row r="6659">
      <c r="A6659" s="779"/>
      <c r="H6659" s="780"/>
    </row>
    <row r="6660">
      <c r="A6660" s="779"/>
      <c r="H6660" s="780"/>
    </row>
    <row r="6661">
      <c r="A6661" s="779"/>
      <c r="H6661" s="785">
        <v>1.0</v>
      </c>
    </row>
    <row r="6662">
      <c r="A6662" s="779"/>
      <c r="H6662" s="780">
        <f t="shared" ref="H6662:H6760" si="67">1+H6661</f>
        <v>2</v>
      </c>
    </row>
    <row r="6663">
      <c r="A6663" s="779"/>
      <c r="H6663" s="780">
        <f t="shared" si="67"/>
        <v>3</v>
      </c>
    </row>
    <row r="6664">
      <c r="A6664" s="779"/>
      <c r="H6664" s="780">
        <f t="shared" si="67"/>
        <v>4</v>
      </c>
    </row>
    <row r="6665">
      <c r="A6665" s="779"/>
      <c r="H6665" s="780">
        <f t="shared" si="67"/>
        <v>5</v>
      </c>
    </row>
    <row r="6666">
      <c r="A6666" s="779"/>
      <c r="H6666" s="780">
        <f t="shared" si="67"/>
        <v>6</v>
      </c>
    </row>
    <row r="6667">
      <c r="A6667" s="779"/>
      <c r="H6667" s="780">
        <f t="shared" si="67"/>
        <v>7</v>
      </c>
    </row>
    <row r="6668">
      <c r="A6668" s="779"/>
      <c r="H6668" s="780">
        <f t="shared" si="67"/>
        <v>8</v>
      </c>
    </row>
    <row r="6669">
      <c r="A6669" s="779"/>
      <c r="H6669" s="780">
        <f t="shared" si="67"/>
        <v>9</v>
      </c>
    </row>
    <row r="6670">
      <c r="A6670" s="779"/>
      <c r="H6670" s="780">
        <f t="shared" si="67"/>
        <v>10</v>
      </c>
    </row>
    <row r="6671">
      <c r="A6671" s="779"/>
      <c r="H6671" s="780">
        <f t="shared" si="67"/>
        <v>11</v>
      </c>
    </row>
    <row r="6672">
      <c r="A6672" s="779"/>
      <c r="H6672" s="780">
        <f t="shared" si="67"/>
        <v>12</v>
      </c>
    </row>
    <row r="6673">
      <c r="A6673" s="779"/>
      <c r="H6673" s="780">
        <f t="shared" si="67"/>
        <v>13</v>
      </c>
    </row>
    <row r="6674">
      <c r="A6674" s="779"/>
      <c r="H6674" s="780">
        <f t="shared" si="67"/>
        <v>14</v>
      </c>
    </row>
    <row r="6675">
      <c r="A6675" s="779"/>
      <c r="H6675" s="780">
        <f t="shared" si="67"/>
        <v>15</v>
      </c>
    </row>
    <row r="6676">
      <c r="A6676" s="779"/>
      <c r="H6676" s="780">
        <f t="shared" si="67"/>
        <v>16</v>
      </c>
    </row>
    <row r="6677">
      <c r="A6677" s="779"/>
      <c r="H6677" s="780">
        <f t="shared" si="67"/>
        <v>17</v>
      </c>
    </row>
    <row r="6678">
      <c r="A6678" s="779"/>
      <c r="H6678" s="780">
        <f t="shared" si="67"/>
        <v>18</v>
      </c>
    </row>
    <row r="6679">
      <c r="A6679" s="779"/>
      <c r="H6679" s="780">
        <f t="shared" si="67"/>
        <v>19</v>
      </c>
    </row>
    <row r="6680">
      <c r="A6680" s="779"/>
      <c r="H6680" s="780">
        <f t="shared" si="67"/>
        <v>20</v>
      </c>
    </row>
    <row r="6681">
      <c r="A6681" s="779"/>
      <c r="H6681" s="780">
        <f t="shared" si="67"/>
        <v>21</v>
      </c>
    </row>
    <row r="6682">
      <c r="A6682" s="779"/>
      <c r="H6682" s="780">
        <f t="shared" si="67"/>
        <v>22</v>
      </c>
    </row>
    <row r="6683">
      <c r="A6683" s="779"/>
      <c r="H6683" s="780">
        <f t="shared" si="67"/>
        <v>23</v>
      </c>
    </row>
    <row r="6684">
      <c r="A6684" s="779"/>
      <c r="H6684" s="780">
        <f t="shared" si="67"/>
        <v>24</v>
      </c>
    </row>
    <row r="6685">
      <c r="A6685" s="779"/>
      <c r="H6685" s="780">
        <f t="shared" si="67"/>
        <v>25</v>
      </c>
    </row>
    <row r="6686">
      <c r="A6686" s="779"/>
      <c r="H6686" s="780">
        <f t="shared" si="67"/>
        <v>26</v>
      </c>
    </row>
    <row r="6687">
      <c r="A6687" s="779"/>
      <c r="H6687" s="780">
        <f t="shared" si="67"/>
        <v>27</v>
      </c>
    </row>
    <row r="6688">
      <c r="A6688" s="779"/>
      <c r="H6688" s="780">
        <f t="shared" si="67"/>
        <v>28</v>
      </c>
    </row>
    <row r="6689">
      <c r="A6689" s="779"/>
      <c r="H6689" s="780">
        <f t="shared" si="67"/>
        <v>29</v>
      </c>
    </row>
    <row r="6690">
      <c r="A6690" s="779"/>
      <c r="H6690" s="780">
        <f t="shared" si="67"/>
        <v>30</v>
      </c>
    </row>
    <row r="6691">
      <c r="A6691" s="779"/>
      <c r="H6691" s="780">
        <f t="shared" si="67"/>
        <v>31</v>
      </c>
    </row>
    <row r="6692">
      <c r="A6692" s="779"/>
      <c r="H6692" s="780">
        <f t="shared" si="67"/>
        <v>32</v>
      </c>
    </row>
    <row r="6693">
      <c r="A6693" s="779"/>
      <c r="H6693" s="780">
        <f t="shared" si="67"/>
        <v>33</v>
      </c>
    </row>
    <row r="6694">
      <c r="A6694" s="779"/>
      <c r="H6694" s="780">
        <f t="shared" si="67"/>
        <v>34</v>
      </c>
    </row>
    <row r="6695">
      <c r="A6695" s="779"/>
      <c r="H6695" s="780">
        <f t="shared" si="67"/>
        <v>35</v>
      </c>
    </row>
    <row r="6696">
      <c r="A6696" s="779"/>
      <c r="H6696" s="780">
        <f t="shared" si="67"/>
        <v>36</v>
      </c>
    </row>
    <row r="6697">
      <c r="A6697" s="779"/>
      <c r="H6697" s="780">
        <f t="shared" si="67"/>
        <v>37</v>
      </c>
    </row>
    <row r="6698">
      <c r="A6698" s="779"/>
      <c r="H6698" s="780">
        <f t="shared" si="67"/>
        <v>38</v>
      </c>
    </row>
    <row r="6699">
      <c r="A6699" s="779"/>
      <c r="H6699" s="780">
        <f t="shared" si="67"/>
        <v>39</v>
      </c>
    </row>
    <row r="6700">
      <c r="A6700" s="779"/>
      <c r="H6700" s="780">
        <f t="shared" si="67"/>
        <v>40</v>
      </c>
    </row>
    <row r="6701">
      <c r="A6701" s="779"/>
      <c r="H6701" s="780">
        <f t="shared" si="67"/>
        <v>41</v>
      </c>
    </row>
    <row r="6702">
      <c r="A6702" s="779"/>
      <c r="H6702" s="780">
        <f t="shared" si="67"/>
        <v>42</v>
      </c>
    </row>
    <row r="6703">
      <c r="A6703" s="779"/>
      <c r="H6703" s="780">
        <f t="shared" si="67"/>
        <v>43</v>
      </c>
    </row>
    <row r="6704">
      <c r="A6704" s="779"/>
      <c r="H6704" s="780">
        <f t="shared" si="67"/>
        <v>44</v>
      </c>
    </row>
    <row r="6705">
      <c r="A6705" s="779"/>
      <c r="H6705" s="780">
        <f t="shared" si="67"/>
        <v>45</v>
      </c>
    </row>
    <row r="6706">
      <c r="A6706" s="779"/>
      <c r="H6706" s="780">
        <f t="shared" si="67"/>
        <v>46</v>
      </c>
    </row>
    <row r="6707">
      <c r="A6707" s="779"/>
      <c r="H6707" s="780">
        <f t="shared" si="67"/>
        <v>47</v>
      </c>
    </row>
    <row r="6708">
      <c r="A6708" s="779"/>
      <c r="H6708" s="780">
        <f t="shared" si="67"/>
        <v>48</v>
      </c>
    </row>
    <row r="6709">
      <c r="A6709" s="779"/>
      <c r="H6709" s="780">
        <f t="shared" si="67"/>
        <v>49</v>
      </c>
    </row>
    <row r="6710">
      <c r="A6710" s="779"/>
      <c r="H6710" s="780">
        <f t="shared" si="67"/>
        <v>50</v>
      </c>
    </row>
    <row r="6711">
      <c r="A6711" s="779"/>
      <c r="H6711" s="780">
        <f t="shared" si="67"/>
        <v>51</v>
      </c>
    </row>
    <row r="6712">
      <c r="A6712" s="779"/>
      <c r="H6712" s="780">
        <f t="shared" si="67"/>
        <v>52</v>
      </c>
    </row>
    <row r="6713">
      <c r="A6713" s="779"/>
      <c r="H6713" s="780">
        <f t="shared" si="67"/>
        <v>53</v>
      </c>
    </row>
    <row r="6714">
      <c r="A6714" s="779"/>
      <c r="H6714" s="780">
        <f t="shared" si="67"/>
        <v>54</v>
      </c>
    </row>
    <row r="6715">
      <c r="A6715" s="779"/>
      <c r="H6715" s="780">
        <f t="shared" si="67"/>
        <v>55</v>
      </c>
    </row>
    <row r="6716">
      <c r="A6716" s="779"/>
      <c r="H6716" s="780">
        <f t="shared" si="67"/>
        <v>56</v>
      </c>
    </row>
    <row r="6717">
      <c r="A6717" s="779"/>
      <c r="H6717" s="780">
        <f t="shared" si="67"/>
        <v>57</v>
      </c>
    </row>
    <row r="6718">
      <c r="A6718" s="779"/>
      <c r="H6718" s="780">
        <f t="shared" si="67"/>
        <v>58</v>
      </c>
    </row>
    <row r="6719">
      <c r="A6719" s="779"/>
      <c r="H6719" s="780">
        <f t="shared" si="67"/>
        <v>59</v>
      </c>
    </row>
    <row r="6720">
      <c r="A6720" s="779"/>
      <c r="H6720" s="780">
        <f t="shared" si="67"/>
        <v>60</v>
      </c>
    </row>
    <row r="6721">
      <c r="A6721" s="779"/>
      <c r="H6721" s="780">
        <f t="shared" si="67"/>
        <v>61</v>
      </c>
    </row>
    <row r="6722">
      <c r="A6722" s="779"/>
      <c r="H6722" s="780">
        <f t="shared" si="67"/>
        <v>62</v>
      </c>
    </row>
    <row r="6723">
      <c r="A6723" s="779"/>
      <c r="H6723" s="780">
        <f t="shared" si="67"/>
        <v>63</v>
      </c>
    </row>
    <row r="6724">
      <c r="A6724" s="779"/>
      <c r="H6724" s="780">
        <f t="shared" si="67"/>
        <v>64</v>
      </c>
    </row>
    <row r="6725">
      <c r="A6725" s="779"/>
      <c r="H6725" s="780">
        <f t="shared" si="67"/>
        <v>65</v>
      </c>
    </row>
    <row r="6726">
      <c r="A6726" s="779"/>
      <c r="H6726" s="780">
        <f t="shared" si="67"/>
        <v>66</v>
      </c>
    </row>
    <row r="6727">
      <c r="A6727" s="779"/>
      <c r="H6727" s="780">
        <f t="shared" si="67"/>
        <v>67</v>
      </c>
    </row>
    <row r="6728">
      <c r="A6728" s="779"/>
      <c r="H6728" s="780">
        <f t="shared" si="67"/>
        <v>68</v>
      </c>
    </row>
    <row r="6729">
      <c r="A6729" s="779"/>
      <c r="H6729" s="780">
        <f t="shared" si="67"/>
        <v>69</v>
      </c>
    </row>
    <row r="6730">
      <c r="A6730" s="779"/>
      <c r="H6730" s="780">
        <f t="shared" si="67"/>
        <v>70</v>
      </c>
    </row>
    <row r="6731">
      <c r="A6731" s="779"/>
      <c r="H6731" s="780">
        <f t="shared" si="67"/>
        <v>71</v>
      </c>
    </row>
    <row r="6732">
      <c r="A6732" s="779"/>
      <c r="H6732" s="780">
        <f t="shared" si="67"/>
        <v>72</v>
      </c>
    </row>
    <row r="6733">
      <c r="A6733" s="779"/>
      <c r="H6733" s="780">
        <f t="shared" si="67"/>
        <v>73</v>
      </c>
    </row>
    <row r="6734">
      <c r="A6734" s="779"/>
      <c r="H6734" s="780">
        <f t="shared" si="67"/>
        <v>74</v>
      </c>
    </row>
    <row r="6735">
      <c r="A6735" s="779"/>
      <c r="H6735" s="780">
        <f t="shared" si="67"/>
        <v>75</v>
      </c>
    </row>
    <row r="6736">
      <c r="A6736" s="779"/>
      <c r="H6736" s="780">
        <f t="shared" si="67"/>
        <v>76</v>
      </c>
    </row>
    <row r="6737">
      <c r="A6737" s="779"/>
      <c r="H6737" s="780">
        <f t="shared" si="67"/>
        <v>77</v>
      </c>
    </row>
    <row r="6738">
      <c r="A6738" s="779"/>
      <c r="H6738" s="780">
        <f t="shared" si="67"/>
        <v>78</v>
      </c>
    </row>
    <row r="6739">
      <c r="A6739" s="779"/>
      <c r="H6739" s="780">
        <f t="shared" si="67"/>
        <v>79</v>
      </c>
    </row>
    <row r="6740">
      <c r="A6740" s="779"/>
      <c r="H6740" s="780">
        <f t="shared" si="67"/>
        <v>80</v>
      </c>
    </row>
    <row r="6741">
      <c r="A6741" s="779"/>
      <c r="H6741" s="780">
        <f t="shared" si="67"/>
        <v>81</v>
      </c>
    </row>
    <row r="6742">
      <c r="A6742" s="779"/>
      <c r="H6742" s="780">
        <f t="shared" si="67"/>
        <v>82</v>
      </c>
    </row>
    <row r="6743">
      <c r="A6743" s="779"/>
      <c r="H6743" s="780">
        <f t="shared" si="67"/>
        <v>83</v>
      </c>
    </row>
    <row r="6744">
      <c r="A6744" s="779"/>
      <c r="H6744" s="780">
        <f t="shared" si="67"/>
        <v>84</v>
      </c>
    </row>
    <row r="6745">
      <c r="A6745" s="779"/>
      <c r="H6745" s="780">
        <f t="shared" si="67"/>
        <v>85</v>
      </c>
    </row>
    <row r="6746">
      <c r="A6746" s="779"/>
      <c r="H6746" s="780">
        <f t="shared" si="67"/>
        <v>86</v>
      </c>
    </row>
    <row r="6747">
      <c r="A6747" s="779"/>
      <c r="H6747" s="780">
        <f t="shared" si="67"/>
        <v>87</v>
      </c>
    </row>
    <row r="6748">
      <c r="A6748" s="779"/>
      <c r="H6748" s="780">
        <f t="shared" si="67"/>
        <v>88</v>
      </c>
    </row>
    <row r="6749">
      <c r="A6749" s="779"/>
      <c r="H6749" s="780">
        <f t="shared" si="67"/>
        <v>89</v>
      </c>
    </row>
    <row r="6750">
      <c r="A6750" s="779"/>
      <c r="H6750" s="780">
        <f t="shared" si="67"/>
        <v>90</v>
      </c>
    </row>
    <row r="6751">
      <c r="A6751" s="779"/>
      <c r="H6751" s="780">
        <f t="shared" si="67"/>
        <v>91</v>
      </c>
    </row>
    <row r="6752">
      <c r="A6752" s="779"/>
      <c r="H6752" s="780">
        <f t="shared" si="67"/>
        <v>92</v>
      </c>
    </row>
    <row r="6753">
      <c r="A6753" s="779"/>
      <c r="H6753" s="780">
        <f t="shared" si="67"/>
        <v>93</v>
      </c>
    </row>
    <row r="6754">
      <c r="A6754" s="779"/>
      <c r="H6754" s="780">
        <f t="shared" si="67"/>
        <v>94</v>
      </c>
    </row>
    <row r="6755">
      <c r="A6755" s="779"/>
      <c r="H6755" s="780">
        <f t="shared" si="67"/>
        <v>95</v>
      </c>
    </row>
    <row r="6756">
      <c r="A6756" s="779"/>
      <c r="H6756" s="780">
        <f t="shared" si="67"/>
        <v>96</v>
      </c>
    </row>
    <row r="6757">
      <c r="A6757" s="779"/>
      <c r="H6757" s="780">
        <f t="shared" si="67"/>
        <v>97</v>
      </c>
    </row>
    <row r="6758">
      <c r="A6758" s="779"/>
      <c r="H6758" s="780">
        <f t="shared" si="67"/>
        <v>98</v>
      </c>
    </row>
    <row r="6759">
      <c r="A6759" s="779"/>
      <c r="H6759" s="780">
        <f t="shared" si="67"/>
        <v>99</v>
      </c>
    </row>
    <row r="6760">
      <c r="A6760" s="779"/>
      <c r="H6760" s="780">
        <f t="shared" si="67"/>
        <v>100</v>
      </c>
    </row>
    <row r="6761">
      <c r="A6761" s="779"/>
      <c r="H6761" s="780"/>
    </row>
    <row r="6762">
      <c r="A6762" s="779"/>
      <c r="H6762" s="780"/>
    </row>
    <row r="6763">
      <c r="A6763" s="779"/>
      <c r="H6763" s="780"/>
    </row>
    <row r="6764">
      <c r="A6764" s="779"/>
      <c r="H6764" s="780"/>
    </row>
  </sheetData>
  <mergeCells count="1">
    <mergeCell ref="B2:E2"/>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4C00"/>
    <outlinePr summaryBelow="0" summaryRight="0"/>
  </sheetPr>
  <sheetViews>
    <sheetView workbookViewId="0"/>
  </sheetViews>
  <sheetFormatPr customHeight="1" defaultColWidth="14.43" defaultRowHeight="15.0"/>
  <cols>
    <col customWidth="1" min="1" max="1" width="40.0"/>
    <col customWidth="1" min="2" max="2" width="16.29"/>
    <col customWidth="1" min="3" max="3" width="27.14"/>
    <col customWidth="1" min="4" max="4" width="26.86"/>
    <col customWidth="1" min="5" max="14" width="39.71"/>
  </cols>
  <sheetData>
    <row r="1" ht="35.25" customHeight="1">
      <c r="A1" s="32" t="s">
        <v>18</v>
      </c>
      <c r="B1" s="32"/>
      <c r="C1" s="32"/>
      <c r="D1" s="32"/>
      <c r="E1" s="32"/>
      <c r="F1" s="32"/>
      <c r="G1" s="32"/>
      <c r="H1" s="32"/>
      <c r="I1" s="32"/>
      <c r="J1" s="32"/>
      <c r="K1" s="32"/>
      <c r="L1" s="32"/>
      <c r="M1" s="32"/>
      <c r="N1" s="32"/>
    </row>
    <row r="2">
      <c r="A2" s="33"/>
      <c r="B2" s="34"/>
      <c r="C2" s="34"/>
      <c r="D2" s="35"/>
      <c r="E2" s="36"/>
      <c r="F2" s="37"/>
      <c r="G2" s="38"/>
      <c r="H2" s="39"/>
      <c r="I2" s="40"/>
      <c r="J2" s="41"/>
      <c r="K2" s="42"/>
      <c r="L2" s="42"/>
      <c r="M2" s="42"/>
      <c r="N2" s="43"/>
    </row>
    <row r="3" ht="16.5" customHeight="1">
      <c r="A3" s="44"/>
      <c r="B3" s="45"/>
      <c r="C3" s="45"/>
      <c r="D3" s="46"/>
      <c r="E3" s="47"/>
      <c r="F3" s="48"/>
      <c r="G3" s="49"/>
      <c r="H3" s="49"/>
      <c r="I3" s="49"/>
      <c r="J3" s="50"/>
      <c r="N3" s="51"/>
    </row>
    <row r="4" ht="16.5" customHeight="1">
      <c r="A4" s="44"/>
      <c r="B4" s="45"/>
      <c r="C4" s="45"/>
      <c r="D4" s="46"/>
      <c r="E4" s="47"/>
      <c r="F4" s="48"/>
      <c r="G4" s="49"/>
      <c r="H4" s="49"/>
      <c r="I4" s="49"/>
      <c r="J4" s="50"/>
      <c r="N4" s="51"/>
    </row>
    <row r="5" ht="16.5" customHeight="1">
      <c r="A5" s="44"/>
      <c r="B5" s="45"/>
      <c r="C5" s="45"/>
      <c r="D5" s="46"/>
      <c r="E5" s="47"/>
      <c r="F5" s="48"/>
      <c r="G5" s="49"/>
      <c r="H5" s="49"/>
      <c r="I5" s="49"/>
      <c r="J5" s="50"/>
      <c r="N5" s="51"/>
    </row>
    <row r="6" ht="16.5" customHeight="1">
      <c r="A6" s="44"/>
      <c r="B6" s="45"/>
      <c r="C6" s="45"/>
      <c r="D6" s="46"/>
      <c r="E6" s="47"/>
      <c r="F6" s="48"/>
      <c r="G6" s="49"/>
      <c r="H6" s="49"/>
      <c r="I6" s="49"/>
      <c r="J6" s="50"/>
      <c r="N6" s="51"/>
    </row>
    <row r="7" ht="16.5" customHeight="1">
      <c r="A7" s="44"/>
      <c r="B7" s="45"/>
      <c r="C7" s="45"/>
      <c r="D7" s="46"/>
      <c r="E7" s="47"/>
      <c r="F7" s="48"/>
      <c r="G7" s="49"/>
      <c r="H7" s="49"/>
      <c r="I7" s="49"/>
      <c r="J7" s="50"/>
      <c r="N7" s="51"/>
    </row>
    <row r="8" ht="16.5" customHeight="1">
      <c r="A8" s="44"/>
      <c r="B8" s="45"/>
      <c r="C8" s="45"/>
      <c r="D8" s="46"/>
      <c r="E8" s="47"/>
      <c r="F8" s="48"/>
      <c r="G8" s="49"/>
      <c r="H8" s="49"/>
      <c r="I8" s="49"/>
      <c r="J8" s="50"/>
      <c r="N8" s="51"/>
    </row>
    <row r="9" ht="16.5" customHeight="1">
      <c r="A9" s="44"/>
      <c r="B9" s="45"/>
      <c r="C9" s="45"/>
      <c r="D9" s="46"/>
      <c r="E9" s="47"/>
      <c r="F9" s="48"/>
      <c r="G9" s="49"/>
      <c r="H9" s="49"/>
      <c r="I9" s="49"/>
      <c r="J9" s="50"/>
      <c r="N9" s="51"/>
    </row>
    <row r="10" ht="16.5" customHeight="1">
      <c r="A10" s="44"/>
      <c r="B10" s="45"/>
      <c r="C10" s="45"/>
      <c r="D10" s="46"/>
      <c r="E10" s="47"/>
      <c r="F10" s="48"/>
      <c r="G10" s="49"/>
      <c r="H10" s="49"/>
      <c r="I10" s="49"/>
      <c r="J10" s="50"/>
      <c r="N10" s="51"/>
    </row>
    <row r="11" ht="16.5" customHeight="1">
      <c r="A11" s="44"/>
      <c r="B11" s="45"/>
      <c r="C11" s="45"/>
      <c r="D11" s="46"/>
      <c r="E11" s="47"/>
      <c r="F11" s="48"/>
      <c r="G11" s="49"/>
      <c r="H11" s="49"/>
      <c r="I11" s="49"/>
      <c r="J11" s="50"/>
      <c r="N11" s="51"/>
    </row>
    <row r="12" ht="16.5" customHeight="1">
      <c r="A12" s="44"/>
      <c r="B12" s="45"/>
      <c r="C12" s="45"/>
      <c r="D12" s="46"/>
      <c r="E12" s="47"/>
      <c r="F12" s="48"/>
      <c r="G12" s="49"/>
      <c r="H12" s="49"/>
      <c r="I12" s="49"/>
      <c r="J12" s="50"/>
      <c r="N12" s="51"/>
    </row>
    <row r="13" ht="16.5" customHeight="1">
      <c r="A13" s="44"/>
      <c r="B13" s="45"/>
      <c r="C13" s="45"/>
      <c r="D13" s="46"/>
      <c r="E13" s="47"/>
      <c r="F13" s="48"/>
      <c r="G13" s="49"/>
      <c r="H13" s="49"/>
      <c r="I13" s="49"/>
      <c r="J13" s="50"/>
      <c r="N13" s="51"/>
    </row>
    <row r="14" ht="16.5" customHeight="1">
      <c r="A14" s="44"/>
      <c r="B14" s="45"/>
      <c r="C14" s="45"/>
      <c r="D14" s="46"/>
      <c r="E14" s="47"/>
      <c r="F14" s="48"/>
      <c r="G14" s="49"/>
      <c r="H14" s="49"/>
      <c r="I14" s="49"/>
      <c r="J14" s="50"/>
      <c r="N14" s="51"/>
    </row>
    <row r="15" ht="16.5" customHeight="1">
      <c r="A15" s="44"/>
      <c r="B15" s="45"/>
      <c r="C15" s="45"/>
      <c r="D15" s="46"/>
      <c r="E15" s="47"/>
      <c r="F15" s="48"/>
      <c r="G15" s="49"/>
      <c r="H15" s="49"/>
      <c r="I15" s="49"/>
      <c r="J15" s="50"/>
      <c r="N15" s="51"/>
    </row>
    <row r="16" ht="16.5" customHeight="1">
      <c r="A16" s="44"/>
      <c r="B16" s="45"/>
      <c r="C16" s="45"/>
      <c r="D16" s="46"/>
      <c r="E16" s="47"/>
      <c r="F16" s="48"/>
      <c r="G16" s="49"/>
      <c r="H16" s="49"/>
      <c r="I16" s="49"/>
      <c r="J16" s="50"/>
      <c r="N16" s="51"/>
    </row>
    <row r="17" ht="16.5" customHeight="1">
      <c r="A17" s="44"/>
      <c r="B17" s="45"/>
      <c r="C17" s="45"/>
      <c r="D17" s="46"/>
      <c r="E17" s="47"/>
      <c r="F17" s="48"/>
      <c r="G17" s="49"/>
      <c r="H17" s="49"/>
      <c r="I17" s="49"/>
      <c r="J17" s="50"/>
      <c r="N17" s="51"/>
    </row>
    <row r="18" ht="16.5" customHeight="1">
      <c r="A18" s="44"/>
      <c r="B18" s="45"/>
      <c r="C18" s="45"/>
      <c r="D18" s="46"/>
      <c r="E18" s="47"/>
      <c r="F18" s="48"/>
      <c r="G18" s="49"/>
      <c r="H18" s="49"/>
      <c r="I18" s="49"/>
      <c r="J18" s="50"/>
      <c r="N18" s="51"/>
    </row>
    <row r="19" ht="16.5" customHeight="1">
      <c r="A19" s="44"/>
      <c r="B19" s="45"/>
      <c r="C19" s="45"/>
      <c r="D19" s="46"/>
      <c r="E19" s="47"/>
      <c r="F19" s="48"/>
      <c r="G19" s="49"/>
      <c r="H19" s="49"/>
      <c r="I19" s="49"/>
      <c r="J19" s="50"/>
      <c r="N19" s="51"/>
    </row>
    <row r="20" ht="16.5" customHeight="1">
      <c r="A20" s="44"/>
      <c r="B20" s="45"/>
      <c r="C20" s="45"/>
      <c r="D20" s="46"/>
      <c r="E20" s="47"/>
      <c r="F20" s="48"/>
      <c r="G20" s="52" t="s">
        <v>19</v>
      </c>
      <c r="H20" s="53"/>
      <c r="I20" s="54"/>
      <c r="J20" s="50"/>
      <c r="N20" s="51"/>
    </row>
    <row r="21" ht="16.5" customHeight="1">
      <c r="A21" s="44"/>
      <c r="B21" s="45"/>
      <c r="C21" s="45"/>
      <c r="D21" s="46"/>
      <c r="E21" s="47"/>
      <c r="F21" s="48"/>
      <c r="G21" s="55"/>
      <c r="H21" s="56"/>
      <c r="I21" s="57"/>
      <c r="J21" s="50"/>
      <c r="N21" s="51"/>
    </row>
    <row r="22" ht="16.5" customHeight="1">
      <c r="A22" s="58"/>
      <c r="B22" s="59"/>
      <c r="C22" s="59"/>
      <c r="D22" s="60"/>
      <c r="E22" s="61"/>
      <c r="F22" s="62"/>
      <c r="G22" s="63"/>
      <c r="H22" s="63"/>
      <c r="I22" s="63"/>
      <c r="J22" s="64"/>
      <c r="K22" s="65"/>
      <c r="L22" s="65"/>
      <c r="M22" s="65"/>
      <c r="N22" s="66"/>
    </row>
    <row r="23">
      <c r="A23" s="67"/>
      <c r="B23" s="67" t="s">
        <v>20</v>
      </c>
      <c r="C23" s="67" t="s">
        <v>21</v>
      </c>
      <c r="D23" s="68" t="s">
        <v>22</v>
      </c>
      <c r="E23" s="69" t="s">
        <v>23</v>
      </c>
      <c r="F23" s="69" t="s">
        <v>24</v>
      </c>
      <c r="G23" s="69" t="s">
        <v>25</v>
      </c>
      <c r="H23" s="69" t="s">
        <v>26</v>
      </c>
      <c r="I23" s="69" t="s">
        <v>27</v>
      </c>
      <c r="J23" s="69" t="s">
        <v>28</v>
      </c>
      <c r="K23" s="69" t="s">
        <v>29</v>
      </c>
      <c r="L23" s="69" t="s">
        <v>30</v>
      </c>
      <c r="M23" s="69" t="s">
        <v>31</v>
      </c>
      <c r="N23" s="69" t="s">
        <v>32</v>
      </c>
    </row>
    <row r="24" ht="18.0" customHeight="1">
      <c r="A24" s="70" t="s">
        <v>33</v>
      </c>
      <c r="B24" s="71">
        <v>8.0</v>
      </c>
      <c r="C24" s="72"/>
      <c r="D24" s="73" t="s">
        <v>34</v>
      </c>
      <c r="E24" s="74" t="s">
        <v>35</v>
      </c>
      <c r="F24" s="72"/>
      <c r="G24" s="75"/>
      <c r="H24" s="75"/>
      <c r="I24" s="75"/>
      <c r="J24" s="75"/>
      <c r="K24" s="70"/>
      <c r="L24" s="70"/>
      <c r="M24" s="70"/>
      <c r="N24" s="70"/>
    </row>
    <row r="25" ht="18.0" customHeight="1">
      <c r="A25" s="76" t="s">
        <v>36</v>
      </c>
      <c r="B25" s="77">
        <v>9.0</v>
      </c>
      <c r="C25" s="78"/>
      <c r="D25" s="79" t="s">
        <v>34</v>
      </c>
      <c r="E25" s="80"/>
      <c r="F25" s="81"/>
      <c r="G25" s="82"/>
      <c r="H25" s="82"/>
      <c r="I25" s="82"/>
      <c r="J25" s="82"/>
      <c r="K25" s="83"/>
      <c r="L25" s="83"/>
      <c r="M25" s="83"/>
      <c r="N25" s="83"/>
    </row>
    <row r="26" ht="18.0" customHeight="1">
      <c r="A26" s="76" t="s">
        <v>37</v>
      </c>
      <c r="B26" s="77">
        <v>7.0</v>
      </c>
      <c r="C26" s="78"/>
      <c r="D26" s="79" t="s">
        <v>34</v>
      </c>
      <c r="E26" s="80"/>
      <c r="F26" s="81"/>
      <c r="G26" s="82"/>
      <c r="H26" s="82"/>
      <c r="I26" s="82"/>
      <c r="J26" s="82"/>
      <c r="K26" s="83"/>
      <c r="L26" s="83"/>
      <c r="M26" s="83"/>
      <c r="N26" s="83"/>
    </row>
    <row r="27" ht="18.0" customHeight="1">
      <c r="A27" s="76" t="s">
        <v>38</v>
      </c>
      <c r="B27" s="77">
        <v>10.0</v>
      </c>
      <c r="C27" s="78"/>
      <c r="D27" s="79" t="s">
        <v>34</v>
      </c>
      <c r="E27" s="84" t="s">
        <v>39</v>
      </c>
      <c r="F27" s="81"/>
      <c r="G27" s="82"/>
      <c r="H27" s="82"/>
      <c r="I27" s="82"/>
      <c r="J27" s="82"/>
      <c r="K27" s="83"/>
      <c r="L27" s="83"/>
      <c r="M27" s="83"/>
      <c r="N27" s="83"/>
    </row>
    <row r="28" ht="18.0" customHeight="1">
      <c r="A28" s="76" t="s">
        <v>40</v>
      </c>
      <c r="B28" s="77">
        <v>13.0</v>
      </c>
      <c r="C28" s="78"/>
      <c r="D28" s="79" t="s">
        <v>41</v>
      </c>
      <c r="E28" s="84" t="s">
        <v>42</v>
      </c>
      <c r="F28" s="81"/>
      <c r="G28" s="82"/>
      <c r="H28" s="82"/>
      <c r="I28" s="82"/>
      <c r="J28" s="82"/>
      <c r="K28" s="83"/>
      <c r="L28" s="83"/>
      <c r="M28" s="83"/>
      <c r="N28" s="83"/>
    </row>
    <row r="29" ht="18.0" customHeight="1">
      <c r="A29" s="76" t="s">
        <v>43</v>
      </c>
      <c r="B29" s="77">
        <v>12.0</v>
      </c>
      <c r="C29" s="78"/>
      <c r="D29" s="79" t="s">
        <v>41</v>
      </c>
      <c r="E29" s="84" t="s">
        <v>42</v>
      </c>
      <c r="F29" s="81"/>
      <c r="G29" s="82"/>
      <c r="H29" s="82"/>
      <c r="I29" s="82"/>
      <c r="J29" s="82"/>
      <c r="K29" s="83"/>
      <c r="L29" s="83"/>
      <c r="M29" s="83"/>
      <c r="N29" s="83"/>
    </row>
    <row r="30" ht="18.0" customHeight="1">
      <c r="A30" s="76" t="s">
        <v>44</v>
      </c>
      <c r="B30" s="77">
        <v>10.0</v>
      </c>
      <c r="C30" s="78"/>
      <c r="D30" s="79" t="s">
        <v>41</v>
      </c>
      <c r="E30" s="84" t="s">
        <v>42</v>
      </c>
      <c r="F30" s="81"/>
      <c r="G30" s="82"/>
      <c r="H30" s="82"/>
      <c r="I30" s="82"/>
      <c r="J30" s="82"/>
      <c r="K30" s="83"/>
      <c r="L30" s="83"/>
      <c r="M30" s="83"/>
      <c r="N30" s="83"/>
    </row>
    <row r="31" ht="18.0" customHeight="1">
      <c r="A31" s="76" t="s">
        <v>45</v>
      </c>
      <c r="B31" s="77">
        <v>19.0</v>
      </c>
      <c r="C31" s="78"/>
      <c r="D31" s="79" t="s">
        <v>46</v>
      </c>
      <c r="E31" s="84" t="s">
        <v>47</v>
      </c>
      <c r="F31" s="81"/>
      <c r="G31" s="82"/>
      <c r="H31" s="82"/>
      <c r="I31" s="82"/>
      <c r="J31" s="82"/>
      <c r="K31" s="83"/>
      <c r="L31" s="83"/>
      <c r="M31" s="83"/>
      <c r="N31" s="83"/>
    </row>
    <row r="32" ht="18.0" customHeight="1">
      <c r="A32" s="76" t="s">
        <v>48</v>
      </c>
      <c r="B32" s="77">
        <v>25.0</v>
      </c>
      <c r="C32" s="78"/>
      <c r="D32" s="79" t="s">
        <v>46</v>
      </c>
      <c r="E32" s="84" t="s">
        <v>49</v>
      </c>
      <c r="F32" s="76" t="s">
        <v>47</v>
      </c>
      <c r="G32" s="82"/>
      <c r="H32" s="82"/>
      <c r="I32" s="82"/>
      <c r="J32" s="82"/>
      <c r="K32" s="83"/>
      <c r="L32" s="83"/>
      <c r="M32" s="83"/>
      <c r="N32" s="83"/>
    </row>
    <row r="33" ht="18.0" customHeight="1">
      <c r="A33" s="76" t="s">
        <v>50</v>
      </c>
      <c r="B33" s="77">
        <v>21.0</v>
      </c>
      <c r="C33" s="78"/>
      <c r="D33" s="79" t="s">
        <v>46</v>
      </c>
      <c r="E33" s="84" t="s">
        <v>47</v>
      </c>
      <c r="F33" s="81"/>
      <c r="G33" s="82"/>
      <c r="H33" s="82"/>
      <c r="I33" s="82"/>
      <c r="J33" s="82"/>
      <c r="K33" s="83"/>
      <c r="L33" s="83"/>
      <c r="M33" s="83"/>
      <c r="N33" s="83"/>
    </row>
    <row r="34" ht="18.0" customHeight="1">
      <c r="A34" s="76" t="s">
        <v>51</v>
      </c>
      <c r="B34" s="77">
        <v>7.0</v>
      </c>
      <c r="C34" s="78"/>
      <c r="D34" s="79" t="s">
        <v>52</v>
      </c>
      <c r="E34" s="83"/>
      <c r="F34" s="83"/>
      <c r="G34" s="82"/>
      <c r="H34" s="82"/>
      <c r="I34" s="82"/>
      <c r="J34" s="82"/>
      <c r="K34" s="83"/>
      <c r="L34" s="83"/>
      <c r="M34" s="83"/>
      <c r="N34" s="83"/>
    </row>
    <row r="35" ht="18.0" customHeight="1">
      <c r="A35" s="76" t="s">
        <v>53</v>
      </c>
      <c r="B35" s="77">
        <v>8.0</v>
      </c>
      <c r="C35" s="78"/>
      <c r="D35" s="79" t="s">
        <v>52</v>
      </c>
      <c r="E35" s="83"/>
      <c r="F35" s="83"/>
      <c r="G35" s="82"/>
      <c r="H35" s="82"/>
      <c r="I35" s="82"/>
      <c r="J35" s="82"/>
      <c r="K35" s="83"/>
      <c r="L35" s="83"/>
      <c r="M35" s="83"/>
      <c r="N35" s="83"/>
    </row>
    <row r="36" ht="18.0" customHeight="1">
      <c r="B36" s="85"/>
      <c r="D36" s="86"/>
      <c r="E36" s="87"/>
      <c r="F36" s="87"/>
      <c r="G36" s="82"/>
      <c r="H36" s="82"/>
      <c r="I36" s="82"/>
      <c r="J36" s="82"/>
      <c r="K36" s="87"/>
      <c r="L36" s="87"/>
      <c r="M36" s="87"/>
      <c r="N36" s="87"/>
    </row>
    <row r="37" ht="18.0" customHeight="1">
      <c r="B37" s="85"/>
      <c r="D37" s="88"/>
      <c r="E37" s="87"/>
      <c r="F37" s="87"/>
      <c r="G37" s="82"/>
      <c r="H37" s="82"/>
      <c r="I37" s="82"/>
      <c r="J37" s="82"/>
      <c r="K37" s="87"/>
      <c r="L37" s="87"/>
      <c r="M37" s="87"/>
      <c r="N37" s="87"/>
    </row>
    <row r="38" ht="18.0" customHeight="1">
      <c r="B38" s="85"/>
      <c r="D38" s="88"/>
      <c r="E38" s="87"/>
      <c r="F38" s="87"/>
      <c r="G38" s="82"/>
      <c r="H38" s="82"/>
      <c r="I38" s="82"/>
      <c r="J38" s="82"/>
      <c r="K38" s="87"/>
      <c r="L38" s="87"/>
      <c r="M38" s="87"/>
      <c r="N38" s="87"/>
    </row>
    <row r="39" ht="18.0" customHeight="1">
      <c r="B39" s="85"/>
      <c r="D39" s="88"/>
      <c r="E39" s="87"/>
      <c r="F39" s="87"/>
      <c r="G39" s="82"/>
      <c r="H39" s="82"/>
      <c r="I39" s="82"/>
      <c r="J39" s="82"/>
      <c r="K39" s="87"/>
      <c r="L39" s="87"/>
      <c r="M39" s="87"/>
      <c r="N39" s="87"/>
    </row>
    <row r="40" ht="18.0" customHeight="1">
      <c r="B40" s="85"/>
      <c r="D40" s="88"/>
      <c r="E40" s="87"/>
      <c r="F40" s="87"/>
      <c r="G40" s="82"/>
      <c r="H40" s="82"/>
      <c r="I40" s="82"/>
      <c r="J40" s="82"/>
      <c r="K40" s="87"/>
      <c r="L40" s="87"/>
      <c r="M40" s="87"/>
      <c r="N40" s="87"/>
    </row>
    <row r="41" ht="18.0" customHeight="1">
      <c r="B41" s="85"/>
      <c r="D41" s="88"/>
      <c r="E41" s="87"/>
      <c r="F41" s="87"/>
      <c r="G41" s="82"/>
      <c r="H41" s="82"/>
      <c r="I41" s="82"/>
      <c r="J41" s="82"/>
      <c r="K41" s="87"/>
      <c r="L41" s="87"/>
      <c r="M41" s="87"/>
      <c r="N41" s="87"/>
    </row>
    <row r="42" ht="18.0" customHeight="1">
      <c r="B42" s="85"/>
      <c r="D42" s="88"/>
      <c r="E42" s="87"/>
      <c r="F42" s="87"/>
      <c r="G42" s="82"/>
      <c r="H42" s="82"/>
      <c r="I42" s="82"/>
      <c r="J42" s="82"/>
      <c r="K42" s="87"/>
      <c r="L42" s="87"/>
      <c r="M42" s="87"/>
      <c r="N42" s="87"/>
    </row>
    <row r="43" ht="18.0" customHeight="1">
      <c r="B43" s="85"/>
      <c r="D43" s="88"/>
      <c r="E43" s="87"/>
      <c r="F43" s="87"/>
      <c r="G43" s="82"/>
      <c r="H43" s="82"/>
      <c r="I43" s="82"/>
      <c r="J43" s="82"/>
      <c r="K43" s="87"/>
      <c r="L43" s="87"/>
      <c r="M43" s="87"/>
      <c r="N43" s="87"/>
    </row>
    <row r="44" ht="18.0" customHeight="1">
      <c r="B44" s="85"/>
      <c r="D44" s="88"/>
      <c r="E44" s="87"/>
      <c r="F44" s="87"/>
      <c r="G44" s="82"/>
      <c r="H44" s="82"/>
      <c r="I44" s="82"/>
      <c r="J44" s="82"/>
      <c r="K44" s="87"/>
      <c r="L44" s="87"/>
      <c r="M44" s="87"/>
      <c r="N44" s="87"/>
    </row>
    <row r="45" ht="18.0" customHeight="1">
      <c r="B45" s="85"/>
      <c r="D45" s="88"/>
      <c r="E45" s="87"/>
      <c r="F45" s="87"/>
      <c r="G45" s="82"/>
      <c r="H45" s="82"/>
      <c r="I45" s="82"/>
      <c r="J45" s="82"/>
      <c r="K45" s="87"/>
      <c r="L45" s="87"/>
      <c r="M45" s="87"/>
      <c r="N45" s="87"/>
    </row>
    <row r="46" ht="18.0" customHeight="1">
      <c r="B46" s="85"/>
      <c r="D46" s="88"/>
      <c r="E46" s="87"/>
      <c r="F46" s="87"/>
      <c r="G46" s="82"/>
      <c r="H46" s="82"/>
      <c r="I46" s="82"/>
      <c r="J46" s="82"/>
      <c r="K46" s="87"/>
      <c r="L46" s="87"/>
      <c r="M46" s="87"/>
      <c r="N46" s="87"/>
    </row>
    <row r="47" ht="18.0" customHeight="1">
      <c r="B47" s="85"/>
      <c r="D47" s="88"/>
      <c r="E47" s="87"/>
      <c r="F47" s="87"/>
      <c r="G47" s="82"/>
      <c r="H47" s="82"/>
      <c r="I47" s="82"/>
      <c r="J47" s="82"/>
      <c r="K47" s="87"/>
      <c r="L47" s="87"/>
      <c r="M47" s="87"/>
      <c r="N47" s="87"/>
    </row>
    <row r="48" ht="18.0" customHeight="1">
      <c r="B48" s="85"/>
      <c r="D48" s="88"/>
      <c r="E48" s="87"/>
      <c r="F48" s="87"/>
      <c r="G48" s="82"/>
      <c r="H48" s="82"/>
      <c r="I48" s="82"/>
      <c r="J48" s="82"/>
      <c r="K48" s="87"/>
      <c r="L48" s="87"/>
      <c r="M48" s="87"/>
      <c r="N48" s="87"/>
    </row>
    <row r="49" ht="18.0" customHeight="1">
      <c r="B49" s="85"/>
      <c r="D49" s="88"/>
      <c r="E49" s="87"/>
      <c r="F49" s="87"/>
      <c r="G49" s="82"/>
      <c r="H49" s="82"/>
      <c r="I49" s="82"/>
      <c r="J49" s="82"/>
      <c r="K49" s="87"/>
      <c r="L49" s="87"/>
      <c r="M49" s="87"/>
      <c r="N49" s="87"/>
    </row>
    <row r="50" ht="18.0" customHeight="1">
      <c r="B50" s="85"/>
      <c r="D50" s="88"/>
      <c r="E50" s="87"/>
      <c r="F50" s="87"/>
      <c r="G50" s="82"/>
      <c r="H50" s="82"/>
      <c r="I50" s="82"/>
      <c r="J50" s="82"/>
      <c r="K50" s="87"/>
      <c r="L50" s="87"/>
      <c r="M50" s="87"/>
      <c r="N50" s="87"/>
    </row>
    <row r="51" ht="18.0" customHeight="1">
      <c r="B51" s="85"/>
      <c r="D51" s="88"/>
      <c r="E51" s="87"/>
      <c r="F51" s="87"/>
      <c r="G51" s="82"/>
      <c r="H51" s="82"/>
      <c r="I51" s="82"/>
      <c r="J51" s="82"/>
      <c r="K51" s="87"/>
      <c r="L51" s="87"/>
      <c r="M51" s="87"/>
      <c r="N51" s="87"/>
    </row>
    <row r="52" ht="18.0" customHeight="1">
      <c r="B52" s="85"/>
      <c r="D52" s="88"/>
      <c r="E52" s="87"/>
      <c r="F52" s="87"/>
      <c r="G52" s="82"/>
      <c r="H52" s="82"/>
      <c r="I52" s="82"/>
      <c r="J52" s="82"/>
      <c r="K52" s="87"/>
      <c r="L52" s="87"/>
      <c r="M52" s="87"/>
      <c r="N52" s="87"/>
    </row>
    <row r="53" ht="18.0" customHeight="1">
      <c r="B53" s="85"/>
      <c r="D53" s="88"/>
      <c r="E53" s="87"/>
      <c r="F53" s="87"/>
      <c r="G53" s="82"/>
      <c r="H53" s="82"/>
      <c r="I53" s="82"/>
      <c r="J53" s="82"/>
      <c r="K53" s="87"/>
      <c r="L53" s="87"/>
      <c r="M53" s="87"/>
      <c r="N53" s="87"/>
    </row>
    <row r="54" ht="18.0" customHeight="1">
      <c r="B54" s="85"/>
      <c r="D54" s="88"/>
      <c r="E54" s="87"/>
      <c r="F54" s="87"/>
      <c r="G54" s="82"/>
      <c r="H54" s="82"/>
      <c r="I54" s="82"/>
      <c r="J54" s="82"/>
      <c r="K54" s="87"/>
      <c r="L54" s="87"/>
      <c r="M54" s="87"/>
      <c r="N54" s="87"/>
    </row>
    <row r="55" ht="18.0" customHeight="1">
      <c r="B55" s="85"/>
      <c r="D55" s="88"/>
      <c r="E55" s="87"/>
      <c r="F55" s="87"/>
      <c r="G55" s="82"/>
      <c r="H55" s="82"/>
      <c r="I55" s="82"/>
      <c r="J55" s="82"/>
      <c r="K55" s="87"/>
      <c r="L55" s="87"/>
      <c r="M55" s="87"/>
      <c r="N55" s="87"/>
    </row>
    <row r="56" ht="18.0" customHeight="1">
      <c r="B56" s="85"/>
      <c r="D56" s="88"/>
      <c r="E56" s="87"/>
      <c r="F56" s="87"/>
      <c r="G56" s="82"/>
      <c r="H56" s="82"/>
      <c r="I56" s="82"/>
      <c r="J56" s="82"/>
      <c r="K56" s="87"/>
      <c r="L56" s="87"/>
      <c r="M56" s="87"/>
      <c r="N56" s="87"/>
    </row>
    <row r="57" ht="18.0" customHeight="1">
      <c r="B57" s="85"/>
      <c r="D57" s="88"/>
      <c r="E57" s="87"/>
      <c r="F57" s="87"/>
      <c r="G57" s="82"/>
      <c r="H57" s="82"/>
      <c r="I57" s="82"/>
      <c r="J57" s="82"/>
      <c r="K57" s="87"/>
      <c r="L57" s="87"/>
      <c r="M57" s="87"/>
      <c r="N57" s="87"/>
    </row>
    <row r="58" ht="18.0" customHeight="1">
      <c r="B58" s="85"/>
      <c r="D58" s="88"/>
      <c r="E58" s="87"/>
      <c r="F58" s="87"/>
      <c r="G58" s="82"/>
      <c r="H58" s="82"/>
      <c r="I58" s="82"/>
      <c r="J58" s="82"/>
      <c r="K58" s="87"/>
      <c r="L58" s="87"/>
      <c r="M58" s="87"/>
      <c r="N58" s="87"/>
    </row>
    <row r="59" ht="18.0" customHeight="1">
      <c r="B59" s="85"/>
      <c r="D59" s="88"/>
      <c r="E59" s="87"/>
      <c r="F59" s="87"/>
      <c r="G59" s="82"/>
      <c r="H59" s="82"/>
      <c r="I59" s="82"/>
      <c r="J59" s="82"/>
      <c r="K59" s="87"/>
      <c r="L59" s="87"/>
      <c r="M59" s="87"/>
      <c r="N59" s="87"/>
    </row>
    <row r="60" ht="18.0" customHeight="1">
      <c r="B60" s="85"/>
      <c r="D60" s="88"/>
      <c r="E60" s="87"/>
      <c r="F60" s="87"/>
      <c r="G60" s="82"/>
      <c r="H60" s="82"/>
      <c r="I60" s="82"/>
      <c r="J60" s="82"/>
      <c r="K60" s="87"/>
      <c r="L60" s="87"/>
      <c r="M60" s="87"/>
      <c r="N60" s="87"/>
    </row>
    <row r="61" ht="18.0" customHeight="1">
      <c r="B61" s="85"/>
      <c r="D61" s="88"/>
      <c r="E61" s="87"/>
      <c r="F61" s="87"/>
      <c r="G61" s="82"/>
      <c r="H61" s="82"/>
      <c r="I61" s="82"/>
      <c r="J61" s="82"/>
      <c r="K61" s="87"/>
      <c r="L61" s="87"/>
      <c r="M61" s="87"/>
      <c r="N61" s="87"/>
    </row>
    <row r="62" ht="18.0" customHeight="1">
      <c r="B62" s="85"/>
      <c r="D62" s="88"/>
      <c r="E62" s="87"/>
      <c r="F62" s="87"/>
      <c r="G62" s="82"/>
      <c r="H62" s="82"/>
      <c r="I62" s="82"/>
      <c r="J62" s="82"/>
      <c r="K62" s="87"/>
      <c r="L62" s="87"/>
      <c r="M62" s="87"/>
      <c r="N62" s="87"/>
    </row>
    <row r="63" ht="18.0" customHeight="1">
      <c r="B63" s="85"/>
      <c r="D63" s="88"/>
      <c r="E63" s="87"/>
      <c r="F63" s="87"/>
      <c r="G63" s="82"/>
      <c r="H63" s="82"/>
      <c r="I63" s="82"/>
      <c r="J63" s="82"/>
      <c r="K63" s="87"/>
      <c r="L63" s="87"/>
      <c r="M63" s="87"/>
      <c r="N63" s="87"/>
    </row>
    <row r="64" ht="18.0" customHeight="1">
      <c r="B64" s="85"/>
      <c r="D64" s="88"/>
      <c r="E64" s="87"/>
      <c r="F64" s="87"/>
      <c r="G64" s="82"/>
      <c r="H64" s="82"/>
      <c r="I64" s="82"/>
      <c r="J64" s="82"/>
      <c r="K64" s="87"/>
      <c r="L64" s="87"/>
      <c r="M64" s="87"/>
      <c r="N64" s="87"/>
    </row>
    <row r="65" ht="18.0" customHeight="1">
      <c r="B65" s="85"/>
      <c r="D65" s="88"/>
      <c r="E65" s="87"/>
      <c r="F65" s="87"/>
      <c r="G65" s="82"/>
      <c r="H65" s="82"/>
      <c r="I65" s="82"/>
      <c r="J65" s="82"/>
      <c r="K65" s="87"/>
      <c r="L65" s="87"/>
      <c r="M65" s="87"/>
      <c r="N65" s="87"/>
    </row>
    <row r="66" ht="18.0" customHeight="1">
      <c r="B66" s="85"/>
      <c r="D66" s="88"/>
      <c r="E66" s="87"/>
      <c r="F66" s="87"/>
      <c r="G66" s="82"/>
      <c r="H66" s="82"/>
      <c r="I66" s="82"/>
      <c r="J66" s="82"/>
      <c r="K66" s="87"/>
      <c r="L66" s="87"/>
      <c r="M66" s="87"/>
      <c r="N66" s="87"/>
    </row>
    <row r="67" ht="18.0" customHeight="1">
      <c r="B67" s="85"/>
      <c r="D67" s="88"/>
      <c r="E67" s="87"/>
      <c r="F67" s="87"/>
      <c r="G67" s="82"/>
      <c r="H67" s="82"/>
      <c r="I67" s="82"/>
      <c r="J67" s="82"/>
      <c r="K67" s="87"/>
      <c r="L67" s="87"/>
      <c r="M67" s="87"/>
      <c r="N67" s="87"/>
    </row>
    <row r="68" ht="18.0" customHeight="1">
      <c r="B68" s="85"/>
      <c r="D68" s="88"/>
      <c r="E68" s="87"/>
      <c r="F68" s="87"/>
      <c r="G68" s="82"/>
      <c r="H68" s="82"/>
      <c r="I68" s="82"/>
      <c r="J68" s="82"/>
      <c r="K68" s="87"/>
      <c r="L68" s="87"/>
      <c r="M68" s="87"/>
      <c r="N68" s="87"/>
    </row>
    <row r="69" ht="18.0" customHeight="1">
      <c r="B69" s="85"/>
      <c r="D69" s="88"/>
      <c r="E69" s="87"/>
      <c r="F69" s="87"/>
      <c r="G69" s="82"/>
      <c r="H69" s="82"/>
      <c r="I69" s="82"/>
      <c r="J69" s="82"/>
      <c r="K69" s="87"/>
      <c r="L69" s="87"/>
      <c r="M69" s="87"/>
      <c r="N69" s="87"/>
    </row>
    <row r="70" ht="18.0" customHeight="1">
      <c r="B70" s="85"/>
      <c r="D70" s="88"/>
      <c r="E70" s="87"/>
      <c r="F70" s="87"/>
      <c r="G70" s="82"/>
      <c r="H70" s="82"/>
      <c r="I70" s="82"/>
      <c r="J70" s="82"/>
      <c r="K70" s="87"/>
      <c r="L70" s="87"/>
      <c r="M70" s="87"/>
      <c r="N70" s="87"/>
    </row>
    <row r="71" ht="18.0" customHeight="1">
      <c r="B71" s="85"/>
      <c r="D71" s="88"/>
      <c r="E71" s="87"/>
      <c r="F71" s="87"/>
      <c r="G71" s="82"/>
      <c r="H71" s="82"/>
      <c r="I71" s="82"/>
      <c r="J71" s="82"/>
      <c r="K71" s="87"/>
      <c r="L71" s="87"/>
      <c r="M71" s="87"/>
      <c r="N71" s="87"/>
    </row>
    <row r="72" ht="18.0" customHeight="1">
      <c r="B72" s="85"/>
      <c r="D72" s="88"/>
      <c r="E72" s="87"/>
      <c r="F72" s="87"/>
      <c r="G72" s="82"/>
      <c r="H72" s="82"/>
      <c r="I72" s="82"/>
      <c r="J72" s="82"/>
      <c r="K72" s="87"/>
      <c r="L72" s="87"/>
      <c r="M72" s="87"/>
      <c r="N72" s="87"/>
    </row>
    <row r="73" ht="18.0" customHeight="1">
      <c r="B73" s="85"/>
      <c r="D73" s="88"/>
      <c r="E73" s="87"/>
      <c r="F73" s="87"/>
      <c r="G73" s="82"/>
      <c r="H73" s="82"/>
      <c r="I73" s="82"/>
      <c r="J73" s="82"/>
      <c r="K73" s="87"/>
      <c r="L73" s="87"/>
      <c r="M73" s="87"/>
      <c r="N73" s="87"/>
    </row>
    <row r="74" ht="18.0" customHeight="1">
      <c r="B74" s="85"/>
      <c r="D74" s="88"/>
      <c r="E74" s="87"/>
      <c r="F74" s="87"/>
      <c r="G74" s="82"/>
      <c r="H74" s="82"/>
      <c r="I74" s="82"/>
      <c r="J74" s="82"/>
      <c r="K74" s="87"/>
      <c r="L74" s="87"/>
      <c r="M74" s="87"/>
      <c r="N74" s="87"/>
    </row>
    <row r="75" ht="18.0" customHeight="1">
      <c r="B75" s="85"/>
      <c r="D75" s="88"/>
      <c r="E75" s="87"/>
      <c r="F75" s="87"/>
      <c r="G75" s="82"/>
      <c r="H75" s="82"/>
      <c r="I75" s="82"/>
      <c r="J75" s="82"/>
      <c r="K75" s="87"/>
      <c r="L75" s="87"/>
      <c r="M75" s="87"/>
      <c r="N75" s="87"/>
    </row>
    <row r="76" ht="18.0" customHeight="1">
      <c r="B76" s="85"/>
      <c r="D76" s="88"/>
      <c r="E76" s="87"/>
      <c r="F76" s="87"/>
      <c r="G76" s="82"/>
      <c r="H76" s="82"/>
      <c r="I76" s="82"/>
      <c r="J76" s="82"/>
      <c r="K76" s="87"/>
      <c r="L76" s="87"/>
      <c r="M76" s="87"/>
      <c r="N76" s="87"/>
    </row>
    <row r="77" ht="18.0" customHeight="1">
      <c r="B77" s="85"/>
      <c r="D77" s="88"/>
      <c r="E77" s="87"/>
      <c r="F77" s="87"/>
      <c r="G77" s="82"/>
      <c r="H77" s="82"/>
      <c r="I77" s="82"/>
      <c r="J77" s="82"/>
      <c r="K77" s="87"/>
      <c r="L77" s="87"/>
      <c r="M77" s="87"/>
      <c r="N77" s="87"/>
    </row>
    <row r="78" ht="18.0" customHeight="1">
      <c r="B78" s="85"/>
      <c r="D78" s="88"/>
      <c r="E78" s="87"/>
      <c r="F78" s="87"/>
      <c r="G78" s="82"/>
      <c r="H78" s="82"/>
      <c r="I78" s="82"/>
      <c r="J78" s="82"/>
      <c r="K78" s="87"/>
      <c r="L78" s="87"/>
      <c r="M78" s="87"/>
      <c r="N78" s="87"/>
    </row>
    <row r="79" ht="18.0" customHeight="1">
      <c r="B79" s="85"/>
      <c r="D79" s="88"/>
      <c r="E79" s="87"/>
      <c r="F79" s="87"/>
      <c r="G79" s="82"/>
      <c r="H79" s="82"/>
      <c r="I79" s="82"/>
      <c r="J79" s="82"/>
      <c r="K79" s="87"/>
      <c r="L79" s="87"/>
      <c r="M79" s="87"/>
      <c r="N79" s="87"/>
    </row>
    <row r="80" ht="18.0" customHeight="1">
      <c r="B80" s="85"/>
      <c r="D80" s="88"/>
      <c r="E80" s="87"/>
      <c r="F80" s="87"/>
      <c r="G80" s="82"/>
      <c r="H80" s="82"/>
      <c r="I80" s="82"/>
      <c r="J80" s="82"/>
      <c r="K80" s="87"/>
      <c r="L80" s="87"/>
      <c r="M80" s="87"/>
      <c r="N80" s="87"/>
    </row>
    <row r="81" ht="18.0" customHeight="1">
      <c r="B81" s="85"/>
      <c r="D81" s="88"/>
      <c r="E81" s="87"/>
      <c r="F81" s="87"/>
      <c r="G81" s="82"/>
      <c r="H81" s="82"/>
      <c r="I81" s="82"/>
      <c r="J81" s="82"/>
      <c r="K81" s="87"/>
      <c r="L81" s="87"/>
      <c r="M81" s="87"/>
      <c r="N81" s="87"/>
    </row>
    <row r="82" ht="18.0" customHeight="1">
      <c r="B82" s="85"/>
      <c r="D82" s="88"/>
      <c r="E82" s="87"/>
      <c r="F82" s="87"/>
      <c r="G82" s="82"/>
      <c r="H82" s="82"/>
      <c r="I82" s="82"/>
      <c r="J82" s="82"/>
      <c r="K82" s="87"/>
      <c r="L82" s="87"/>
      <c r="M82" s="87"/>
      <c r="N82" s="87"/>
    </row>
    <row r="83" ht="18.0" customHeight="1">
      <c r="B83" s="85"/>
      <c r="D83" s="88"/>
      <c r="E83" s="87"/>
      <c r="F83" s="87"/>
      <c r="G83" s="82"/>
      <c r="H83" s="82"/>
      <c r="I83" s="82"/>
      <c r="J83" s="82"/>
      <c r="K83" s="87"/>
      <c r="L83" s="87"/>
      <c r="M83" s="87"/>
      <c r="N83" s="87"/>
    </row>
    <row r="84" ht="18.0" customHeight="1">
      <c r="B84" s="85"/>
      <c r="D84" s="88"/>
      <c r="E84" s="87"/>
      <c r="F84" s="87"/>
      <c r="G84" s="82"/>
      <c r="H84" s="82"/>
      <c r="I84" s="82"/>
      <c r="J84" s="82"/>
      <c r="K84" s="87"/>
      <c r="L84" s="87"/>
      <c r="M84" s="87"/>
      <c r="N84" s="87"/>
    </row>
    <row r="85" ht="18.0" customHeight="1">
      <c r="B85" s="85"/>
      <c r="D85" s="88"/>
      <c r="E85" s="87"/>
      <c r="F85" s="87"/>
      <c r="G85" s="82"/>
      <c r="H85" s="82"/>
      <c r="I85" s="82"/>
      <c r="J85" s="82"/>
      <c r="K85" s="87"/>
      <c r="L85" s="87"/>
      <c r="M85" s="87"/>
      <c r="N85" s="87"/>
    </row>
    <row r="86" ht="18.0" customHeight="1">
      <c r="B86" s="85"/>
      <c r="D86" s="88"/>
      <c r="E86" s="87"/>
      <c r="F86" s="87"/>
      <c r="G86" s="82"/>
      <c r="H86" s="82"/>
      <c r="I86" s="82"/>
      <c r="J86" s="82"/>
      <c r="K86" s="87"/>
      <c r="L86" s="87"/>
      <c r="M86" s="87"/>
      <c r="N86" s="87"/>
    </row>
    <row r="87" ht="18.0" customHeight="1">
      <c r="B87" s="85"/>
      <c r="D87" s="88"/>
      <c r="E87" s="87"/>
      <c r="F87" s="87"/>
      <c r="G87" s="82"/>
      <c r="H87" s="82"/>
      <c r="I87" s="82"/>
      <c r="J87" s="82"/>
      <c r="K87" s="87"/>
      <c r="L87" s="87"/>
      <c r="M87" s="87"/>
      <c r="N87" s="87"/>
    </row>
    <row r="88" ht="18.0" customHeight="1">
      <c r="B88" s="85"/>
      <c r="D88" s="88"/>
      <c r="E88" s="87"/>
      <c r="F88" s="87"/>
      <c r="G88" s="82"/>
      <c r="H88" s="82"/>
      <c r="I88" s="82"/>
      <c r="J88" s="82"/>
      <c r="K88" s="87"/>
      <c r="L88" s="87"/>
      <c r="M88" s="87"/>
      <c r="N88" s="87"/>
    </row>
    <row r="89" ht="18.0" customHeight="1">
      <c r="B89" s="85"/>
      <c r="D89" s="88"/>
      <c r="E89" s="87"/>
      <c r="F89" s="87"/>
      <c r="G89" s="82"/>
      <c r="H89" s="82"/>
      <c r="I89" s="82"/>
      <c r="J89" s="82"/>
      <c r="K89" s="87"/>
      <c r="L89" s="87"/>
      <c r="M89" s="87"/>
      <c r="N89" s="87"/>
    </row>
    <row r="90" ht="18.0" customHeight="1">
      <c r="B90" s="85"/>
      <c r="D90" s="88"/>
      <c r="E90" s="87"/>
      <c r="F90" s="87"/>
      <c r="G90" s="82"/>
      <c r="H90" s="82"/>
      <c r="I90" s="82"/>
      <c r="J90" s="82"/>
      <c r="K90" s="87"/>
      <c r="L90" s="87"/>
      <c r="M90" s="87"/>
      <c r="N90" s="87"/>
    </row>
    <row r="91" ht="18.0" customHeight="1">
      <c r="B91" s="85"/>
      <c r="D91" s="88"/>
      <c r="E91" s="87"/>
      <c r="F91" s="87"/>
      <c r="G91" s="82"/>
      <c r="H91" s="82"/>
      <c r="I91" s="82"/>
      <c r="J91" s="82"/>
      <c r="K91" s="87"/>
      <c r="L91" s="87"/>
      <c r="M91" s="87"/>
      <c r="N91" s="87"/>
    </row>
    <row r="92" ht="18.0" customHeight="1">
      <c r="B92" s="85"/>
      <c r="D92" s="88"/>
      <c r="E92" s="87"/>
      <c r="F92" s="87"/>
      <c r="G92" s="82"/>
      <c r="H92" s="82"/>
      <c r="I92" s="82"/>
      <c r="J92" s="82"/>
      <c r="K92" s="87"/>
      <c r="L92" s="87"/>
      <c r="M92" s="87"/>
      <c r="N92" s="87"/>
    </row>
    <row r="93" ht="18.0" customHeight="1">
      <c r="B93" s="85"/>
      <c r="D93" s="88"/>
      <c r="E93" s="87"/>
      <c r="F93" s="87"/>
      <c r="G93" s="82"/>
      <c r="H93" s="82"/>
      <c r="I93" s="82"/>
      <c r="J93" s="82"/>
      <c r="K93" s="87"/>
      <c r="L93" s="87"/>
      <c r="M93" s="87"/>
      <c r="N93" s="87"/>
    </row>
    <row r="94" ht="18.0" customHeight="1">
      <c r="B94" s="85"/>
      <c r="D94" s="88"/>
      <c r="E94" s="87"/>
      <c r="F94" s="87"/>
      <c r="G94" s="82"/>
      <c r="H94" s="82"/>
      <c r="I94" s="82"/>
      <c r="J94" s="82"/>
      <c r="K94" s="87"/>
      <c r="L94" s="87"/>
      <c r="M94" s="87"/>
      <c r="N94" s="87"/>
    </row>
    <row r="95" ht="18.0" customHeight="1">
      <c r="B95" s="85"/>
      <c r="D95" s="88"/>
      <c r="E95" s="87"/>
      <c r="F95" s="87"/>
      <c r="G95" s="82"/>
      <c r="H95" s="82"/>
      <c r="I95" s="82"/>
      <c r="J95" s="82"/>
      <c r="K95" s="87"/>
      <c r="L95" s="87"/>
      <c r="M95" s="87"/>
      <c r="N95" s="87"/>
    </row>
    <row r="96" ht="18.0" customHeight="1">
      <c r="B96" s="85"/>
      <c r="D96" s="88"/>
      <c r="E96" s="87"/>
      <c r="F96" s="87"/>
      <c r="G96" s="82"/>
      <c r="H96" s="82"/>
      <c r="I96" s="82"/>
      <c r="J96" s="82"/>
      <c r="K96" s="87"/>
      <c r="L96" s="87"/>
      <c r="M96" s="87"/>
      <c r="N96" s="87"/>
    </row>
    <row r="97" ht="18.0" customHeight="1">
      <c r="B97" s="85"/>
      <c r="D97" s="88"/>
      <c r="E97" s="87"/>
      <c r="F97" s="87"/>
      <c r="G97" s="82"/>
      <c r="H97" s="82"/>
      <c r="I97" s="82"/>
      <c r="J97" s="82"/>
      <c r="K97" s="87"/>
      <c r="L97" s="87"/>
      <c r="M97" s="87"/>
      <c r="N97" s="87"/>
    </row>
    <row r="98" ht="18.0" customHeight="1">
      <c r="B98" s="85"/>
      <c r="D98" s="88"/>
      <c r="E98" s="87"/>
      <c r="F98" s="87"/>
      <c r="G98" s="82"/>
      <c r="H98" s="82"/>
      <c r="I98" s="82"/>
      <c r="J98" s="82"/>
      <c r="K98" s="87"/>
      <c r="L98" s="87"/>
      <c r="M98" s="87"/>
      <c r="N98" s="87"/>
    </row>
    <row r="99" ht="18.0" customHeight="1">
      <c r="B99" s="85"/>
      <c r="D99" s="88"/>
      <c r="E99" s="87"/>
      <c r="F99" s="87"/>
      <c r="G99" s="82"/>
      <c r="H99" s="82"/>
      <c r="I99" s="82"/>
      <c r="J99" s="82"/>
      <c r="K99" s="87"/>
      <c r="L99" s="87"/>
      <c r="M99" s="87"/>
      <c r="N99" s="87"/>
    </row>
    <row r="100" ht="18.0" customHeight="1">
      <c r="B100" s="85"/>
      <c r="D100" s="88"/>
      <c r="E100" s="87"/>
      <c r="F100" s="87"/>
      <c r="G100" s="82"/>
      <c r="H100" s="82"/>
      <c r="I100" s="82"/>
      <c r="J100" s="82"/>
      <c r="K100" s="87"/>
      <c r="L100" s="87"/>
      <c r="M100" s="87"/>
      <c r="N100" s="87"/>
    </row>
    <row r="101" ht="18.0" customHeight="1">
      <c r="B101" s="85"/>
      <c r="D101" s="88"/>
      <c r="E101" s="87"/>
      <c r="F101" s="87"/>
      <c r="G101" s="82"/>
      <c r="H101" s="82"/>
      <c r="I101" s="82"/>
      <c r="J101" s="82"/>
      <c r="K101" s="87"/>
      <c r="L101" s="87"/>
      <c r="M101" s="87"/>
      <c r="N101" s="87"/>
    </row>
    <row r="102" ht="18.0" customHeight="1">
      <c r="B102" s="85"/>
      <c r="D102" s="88"/>
      <c r="E102" s="87"/>
      <c r="F102" s="87"/>
      <c r="G102" s="82"/>
      <c r="H102" s="82"/>
      <c r="I102" s="82"/>
      <c r="J102" s="82"/>
      <c r="K102" s="87"/>
      <c r="L102" s="87"/>
      <c r="M102" s="87"/>
      <c r="N102" s="87"/>
    </row>
    <row r="103" ht="18.0" customHeight="1">
      <c r="B103" s="85"/>
      <c r="D103" s="88"/>
      <c r="E103" s="87"/>
      <c r="F103" s="87"/>
      <c r="G103" s="82"/>
      <c r="H103" s="82"/>
      <c r="I103" s="82"/>
      <c r="J103" s="82"/>
      <c r="K103" s="87"/>
      <c r="L103" s="87"/>
      <c r="M103" s="87"/>
      <c r="N103" s="87"/>
    </row>
    <row r="104" ht="18.0" customHeight="1">
      <c r="B104" s="85"/>
      <c r="D104" s="88"/>
      <c r="E104" s="87"/>
      <c r="F104" s="87"/>
      <c r="G104" s="82"/>
      <c r="H104" s="82"/>
      <c r="I104" s="82"/>
      <c r="J104" s="82"/>
      <c r="K104" s="87"/>
      <c r="L104" s="87"/>
      <c r="M104" s="87"/>
      <c r="N104" s="87"/>
    </row>
    <row r="105" ht="18.0" customHeight="1">
      <c r="B105" s="85"/>
      <c r="D105" s="88"/>
      <c r="E105" s="87"/>
      <c r="F105" s="87"/>
      <c r="G105" s="82"/>
      <c r="H105" s="82"/>
      <c r="I105" s="82"/>
      <c r="J105" s="82"/>
      <c r="K105" s="87"/>
      <c r="L105" s="87"/>
      <c r="M105" s="87"/>
      <c r="N105" s="87"/>
    </row>
    <row r="106" ht="18.0" customHeight="1">
      <c r="B106" s="85"/>
      <c r="D106" s="88"/>
      <c r="E106" s="87"/>
      <c r="F106" s="87"/>
      <c r="G106" s="82"/>
      <c r="H106" s="82"/>
      <c r="I106" s="82"/>
      <c r="J106" s="82"/>
      <c r="K106" s="87"/>
      <c r="L106" s="87"/>
      <c r="M106" s="87"/>
      <c r="N106" s="87"/>
    </row>
    <row r="107" ht="18.0" customHeight="1">
      <c r="B107" s="85"/>
      <c r="D107" s="88"/>
      <c r="E107" s="87"/>
      <c r="F107" s="87"/>
      <c r="G107" s="82"/>
      <c r="H107" s="82"/>
      <c r="I107" s="82"/>
      <c r="J107" s="82"/>
      <c r="K107" s="87"/>
      <c r="L107" s="87"/>
      <c r="M107" s="87"/>
      <c r="N107" s="87"/>
    </row>
    <row r="108" ht="18.0" customHeight="1">
      <c r="B108" s="85"/>
      <c r="D108" s="88"/>
      <c r="E108" s="87"/>
      <c r="F108" s="87"/>
      <c r="G108" s="82"/>
      <c r="H108" s="82"/>
      <c r="I108" s="82"/>
      <c r="J108" s="82"/>
      <c r="K108" s="87"/>
      <c r="L108" s="87"/>
      <c r="M108" s="87"/>
      <c r="N108" s="87"/>
    </row>
    <row r="109" ht="18.0" customHeight="1">
      <c r="B109" s="85"/>
      <c r="D109" s="88"/>
      <c r="E109" s="87"/>
      <c r="F109" s="87"/>
      <c r="G109" s="82"/>
      <c r="H109" s="82"/>
      <c r="I109" s="82"/>
      <c r="J109" s="82"/>
      <c r="K109" s="87"/>
      <c r="L109" s="87"/>
      <c r="M109" s="87"/>
      <c r="N109" s="87"/>
    </row>
    <row r="110" ht="18.0" customHeight="1">
      <c r="B110" s="85"/>
      <c r="D110" s="88"/>
      <c r="E110" s="87"/>
      <c r="F110" s="87"/>
      <c r="G110" s="82"/>
      <c r="H110" s="82"/>
      <c r="I110" s="82"/>
      <c r="J110" s="82"/>
      <c r="K110" s="87"/>
      <c r="L110" s="87"/>
      <c r="M110" s="87"/>
      <c r="N110" s="87"/>
    </row>
    <row r="111" ht="18.0" customHeight="1">
      <c r="B111" s="85"/>
      <c r="D111" s="88"/>
      <c r="E111" s="87"/>
      <c r="F111" s="87"/>
      <c r="G111" s="82"/>
      <c r="H111" s="82"/>
      <c r="I111" s="82"/>
      <c r="J111" s="82"/>
      <c r="K111" s="87"/>
      <c r="L111" s="87"/>
      <c r="M111" s="87"/>
      <c r="N111" s="87"/>
    </row>
    <row r="112" ht="18.0" customHeight="1">
      <c r="B112" s="85"/>
      <c r="D112" s="88"/>
      <c r="E112" s="87"/>
      <c r="F112" s="87"/>
      <c r="G112" s="82"/>
      <c r="H112" s="82"/>
      <c r="I112" s="82"/>
      <c r="J112" s="82"/>
      <c r="K112" s="87"/>
      <c r="L112" s="87"/>
      <c r="M112" s="87"/>
      <c r="N112" s="87"/>
    </row>
    <row r="113" ht="18.0" customHeight="1">
      <c r="B113" s="85"/>
      <c r="D113" s="88"/>
      <c r="E113" s="87"/>
      <c r="F113" s="87"/>
      <c r="G113" s="82"/>
      <c r="H113" s="82"/>
      <c r="I113" s="82"/>
      <c r="J113" s="82"/>
      <c r="K113" s="87"/>
      <c r="L113" s="87"/>
      <c r="M113" s="87"/>
      <c r="N113" s="87"/>
    </row>
    <row r="114" ht="18.0" customHeight="1">
      <c r="B114" s="85"/>
      <c r="D114" s="88"/>
      <c r="E114" s="87"/>
      <c r="F114" s="87"/>
      <c r="G114" s="82"/>
      <c r="H114" s="82"/>
      <c r="I114" s="82"/>
      <c r="J114" s="82"/>
      <c r="K114" s="87"/>
      <c r="L114" s="87"/>
      <c r="M114" s="87"/>
      <c r="N114" s="87"/>
    </row>
    <row r="115" ht="18.0" customHeight="1">
      <c r="B115" s="85"/>
      <c r="D115" s="88"/>
      <c r="E115" s="87"/>
      <c r="F115" s="87"/>
      <c r="G115" s="82"/>
      <c r="H115" s="82"/>
      <c r="I115" s="82"/>
      <c r="J115" s="82"/>
      <c r="K115" s="87"/>
      <c r="L115" s="87"/>
      <c r="M115" s="87"/>
      <c r="N115" s="87"/>
    </row>
    <row r="116" ht="18.0" customHeight="1">
      <c r="B116" s="85"/>
      <c r="D116" s="88"/>
      <c r="E116" s="87"/>
      <c r="F116" s="87"/>
      <c r="G116" s="82"/>
      <c r="H116" s="82"/>
      <c r="I116" s="82"/>
      <c r="J116" s="82"/>
      <c r="K116" s="87"/>
      <c r="L116" s="87"/>
      <c r="M116" s="87"/>
      <c r="N116" s="87"/>
    </row>
    <row r="117" ht="18.0" customHeight="1">
      <c r="B117" s="85"/>
      <c r="D117" s="88"/>
      <c r="E117" s="87"/>
      <c r="F117" s="87"/>
      <c r="G117" s="82"/>
      <c r="H117" s="82"/>
      <c r="I117" s="82"/>
      <c r="J117" s="82"/>
      <c r="K117" s="87"/>
      <c r="L117" s="87"/>
      <c r="M117" s="87"/>
      <c r="N117" s="87"/>
    </row>
    <row r="118" ht="18.0" customHeight="1">
      <c r="B118" s="85"/>
      <c r="D118" s="88"/>
      <c r="E118" s="87"/>
      <c r="F118" s="87"/>
      <c r="G118" s="82"/>
      <c r="H118" s="82"/>
      <c r="I118" s="82"/>
      <c r="J118" s="82"/>
      <c r="K118" s="87"/>
      <c r="L118" s="87"/>
      <c r="M118" s="87"/>
      <c r="N118" s="87"/>
    </row>
    <row r="119" ht="18.0" customHeight="1">
      <c r="B119" s="85"/>
      <c r="D119" s="88"/>
      <c r="E119" s="87"/>
      <c r="F119" s="87"/>
      <c r="G119" s="82"/>
      <c r="H119" s="82"/>
      <c r="I119" s="82"/>
      <c r="J119" s="82"/>
      <c r="K119" s="87"/>
      <c r="L119" s="87"/>
      <c r="M119" s="87"/>
      <c r="N119" s="87"/>
    </row>
    <row r="120" ht="18.0" customHeight="1">
      <c r="B120" s="85"/>
      <c r="D120" s="88"/>
      <c r="E120" s="87"/>
      <c r="F120" s="87"/>
      <c r="G120" s="82"/>
      <c r="H120" s="82"/>
      <c r="I120" s="82"/>
      <c r="J120" s="82"/>
      <c r="K120" s="87"/>
      <c r="L120" s="87"/>
      <c r="M120" s="87"/>
      <c r="N120" s="87"/>
    </row>
    <row r="121" ht="18.0" customHeight="1">
      <c r="B121" s="85"/>
      <c r="D121" s="88"/>
      <c r="E121" s="87"/>
      <c r="F121" s="87"/>
      <c r="G121" s="82"/>
      <c r="H121" s="82"/>
      <c r="I121" s="82"/>
      <c r="J121" s="82"/>
      <c r="K121" s="87"/>
      <c r="L121" s="87"/>
      <c r="M121" s="87"/>
      <c r="N121" s="87"/>
    </row>
    <row r="122" ht="18.0" customHeight="1">
      <c r="B122" s="85"/>
      <c r="D122" s="88"/>
      <c r="E122" s="87"/>
      <c r="F122" s="87"/>
      <c r="G122" s="82"/>
      <c r="H122" s="82"/>
      <c r="I122" s="82"/>
      <c r="J122" s="82"/>
      <c r="K122" s="87"/>
      <c r="L122" s="87"/>
      <c r="M122" s="87"/>
      <c r="N122" s="87"/>
    </row>
    <row r="123" ht="18.0" customHeight="1">
      <c r="B123" s="85"/>
      <c r="D123" s="88"/>
      <c r="E123" s="87"/>
      <c r="F123" s="87"/>
      <c r="G123" s="82"/>
      <c r="H123" s="82"/>
      <c r="I123" s="82"/>
      <c r="J123" s="82"/>
      <c r="K123" s="87"/>
      <c r="L123" s="87"/>
      <c r="M123" s="87"/>
      <c r="N123" s="87"/>
    </row>
    <row r="124" ht="18.0" customHeight="1">
      <c r="B124" s="85"/>
      <c r="D124" s="88"/>
      <c r="E124" s="87"/>
      <c r="F124" s="87"/>
      <c r="G124" s="82"/>
      <c r="H124" s="82"/>
      <c r="I124" s="82"/>
      <c r="J124" s="82"/>
      <c r="K124" s="87"/>
      <c r="L124" s="87"/>
      <c r="M124" s="87"/>
      <c r="N124" s="87"/>
    </row>
    <row r="125" ht="18.0" customHeight="1">
      <c r="B125" s="85"/>
      <c r="D125" s="88"/>
      <c r="E125" s="87"/>
      <c r="F125" s="87"/>
      <c r="G125" s="82"/>
      <c r="H125" s="82"/>
      <c r="I125" s="82"/>
      <c r="J125" s="82"/>
      <c r="K125" s="87"/>
      <c r="L125" s="87"/>
      <c r="M125" s="87"/>
      <c r="N125" s="87"/>
    </row>
    <row r="126" ht="18.0" customHeight="1">
      <c r="B126" s="85"/>
      <c r="D126" s="88"/>
      <c r="E126" s="87"/>
      <c r="F126" s="87"/>
      <c r="G126" s="82"/>
      <c r="H126" s="82"/>
      <c r="I126" s="82"/>
      <c r="J126" s="82"/>
      <c r="K126" s="87"/>
      <c r="L126" s="87"/>
      <c r="M126" s="87"/>
      <c r="N126" s="87"/>
    </row>
    <row r="127" ht="18.0" customHeight="1">
      <c r="B127" s="85"/>
      <c r="D127" s="88"/>
      <c r="E127" s="87"/>
      <c r="F127" s="87"/>
      <c r="G127" s="82"/>
      <c r="H127" s="82"/>
      <c r="I127" s="82"/>
      <c r="J127" s="82"/>
      <c r="K127" s="87"/>
      <c r="L127" s="87"/>
      <c r="M127" s="87"/>
      <c r="N127" s="87"/>
    </row>
    <row r="128" ht="18.0" customHeight="1">
      <c r="B128" s="85"/>
      <c r="D128" s="88"/>
      <c r="E128" s="87"/>
      <c r="F128" s="87"/>
      <c r="G128" s="82"/>
      <c r="H128" s="82"/>
      <c r="I128" s="82"/>
      <c r="J128" s="82"/>
      <c r="K128" s="87"/>
      <c r="L128" s="87"/>
      <c r="M128" s="87"/>
      <c r="N128" s="87"/>
    </row>
    <row r="129" ht="18.0" customHeight="1">
      <c r="B129" s="85"/>
      <c r="D129" s="88"/>
      <c r="E129" s="87"/>
      <c r="F129" s="87"/>
      <c r="G129" s="82"/>
      <c r="H129" s="82"/>
      <c r="I129" s="82"/>
      <c r="J129" s="82"/>
      <c r="K129" s="87"/>
      <c r="L129" s="87"/>
      <c r="M129" s="87"/>
      <c r="N129" s="87"/>
    </row>
    <row r="130" ht="18.0" customHeight="1">
      <c r="B130" s="85"/>
      <c r="D130" s="88"/>
      <c r="E130" s="87"/>
      <c r="F130" s="87"/>
      <c r="G130" s="82"/>
      <c r="H130" s="82"/>
      <c r="I130" s="82"/>
      <c r="J130" s="82"/>
      <c r="K130" s="87"/>
      <c r="L130" s="87"/>
      <c r="M130" s="87"/>
      <c r="N130" s="87"/>
    </row>
    <row r="131" ht="18.0" customHeight="1">
      <c r="B131" s="85"/>
      <c r="D131" s="88"/>
      <c r="E131" s="87"/>
      <c r="F131" s="87"/>
      <c r="G131" s="82"/>
      <c r="H131" s="82"/>
      <c r="I131" s="82"/>
      <c r="J131" s="82"/>
      <c r="K131" s="87"/>
      <c r="L131" s="87"/>
      <c r="M131" s="87"/>
      <c r="N131" s="87"/>
    </row>
    <row r="132" ht="18.0" customHeight="1">
      <c r="B132" s="85"/>
      <c r="D132" s="88"/>
      <c r="E132" s="87"/>
      <c r="F132" s="87"/>
      <c r="G132" s="82"/>
      <c r="H132" s="82"/>
      <c r="I132" s="82"/>
      <c r="J132" s="82"/>
      <c r="K132" s="87"/>
      <c r="L132" s="87"/>
      <c r="M132" s="87"/>
      <c r="N132" s="87"/>
    </row>
    <row r="133" ht="18.0" customHeight="1">
      <c r="B133" s="85"/>
      <c r="D133" s="88"/>
      <c r="E133" s="87"/>
      <c r="F133" s="87"/>
      <c r="G133" s="82"/>
      <c r="H133" s="82"/>
      <c r="I133" s="82"/>
      <c r="J133" s="82"/>
      <c r="K133" s="87"/>
      <c r="L133" s="87"/>
      <c r="M133" s="87"/>
      <c r="N133" s="87"/>
    </row>
    <row r="134" ht="18.0" customHeight="1">
      <c r="B134" s="85"/>
      <c r="D134" s="88"/>
      <c r="E134" s="87"/>
      <c r="F134" s="87"/>
      <c r="G134" s="82"/>
      <c r="H134" s="82"/>
      <c r="I134" s="82"/>
      <c r="J134" s="82"/>
      <c r="K134" s="87"/>
      <c r="L134" s="87"/>
      <c r="M134" s="87"/>
      <c r="N134" s="87"/>
    </row>
    <row r="135" ht="18.0" customHeight="1">
      <c r="B135" s="85"/>
      <c r="D135" s="88"/>
      <c r="E135" s="87"/>
      <c r="F135" s="87"/>
      <c r="G135" s="82"/>
      <c r="H135" s="82"/>
      <c r="I135" s="82"/>
      <c r="J135" s="82"/>
      <c r="K135" s="87"/>
      <c r="L135" s="87"/>
      <c r="M135" s="87"/>
      <c r="N135" s="87"/>
    </row>
    <row r="136" ht="18.0" customHeight="1">
      <c r="B136" s="85"/>
      <c r="D136" s="88"/>
      <c r="E136" s="87"/>
      <c r="F136" s="87"/>
      <c r="G136" s="82"/>
      <c r="H136" s="82"/>
      <c r="I136" s="82"/>
      <c r="J136" s="82"/>
      <c r="K136" s="87"/>
      <c r="L136" s="87"/>
      <c r="M136" s="87"/>
      <c r="N136" s="87"/>
    </row>
    <row r="137" ht="18.0" customHeight="1">
      <c r="B137" s="85"/>
      <c r="D137" s="88"/>
      <c r="E137" s="87"/>
      <c r="F137" s="87"/>
      <c r="G137" s="82"/>
      <c r="H137" s="82"/>
      <c r="I137" s="82"/>
      <c r="J137" s="82"/>
      <c r="K137" s="87"/>
      <c r="L137" s="87"/>
      <c r="M137" s="87"/>
      <c r="N137" s="87"/>
    </row>
    <row r="138" ht="18.0" customHeight="1">
      <c r="B138" s="85"/>
      <c r="D138" s="88"/>
      <c r="E138" s="87"/>
      <c r="F138" s="87"/>
      <c r="G138" s="82"/>
      <c r="H138" s="82"/>
      <c r="I138" s="82"/>
      <c r="J138" s="82"/>
      <c r="K138" s="87"/>
      <c r="L138" s="87"/>
      <c r="M138" s="87"/>
      <c r="N138" s="87"/>
    </row>
    <row r="139" ht="18.0" customHeight="1">
      <c r="B139" s="85"/>
      <c r="D139" s="88"/>
      <c r="E139" s="87"/>
      <c r="F139" s="87"/>
      <c r="G139" s="82"/>
      <c r="H139" s="82"/>
      <c r="I139" s="82"/>
      <c r="J139" s="82"/>
      <c r="K139" s="87"/>
      <c r="L139" s="87"/>
      <c r="M139" s="87"/>
      <c r="N139" s="87"/>
    </row>
    <row r="140" ht="18.0" customHeight="1">
      <c r="B140" s="85"/>
      <c r="D140" s="88"/>
      <c r="E140" s="87"/>
      <c r="F140" s="87"/>
      <c r="G140" s="82"/>
      <c r="H140" s="82"/>
      <c r="I140" s="82"/>
      <c r="J140" s="82"/>
      <c r="K140" s="87"/>
      <c r="L140" s="87"/>
      <c r="M140" s="87"/>
      <c r="N140" s="87"/>
    </row>
    <row r="141" ht="18.0" customHeight="1">
      <c r="B141" s="85"/>
      <c r="D141" s="88"/>
      <c r="E141" s="87"/>
      <c r="F141" s="87"/>
      <c r="G141" s="82"/>
      <c r="H141" s="82"/>
      <c r="I141" s="82"/>
      <c r="J141" s="82"/>
      <c r="K141" s="87"/>
      <c r="L141" s="87"/>
      <c r="M141" s="87"/>
      <c r="N141" s="87"/>
    </row>
    <row r="142" ht="18.0" customHeight="1">
      <c r="B142" s="85"/>
      <c r="D142" s="88"/>
      <c r="E142" s="87"/>
      <c r="F142" s="87"/>
      <c r="G142" s="82"/>
      <c r="H142" s="82"/>
      <c r="I142" s="82"/>
      <c r="J142" s="82"/>
      <c r="K142" s="87"/>
      <c r="L142" s="87"/>
      <c r="M142" s="87"/>
      <c r="N142" s="87"/>
    </row>
    <row r="143" ht="18.0" customHeight="1">
      <c r="B143" s="85"/>
      <c r="D143" s="88"/>
      <c r="E143" s="87"/>
      <c r="F143" s="87"/>
      <c r="G143" s="82"/>
      <c r="H143" s="82"/>
      <c r="I143" s="82"/>
      <c r="J143" s="82"/>
      <c r="K143" s="87"/>
      <c r="L143" s="87"/>
      <c r="M143" s="87"/>
      <c r="N143" s="87"/>
    </row>
    <row r="144" ht="18.0" customHeight="1">
      <c r="B144" s="85"/>
      <c r="D144" s="88"/>
      <c r="E144" s="87"/>
      <c r="F144" s="87"/>
      <c r="G144" s="82"/>
      <c r="H144" s="82"/>
      <c r="I144" s="82"/>
      <c r="J144" s="82"/>
      <c r="K144" s="87"/>
      <c r="L144" s="87"/>
      <c r="M144" s="87"/>
      <c r="N144" s="87"/>
    </row>
    <row r="145" ht="18.0" customHeight="1">
      <c r="B145" s="85"/>
      <c r="D145" s="88"/>
      <c r="E145" s="87"/>
      <c r="F145" s="87"/>
      <c r="G145" s="82"/>
      <c r="H145" s="82"/>
      <c r="I145" s="82"/>
      <c r="J145" s="82"/>
      <c r="K145" s="87"/>
      <c r="L145" s="87"/>
      <c r="M145" s="87"/>
      <c r="N145" s="87"/>
    </row>
    <row r="146" ht="18.0" customHeight="1">
      <c r="B146" s="85"/>
      <c r="D146" s="88"/>
      <c r="E146" s="87"/>
      <c r="F146" s="87"/>
      <c r="G146" s="82"/>
      <c r="H146" s="82"/>
      <c r="I146" s="82"/>
      <c r="J146" s="82"/>
      <c r="K146" s="87"/>
      <c r="L146" s="87"/>
      <c r="M146" s="87"/>
      <c r="N146" s="87"/>
    </row>
    <row r="147" ht="18.0" customHeight="1">
      <c r="B147" s="85"/>
      <c r="D147" s="88"/>
      <c r="E147" s="87"/>
      <c r="F147" s="87"/>
      <c r="G147" s="82"/>
      <c r="H147" s="82"/>
      <c r="I147" s="82"/>
      <c r="J147" s="82"/>
      <c r="K147" s="87"/>
      <c r="L147" s="87"/>
      <c r="M147" s="87"/>
      <c r="N147" s="87"/>
    </row>
    <row r="148" ht="18.0" customHeight="1">
      <c r="B148" s="85"/>
      <c r="D148" s="88"/>
      <c r="E148" s="87"/>
      <c r="F148" s="87"/>
      <c r="G148" s="82"/>
      <c r="H148" s="82"/>
      <c r="I148" s="82"/>
      <c r="J148" s="82"/>
      <c r="K148" s="87"/>
      <c r="L148" s="87"/>
      <c r="M148" s="87"/>
      <c r="N148" s="87"/>
    </row>
    <row r="149" ht="18.0" customHeight="1">
      <c r="B149" s="85"/>
      <c r="D149" s="88"/>
      <c r="E149" s="87"/>
      <c r="F149" s="87"/>
      <c r="G149" s="82"/>
      <c r="H149" s="82"/>
      <c r="I149" s="82"/>
      <c r="J149" s="82"/>
      <c r="K149" s="87"/>
      <c r="L149" s="87"/>
      <c r="M149" s="87"/>
      <c r="N149" s="87"/>
    </row>
    <row r="150" ht="18.0" customHeight="1">
      <c r="B150" s="85"/>
      <c r="D150" s="88"/>
      <c r="E150" s="87"/>
      <c r="F150" s="87"/>
      <c r="G150" s="82"/>
      <c r="H150" s="82"/>
      <c r="I150" s="82"/>
      <c r="J150" s="82"/>
      <c r="K150" s="87"/>
      <c r="L150" s="87"/>
      <c r="M150" s="87"/>
      <c r="N150" s="87"/>
    </row>
    <row r="151" ht="18.0" customHeight="1">
      <c r="B151" s="85"/>
      <c r="D151" s="88"/>
      <c r="E151" s="87"/>
      <c r="F151" s="87"/>
      <c r="G151" s="82"/>
      <c r="H151" s="82"/>
      <c r="I151" s="82"/>
      <c r="J151" s="82"/>
      <c r="K151" s="87"/>
      <c r="L151" s="87"/>
      <c r="M151" s="87"/>
      <c r="N151" s="87"/>
    </row>
    <row r="152" ht="18.0" customHeight="1">
      <c r="B152" s="85"/>
      <c r="D152" s="88"/>
      <c r="E152" s="87"/>
      <c r="F152" s="87"/>
      <c r="G152" s="82"/>
      <c r="H152" s="82"/>
      <c r="I152" s="82"/>
      <c r="J152" s="82"/>
      <c r="K152" s="87"/>
      <c r="L152" s="87"/>
      <c r="M152" s="87"/>
      <c r="N152" s="87"/>
    </row>
    <row r="153" ht="18.0" customHeight="1">
      <c r="B153" s="85"/>
      <c r="D153" s="88"/>
      <c r="E153" s="87"/>
      <c r="F153" s="87"/>
      <c r="G153" s="82"/>
      <c r="H153" s="82"/>
      <c r="I153" s="82"/>
      <c r="J153" s="82"/>
      <c r="K153" s="87"/>
      <c r="L153" s="87"/>
      <c r="M153" s="87"/>
      <c r="N153" s="87"/>
    </row>
    <row r="154" ht="18.0" customHeight="1">
      <c r="B154" s="85"/>
      <c r="D154" s="88"/>
      <c r="E154" s="87"/>
      <c r="F154" s="87"/>
      <c r="G154" s="82"/>
      <c r="H154" s="82"/>
      <c r="I154" s="82"/>
      <c r="J154" s="82"/>
      <c r="K154" s="87"/>
      <c r="L154" s="87"/>
      <c r="M154" s="87"/>
      <c r="N154" s="87"/>
    </row>
    <row r="155" ht="18.0" customHeight="1">
      <c r="B155" s="85"/>
      <c r="D155" s="88"/>
      <c r="E155" s="87"/>
      <c r="F155" s="87"/>
      <c r="G155" s="82"/>
      <c r="H155" s="82"/>
      <c r="I155" s="82"/>
      <c r="J155" s="82"/>
      <c r="K155" s="87"/>
      <c r="L155" s="87"/>
      <c r="M155" s="87"/>
      <c r="N155" s="87"/>
    </row>
    <row r="156" ht="18.0" customHeight="1">
      <c r="B156" s="85"/>
      <c r="D156" s="88"/>
      <c r="E156" s="87"/>
      <c r="F156" s="87"/>
      <c r="G156" s="82"/>
      <c r="H156" s="82"/>
      <c r="I156" s="82"/>
      <c r="J156" s="82"/>
      <c r="K156" s="87"/>
      <c r="L156" s="87"/>
      <c r="M156" s="87"/>
      <c r="N156" s="87"/>
    </row>
    <row r="157" ht="18.0" customHeight="1">
      <c r="B157" s="85"/>
      <c r="D157" s="88"/>
      <c r="E157" s="87"/>
      <c r="F157" s="87"/>
      <c r="G157" s="82"/>
      <c r="H157" s="82"/>
      <c r="I157" s="82"/>
      <c r="J157" s="82"/>
      <c r="K157" s="87"/>
      <c r="L157" s="87"/>
      <c r="M157" s="87"/>
      <c r="N157" s="87"/>
    </row>
    <row r="158" ht="18.0" customHeight="1">
      <c r="B158" s="85"/>
      <c r="D158" s="88"/>
      <c r="E158" s="87"/>
      <c r="F158" s="87"/>
      <c r="G158" s="82"/>
      <c r="H158" s="82"/>
      <c r="I158" s="82"/>
      <c r="J158" s="82"/>
      <c r="K158" s="87"/>
      <c r="L158" s="87"/>
      <c r="M158" s="87"/>
      <c r="N158" s="87"/>
    </row>
    <row r="159" ht="18.0" customHeight="1">
      <c r="B159" s="85"/>
      <c r="D159" s="88"/>
      <c r="E159" s="87"/>
      <c r="F159" s="87"/>
      <c r="G159" s="82"/>
      <c r="H159" s="82"/>
      <c r="I159" s="82"/>
      <c r="J159" s="82"/>
      <c r="K159" s="87"/>
      <c r="L159" s="87"/>
      <c r="M159" s="87"/>
      <c r="N159" s="87"/>
    </row>
    <row r="160" ht="18.0" customHeight="1">
      <c r="B160" s="85"/>
      <c r="D160" s="88"/>
      <c r="E160" s="87"/>
      <c r="F160" s="87"/>
      <c r="G160" s="82"/>
      <c r="H160" s="82"/>
      <c r="I160" s="82"/>
      <c r="J160" s="82"/>
      <c r="K160" s="87"/>
      <c r="L160" s="87"/>
      <c r="M160" s="87"/>
      <c r="N160" s="87"/>
    </row>
    <row r="161" ht="18.0" customHeight="1">
      <c r="B161" s="85"/>
      <c r="D161" s="88"/>
      <c r="E161" s="87"/>
      <c r="F161" s="87"/>
      <c r="G161" s="82"/>
      <c r="H161" s="82"/>
      <c r="I161" s="82"/>
      <c r="J161" s="82"/>
      <c r="K161" s="87"/>
      <c r="L161" s="87"/>
      <c r="M161" s="87"/>
      <c r="N161" s="87"/>
    </row>
    <row r="162" ht="18.0" customHeight="1">
      <c r="B162" s="85"/>
      <c r="D162" s="88"/>
      <c r="E162" s="87"/>
      <c r="F162" s="87"/>
      <c r="G162" s="82"/>
      <c r="H162" s="82"/>
      <c r="I162" s="82"/>
      <c r="J162" s="82"/>
      <c r="K162" s="87"/>
      <c r="L162" s="87"/>
      <c r="M162" s="87"/>
      <c r="N162" s="87"/>
    </row>
    <row r="163" ht="18.0" customHeight="1">
      <c r="B163" s="85"/>
      <c r="D163" s="88"/>
      <c r="E163" s="87"/>
      <c r="F163" s="87"/>
      <c r="G163" s="82"/>
      <c r="H163" s="82"/>
      <c r="I163" s="82"/>
      <c r="J163" s="82"/>
      <c r="K163" s="87"/>
      <c r="L163" s="87"/>
      <c r="M163" s="87"/>
      <c r="N163" s="87"/>
    </row>
    <row r="164" ht="18.0" customHeight="1">
      <c r="B164" s="85"/>
      <c r="D164" s="88"/>
      <c r="E164" s="87"/>
      <c r="F164" s="87"/>
      <c r="G164" s="82"/>
      <c r="H164" s="82"/>
      <c r="I164" s="82"/>
      <c r="J164" s="82"/>
      <c r="K164" s="87"/>
      <c r="L164" s="87"/>
      <c r="M164" s="87"/>
      <c r="N164" s="87"/>
    </row>
    <row r="165" ht="18.0" customHeight="1">
      <c r="B165" s="85"/>
      <c r="D165" s="88"/>
      <c r="E165" s="87"/>
      <c r="F165" s="87"/>
      <c r="G165" s="82"/>
      <c r="H165" s="82"/>
      <c r="I165" s="82"/>
      <c r="J165" s="82"/>
      <c r="K165" s="87"/>
      <c r="L165" s="87"/>
      <c r="M165" s="87"/>
      <c r="N165" s="87"/>
    </row>
    <row r="166" ht="18.0" customHeight="1">
      <c r="B166" s="85"/>
      <c r="D166" s="88"/>
      <c r="E166" s="87"/>
      <c r="F166" s="87"/>
      <c r="G166" s="82"/>
      <c r="H166" s="82"/>
      <c r="I166" s="82"/>
      <c r="J166" s="82"/>
      <c r="K166" s="87"/>
      <c r="L166" s="87"/>
      <c r="M166" s="87"/>
      <c r="N166" s="87"/>
    </row>
    <row r="167" ht="18.0" customHeight="1">
      <c r="B167" s="85"/>
      <c r="D167" s="88"/>
      <c r="E167" s="87"/>
      <c r="F167" s="87"/>
      <c r="G167" s="82"/>
      <c r="H167" s="82"/>
      <c r="I167" s="82"/>
      <c r="J167" s="82"/>
      <c r="K167" s="87"/>
      <c r="L167" s="87"/>
      <c r="M167" s="87"/>
      <c r="N167" s="87"/>
    </row>
    <row r="168" ht="18.0" customHeight="1">
      <c r="B168" s="85"/>
      <c r="D168" s="88"/>
      <c r="E168" s="87"/>
      <c r="F168" s="87"/>
      <c r="G168" s="82"/>
      <c r="H168" s="82"/>
      <c r="I168" s="82"/>
      <c r="J168" s="82"/>
      <c r="K168" s="87"/>
      <c r="L168" s="87"/>
      <c r="M168" s="87"/>
      <c r="N168" s="87"/>
    </row>
    <row r="169" ht="18.0" customHeight="1">
      <c r="B169" s="85"/>
      <c r="D169" s="88"/>
      <c r="E169" s="87"/>
      <c r="F169" s="87"/>
      <c r="G169" s="82"/>
      <c r="H169" s="82"/>
      <c r="I169" s="82"/>
      <c r="J169" s="82"/>
      <c r="K169" s="87"/>
      <c r="L169" s="87"/>
      <c r="M169" s="87"/>
      <c r="N169" s="87"/>
    </row>
    <row r="170" ht="18.0" customHeight="1">
      <c r="B170" s="85"/>
      <c r="D170" s="88"/>
      <c r="E170" s="87"/>
      <c r="F170" s="87"/>
      <c r="G170" s="82"/>
      <c r="H170" s="82"/>
      <c r="I170" s="82"/>
      <c r="J170" s="82"/>
      <c r="K170" s="87"/>
      <c r="L170" s="87"/>
      <c r="M170" s="87"/>
      <c r="N170" s="87"/>
    </row>
    <row r="171" ht="18.0" customHeight="1">
      <c r="B171" s="85"/>
      <c r="D171" s="88"/>
      <c r="E171" s="87"/>
      <c r="F171" s="87"/>
      <c r="G171" s="82"/>
      <c r="H171" s="82"/>
      <c r="I171" s="82"/>
      <c r="J171" s="82"/>
      <c r="K171" s="87"/>
      <c r="L171" s="87"/>
      <c r="M171" s="87"/>
      <c r="N171" s="87"/>
    </row>
    <row r="172" ht="18.0" customHeight="1">
      <c r="B172" s="85"/>
      <c r="D172" s="88"/>
      <c r="E172" s="87"/>
      <c r="F172" s="87"/>
      <c r="G172" s="82"/>
      <c r="H172" s="82"/>
      <c r="I172" s="82"/>
      <c r="J172" s="82"/>
      <c r="K172" s="87"/>
      <c r="L172" s="87"/>
      <c r="M172" s="87"/>
      <c r="N172" s="87"/>
    </row>
    <row r="173" ht="18.0" customHeight="1">
      <c r="B173" s="85"/>
      <c r="D173" s="88"/>
      <c r="E173" s="87"/>
      <c r="F173" s="87"/>
      <c r="G173" s="82"/>
      <c r="H173" s="82"/>
      <c r="I173" s="82"/>
      <c r="J173" s="82"/>
      <c r="K173" s="87"/>
      <c r="L173" s="87"/>
      <c r="M173" s="87"/>
      <c r="N173" s="87"/>
    </row>
    <row r="174" ht="18.0" customHeight="1">
      <c r="B174" s="85"/>
      <c r="D174" s="88"/>
      <c r="E174" s="87"/>
      <c r="F174" s="87"/>
      <c r="G174" s="82"/>
      <c r="H174" s="82"/>
      <c r="I174" s="82"/>
      <c r="J174" s="82"/>
      <c r="K174" s="87"/>
      <c r="L174" s="87"/>
      <c r="M174" s="87"/>
      <c r="N174" s="87"/>
    </row>
    <row r="175" ht="18.0" customHeight="1">
      <c r="B175" s="85"/>
      <c r="D175" s="88"/>
      <c r="E175" s="87"/>
      <c r="F175" s="87"/>
      <c r="G175" s="82"/>
      <c r="H175" s="82"/>
      <c r="I175" s="82"/>
      <c r="J175" s="82"/>
      <c r="K175" s="87"/>
      <c r="L175" s="87"/>
      <c r="M175" s="87"/>
      <c r="N175" s="87"/>
    </row>
    <row r="176" ht="18.0" customHeight="1">
      <c r="B176" s="85"/>
      <c r="D176" s="88"/>
      <c r="E176" s="87"/>
      <c r="F176" s="87"/>
      <c r="G176" s="82"/>
      <c r="H176" s="82"/>
      <c r="I176" s="82"/>
      <c r="J176" s="82"/>
      <c r="K176" s="87"/>
      <c r="L176" s="87"/>
      <c r="M176" s="87"/>
      <c r="N176" s="87"/>
    </row>
    <row r="177" ht="18.0" customHeight="1">
      <c r="B177" s="85"/>
      <c r="D177" s="88"/>
      <c r="E177" s="87"/>
      <c r="F177" s="87"/>
      <c r="G177" s="82"/>
      <c r="H177" s="82"/>
      <c r="I177" s="82"/>
      <c r="J177" s="82"/>
      <c r="K177" s="87"/>
      <c r="L177" s="87"/>
      <c r="M177" s="87"/>
      <c r="N177" s="87"/>
    </row>
    <row r="178" ht="18.0" customHeight="1">
      <c r="B178" s="85"/>
      <c r="D178" s="88"/>
      <c r="E178" s="87"/>
      <c r="F178" s="87"/>
      <c r="G178" s="82"/>
      <c r="H178" s="82"/>
      <c r="I178" s="82"/>
      <c r="J178" s="82"/>
      <c r="K178" s="87"/>
      <c r="L178" s="87"/>
      <c r="M178" s="87"/>
      <c r="N178" s="87"/>
    </row>
    <row r="179" ht="18.0" customHeight="1">
      <c r="B179" s="85"/>
      <c r="D179" s="88"/>
      <c r="E179" s="87"/>
      <c r="F179" s="87"/>
      <c r="G179" s="82"/>
      <c r="H179" s="82"/>
      <c r="I179" s="82"/>
      <c r="J179" s="82"/>
      <c r="K179" s="87"/>
      <c r="L179" s="87"/>
      <c r="M179" s="87"/>
      <c r="N179" s="87"/>
    </row>
    <row r="180" ht="18.0" customHeight="1">
      <c r="B180" s="85"/>
      <c r="D180" s="88"/>
      <c r="E180" s="87"/>
      <c r="F180" s="87"/>
      <c r="G180" s="82"/>
      <c r="H180" s="82"/>
      <c r="I180" s="82"/>
      <c r="J180" s="82"/>
      <c r="K180" s="87"/>
      <c r="L180" s="87"/>
      <c r="M180" s="87"/>
      <c r="N180" s="87"/>
    </row>
    <row r="181" ht="18.0" customHeight="1">
      <c r="B181" s="85"/>
      <c r="D181" s="88"/>
      <c r="E181" s="87"/>
      <c r="F181" s="87"/>
      <c r="G181" s="82"/>
      <c r="H181" s="82"/>
      <c r="I181" s="82"/>
      <c r="J181" s="82"/>
      <c r="K181" s="87"/>
      <c r="L181" s="87"/>
      <c r="M181" s="87"/>
      <c r="N181" s="87"/>
    </row>
    <row r="182" ht="18.0" customHeight="1">
      <c r="B182" s="85"/>
      <c r="D182" s="88"/>
      <c r="E182" s="87"/>
      <c r="F182" s="87"/>
      <c r="G182" s="82"/>
      <c r="H182" s="82"/>
      <c r="I182" s="82"/>
      <c r="J182" s="82"/>
      <c r="K182" s="87"/>
      <c r="L182" s="87"/>
      <c r="M182" s="87"/>
      <c r="N182" s="87"/>
    </row>
    <row r="183" ht="18.0" customHeight="1">
      <c r="B183" s="85"/>
      <c r="D183" s="88"/>
      <c r="E183" s="87"/>
      <c r="F183" s="87"/>
      <c r="G183" s="82"/>
      <c r="H183" s="82"/>
      <c r="I183" s="82"/>
      <c r="J183" s="82"/>
      <c r="K183" s="87"/>
      <c r="L183" s="87"/>
      <c r="M183" s="87"/>
      <c r="N183" s="87"/>
    </row>
    <row r="184" ht="18.0" customHeight="1">
      <c r="B184" s="85"/>
      <c r="D184" s="88"/>
      <c r="E184" s="87"/>
      <c r="F184" s="87"/>
      <c r="G184" s="82"/>
      <c r="H184" s="82"/>
      <c r="I184" s="82"/>
      <c r="J184" s="82"/>
      <c r="K184" s="87"/>
      <c r="L184" s="87"/>
      <c r="M184" s="87"/>
      <c r="N184" s="87"/>
    </row>
    <row r="185" ht="18.0" customHeight="1">
      <c r="B185" s="85"/>
      <c r="D185" s="88"/>
      <c r="E185" s="87"/>
      <c r="F185" s="87"/>
      <c r="G185" s="82"/>
      <c r="H185" s="82"/>
      <c r="I185" s="82"/>
      <c r="J185" s="82"/>
      <c r="K185" s="87"/>
      <c r="L185" s="87"/>
      <c r="M185" s="87"/>
      <c r="N185" s="87"/>
    </row>
    <row r="186" ht="18.0" customHeight="1">
      <c r="B186" s="85"/>
      <c r="D186" s="88"/>
      <c r="E186" s="87"/>
      <c r="F186" s="87"/>
      <c r="G186" s="82"/>
      <c r="H186" s="82"/>
      <c r="I186" s="82"/>
      <c r="J186" s="82"/>
      <c r="K186" s="87"/>
      <c r="L186" s="87"/>
      <c r="M186" s="87"/>
      <c r="N186" s="87"/>
    </row>
    <row r="187" ht="18.0" customHeight="1">
      <c r="B187" s="85"/>
      <c r="D187" s="88"/>
      <c r="E187" s="87"/>
      <c r="F187" s="87"/>
      <c r="G187" s="82"/>
      <c r="H187" s="82"/>
      <c r="I187" s="82"/>
      <c r="J187" s="82"/>
      <c r="K187" s="87"/>
      <c r="L187" s="87"/>
      <c r="M187" s="87"/>
      <c r="N187" s="87"/>
    </row>
    <row r="188" ht="18.0" customHeight="1">
      <c r="B188" s="85"/>
      <c r="D188" s="88"/>
      <c r="E188" s="87"/>
      <c r="F188" s="87"/>
      <c r="G188" s="82"/>
      <c r="H188" s="82"/>
      <c r="I188" s="82"/>
      <c r="J188" s="82"/>
      <c r="K188" s="87"/>
      <c r="L188" s="87"/>
      <c r="M188" s="87"/>
      <c r="N188" s="87"/>
    </row>
    <row r="189" ht="18.0" customHeight="1">
      <c r="B189" s="85"/>
      <c r="D189" s="88"/>
      <c r="E189" s="87"/>
      <c r="F189" s="87"/>
      <c r="G189" s="82"/>
      <c r="H189" s="82"/>
      <c r="I189" s="82"/>
      <c r="J189" s="82"/>
      <c r="K189" s="87"/>
      <c r="L189" s="87"/>
      <c r="M189" s="87"/>
      <c r="N189" s="87"/>
    </row>
    <row r="190" ht="18.0" customHeight="1">
      <c r="B190" s="85"/>
      <c r="D190" s="88"/>
      <c r="E190" s="87"/>
      <c r="F190" s="87"/>
      <c r="G190" s="82"/>
      <c r="H190" s="82"/>
      <c r="I190" s="82"/>
      <c r="J190" s="82"/>
      <c r="K190" s="87"/>
      <c r="L190" s="87"/>
      <c r="M190" s="87"/>
      <c r="N190" s="87"/>
    </row>
    <row r="191" ht="18.0" customHeight="1">
      <c r="B191" s="85"/>
      <c r="D191" s="88"/>
      <c r="E191" s="87"/>
      <c r="F191" s="87"/>
      <c r="G191" s="82"/>
      <c r="H191" s="82"/>
      <c r="I191" s="82"/>
      <c r="J191" s="82"/>
      <c r="K191" s="87"/>
      <c r="L191" s="87"/>
      <c r="M191" s="87"/>
      <c r="N191" s="87"/>
    </row>
    <row r="192" ht="18.0" customHeight="1">
      <c r="B192" s="85"/>
      <c r="D192" s="88"/>
      <c r="E192" s="87"/>
      <c r="F192" s="87"/>
      <c r="G192" s="82"/>
      <c r="H192" s="82"/>
      <c r="I192" s="82"/>
      <c r="J192" s="82"/>
      <c r="K192" s="87"/>
      <c r="L192" s="87"/>
      <c r="M192" s="87"/>
      <c r="N192" s="87"/>
    </row>
    <row r="193" ht="18.0" customHeight="1">
      <c r="B193" s="85"/>
      <c r="D193" s="88"/>
      <c r="E193" s="87"/>
      <c r="F193" s="87"/>
      <c r="G193" s="82"/>
      <c r="H193" s="82"/>
      <c r="I193" s="82"/>
      <c r="J193" s="82"/>
      <c r="K193" s="87"/>
      <c r="L193" s="87"/>
      <c r="M193" s="87"/>
      <c r="N193" s="87"/>
    </row>
    <row r="194" ht="18.0" customHeight="1">
      <c r="B194" s="85"/>
      <c r="D194" s="88"/>
      <c r="E194" s="87"/>
      <c r="F194" s="87"/>
      <c r="G194" s="82"/>
      <c r="H194" s="82"/>
      <c r="I194" s="82"/>
      <c r="J194" s="82"/>
      <c r="K194" s="87"/>
      <c r="L194" s="87"/>
      <c r="M194" s="87"/>
      <c r="N194" s="87"/>
    </row>
    <row r="195" ht="18.0" customHeight="1">
      <c r="B195" s="85"/>
      <c r="D195" s="88"/>
      <c r="E195" s="87"/>
      <c r="F195" s="87"/>
      <c r="G195" s="82"/>
      <c r="H195" s="82"/>
      <c r="I195" s="82"/>
      <c r="J195" s="82"/>
      <c r="K195" s="87"/>
      <c r="L195" s="87"/>
      <c r="M195" s="87"/>
      <c r="N195" s="87"/>
    </row>
    <row r="196" ht="18.0" customHeight="1">
      <c r="B196" s="85"/>
      <c r="D196" s="88"/>
      <c r="E196" s="87"/>
      <c r="F196" s="87"/>
      <c r="G196" s="82"/>
      <c r="H196" s="82"/>
      <c r="I196" s="82"/>
      <c r="J196" s="82"/>
      <c r="K196" s="87"/>
      <c r="L196" s="87"/>
      <c r="M196" s="87"/>
      <c r="N196" s="87"/>
    </row>
    <row r="197" ht="18.0" customHeight="1">
      <c r="B197" s="85"/>
      <c r="D197" s="88"/>
      <c r="E197" s="87"/>
      <c r="F197" s="87"/>
      <c r="G197" s="82"/>
      <c r="H197" s="82"/>
      <c r="I197" s="82"/>
      <c r="J197" s="82"/>
      <c r="K197" s="87"/>
      <c r="L197" s="87"/>
      <c r="M197" s="87"/>
      <c r="N197" s="87"/>
    </row>
    <row r="198" ht="18.0" customHeight="1">
      <c r="B198" s="85"/>
      <c r="D198" s="88"/>
      <c r="E198" s="87"/>
      <c r="F198" s="87"/>
      <c r="G198" s="82"/>
      <c r="H198" s="82"/>
      <c r="I198" s="82"/>
      <c r="J198" s="82"/>
      <c r="K198" s="87"/>
      <c r="L198" s="87"/>
      <c r="M198" s="87"/>
      <c r="N198" s="87"/>
    </row>
    <row r="199" ht="18.0" customHeight="1">
      <c r="B199" s="85"/>
      <c r="D199" s="88"/>
      <c r="E199" s="87"/>
      <c r="F199" s="87"/>
      <c r="G199" s="82"/>
      <c r="H199" s="82"/>
      <c r="I199" s="82"/>
      <c r="J199" s="82"/>
      <c r="K199" s="87"/>
      <c r="L199" s="87"/>
      <c r="M199" s="87"/>
      <c r="N199" s="87"/>
    </row>
    <row r="200" ht="18.0" customHeight="1">
      <c r="B200" s="85"/>
      <c r="D200" s="88"/>
      <c r="E200" s="87"/>
      <c r="F200" s="87"/>
      <c r="G200" s="82"/>
      <c r="H200" s="82"/>
      <c r="I200" s="82"/>
      <c r="J200" s="82"/>
      <c r="K200" s="87"/>
      <c r="L200" s="87"/>
      <c r="M200" s="87"/>
      <c r="N200" s="87"/>
    </row>
    <row r="201" ht="18.0" customHeight="1">
      <c r="B201" s="85"/>
      <c r="D201" s="88"/>
      <c r="E201" s="87"/>
      <c r="F201" s="87"/>
      <c r="G201" s="82"/>
      <c r="H201" s="82"/>
      <c r="I201" s="82"/>
      <c r="J201" s="82"/>
      <c r="K201" s="87"/>
      <c r="L201" s="87"/>
      <c r="M201" s="87"/>
      <c r="N201" s="87"/>
    </row>
    <row r="202" ht="18.0" customHeight="1">
      <c r="B202" s="85"/>
      <c r="D202" s="88"/>
      <c r="E202" s="87"/>
      <c r="F202" s="87"/>
      <c r="G202" s="82"/>
      <c r="H202" s="82"/>
      <c r="I202" s="82"/>
      <c r="J202" s="82"/>
      <c r="K202" s="87"/>
      <c r="L202" s="87"/>
      <c r="M202" s="87"/>
      <c r="N202" s="87"/>
    </row>
    <row r="203" ht="18.0" customHeight="1">
      <c r="B203" s="85"/>
      <c r="D203" s="88"/>
      <c r="E203" s="87"/>
      <c r="F203" s="87"/>
      <c r="G203" s="82"/>
      <c r="H203" s="82"/>
      <c r="I203" s="82"/>
      <c r="J203" s="82"/>
      <c r="K203" s="87"/>
      <c r="L203" s="87"/>
      <c r="M203" s="87"/>
      <c r="N203" s="87"/>
    </row>
    <row r="204" ht="18.0" customHeight="1">
      <c r="B204" s="85"/>
      <c r="D204" s="88"/>
      <c r="E204" s="87"/>
      <c r="F204" s="87"/>
      <c r="G204" s="82"/>
      <c r="H204" s="82"/>
      <c r="I204" s="82"/>
      <c r="J204" s="82"/>
      <c r="K204" s="87"/>
      <c r="L204" s="87"/>
      <c r="M204" s="87"/>
      <c r="N204" s="87"/>
    </row>
    <row r="205" ht="18.0" customHeight="1">
      <c r="B205" s="85"/>
      <c r="D205" s="88"/>
      <c r="E205" s="87"/>
      <c r="F205" s="87"/>
      <c r="G205" s="82"/>
      <c r="H205" s="82"/>
      <c r="I205" s="82"/>
      <c r="J205" s="82"/>
      <c r="K205" s="87"/>
      <c r="L205" s="87"/>
      <c r="M205" s="87"/>
      <c r="N205" s="87"/>
    </row>
    <row r="206" ht="18.0" customHeight="1">
      <c r="B206" s="85"/>
      <c r="D206" s="88"/>
      <c r="E206" s="87"/>
      <c r="F206" s="87"/>
      <c r="G206" s="82"/>
      <c r="H206" s="82"/>
      <c r="I206" s="82"/>
      <c r="J206" s="82"/>
      <c r="K206" s="87"/>
      <c r="L206" s="87"/>
      <c r="M206" s="87"/>
      <c r="N206" s="87"/>
    </row>
    <row r="207" ht="18.0" customHeight="1">
      <c r="B207" s="85"/>
      <c r="D207" s="88"/>
      <c r="E207" s="87"/>
      <c r="F207" s="87"/>
      <c r="G207" s="82"/>
      <c r="H207" s="82"/>
      <c r="I207" s="82"/>
      <c r="J207" s="82"/>
      <c r="K207" s="87"/>
      <c r="L207" s="87"/>
      <c r="M207" s="87"/>
      <c r="N207" s="87"/>
    </row>
    <row r="208" ht="18.0" customHeight="1">
      <c r="B208" s="85"/>
      <c r="D208" s="88"/>
      <c r="E208" s="87"/>
      <c r="F208" s="87"/>
      <c r="G208" s="82"/>
      <c r="H208" s="82"/>
      <c r="I208" s="82"/>
      <c r="J208" s="82"/>
      <c r="K208" s="87"/>
      <c r="L208" s="87"/>
      <c r="M208" s="87"/>
      <c r="N208" s="87"/>
    </row>
    <row r="209" ht="18.0" customHeight="1">
      <c r="B209" s="85"/>
      <c r="D209" s="88"/>
      <c r="E209" s="87"/>
      <c r="F209" s="87"/>
      <c r="G209" s="82"/>
      <c r="H209" s="82"/>
      <c r="I209" s="82"/>
      <c r="J209" s="82"/>
      <c r="K209" s="87"/>
      <c r="L209" s="87"/>
      <c r="M209" s="87"/>
      <c r="N209" s="87"/>
    </row>
    <row r="210" ht="18.0" customHeight="1">
      <c r="B210" s="85"/>
      <c r="D210" s="88"/>
      <c r="E210" s="87"/>
      <c r="F210" s="87"/>
      <c r="G210" s="82"/>
      <c r="H210" s="82"/>
      <c r="I210" s="82"/>
      <c r="J210" s="82"/>
      <c r="K210" s="87"/>
      <c r="L210" s="87"/>
      <c r="M210" s="87"/>
      <c r="N210" s="87"/>
    </row>
    <row r="211" ht="18.0" customHeight="1">
      <c r="B211" s="85"/>
      <c r="D211" s="88"/>
      <c r="E211" s="87"/>
      <c r="F211" s="87"/>
      <c r="G211" s="82"/>
      <c r="H211" s="82"/>
      <c r="I211" s="82"/>
      <c r="J211" s="82"/>
      <c r="K211" s="87"/>
      <c r="L211" s="87"/>
      <c r="M211" s="87"/>
      <c r="N211" s="87"/>
    </row>
    <row r="212" ht="18.0" customHeight="1">
      <c r="B212" s="85"/>
      <c r="D212" s="88"/>
      <c r="E212" s="87"/>
      <c r="F212" s="87"/>
      <c r="G212" s="82"/>
      <c r="H212" s="82"/>
      <c r="I212" s="82"/>
      <c r="J212" s="82"/>
      <c r="K212" s="87"/>
      <c r="L212" s="87"/>
      <c r="M212" s="87"/>
      <c r="N212" s="87"/>
    </row>
    <row r="213" ht="18.0" customHeight="1">
      <c r="B213" s="85"/>
      <c r="D213" s="88"/>
      <c r="E213" s="87"/>
      <c r="F213" s="87"/>
      <c r="G213" s="82"/>
      <c r="H213" s="82"/>
      <c r="I213" s="82"/>
      <c r="J213" s="82"/>
      <c r="K213" s="87"/>
      <c r="L213" s="87"/>
      <c r="M213" s="87"/>
      <c r="N213" s="87"/>
    </row>
    <row r="214" ht="18.0" customHeight="1">
      <c r="B214" s="85"/>
      <c r="D214" s="88"/>
      <c r="E214" s="87"/>
      <c r="F214" s="87"/>
      <c r="G214" s="82"/>
      <c r="H214" s="82"/>
      <c r="I214" s="82"/>
      <c r="J214" s="82"/>
      <c r="K214" s="87"/>
      <c r="L214" s="87"/>
      <c r="M214" s="87"/>
      <c r="N214" s="87"/>
    </row>
    <row r="215" ht="18.0" customHeight="1">
      <c r="B215" s="85"/>
      <c r="D215" s="88"/>
      <c r="E215" s="87"/>
      <c r="F215" s="87"/>
      <c r="G215" s="82"/>
      <c r="H215" s="82"/>
      <c r="I215" s="82"/>
      <c r="J215" s="82"/>
      <c r="K215" s="87"/>
      <c r="L215" s="87"/>
      <c r="M215" s="87"/>
      <c r="N215" s="87"/>
    </row>
    <row r="216" ht="18.0" customHeight="1">
      <c r="B216" s="85"/>
      <c r="D216" s="88"/>
      <c r="E216" s="87"/>
      <c r="F216" s="87"/>
      <c r="G216" s="82"/>
      <c r="H216" s="82"/>
      <c r="I216" s="82"/>
      <c r="J216" s="82"/>
      <c r="K216" s="87"/>
      <c r="L216" s="87"/>
      <c r="M216" s="87"/>
      <c r="N216" s="87"/>
    </row>
    <row r="217" ht="18.0" customHeight="1">
      <c r="B217" s="85"/>
      <c r="D217" s="88"/>
      <c r="E217" s="87"/>
      <c r="F217" s="87"/>
      <c r="G217" s="82"/>
      <c r="H217" s="82"/>
      <c r="I217" s="82"/>
      <c r="J217" s="82"/>
      <c r="K217" s="87"/>
      <c r="L217" s="87"/>
      <c r="M217" s="87"/>
      <c r="N217" s="87"/>
    </row>
    <row r="218" ht="18.0" customHeight="1">
      <c r="B218" s="85"/>
      <c r="D218" s="88"/>
      <c r="E218" s="87"/>
      <c r="F218" s="87"/>
      <c r="G218" s="82"/>
      <c r="H218" s="82"/>
      <c r="I218" s="82"/>
      <c r="J218" s="82"/>
      <c r="K218" s="87"/>
      <c r="L218" s="87"/>
      <c r="M218" s="87"/>
      <c r="N218" s="87"/>
    </row>
    <row r="219" ht="18.0" customHeight="1">
      <c r="B219" s="85"/>
      <c r="D219" s="88"/>
      <c r="E219" s="87"/>
      <c r="F219" s="87"/>
      <c r="G219" s="82"/>
      <c r="H219" s="82"/>
      <c r="I219" s="82"/>
      <c r="J219" s="82"/>
      <c r="K219" s="87"/>
      <c r="L219" s="87"/>
      <c r="M219" s="87"/>
      <c r="N219" s="87"/>
    </row>
    <row r="220" ht="18.0" customHeight="1">
      <c r="B220" s="85"/>
      <c r="D220" s="88"/>
      <c r="E220" s="87"/>
      <c r="F220" s="87"/>
      <c r="G220" s="82"/>
      <c r="H220" s="82"/>
      <c r="I220" s="82"/>
      <c r="J220" s="82"/>
      <c r="K220" s="87"/>
      <c r="L220" s="87"/>
      <c r="M220" s="87"/>
      <c r="N220" s="87"/>
    </row>
    <row r="221" ht="18.0" customHeight="1">
      <c r="B221" s="85"/>
      <c r="D221" s="88"/>
      <c r="E221" s="87"/>
      <c r="F221" s="87"/>
      <c r="G221" s="82"/>
      <c r="H221" s="82"/>
      <c r="I221" s="82"/>
      <c r="J221" s="82"/>
      <c r="K221" s="87"/>
      <c r="L221" s="87"/>
      <c r="M221" s="87"/>
      <c r="N221" s="87"/>
    </row>
    <row r="222" ht="18.0" customHeight="1">
      <c r="B222" s="85"/>
      <c r="D222" s="88"/>
      <c r="E222" s="87"/>
      <c r="F222" s="87"/>
      <c r="G222" s="82"/>
      <c r="H222" s="82"/>
      <c r="I222" s="82"/>
      <c r="J222" s="82"/>
      <c r="K222" s="87"/>
      <c r="L222" s="87"/>
      <c r="M222" s="87"/>
      <c r="N222" s="87"/>
    </row>
    <row r="223" ht="18.0" customHeight="1">
      <c r="B223" s="85"/>
      <c r="D223" s="88"/>
      <c r="E223" s="87"/>
      <c r="F223" s="87"/>
      <c r="G223" s="82"/>
      <c r="H223" s="82"/>
      <c r="I223" s="82"/>
      <c r="J223" s="82"/>
      <c r="K223" s="87"/>
      <c r="L223" s="87"/>
      <c r="M223" s="87"/>
      <c r="N223" s="87"/>
    </row>
    <row r="224" ht="18.0" customHeight="1">
      <c r="B224" s="85"/>
      <c r="D224" s="88"/>
      <c r="E224" s="87"/>
      <c r="F224" s="87"/>
      <c r="G224" s="82"/>
      <c r="H224" s="82"/>
      <c r="I224" s="82"/>
      <c r="J224" s="82"/>
      <c r="K224" s="87"/>
      <c r="L224" s="87"/>
      <c r="M224" s="87"/>
      <c r="N224" s="87"/>
    </row>
    <row r="225" ht="18.0" customHeight="1">
      <c r="B225" s="85"/>
      <c r="D225" s="88"/>
      <c r="E225" s="87"/>
      <c r="F225" s="87"/>
      <c r="G225" s="82"/>
      <c r="H225" s="82"/>
      <c r="I225" s="82"/>
      <c r="J225" s="82"/>
      <c r="K225" s="87"/>
      <c r="L225" s="87"/>
      <c r="M225" s="87"/>
      <c r="N225" s="87"/>
    </row>
    <row r="226" ht="18.0" customHeight="1">
      <c r="B226" s="85"/>
      <c r="D226" s="88"/>
      <c r="E226" s="87"/>
      <c r="F226" s="87"/>
      <c r="G226" s="82"/>
      <c r="H226" s="82"/>
      <c r="I226" s="82"/>
      <c r="J226" s="82"/>
      <c r="K226" s="87"/>
      <c r="L226" s="87"/>
      <c r="M226" s="87"/>
      <c r="N226" s="87"/>
    </row>
    <row r="227" ht="18.0" customHeight="1">
      <c r="B227" s="85"/>
      <c r="D227" s="88"/>
      <c r="E227" s="87"/>
      <c r="F227" s="87"/>
      <c r="G227" s="82"/>
      <c r="H227" s="82"/>
      <c r="I227" s="82"/>
      <c r="J227" s="82"/>
      <c r="K227" s="87"/>
      <c r="L227" s="87"/>
      <c r="M227" s="87"/>
      <c r="N227" s="87"/>
    </row>
    <row r="228" ht="18.0" customHeight="1">
      <c r="B228" s="85"/>
      <c r="D228" s="88"/>
      <c r="E228" s="87"/>
      <c r="F228" s="87"/>
      <c r="G228" s="82"/>
      <c r="H228" s="82"/>
      <c r="I228" s="82"/>
      <c r="J228" s="82"/>
      <c r="K228" s="87"/>
      <c r="L228" s="87"/>
      <c r="M228" s="87"/>
      <c r="N228" s="87"/>
    </row>
    <row r="229" ht="18.0" customHeight="1">
      <c r="B229" s="85"/>
      <c r="D229" s="88"/>
      <c r="E229" s="87"/>
      <c r="F229" s="87"/>
      <c r="G229" s="82"/>
      <c r="H229" s="82"/>
      <c r="I229" s="82"/>
      <c r="J229" s="82"/>
      <c r="K229" s="87"/>
      <c r="L229" s="87"/>
      <c r="M229" s="87"/>
      <c r="N229" s="87"/>
    </row>
    <row r="230" ht="18.0" customHeight="1">
      <c r="B230" s="85"/>
      <c r="D230" s="88"/>
      <c r="E230" s="87"/>
      <c r="F230" s="87"/>
      <c r="G230" s="82"/>
      <c r="H230" s="82"/>
      <c r="I230" s="82"/>
      <c r="J230" s="82"/>
      <c r="K230" s="87"/>
      <c r="L230" s="87"/>
      <c r="M230" s="87"/>
      <c r="N230" s="87"/>
    </row>
    <row r="231" ht="18.0" customHeight="1">
      <c r="B231" s="85"/>
      <c r="D231" s="88"/>
      <c r="E231" s="87"/>
      <c r="F231" s="87"/>
      <c r="G231" s="82"/>
      <c r="H231" s="82"/>
      <c r="I231" s="82"/>
      <c r="J231" s="82"/>
      <c r="K231" s="87"/>
      <c r="L231" s="87"/>
      <c r="M231" s="87"/>
      <c r="N231" s="87"/>
    </row>
    <row r="232" ht="18.0" customHeight="1">
      <c r="B232" s="85"/>
      <c r="D232" s="88"/>
      <c r="E232" s="87"/>
      <c r="F232" s="87"/>
      <c r="G232" s="82"/>
      <c r="H232" s="82"/>
      <c r="I232" s="82"/>
      <c r="J232" s="82"/>
      <c r="K232" s="87"/>
      <c r="L232" s="87"/>
      <c r="M232" s="87"/>
      <c r="N232" s="87"/>
    </row>
    <row r="233" ht="18.0" customHeight="1">
      <c r="B233" s="85"/>
      <c r="D233" s="88"/>
      <c r="E233" s="87"/>
      <c r="F233" s="87"/>
      <c r="G233" s="82"/>
      <c r="H233" s="82"/>
      <c r="I233" s="82"/>
      <c r="J233" s="82"/>
      <c r="K233" s="87"/>
      <c r="L233" s="87"/>
      <c r="M233" s="87"/>
      <c r="N233" s="87"/>
    </row>
    <row r="234" ht="18.0" customHeight="1">
      <c r="B234" s="85"/>
      <c r="D234" s="88"/>
      <c r="E234" s="87"/>
      <c r="F234" s="87"/>
      <c r="G234" s="82"/>
      <c r="H234" s="82"/>
      <c r="I234" s="82"/>
      <c r="J234" s="82"/>
      <c r="K234" s="87"/>
      <c r="L234" s="87"/>
      <c r="M234" s="87"/>
      <c r="N234" s="87"/>
    </row>
    <row r="235" ht="18.0" customHeight="1">
      <c r="B235" s="85"/>
      <c r="D235" s="88"/>
      <c r="E235" s="87"/>
      <c r="F235" s="87"/>
      <c r="G235" s="82"/>
      <c r="H235" s="82"/>
      <c r="I235" s="82"/>
      <c r="J235" s="82"/>
      <c r="K235" s="87"/>
      <c r="L235" s="87"/>
      <c r="M235" s="87"/>
      <c r="N235" s="87"/>
    </row>
    <row r="236" ht="18.0" customHeight="1">
      <c r="B236" s="85"/>
      <c r="D236" s="89"/>
      <c r="E236" s="87"/>
      <c r="F236" s="87"/>
      <c r="G236" s="82"/>
      <c r="H236" s="82"/>
      <c r="I236" s="82"/>
      <c r="J236" s="82"/>
      <c r="K236" s="87"/>
      <c r="L236" s="87"/>
      <c r="M236" s="87"/>
      <c r="N236" s="87"/>
    </row>
    <row r="237" ht="18.0" customHeight="1">
      <c r="B237" s="85"/>
      <c r="D237" s="89"/>
      <c r="E237" s="87"/>
      <c r="F237" s="87"/>
      <c r="G237" s="82"/>
      <c r="H237" s="82"/>
      <c r="I237" s="82"/>
      <c r="J237" s="82"/>
      <c r="K237" s="87"/>
      <c r="L237" s="87"/>
      <c r="M237" s="87"/>
      <c r="N237" s="87"/>
    </row>
    <row r="238" ht="18.0" customHeight="1">
      <c r="B238" s="85"/>
      <c r="D238" s="89"/>
      <c r="E238" s="87"/>
      <c r="F238" s="87"/>
      <c r="G238" s="82"/>
      <c r="H238" s="82"/>
      <c r="I238" s="82"/>
      <c r="J238" s="82"/>
      <c r="K238" s="87"/>
      <c r="L238" s="87"/>
      <c r="M238" s="87"/>
      <c r="N238" s="87"/>
    </row>
    <row r="239" ht="18.0" customHeight="1">
      <c r="B239" s="85"/>
      <c r="D239" s="89"/>
      <c r="E239" s="87"/>
      <c r="F239" s="87"/>
      <c r="G239" s="82"/>
      <c r="H239" s="82"/>
      <c r="I239" s="82"/>
      <c r="J239" s="82"/>
      <c r="K239" s="87"/>
      <c r="L239" s="87"/>
      <c r="M239" s="87"/>
      <c r="N239" s="87"/>
    </row>
    <row r="240" ht="18.0" customHeight="1">
      <c r="B240" s="85"/>
      <c r="D240" s="89"/>
      <c r="E240" s="87"/>
      <c r="F240" s="87"/>
      <c r="G240" s="82"/>
      <c r="H240" s="82"/>
      <c r="I240" s="82"/>
      <c r="J240" s="82"/>
      <c r="K240" s="87"/>
      <c r="L240" s="87"/>
      <c r="M240" s="87"/>
      <c r="N240" s="87"/>
    </row>
    <row r="241" ht="18.0" customHeight="1">
      <c r="B241" s="85"/>
      <c r="D241" s="89"/>
      <c r="E241" s="87"/>
      <c r="F241" s="87"/>
      <c r="G241" s="82"/>
      <c r="H241" s="82"/>
      <c r="I241" s="82"/>
      <c r="J241" s="82"/>
      <c r="K241" s="87"/>
      <c r="L241" s="87"/>
      <c r="M241" s="87"/>
      <c r="N241" s="87"/>
    </row>
    <row r="242" ht="18.0" customHeight="1">
      <c r="B242" s="85"/>
      <c r="D242" s="89"/>
      <c r="E242" s="87"/>
      <c r="F242" s="87"/>
      <c r="G242" s="82"/>
      <c r="H242" s="82"/>
      <c r="I242" s="82"/>
      <c r="J242" s="82"/>
      <c r="K242" s="87"/>
      <c r="L242" s="87"/>
      <c r="M242" s="87"/>
      <c r="N242" s="87"/>
    </row>
    <row r="243" ht="18.0" customHeight="1">
      <c r="B243" s="85"/>
      <c r="D243" s="89"/>
      <c r="E243" s="87"/>
      <c r="F243" s="87"/>
      <c r="G243" s="82"/>
      <c r="H243" s="82"/>
      <c r="I243" s="82"/>
      <c r="J243" s="82"/>
      <c r="K243" s="87"/>
      <c r="L243" s="87"/>
      <c r="M243" s="87"/>
      <c r="N243" s="87"/>
    </row>
    <row r="244" ht="18.0" customHeight="1">
      <c r="B244" s="85"/>
      <c r="D244" s="89"/>
      <c r="E244" s="87"/>
      <c r="F244" s="87"/>
      <c r="G244" s="82"/>
      <c r="H244" s="82"/>
      <c r="I244" s="82"/>
      <c r="J244" s="82"/>
      <c r="K244" s="87"/>
      <c r="L244" s="87"/>
      <c r="M244" s="87"/>
      <c r="N244" s="87"/>
    </row>
    <row r="245" ht="18.0" customHeight="1">
      <c r="B245" s="85"/>
      <c r="D245" s="89"/>
      <c r="E245" s="87"/>
      <c r="F245" s="87"/>
      <c r="G245" s="82"/>
      <c r="H245" s="82"/>
      <c r="I245" s="82"/>
      <c r="J245" s="82"/>
      <c r="K245" s="87"/>
      <c r="L245" s="87"/>
      <c r="M245" s="87"/>
      <c r="N245" s="87"/>
    </row>
    <row r="246" ht="18.0" customHeight="1">
      <c r="B246" s="85"/>
      <c r="D246" s="89"/>
      <c r="E246" s="87"/>
      <c r="F246" s="87"/>
      <c r="G246" s="82"/>
      <c r="H246" s="82"/>
      <c r="I246" s="82"/>
      <c r="J246" s="82"/>
      <c r="K246" s="87"/>
      <c r="L246" s="87"/>
      <c r="M246" s="87"/>
      <c r="N246" s="87"/>
    </row>
    <row r="247" ht="18.0" customHeight="1">
      <c r="B247" s="85"/>
      <c r="D247" s="89"/>
      <c r="E247" s="87"/>
      <c r="F247" s="87"/>
      <c r="G247" s="82"/>
      <c r="H247" s="82"/>
      <c r="I247" s="82"/>
      <c r="J247" s="82"/>
      <c r="K247" s="87"/>
      <c r="L247" s="87"/>
      <c r="M247" s="87"/>
      <c r="N247" s="87"/>
    </row>
    <row r="248" ht="18.0" customHeight="1">
      <c r="B248" s="85"/>
      <c r="D248" s="89"/>
      <c r="E248" s="87"/>
      <c r="F248" s="87"/>
      <c r="G248" s="82"/>
      <c r="H248" s="82"/>
      <c r="I248" s="82"/>
      <c r="J248" s="82"/>
      <c r="K248" s="87"/>
      <c r="L248" s="87"/>
      <c r="M248" s="87"/>
      <c r="N248" s="87"/>
    </row>
    <row r="249" ht="18.0" customHeight="1">
      <c r="B249" s="85"/>
      <c r="D249" s="89"/>
      <c r="E249" s="87"/>
      <c r="F249" s="87"/>
      <c r="G249" s="82"/>
      <c r="H249" s="82"/>
      <c r="I249" s="82"/>
      <c r="J249" s="82"/>
      <c r="K249" s="87"/>
      <c r="L249" s="87"/>
      <c r="M249" s="87"/>
      <c r="N249" s="87"/>
    </row>
    <row r="250" ht="18.0" customHeight="1">
      <c r="B250" s="85"/>
      <c r="D250" s="89"/>
      <c r="E250" s="87"/>
      <c r="F250" s="87"/>
      <c r="G250" s="82"/>
      <c r="H250" s="82"/>
      <c r="I250" s="82"/>
      <c r="J250" s="82"/>
      <c r="K250" s="87"/>
      <c r="L250" s="87"/>
      <c r="M250" s="87"/>
      <c r="N250" s="87"/>
    </row>
    <row r="251" ht="18.0" customHeight="1">
      <c r="B251" s="85"/>
      <c r="D251" s="89"/>
      <c r="E251" s="87"/>
      <c r="F251" s="87"/>
      <c r="G251" s="82"/>
      <c r="H251" s="82"/>
      <c r="I251" s="82"/>
      <c r="J251" s="82"/>
      <c r="K251" s="87"/>
      <c r="L251" s="87"/>
      <c r="M251" s="87"/>
      <c r="N251" s="87"/>
    </row>
    <row r="252" ht="18.0" customHeight="1">
      <c r="B252" s="85"/>
      <c r="D252" s="89"/>
      <c r="E252" s="87"/>
      <c r="F252" s="87"/>
      <c r="G252" s="82"/>
      <c r="H252" s="82"/>
      <c r="I252" s="82"/>
      <c r="J252" s="82"/>
      <c r="K252" s="87"/>
      <c r="L252" s="87"/>
      <c r="M252" s="87"/>
      <c r="N252" s="87"/>
    </row>
    <row r="253" ht="18.0" customHeight="1">
      <c r="B253" s="85"/>
      <c r="D253" s="89"/>
      <c r="E253" s="87"/>
      <c r="F253" s="87"/>
      <c r="G253" s="82"/>
      <c r="H253" s="82"/>
      <c r="I253" s="82"/>
      <c r="J253" s="82"/>
      <c r="K253" s="87"/>
      <c r="L253" s="87"/>
      <c r="M253" s="87"/>
      <c r="N253" s="87"/>
    </row>
    <row r="254" ht="18.0" customHeight="1">
      <c r="B254" s="85"/>
      <c r="D254" s="89"/>
      <c r="E254" s="87"/>
      <c r="F254" s="87"/>
      <c r="G254" s="82"/>
      <c r="H254" s="82"/>
      <c r="I254" s="82"/>
      <c r="J254" s="82"/>
      <c r="K254" s="87"/>
      <c r="L254" s="87"/>
      <c r="M254" s="87"/>
      <c r="N254" s="87"/>
    </row>
    <row r="255" ht="18.0" customHeight="1">
      <c r="B255" s="85"/>
      <c r="D255" s="89"/>
      <c r="E255" s="87"/>
      <c r="F255" s="87"/>
      <c r="G255" s="82"/>
      <c r="H255" s="82"/>
      <c r="I255" s="82"/>
      <c r="J255" s="82"/>
      <c r="K255" s="87"/>
      <c r="L255" s="87"/>
      <c r="M255" s="87"/>
      <c r="N255" s="87"/>
    </row>
    <row r="256" ht="18.0" customHeight="1">
      <c r="B256" s="85"/>
      <c r="D256" s="89"/>
      <c r="E256" s="87"/>
      <c r="F256" s="87"/>
      <c r="G256" s="82"/>
      <c r="H256" s="82"/>
      <c r="I256" s="82"/>
      <c r="J256" s="82"/>
      <c r="K256" s="87"/>
      <c r="L256" s="87"/>
      <c r="M256" s="87"/>
      <c r="N256" s="87"/>
    </row>
    <row r="257" ht="18.0" customHeight="1">
      <c r="B257" s="85"/>
      <c r="D257" s="89"/>
      <c r="E257" s="87"/>
      <c r="F257" s="87"/>
      <c r="G257" s="82"/>
      <c r="H257" s="82"/>
      <c r="I257" s="82"/>
      <c r="J257" s="82"/>
      <c r="K257" s="87"/>
      <c r="L257" s="87"/>
      <c r="M257" s="87"/>
      <c r="N257" s="87"/>
    </row>
    <row r="258" ht="18.0" customHeight="1">
      <c r="B258" s="85"/>
      <c r="D258" s="89"/>
      <c r="E258" s="87"/>
      <c r="F258" s="87"/>
      <c r="G258" s="82"/>
      <c r="H258" s="82"/>
      <c r="I258" s="82"/>
      <c r="J258" s="82"/>
      <c r="K258" s="87"/>
      <c r="L258" s="87"/>
      <c r="M258" s="87"/>
      <c r="N258" s="87"/>
    </row>
    <row r="259" ht="18.0" customHeight="1">
      <c r="B259" s="85"/>
      <c r="D259" s="89"/>
      <c r="E259" s="87"/>
      <c r="F259" s="87"/>
      <c r="G259" s="82"/>
      <c r="H259" s="82"/>
      <c r="I259" s="82"/>
      <c r="J259" s="82"/>
      <c r="K259" s="87"/>
      <c r="L259" s="87"/>
      <c r="M259" s="87"/>
      <c r="N259" s="87"/>
    </row>
    <row r="260" ht="18.0" customHeight="1">
      <c r="B260" s="85"/>
      <c r="D260" s="89"/>
      <c r="E260" s="87"/>
      <c r="F260" s="87"/>
      <c r="G260" s="82"/>
      <c r="H260" s="82"/>
      <c r="I260" s="82"/>
      <c r="J260" s="82"/>
      <c r="K260" s="87"/>
      <c r="L260" s="87"/>
      <c r="M260" s="87"/>
      <c r="N260" s="87"/>
    </row>
    <row r="261" ht="18.0" customHeight="1">
      <c r="B261" s="85"/>
      <c r="D261" s="89"/>
      <c r="E261" s="87"/>
      <c r="F261" s="87"/>
      <c r="G261" s="82"/>
      <c r="H261" s="82"/>
      <c r="I261" s="82"/>
      <c r="J261" s="82"/>
      <c r="K261" s="87"/>
      <c r="L261" s="87"/>
      <c r="M261" s="87"/>
      <c r="N261" s="87"/>
    </row>
    <row r="262" ht="18.0" customHeight="1">
      <c r="B262" s="85"/>
      <c r="D262" s="89"/>
      <c r="E262" s="87"/>
      <c r="F262" s="87"/>
      <c r="G262" s="82"/>
      <c r="H262" s="82"/>
      <c r="I262" s="82"/>
      <c r="J262" s="82"/>
      <c r="K262" s="87"/>
      <c r="L262" s="87"/>
      <c r="M262" s="87"/>
      <c r="N262" s="87"/>
    </row>
    <row r="263" ht="18.0" customHeight="1">
      <c r="B263" s="85"/>
      <c r="D263" s="89"/>
      <c r="E263" s="87"/>
      <c r="F263" s="87"/>
      <c r="G263" s="82"/>
      <c r="H263" s="82"/>
      <c r="I263" s="82"/>
      <c r="J263" s="82"/>
      <c r="K263" s="87"/>
      <c r="L263" s="87"/>
      <c r="M263" s="87"/>
      <c r="N263" s="87"/>
    </row>
    <row r="264" ht="18.0" customHeight="1">
      <c r="B264" s="85"/>
      <c r="D264" s="89"/>
      <c r="E264" s="87"/>
      <c r="F264" s="87"/>
      <c r="G264" s="82"/>
      <c r="H264" s="82"/>
      <c r="I264" s="82"/>
      <c r="J264" s="82"/>
      <c r="K264" s="87"/>
      <c r="L264" s="87"/>
      <c r="M264" s="87"/>
      <c r="N264" s="87"/>
    </row>
    <row r="265" ht="18.0" customHeight="1">
      <c r="B265" s="85"/>
      <c r="D265" s="89"/>
      <c r="E265" s="87"/>
      <c r="F265" s="87"/>
      <c r="G265" s="82"/>
      <c r="H265" s="82"/>
      <c r="I265" s="82"/>
      <c r="J265" s="82"/>
      <c r="K265" s="87"/>
      <c r="L265" s="87"/>
      <c r="M265" s="87"/>
      <c r="N265" s="87"/>
    </row>
    <row r="266" ht="18.0" customHeight="1">
      <c r="B266" s="85"/>
      <c r="D266" s="89"/>
      <c r="E266" s="87"/>
      <c r="F266" s="87"/>
      <c r="G266" s="82"/>
      <c r="H266" s="82"/>
      <c r="I266" s="82"/>
      <c r="J266" s="82"/>
      <c r="K266" s="87"/>
      <c r="L266" s="87"/>
      <c r="M266" s="87"/>
      <c r="N266" s="87"/>
    </row>
    <row r="267" ht="18.0" customHeight="1">
      <c r="B267" s="85"/>
      <c r="D267" s="89"/>
      <c r="E267" s="87"/>
      <c r="F267" s="87"/>
      <c r="G267" s="82"/>
      <c r="H267" s="82"/>
      <c r="I267" s="82"/>
      <c r="J267" s="82"/>
      <c r="K267" s="87"/>
      <c r="L267" s="87"/>
      <c r="M267" s="87"/>
      <c r="N267" s="87"/>
    </row>
    <row r="268" ht="18.0" customHeight="1">
      <c r="B268" s="85"/>
      <c r="D268" s="89"/>
      <c r="E268" s="87"/>
      <c r="F268" s="87"/>
      <c r="G268" s="82"/>
      <c r="H268" s="82"/>
      <c r="I268" s="82"/>
      <c r="J268" s="82"/>
      <c r="K268" s="87"/>
      <c r="L268" s="87"/>
      <c r="M268" s="87"/>
      <c r="N268" s="87"/>
    </row>
    <row r="269" ht="18.0" customHeight="1">
      <c r="B269" s="85"/>
      <c r="D269" s="89"/>
      <c r="E269" s="87"/>
      <c r="F269" s="87"/>
      <c r="G269" s="82"/>
      <c r="H269" s="82"/>
      <c r="I269" s="82"/>
      <c r="J269" s="82"/>
      <c r="K269" s="87"/>
      <c r="L269" s="87"/>
      <c r="M269" s="87"/>
      <c r="N269" s="87"/>
    </row>
    <row r="270" ht="18.0" customHeight="1">
      <c r="B270" s="85"/>
      <c r="D270" s="89"/>
      <c r="E270" s="87"/>
      <c r="F270" s="87"/>
      <c r="G270" s="82"/>
      <c r="H270" s="82"/>
      <c r="I270" s="82"/>
      <c r="J270" s="82"/>
      <c r="K270" s="87"/>
      <c r="L270" s="87"/>
      <c r="M270" s="87"/>
      <c r="N270" s="87"/>
    </row>
    <row r="271" ht="18.0" customHeight="1">
      <c r="B271" s="85"/>
      <c r="D271" s="89"/>
      <c r="E271" s="87"/>
      <c r="F271" s="87"/>
      <c r="G271" s="82"/>
      <c r="H271" s="82"/>
      <c r="I271" s="82"/>
      <c r="J271" s="82"/>
      <c r="K271" s="87"/>
      <c r="L271" s="87"/>
      <c r="M271" s="87"/>
      <c r="N271" s="87"/>
    </row>
    <row r="272" ht="18.0" customHeight="1">
      <c r="B272" s="85"/>
      <c r="D272" s="89"/>
      <c r="E272" s="87"/>
      <c r="F272" s="87"/>
      <c r="G272" s="82"/>
      <c r="H272" s="82"/>
      <c r="I272" s="82"/>
      <c r="J272" s="82"/>
      <c r="K272" s="87"/>
      <c r="L272" s="87"/>
      <c r="M272" s="87"/>
      <c r="N272" s="87"/>
    </row>
    <row r="273" ht="18.0" customHeight="1">
      <c r="B273" s="85"/>
      <c r="D273" s="89"/>
      <c r="E273" s="87"/>
      <c r="F273" s="87"/>
      <c r="G273" s="82"/>
      <c r="H273" s="82"/>
      <c r="I273" s="82"/>
      <c r="J273" s="82"/>
      <c r="K273" s="87"/>
      <c r="L273" s="87"/>
      <c r="M273" s="87"/>
      <c r="N273" s="87"/>
    </row>
    <row r="274" ht="18.0" customHeight="1">
      <c r="B274" s="85"/>
      <c r="D274" s="89"/>
      <c r="E274" s="87"/>
      <c r="F274" s="87"/>
      <c r="G274" s="82"/>
      <c r="H274" s="82"/>
      <c r="I274" s="82"/>
      <c r="J274" s="82"/>
      <c r="K274" s="87"/>
      <c r="L274" s="87"/>
      <c r="M274" s="87"/>
      <c r="N274" s="87"/>
    </row>
    <row r="275" ht="18.0" customHeight="1">
      <c r="B275" s="85"/>
      <c r="D275" s="89"/>
      <c r="E275" s="87"/>
      <c r="F275" s="87"/>
      <c r="G275" s="82"/>
      <c r="H275" s="82"/>
      <c r="I275" s="82"/>
      <c r="J275" s="82"/>
      <c r="K275" s="87"/>
      <c r="L275" s="87"/>
      <c r="M275" s="87"/>
      <c r="N275" s="87"/>
    </row>
    <row r="276" ht="18.0" customHeight="1">
      <c r="B276" s="85"/>
      <c r="D276" s="89"/>
      <c r="E276" s="87"/>
      <c r="F276" s="87"/>
      <c r="G276" s="82"/>
      <c r="H276" s="82"/>
      <c r="I276" s="82"/>
      <c r="J276" s="82"/>
      <c r="K276" s="87"/>
      <c r="L276" s="87"/>
      <c r="M276" s="87"/>
      <c r="N276" s="87"/>
    </row>
    <row r="277" ht="18.0" customHeight="1">
      <c r="B277" s="85"/>
      <c r="D277" s="89"/>
      <c r="E277" s="87"/>
      <c r="F277" s="87"/>
      <c r="G277" s="82"/>
      <c r="H277" s="82"/>
      <c r="I277" s="82"/>
      <c r="J277" s="82"/>
      <c r="K277" s="87"/>
      <c r="L277" s="87"/>
      <c r="M277" s="87"/>
      <c r="N277" s="87"/>
    </row>
    <row r="278" ht="18.0" customHeight="1">
      <c r="B278" s="85"/>
      <c r="D278" s="89"/>
      <c r="E278" s="87"/>
      <c r="F278" s="87"/>
      <c r="G278" s="82"/>
      <c r="H278" s="82"/>
      <c r="I278" s="82"/>
      <c r="J278" s="82"/>
      <c r="K278" s="87"/>
      <c r="L278" s="87"/>
      <c r="M278" s="87"/>
      <c r="N278" s="87"/>
    </row>
    <row r="279" ht="18.0" customHeight="1">
      <c r="B279" s="85"/>
      <c r="D279" s="89"/>
      <c r="E279" s="87"/>
      <c r="F279" s="87"/>
      <c r="G279" s="82"/>
      <c r="H279" s="82"/>
      <c r="I279" s="82"/>
      <c r="J279" s="82"/>
      <c r="K279" s="87"/>
      <c r="L279" s="87"/>
      <c r="M279" s="87"/>
      <c r="N279" s="87"/>
    </row>
    <row r="280" ht="18.0" customHeight="1">
      <c r="B280" s="85"/>
      <c r="D280" s="89"/>
      <c r="E280" s="87"/>
      <c r="F280" s="87"/>
      <c r="G280" s="82"/>
      <c r="H280" s="82"/>
      <c r="I280" s="82"/>
      <c r="J280" s="82"/>
      <c r="K280" s="87"/>
      <c r="L280" s="87"/>
      <c r="M280" s="87"/>
      <c r="N280" s="87"/>
    </row>
    <row r="281" ht="18.0" customHeight="1">
      <c r="B281" s="85"/>
      <c r="D281" s="89"/>
      <c r="E281" s="87"/>
      <c r="F281" s="87"/>
      <c r="G281" s="82"/>
      <c r="H281" s="82"/>
      <c r="I281" s="82"/>
      <c r="J281" s="82"/>
      <c r="K281" s="87"/>
      <c r="L281" s="87"/>
      <c r="M281" s="87"/>
      <c r="N281" s="87"/>
    </row>
    <row r="282" ht="18.0" customHeight="1">
      <c r="B282" s="85"/>
      <c r="D282" s="89"/>
      <c r="E282" s="87"/>
      <c r="F282" s="87"/>
      <c r="G282" s="82"/>
      <c r="H282" s="82"/>
      <c r="I282" s="82"/>
      <c r="J282" s="82"/>
      <c r="K282" s="87"/>
      <c r="L282" s="87"/>
      <c r="M282" s="87"/>
      <c r="N282" s="87"/>
    </row>
    <row r="283" ht="18.0" customHeight="1">
      <c r="B283" s="85"/>
      <c r="D283" s="89"/>
      <c r="E283" s="87"/>
      <c r="F283" s="87"/>
      <c r="G283" s="82"/>
      <c r="H283" s="82"/>
      <c r="I283" s="82"/>
      <c r="J283" s="82"/>
      <c r="K283" s="87"/>
      <c r="L283" s="87"/>
      <c r="M283" s="87"/>
      <c r="N283" s="87"/>
    </row>
    <row r="284" ht="18.0" customHeight="1">
      <c r="B284" s="85"/>
      <c r="D284" s="89"/>
      <c r="E284" s="87"/>
      <c r="F284" s="87"/>
      <c r="G284" s="82"/>
      <c r="H284" s="82"/>
      <c r="I284" s="82"/>
      <c r="J284" s="82"/>
      <c r="K284" s="87"/>
      <c r="L284" s="87"/>
      <c r="M284" s="87"/>
      <c r="N284" s="87"/>
    </row>
    <row r="285" ht="18.0" customHeight="1">
      <c r="B285" s="85"/>
      <c r="D285" s="89"/>
      <c r="E285" s="87"/>
      <c r="F285" s="87"/>
      <c r="G285" s="82"/>
      <c r="H285" s="82"/>
      <c r="I285" s="82"/>
      <c r="J285" s="82"/>
      <c r="K285" s="87"/>
      <c r="L285" s="87"/>
      <c r="M285" s="87"/>
      <c r="N285" s="87"/>
    </row>
    <row r="286" ht="18.0" customHeight="1">
      <c r="B286" s="85"/>
      <c r="D286" s="89"/>
      <c r="E286" s="87"/>
      <c r="F286" s="87"/>
      <c r="G286" s="82"/>
      <c r="H286" s="82"/>
      <c r="I286" s="82"/>
      <c r="J286" s="82"/>
      <c r="K286" s="87"/>
      <c r="L286" s="87"/>
      <c r="M286" s="87"/>
      <c r="N286" s="87"/>
    </row>
    <row r="287" ht="18.0" customHeight="1">
      <c r="B287" s="85"/>
      <c r="D287" s="89"/>
      <c r="E287" s="87"/>
      <c r="F287" s="87"/>
      <c r="G287" s="82"/>
      <c r="H287" s="82"/>
      <c r="I287" s="82"/>
      <c r="J287" s="82"/>
      <c r="K287" s="87"/>
      <c r="L287" s="87"/>
      <c r="M287" s="87"/>
      <c r="N287" s="87"/>
    </row>
    <row r="288" ht="18.0" customHeight="1">
      <c r="B288" s="85"/>
      <c r="D288" s="89"/>
      <c r="E288" s="87"/>
      <c r="F288" s="87"/>
      <c r="G288" s="82"/>
      <c r="H288" s="82"/>
      <c r="I288" s="82"/>
      <c r="J288" s="82"/>
      <c r="K288" s="87"/>
      <c r="L288" s="87"/>
      <c r="M288" s="87"/>
      <c r="N288" s="87"/>
    </row>
    <row r="289" ht="18.0" customHeight="1">
      <c r="B289" s="85"/>
      <c r="D289" s="89"/>
      <c r="E289" s="87"/>
      <c r="F289" s="87"/>
      <c r="G289" s="82"/>
      <c r="H289" s="82"/>
      <c r="I289" s="82"/>
      <c r="J289" s="82"/>
      <c r="K289" s="87"/>
      <c r="L289" s="87"/>
      <c r="M289" s="87"/>
      <c r="N289" s="87"/>
    </row>
    <row r="290" ht="18.0" customHeight="1">
      <c r="B290" s="85"/>
      <c r="D290" s="89"/>
      <c r="E290" s="87"/>
      <c r="F290" s="87"/>
      <c r="G290" s="82"/>
      <c r="H290" s="82"/>
      <c r="I290" s="82"/>
      <c r="J290" s="82"/>
      <c r="K290" s="87"/>
      <c r="L290" s="87"/>
      <c r="M290" s="87"/>
      <c r="N290" s="87"/>
    </row>
    <row r="291" ht="18.0" customHeight="1">
      <c r="B291" s="85"/>
      <c r="D291" s="89"/>
      <c r="E291" s="87"/>
      <c r="F291" s="87"/>
      <c r="G291" s="82"/>
      <c r="H291" s="82"/>
      <c r="I291" s="82"/>
      <c r="J291" s="82"/>
      <c r="K291" s="87"/>
      <c r="L291" s="87"/>
      <c r="M291" s="87"/>
      <c r="N291" s="87"/>
    </row>
    <row r="292" ht="18.0" customHeight="1">
      <c r="B292" s="85"/>
      <c r="D292" s="89"/>
      <c r="E292" s="87"/>
      <c r="F292" s="87"/>
      <c r="G292" s="82"/>
      <c r="H292" s="82"/>
      <c r="I292" s="82"/>
      <c r="J292" s="82"/>
      <c r="K292" s="87"/>
      <c r="L292" s="87"/>
      <c r="M292" s="87"/>
      <c r="N292" s="87"/>
    </row>
    <row r="293" ht="18.0" customHeight="1">
      <c r="B293" s="85"/>
      <c r="D293" s="89"/>
      <c r="E293" s="87"/>
      <c r="F293" s="87"/>
      <c r="G293" s="82"/>
      <c r="H293" s="82"/>
      <c r="I293" s="82"/>
      <c r="J293" s="82"/>
      <c r="K293" s="87"/>
      <c r="L293" s="87"/>
      <c r="M293" s="87"/>
      <c r="N293" s="87"/>
    </row>
    <row r="294" ht="18.0" customHeight="1">
      <c r="B294" s="85"/>
      <c r="D294" s="89"/>
      <c r="E294" s="87"/>
      <c r="F294" s="87"/>
      <c r="G294" s="82"/>
      <c r="H294" s="82"/>
      <c r="I294" s="82"/>
      <c r="J294" s="82"/>
      <c r="K294" s="87"/>
      <c r="L294" s="87"/>
      <c r="M294" s="87"/>
      <c r="N294" s="87"/>
    </row>
    <row r="295" ht="18.0" customHeight="1">
      <c r="B295" s="85"/>
      <c r="D295" s="89"/>
      <c r="E295" s="87"/>
      <c r="F295" s="87"/>
      <c r="G295" s="82"/>
      <c r="H295" s="82"/>
      <c r="I295" s="82"/>
      <c r="J295" s="82"/>
      <c r="K295" s="87"/>
      <c r="L295" s="87"/>
      <c r="M295" s="87"/>
      <c r="N295" s="87"/>
    </row>
    <row r="296" ht="18.0" customHeight="1">
      <c r="B296" s="85"/>
      <c r="D296" s="89"/>
      <c r="E296" s="87"/>
      <c r="F296" s="87"/>
      <c r="G296" s="82"/>
      <c r="H296" s="82"/>
      <c r="I296" s="82"/>
      <c r="J296" s="82"/>
      <c r="K296" s="87"/>
      <c r="L296" s="87"/>
      <c r="M296" s="87"/>
      <c r="N296" s="87"/>
    </row>
    <row r="297" ht="18.0" customHeight="1">
      <c r="B297" s="85"/>
      <c r="D297" s="89"/>
      <c r="E297" s="87"/>
      <c r="F297" s="87"/>
      <c r="G297" s="82"/>
      <c r="H297" s="82"/>
      <c r="I297" s="82"/>
      <c r="J297" s="82"/>
      <c r="K297" s="87"/>
      <c r="L297" s="87"/>
      <c r="M297" s="87"/>
      <c r="N297" s="87"/>
    </row>
    <row r="298" ht="18.0" customHeight="1">
      <c r="B298" s="85"/>
      <c r="D298" s="89"/>
      <c r="E298" s="87"/>
      <c r="F298" s="87"/>
      <c r="G298" s="82"/>
      <c r="H298" s="82"/>
      <c r="I298" s="82"/>
      <c r="J298" s="82"/>
      <c r="K298" s="87"/>
      <c r="L298" s="87"/>
      <c r="M298" s="87"/>
      <c r="N298" s="87"/>
    </row>
    <row r="299" ht="18.0" customHeight="1">
      <c r="B299" s="85"/>
      <c r="D299" s="89"/>
      <c r="E299" s="87"/>
      <c r="F299" s="87"/>
      <c r="G299" s="82"/>
      <c r="H299" s="82"/>
      <c r="I299" s="82"/>
      <c r="J299" s="82"/>
      <c r="K299" s="87"/>
      <c r="L299" s="87"/>
      <c r="M299" s="87"/>
      <c r="N299" s="87"/>
    </row>
    <row r="300" ht="18.0" customHeight="1">
      <c r="B300" s="85"/>
      <c r="D300" s="89"/>
      <c r="E300" s="87"/>
      <c r="F300" s="87"/>
      <c r="G300" s="82"/>
      <c r="H300" s="82"/>
      <c r="I300" s="82"/>
      <c r="J300" s="82"/>
      <c r="K300" s="87"/>
      <c r="L300" s="87"/>
      <c r="M300" s="87"/>
      <c r="N300" s="87"/>
    </row>
    <row r="301" ht="18.0" customHeight="1">
      <c r="B301" s="85"/>
      <c r="D301" s="89"/>
      <c r="E301" s="87"/>
      <c r="F301" s="87"/>
      <c r="G301" s="82"/>
      <c r="H301" s="82"/>
      <c r="I301" s="82"/>
      <c r="J301" s="82"/>
      <c r="K301" s="87"/>
      <c r="L301" s="87"/>
      <c r="M301" s="87"/>
      <c r="N301" s="87"/>
    </row>
    <row r="302" ht="18.0" customHeight="1">
      <c r="B302" s="85"/>
      <c r="D302" s="89"/>
      <c r="E302" s="87"/>
      <c r="F302" s="87"/>
      <c r="G302" s="82"/>
      <c r="H302" s="82"/>
      <c r="I302" s="82"/>
      <c r="J302" s="82"/>
      <c r="K302" s="87"/>
      <c r="L302" s="87"/>
      <c r="M302" s="87"/>
      <c r="N302" s="87"/>
    </row>
    <row r="303" ht="18.0" customHeight="1">
      <c r="B303" s="85"/>
      <c r="D303" s="89"/>
      <c r="E303" s="87"/>
      <c r="F303" s="87"/>
      <c r="G303" s="82"/>
      <c r="H303" s="82"/>
      <c r="I303" s="82"/>
      <c r="J303" s="82"/>
      <c r="K303" s="87"/>
      <c r="L303" s="87"/>
      <c r="M303" s="87"/>
      <c r="N303" s="87"/>
    </row>
    <row r="304" ht="18.0" customHeight="1">
      <c r="B304" s="85"/>
      <c r="D304" s="89"/>
      <c r="E304" s="87"/>
      <c r="F304" s="87"/>
      <c r="G304" s="82"/>
      <c r="H304" s="82"/>
      <c r="I304" s="82"/>
      <c r="J304" s="82"/>
      <c r="K304" s="87"/>
      <c r="L304" s="87"/>
      <c r="M304" s="87"/>
      <c r="N304" s="87"/>
    </row>
    <row r="305" ht="18.0" customHeight="1">
      <c r="B305" s="85"/>
      <c r="D305" s="89"/>
      <c r="E305" s="87"/>
      <c r="F305" s="87"/>
      <c r="G305" s="82"/>
      <c r="H305" s="82"/>
      <c r="I305" s="82"/>
      <c r="J305" s="82"/>
      <c r="K305" s="87"/>
      <c r="L305" s="87"/>
      <c r="M305" s="87"/>
      <c r="N305" s="87"/>
    </row>
    <row r="306" ht="18.0" customHeight="1">
      <c r="B306" s="85"/>
      <c r="D306" s="89"/>
      <c r="E306" s="87"/>
      <c r="F306" s="87"/>
      <c r="G306" s="82"/>
      <c r="H306" s="82"/>
      <c r="I306" s="82"/>
      <c r="J306" s="82"/>
      <c r="K306" s="87"/>
      <c r="L306" s="87"/>
      <c r="M306" s="87"/>
      <c r="N306" s="87"/>
    </row>
    <row r="307" ht="18.0" customHeight="1">
      <c r="B307" s="85"/>
      <c r="D307" s="89"/>
      <c r="E307" s="87"/>
      <c r="F307" s="87"/>
      <c r="G307" s="82"/>
      <c r="H307" s="82"/>
      <c r="I307" s="82"/>
      <c r="J307" s="82"/>
      <c r="K307" s="87"/>
      <c r="L307" s="87"/>
      <c r="M307" s="87"/>
      <c r="N307" s="87"/>
    </row>
    <row r="308" ht="18.0" customHeight="1">
      <c r="B308" s="85"/>
      <c r="D308" s="89"/>
      <c r="E308" s="87"/>
      <c r="F308" s="87"/>
      <c r="G308" s="82"/>
      <c r="H308" s="82"/>
      <c r="I308" s="82"/>
      <c r="J308" s="82"/>
      <c r="K308" s="87"/>
      <c r="L308" s="87"/>
      <c r="M308" s="87"/>
      <c r="N308" s="87"/>
    </row>
    <row r="309" ht="18.0" customHeight="1">
      <c r="B309" s="85"/>
      <c r="D309" s="89"/>
      <c r="E309" s="87"/>
      <c r="F309" s="87"/>
      <c r="G309" s="82"/>
      <c r="H309" s="82"/>
      <c r="I309" s="82"/>
      <c r="J309" s="82"/>
      <c r="K309" s="87"/>
      <c r="L309" s="87"/>
      <c r="M309" s="87"/>
      <c r="N309" s="87"/>
    </row>
    <row r="310" ht="18.0" customHeight="1">
      <c r="B310" s="85"/>
      <c r="D310" s="89"/>
      <c r="E310" s="87"/>
      <c r="F310" s="87"/>
      <c r="G310" s="82"/>
      <c r="H310" s="82"/>
      <c r="I310" s="82"/>
      <c r="J310" s="82"/>
      <c r="K310" s="87"/>
      <c r="L310" s="87"/>
      <c r="M310" s="87"/>
      <c r="N310" s="87"/>
    </row>
    <row r="311" ht="18.0" customHeight="1">
      <c r="B311" s="85"/>
      <c r="D311" s="89"/>
      <c r="E311" s="87"/>
      <c r="F311" s="87"/>
      <c r="G311" s="82"/>
      <c r="H311" s="82"/>
      <c r="I311" s="82"/>
      <c r="J311" s="82"/>
      <c r="K311" s="87"/>
      <c r="L311" s="87"/>
      <c r="M311" s="87"/>
      <c r="N311" s="87"/>
    </row>
    <row r="312" ht="18.0" customHeight="1">
      <c r="B312" s="85"/>
      <c r="D312" s="89"/>
      <c r="E312" s="87"/>
      <c r="F312" s="87"/>
      <c r="G312" s="82"/>
      <c r="H312" s="82"/>
      <c r="I312" s="82"/>
      <c r="J312" s="82"/>
      <c r="K312" s="87"/>
      <c r="L312" s="87"/>
      <c r="M312" s="87"/>
      <c r="N312" s="87"/>
    </row>
    <row r="313" ht="18.0" customHeight="1">
      <c r="B313" s="85"/>
      <c r="D313" s="89"/>
      <c r="E313" s="87"/>
      <c r="F313" s="87"/>
      <c r="G313" s="82"/>
      <c r="H313" s="82"/>
      <c r="I313" s="82"/>
      <c r="J313" s="82"/>
      <c r="K313" s="87"/>
      <c r="L313" s="87"/>
      <c r="M313" s="87"/>
      <c r="N313" s="87"/>
    </row>
    <row r="314" ht="18.0" customHeight="1">
      <c r="B314" s="85"/>
      <c r="D314" s="89"/>
      <c r="E314" s="87"/>
      <c r="F314" s="87"/>
      <c r="G314" s="82"/>
      <c r="H314" s="82"/>
      <c r="I314" s="82"/>
      <c r="J314" s="82"/>
      <c r="K314" s="87"/>
      <c r="L314" s="87"/>
      <c r="M314" s="87"/>
      <c r="N314" s="87"/>
    </row>
    <row r="315" ht="18.0" customHeight="1">
      <c r="B315" s="85"/>
      <c r="D315" s="89"/>
      <c r="E315" s="87"/>
      <c r="F315" s="87"/>
      <c r="G315" s="82"/>
      <c r="H315" s="82"/>
      <c r="I315" s="82"/>
      <c r="J315" s="82"/>
      <c r="K315" s="87"/>
      <c r="L315" s="87"/>
      <c r="M315" s="87"/>
      <c r="N315" s="87"/>
    </row>
    <row r="316" ht="18.0" customHeight="1">
      <c r="B316" s="85"/>
      <c r="D316" s="89"/>
      <c r="E316" s="87"/>
      <c r="F316" s="87"/>
      <c r="G316" s="82"/>
      <c r="H316" s="82"/>
      <c r="I316" s="82"/>
      <c r="J316" s="82"/>
      <c r="K316" s="87"/>
      <c r="L316" s="87"/>
      <c r="M316" s="87"/>
      <c r="N316" s="87"/>
    </row>
    <row r="317" ht="18.0" customHeight="1">
      <c r="B317" s="85"/>
      <c r="D317" s="89"/>
      <c r="E317" s="87"/>
      <c r="F317" s="87"/>
      <c r="G317" s="82"/>
      <c r="H317" s="82"/>
      <c r="I317" s="82"/>
      <c r="J317" s="82"/>
      <c r="K317" s="87"/>
      <c r="L317" s="87"/>
      <c r="M317" s="87"/>
      <c r="N317" s="87"/>
    </row>
    <row r="318" ht="18.0" customHeight="1">
      <c r="B318" s="85"/>
      <c r="D318" s="89"/>
      <c r="E318" s="87"/>
      <c r="F318" s="87"/>
      <c r="G318" s="82"/>
      <c r="H318" s="82"/>
      <c r="I318" s="82"/>
      <c r="J318" s="82"/>
      <c r="K318" s="87"/>
      <c r="L318" s="87"/>
      <c r="M318" s="87"/>
      <c r="N318" s="87"/>
    </row>
    <row r="319" ht="18.0" customHeight="1">
      <c r="B319" s="85"/>
      <c r="D319" s="89"/>
      <c r="E319" s="87"/>
      <c r="F319" s="87"/>
      <c r="G319" s="82"/>
      <c r="H319" s="82"/>
      <c r="I319" s="82"/>
      <c r="J319" s="82"/>
      <c r="K319" s="87"/>
      <c r="L319" s="87"/>
      <c r="M319" s="87"/>
      <c r="N319" s="87"/>
    </row>
    <row r="320" ht="18.0" customHeight="1">
      <c r="B320" s="85"/>
      <c r="D320" s="89"/>
      <c r="E320" s="87"/>
      <c r="F320" s="87"/>
      <c r="G320" s="82"/>
      <c r="H320" s="82"/>
      <c r="I320" s="82"/>
      <c r="J320" s="82"/>
      <c r="K320" s="87"/>
      <c r="L320" s="87"/>
      <c r="M320" s="87"/>
      <c r="N320" s="87"/>
    </row>
    <row r="321" ht="18.0" customHeight="1">
      <c r="B321" s="85"/>
      <c r="D321" s="89"/>
      <c r="E321" s="87"/>
      <c r="F321" s="87"/>
      <c r="G321" s="82"/>
      <c r="H321" s="82"/>
      <c r="I321" s="82"/>
      <c r="J321" s="82"/>
      <c r="K321" s="87"/>
      <c r="L321" s="87"/>
      <c r="M321" s="87"/>
      <c r="N321" s="87"/>
    </row>
    <row r="322" ht="18.0" customHeight="1">
      <c r="B322" s="85"/>
      <c r="D322" s="89"/>
      <c r="E322" s="87"/>
      <c r="F322" s="87"/>
      <c r="G322" s="82"/>
      <c r="H322" s="82"/>
      <c r="I322" s="82"/>
      <c r="J322" s="82"/>
      <c r="K322" s="87"/>
      <c r="L322" s="87"/>
      <c r="M322" s="87"/>
      <c r="N322" s="87"/>
    </row>
    <row r="323" ht="18.0" customHeight="1">
      <c r="B323" s="85"/>
      <c r="D323" s="89"/>
      <c r="E323" s="87"/>
      <c r="F323" s="87"/>
      <c r="G323" s="82"/>
      <c r="H323" s="82"/>
      <c r="I323" s="82"/>
      <c r="J323" s="82"/>
      <c r="K323" s="87"/>
      <c r="L323" s="87"/>
      <c r="M323" s="87"/>
      <c r="N323" s="87"/>
    </row>
    <row r="324" ht="18.0" customHeight="1">
      <c r="B324" s="85"/>
      <c r="D324" s="89"/>
      <c r="E324" s="87"/>
      <c r="F324" s="87"/>
      <c r="G324" s="82"/>
      <c r="H324" s="82"/>
      <c r="I324" s="82"/>
      <c r="J324" s="82"/>
      <c r="K324" s="87"/>
      <c r="L324" s="87"/>
      <c r="M324" s="87"/>
      <c r="N324" s="87"/>
    </row>
    <row r="325" ht="18.0" customHeight="1">
      <c r="B325" s="85"/>
      <c r="D325" s="89"/>
      <c r="E325" s="87"/>
      <c r="F325" s="87"/>
      <c r="G325" s="82"/>
      <c r="H325" s="82"/>
      <c r="I325" s="82"/>
      <c r="J325" s="82"/>
      <c r="K325" s="87"/>
      <c r="L325" s="87"/>
      <c r="M325" s="87"/>
      <c r="N325" s="87"/>
    </row>
    <row r="326" ht="18.0" customHeight="1">
      <c r="B326" s="85"/>
      <c r="D326" s="89"/>
      <c r="E326" s="87"/>
      <c r="F326" s="87"/>
      <c r="G326" s="82"/>
      <c r="H326" s="82"/>
      <c r="I326" s="82"/>
      <c r="J326" s="82"/>
      <c r="K326" s="87"/>
      <c r="L326" s="87"/>
      <c r="M326" s="87"/>
      <c r="N326" s="87"/>
    </row>
    <row r="327" ht="18.0" customHeight="1">
      <c r="B327" s="85"/>
      <c r="D327" s="89"/>
      <c r="E327" s="87"/>
      <c r="F327" s="87"/>
      <c r="G327" s="82"/>
      <c r="H327" s="82"/>
      <c r="I327" s="82"/>
      <c r="J327" s="82"/>
      <c r="K327" s="87"/>
      <c r="L327" s="87"/>
      <c r="M327" s="87"/>
      <c r="N327" s="87"/>
    </row>
    <row r="328" ht="18.0" customHeight="1">
      <c r="B328" s="85"/>
      <c r="D328" s="89"/>
      <c r="E328" s="87"/>
      <c r="F328" s="87"/>
      <c r="G328" s="82"/>
      <c r="H328" s="82"/>
      <c r="I328" s="82"/>
      <c r="J328" s="82"/>
      <c r="K328" s="87"/>
      <c r="L328" s="87"/>
      <c r="M328" s="87"/>
      <c r="N328" s="87"/>
    </row>
    <row r="329" ht="18.0" customHeight="1">
      <c r="B329" s="85"/>
      <c r="D329" s="89"/>
      <c r="E329" s="87"/>
      <c r="F329" s="87"/>
      <c r="G329" s="82"/>
      <c r="H329" s="82"/>
      <c r="I329" s="82"/>
      <c r="J329" s="82"/>
      <c r="K329" s="87"/>
      <c r="L329" s="87"/>
      <c r="M329" s="87"/>
      <c r="N329" s="87"/>
    </row>
    <row r="330" ht="18.0" customHeight="1">
      <c r="B330" s="85"/>
      <c r="D330" s="89"/>
      <c r="E330" s="87"/>
      <c r="F330" s="87"/>
      <c r="G330" s="82"/>
      <c r="H330" s="82"/>
      <c r="I330" s="82"/>
      <c r="J330" s="82"/>
      <c r="K330" s="87"/>
      <c r="L330" s="87"/>
      <c r="M330" s="87"/>
      <c r="N330" s="87"/>
    </row>
    <row r="331" ht="18.0" customHeight="1">
      <c r="B331" s="85"/>
      <c r="D331" s="89"/>
      <c r="E331" s="87"/>
      <c r="F331" s="87"/>
      <c r="G331" s="82"/>
      <c r="H331" s="82"/>
      <c r="I331" s="82"/>
      <c r="J331" s="82"/>
      <c r="K331" s="87"/>
      <c r="L331" s="87"/>
      <c r="M331" s="87"/>
      <c r="N331" s="87"/>
    </row>
    <row r="332" ht="18.0" customHeight="1">
      <c r="B332" s="85"/>
      <c r="D332" s="89"/>
      <c r="E332" s="87"/>
      <c r="F332" s="87"/>
      <c r="G332" s="82"/>
      <c r="H332" s="82"/>
      <c r="I332" s="82"/>
      <c r="J332" s="82"/>
      <c r="K332" s="87"/>
      <c r="L332" s="87"/>
      <c r="M332" s="87"/>
      <c r="N332" s="87"/>
    </row>
    <row r="333" ht="18.0" customHeight="1">
      <c r="B333" s="85"/>
      <c r="D333" s="89"/>
      <c r="E333" s="87"/>
      <c r="F333" s="87"/>
      <c r="G333" s="82"/>
      <c r="H333" s="82"/>
      <c r="I333" s="82"/>
      <c r="J333" s="82"/>
      <c r="K333" s="87"/>
      <c r="L333" s="87"/>
      <c r="M333" s="87"/>
      <c r="N333" s="87"/>
    </row>
    <row r="334" ht="18.0" customHeight="1">
      <c r="B334" s="85"/>
      <c r="D334" s="89"/>
      <c r="E334" s="87"/>
      <c r="F334" s="87"/>
      <c r="G334" s="82"/>
      <c r="H334" s="82"/>
      <c r="I334" s="82"/>
      <c r="J334" s="82"/>
      <c r="K334" s="87"/>
      <c r="L334" s="87"/>
      <c r="M334" s="87"/>
      <c r="N334" s="87"/>
    </row>
    <row r="335" ht="18.0" customHeight="1">
      <c r="B335" s="85"/>
      <c r="D335" s="89"/>
      <c r="E335" s="87"/>
      <c r="F335" s="87"/>
      <c r="G335" s="82"/>
      <c r="H335" s="82"/>
      <c r="I335" s="82"/>
      <c r="J335" s="82"/>
      <c r="K335" s="87"/>
      <c r="L335" s="87"/>
      <c r="M335" s="87"/>
      <c r="N335" s="87"/>
    </row>
    <row r="336" ht="18.0" customHeight="1">
      <c r="B336" s="85"/>
      <c r="D336" s="89"/>
      <c r="E336" s="87"/>
      <c r="F336" s="87"/>
      <c r="G336" s="82"/>
      <c r="H336" s="82"/>
      <c r="I336" s="82"/>
      <c r="J336" s="82"/>
      <c r="K336" s="87"/>
      <c r="L336" s="87"/>
      <c r="M336" s="87"/>
      <c r="N336" s="87"/>
    </row>
    <row r="337" ht="18.0" customHeight="1">
      <c r="B337" s="85"/>
      <c r="D337" s="89"/>
      <c r="E337" s="87"/>
      <c r="F337" s="87"/>
      <c r="G337" s="82"/>
      <c r="H337" s="82"/>
      <c r="I337" s="82"/>
      <c r="J337" s="82"/>
      <c r="K337" s="87"/>
      <c r="L337" s="87"/>
      <c r="M337" s="87"/>
      <c r="N337" s="87"/>
    </row>
    <row r="338" ht="18.0" customHeight="1">
      <c r="B338" s="85"/>
      <c r="D338" s="89"/>
      <c r="E338" s="87"/>
      <c r="F338" s="87"/>
      <c r="G338" s="82"/>
      <c r="H338" s="82"/>
      <c r="I338" s="82"/>
      <c r="J338" s="82"/>
      <c r="K338" s="87"/>
      <c r="L338" s="87"/>
      <c r="M338" s="87"/>
      <c r="N338" s="87"/>
    </row>
    <row r="339" ht="18.0" customHeight="1">
      <c r="B339" s="85"/>
      <c r="D339" s="89"/>
      <c r="E339" s="87"/>
      <c r="F339" s="87"/>
      <c r="G339" s="82"/>
      <c r="H339" s="82"/>
      <c r="I339" s="82"/>
      <c r="J339" s="82"/>
      <c r="K339" s="87"/>
      <c r="L339" s="87"/>
      <c r="M339" s="87"/>
      <c r="N339" s="87"/>
    </row>
    <row r="340" ht="18.0" customHeight="1">
      <c r="B340" s="85"/>
      <c r="D340" s="89"/>
      <c r="E340" s="87"/>
      <c r="F340" s="87"/>
      <c r="G340" s="82"/>
      <c r="H340" s="82"/>
      <c r="I340" s="82"/>
      <c r="J340" s="82"/>
      <c r="K340" s="87"/>
      <c r="L340" s="87"/>
      <c r="M340" s="87"/>
      <c r="N340" s="87"/>
    </row>
    <row r="341" ht="18.0" customHeight="1">
      <c r="B341" s="85"/>
      <c r="D341" s="89"/>
      <c r="E341" s="87"/>
      <c r="F341" s="87"/>
      <c r="G341" s="82"/>
      <c r="H341" s="82"/>
      <c r="I341" s="82"/>
      <c r="J341" s="82"/>
      <c r="K341" s="87"/>
      <c r="L341" s="87"/>
      <c r="M341" s="87"/>
      <c r="N341" s="87"/>
    </row>
    <row r="342" ht="18.0" customHeight="1">
      <c r="B342" s="85"/>
      <c r="D342" s="89"/>
      <c r="E342" s="87"/>
      <c r="F342" s="87"/>
      <c r="G342" s="82"/>
      <c r="H342" s="82"/>
      <c r="I342" s="82"/>
      <c r="J342" s="82"/>
      <c r="K342" s="87"/>
      <c r="L342" s="87"/>
      <c r="M342" s="87"/>
      <c r="N342" s="87"/>
    </row>
    <row r="343" ht="18.0" customHeight="1">
      <c r="B343" s="85"/>
      <c r="D343" s="89"/>
      <c r="E343" s="87"/>
      <c r="F343" s="87"/>
      <c r="G343" s="82"/>
      <c r="H343" s="82"/>
      <c r="I343" s="82"/>
      <c r="J343" s="82"/>
      <c r="K343" s="87"/>
      <c r="L343" s="87"/>
      <c r="M343" s="87"/>
      <c r="N343" s="87"/>
    </row>
    <row r="344" ht="18.0" customHeight="1">
      <c r="B344" s="85"/>
      <c r="D344" s="89"/>
      <c r="E344" s="87"/>
      <c r="F344" s="87"/>
      <c r="G344" s="82"/>
      <c r="H344" s="82"/>
      <c r="I344" s="82"/>
      <c r="J344" s="82"/>
      <c r="K344" s="87"/>
      <c r="L344" s="87"/>
      <c r="M344" s="87"/>
      <c r="N344" s="87"/>
    </row>
    <row r="345" ht="18.0" customHeight="1">
      <c r="B345" s="85"/>
      <c r="D345" s="89"/>
      <c r="E345" s="87"/>
      <c r="F345" s="87"/>
      <c r="G345" s="82"/>
      <c r="H345" s="82"/>
      <c r="I345" s="82"/>
      <c r="J345" s="82"/>
      <c r="K345" s="87"/>
      <c r="L345" s="87"/>
      <c r="M345" s="87"/>
      <c r="N345" s="87"/>
    </row>
    <row r="346" ht="18.0" customHeight="1">
      <c r="B346" s="85"/>
      <c r="D346" s="89"/>
      <c r="E346" s="87"/>
      <c r="F346" s="87"/>
      <c r="G346" s="82"/>
      <c r="H346" s="82"/>
      <c r="I346" s="82"/>
      <c r="J346" s="82"/>
      <c r="K346" s="87"/>
      <c r="L346" s="87"/>
      <c r="M346" s="87"/>
      <c r="N346" s="87"/>
    </row>
    <row r="347" ht="18.0" customHeight="1">
      <c r="B347" s="85"/>
      <c r="D347" s="89"/>
      <c r="E347" s="87"/>
      <c r="F347" s="87"/>
      <c r="G347" s="82"/>
      <c r="H347" s="82"/>
      <c r="I347" s="82"/>
      <c r="J347" s="82"/>
      <c r="K347" s="87"/>
      <c r="L347" s="87"/>
      <c r="M347" s="87"/>
      <c r="N347" s="87"/>
    </row>
    <row r="348" ht="18.0" customHeight="1">
      <c r="B348" s="85"/>
      <c r="D348" s="89"/>
      <c r="E348" s="87"/>
      <c r="F348" s="87"/>
      <c r="G348" s="82"/>
      <c r="H348" s="82"/>
      <c r="I348" s="82"/>
      <c r="J348" s="82"/>
      <c r="K348" s="87"/>
      <c r="L348" s="87"/>
      <c r="M348" s="87"/>
      <c r="N348" s="87"/>
    </row>
    <row r="349" ht="18.0" customHeight="1">
      <c r="B349" s="85"/>
      <c r="D349" s="89"/>
      <c r="E349" s="87"/>
      <c r="F349" s="87"/>
      <c r="G349" s="82"/>
      <c r="H349" s="82"/>
      <c r="I349" s="82"/>
      <c r="J349" s="82"/>
      <c r="K349" s="87"/>
      <c r="L349" s="87"/>
      <c r="M349" s="87"/>
      <c r="N349" s="87"/>
    </row>
    <row r="350" ht="18.0" customHeight="1">
      <c r="B350" s="85"/>
      <c r="D350" s="89"/>
      <c r="E350" s="87"/>
      <c r="F350" s="87"/>
      <c r="G350" s="82"/>
      <c r="H350" s="82"/>
      <c r="I350" s="82"/>
      <c r="J350" s="82"/>
      <c r="K350" s="87"/>
      <c r="L350" s="87"/>
      <c r="M350" s="87"/>
      <c r="N350" s="87"/>
    </row>
    <row r="351" ht="18.0" customHeight="1">
      <c r="B351" s="85"/>
      <c r="D351" s="89"/>
      <c r="E351" s="87"/>
      <c r="F351" s="87"/>
      <c r="G351" s="82"/>
      <c r="H351" s="82"/>
      <c r="I351" s="82"/>
      <c r="J351" s="82"/>
      <c r="K351" s="87"/>
      <c r="L351" s="87"/>
      <c r="M351" s="87"/>
      <c r="N351" s="87"/>
    </row>
    <row r="352" ht="18.0" customHeight="1">
      <c r="B352" s="85"/>
      <c r="D352" s="89"/>
      <c r="E352" s="87"/>
      <c r="F352" s="87"/>
      <c r="G352" s="82"/>
      <c r="H352" s="82"/>
      <c r="I352" s="82"/>
      <c r="J352" s="82"/>
      <c r="K352" s="87"/>
      <c r="L352" s="87"/>
      <c r="M352" s="87"/>
      <c r="N352" s="87"/>
    </row>
    <row r="353" ht="18.0" customHeight="1">
      <c r="B353" s="85"/>
      <c r="D353" s="89"/>
      <c r="E353" s="87"/>
      <c r="F353" s="87"/>
      <c r="G353" s="82"/>
      <c r="H353" s="82"/>
      <c r="I353" s="82"/>
      <c r="J353" s="82"/>
      <c r="K353" s="87"/>
      <c r="L353" s="87"/>
      <c r="M353" s="87"/>
      <c r="N353" s="87"/>
    </row>
    <row r="354" ht="18.0" customHeight="1">
      <c r="B354" s="85"/>
      <c r="D354" s="89"/>
      <c r="E354" s="87"/>
      <c r="F354" s="87"/>
      <c r="G354" s="82"/>
      <c r="H354" s="82"/>
      <c r="I354" s="82"/>
      <c r="J354" s="82"/>
      <c r="K354" s="87"/>
      <c r="L354" s="87"/>
      <c r="M354" s="87"/>
      <c r="N354" s="87"/>
    </row>
    <row r="355" ht="18.0" customHeight="1">
      <c r="B355" s="85"/>
      <c r="D355" s="89"/>
      <c r="E355" s="87"/>
      <c r="F355" s="87"/>
      <c r="G355" s="82"/>
      <c r="H355" s="82"/>
      <c r="I355" s="82"/>
      <c r="J355" s="82"/>
      <c r="K355" s="87"/>
      <c r="L355" s="87"/>
      <c r="M355" s="87"/>
      <c r="N355" s="87"/>
    </row>
    <row r="356" ht="18.0" customHeight="1">
      <c r="B356" s="85"/>
      <c r="D356" s="89"/>
      <c r="E356" s="87"/>
      <c r="F356" s="87"/>
      <c r="G356" s="82"/>
      <c r="H356" s="82"/>
      <c r="I356" s="82"/>
      <c r="J356" s="82"/>
      <c r="K356" s="87"/>
      <c r="L356" s="87"/>
      <c r="M356" s="87"/>
      <c r="N356" s="87"/>
    </row>
    <row r="357" ht="18.0" customHeight="1">
      <c r="B357" s="85"/>
      <c r="D357" s="89"/>
      <c r="E357" s="87"/>
      <c r="F357" s="87"/>
      <c r="G357" s="82"/>
      <c r="H357" s="82"/>
      <c r="I357" s="82"/>
      <c r="J357" s="82"/>
      <c r="K357" s="87"/>
      <c r="L357" s="87"/>
      <c r="M357" s="87"/>
      <c r="N357" s="87"/>
    </row>
    <row r="358" ht="18.0" customHeight="1">
      <c r="B358" s="85"/>
      <c r="D358" s="89"/>
      <c r="E358" s="87"/>
      <c r="F358" s="87"/>
      <c r="G358" s="82"/>
      <c r="H358" s="82"/>
      <c r="I358" s="82"/>
      <c r="J358" s="82"/>
      <c r="K358" s="87"/>
      <c r="L358" s="87"/>
      <c r="M358" s="87"/>
      <c r="N358" s="87"/>
    </row>
    <row r="359" ht="18.0" customHeight="1">
      <c r="B359" s="85"/>
      <c r="D359" s="89"/>
      <c r="E359" s="87"/>
      <c r="F359" s="87"/>
      <c r="G359" s="82"/>
      <c r="H359" s="82"/>
      <c r="I359" s="82"/>
      <c r="J359" s="82"/>
      <c r="K359" s="87"/>
      <c r="L359" s="87"/>
      <c r="M359" s="87"/>
      <c r="N359" s="87"/>
    </row>
    <row r="360" ht="18.0" customHeight="1">
      <c r="B360" s="85"/>
      <c r="D360" s="89"/>
      <c r="E360" s="87"/>
      <c r="F360" s="87"/>
      <c r="G360" s="82"/>
      <c r="H360" s="82"/>
      <c r="I360" s="82"/>
      <c r="J360" s="82"/>
      <c r="K360" s="87"/>
      <c r="L360" s="87"/>
      <c r="M360" s="87"/>
      <c r="N360" s="87"/>
    </row>
    <row r="361" ht="18.0" customHeight="1">
      <c r="B361" s="85"/>
      <c r="D361" s="89"/>
      <c r="E361" s="87"/>
      <c r="F361" s="87"/>
      <c r="G361" s="82"/>
      <c r="H361" s="82"/>
      <c r="I361" s="82"/>
      <c r="J361" s="82"/>
      <c r="K361" s="87"/>
      <c r="L361" s="87"/>
      <c r="M361" s="87"/>
      <c r="N361" s="87"/>
    </row>
    <row r="362" ht="18.0" customHeight="1">
      <c r="B362" s="85"/>
      <c r="D362" s="89"/>
      <c r="E362" s="87"/>
      <c r="F362" s="87"/>
      <c r="G362" s="82"/>
      <c r="H362" s="82"/>
      <c r="I362" s="82"/>
      <c r="J362" s="82"/>
      <c r="K362" s="87"/>
      <c r="L362" s="87"/>
      <c r="M362" s="87"/>
      <c r="N362" s="87"/>
    </row>
    <row r="363" ht="18.0" customHeight="1">
      <c r="B363" s="85"/>
      <c r="D363" s="89"/>
      <c r="E363" s="87"/>
      <c r="F363" s="87"/>
      <c r="G363" s="82"/>
      <c r="H363" s="82"/>
      <c r="I363" s="82"/>
      <c r="J363" s="82"/>
      <c r="K363" s="87"/>
      <c r="L363" s="87"/>
      <c r="M363" s="87"/>
      <c r="N363" s="87"/>
    </row>
    <row r="364" ht="18.0" customHeight="1">
      <c r="B364" s="85"/>
      <c r="D364" s="89"/>
      <c r="E364" s="87"/>
      <c r="F364" s="87"/>
      <c r="G364" s="82"/>
      <c r="H364" s="82"/>
      <c r="I364" s="82"/>
      <c r="J364" s="82"/>
      <c r="K364" s="87"/>
      <c r="L364" s="87"/>
      <c r="M364" s="87"/>
      <c r="N364" s="87"/>
    </row>
    <row r="365" ht="18.0" customHeight="1">
      <c r="B365" s="85"/>
      <c r="D365" s="89"/>
      <c r="E365" s="87"/>
      <c r="F365" s="87"/>
      <c r="G365" s="82"/>
      <c r="H365" s="82"/>
      <c r="I365" s="82"/>
      <c r="J365" s="82"/>
      <c r="K365" s="87"/>
      <c r="L365" s="87"/>
      <c r="M365" s="87"/>
      <c r="N365" s="87"/>
    </row>
    <row r="366" ht="18.0" customHeight="1">
      <c r="B366" s="85"/>
      <c r="D366" s="89"/>
      <c r="E366" s="87"/>
      <c r="F366" s="87"/>
      <c r="G366" s="82"/>
      <c r="H366" s="82"/>
      <c r="I366" s="82"/>
      <c r="J366" s="82"/>
      <c r="K366" s="87"/>
      <c r="L366" s="87"/>
      <c r="M366" s="87"/>
      <c r="N366" s="87"/>
    </row>
    <row r="367" ht="18.0" customHeight="1">
      <c r="B367" s="85"/>
      <c r="D367" s="89"/>
      <c r="E367" s="87"/>
      <c r="F367" s="87"/>
      <c r="G367" s="82"/>
      <c r="H367" s="82"/>
      <c r="I367" s="82"/>
      <c r="J367" s="82"/>
      <c r="K367" s="87"/>
      <c r="L367" s="87"/>
      <c r="M367" s="87"/>
      <c r="N367" s="87"/>
    </row>
    <row r="368" ht="18.0" customHeight="1">
      <c r="B368" s="85"/>
      <c r="D368" s="89"/>
      <c r="E368" s="87"/>
      <c r="F368" s="87"/>
      <c r="G368" s="82"/>
      <c r="H368" s="82"/>
      <c r="I368" s="82"/>
      <c r="J368" s="82"/>
      <c r="K368" s="87"/>
      <c r="L368" s="87"/>
      <c r="M368" s="87"/>
      <c r="N368" s="87"/>
    </row>
    <row r="369" ht="18.0" customHeight="1">
      <c r="B369" s="85"/>
      <c r="D369" s="89"/>
      <c r="E369" s="87"/>
      <c r="F369" s="87"/>
      <c r="G369" s="82"/>
      <c r="H369" s="82"/>
      <c r="I369" s="82"/>
      <c r="J369" s="82"/>
      <c r="K369" s="87"/>
      <c r="L369" s="87"/>
      <c r="M369" s="87"/>
      <c r="N369" s="87"/>
    </row>
    <row r="370" ht="18.0" customHeight="1">
      <c r="B370" s="85"/>
      <c r="D370" s="89"/>
      <c r="E370" s="87"/>
      <c r="F370" s="87"/>
      <c r="G370" s="82"/>
      <c r="H370" s="82"/>
      <c r="I370" s="82"/>
      <c r="J370" s="82"/>
      <c r="K370" s="87"/>
      <c r="L370" s="87"/>
      <c r="M370" s="87"/>
      <c r="N370" s="87"/>
    </row>
    <row r="371" ht="18.0" customHeight="1">
      <c r="B371" s="85"/>
      <c r="D371" s="89"/>
      <c r="E371" s="87"/>
      <c r="F371" s="87"/>
      <c r="G371" s="82"/>
      <c r="H371" s="82"/>
      <c r="I371" s="82"/>
      <c r="J371" s="82"/>
      <c r="K371" s="87"/>
      <c r="L371" s="87"/>
      <c r="M371" s="87"/>
      <c r="N371" s="87"/>
    </row>
    <row r="372" ht="18.0" customHeight="1">
      <c r="B372" s="85"/>
      <c r="D372" s="89"/>
      <c r="E372" s="87"/>
      <c r="F372" s="87"/>
      <c r="G372" s="82"/>
      <c r="H372" s="82"/>
      <c r="I372" s="82"/>
      <c r="J372" s="82"/>
      <c r="K372" s="87"/>
      <c r="L372" s="87"/>
      <c r="M372" s="87"/>
      <c r="N372" s="87"/>
    </row>
    <row r="373" ht="18.0" customHeight="1">
      <c r="B373" s="85"/>
      <c r="D373" s="89"/>
      <c r="E373" s="87"/>
      <c r="F373" s="87"/>
      <c r="G373" s="82"/>
      <c r="H373" s="82"/>
      <c r="I373" s="82"/>
      <c r="J373" s="82"/>
      <c r="K373" s="87"/>
      <c r="L373" s="87"/>
      <c r="M373" s="87"/>
      <c r="N373" s="87"/>
    </row>
    <row r="374" ht="18.0" customHeight="1">
      <c r="B374" s="85"/>
      <c r="D374" s="89"/>
      <c r="E374" s="87"/>
      <c r="F374" s="87"/>
      <c r="G374" s="82"/>
      <c r="H374" s="82"/>
      <c r="I374" s="82"/>
      <c r="J374" s="82"/>
      <c r="K374" s="87"/>
      <c r="L374" s="87"/>
      <c r="M374" s="87"/>
      <c r="N374" s="87"/>
    </row>
    <row r="375" ht="18.0" customHeight="1">
      <c r="B375" s="85"/>
      <c r="D375" s="89"/>
      <c r="E375" s="87"/>
      <c r="F375" s="87"/>
      <c r="G375" s="82"/>
      <c r="H375" s="82"/>
      <c r="I375" s="82"/>
      <c r="J375" s="82"/>
      <c r="K375" s="87"/>
      <c r="L375" s="87"/>
      <c r="M375" s="87"/>
      <c r="N375" s="87"/>
    </row>
    <row r="376" ht="18.0" customHeight="1">
      <c r="B376" s="85"/>
      <c r="D376" s="89"/>
      <c r="E376" s="87"/>
      <c r="F376" s="87"/>
      <c r="G376" s="82"/>
      <c r="H376" s="82"/>
      <c r="I376" s="82"/>
      <c r="J376" s="82"/>
      <c r="K376" s="87"/>
      <c r="L376" s="87"/>
      <c r="M376" s="87"/>
      <c r="N376" s="87"/>
    </row>
    <row r="377" ht="18.0" customHeight="1">
      <c r="B377" s="85"/>
      <c r="D377" s="89"/>
      <c r="E377" s="87"/>
      <c r="F377" s="87"/>
      <c r="G377" s="82"/>
      <c r="H377" s="82"/>
      <c r="I377" s="82"/>
      <c r="J377" s="82"/>
      <c r="K377" s="87"/>
      <c r="L377" s="87"/>
      <c r="M377" s="87"/>
      <c r="N377" s="87"/>
    </row>
    <row r="378" ht="18.0" customHeight="1">
      <c r="B378" s="85"/>
      <c r="D378" s="89"/>
      <c r="E378" s="87"/>
      <c r="F378" s="87"/>
      <c r="G378" s="82"/>
      <c r="H378" s="82"/>
      <c r="I378" s="82"/>
      <c r="J378" s="82"/>
      <c r="K378" s="87"/>
      <c r="L378" s="87"/>
      <c r="M378" s="87"/>
      <c r="N378" s="87"/>
    </row>
    <row r="379" ht="18.0" customHeight="1">
      <c r="B379" s="85"/>
      <c r="D379" s="89"/>
      <c r="E379" s="87"/>
      <c r="F379" s="87"/>
      <c r="G379" s="82"/>
      <c r="H379" s="82"/>
      <c r="I379" s="82"/>
      <c r="J379" s="82"/>
      <c r="K379" s="87"/>
      <c r="L379" s="87"/>
      <c r="M379" s="87"/>
      <c r="N379" s="87"/>
    </row>
    <row r="380" ht="18.0" customHeight="1">
      <c r="B380" s="85"/>
      <c r="D380" s="89"/>
      <c r="E380" s="87"/>
      <c r="F380" s="87"/>
      <c r="G380" s="82"/>
      <c r="H380" s="82"/>
      <c r="I380" s="82"/>
      <c r="J380" s="82"/>
      <c r="K380" s="87"/>
      <c r="L380" s="87"/>
      <c r="M380" s="87"/>
      <c r="N380" s="87"/>
    </row>
    <row r="381" ht="18.0" customHeight="1">
      <c r="B381" s="85"/>
      <c r="D381" s="89"/>
      <c r="E381" s="87"/>
      <c r="F381" s="87"/>
      <c r="G381" s="82"/>
      <c r="H381" s="82"/>
      <c r="I381" s="82"/>
      <c r="J381" s="82"/>
      <c r="K381" s="87"/>
      <c r="L381" s="87"/>
      <c r="M381" s="87"/>
      <c r="N381" s="87"/>
    </row>
    <row r="382" ht="18.0" customHeight="1">
      <c r="B382" s="85"/>
      <c r="D382" s="89"/>
      <c r="E382" s="87"/>
      <c r="F382" s="87"/>
      <c r="G382" s="82"/>
      <c r="H382" s="82"/>
      <c r="I382" s="82"/>
      <c r="J382" s="82"/>
      <c r="K382" s="87"/>
      <c r="L382" s="87"/>
      <c r="M382" s="87"/>
      <c r="N382" s="87"/>
    </row>
    <row r="383" ht="18.0" customHeight="1">
      <c r="B383" s="85"/>
      <c r="D383" s="89"/>
      <c r="E383" s="87"/>
      <c r="F383" s="87"/>
      <c r="G383" s="82"/>
      <c r="H383" s="82"/>
      <c r="I383" s="82"/>
      <c r="J383" s="82"/>
      <c r="K383" s="87"/>
      <c r="L383" s="87"/>
      <c r="M383" s="87"/>
      <c r="N383" s="87"/>
    </row>
    <row r="384" ht="18.0" customHeight="1">
      <c r="B384" s="85"/>
      <c r="D384" s="89"/>
      <c r="E384" s="87"/>
      <c r="F384" s="87"/>
      <c r="G384" s="82"/>
      <c r="H384" s="82"/>
      <c r="I384" s="82"/>
      <c r="J384" s="82"/>
      <c r="K384" s="87"/>
      <c r="L384" s="87"/>
      <c r="M384" s="87"/>
      <c r="N384" s="87"/>
    </row>
    <row r="385" ht="18.0" customHeight="1">
      <c r="B385" s="85"/>
      <c r="D385" s="89"/>
      <c r="E385" s="87"/>
      <c r="F385" s="87"/>
      <c r="G385" s="82"/>
      <c r="H385" s="82"/>
      <c r="I385" s="82"/>
      <c r="J385" s="82"/>
      <c r="K385" s="87"/>
      <c r="L385" s="87"/>
      <c r="M385" s="87"/>
      <c r="N385" s="87"/>
    </row>
    <row r="386" ht="18.0" customHeight="1">
      <c r="B386" s="85"/>
      <c r="D386" s="89"/>
      <c r="E386" s="87"/>
      <c r="F386" s="87"/>
      <c r="G386" s="82"/>
      <c r="H386" s="82"/>
      <c r="I386" s="82"/>
      <c r="J386" s="82"/>
      <c r="K386" s="87"/>
      <c r="L386" s="87"/>
      <c r="M386" s="87"/>
      <c r="N386" s="87"/>
    </row>
    <row r="387" ht="18.0" customHeight="1">
      <c r="B387" s="85"/>
      <c r="D387" s="89"/>
      <c r="E387" s="87"/>
      <c r="F387" s="87"/>
      <c r="G387" s="82"/>
      <c r="H387" s="82"/>
      <c r="I387" s="82"/>
      <c r="J387" s="82"/>
      <c r="K387" s="87"/>
      <c r="L387" s="87"/>
      <c r="M387" s="87"/>
      <c r="N387" s="87"/>
    </row>
    <row r="388" ht="18.0" customHeight="1">
      <c r="B388" s="85"/>
      <c r="D388" s="89"/>
      <c r="E388" s="87"/>
      <c r="F388" s="87"/>
      <c r="G388" s="82"/>
      <c r="H388" s="82"/>
      <c r="I388" s="82"/>
      <c r="J388" s="82"/>
      <c r="K388" s="87"/>
      <c r="L388" s="87"/>
      <c r="M388" s="87"/>
      <c r="N388" s="87"/>
    </row>
    <row r="389" ht="18.0" customHeight="1">
      <c r="B389" s="85"/>
      <c r="D389" s="89"/>
      <c r="E389" s="87"/>
      <c r="F389" s="87"/>
      <c r="G389" s="82"/>
      <c r="H389" s="82"/>
      <c r="I389" s="82"/>
      <c r="J389" s="82"/>
      <c r="K389" s="87"/>
      <c r="L389" s="87"/>
      <c r="M389" s="87"/>
      <c r="N389" s="87"/>
    </row>
    <row r="390" ht="18.0" customHeight="1">
      <c r="B390" s="85"/>
      <c r="D390" s="89"/>
      <c r="E390" s="87"/>
      <c r="F390" s="87"/>
      <c r="G390" s="82"/>
      <c r="H390" s="82"/>
      <c r="I390" s="82"/>
      <c r="J390" s="82"/>
      <c r="K390" s="87"/>
      <c r="L390" s="87"/>
      <c r="M390" s="87"/>
      <c r="N390" s="87"/>
    </row>
    <row r="391" ht="18.0" customHeight="1">
      <c r="B391" s="85"/>
      <c r="D391" s="89"/>
      <c r="E391" s="87"/>
      <c r="F391" s="87"/>
      <c r="G391" s="82"/>
      <c r="H391" s="82"/>
      <c r="I391" s="82"/>
      <c r="J391" s="82"/>
      <c r="K391" s="87"/>
      <c r="L391" s="87"/>
      <c r="M391" s="87"/>
      <c r="N391" s="87"/>
    </row>
    <row r="392" ht="18.0" customHeight="1">
      <c r="B392" s="85"/>
      <c r="D392" s="89"/>
      <c r="E392" s="87"/>
      <c r="F392" s="87"/>
      <c r="G392" s="82"/>
      <c r="H392" s="82"/>
      <c r="I392" s="82"/>
      <c r="J392" s="82"/>
      <c r="K392" s="87"/>
      <c r="L392" s="87"/>
      <c r="M392" s="87"/>
      <c r="N392" s="87"/>
    </row>
    <row r="393" ht="18.0" customHeight="1">
      <c r="B393" s="85"/>
      <c r="D393" s="89"/>
      <c r="E393" s="87"/>
      <c r="F393" s="87"/>
      <c r="G393" s="82"/>
      <c r="H393" s="82"/>
      <c r="I393" s="82"/>
      <c r="J393" s="82"/>
      <c r="K393" s="87"/>
      <c r="L393" s="87"/>
      <c r="M393" s="87"/>
      <c r="N393" s="87"/>
    </row>
    <row r="394" ht="18.0" customHeight="1">
      <c r="B394" s="85"/>
      <c r="D394" s="89"/>
      <c r="E394" s="87"/>
      <c r="F394" s="87"/>
      <c r="G394" s="82"/>
      <c r="H394" s="82"/>
      <c r="I394" s="82"/>
      <c r="J394" s="82"/>
      <c r="K394" s="87"/>
      <c r="L394" s="87"/>
      <c r="M394" s="87"/>
      <c r="N394" s="87"/>
    </row>
    <row r="395" ht="18.0" customHeight="1">
      <c r="B395" s="85"/>
      <c r="D395" s="89"/>
      <c r="E395" s="87"/>
      <c r="F395" s="87"/>
      <c r="G395" s="82"/>
      <c r="H395" s="82"/>
      <c r="I395" s="82"/>
      <c r="J395" s="82"/>
      <c r="K395" s="87"/>
      <c r="L395" s="87"/>
      <c r="M395" s="87"/>
      <c r="N395" s="87"/>
    </row>
    <row r="396" ht="18.0" customHeight="1">
      <c r="B396" s="85"/>
      <c r="D396" s="89"/>
      <c r="E396" s="87"/>
      <c r="F396" s="87"/>
      <c r="G396" s="82"/>
      <c r="H396" s="82"/>
      <c r="I396" s="82"/>
      <c r="J396" s="82"/>
      <c r="K396" s="87"/>
      <c r="L396" s="87"/>
      <c r="M396" s="87"/>
      <c r="N396" s="87"/>
    </row>
    <row r="397" ht="18.0" customHeight="1">
      <c r="B397" s="85"/>
      <c r="D397" s="89"/>
      <c r="E397" s="87"/>
      <c r="F397" s="87"/>
      <c r="G397" s="82"/>
      <c r="H397" s="82"/>
      <c r="I397" s="82"/>
      <c r="J397" s="82"/>
      <c r="K397" s="87"/>
      <c r="L397" s="87"/>
      <c r="M397" s="87"/>
      <c r="N397" s="87"/>
    </row>
    <row r="398" ht="18.0" customHeight="1">
      <c r="B398" s="85"/>
      <c r="D398" s="89"/>
      <c r="E398" s="87"/>
      <c r="F398" s="87"/>
      <c r="G398" s="82"/>
      <c r="H398" s="82"/>
      <c r="I398" s="82"/>
      <c r="J398" s="82"/>
      <c r="K398" s="87"/>
      <c r="L398" s="87"/>
      <c r="M398" s="87"/>
      <c r="N398" s="87"/>
    </row>
    <row r="399" ht="18.0" customHeight="1">
      <c r="B399" s="85"/>
      <c r="D399" s="89"/>
      <c r="E399" s="87"/>
      <c r="F399" s="87"/>
      <c r="G399" s="82"/>
      <c r="H399" s="82"/>
      <c r="I399" s="82"/>
      <c r="J399" s="82"/>
      <c r="K399" s="87"/>
      <c r="L399" s="87"/>
      <c r="M399" s="87"/>
      <c r="N399" s="87"/>
    </row>
    <row r="400" ht="18.0" customHeight="1">
      <c r="B400" s="85"/>
      <c r="D400" s="89"/>
      <c r="E400" s="87"/>
      <c r="F400" s="87"/>
      <c r="G400" s="82"/>
      <c r="H400" s="82"/>
      <c r="I400" s="82"/>
      <c r="J400" s="82"/>
      <c r="K400" s="87"/>
      <c r="L400" s="87"/>
      <c r="M400" s="87"/>
      <c r="N400" s="87"/>
    </row>
    <row r="401" ht="18.0" customHeight="1">
      <c r="B401" s="85"/>
      <c r="D401" s="89"/>
      <c r="E401" s="87"/>
      <c r="F401" s="87"/>
      <c r="G401" s="82"/>
      <c r="H401" s="82"/>
      <c r="I401" s="82"/>
      <c r="J401" s="82"/>
      <c r="K401" s="87"/>
      <c r="L401" s="87"/>
      <c r="M401" s="87"/>
      <c r="N401" s="87"/>
    </row>
    <row r="402" ht="18.0" customHeight="1">
      <c r="B402" s="85"/>
      <c r="D402" s="89"/>
      <c r="E402" s="87"/>
      <c r="F402" s="87"/>
      <c r="G402" s="82"/>
      <c r="H402" s="82"/>
      <c r="I402" s="82"/>
      <c r="J402" s="82"/>
      <c r="K402" s="87"/>
      <c r="L402" s="87"/>
      <c r="M402" s="87"/>
      <c r="N402" s="87"/>
    </row>
    <row r="403" ht="18.0" customHeight="1">
      <c r="B403" s="85"/>
      <c r="D403" s="89"/>
      <c r="E403" s="87"/>
      <c r="F403" s="87"/>
      <c r="G403" s="82"/>
      <c r="H403" s="82"/>
      <c r="I403" s="82"/>
      <c r="J403" s="82"/>
      <c r="K403" s="87"/>
      <c r="L403" s="87"/>
      <c r="M403" s="87"/>
      <c r="N403" s="87"/>
    </row>
    <row r="404" ht="18.0" customHeight="1">
      <c r="B404" s="85"/>
      <c r="D404" s="89"/>
      <c r="E404" s="87"/>
      <c r="F404" s="87"/>
      <c r="G404" s="82"/>
      <c r="H404" s="82"/>
      <c r="I404" s="82"/>
      <c r="J404" s="82"/>
      <c r="K404" s="87"/>
      <c r="L404" s="87"/>
      <c r="M404" s="87"/>
      <c r="N404" s="87"/>
    </row>
    <row r="405" ht="18.0" customHeight="1">
      <c r="B405" s="85"/>
      <c r="D405" s="89"/>
      <c r="E405" s="87"/>
      <c r="F405" s="87"/>
      <c r="G405" s="82"/>
      <c r="H405" s="82"/>
      <c r="I405" s="82"/>
      <c r="J405" s="82"/>
      <c r="K405" s="87"/>
      <c r="L405" s="87"/>
      <c r="M405" s="87"/>
      <c r="N405" s="87"/>
    </row>
    <row r="406" ht="18.0" customHeight="1">
      <c r="B406" s="85"/>
      <c r="D406" s="89"/>
      <c r="E406" s="87"/>
      <c r="F406" s="87"/>
      <c r="G406" s="82"/>
      <c r="H406" s="82"/>
      <c r="I406" s="82"/>
      <c r="J406" s="82"/>
      <c r="K406" s="87"/>
      <c r="L406" s="87"/>
      <c r="M406" s="87"/>
      <c r="N406" s="87"/>
    </row>
    <row r="407" ht="18.0" customHeight="1">
      <c r="B407" s="85"/>
      <c r="D407" s="89"/>
      <c r="E407" s="87"/>
      <c r="F407" s="87"/>
      <c r="G407" s="82"/>
      <c r="H407" s="82"/>
      <c r="I407" s="82"/>
      <c r="J407" s="82"/>
      <c r="K407" s="87"/>
      <c r="L407" s="87"/>
      <c r="M407" s="87"/>
      <c r="N407" s="87"/>
    </row>
    <row r="408" ht="18.0" customHeight="1">
      <c r="B408" s="85"/>
      <c r="D408" s="89"/>
      <c r="E408" s="87"/>
      <c r="F408" s="87"/>
      <c r="G408" s="82"/>
      <c r="H408" s="82"/>
      <c r="I408" s="82"/>
      <c r="J408" s="82"/>
      <c r="K408" s="87"/>
      <c r="L408" s="87"/>
      <c r="M408" s="87"/>
      <c r="N408" s="87"/>
    </row>
    <row r="409" ht="18.0" customHeight="1">
      <c r="B409" s="85"/>
      <c r="D409" s="89"/>
      <c r="E409" s="87"/>
      <c r="F409" s="87"/>
      <c r="G409" s="82"/>
      <c r="H409" s="82"/>
      <c r="I409" s="82"/>
      <c r="J409" s="82"/>
      <c r="K409" s="87"/>
      <c r="L409" s="87"/>
      <c r="M409" s="87"/>
      <c r="N409" s="87"/>
    </row>
    <row r="410" ht="18.0" customHeight="1">
      <c r="B410" s="85"/>
      <c r="D410" s="89"/>
      <c r="E410" s="87"/>
      <c r="F410" s="87"/>
      <c r="G410" s="82"/>
      <c r="H410" s="82"/>
      <c r="I410" s="82"/>
      <c r="J410" s="82"/>
      <c r="K410" s="87"/>
      <c r="L410" s="87"/>
      <c r="M410" s="87"/>
      <c r="N410" s="87"/>
    </row>
    <row r="411" ht="18.0" customHeight="1">
      <c r="B411" s="85"/>
      <c r="D411" s="89"/>
      <c r="E411" s="87"/>
      <c r="F411" s="87"/>
      <c r="G411" s="82"/>
      <c r="H411" s="82"/>
      <c r="I411" s="82"/>
      <c r="J411" s="82"/>
      <c r="K411" s="87"/>
      <c r="L411" s="87"/>
      <c r="M411" s="87"/>
      <c r="N411" s="87"/>
    </row>
    <row r="412" ht="18.0" customHeight="1">
      <c r="B412" s="85"/>
      <c r="D412" s="89"/>
      <c r="E412" s="87"/>
      <c r="F412" s="87"/>
      <c r="G412" s="82"/>
      <c r="H412" s="82"/>
      <c r="I412" s="82"/>
      <c r="J412" s="82"/>
      <c r="K412" s="87"/>
      <c r="L412" s="87"/>
      <c r="M412" s="87"/>
      <c r="N412" s="87"/>
    </row>
    <row r="413" ht="18.0" customHeight="1">
      <c r="B413" s="85"/>
      <c r="D413" s="89"/>
      <c r="E413" s="87"/>
      <c r="F413" s="87"/>
      <c r="G413" s="82"/>
      <c r="H413" s="82"/>
      <c r="I413" s="82"/>
      <c r="J413" s="82"/>
      <c r="K413" s="87"/>
      <c r="L413" s="87"/>
      <c r="M413" s="87"/>
      <c r="N413" s="87"/>
    </row>
    <row r="414" ht="18.0" customHeight="1">
      <c r="B414" s="85"/>
      <c r="D414" s="89"/>
      <c r="E414" s="87"/>
      <c r="F414" s="87"/>
      <c r="G414" s="82"/>
      <c r="H414" s="82"/>
      <c r="I414" s="82"/>
      <c r="J414" s="82"/>
      <c r="K414" s="87"/>
      <c r="L414" s="87"/>
      <c r="M414" s="87"/>
      <c r="N414" s="87"/>
    </row>
    <row r="415" ht="18.0" customHeight="1">
      <c r="B415" s="85"/>
      <c r="D415" s="89"/>
      <c r="E415" s="87"/>
      <c r="F415" s="87"/>
      <c r="G415" s="82"/>
      <c r="H415" s="82"/>
      <c r="I415" s="82"/>
      <c r="J415" s="82"/>
      <c r="K415" s="87"/>
      <c r="L415" s="87"/>
      <c r="M415" s="87"/>
      <c r="N415" s="87"/>
    </row>
    <row r="416" ht="18.0" customHeight="1">
      <c r="B416" s="85"/>
      <c r="D416" s="89"/>
      <c r="E416" s="87"/>
      <c r="F416" s="87"/>
      <c r="G416" s="82"/>
      <c r="H416" s="82"/>
      <c r="I416" s="82"/>
      <c r="J416" s="82"/>
      <c r="K416" s="87"/>
      <c r="L416" s="87"/>
      <c r="M416" s="87"/>
      <c r="N416" s="87"/>
    </row>
    <row r="417" ht="18.0" customHeight="1">
      <c r="B417" s="85"/>
      <c r="D417" s="89"/>
      <c r="E417" s="87"/>
      <c r="F417" s="87"/>
      <c r="G417" s="82"/>
      <c r="H417" s="82"/>
      <c r="I417" s="82"/>
      <c r="J417" s="82"/>
      <c r="K417" s="87"/>
      <c r="L417" s="87"/>
      <c r="M417" s="87"/>
      <c r="N417" s="87"/>
    </row>
    <row r="418" ht="18.0" customHeight="1">
      <c r="B418" s="85"/>
      <c r="D418" s="89"/>
      <c r="E418" s="87"/>
      <c r="F418" s="87"/>
      <c r="G418" s="82"/>
      <c r="H418" s="82"/>
      <c r="I418" s="82"/>
      <c r="J418" s="82"/>
      <c r="K418" s="87"/>
      <c r="L418" s="87"/>
      <c r="M418" s="87"/>
      <c r="N418" s="87"/>
    </row>
    <row r="419" ht="18.0" customHeight="1">
      <c r="B419" s="85"/>
      <c r="D419" s="89"/>
      <c r="E419" s="87"/>
      <c r="F419" s="87"/>
      <c r="G419" s="82"/>
      <c r="H419" s="82"/>
      <c r="I419" s="82"/>
      <c r="J419" s="82"/>
      <c r="K419" s="87"/>
      <c r="L419" s="87"/>
      <c r="M419" s="87"/>
      <c r="N419" s="87"/>
    </row>
    <row r="420" ht="18.0" customHeight="1">
      <c r="B420" s="85"/>
      <c r="D420" s="89"/>
      <c r="E420" s="87"/>
      <c r="F420" s="87"/>
      <c r="G420" s="82"/>
      <c r="H420" s="82"/>
      <c r="I420" s="82"/>
      <c r="J420" s="82"/>
      <c r="K420" s="87"/>
      <c r="L420" s="87"/>
      <c r="M420" s="87"/>
      <c r="N420" s="87"/>
    </row>
    <row r="421" ht="18.0" customHeight="1">
      <c r="B421" s="85"/>
      <c r="D421" s="89"/>
      <c r="E421" s="87"/>
      <c r="F421" s="87"/>
      <c r="G421" s="82"/>
      <c r="H421" s="82"/>
      <c r="I421" s="82"/>
      <c r="J421" s="82"/>
      <c r="K421" s="87"/>
      <c r="L421" s="87"/>
      <c r="M421" s="87"/>
      <c r="N421" s="87"/>
    </row>
    <row r="422" ht="18.0" customHeight="1">
      <c r="B422" s="85"/>
      <c r="D422" s="89"/>
      <c r="E422" s="87"/>
      <c r="F422" s="87"/>
      <c r="G422" s="82"/>
      <c r="H422" s="82"/>
      <c r="I422" s="82"/>
      <c r="J422" s="82"/>
      <c r="K422" s="87"/>
      <c r="L422" s="87"/>
      <c r="M422" s="87"/>
      <c r="N422" s="87"/>
    </row>
    <row r="423" ht="18.0" customHeight="1">
      <c r="B423" s="85"/>
      <c r="D423" s="89"/>
      <c r="E423" s="87"/>
      <c r="F423" s="87"/>
      <c r="G423" s="82"/>
      <c r="H423" s="82"/>
      <c r="I423" s="82"/>
      <c r="J423" s="82"/>
      <c r="K423" s="87"/>
      <c r="L423" s="87"/>
      <c r="M423" s="87"/>
      <c r="N423" s="87"/>
    </row>
    <row r="424" ht="18.0" customHeight="1">
      <c r="B424" s="85"/>
      <c r="D424" s="89"/>
      <c r="E424" s="87"/>
      <c r="F424" s="87"/>
      <c r="G424" s="82"/>
      <c r="H424" s="82"/>
      <c r="I424" s="82"/>
      <c r="J424" s="82"/>
      <c r="K424" s="87"/>
      <c r="L424" s="87"/>
      <c r="M424" s="87"/>
      <c r="N424" s="87"/>
    </row>
    <row r="425" ht="18.0" customHeight="1">
      <c r="B425" s="85"/>
      <c r="D425" s="89"/>
      <c r="E425" s="87"/>
      <c r="F425" s="87"/>
      <c r="G425" s="82"/>
      <c r="H425" s="82"/>
      <c r="I425" s="82"/>
      <c r="J425" s="82"/>
      <c r="K425" s="87"/>
      <c r="L425" s="87"/>
      <c r="M425" s="87"/>
      <c r="N425" s="87"/>
    </row>
    <row r="426" ht="18.0" customHeight="1">
      <c r="B426" s="85"/>
      <c r="D426" s="89"/>
      <c r="E426" s="87"/>
      <c r="F426" s="87"/>
      <c r="G426" s="82"/>
      <c r="H426" s="82"/>
      <c r="I426" s="82"/>
      <c r="J426" s="82"/>
      <c r="K426" s="87"/>
      <c r="L426" s="87"/>
      <c r="M426" s="87"/>
      <c r="N426" s="87"/>
    </row>
    <row r="427" ht="18.0" customHeight="1">
      <c r="B427" s="85"/>
      <c r="D427" s="89"/>
      <c r="E427" s="87"/>
      <c r="F427" s="87"/>
      <c r="G427" s="82"/>
      <c r="H427" s="82"/>
      <c r="I427" s="82"/>
      <c r="J427" s="82"/>
      <c r="K427" s="87"/>
      <c r="L427" s="87"/>
      <c r="M427" s="87"/>
      <c r="N427" s="87"/>
    </row>
    <row r="428" ht="18.0" customHeight="1">
      <c r="B428" s="85"/>
      <c r="D428" s="89"/>
      <c r="E428" s="87"/>
      <c r="F428" s="87"/>
      <c r="G428" s="82"/>
      <c r="H428" s="82"/>
      <c r="I428" s="82"/>
      <c r="J428" s="82"/>
      <c r="K428" s="87"/>
      <c r="L428" s="87"/>
      <c r="M428" s="87"/>
      <c r="N428" s="87"/>
    </row>
    <row r="429" ht="18.0" customHeight="1">
      <c r="B429" s="85"/>
      <c r="D429" s="89"/>
      <c r="E429" s="87"/>
      <c r="F429" s="87"/>
      <c r="G429" s="82"/>
      <c r="H429" s="82"/>
      <c r="I429" s="82"/>
      <c r="J429" s="82"/>
      <c r="K429" s="87"/>
      <c r="L429" s="87"/>
      <c r="M429" s="87"/>
      <c r="N429" s="87"/>
    </row>
    <row r="430" ht="18.0" customHeight="1">
      <c r="B430" s="85"/>
      <c r="D430" s="89"/>
      <c r="E430" s="87"/>
      <c r="F430" s="87"/>
      <c r="G430" s="82"/>
      <c r="H430" s="82"/>
      <c r="I430" s="82"/>
      <c r="J430" s="82"/>
      <c r="K430" s="87"/>
      <c r="L430" s="87"/>
      <c r="M430" s="87"/>
      <c r="N430" s="87"/>
    </row>
    <row r="431" ht="18.0" customHeight="1">
      <c r="B431" s="85"/>
      <c r="D431" s="89"/>
      <c r="E431" s="87"/>
      <c r="F431" s="87"/>
      <c r="G431" s="82"/>
      <c r="H431" s="82"/>
      <c r="I431" s="82"/>
      <c r="J431" s="82"/>
      <c r="K431" s="87"/>
      <c r="L431" s="87"/>
      <c r="M431" s="87"/>
      <c r="N431" s="87"/>
    </row>
    <row r="432" ht="18.0" customHeight="1">
      <c r="B432" s="85"/>
      <c r="D432" s="89"/>
      <c r="E432" s="87"/>
      <c r="F432" s="87"/>
      <c r="G432" s="82"/>
      <c r="H432" s="82"/>
      <c r="I432" s="82"/>
      <c r="J432" s="82"/>
      <c r="K432" s="87"/>
      <c r="L432" s="87"/>
      <c r="M432" s="87"/>
      <c r="N432" s="87"/>
    </row>
    <row r="433" ht="18.0" customHeight="1">
      <c r="B433" s="85"/>
      <c r="D433" s="89"/>
      <c r="E433" s="87"/>
      <c r="F433" s="87"/>
      <c r="G433" s="82"/>
      <c r="H433" s="82"/>
      <c r="I433" s="82"/>
      <c r="J433" s="82"/>
      <c r="K433" s="87"/>
      <c r="L433" s="87"/>
      <c r="M433" s="87"/>
      <c r="N433" s="87"/>
    </row>
    <row r="434" ht="18.0" customHeight="1">
      <c r="B434" s="85"/>
      <c r="D434" s="89"/>
      <c r="E434" s="87"/>
      <c r="F434" s="87"/>
      <c r="G434" s="82"/>
      <c r="H434" s="82"/>
      <c r="I434" s="82"/>
      <c r="J434" s="82"/>
      <c r="K434" s="87"/>
      <c r="L434" s="87"/>
      <c r="M434" s="87"/>
      <c r="N434" s="87"/>
    </row>
    <row r="435" ht="18.0" customHeight="1">
      <c r="B435" s="85"/>
      <c r="D435" s="89"/>
      <c r="E435" s="87"/>
      <c r="F435" s="87"/>
      <c r="G435" s="82"/>
      <c r="H435" s="82"/>
      <c r="I435" s="82"/>
      <c r="J435" s="82"/>
      <c r="K435" s="87"/>
      <c r="L435" s="87"/>
      <c r="M435" s="87"/>
      <c r="N435" s="87"/>
    </row>
    <row r="436" ht="18.0" customHeight="1">
      <c r="B436" s="85"/>
      <c r="D436" s="89"/>
      <c r="E436" s="87"/>
      <c r="F436" s="87"/>
      <c r="G436" s="82"/>
      <c r="H436" s="82"/>
      <c r="I436" s="82"/>
      <c r="J436" s="82"/>
      <c r="K436" s="87"/>
      <c r="L436" s="87"/>
      <c r="M436" s="87"/>
      <c r="N436" s="87"/>
    </row>
    <row r="437" ht="18.0" customHeight="1">
      <c r="B437" s="85"/>
      <c r="D437" s="89"/>
      <c r="E437" s="87"/>
      <c r="F437" s="87"/>
      <c r="G437" s="82"/>
      <c r="H437" s="82"/>
      <c r="I437" s="82"/>
      <c r="J437" s="82"/>
      <c r="K437" s="87"/>
      <c r="L437" s="87"/>
      <c r="M437" s="87"/>
      <c r="N437" s="87"/>
    </row>
    <row r="438" ht="18.0" customHeight="1">
      <c r="B438" s="85"/>
      <c r="D438" s="89"/>
      <c r="E438" s="87"/>
      <c r="F438" s="87"/>
      <c r="G438" s="82"/>
      <c r="H438" s="82"/>
      <c r="I438" s="82"/>
      <c r="J438" s="82"/>
      <c r="K438" s="87"/>
      <c r="L438" s="87"/>
      <c r="M438" s="87"/>
      <c r="N438" s="87"/>
    </row>
    <row r="439" ht="18.0" customHeight="1">
      <c r="B439" s="85"/>
      <c r="D439" s="89"/>
      <c r="E439" s="87"/>
      <c r="F439" s="87"/>
      <c r="G439" s="82"/>
      <c r="H439" s="82"/>
      <c r="I439" s="82"/>
      <c r="J439" s="82"/>
      <c r="K439" s="87"/>
      <c r="L439" s="87"/>
      <c r="M439" s="87"/>
      <c r="N439" s="87"/>
    </row>
    <row r="440" ht="18.0" customHeight="1">
      <c r="B440" s="85"/>
      <c r="D440" s="89"/>
      <c r="E440" s="87"/>
      <c r="F440" s="87"/>
      <c r="G440" s="82"/>
      <c r="H440" s="82"/>
      <c r="I440" s="82"/>
      <c r="J440" s="82"/>
      <c r="K440" s="87"/>
      <c r="L440" s="87"/>
      <c r="M440" s="87"/>
      <c r="N440" s="87"/>
    </row>
    <row r="441" ht="18.0" customHeight="1">
      <c r="B441" s="85"/>
      <c r="D441" s="89"/>
      <c r="E441" s="87"/>
      <c r="F441" s="87"/>
      <c r="G441" s="82"/>
      <c r="H441" s="82"/>
      <c r="I441" s="82"/>
      <c r="J441" s="82"/>
      <c r="K441" s="87"/>
      <c r="L441" s="87"/>
      <c r="M441" s="87"/>
      <c r="N441" s="87"/>
    </row>
    <row r="442" ht="18.0" customHeight="1">
      <c r="B442" s="85"/>
      <c r="D442" s="89"/>
      <c r="E442" s="87"/>
      <c r="F442" s="87"/>
      <c r="G442" s="82"/>
      <c r="H442" s="82"/>
      <c r="I442" s="82"/>
      <c r="J442" s="82"/>
      <c r="K442" s="87"/>
      <c r="L442" s="87"/>
      <c r="M442" s="87"/>
      <c r="N442" s="87"/>
    </row>
    <row r="443" ht="18.0" customHeight="1">
      <c r="B443" s="85"/>
      <c r="D443" s="89"/>
      <c r="E443" s="87"/>
      <c r="F443" s="87"/>
      <c r="G443" s="82"/>
      <c r="H443" s="82"/>
      <c r="I443" s="82"/>
      <c r="J443" s="82"/>
      <c r="K443" s="87"/>
      <c r="L443" s="87"/>
      <c r="M443" s="87"/>
      <c r="N443" s="87"/>
    </row>
    <row r="444" ht="18.0" customHeight="1">
      <c r="B444" s="85"/>
      <c r="D444" s="89"/>
      <c r="E444" s="87"/>
      <c r="F444" s="87"/>
      <c r="G444" s="82"/>
      <c r="H444" s="82"/>
      <c r="I444" s="82"/>
      <c r="J444" s="82"/>
      <c r="K444" s="87"/>
      <c r="L444" s="87"/>
      <c r="M444" s="87"/>
      <c r="N444" s="87"/>
    </row>
    <row r="445" ht="18.0" customHeight="1">
      <c r="B445" s="85"/>
      <c r="D445" s="89"/>
      <c r="E445" s="87"/>
      <c r="F445" s="87"/>
      <c r="G445" s="82"/>
      <c r="H445" s="82"/>
      <c r="I445" s="82"/>
      <c r="J445" s="82"/>
      <c r="K445" s="87"/>
      <c r="L445" s="87"/>
      <c r="M445" s="87"/>
      <c r="N445" s="87"/>
    </row>
    <row r="446" ht="18.0" customHeight="1">
      <c r="B446" s="85"/>
      <c r="D446" s="89"/>
      <c r="E446" s="87"/>
      <c r="F446" s="87"/>
      <c r="G446" s="82"/>
      <c r="H446" s="82"/>
      <c r="I446" s="82"/>
      <c r="J446" s="82"/>
      <c r="K446" s="87"/>
      <c r="L446" s="87"/>
      <c r="M446" s="87"/>
      <c r="N446" s="87"/>
    </row>
    <row r="447" ht="18.0" customHeight="1">
      <c r="B447" s="85"/>
      <c r="D447" s="89"/>
      <c r="E447" s="87"/>
      <c r="F447" s="87"/>
      <c r="G447" s="82"/>
      <c r="H447" s="82"/>
      <c r="I447" s="82"/>
      <c r="J447" s="82"/>
      <c r="K447" s="87"/>
      <c r="L447" s="87"/>
      <c r="M447" s="87"/>
      <c r="N447" s="87"/>
    </row>
    <row r="448" ht="18.0" customHeight="1">
      <c r="B448" s="85"/>
      <c r="D448" s="89"/>
      <c r="E448" s="87"/>
      <c r="F448" s="87"/>
      <c r="G448" s="82"/>
      <c r="H448" s="82"/>
      <c r="I448" s="82"/>
      <c r="J448" s="82"/>
      <c r="K448" s="87"/>
      <c r="L448" s="87"/>
      <c r="M448" s="87"/>
      <c r="N448" s="87"/>
    </row>
    <row r="449" ht="18.0" customHeight="1">
      <c r="B449" s="85"/>
      <c r="D449" s="89"/>
      <c r="E449" s="87"/>
      <c r="F449" s="87"/>
      <c r="G449" s="82"/>
      <c r="H449" s="82"/>
      <c r="I449" s="82"/>
      <c r="J449" s="82"/>
      <c r="K449" s="87"/>
      <c r="L449" s="87"/>
      <c r="M449" s="87"/>
      <c r="N449" s="87"/>
    </row>
    <row r="450" ht="18.0" customHeight="1">
      <c r="B450" s="85"/>
      <c r="D450" s="89"/>
      <c r="E450" s="87"/>
      <c r="F450" s="87"/>
      <c r="G450" s="82"/>
      <c r="H450" s="82"/>
      <c r="I450" s="82"/>
      <c r="J450" s="82"/>
      <c r="K450" s="87"/>
      <c r="L450" s="87"/>
      <c r="M450" s="87"/>
      <c r="N450" s="87"/>
    </row>
    <row r="451" ht="18.0" customHeight="1">
      <c r="B451" s="85"/>
      <c r="D451" s="89"/>
      <c r="E451" s="87"/>
      <c r="F451" s="87"/>
      <c r="G451" s="82"/>
      <c r="H451" s="82"/>
      <c r="I451" s="82"/>
      <c r="J451" s="82"/>
      <c r="K451" s="87"/>
      <c r="L451" s="87"/>
      <c r="M451" s="87"/>
      <c r="N451" s="87"/>
    </row>
    <row r="452" ht="18.0" customHeight="1">
      <c r="B452" s="85"/>
      <c r="D452" s="89"/>
      <c r="E452" s="87"/>
      <c r="F452" s="87"/>
      <c r="G452" s="82"/>
      <c r="H452" s="82"/>
      <c r="I452" s="82"/>
      <c r="J452" s="82"/>
      <c r="K452" s="87"/>
      <c r="L452" s="87"/>
      <c r="M452" s="87"/>
      <c r="N452" s="87"/>
    </row>
    <row r="453" ht="18.0" customHeight="1">
      <c r="B453" s="85"/>
      <c r="D453" s="89"/>
      <c r="E453" s="87"/>
      <c r="F453" s="87"/>
      <c r="G453" s="82"/>
      <c r="H453" s="82"/>
      <c r="I453" s="82"/>
      <c r="J453" s="82"/>
      <c r="K453" s="87"/>
      <c r="L453" s="87"/>
      <c r="M453" s="87"/>
      <c r="N453" s="87"/>
    </row>
    <row r="454" ht="18.0" customHeight="1">
      <c r="B454" s="85"/>
      <c r="D454" s="89"/>
      <c r="E454" s="87"/>
      <c r="F454" s="87"/>
      <c r="G454" s="82"/>
      <c r="H454" s="82"/>
      <c r="I454" s="82"/>
      <c r="J454" s="82"/>
      <c r="K454" s="87"/>
      <c r="L454" s="87"/>
      <c r="M454" s="87"/>
      <c r="N454" s="87"/>
    </row>
    <row r="455" ht="18.0" customHeight="1">
      <c r="B455" s="85"/>
      <c r="D455" s="89"/>
      <c r="E455" s="87"/>
      <c r="F455" s="87"/>
      <c r="G455" s="82"/>
      <c r="H455" s="82"/>
      <c r="I455" s="82"/>
      <c r="J455" s="82"/>
      <c r="K455" s="87"/>
      <c r="L455" s="87"/>
      <c r="M455" s="87"/>
      <c r="N455" s="87"/>
    </row>
    <row r="456" ht="18.0" customHeight="1">
      <c r="B456" s="85"/>
      <c r="D456" s="89"/>
      <c r="E456" s="87"/>
      <c r="F456" s="87"/>
      <c r="G456" s="82"/>
      <c r="H456" s="82"/>
      <c r="I456" s="82"/>
      <c r="J456" s="82"/>
      <c r="K456" s="87"/>
      <c r="L456" s="87"/>
      <c r="M456" s="87"/>
      <c r="N456" s="87"/>
    </row>
    <row r="457" ht="18.0" customHeight="1">
      <c r="B457" s="85"/>
      <c r="D457" s="89"/>
      <c r="E457" s="87"/>
      <c r="F457" s="87"/>
      <c r="G457" s="82"/>
      <c r="H457" s="82"/>
      <c r="I457" s="82"/>
      <c r="J457" s="82"/>
      <c r="K457" s="87"/>
      <c r="L457" s="87"/>
      <c r="M457" s="87"/>
      <c r="N457" s="87"/>
    </row>
    <row r="458" ht="18.0" customHeight="1">
      <c r="B458" s="85"/>
      <c r="D458" s="89"/>
      <c r="E458" s="87"/>
      <c r="F458" s="87"/>
      <c r="G458" s="82"/>
      <c r="H458" s="82"/>
      <c r="I458" s="82"/>
      <c r="J458" s="82"/>
      <c r="K458" s="87"/>
      <c r="L458" s="87"/>
      <c r="M458" s="87"/>
      <c r="N458" s="87"/>
    </row>
    <row r="459" ht="18.0" customHeight="1">
      <c r="B459" s="85"/>
      <c r="D459" s="89"/>
      <c r="E459" s="87"/>
      <c r="F459" s="87"/>
      <c r="G459" s="82"/>
      <c r="H459" s="82"/>
      <c r="I459" s="82"/>
      <c r="J459" s="82"/>
      <c r="K459" s="87"/>
      <c r="L459" s="87"/>
      <c r="M459" s="87"/>
      <c r="N459" s="87"/>
    </row>
    <row r="460" ht="18.0" customHeight="1">
      <c r="B460" s="85"/>
      <c r="D460" s="89"/>
      <c r="E460" s="87"/>
      <c r="F460" s="87"/>
      <c r="G460" s="82"/>
      <c r="H460" s="82"/>
      <c r="I460" s="82"/>
      <c r="J460" s="82"/>
      <c r="K460" s="87"/>
      <c r="L460" s="87"/>
      <c r="M460" s="87"/>
      <c r="N460" s="87"/>
    </row>
    <row r="461" ht="18.0" customHeight="1">
      <c r="B461" s="85"/>
      <c r="D461" s="89"/>
      <c r="E461" s="87"/>
      <c r="F461" s="87"/>
      <c r="G461" s="82"/>
      <c r="H461" s="82"/>
      <c r="I461" s="82"/>
      <c r="J461" s="82"/>
      <c r="K461" s="87"/>
      <c r="L461" s="87"/>
      <c r="M461" s="87"/>
      <c r="N461" s="87"/>
    </row>
    <row r="462" ht="18.0" customHeight="1">
      <c r="B462" s="85"/>
      <c r="D462" s="89"/>
      <c r="E462" s="87"/>
      <c r="F462" s="87"/>
      <c r="G462" s="82"/>
      <c r="H462" s="82"/>
      <c r="I462" s="82"/>
      <c r="J462" s="82"/>
      <c r="K462" s="87"/>
      <c r="L462" s="87"/>
      <c r="M462" s="87"/>
      <c r="N462" s="87"/>
    </row>
    <row r="463" ht="18.0" customHeight="1">
      <c r="B463" s="85"/>
      <c r="D463" s="89"/>
      <c r="E463" s="87"/>
      <c r="F463" s="87"/>
      <c r="G463" s="82"/>
      <c r="H463" s="82"/>
      <c r="I463" s="82"/>
      <c r="J463" s="82"/>
      <c r="K463" s="87"/>
      <c r="L463" s="87"/>
      <c r="M463" s="87"/>
      <c r="N463" s="87"/>
    </row>
    <row r="464" ht="18.0" customHeight="1">
      <c r="B464" s="85"/>
      <c r="D464" s="89"/>
      <c r="E464" s="87"/>
      <c r="F464" s="87"/>
      <c r="G464" s="82"/>
      <c r="H464" s="82"/>
      <c r="I464" s="82"/>
      <c r="J464" s="82"/>
      <c r="K464" s="87"/>
      <c r="L464" s="87"/>
      <c r="M464" s="87"/>
      <c r="N464" s="87"/>
    </row>
    <row r="465" ht="18.0" customHeight="1">
      <c r="B465" s="85"/>
      <c r="D465" s="89"/>
      <c r="E465" s="87"/>
      <c r="F465" s="87"/>
      <c r="G465" s="82"/>
      <c r="H465" s="82"/>
      <c r="I465" s="82"/>
      <c r="J465" s="82"/>
      <c r="K465" s="87"/>
      <c r="L465" s="87"/>
      <c r="M465" s="87"/>
      <c r="N465" s="87"/>
    </row>
    <row r="466" ht="18.0" customHeight="1">
      <c r="B466" s="85"/>
      <c r="D466" s="89"/>
      <c r="E466" s="87"/>
      <c r="F466" s="87"/>
      <c r="G466" s="82"/>
      <c r="H466" s="82"/>
      <c r="I466" s="82"/>
      <c r="J466" s="82"/>
      <c r="K466" s="87"/>
      <c r="L466" s="87"/>
      <c r="M466" s="87"/>
      <c r="N466" s="87"/>
    </row>
    <row r="467" ht="18.0" customHeight="1">
      <c r="B467" s="85"/>
      <c r="D467" s="89"/>
      <c r="E467" s="87"/>
      <c r="F467" s="87"/>
      <c r="G467" s="82"/>
      <c r="H467" s="82"/>
      <c r="I467" s="82"/>
      <c r="J467" s="82"/>
      <c r="K467" s="87"/>
      <c r="L467" s="87"/>
      <c r="M467" s="87"/>
      <c r="N467" s="87"/>
    </row>
    <row r="468" ht="18.0" customHeight="1">
      <c r="B468" s="85"/>
      <c r="D468" s="89"/>
      <c r="E468" s="87"/>
      <c r="F468" s="87"/>
      <c r="G468" s="82"/>
      <c r="H468" s="82"/>
      <c r="I468" s="82"/>
      <c r="J468" s="82"/>
      <c r="K468" s="87"/>
      <c r="L468" s="87"/>
      <c r="M468" s="87"/>
      <c r="N468" s="87"/>
    </row>
    <row r="469" ht="18.0" customHeight="1">
      <c r="B469" s="85"/>
      <c r="D469" s="89"/>
      <c r="E469" s="87"/>
      <c r="F469" s="87"/>
      <c r="G469" s="82"/>
      <c r="H469" s="82"/>
      <c r="I469" s="82"/>
      <c r="J469" s="82"/>
      <c r="K469" s="87"/>
      <c r="L469" s="87"/>
      <c r="M469" s="87"/>
      <c r="N469" s="87"/>
    </row>
    <row r="470" ht="18.0" customHeight="1">
      <c r="B470" s="85"/>
      <c r="D470" s="89"/>
      <c r="E470" s="87"/>
      <c r="F470" s="87"/>
      <c r="G470" s="82"/>
      <c r="H470" s="82"/>
      <c r="I470" s="82"/>
      <c r="J470" s="82"/>
      <c r="K470" s="87"/>
      <c r="L470" s="87"/>
      <c r="M470" s="87"/>
      <c r="N470" s="87"/>
    </row>
    <row r="471" ht="18.0" customHeight="1">
      <c r="B471" s="85"/>
      <c r="D471" s="89"/>
      <c r="E471" s="87"/>
      <c r="F471" s="87"/>
      <c r="G471" s="82"/>
      <c r="H471" s="82"/>
      <c r="I471" s="82"/>
      <c r="J471" s="82"/>
      <c r="K471" s="87"/>
      <c r="L471" s="87"/>
      <c r="M471" s="87"/>
      <c r="N471" s="87"/>
    </row>
    <row r="472" ht="18.0" customHeight="1">
      <c r="B472" s="85"/>
      <c r="D472" s="89"/>
      <c r="E472" s="87"/>
      <c r="F472" s="87"/>
      <c r="G472" s="82"/>
      <c r="H472" s="82"/>
      <c r="I472" s="82"/>
      <c r="J472" s="82"/>
      <c r="K472" s="87"/>
      <c r="L472" s="87"/>
      <c r="M472" s="87"/>
      <c r="N472" s="87"/>
    </row>
    <row r="473" ht="18.0" customHeight="1">
      <c r="B473" s="85"/>
      <c r="D473" s="89"/>
      <c r="E473" s="87"/>
      <c r="F473" s="87"/>
      <c r="G473" s="82"/>
      <c r="H473" s="82"/>
      <c r="I473" s="82"/>
      <c r="J473" s="82"/>
      <c r="K473" s="87"/>
      <c r="L473" s="87"/>
      <c r="M473" s="87"/>
      <c r="N473" s="87"/>
    </row>
    <row r="474" ht="18.0" customHeight="1">
      <c r="B474" s="85"/>
      <c r="D474" s="89"/>
      <c r="E474" s="87"/>
      <c r="F474" s="87"/>
      <c r="G474" s="82"/>
      <c r="H474" s="82"/>
      <c r="I474" s="82"/>
      <c r="J474" s="82"/>
      <c r="K474" s="87"/>
      <c r="L474" s="87"/>
      <c r="M474" s="87"/>
      <c r="N474" s="87"/>
    </row>
    <row r="475" ht="18.0" customHeight="1">
      <c r="B475" s="85"/>
      <c r="D475" s="89"/>
      <c r="E475" s="87"/>
      <c r="F475" s="87"/>
      <c r="G475" s="82"/>
      <c r="H475" s="82"/>
      <c r="I475" s="82"/>
      <c r="J475" s="82"/>
      <c r="K475" s="87"/>
      <c r="L475" s="87"/>
      <c r="M475" s="87"/>
      <c r="N475" s="87"/>
    </row>
    <row r="476" ht="18.0" customHeight="1">
      <c r="B476" s="85"/>
      <c r="D476" s="89"/>
      <c r="E476" s="87"/>
      <c r="F476" s="87"/>
      <c r="G476" s="82"/>
      <c r="H476" s="82"/>
      <c r="I476" s="82"/>
      <c r="J476" s="82"/>
      <c r="K476" s="87"/>
      <c r="L476" s="87"/>
      <c r="M476" s="87"/>
      <c r="N476" s="87"/>
    </row>
    <row r="477" ht="18.0" customHeight="1">
      <c r="B477" s="85"/>
      <c r="D477" s="89"/>
      <c r="E477" s="87"/>
      <c r="F477" s="87"/>
      <c r="G477" s="82"/>
      <c r="H477" s="82"/>
      <c r="I477" s="82"/>
      <c r="J477" s="82"/>
      <c r="K477" s="87"/>
      <c r="L477" s="87"/>
      <c r="M477" s="87"/>
      <c r="N477" s="87"/>
    </row>
    <row r="478" ht="18.0" customHeight="1">
      <c r="B478" s="85"/>
      <c r="D478" s="89"/>
      <c r="E478" s="87"/>
      <c r="F478" s="87"/>
      <c r="G478" s="82"/>
      <c r="H478" s="82"/>
      <c r="I478" s="82"/>
      <c r="J478" s="82"/>
      <c r="K478" s="87"/>
      <c r="L478" s="87"/>
      <c r="M478" s="87"/>
      <c r="N478" s="87"/>
    </row>
    <row r="479" ht="18.0" customHeight="1">
      <c r="B479" s="85"/>
      <c r="D479" s="89"/>
      <c r="E479" s="87"/>
      <c r="F479" s="87"/>
      <c r="G479" s="82"/>
      <c r="H479" s="82"/>
      <c r="I479" s="82"/>
      <c r="J479" s="82"/>
      <c r="K479" s="87"/>
      <c r="L479" s="87"/>
      <c r="M479" s="87"/>
      <c r="N479" s="87"/>
    </row>
    <row r="480" ht="18.0" customHeight="1">
      <c r="B480" s="85"/>
      <c r="D480" s="89"/>
      <c r="E480" s="87"/>
      <c r="F480" s="87"/>
      <c r="G480" s="82"/>
      <c r="H480" s="82"/>
      <c r="I480" s="82"/>
      <c r="J480" s="82"/>
      <c r="K480" s="87"/>
      <c r="L480" s="87"/>
      <c r="M480" s="87"/>
      <c r="N480" s="87"/>
    </row>
    <row r="481" ht="18.0" customHeight="1">
      <c r="B481" s="85"/>
      <c r="D481" s="89"/>
      <c r="E481" s="87"/>
      <c r="F481" s="87"/>
      <c r="G481" s="82"/>
      <c r="H481" s="82"/>
      <c r="I481" s="82"/>
      <c r="J481" s="82"/>
      <c r="K481" s="87"/>
      <c r="L481" s="87"/>
      <c r="M481" s="87"/>
      <c r="N481" s="87"/>
    </row>
    <row r="482" ht="18.0" customHeight="1">
      <c r="B482" s="85"/>
      <c r="D482" s="89"/>
      <c r="E482" s="87"/>
      <c r="F482" s="87"/>
      <c r="G482" s="82"/>
      <c r="H482" s="82"/>
      <c r="I482" s="82"/>
      <c r="J482" s="82"/>
      <c r="K482" s="87"/>
      <c r="L482" s="87"/>
      <c r="M482" s="87"/>
      <c r="N482" s="87"/>
    </row>
    <row r="483" ht="18.0" customHeight="1">
      <c r="B483" s="85"/>
      <c r="D483" s="89"/>
      <c r="E483" s="87"/>
      <c r="F483" s="87"/>
      <c r="G483" s="82"/>
      <c r="H483" s="82"/>
      <c r="I483" s="82"/>
      <c r="J483" s="82"/>
      <c r="K483" s="87"/>
      <c r="L483" s="87"/>
      <c r="M483" s="87"/>
      <c r="N483" s="87"/>
    </row>
    <row r="484" ht="18.0" customHeight="1">
      <c r="B484" s="85"/>
      <c r="D484" s="89"/>
      <c r="E484" s="87"/>
      <c r="F484" s="87"/>
      <c r="G484" s="82"/>
      <c r="H484" s="82"/>
      <c r="I484" s="82"/>
      <c r="J484" s="82"/>
      <c r="K484" s="87"/>
      <c r="L484" s="87"/>
      <c r="M484" s="87"/>
      <c r="N484" s="87"/>
    </row>
    <row r="485" ht="18.0" customHeight="1">
      <c r="B485" s="85"/>
      <c r="D485" s="89"/>
      <c r="E485" s="87"/>
      <c r="F485" s="87"/>
      <c r="G485" s="82"/>
      <c r="H485" s="82"/>
      <c r="I485" s="82"/>
      <c r="J485" s="82"/>
      <c r="K485" s="87"/>
      <c r="L485" s="87"/>
      <c r="M485" s="87"/>
      <c r="N485" s="87"/>
    </row>
    <row r="486" ht="18.0" customHeight="1">
      <c r="B486" s="85"/>
      <c r="D486" s="89"/>
      <c r="E486" s="87"/>
      <c r="F486" s="87"/>
      <c r="G486" s="82"/>
      <c r="H486" s="82"/>
      <c r="I486" s="82"/>
      <c r="J486" s="82"/>
      <c r="K486" s="87"/>
      <c r="L486" s="87"/>
      <c r="M486" s="87"/>
      <c r="N486" s="87"/>
    </row>
    <row r="487" ht="18.0" customHeight="1">
      <c r="B487" s="85"/>
      <c r="D487" s="89"/>
      <c r="E487" s="87"/>
      <c r="F487" s="87"/>
      <c r="G487" s="82"/>
      <c r="H487" s="82"/>
      <c r="I487" s="82"/>
      <c r="J487" s="82"/>
      <c r="K487" s="87"/>
      <c r="L487" s="87"/>
      <c r="M487" s="87"/>
      <c r="N487" s="87"/>
    </row>
    <row r="488" ht="18.0" customHeight="1">
      <c r="B488" s="85"/>
      <c r="D488" s="89"/>
      <c r="E488" s="87"/>
      <c r="F488" s="87"/>
      <c r="G488" s="82"/>
      <c r="H488" s="82"/>
      <c r="I488" s="82"/>
      <c r="J488" s="82"/>
      <c r="K488" s="87"/>
      <c r="L488" s="87"/>
      <c r="M488" s="87"/>
      <c r="N488" s="87"/>
    </row>
    <row r="489" ht="18.0" customHeight="1">
      <c r="B489" s="85"/>
      <c r="D489" s="89"/>
      <c r="E489" s="87"/>
      <c r="F489" s="87"/>
      <c r="G489" s="82"/>
      <c r="H489" s="82"/>
      <c r="I489" s="82"/>
      <c r="J489" s="82"/>
      <c r="K489" s="87"/>
      <c r="L489" s="87"/>
      <c r="M489" s="87"/>
      <c r="N489" s="87"/>
    </row>
    <row r="490" ht="18.0" customHeight="1">
      <c r="B490" s="85"/>
      <c r="D490" s="89"/>
      <c r="E490" s="87"/>
      <c r="F490" s="87"/>
      <c r="G490" s="82"/>
      <c r="H490" s="82"/>
      <c r="I490" s="82"/>
      <c r="J490" s="82"/>
      <c r="K490" s="87"/>
      <c r="L490" s="87"/>
      <c r="M490" s="87"/>
      <c r="N490" s="87"/>
    </row>
    <row r="491" ht="18.0" customHeight="1">
      <c r="B491" s="85"/>
      <c r="D491" s="89"/>
      <c r="E491" s="87"/>
      <c r="F491" s="87"/>
      <c r="G491" s="82"/>
      <c r="H491" s="82"/>
      <c r="I491" s="82"/>
      <c r="J491" s="82"/>
      <c r="K491" s="87"/>
      <c r="L491" s="87"/>
      <c r="M491" s="87"/>
      <c r="N491" s="87"/>
    </row>
    <row r="492" ht="18.0" customHeight="1">
      <c r="B492" s="85"/>
      <c r="D492" s="89"/>
      <c r="E492" s="87"/>
      <c r="F492" s="87"/>
      <c r="G492" s="82"/>
      <c r="H492" s="82"/>
      <c r="I492" s="82"/>
      <c r="J492" s="82"/>
      <c r="K492" s="87"/>
      <c r="L492" s="87"/>
      <c r="M492" s="87"/>
      <c r="N492" s="87"/>
    </row>
    <row r="493" ht="18.0" customHeight="1">
      <c r="B493" s="85"/>
      <c r="D493" s="89"/>
      <c r="E493" s="87"/>
      <c r="F493" s="87"/>
      <c r="G493" s="82"/>
      <c r="H493" s="82"/>
      <c r="I493" s="82"/>
      <c r="J493" s="82"/>
      <c r="K493" s="87"/>
      <c r="L493" s="87"/>
      <c r="M493" s="87"/>
      <c r="N493" s="87"/>
    </row>
    <row r="494" ht="18.0" customHeight="1">
      <c r="B494" s="85"/>
      <c r="D494" s="89"/>
      <c r="E494" s="87"/>
      <c r="F494" s="87"/>
      <c r="G494" s="82"/>
      <c r="H494" s="82"/>
      <c r="I494" s="82"/>
      <c r="J494" s="82"/>
      <c r="K494" s="87"/>
      <c r="L494" s="87"/>
      <c r="M494" s="87"/>
      <c r="N494" s="87"/>
    </row>
    <row r="495" ht="18.0" customHeight="1">
      <c r="B495" s="85"/>
      <c r="D495" s="89"/>
      <c r="E495" s="87"/>
      <c r="F495" s="87"/>
      <c r="G495" s="82"/>
      <c r="H495" s="82"/>
      <c r="I495" s="82"/>
      <c r="J495" s="82"/>
      <c r="K495" s="87"/>
      <c r="L495" s="87"/>
      <c r="M495" s="87"/>
      <c r="N495" s="87"/>
    </row>
    <row r="496" ht="18.0" customHeight="1">
      <c r="B496" s="85"/>
      <c r="D496" s="89"/>
      <c r="E496" s="87"/>
      <c r="F496" s="87"/>
      <c r="G496" s="82"/>
      <c r="H496" s="82"/>
      <c r="I496" s="82"/>
      <c r="J496" s="82"/>
      <c r="K496" s="87"/>
      <c r="L496" s="87"/>
      <c r="M496" s="87"/>
      <c r="N496" s="87"/>
    </row>
    <row r="497" ht="18.0" customHeight="1">
      <c r="B497" s="85"/>
      <c r="D497" s="89"/>
      <c r="E497" s="87"/>
      <c r="F497" s="87"/>
      <c r="G497" s="82"/>
      <c r="H497" s="82"/>
      <c r="I497" s="82"/>
      <c r="J497" s="82"/>
      <c r="K497" s="87"/>
      <c r="L497" s="87"/>
      <c r="M497" s="87"/>
      <c r="N497" s="87"/>
    </row>
    <row r="498" ht="18.0" customHeight="1">
      <c r="B498" s="85"/>
      <c r="D498" s="89"/>
      <c r="E498" s="87"/>
      <c r="F498" s="87"/>
      <c r="G498" s="82"/>
      <c r="H498" s="82"/>
      <c r="I498" s="82"/>
      <c r="J498" s="82"/>
      <c r="K498" s="87"/>
      <c r="L498" s="87"/>
      <c r="M498" s="87"/>
      <c r="N498" s="87"/>
    </row>
    <row r="499" ht="18.0" customHeight="1">
      <c r="B499" s="85"/>
      <c r="D499" s="89"/>
      <c r="E499" s="87"/>
      <c r="F499" s="87"/>
      <c r="G499" s="82"/>
      <c r="H499" s="82"/>
      <c r="I499" s="82"/>
      <c r="J499" s="82"/>
      <c r="K499" s="87"/>
      <c r="L499" s="87"/>
      <c r="M499" s="87"/>
      <c r="N499" s="87"/>
    </row>
    <row r="500" ht="18.0" customHeight="1">
      <c r="B500" s="85"/>
      <c r="D500" s="89"/>
      <c r="E500" s="87"/>
      <c r="F500" s="87"/>
      <c r="G500" s="82"/>
      <c r="H500" s="82"/>
      <c r="I500" s="82"/>
      <c r="J500" s="82"/>
      <c r="K500" s="87"/>
      <c r="L500" s="87"/>
      <c r="M500" s="87"/>
      <c r="N500" s="87"/>
    </row>
    <row r="501" ht="18.0" customHeight="1">
      <c r="B501" s="85"/>
      <c r="D501" s="89"/>
      <c r="E501" s="87"/>
      <c r="F501" s="87"/>
      <c r="G501" s="82"/>
      <c r="H501" s="82"/>
      <c r="I501" s="82"/>
      <c r="J501" s="82"/>
      <c r="K501" s="87"/>
      <c r="L501" s="87"/>
      <c r="M501" s="87"/>
      <c r="N501" s="87"/>
    </row>
    <row r="502" ht="18.0" customHeight="1">
      <c r="B502" s="85"/>
      <c r="D502" s="89"/>
      <c r="E502" s="87"/>
      <c r="F502" s="87"/>
      <c r="G502" s="82"/>
      <c r="H502" s="82"/>
      <c r="I502" s="82"/>
      <c r="J502" s="82"/>
      <c r="K502" s="87"/>
      <c r="L502" s="87"/>
      <c r="M502" s="87"/>
      <c r="N502" s="87"/>
    </row>
    <row r="503" ht="18.0" customHeight="1">
      <c r="B503" s="85"/>
      <c r="D503" s="89"/>
      <c r="E503" s="87"/>
      <c r="F503" s="87"/>
      <c r="G503" s="82"/>
      <c r="H503" s="82"/>
      <c r="I503" s="82"/>
      <c r="J503" s="82"/>
      <c r="K503" s="87"/>
      <c r="L503" s="87"/>
      <c r="M503" s="87"/>
      <c r="N503" s="87"/>
    </row>
    <row r="504" ht="18.0" customHeight="1">
      <c r="B504" s="85"/>
      <c r="D504" s="89"/>
      <c r="E504" s="87"/>
      <c r="F504" s="87"/>
      <c r="G504" s="82"/>
      <c r="H504" s="82"/>
      <c r="I504" s="82"/>
      <c r="J504" s="82"/>
      <c r="K504" s="87"/>
      <c r="L504" s="87"/>
      <c r="M504" s="87"/>
      <c r="N504" s="87"/>
    </row>
    <row r="505" ht="18.0" customHeight="1">
      <c r="B505" s="85"/>
      <c r="D505" s="89"/>
      <c r="E505" s="87"/>
      <c r="F505" s="87"/>
      <c r="G505" s="82"/>
      <c r="H505" s="82"/>
      <c r="I505" s="82"/>
      <c r="J505" s="82"/>
      <c r="K505" s="87"/>
      <c r="L505" s="87"/>
      <c r="M505" s="87"/>
      <c r="N505" s="87"/>
    </row>
    <row r="506" ht="18.0" customHeight="1">
      <c r="B506" s="85"/>
      <c r="D506" s="89"/>
      <c r="E506" s="87"/>
      <c r="F506" s="87"/>
      <c r="G506" s="82"/>
      <c r="H506" s="82"/>
      <c r="I506" s="82"/>
      <c r="J506" s="82"/>
      <c r="K506" s="87"/>
      <c r="L506" s="87"/>
      <c r="M506" s="87"/>
      <c r="N506" s="87"/>
    </row>
    <row r="507" ht="18.0" customHeight="1">
      <c r="B507" s="85"/>
      <c r="D507" s="89"/>
      <c r="E507" s="87"/>
      <c r="F507" s="87"/>
      <c r="G507" s="82"/>
      <c r="H507" s="82"/>
      <c r="I507" s="82"/>
      <c r="J507" s="82"/>
      <c r="K507" s="87"/>
      <c r="L507" s="87"/>
      <c r="M507" s="87"/>
      <c r="N507" s="87"/>
    </row>
    <row r="508" ht="18.0" customHeight="1">
      <c r="B508" s="85"/>
      <c r="D508" s="89"/>
      <c r="E508" s="87"/>
      <c r="F508" s="87"/>
      <c r="G508" s="82"/>
      <c r="H508" s="82"/>
      <c r="I508" s="82"/>
      <c r="J508" s="82"/>
      <c r="K508" s="87"/>
      <c r="L508" s="87"/>
      <c r="M508" s="87"/>
      <c r="N508" s="87"/>
    </row>
    <row r="509" ht="18.0" customHeight="1">
      <c r="B509" s="85"/>
      <c r="D509" s="89"/>
      <c r="E509" s="87"/>
      <c r="F509" s="87"/>
      <c r="G509" s="82"/>
      <c r="H509" s="82"/>
      <c r="I509" s="82"/>
      <c r="J509" s="82"/>
      <c r="K509" s="87"/>
      <c r="L509" s="87"/>
      <c r="M509" s="87"/>
      <c r="N509" s="87"/>
    </row>
    <row r="510" ht="18.0" customHeight="1">
      <c r="B510" s="85"/>
      <c r="D510" s="89"/>
      <c r="E510" s="87"/>
      <c r="F510" s="87"/>
      <c r="G510" s="82"/>
      <c r="H510" s="82"/>
      <c r="I510" s="82"/>
      <c r="J510" s="82"/>
      <c r="K510" s="87"/>
      <c r="L510" s="87"/>
      <c r="M510" s="87"/>
      <c r="N510" s="87"/>
    </row>
    <row r="511" ht="18.0" customHeight="1">
      <c r="B511" s="85"/>
      <c r="D511" s="89"/>
      <c r="E511" s="87"/>
      <c r="F511" s="87"/>
      <c r="G511" s="82"/>
      <c r="H511" s="82"/>
      <c r="I511" s="82"/>
      <c r="J511" s="82"/>
      <c r="K511" s="87"/>
      <c r="L511" s="87"/>
      <c r="M511" s="87"/>
      <c r="N511" s="87"/>
    </row>
    <row r="512" ht="18.0" customHeight="1">
      <c r="B512" s="85"/>
      <c r="D512" s="89"/>
      <c r="E512" s="87"/>
      <c r="F512" s="87"/>
      <c r="G512" s="82"/>
      <c r="H512" s="82"/>
      <c r="I512" s="82"/>
      <c r="J512" s="82"/>
      <c r="K512" s="87"/>
      <c r="L512" s="87"/>
      <c r="M512" s="87"/>
      <c r="N512" s="87"/>
    </row>
    <row r="513" ht="18.0" customHeight="1">
      <c r="B513" s="85"/>
      <c r="D513" s="89"/>
      <c r="E513" s="87"/>
      <c r="F513" s="87"/>
      <c r="G513" s="82"/>
      <c r="H513" s="82"/>
      <c r="I513" s="82"/>
      <c r="J513" s="82"/>
      <c r="K513" s="87"/>
      <c r="L513" s="87"/>
      <c r="M513" s="87"/>
      <c r="N513" s="87"/>
    </row>
    <row r="514" ht="18.0" customHeight="1">
      <c r="B514" s="85"/>
      <c r="D514" s="89"/>
      <c r="E514" s="87"/>
      <c r="F514" s="87"/>
      <c r="G514" s="82"/>
      <c r="H514" s="82"/>
      <c r="I514" s="82"/>
      <c r="J514" s="82"/>
      <c r="K514" s="87"/>
      <c r="L514" s="87"/>
      <c r="M514" s="87"/>
      <c r="N514" s="87"/>
    </row>
    <row r="515" ht="18.0" customHeight="1">
      <c r="B515" s="85"/>
      <c r="D515" s="89"/>
      <c r="E515" s="87"/>
      <c r="F515" s="87"/>
      <c r="G515" s="82"/>
      <c r="H515" s="82"/>
      <c r="I515" s="82"/>
      <c r="J515" s="82"/>
      <c r="K515" s="87"/>
      <c r="L515" s="87"/>
      <c r="M515" s="87"/>
      <c r="N515" s="87"/>
    </row>
  </sheetData>
  <mergeCells count="3">
    <mergeCell ref="E2:F2"/>
    <mergeCell ref="J2:N22"/>
    <mergeCell ref="G20:I21"/>
  </mergeCells>
  <dataValidations>
    <dataValidation type="decimal" allowBlank="1" showDropDown="1" showInputMessage="1" showErrorMessage="1" prompt="Please enter a number." sqref="B24:B515">
      <formula1>-1.0E7</formula1>
      <formula2>1.0E7</formula2>
    </dataValidation>
    <dataValidation type="list" allowBlank="1" showInputMessage="1" showErrorMessage="1" prompt="Complete the ‘Modifier Build' sheet before assigning Modifier Groups to Items." sqref="E24:N515">
      <formula1>'Modifier Build'!$B$21:$B$908</formula1>
    </dataValidation>
  </dataValidations>
  <hyperlinks>
    <hyperlink r:id="rId1" ref="G20"/>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4C00"/>
  </sheetPr>
  <sheetViews>
    <sheetView showGridLines="0" workbookViewId="0"/>
  </sheetViews>
  <sheetFormatPr customHeight="1" defaultColWidth="14.43" defaultRowHeight="15.0"/>
  <cols>
    <col customWidth="1" min="1" max="1" width="1.71"/>
    <col customWidth="1" min="2" max="2" width="37.0"/>
    <col customWidth="1" min="3" max="3" width="35.86"/>
    <col customWidth="1" min="4" max="4" width="24.14"/>
    <col customWidth="1" min="5" max="5" width="32.14"/>
    <col customWidth="1" min="6" max="6" width="28.29"/>
    <col customWidth="1" min="7" max="7" width="34.86"/>
    <col customWidth="1" hidden="1" min="8" max="25" width="8.43"/>
  </cols>
  <sheetData>
    <row r="1" ht="35.25" customHeight="1">
      <c r="A1" s="90" t="s">
        <v>54</v>
      </c>
      <c r="B1" s="91"/>
      <c r="C1" s="91"/>
      <c r="D1" s="91"/>
      <c r="E1" s="91"/>
      <c r="F1" s="91"/>
      <c r="G1" s="92"/>
      <c r="H1" s="93"/>
      <c r="I1" s="93"/>
      <c r="J1" s="93"/>
      <c r="K1" s="93"/>
      <c r="L1" s="93"/>
      <c r="M1" s="93"/>
      <c r="N1" s="93"/>
      <c r="O1" s="93"/>
      <c r="P1" s="93"/>
      <c r="Q1" s="93"/>
      <c r="R1" s="93"/>
      <c r="S1" s="93"/>
      <c r="T1" s="93"/>
      <c r="U1" s="93"/>
      <c r="V1" s="93"/>
      <c r="W1" s="93"/>
      <c r="X1" s="93"/>
      <c r="Y1" s="93"/>
    </row>
    <row r="2" ht="47.25" customHeight="1">
      <c r="A2" s="94"/>
      <c r="B2" s="95"/>
      <c r="C2" s="95"/>
      <c r="D2" s="95"/>
      <c r="E2" s="96" t="s">
        <v>55</v>
      </c>
      <c r="H2" s="97"/>
      <c r="I2" s="97"/>
      <c r="J2" s="97"/>
      <c r="K2" s="97"/>
      <c r="L2" s="97"/>
      <c r="M2" s="97"/>
      <c r="N2" s="97"/>
      <c r="O2" s="97"/>
      <c r="P2" s="97"/>
      <c r="Q2" s="97"/>
      <c r="R2" s="97"/>
      <c r="S2" s="97"/>
      <c r="T2" s="97"/>
      <c r="U2" s="97"/>
      <c r="V2" s="97"/>
      <c r="W2" s="97"/>
      <c r="X2" s="97"/>
      <c r="Y2" s="97"/>
    </row>
    <row r="3" ht="15.75" customHeight="1">
      <c r="A3" s="94"/>
      <c r="B3" s="95"/>
      <c r="C3" s="95"/>
      <c r="D3" s="95"/>
      <c r="E3" s="98"/>
      <c r="F3" s="98"/>
      <c r="G3" s="98"/>
      <c r="H3" s="99"/>
      <c r="I3" s="99"/>
      <c r="J3" s="99"/>
      <c r="K3" s="99"/>
      <c r="L3" s="99"/>
      <c r="M3" s="99"/>
      <c r="N3" s="99"/>
      <c r="O3" s="99"/>
      <c r="P3" s="99"/>
      <c r="Q3" s="99"/>
      <c r="R3" s="99"/>
      <c r="S3" s="99"/>
      <c r="T3" s="99"/>
      <c r="U3" s="99"/>
      <c r="V3" s="99"/>
      <c r="W3" s="99"/>
      <c r="X3" s="99"/>
      <c r="Y3" s="99"/>
    </row>
    <row r="4" ht="15.75" customHeight="1">
      <c r="A4" s="94"/>
      <c r="B4" s="95"/>
      <c r="C4" s="95"/>
      <c r="D4" s="95"/>
      <c r="E4" s="98"/>
      <c r="F4" s="100"/>
      <c r="G4" s="98"/>
      <c r="H4" s="99"/>
      <c r="I4" s="99"/>
      <c r="J4" s="99"/>
      <c r="K4" s="99"/>
      <c r="L4" s="99"/>
      <c r="M4" s="99"/>
      <c r="N4" s="99"/>
      <c r="O4" s="99"/>
      <c r="P4" s="99"/>
      <c r="Q4" s="99"/>
      <c r="R4" s="99"/>
      <c r="S4" s="99"/>
      <c r="T4" s="99"/>
      <c r="U4" s="99"/>
      <c r="V4" s="99"/>
      <c r="W4" s="99"/>
      <c r="X4" s="99"/>
      <c r="Y4" s="99"/>
    </row>
    <row r="5" ht="15.75" customHeight="1">
      <c r="A5" s="94"/>
      <c r="B5" s="95"/>
      <c r="C5" s="95"/>
      <c r="D5" s="95"/>
      <c r="E5" s="98"/>
      <c r="F5" s="101"/>
      <c r="G5" s="98"/>
      <c r="H5" s="99"/>
      <c r="I5" s="99"/>
      <c r="J5" s="99"/>
      <c r="K5" s="99"/>
      <c r="L5" s="99"/>
      <c r="M5" s="99"/>
      <c r="N5" s="99"/>
      <c r="O5" s="99"/>
      <c r="P5" s="99"/>
      <c r="Q5" s="99"/>
      <c r="R5" s="99"/>
      <c r="S5" s="99"/>
      <c r="T5" s="99"/>
      <c r="U5" s="99"/>
      <c r="V5" s="99"/>
      <c r="W5" s="99"/>
      <c r="X5" s="99"/>
      <c r="Y5" s="99"/>
    </row>
    <row r="6" ht="15.75" customHeight="1">
      <c r="A6" s="94"/>
      <c r="B6" s="95"/>
      <c r="C6" s="95"/>
      <c r="D6" s="95"/>
      <c r="E6" s="98"/>
      <c r="F6" s="101"/>
      <c r="G6" s="98"/>
      <c r="H6" s="99"/>
      <c r="I6" s="99"/>
      <c r="J6" s="99"/>
      <c r="K6" s="99"/>
      <c r="L6" s="99"/>
      <c r="M6" s="99"/>
      <c r="N6" s="99"/>
      <c r="O6" s="99"/>
      <c r="P6" s="99"/>
      <c r="Q6" s="99"/>
      <c r="R6" s="99"/>
      <c r="S6" s="99"/>
      <c r="T6" s="99"/>
      <c r="U6" s="99"/>
      <c r="V6" s="99"/>
      <c r="W6" s="99"/>
      <c r="X6" s="99"/>
      <c r="Y6" s="99"/>
    </row>
    <row r="7" ht="15.75" customHeight="1">
      <c r="A7" s="94"/>
      <c r="B7" s="95"/>
      <c r="C7" s="95"/>
      <c r="D7" s="95"/>
      <c r="E7" s="98"/>
      <c r="F7" s="101"/>
      <c r="G7" s="98"/>
      <c r="H7" s="99"/>
      <c r="I7" s="99"/>
      <c r="J7" s="99"/>
      <c r="K7" s="99"/>
      <c r="L7" s="99"/>
      <c r="M7" s="99"/>
      <c r="N7" s="99"/>
      <c r="O7" s="99"/>
      <c r="P7" s="99"/>
      <c r="Q7" s="99"/>
      <c r="R7" s="99"/>
      <c r="S7" s="99"/>
      <c r="T7" s="99"/>
      <c r="U7" s="99"/>
      <c r="V7" s="99"/>
      <c r="W7" s="99"/>
      <c r="X7" s="99"/>
      <c r="Y7" s="99"/>
    </row>
    <row r="8" ht="15.75" customHeight="1">
      <c r="A8" s="94"/>
      <c r="B8" s="95"/>
      <c r="C8" s="95"/>
      <c r="D8" s="95"/>
      <c r="E8" s="98"/>
      <c r="F8" s="101"/>
      <c r="G8" s="98"/>
      <c r="H8" s="99"/>
      <c r="I8" s="99"/>
      <c r="J8" s="99"/>
      <c r="K8" s="99"/>
      <c r="L8" s="99"/>
      <c r="M8" s="99"/>
      <c r="N8" s="99"/>
      <c r="O8" s="99"/>
      <c r="P8" s="99"/>
      <c r="Q8" s="99"/>
      <c r="R8" s="99"/>
      <c r="S8" s="99"/>
      <c r="T8" s="99"/>
      <c r="U8" s="99"/>
      <c r="V8" s="99"/>
      <c r="W8" s="99"/>
      <c r="X8" s="99"/>
      <c r="Y8" s="99"/>
    </row>
    <row r="9" ht="15.75" customHeight="1">
      <c r="A9" s="94"/>
      <c r="B9" s="95"/>
      <c r="C9" s="95"/>
      <c r="D9" s="95"/>
      <c r="E9" s="98"/>
      <c r="F9" s="101"/>
      <c r="G9" s="98"/>
      <c r="H9" s="99"/>
      <c r="I9" s="99"/>
      <c r="J9" s="99"/>
      <c r="K9" s="99"/>
      <c r="L9" s="99"/>
      <c r="M9" s="99"/>
      <c r="N9" s="99"/>
      <c r="O9" s="99"/>
      <c r="P9" s="99"/>
      <c r="Q9" s="99"/>
      <c r="R9" s="99"/>
      <c r="S9" s="99"/>
      <c r="T9" s="99"/>
      <c r="U9" s="99"/>
      <c r="V9" s="99"/>
      <c r="W9" s="99"/>
      <c r="X9" s="99"/>
      <c r="Y9" s="99"/>
    </row>
    <row r="10" ht="15.75" customHeight="1">
      <c r="A10" s="94"/>
      <c r="B10" s="95"/>
      <c r="C10" s="95"/>
      <c r="D10" s="95"/>
      <c r="E10" s="98"/>
      <c r="F10" s="101"/>
      <c r="G10" s="98"/>
      <c r="H10" s="99"/>
      <c r="I10" s="99"/>
      <c r="J10" s="99"/>
      <c r="K10" s="99"/>
      <c r="L10" s="99"/>
      <c r="M10" s="99"/>
      <c r="N10" s="99"/>
      <c r="O10" s="99"/>
      <c r="P10" s="99"/>
      <c r="Q10" s="99"/>
      <c r="R10" s="99"/>
      <c r="S10" s="99"/>
      <c r="T10" s="99"/>
      <c r="U10" s="99"/>
      <c r="V10" s="99"/>
      <c r="W10" s="99"/>
      <c r="X10" s="99"/>
      <c r="Y10" s="99"/>
    </row>
    <row r="11" ht="15.75" customHeight="1">
      <c r="A11" s="94"/>
      <c r="B11" s="95"/>
      <c r="C11" s="95"/>
      <c r="D11" s="95"/>
      <c r="E11" s="98"/>
      <c r="F11" s="101"/>
      <c r="G11" s="98"/>
      <c r="H11" s="99"/>
      <c r="I11" s="99"/>
      <c r="J11" s="99"/>
      <c r="K11" s="99"/>
      <c r="L11" s="99"/>
      <c r="M11" s="99"/>
      <c r="N11" s="99"/>
      <c r="O11" s="99"/>
      <c r="P11" s="99"/>
      <c r="Q11" s="99"/>
      <c r="R11" s="99"/>
      <c r="S11" s="99"/>
      <c r="T11" s="99"/>
      <c r="U11" s="99"/>
      <c r="V11" s="99"/>
      <c r="W11" s="99"/>
      <c r="X11" s="99"/>
      <c r="Y11" s="99"/>
    </row>
    <row r="12" ht="15.75" customHeight="1">
      <c r="A12" s="94"/>
      <c r="B12" s="95"/>
      <c r="C12" s="95"/>
      <c r="D12" s="95"/>
      <c r="E12" s="98"/>
      <c r="F12" s="101"/>
      <c r="G12" s="98"/>
      <c r="H12" s="99"/>
      <c r="I12" s="99"/>
      <c r="J12" s="99"/>
      <c r="K12" s="99"/>
      <c r="L12" s="99"/>
      <c r="M12" s="99"/>
      <c r="N12" s="99"/>
      <c r="O12" s="99"/>
      <c r="P12" s="99"/>
      <c r="Q12" s="99"/>
      <c r="R12" s="99"/>
      <c r="S12" s="99"/>
      <c r="T12" s="99"/>
      <c r="U12" s="99"/>
      <c r="V12" s="99"/>
      <c r="W12" s="99"/>
      <c r="X12" s="99"/>
      <c r="Y12" s="99"/>
    </row>
    <row r="13" ht="15.75" customHeight="1">
      <c r="A13" s="94"/>
      <c r="B13" s="95"/>
      <c r="C13" s="95"/>
      <c r="D13" s="95"/>
      <c r="E13" s="98"/>
      <c r="F13" s="101"/>
      <c r="G13" s="98"/>
      <c r="H13" s="99"/>
      <c r="I13" s="99"/>
      <c r="J13" s="99"/>
      <c r="K13" s="99"/>
      <c r="L13" s="99"/>
      <c r="M13" s="99"/>
      <c r="N13" s="99"/>
      <c r="O13" s="99"/>
      <c r="P13" s="99"/>
      <c r="Q13" s="99"/>
      <c r="R13" s="99"/>
      <c r="S13" s="99"/>
      <c r="T13" s="99"/>
      <c r="U13" s="99"/>
      <c r="V13" s="99"/>
      <c r="W13" s="99"/>
      <c r="X13" s="99"/>
      <c r="Y13" s="99"/>
    </row>
    <row r="14" ht="15.75" customHeight="1">
      <c r="A14" s="94"/>
      <c r="B14" s="95"/>
      <c r="C14" s="95"/>
      <c r="D14" s="95"/>
      <c r="E14" s="98"/>
      <c r="F14" s="101"/>
      <c r="G14" s="98"/>
      <c r="H14" s="99"/>
      <c r="I14" s="99"/>
      <c r="J14" s="99"/>
      <c r="K14" s="99"/>
      <c r="L14" s="99"/>
      <c r="M14" s="99"/>
      <c r="N14" s="99"/>
      <c r="O14" s="99"/>
      <c r="P14" s="99"/>
      <c r="Q14" s="99"/>
      <c r="R14" s="99"/>
      <c r="S14" s="99"/>
      <c r="T14" s="99"/>
      <c r="U14" s="99"/>
      <c r="V14" s="99"/>
      <c r="W14" s="99"/>
      <c r="X14" s="99"/>
      <c r="Y14" s="99"/>
    </row>
    <row r="15" ht="15.75" customHeight="1">
      <c r="A15" s="94"/>
      <c r="B15" s="95"/>
      <c r="C15" s="95"/>
      <c r="D15" s="95"/>
      <c r="E15" s="98"/>
      <c r="F15" s="101"/>
      <c r="G15" s="98"/>
      <c r="H15" s="99"/>
      <c r="I15" s="99"/>
      <c r="J15" s="99"/>
      <c r="K15" s="99"/>
      <c r="L15" s="99"/>
      <c r="M15" s="99"/>
      <c r="N15" s="99"/>
      <c r="O15" s="99"/>
      <c r="P15" s="99"/>
      <c r="Q15" s="99"/>
      <c r="R15" s="99"/>
      <c r="S15" s="99"/>
      <c r="T15" s="99"/>
      <c r="U15" s="99"/>
      <c r="V15" s="99"/>
      <c r="W15" s="99"/>
      <c r="X15" s="99"/>
      <c r="Y15" s="99"/>
    </row>
    <row r="16" ht="15.75" customHeight="1">
      <c r="A16" s="94"/>
      <c r="B16" s="95"/>
      <c r="C16" s="95"/>
      <c r="D16" s="95"/>
      <c r="E16" s="98"/>
      <c r="F16" s="101"/>
      <c r="G16" s="98"/>
      <c r="H16" s="99"/>
      <c r="I16" s="99"/>
      <c r="J16" s="99"/>
      <c r="K16" s="99"/>
      <c r="L16" s="99"/>
      <c r="M16" s="99"/>
      <c r="N16" s="99"/>
      <c r="O16" s="99"/>
      <c r="P16" s="99"/>
      <c r="Q16" s="99"/>
      <c r="R16" s="99"/>
      <c r="S16" s="99"/>
      <c r="T16" s="99"/>
      <c r="U16" s="99"/>
      <c r="V16" s="99"/>
      <c r="W16" s="99"/>
      <c r="X16" s="99"/>
      <c r="Y16" s="99"/>
    </row>
    <row r="17" ht="15.75" customHeight="1">
      <c r="A17" s="94"/>
      <c r="B17" s="95"/>
      <c r="C17" s="95"/>
      <c r="D17" s="95"/>
      <c r="E17" s="102"/>
      <c r="F17" s="102"/>
      <c r="G17" s="102"/>
      <c r="H17" s="103"/>
      <c r="I17" s="103"/>
      <c r="J17" s="103"/>
      <c r="K17" s="103"/>
      <c r="L17" s="103"/>
      <c r="M17" s="103"/>
      <c r="N17" s="103"/>
      <c r="O17" s="103"/>
      <c r="P17" s="103"/>
      <c r="Q17" s="103"/>
      <c r="R17" s="103"/>
      <c r="S17" s="103"/>
      <c r="T17" s="103"/>
      <c r="U17" s="103"/>
      <c r="V17" s="103"/>
      <c r="W17" s="103"/>
      <c r="X17" s="103"/>
      <c r="Y17" s="103"/>
    </row>
    <row r="18" ht="15.75" customHeight="1">
      <c r="A18" s="94"/>
      <c r="B18" s="95"/>
      <c r="C18" s="95"/>
      <c r="D18" s="95"/>
      <c r="E18" s="104" t="s">
        <v>56</v>
      </c>
      <c r="H18" s="103"/>
      <c r="I18" s="103"/>
      <c r="J18" s="103"/>
      <c r="K18" s="103"/>
      <c r="L18" s="103"/>
      <c r="M18" s="103"/>
      <c r="N18" s="103"/>
      <c r="O18" s="103"/>
      <c r="P18" s="103"/>
      <c r="Q18" s="103"/>
      <c r="R18" s="103"/>
      <c r="S18" s="103"/>
      <c r="T18" s="103"/>
      <c r="U18" s="103"/>
      <c r="V18" s="103"/>
      <c r="W18" s="103"/>
      <c r="X18" s="103"/>
      <c r="Y18" s="103"/>
    </row>
    <row r="19" ht="27.75" customHeight="1">
      <c r="A19" s="94"/>
      <c r="B19" s="105" t="s">
        <v>57</v>
      </c>
      <c r="C19" s="95"/>
      <c r="D19" s="95"/>
      <c r="H19" s="103"/>
      <c r="I19" s="103"/>
      <c r="J19" s="103"/>
      <c r="K19" s="103"/>
      <c r="L19" s="103"/>
      <c r="M19" s="103"/>
      <c r="N19" s="103"/>
      <c r="O19" s="103"/>
      <c r="P19" s="103"/>
      <c r="Q19" s="103"/>
      <c r="R19" s="103"/>
      <c r="S19" s="103"/>
      <c r="T19" s="103"/>
      <c r="U19" s="103"/>
      <c r="V19" s="103"/>
      <c r="W19" s="103"/>
      <c r="X19" s="103"/>
      <c r="Y19" s="103"/>
    </row>
    <row r="20" ht="13.5" customHeight="1">
      <c r="A20" s="94"/>
      <c r="B20" s="95"/>
      <c r="C20" s="95"/>
      <c r="D20" s="95"/>
      <c r="E20" s="98"/>
      <c r="F20" s="101"/>
      <c r="G20" s="98"/>
      <c r="H20" s="99"/>
      <c r="I20" s="99"/>
      <c r="J20" s="99"/>
      <c r="K20" s="99"/>
      <c r="L20" s="99"/>
      <c r="M20" s="99"/>
      <c r="N20" s="99"/>
      <c r="O20" s="99"/>
      <c r="P20" s="99"/>
      <c r="Q20" s="99"/>
      <c r="R20" s="99"/>
      <c r="S20" s="99"/>
      <c r="T20" s="99"/>
      <c r="U20" s="99"/>
      <c r="V20" s="99"/>
      <c r="W20" s="99"/>
      <c r="X20" s="99"/>
      <c r="Y20" s="99"/>
    </row>
    <row r="21" ht="36.75" customHeight="1">
      <c r="A21" s="106" t="s">
        <v>58</v>
      </c>
      <c r="B21" s="107"/>
      <c r="C21" s="108" t="s">
        <v>59</v>
      </c>
      <c r="D21" s="109" t="s">
        <v>60</v>
      </c>
      <c r="E21" s="109" t="s">
        <v>61</v>
      </c>
      <c r="F21" s="109" t="s">
        <v>62</v>
      </c>
      <c r="G21" s="109" t="s">
        <v>63</v>
      </c>
      <c r="H21" s="110"/>
      <c r="I21" s="110"/>
      <c r="J21" s="110"/>
      <c r="K21" s="110"/>
      <c r="L21" s="110"/>
      <c r="M21" s="110"/>
      <c r="N21" s="110"/>
      <c r="O21" s="110"/>
      <c r="P21" s="110"/>
      <c r="Q21" s="110"/>
      <c r="R21" s="110"/>
      <c r="S21" s="110"/>
      <c r="T21" s="110"/>
      <c r="U21" s="110"/>
      <c r="V21" s="110"/>
      <c r="W21" s="110"/>
      <c r="X21" s="110"/>
      <c r="Y21" s="110"/>
    </row>
    <row r="22" ht="15.75" customHeight="1">
      <c r="A22" s="111"/>
      <c r="B22" s="112" t="s">
        <v>42</v>
      </c>
      <c r="C22" s="113" t="s">
        <v>64</v>
      </c>
      <c r="D22" s="114"/>
      <c r="E22" s="115" t="s">
        <v>65</v>
      </c>
      <c r="F22" s="116"/>
      <c r="G22" s="116"/>
      <c r="H22" s="117"/>
      <c r="I22" s="117"/>
      <c r="J22" s="117"/>
      <c r="K22" s="117"/>
      <c r="L22" s="117"/>
      <c r="M22" s="117"/>
      <c r="N22" s="117"/>
      <c r="O22" s="117"/>
      <c r="P22" s="117"/>
      <c r="Q22" s="117"/>
      <c r="R22" s="117"/>
      <c r="S22" s="117"/>
      <c r="T22" s="117"/>
      <c r="U22" s="117"/>
      <c r="V22" s="117"/>
      <c r="W22" s="117"/>
      <c r="X22" s="117"/>
      <c r="Y22" s="117"/>
    </row>
    <row r="23" ht="15.75" customHeight="1">
      <c r="A23" s="118"/>
      <c r="B23" s="119"/>
      <c r="C23" s="113" t="s">
        <v>66</v>
      </c>
      <c r="D23" s="114"/>
      <c r="E23" s="120"/>
      <c r="F23" s="120"/>
      <c r="G23" s="120"/>
      <c r="H23" s="121"/>
      <c r="I23" s="121"/>
      <c r="J23" s="121"/>
      <c r="K23" s="121"/>
      <c r="L23" s="121"/>
      <c r="M23" s="121"/>
      <c r="N23" s="121"/>
      <c r="O23" s="121"/>
      <c r="P23" s="121"/>
      <c r="Q23" s="121"/>
      <c r="R23" s="121"/>
      <c r="S23" s="121"/>
      <c r="T23" s="121"/>
      <c r="U23" s="121"/>
      <c r="V23" s="121"/>
      <c r="W23" s="121"/>
      <c r="X23" s="121"/>
      <c r="Y23" s="121"/>
    </row>
    <row r="24" ht="15.75" customHeight="1">
      <c r="A24" s="118"/>
      <c r="B24" s="119"/>
      <c r="C24" s="113" t="s">
        <v>67</v>
      </c>
      <c r="D24" s="114"/>
      <c r="E24" s="120"/>
      <c r="F24" s="120"/>
      <c r="G24" s="120"/>
      <c r="H24" s="121"/>
      <c r="I24" s="121"/>
      <c r="J24" s="121"/>
      <c r="K24" s="121"/>
      <c r="L24" s="121"/>
      <c r="M24" s="121"/>
      <c r="N24" s="121"/>
      <c r="O24" s="121"/>
      <c r="P24" s="121"/>
      <c r="Q24" s="121"/>
      <c r="R24" s="121"/>
      <c r="S24" s="121"/>
      <c r="T24" s="121"/>
      <c r="U24" s="121"/>
      <c r="V24" s="121"/>
      <c r="W24" s="121"/>
      <c r="X24" s="121"/>
      <c r="Y24" s="121"/>
    </row>
    <row r="25" ht="15.75" customHeight="1">
      <c r="A25" s="118"/>
      <c r="B25" s="119"/>
      <c r="C25" s="113" t="s">
        <v>68</v>
      </c>
      <c r="D25" s="114"/>
      <c r="E25" s="120"/>
      <c r="F25" s="120"/>
      <c r="G25" s="120"/>
      <c r="H25" s="121"/>
      <c r="I25" s="121"/>
      <c r="J25" s="121"/>
      <c r="K25" s="121"/>
      <c r="L25" s="121"/>
      <c r="M25" s="121"/>
      <c r="N25" s="121"/>
      <c r="O25" s="121"/>
      <c r="P25" s="121"/>
      <c r="Q25" s="121"/>
      <c r="R25" s="121"/>
      <c r="S25" s="121"/>
      <c r="T25" s="121"/>
      <c r="U25" s="121"/>
      <c r="V25" s="121"/>
      <c r="W25" s="121"/>
      <c r="X25" s="121"/>
      <c r="Y25" s="121"/>
    </row>
    <row r="26" ht="15.75" customHeight="1">
      <c r="A26" s="118"/>
      <c r="B26" s="119"/>
      <c r="C26" s="113"/>
      <c r="D26" s="114"/>
      <c r="E26" s="120"/>
      <c r="F26" s="120"/>
      <c r="G26" s="120"/>
      <c r="H26" s="121"/>
      <c r="I26" s="121"/>
      <c r="J26" s="121"/>
      <c r="K26" s="121"/>
      <c r="L26" s="121"/>
      <c r="M26" s="121"/>
      <c r="N26" s="121"/>
      <c r="O26" s="121"/>
      <c r="P26" s="121"/>
      <c r="Q26" s="121"/>
      <c r="R26" s="121"/>
      <c r="S26" s="121"/>
      <c r="T26" s="121"/>
      <c r="U26" s="121"/>
      <c r="V26" s="121"/>
      <c r="W26" s="121"/>
      <c r="X26" s="121"/>
      <c r="Y26" s="121"/>
    </row>
    <row r="27" ht="15.75" customHeight="1">
      <c r="A27" s="118"/>
      <c r="B27" s="119"/>
      <c r="C27" s="113"/>
      <c r="D27" s="114"/>
      <c r="E27" s="120"/>
      <c r="F27" s="120"/>
      <c r="G27" s="120"/>
      <c r="H27" s="121"/>
      <c r="I27" s="121"/>
      <c r="J27" s="121"/>
      <c r="K27" s="121"/>
      <c r="L27" s="121"/>
      <c r="M27" s="121"/>
      <c r="N27" s="121"/>
      <c r="O27" s="121"/>
      <c r="P27" s="121"/>
      <c r="Q27" s="121"/>
      <c r="R27" s="121"/>
      <c r="S27" s="121"/>
      <c r="T27" s="121"/>
      <c r="U27" s="121"/>
      <c r="V27" s="121"/>
      <c r="W27" s="121"/>
      <c r="X27" s="121"/>
      <c r="Y27" s="121"/>
    </row>
    <row r="28" ht="15.75" customHeight="1">
      <c r="A28" s="118"/>
      <c r="B28" s="119"/>
      <c r="C28" s="113"/>
      <c r="D28" s="114"/>
      <c r="E28" s="120"/>
      <c r="F28" s="120"/>
      <c r="G28" s="120"/>
      <c r="H28" s="121"/>
      <c r="I28" s="121"/>
      <c r="J28" s="121"/>
      <c r="K28" s="121"/>
      <c r="L28" s="121"/>
      <c r="M28" s="121"/>
      <c r="N28" s="121"/>
      <c r="O28" s="121"/>
      <c r="P28" s="121"/>
      <c r="Q28" s="121"/>
      <c r="R28" s="121"/>
      <c r="S28" s="121"/>
      <c r="T28" s="121"/>
      <c r="U28" s="121"/>
      <c r="V28" s="121"/>
      <c r="W28" s="121"/>
      <c r="X28" s="121"/>
      <c r="Y28" s="121"/>
    </row>
    <row r="29" ht="15.75" customHeight="1">
      <c r="A29" s="118"/>
      <c r="B29" s="119"/>
      <c r="C29" s="113"/>
      <c r="D29" s="114"/>
      <c r="E29" s="120"/>
      <c r="F29" s="120"/>
      <c r="G29" s="120"/>
      <c r="H29" s="121"/>
      <c r="I29" s="121"/>
      <c r="J29" s="121"/>
      <c r="K29" s="121"/>
      <c r="L29" s="121"/>
      <c r="M29" s="121"/>
      <c r="N29" s="121"/>
      <c r="O29" s="121"/>
      <c r="P29" s="121"/>
      <c r="Q29" s="121"/>
      <c r="R29" s="121"/>
      <c r="S29" s="121"/>
      <c r="T29" s="121"/>
      <c r="U29" s="121"/>
      <c r="V29" s="121"/>
      <c r="W29" s="121"/>
      <c r="X29" s="121"/>
      <c r="Y29" s="121"/>
    </row>
    <row r="30" ht="15.75" customHeight="1">
      <c r="A30" s="118"/>
      <c r="B30" s="119"/>
      <c r="C30" s="113"/>
      <c r="D30" s="114"/>
      <c r="E30" s="120"/>
      <c r="F30" s="120"/>
      <c r="G30" s="120"/>
      <c r="H30" s="121"/>
      <c r="I30" s="121"/>
      <c r="J30" s="121"/>
      <c r="K30" s="121"/>
      <c r="L30" s="121"/>
      <c r="M30" s="121"/>
      <c r="N30" s="121"/>
      <c r="O30" s="121"/>
      <c r="P30" s="121"/>
      <c r="Q30" s="121"/>
      <c r="R30" s="121"/>
      <c r="S30" s="121"/>
      <c r="T30" s="121"/>
      <c r="U30" s="121"/>
      <c r="V30" s="121"/>
      <c r="W30" s="121"/>
      <c r="X30" s="121"/>
      <c r="Y30" s="121"/>
    </row>
    <row r="31" ht="15.75" customHeight="1">
      <c r="A31" s="118"/>
      <c r="B31" s="119"/>
      <c r="C31" s="113"/>
      <c r="D31" s="114"/>
      <c r="E31" s="120"/>
      <c r="F31" s="120"/>
      <c r="G31" s="120"/>
      <c r="H31" s="121"/>
      <c r="I31" s="121"/>
      <c r="J31" s="121"/>
      <c r="K31" s="121"/>
      <c r="L31" s="121"/>
      <c r="M31" s="121"/>
      <c r="N31" s="121"/>
      <c r="O31" s="121"/>
      <c r="P31" s="121"/>
      <c r="Q31" s="121"/>
      <c r="R31" s="121"/>
      <c r="S31" s="121"/>
      <c r="T31" s="121"/>
      <c r="U31" s="121"/>
      <c r="V31" s="121"/>
      <c r="W31" s="121"/>
      <c r="X31" s="121"/>
      <c r="Y31" s="121"/>
    </row>
    <row r="32" ht="15.75" customHeight="1">
      <c r="A32" s="118"/>
      <c r="B32" s="119"/>
      <c r="C32" s="113"/>
      <c r="D32" s="114"/>
      <c r="E32" s="120"/>
      <c r="F32" s="120"/>
      <c r="G32" s="120"/>
      <c r="H32" s="121"/>
      <c r="I32" s="121"/>
      <c r="J32" s="121"/>
      <c r="K32" s="121"/>
      <c r="L32" s="121"/>
      <c r="M32" s="121"/>
      <c r="N32" s="121"/>
      <c r="O32" s="121"/>
      <c r="P32" s="121"/>
      <c r="Q32" s="121"/>
      <c r="R32" s="121"/>
      <c r="S32" s="121"/>
      <c r="T32" s="121"/>
      <c r="U32" s="121"/>
      <c r="V32" s="121"/>
      <c r="W32" s="121"/>
      <c r="X32" s="121"/>
      <c r="Y32" s="121"/>
    </row>
    <row r="33" ht="15.75" customHeight="1">
      <c r="A33" s="118"/>
      <c r="B33" s="119"/>
      <c r="C33" s="113"/>
      <c r="D33" s="114"/>
      <c r="E33" s="120"/>
      <c r="F33" s="120"/>
      <c r="G33" s="120"/>
      <c r="H33" s="121"/>
      <c r="I33" s="121"/>
      <c r="J33" s="121"/>
      <c r="K33" s="121"/>
      <c r="L33" s="121"/>
      <c r="M33" s="121"/>
      <c r="N33" s="121"/>
      <c r="O33" s="121"/>
      <c r="P33" s="121"/>
      <c r="Q33" s="121"/>
      <c r="R33" s="121"/>
      <c r="S33" s="121"/>
      <c r="T33" s="121"/>
      <c r="U33" s="121"/>
      <c r="V33" s="121"/>
      <c r="W33" s="121"/>
      <c r="X33" s="121"/>
      <c r="Y33" s="121"/>
    </row>
    <row r="34" ht="15.75" customHeight="1">
      <c r="A34" s="118"/>
      <c r="B34" s="119"/>
      <c r="C34" s="113"/>
      <c r="D34" s="114"/>
      <c r="E34" s="120"/>
      <c r="F34" s="120"/>
      <c r="G34" s="120"/>
      <c r="H34" s="121"/>
      <c r="I34" s="121"/>
      <c r="J34" s="121"/>
      <c r="K34" s="121"/>
      <c r="L34" s="121"/>
      <c r="M34" s="121"/>
      <c r="N34" s="121"/>
      <c r="O34" s="121"/>
      <c r="P34" s="121"/>
      <c r="Q34" s="121"/>
      <c r="R34" s="121"/>
      <c r="S34" s="121"/>
      <c r="T34" s="121"/>
      <c r="U34" s="121"/>
      <c r="V34" s="121"/>
      <c r="W34" s="121"/>
      <c r="X34" s="121"/>
      <c r="Y34" s="121"/>
    </row>
    <row r="35" ht="15.75" customHeight="1">
      <c r="A35" s="118"/>
      <c r="B35" s="119"/>
      <c r="C35" s="113"/>
      <c r="D35" s="114"/>
      <c r="E35" s="120"/>
      <c r="F35" s="120"/>
      <c r="G35" s="120"/>
      <c r="H35" s="121"/>
      <c r="I35" s="121"/>
      <c r="J35" s="121"/>
      <c r="K35" s="121"/>
      <c r="L35" s="121"/>
      <c r="M35" s="121"/>
      <c r="N35" s="121"/>
      <c r="O35" s="121"/>
      <c r="P35" s="121"/>
      <c r="Q35" s="121"/>
      <c r="R35" s="121"/>
      <c r="S35" s="121"/>
      <c r="T35" s="121"/>
      <c r="U35" s="121"/>
      <c r="V35" s="121"/>
      <c r="W35" s="121"/>
      <c r="X35" s="121"/>
      <c r="Y35" s="121"/>
    </row>
    <row r="36" ht="15.75" customHeight="1">
      <c r="A36" s="118"/>
      <c r="B36" s="119"/>
      <c r="C36" s="113"/>
      <c r="D36" s="114"/>
      <c r="E36" s="120"/>
      <c r="F36" s="120"/>
      <c r="G36" s="120"/>
      <c r="H36" s="121"/>
      <c r="I36" s="121"/>
      <c r="J36" s="121"/>
      <c r="K36" s="121"/>
      <c r="L36" s="121"/>
      <c r="M36" s="121"/>
      <c r="N36" s="121"/>
      <c r="O36" s="121"/>
      <c r="P36" s="121"/>
      <c r="Q36" s="121"/>
      <c r="R36" s="121"/>
      <c r="S36" s="121"/>
      <c r="T36" s="121"/>
      <c r="U36" s="121"/>
      <c r="V36" s="121"/>
      <c r="W36" s="121"/>
      <c r="X36" s="121"/>
      <c r="Y36" s="121"/>
    </row>
    <row r="37" ht="36.75" customHeight="1">
      <c r="A37" s="106" t="s">
        <v>58</v>
      </c>
      <c r="B37" s="107"/>
      <c r="C37" s="108" t="s">
        <v>59</v>
      </c>
      <c r="D37" s="109" t="s">
        <v>60</v>
      </c>
      <c r="E37" s="109" t="s">
        <v>61</v>
      </c>
      <c r="F37" s="109" t="s">
        <v>62</v>
      </c>
      <c r="G37" s="109" t="s">
        <v>63</v>
      </c>
      <c r="H37" s="110"/>
      <c r="I37" s="110"/>
      <c r="J37" s="110"/>
      <c r="K37" s="110"/>
      <c r="L37" s="110"/>
      <c r="M37" s="110"/>
      <c r="N37" s="110"/>
      <c r="O37" s="110"/>
      <c r="P37" s="110"/>
      <c r="Q37" s="110"/>
      <c r="R37" s="110"/>
      <c r="S37" s="110"/>
      <c r="T37" s="110"/>
      <c r="U37" s="110"/>
      <c r="V37" s="110"/>
      <c r="W37" s="110"/>
      <c r="X37" s="110"/>
      <c r="Y37" s="110"/>
    </row>
    <row r="38" ht="15.75" customHeight="1">
      <c r="A38" s="111"/>
      <c r="B38" s="112" t="s">
        <v>39</v>
      </c>
      <c r="C38" s="113" t="s">
        <v>69</v>
      </c>
      <c r="D38" s="114"/>
      <c r="E38" s="115" t="s">
        <v>70</v>
      </c>
      <c r="F38" s="122">
        <v>1.0</v>
      </c>
      <c r="G38" s="122">
        <v>2.0</v>
      </c>
      <c r="H38" s="117"/>
      <c r="I38" s="117"/>
      <c r="J38" s="117"/>
      <c r="K38" s="117"/>
      <c r="L38" s="117"/>
      <c r="M38" s="117"/>
      <c r="N38" s="117"/>
      <c r="O38" s="117"/>
      <c r="P38" s="117"/>
      <c r="Q38" s="117"/>
      <c r="R38" s="117"/>
      <c r="S38" s="117"/>
      <c r="T38" s="117"/>
      <c r="U38" s="117"/>
      <c r="V38" s="117"/>
      <c r="W38" s="117"/>
      <c r="X38" s="117"/>
      <c r="Y38" s="117"/>
    </row>
    <row r="39" ht="15.75" customHeight="1">
      <c r="A39" s="118"/>
      <c r="B39" s="119"/>
      <c r="C39" s="113" t="s">
        <v>71</v>
      </c>
      <c r="D39" s="114"/>
      <c r="E39" s="120"/>
      <c r="F39" s="120"/>
      <c r="G39" s="120"/>
      <c r="H39" s="121"/>
      <c r="I39" s="121"/>
      <c r="J39" s="121"/>
      <c r="K39" s="121"/>
      <c r="L39" s="121"/>
      <c r="M39" s="121"/>
      <c r="N39" s="121"/>
      <c r="O39" s="121"/>
      <c r="P39" s="121"/>
      <c r="Q39" s="121"/>
      <c r="R39" s="121"/>
      <c r="S39" s="121"/>
      <c r="T39" s="121"/>
      <c r="U39" s="121"/>
      <c r="V39" s="121"/>
      <c r="W39" s="121"/>
      <c r="X39" s="121"/>
      <c r="Y39" s="121"/>
    </row>
    <row r="40" ht="15.75" customHeight="1">
      <c r="A40" s="118"/>
      <c r="B40" s="119"/>
      <c r="C40" s="113" t="s">
        <v>72</v>
      </c>
      <c r="D40" s="114"/>
      <c r="E40" s="120"/>
      <c r="F40" s="120"/>
      <c r="G40" s="120"/>
      <c r="H40" s="121"/>
      <c r="I40" s="121"/>
      <c r="J40" s="121"/>
      <c r="K40" s="121"/>
      <c r="L40" s="121"/>
      <c r="M40" s="121"/>
      <c r="N40" s="121"/>
      <c r="O40" s="121"/>
      <c r="P40" s="121"/>
      <c r="Q40" s="121"/>
      <c r="R40" s="121"/>
      <c r="S40" s="121"/>
      <c r="T40" s="121"/>
      <c r="U40" s="121"/>
      <c r="V40" s="121"/>
      <c r="W40" s="121"/>
      <c r="X40" s="121"/>
      <c r="Y40" s="121"/>
    </row>
    <row r="41" ht="15.75" customHeight="1">
      <c r="A41" s="118"/>
      <c r="B41" s="119"/>
      <c r="C41" s="113" t="s">
        <v>73</v>
      </c>
      <c r="D41" s="114"/>
      <c r="E41" s="120"/>
      <c r="F41" s="120"/>
      <c r="G41" s="120"/>
      <c r="H41" s="121"/>
      <c r="I41" s="121"/>
      <c r="J41" s="121"/>
      <c r="K41" s="121"/>
      <c r="L41" s="121"/>
      <c r="M41" s="121"/>
      <c r="N41" s="121"/>
      <c r="O41" s="121"/>
      <c r="P41" s="121"/>
      <c r="Q41" s="121"/>
      <c r="R41" s="121"/>
      <c r="S41" s="121"/>
      <c r="T41" s="121"/>
      <c r="U41" s="121"/>
      <c r="V41" s="121"/>
      <c r="W41" s="121"/>
      <c r="X41" s="121"/>
      <c r="Y41" s="121"/>
    </row>
    <row r="42" ht="15.75" customHeight="1">
      <c r="A42" s="118"/>
      <c r="B42" s="119"/>
      <c r="C42" s="123"/>
      <c r="D42" s="114"/>
      <c r="E42" s="120"/>
      <c r="F42" s="120"/>
      <c r="G42" s="120"/>
      <c r="H42" s="121"/>
      <c r="I42" s="121"/>
      <c r="J42" s="121"/>
      <c r="K42" s="121"/>
      <c r="L42" s="121"/>
      <c r="M42" s="121"/>
      <c r="N42" s="121"/>
      <c r="O42" s="121"/>
      <c r="P42" s="121"/>
      <c r="Q42" s="121"/>
      <c r="R42" s="121"/>
      <c r="S42" s="121"/>
      <c r="T42" s="121"/>
      <c r="U42" s="121"/>
      <c r="V42" s="121"/>
      <c r="W42" s="121"/>
      <c r="X42" s="121"/>
      <c r="Y42" s="121"/>
    </row>
    <row r="43" ht="15.75" customHeight="1">
      <c r="A43" s="118"/>
      <c r="B43" s="119"/>
      <c r="C43" s="123"/>
      <c r="D43" s="114"/>
      <c r="E43" s="120"/>
      <c r="F43" s="120"/>
      <c r="G43" s="120"/>
      <c r="H43" s="121"/>
      <c r="I43" s="121"/>
      <c r="J43" s="121"/>
      <c r="K43" s="121"/>
      <c r="L43" s="121"/>
      <c r="M43" s="121"/>
      <c r="N43" s="121"/>
      <c r="O43" s="121"/>
      <c r="P43" s="121"/>
      <c r="Q43" s="121"/>
      <c r="R43" s="121"/>
      <c r="S43" s="121"/>
      <c r="T43" s="121"/>
      <c r="U43" s="121"/>
      <c r="V43" s="121"/>
      <c r="W43" s="121"/>
      <c r="X43" s="121"/>
      <c r="Y43" s="121"/>
    </row>
    <row r="44" ht="15.75" customHeight="1">
      <c r="A44" s="118"/>
      <c r="B44" s="119"/>
      <c r="C44" s="123"/>
      <c r="D44" s="114"/>
      <c r="E44" s="120"/>
      <c r="F44" s="120"/>
      <c r="G44" s="120"/>
      <c r="H44" s="121"/>
      <c r="I44" s="121"/>
      <c r="J44" s="121"/>
      <c r="K44" s="121"/>
      <c r="L44" s="121"/>
      <c r="M44" s="121"/>
      <c r="N44" s="121"/>
      <c r="O44" s="121"/>
      <c r="P44" s="121"/>
      <c r="Q44" s="121"/>
      <c r="R44" s="121"/>
      <c r="S44" s="121"/>
      <c r="T44" s="121"/>
      <c r="U44" s="121"/>
      <c r="V44" s="121"/>
      <c r="W44" s="121"/>
      <c r="X44" s="121"/>
      <c r="Y44" s="121"/>
    </row>
    <row r="45" ht="15.75" customHeight="1">
      <c r="A45" s="118"/>
      <c r="B45" s="119"/>
      <c r="C45" s="123"/>
      <c r="D45" s="114"/>
      <c r="E45" s="120"/>
      <c r="F45" s="120"/>
      <c r="G45" s="120"/>
      <c r="H45" s="121"/>
      <c r="I45" s="121"/>
      <c r="J45" s="121"/>
      <c r="K45" s="121"/>
      <c r="L45" s="121"/>
      <c r="M45" s="121"/>
      <c r="N45" s="121"/>
      <c r="O45" s="121"/>
      <c r="P45" s="121"/>
      <c r="Q45" s="121"/>
      <c r="R45" s="121"/>
      <c r="S45" s="121"/>
      <c r="T45" s="121"/>
      <c r="U45" s="121"/>
      <c r="V45" s="121"/>
      <c r="W45" s="121"/>
      <c r="X45" s="121"/>
      <c r="Y45" s="121"/>
    </row>
    <row r="46" ht="15.75" customHeight="1">
      <c r="A46" s="118"/>
      <c r="B46" s="119"/>
      <c r="C46" s="123"/>
      <c r="D46" s="114"/>
      <c r="E46" s="120"/>
      <c r="F46" s="120"/>
      <c r="G46" s="120"/>
      <c r="H46" s="121"/>
      <c r="I46" s="121"/>
      <c r="J46" s="121"/>
      <c r="K46" s="121"/>
      <c r="L46" s="121"/>
      <c r="M46" s="121"/>
      <c r="N46" s="121"/>
      <c r="O46" s="121"/>
      <c r="P46" s="121"/>
      <c r="Q46" s="121"/>
      <c r="R46" s="121"/>
      <c r="S46" s="121"/>
      <c r="T46" s="121"/>
      <c r="U46" s="121"/>
      <c r="V46" s="121"/>
      <c r="W46" s="121"/>
      <c r="X46" s="121"/>
      <c r="Y46" s="121"/>
    </row>
    <row r="47" ht="15.75" customHeight="1">
      <c r="A47" s="118"/>
      <c r="B47" s="119"/>
      <c r="C47" s="123"/>
      <c r="D47" s="114"/>
      <c r="E47" s="120"/>
      <c r="F47" s="120"/>
      <c r="G47" s="120"/>
      <c r="H47" s="121"/>
      <c r="I47" s="121"/>
      <c r="J47" s="121"/>
      <c r="K47" s="121"/>
      <c r="L47" s="121"/>
      <c r="M47" s="121"/>
      <c r="N47" s="121"/>
      <c r="O47" s="121"/>
      <c r="P47" s="121"/>
      <c r="Q47" s="121"/>
      <c r="R47" s="121"/>
      <c r="S47" s="121"/>
      <c r="T47" s="121"/>
      <c r="U47" s="121"/>
      <c r="V47" s="121"/>
      <c r="W47" s="121"/>
      <c r="X47" s="121"/>
      <c r="Y47" s="121"/>
    </row>
    <row r="48" ht="15.75" customHeight="1">
      <c r="A48" s="118"/>
      <c r="B48" s="119"/>
      <c r="C48" s="123"/>
      <c r="D48" s="114"/>
      <c r="E48" s="120"/>
      <c r="F48" s="120"/>
      <c r="G48" s="120"/>
      <c r="H48" s="121"/>
      <c r="I48" s="121"/>
      <c r="J48" s="121"/>
      <c r="K48" s="121"/>
      <c r="L48" s="121"/>
      <c r="M48" s="121"/>
      <c r="N48" s="121"/>
      <c r="O48" s="121"/>
      <c r="P48" s="121"/>
      <c r="Q48" s="121"/>
      <c r="R48" s="121"/>
      <c r="S48" s="121"/>
      <c r="T48" s="121"/>
      <c r="U48" s="121"/>
      <c r="V48" s="121"/>
      <c r="W48" s="121"/>
      <c r="X48" s="121"/>
      <c r="Y48" s="121"/>
    </row>
    <row r="49" ht="15.75" customHeight="1">
      <c r="A49" s="118"/>
      <c r="B49" s="119"/>
      <c r="C49" s="123"/>
      <c r="D49" s="114"/>
      <c r="E49" s="120"/>
      <c r="F49" s="120"/>
      <c r="G49" s="120"/>
      <c r="H49" s="121"/>
      <c r="I49" s="121"/>
      <c r="J49" s="121"/>
      <c r="K49" s="121"/>
      <c r="L49" s="121"/>
      <c r="M49" s="121"/>
      <c r="N49" s="121"/>
      <c r="O49" s="121"/>
      <c r="P49" s="121"/>
      <c r="Q49" s="121"/>
      <c r="R49" s="121"/>
      <c r="S49" s="121"/>
      <c r="T49" s="121"/>
      <c r="U49" s="121"/>
      <c r="V49" s="121"/>
      <c r="W49" s="121"/>
      <c r="X49" s="121"/>
      <c r="Y49" s="121"/>
    </row>
    <row r="50" ht="15.75" customHeight="1">
      <c r="A50" s="118"/>
      <c r="B50" s="119"/>
      <c r="C50" s="123"/>
      <c r="D50" s="114"/>
      <c r="E50" s="120"/>
      <c r="F50" s="120"/>
      <c r="G50" s="120"/>
      <c r="H50" s="121"/>
      <c r="I50" s="121"/>
      <c r="J50" s="121"/>
      <c r="K50" s="121"/>
      <c r="L50" s="121"/>
      <c r="M50" s="121"/>
      <c r="N50" s="121"/>
      <c r="O50" s="121"/>
      <c r="P50" s="121"/>
      <c r="Q50" s="121"/>
      <c r="R50" s="121"/>
      <c r="S50" s="121"/>
      <c r="T50" s="121"/>
      <c r="U50" s="121"/>
      <c r="V50" s="121"/>
      <c r="W50" s="121"/>
      <c r="X50" s="121"/>
      <c r="Y50" s="121"/>
    </row>
    <row r="51" ht="15.75" customHeight="1">
      <c r="A51" s="118"/>
      <c r="B51" s="119"/>
      <c r="C51" s="123"/>
      <c r="D51" s="114"/>
      <c r="E51" s="120"/>
      <c r="F51" s="120"/>
      <c r="G51" s="120"/>
      <c r="H51" s="121"/>
      <c r="I51" s="121"/>
      <c r="J51" s="121"/>
      <c r="K51" s="121"/>
      <c r="L51" s="121"/>
      <c r="M51" s="121"/>
      <c r="N51" s="121"/>
      <c r="O51" s="121"/>
      <c r="P51" s="121"/>
      <c r="Q51" s="121"/>
      <c r="R51" s="121"/>
      <c r="S51" s="121"/>
      <c r="T51" s="121"/>
      <c r="U51" s="121"/>
      <c r="V51" s="121"/>
      <c r="W51" s="121"/>
      <c r="X51" s="121"/>
      <c r="Y51" s="121"/>
    </row>
    <row r="52" ht="15.75" customHeight="1">
      <c r="A52" s="118"/>
      <c r="B52" s="119"/>
      <c r="C52" s="123"/>
      <c r="D52" s="114"/>
      <c r="E52" s="120"/>
      <c r="F52" s="120"/>
      <c r="G52" s="120"/>
      <c r="H52" s="121"/>
      <c r="I52" s="121"/>
      <c r="J52" s="121"/>
      <c r="K52" s="121"/>
      <c r="L52" s="121"/>
      <c r="M52" s="121"/>
      <c r="N52" s="121"/>
      <c r="O52" s="121"/>
      <c r="P52" s="121"/>
      <c r="Q52" s="121"/>
      <c r="R52" s="121"/>
      <c r="S52" s="121"/>
      <c r="T52" s="121"/>
      <c r="U52" s="121"/>
      <c r="V52" s="121"/>
      <c r="W52" s="121"/>
      <c r="X52" s="121"/>
      <c r="Y52" s="121"/>
    </row>
    <row r="53" ht="36.75" customHeight="1">
      <c r="A53" s="106" t="s">
        <v>58</v>
      </c>
      <c r="B53" s="107"/>
      <c r="C53" s="108" t="s">
        <v>59</v>
      </c>
      <c r="D53" s="109" t="s">
        <v>60</v>
      </c>
      <c r="E53" s="109" t="s">
        <v>61</v>
      </c>
      <c r="F53" s="109" t="s">
        <v>62</v>
      </c>
      <c r="G53" s="109" t="s">
        <v>63</v>
      </c>
      <c r="H53" s="110"/>
      <c r="I53" s="110"/>
      <c r="J53" s="110"/>
      <c r="K53" s="110"/>
      <c r="L53" s="110"/>
      <c r="M53" s="110"/>
      <c r="N53" s="110"/>
      <c r="O53" s="110"/>
      <c r="P53" s="110"/>
      <c r="Q53" s="110"/>
      <c r="R53" s="110"/>
      <c r="S53" s="110"/>
      <c r="T53" s="110"/>
      <c r="U53" s="110"/>
      <c r="V53" s="110"/>
      <c r="W53" s="110"/>
      <c r="X53" s="110"/>
      <c r="Y53" s="110"/>
    </row>
    <row r="54" ht="15.75" customHeight="1">
      <c r="A54" s="111"/>
      <c r="B54" s="112" t="s">
        <v>35</v>
      </c>
      <c r="C54" s="113" t="s">
        <v>74</v>
      </c>
      <c r="D54" s="114"/>
      <c r="E54" s="115" t="s">
        <v>65</v>
      </c>
      <c r="F54" s="116"/>
      <c r="G54" s="116"/>
      <c r="H54" s="117"/>
      <c r="I54" s="117"/>
      <c r="J54" s="117"/>
      <c r="K54" s="117"/>
      <c r="L54" s="117"/>
      <c r="M54" s="117"/>
      <c r="N54" s="117"/>
      <c r="O54" s="117"/>
      <c r="P54" s="117"/>
      <c r="Q54" s="117"/>
      <c r="R54" s="117"/>
      <c r="S54" s="117"/>
      <c r="T54" s="117"/>
      <c r="U54" s="117"/>
      <c r="V54" s="117"/>
      <c r="W54" s="117"/>
      <c r="X54" s="117"/>
      <c r="Y54" s="117"/>
    </row>
    <row r="55" ht="15.75" customHeight="1">
      <c r="A55" s="118"/>
      <c r="B55" s="119"/>
      <c r="C55" s="113" t="s">
        <v>64</v>
      </c>
      <c r="D55" s="114"/>
      <c r="E55" s="120"/>
      <c r="F55" s="120"/>
      <c r="G55" s="120"/>
      <c r="H55" s="121"/>
      <c r="I55" s="121"/>
      <c r="J55" s="121"/>
      <c r="K55" s="121"/>
      <c r="L55" s="121"/>
      <c r="M55" s="121"/>
      <c r="N55" s="121"/>
      <c r="O55" s="121"/>
      <c r="P55" s="121"/>
      <c r="Q55" s="121"/>
      <c r="R55" s="121"/>
      <c r="S55" s="121"/>
      <c r="T55" s="121"/>
      <c r="U55" s="121"/>
      <c r="V55" s="121"/>
      <c r="W55" s="121"/>
      <c r="X55" s="121"/>
      <c r="Y55" s="121"/>
    </row>
    <row r="56" ht="15.75" customHeight="1">
      <c r="A56" s="118"/>
      <c r="B56" s="119"/>
      <c r="C56" s="113"/>
      <c r="D56" s="114"/>
      <c r="E56" s="120"/>
      <c r="F56" s="120"/>
      <c r="G56" s="120"/>
      <c r="H56" s="121"/>
      <c r="I56" s="121"/>
      <c r="J56" s="121"/>
      <c r="K56" s="121"/>
      <c r="L56" s="121"/>
      <c r="M56" s="121"/>
      <c r="N56" s="121"/>
      <c r="O56" s="121"/>
      <c r="P56" s="121"/>
      <c r="Q56" s="121"/>
      <c r="R56" s="121"/>
      <c r="S56" s="121"/>
      <c r="T56" s="121"/>
      <c r="U56" s="121"/>
      <c r="V56" s="121"/>
      <c r="W56" s="121"/>
      <c r="X56" s="121"/>
      <c r="Y56" s="121"/>
    </row>
    <row r="57" ht="15.75" customHeight="1">
      <c r="A57" s="118"/>
      <c r="B57" s="119"/>
      <c r="C57" s="113"/>
      <c r="D57" s="114"/>
      <c r="E57" s="120"/>
      <c r="F57" s="120"/>
      <c r="G57" s="120"/>
      <c r="H57" s="121"/>
      <c r="I57" s="121"/>
      <c r="J57" s="121"/>
      <c r="K57" s="121"/>
      <c r="L57" s="121"/>
      <c r="M57" s="121"/>
      <c r="N57" s="121"/>
      <c r="O57" s="121"/>
      <c r="P57" s="121"/>
      <c r="Q57" s="121"/>
      <c r="R57" s="121"/>
      <c r="S57" s="121"/>
      <c r="T57" s="121"/>
      <c r="U57" s="121"/>
      <c r="V57" s="121"/>
      <c r="W57" s="121"/>
      <c r="X57" s="121"/>
      <c r="Y57" s="121"/>
    </row>
    <row r="58" ht="15.75" customHeight="1">
      <c r="A58" s="118"/>
      <c r="B58" s="119"/>
      <c r="C58" s="113"/>
      <c r="D58" s="114"/>
      <c r="E58" s="120"/>
      <c r="F58" s="120"/>
      <c r="G58" s="120"/>
      <c r="H58" s="121"/>
      <c r="I58" s="121"/>
      <c r="J58" s="121"/>
      <c r="K58" s="121"/>
      <c r="L58" s="121"/>
      <c r="M58" s="121"/>
      <c r="N58" s="121"/>
      <c r="O58" s="121"/>
      <c r="P58" s="121"/>
      <c r="Q58" s="121"/>
      <c r="R58" s="121"/>
      <c r="S58" s="121"/>
      <c r="T58" s="121"/>
      <c r="U58" s="121"/>
      <c r="V58" s="121"/>
      <c r="W58" s="121"/>
      <c r="X58" s="121"/>
      <c r="Y58" s="121"/>
    </row>
    <row r="59" ht="15.75" customHeight="1">
      <c r="A59" s="118"/>
      <c r="B59" s="119"/>
      <c r="C59" s="113"/>
      <c r="D59" s="114"/>
      <c r="E59" s="120"/>
      <c r="F59" s="120"/>
      <c r="G59" s="120"/>
      <c r="H59" s="121"/>
      <c r="I59" s="121"/>
      <c r="J59" s="121"/>
      <c r="K59" s="121"/>
      <c r="L59" s="121"/>
      <c r="M59" s="121"/>
      <c r="N59" s="121"/>
      <c r="O59" s="121"/>
      <c r="P59" s="121"/>
      <c r="Q59" s="121"/>
      <c r="R59" s="121"/>
      <c r="S59" s="121"/>
      <c r="T59" s="121"/>
      <c r="U59" s="121"/>
      <c r="V59" s="121"/>
      <c r="W59" s="121"/>
      <c r="X59" s="121"/>
      <c r="Y59" s="121"/>
    </row>
    <row r="60" ht="15.75" customHeight="1">
      <c r="A60" s="118"/>
      <c r="B60" s="119"/>
      <c r="C60" s="123"/>
      <c r="D60" s="114"/>
      <c r="E60" s="120"/>
      <c r="F60" s="120"/>
      <c r="G60" s="120"/>
      <c r="H60" s="121"/>
      <c r="I60" s="121"/>
      <c r="J60" s="121"/>
      <c r="K60" s="121"/>
      <c r="L60" s="121"/>
      <c r="M60" s="121"/>
      <c r="N60" s="121"/>
      <c r="O60" s="121"/>
      <c r="P60" s="121"/>
      <c r="Q60" s="121"/>
      <c r="R60" s="121"/>
      <c r="S60" s="121"/>
      <c r="T60" s="121"/>
      <c r="U60" s="121"/>
      <c r="V60" s="121"/>
      <c r="W60" s="121"/>
      <c r="X60" s="121"/>
      <c r="Y60" s="121"/>
    </row>
    <row r="61" ht="15.75" customHeight="1">
      <c r="A61" s="118"/>
      <c r="B61" s="119"/>
      <c r="C61" s="123"/>
      <c r="D61" s="114"/>
      <c r="E61" s="120"/>
      <c r="F61" s="120"/>
      <c r="G61" s="120"/>
      <c r="H61" s="121"/>
      <c r="I61" s="121"/>
      <c r="J61" s="121"/>
      <c r="K61" s="121"/>
      <c r="L61" s="121"/>
      <c r="M61" s="121"/>
      <c r="N61" s="121"/>
      <c r="O61" s="121"/>
      <c r="P61" s="121"/>
      <c r="Q61" s="121"/>
      <c r="R61" s="121"/>
      <c r="S61" s="121"/>
      <c r="T61" s="121"/>
      <c r="U61" s="121"/>
      <c r="V61" s="121"/>
      <c r="W61" s="121"/>
      <c r="X61" s="121"/>
      <c r="Y61" s="121"/>
    </row>
    <row r="62" ht="15.75" customHeight="1">
      <c r="A62" s="118"/>
      <c r="B62" s="119"/>
      <c r="C62" s="123"/>
      <c r="D62" s="114"/>
      <c r="E62" s="120"/>
      <c r="F62" s="120"/>
      <c r="G62" s="120"/>
      <c r="H62" s="121"/>
      <c r="I62" s="121"/>
      <c r="J62" s="121"/>
      <c r="K62" s="121"/>
      <c r="L62" s="121"/>
      <c r="M62" s="121"/>
      <c r="N62" s="121"/>
      <c r="O62" s="121"/>
      <c r="P62" s="121"/>
      <c r="Q62" s="121"/>
      <c r="R62" s="121"/>
      <c r="S62" s="121"/>
      <c r="T62" s="121"/>
      <c r="U62" s="121"/>
      <c r="V62" s="121"/>
      <c r="W62" s="121"/>
      <c r="X62" s="121"/>
      <c r="Y62" s="121"/>
    </row>
    <row r="63" ht="15.75" customHeight="1">
      <c r="A63" s="118"/>
      <c r="B63" s="119"/>
      <c r="C63" s="123"/>
      <c r="D63" s="114"/>
      <c r="E63" s="120"/>
      <c r="F63" s="120"/>
      <c r="G63" s="120"/>
      <c r="H63" s="121"/>
      <c r="I63" s="121"/>
      <c r="J63" s="121"/>
      <c r="K63" s="121"/>
      <c r="L63" s="121"/>
      <c r="M63" s="121"/>
      <c r="N63" s="121"/>
      <c r="O63" s="121"/>
      <c r="P63" s="121"/>
      <c r="Q63" s="121"/>
      <c r="R63" s="121"/>
      <c r="S63" s="121"/>
      <c r="T63" s="121"/>
      <c r="U63" s="121"/>
      <c r="V63" s="121"/>
      <c r="W63" s="121"/>
      <c r="X63" s="121"/>
      <c r="Y63" s="121"/>
    </row>
    <row r="64" ht="15.75" customHeight="1">
      <c r="A64" s="118"/>
      <c r="B64" s="119"/>
      <c r="C64" s="123"/>
      <c r="D64" s="114"/>
      <c r="E64" s="120"/>
      <c r="F64" s="120"/>
      <c r="G64" s="120"/>
      <c r="H64" s="121"/>
      <c r="I64" s="121"/>
      <c r="J64" s="121"/>
      <c r="K64" s="121"/>
      <c r="L64" s="121"/>
      <c r="M64" s="121"/>
      <c r="N64" s="121"/>
      <c r="O64" s="121"/>
      <c r="P64" s="121"/>
      <c r="Q64" s="121"/>
      <c r="R64" s="121"/>
      <c r="S64" s="121"/>
      <c r="T64" s="121"/>
      <c r="U64" s="121"/>
      <c r="V64" s="121"/>
      <c r="W64" s="121"/>
      <c r="X64" s="121"/>
      <c r="Y64" s="121"/>
    </row>
    <row r="65" ht="15.75" customHeight="1">
      <c r="A65" s="118"/>
      <c r="B65" s="119"/>
      <c r="C65" s="123"/>
      <c r="D65" s="114"/>
      <c r="E65" s="120"/>
      <c r="F65" s="120"/>
      <c r="G65" s="120"/>
      <c r="H65" s="121"/>
      <c r="I65" s="121"/>
      <c r="J65" s="121"/>
      <c r="K65" s="121"/>
      <c r="L65" s="121"/>
      <c r="M65" s="121"/>
      <c r="N65" s="121"/>
      <c r="O65" s="121"/>
      <c r="P65" s="121"/>
      <c r="Q65" s="121"/>
      <c r="R65" s="121"/>
      <c r="S65" s="121"/>
      <c r="T65" s="121"/>
      <c r="U65" s="121"/>
      <c r="V65" s="121"/>
      <c r="W65" s="121"/>
      <c r="X65" s="121"/>
      <c r="Y65" s="121"/>
    </row>
    <row r="66" ht="15.75" customHeight="1">
      <c r="A66" s="118"/>
      <c r="B66" s="119"/>
      <c r="C66" s="123"/>
      <c r="D66" s="114"/>
      <c r="E66" s="120"/>
      <c r="F66" s="120"/>
      <c r="G66" s="120"/>
      <c r="H66" s="121"/>
      <c r="I66" s="121"/>
      <c r="J66" s="121"/>
      <c r="K66" s="121"/>
      <c r="L66" s="121"/>
      <c r="M66" s="121"/>
      <c r="N66" s="121"/>
      <c r="O66" s="121"/>
      <c r="P66" s="121"/>
      <c r="Q66" s="121"/>
      <c r="R66" s="121"/>
      <c r="S66" s="121"/>
      <c r="T66" s="121"/>
      <c r="U66" s="121"/>
      <c r="V66" s="121"/>
      <c r="W66" s="121"/>
      <c r="X66" s="121"/>
      <c r="Y66" s="121"/>
    </row>
    <row r="67" ht="15.75" customHeight="1">
      <c r="A67" s="118"/>
      <c r="B67" s="119"/>
      <c r="C67" s="123"/>
      <c r="D67" s="114"/>
      <c r="E67" s="120"/>
      <c r="F67" s="120"/>
      <c r="G67" s="120"/>
      <c r="H67" s="121"/>
      <c r="I67" s="121"/>
      <c r="J67" s="121"/>
      <c r="K67" s="121"/>
      <c r="L67" s="121"/>
      <c r="M67" s="121"/>
      <c r="N67" s="121"/>
      <c r="O67" s="121"/>
      <c r="P67" s="121"/>
      <c r="Q67" s="121"/>
      <c r="R67" s="121"/>
      <c r="S67" s="121"/>
      <c r="T67" s="121"/>
      <c r="U67" s="121"/>
      <c r="V67" s="121"/>
      <c r="W67" s="121"/>
      <c r="X67" s="121"/>
      <c r="Y67" s="121"/>
    </row>
    <row r="68" ht="15.75" customHeight="1">
      <c r="A68" s="118"/>
      <c r="B68" s="119"/>
      <c r="C68" s="123"/>
      <c r="D68" s="114"/>
      <c r="E68" s="120"/>
      <c r="F68" s="120"/>
      <c r="G68" s="120"/>
      <c r="H68" s="121"/>
      <c r="I68" s="121"/>
      <c r="J68" s="121"/>
      <c r="K68" s="121"/>
      <c r="L68" s="121"/>
      <c r="M68" s="121"/>
      <c r="N68" s="121"/>
      <c r="O68" s="121"/>
      <c r="P68" s="121"/>
      <c r="Q68" s="121"/>
      <c r="R68" s="121"/>
      <c r="S68" s="121"/>
      <c r="T68" s="121"/>
      <c r="U68" s="121"/>
      <c r="V68" s="121"/>
      <c r="W68" s="121"/>
      <c r="X68" s="121"/>
      <c r="Y68" s="121"/>
    </row>
    <row r="69" ht="36.75" customHeight="1">
      <c r="A69" s="106" t="s">
        <v>58</v>
      </c>
      <c r="B69" s="107"/>
      <c r="C69" s="108" t="s">
        <v>59</v>
      </c>
      <c r="D69" s="109" t="s">
        <v>60</v>
      </c>
      <c r="E69" s="109" t="s">
        <v>61</v>
      </c>
      <c r="F69" s="109" t="s">
        <v>62</v>
      </c>
      <c r="G69" s="109" t="s">
        <v>63</v>
      </c>
      <c r="H69" s="110"/>
      <c r="I69" s="110"/>
      <c r="J69" s="110"/>
      <c r="K69" s="110"/>
      <c r="L69" s="110"/>
      <c r="M69" s="110"/>
      <c r="N69" s="110"/>
      <c r="O69" s="110"/>
      <c r="P69" s="110"/>
      <c r="Q69" s="110"/>
      <c r="R69" s="110"/>
      <c r="S69" s="110"/>
      <c r="T69" s="110"/>
      <c r="U69" s="110"/>
      <c r="V69" s="110"/>
      <c r="W69" s="110"/>
      <c r="X69" s="110"/>
      <c r="Y69" s="110"/>
    </row>
    <row r="70" ht="15.75" customHeight="1">
      <c r="A70" s="111"/>
      <c r="B70" s="112" t="s">
        <v>47</v>
      </c>
      <c r="C70" s="113" t="s">
        <v>75</v>
      </c>
      <c r="D70" s="124"/>
      <c r="E70" s="115" t="s">
        <v>70</v>
      </c>
      <c r="F70" s="122">
        <v>1.0</v>
      </c>
      <c r="G70" s="122">
        <v>1.0</v>
      </c>
      <c r="H70" s="117"/>
      <c r="I70" s="117"/>
      <c r="J70" s="117"/>
      <c r="K70" s="117"/>
      <c r="L70" s="117"/>
      <c r="M70" s="117"/>
      <c r="N70" s="117"/>
      <c r="O70" s="117"/>
      <c r="P70" s="117"/>
      <c r="Q70" s="117"/>
      <c r="R70" s="117"/>
      <c r="S70" s="117"/>
      <c r="T70" s="117"/>
      <c r="U70" s="117"/>
      <c r="V70" s="117"/>
      <c r="W70" s="117"/>
      <c r="X70" s="117"/>
      <c r="Y70" s="117"/>
    </row>
    <row r="71" ht="15.75" customHeight="1">
      <c r="A71" s="118"/>
      <c r="B71" s="119"/>
      <c r="C71" s="113" t="s">
        <v>76</v>
      </c>
      <c r="D71" s="114">
        <v>2.0</v>
      </c>
      <c r="E71" s="120"/>
      <c r="F71" s="120"/>
      <c r="G71" s="120"/>
      <c r="H71" s="121"/>
      <c r="I71" s="121"/>
      <c r="J71" s="121"/>
      <c r="K71" s="121"/>
      <c r="L71" s="121"/>
      <c r="M71" s="121"/>
      <c r="N71" s="121"/>
      <c r="O71" s="121"/>
      <c r="P71" s="121"/>
      <c r="Q71" s="121"/>
      <c r="R71" s="121"/>
      <c r="S71" s="121"/>
      <c r="T71" s="121"/>
      <c r="U71" s="121"/>
      <c r="V71" s="121"/>
      <c r="W71" s="121"/>
      <c r="X71" s="121"/>
      <c r="Y71" s="121"/>
    </row>
    <row r="72" ht="15.75" customHeight="1">
      <c r="A72" s="118"/>
      <c r="B72" s="119"/>
      <c r="C72" s="113" t="s">
        <v>77</v>
      </c>
      <c r="D72" s="124"/>
      <c r="E72" s="120"/>
      <c r="F72" s="120"/>
      <c r="G72" s="120"/>
      <c r="H72" s="121"/>
      <c r="I72" s="121"/>
      <c r="J72" s="121"/>
      <c r="K72" s="121"/>
      <c r="L72" s="121"/>
      <c r="M72" s="121"/>
      <c r="N72" s="121"/>
      <c r="O72" s="121"/>
      <c r="P72" s="121"/>
      <c r="Q72" s="121"/>
      <c r="R72" s="121"/>
      <c r="S72" s="121"/>
      <c r="T72" s="121"/>
      <c r="U72" s="121"/>
      <c r="V72" s="121"/>
      <c r="W72" s="121"/>
      <c r="X72" s="121"/>
      <c r="Y72" s="121"/>
    </row>
    <row r="73" ht="15.75" customHeight="1">
      <c r="A73" s="118"/>
      <c r="B73" s="119"/>
      <c r="C73" s="123"/>
      <c r="D73" s="124"/>
      <c r="E73" s="120"/>
      <c r="F73" s="120"/>
      <c r="G73" s="120"/>
      <c r="H73" s="121"/>
      <c r="I73" s="121"/>
      <c r="J73" s="121"/>
      <c r="K73" s="121"/>
      <c r="L73" s="121"/>
      <c r="M73" s="121"/>
      <c r="N73" s="121"/>
      <c r="O73" s="121"/>
      <c r="P73" s="121"/>
      <c r="Q73" s="121"/>
      <c r="R73" s="121"/>
      <c r="S73" s="121"/>
      <c r="T73" s="121"/>
      <c r="U73" s="121"/>
      <c r="V73" s="121"/>
      <c r="W73" s="121"/>
      <c r="X73" s="121"/>
      <c r="Y73" s="121"/>
    </row>
    <row r="74" ht="15.75" customHeight="1">
      <c r="A74" s="118"/>
      <c r="B74" s="119"/>
      <c r="C74" s="123"/>
      <c r="D74" s="124"/>
      <c r="E74" s="120"/>
      <c r="F74" s="120"/>
      <c r="G74" s="120"/>
      <c r="H74" s="121"/>
      <c r="I74" s="121"/>
      <c r="J74" s="121"/>
      <c r="K74" s="121"/>
      <c r="L74" s="121"/>
      <c r="M74" s="121"/>
      <c r="N74" s="121"/>
      <c r="O74" s="121"/>
      <c r="P74" s="121"/>
      <c r="Q74" s="121"/>
      <c r="R74" s="121"/>
      <c r="S74" s="121"/>
      <c r="T74" s="121"/>
      <c r="U74" s="121"/>
      <c r="V74" s="121"/>
      <c r="W74" s="121"/>
      <c r="X74" s="121"/>
      <c r="Y74" s="121"/>
    </row>
    <row r="75" ht="15.75" customHeight="1">
      <c r="A75" s="118"/>
      <c r="B75" s="119"/>
      <c r="C75" s="123"/>
      <c r="D75" s="124"/>
      <c r="E75" s="120"/>
      <c r="F75" s="120"/>
      <c r="G75" s="120"/>
      <c r="H75" s="121"/>
      <c r="I75" s="121"/>
      <c r="J75" s="121"/>
      <c r="K75" s="121"/>
      <c r="L75" s="121"/>
      <c r="M75" s="121"/>
      <c r="N75" s="121"/>
      <c r="O75" s="121"/>
      <c r="P75" s="121"/>
      <c r="Q75" s="121"/>
      <c r="R75" s="121"/>
      <c r="S75" s="121"/>
      <c r="T75" s="121"/>
      <c r="U75" s="121"/>
      <c r="V75" s="121"/>
      <c r="W75" s="121"/>
      <c r="X75" s="121"/>
      <c r="Y75" s="121"/>
    </row>
    <row r="76" ht="15.75" customHeight="1">
      <c r="A76" s="118"/>
      <c r="B76" s="119"/>
      <c r="C76" s="123"/>
      <c r="D76" s="124"/>
      <c r="E76" s="120"/>
      <c r="F76" s="120"/>
      <c r="G76" s="120"/>
      <c r="H76" s="121"/>
      <c r="I76" s="121"/>
      <c r="J76" s="121"/>
      <c r="K76" s="121"/>
      <c r="L76" s="121"/>
      <c r="M76" s="121"/>
      <c r="N76" s="121"/>
      <c r="O76" s="121"/>
      <c r="P76" s="121"/>
      <c r="Q76" s="121"/>
      <c r="R76" s="121"/>
      <c r="S76" s="121"/>
      <c r="T76" s="121"/>
      <c r="U76" s="121"/>
      <c r="V76" s="121"/>
      <c r="W76" s="121"/>
      <c r="X76" s="121"/>
      <c r="Y76" s="121"/>
    </row>
    <row r="77" ht="15.75" customHeight="1">
      <c r="A77" s="118"/>
      <c r="B77" s="119"/>
      <c r="C77" s="123"/>
      <c r="D77" s="124"/>
      <c r="E77" s="120"/>
      <c r="F77" s="120"/>
      <c r="G77" s="120"/>
      <c r="H77" s="121"/>
      <c r="I77" s="121"/>
      <c r="J77" s="121"/>
      <c r="K77" s="121"/>
      <c r="L77" s="121"/>
      <c r="M77" s="121"/>
      <c r="N77" s="121"/>
      <c r="O77" s="121"/>
      <c r="P77" s="121"/>
      <c r="Q77" s="121"/>
      <c r="R77" s="121"/>
      <c r="S77" s="121"/>
      <c r="T77" s="121"/>
      <c r="U77" s="121"/>
      <c r="V77" s="121"/>
      <c r="W77" s="121"/>
      <c r="X77" s="121"/>
      <c r="Y77" s="121"/>
    </row>
    <row r="78" ht="15.75" customHeight="1">
      <c r="A78" s="118"/>
      <c r="B78" s="119"/>
      <c r="C78" s="123"/>
      <c r="D78" s="124"/>
      <c r="E78" s="120"/>
      <c r="F78" s="120"/>
      <c r="G78" s="120"/>
      <c r="H78" s="121"/>
      <c r="I78" s="121"/>
      <c r="J78" s="121"/>
      <c r="K78" s="121"/>
      <c r="L78" s="121"/>
      <c r="M78" s="121"/>
      <c r="N78" s="121"/>
      <c r="O78" s="121"/>
      <c r="P78" s="121"/>
      <c r="Q78" s="121"/>
      <c r="R78" s="121"/>
      <c r="S78" s="121"/>
      <c r="T78" s="121"/>
      <c r="U78" s="121"/>
      <c r="V78" s="121"/>
      <c r="W78" s="121"/>
      <c r="X78" s="121"/>
      <c r="Y78" s="121"/>
    </row>
    <row r="79" ht="15.75" customHeight="1">
      <c r="A79" s="118"/>
      <c r="B79" s="119"/>
      <c r="C79" s="123"/>
      <c r="D79" s="124"/>
      <c r="E79" s="120"/>
      <c r="F79" s="120"/>
      <c r="G79" s="120"/>
      <c r="H79" s="121"/>
      <c r="I79" s="121"/>
      <c r="J79" s="121"/>
      <c r="K79" s="121"/>
      <c r="L79" s="121"/>
      <c r="M79" s="121"/>
      <c r="N79" s="121"/>
      <c r="O79" s="121"/>
      <c r="P79" s="121"/>
      <c r="Q79" s="121"/>
      <c r="R79" s="121"/>
      <c r="S79" s="121"/>
      <c r="T79" s="121"/>
      <c r="U79" s="121"/>
      <c r="V79" s="121"/>
      <c r="W79" s="121"/>
      <c r="X79" s="121"/>
      <c r="Y79" s="121"/>
    </row>
    <row r="80" ht="15.75" customHeight="1">
      <c r="A80" s="118"/>
      <c r="B80" s="119"/>
      <c r="C80" s="123"/>
      <c r="D80" s="124"/>
      <c r="E80" s="120"/>
      <c r="F80" s="120"/>
      <c r="G80" s="120"/>
      <c r="H80" s="121"/>
      <c r="I80" s="121"/>
      <c r="J80" s="121"/>
      <c r="K80" s="121"/>
      <c r="L80" s="121"/>
      <c r="M80" s="121"/>
      <c r="N80" s="121"/>
      <c r="O80" s="121"/>
      <c r="P80" s="121"/>
      <c r="Q80" s="121"/>
      <c r="R80" s="121"/>
      <c r="S80" s="121"/>
      <c r="T80" s="121"/>
      <c r="U80" s="121"/>
      <c r="V80" s="121"/>
      <c r="W80" s="121"/>
      <c r="X80" s="121"/>
      <c r="Y80" s="121"/>
    </row>
    <row r="81" ht="15.75" customHeight="1">
      <c r="A81" s="118"/>
      <c r="B81" s="119"/>
      <c r="C81" s="123"/>
      <c r="D81" s="124"/>
      <c r="E81" s="120"/>
      <c r="F81" s="120"/>
      <c r="G81" s="120"/>
      <c r="H81" s="121"/>
      <c r="I81" s="121"/>
      <c r="J81" s="121"/>
      <c r="K81" s="121"/>
      <c r="L81" s="121"/>
      <c r="M81" s="121"/>
      <c r="N81" s="121"/>
      <c r="O81" s="121"/>
      <c r="P81" s="121"/>
      <c r="Q81" s="121"/>
      <c r="R81" s="121"/>
      <c r="S81" s="121"/>
      <c r="T81" s="121"/>
      <c r="U81" s="121"/>
      <c r="V81" s="121"/>
      <c r="W81" s="121"/>
      <c r="X81" s="121"/>
      <c r="Y81" s="121"/>
    </row>
    <row r="82" ht="15.75" customHeight="1">
      <c r="A82" s="118"/>
      <c r="B82" s="119"/>
      <c r="C82" s="123"/>
      <c r="D82" s="124"/>
      <c r="E82" s="120"/>
      <c r="F82" s="120"/>
      <c r="G82" s="120"/>
      <c r="H82" s="121"/>
      <c r="I82" s="121"/>
      <c r="J82" s="121"/>
      <c r="K82" s="121"/>
      <c r="L82" s="121"/>
      <c r="M82" s="121"/>
      <c r="N82" s="121"/>
      <c r="O82" s="121"/>
      <c r="P82" s="121"/>
      <c r="Q82" s="121"/>
      <c r="R82" s="121"/>
      <c r="S82" s="121"/>
      <c r="T82" s="121"/>
      <c r="U82" s="121"/>
      <c r="V82" s="121"/>
      <c r="W82" s="121"/>
      <c r="X82" s="121"/>
      <c r="Y82" s="121"/>
    </row>
    <row r="83" ht="15.75" customHeight="1">
      <c r="A83" s="118"/>
      <c r="B83" s="119"/>
      <c r="C83" s="123"/>
      <c r="D83" s="124"/>
      <c r="E83" s="120"/>
      <c r="F83" s="120"/>
      <c r="G83" s="120"/>
      <c r="H83" s="121"/>
      <c r="I83" s="121"/>
      <c r="J83" s="121"/>
      <c r="K83" s="121"/>
      <c r="L83" s="121"/>
      <c r="M83" s="121"/>
      <c r="N83" s="121"/>
      <c r="O83" s="121"/>
      <c r="P83" s="121"/>
      <c r="Q83" s="121"/>
      <c r="R83" s="121"/>
      <c r="S83" s="121"/>
      <c r="T83" s="121"/>
      <c r="U83" s="121"/>
      <c r="V83" s="121"/>
      <c r="W83" s="121"/>
      <c r="X83" s="121"/>
      <c r="Y83" s="121"/>
    </row>
    <row r="84" ht="15.75" customHeight="1">
      <c r="A84" s="118"/>
      <c r="B84" s="119"/>
      <c r="C84" s="123"/>
      <c r="D84" s="124"/>
      <c r="E84" s="120"/>
      <c r="F84" s="120"/>
      <c r="G84" s="120"/>
      <c r="H84" s="121"/>
      <c r="I84" s="121"/>
      <c r="J84" s="121"/>
      <c r="K84" s="121"/>
      <c r="L84" s="121"/>
      <c r="M84" s="121"/>
      <c r="N84" s="121"/>
      <c r="O84" s="121"/>
      <c r="P84" s="121"/>
      <c r="Q84" s="121"/>
      <c r="R84" s="121"/>
      <c r="S84" s="121"/>
      <c r="T84" s="121"/>
      <c r="U84" s="121"/>
      <c r="V84" s="121"/>
      <c r="W84" s="121"/>
      <c r="X84" s="121"/>
      <c r="Y84" s="121"/>
    </row>
    <row r="85" ht="36.75" customHeight="1">
      <c r="A85" s="106" t="s">
        <v>58</v>
      </c>
      <c r="B85" s="107"/>
      <c r="C85" s="108" t="s">
        <v>59</v>
      </c>
      <c r="D85" s="109" t="s">
        <v>60</v>
      </c>
      <c r="E85" s="109" t="s">
        <v>61</v>
      </c>
      <c r="F85" s="109" t="s">
        <v>62</v>
      </c>
      <c r="G85" s="109" t="s">
        <v>63</v>
      </c>
      <c r="H85" s="110"/>
      <c r="I85" s="110"/>
      <c r="J85" s="110"/>
      <c r="K85" s="110"/>
      <c r="L85" s="110"/>
      <c r="M85" s="110"/>
      <c r="N85" s="110"/>
      <c r="O85" s="110"/>
      <c r="P85" s="110"/>
      <c r="Q85" s="110"/>
      <c r="R85" s="110"/>
      <c r="S85" s="110"/>
      <c r="T85" s="110"/>
      <c r="U85" s="110"/>
      <c r="V85" s="110"/>
      <c r="W85" s="110"/>
      <c r="X85" s="110"/>
      <c r="Y85" s="110"/>
    </row>
    <row r="86" ht="15.75" customHeight="1">
      <c r="A86" s="111"/>
      <c r="B86" s="112" t="s">
        <v>49</v>
      </c>
      <c r="C86" s="113" t="s">
        <v>78</v>
      </c>
      <c r="D86" s="124"/>
      <c r="E86" s="115" t="s">
        <v>70</v>
      </c>
      <c r="F86" s="116"/>
      <c r="G86" s="116"/>
      <c r="H86" s="117"/>
      <c r="I86" s="117"/>
      <c r="J86" s="117"/>
      <c r="K86" s="117"/>
      <c r="L86" s="117"/>
      <c r="M86" s="117"/>
      <c r="N86" s="117"/>
      <c r="O86" s="117"/>
      <c r="P86" s="117"/>
      <c r="Q86" s="117"/>
      <c r="R86" s="117"/>
      <c r="S86" s="117"/>
      <c r="T86" s="117"/>
      <c r="U86" s="117"/>
      <c r="V86" s="117"/>
      <c r="W86" s="117"/>
      <c r="X86" s="117"/>
      <c r="Y86" s="117"/>
    </row>
    <row r="87" ht="15.75" customHeight="1">
      <c r="A87" s="118"/>
      <c r="B87" s="119"/>
      <c r="C87" s="113" t="s">
        <v>79</v>
      </c>
      <c r="D87" s="124"/>
      <c r="E87" s="120"/>
      <c r="F87" s="120"/>
      <c r="G87" s="120"/>
      <c r="H87" s="121"/>
      <c r="I87" s="121"/>
      <c r="J87" s="121"/>
      <c r="K87" s="121"/>
      <c r="L87" s="121"/>
      <c r="M87" s="121"/>
      <c r="N87" s="121"/>
      <c r="O87" s="121"/>
      <c r="P87" s="121"/>
      <c r="Q87" s="121"/>
      <c r="R87" s="121"/>
      <c r="S87" s="121"/>
      <c r="T87" s="121"/>
      <c r="U87" s="121"/>
      <c r="V87" s="121"/>
      <c r="W87" s="121"/>
      <c r="X87" s="121"/>
      <c r="Y87" s="121"/>
    </row>
    <row r="88" ht="15.75" customHeight="1">
      <c r="A88" s="118"/>
      <c r="B88" s="119"/>
      <c r="C88" s="113" t="s">
        <v>80</v>
      </c>
      <c r="D88" s="124"/>
      <c r="E88" s="120"/>
      <c r="F88" s="120"/>
      <c r="G88" s="120"/>
      <c r="H88" s="121"/>
      <c r="I88" s="121"/>
      <c r="J88" s="121"/>
      <c r="K88" s="121"/>
      <c r="L88" s="121"/>
      <c r="M88" s="121"/>
      <c r="N88" s="121"/>
      <c r="O88" s="121"/>
      <c r="P88" s="121"/>
      <c r="Q88" s="121"/>
      <c r="R88" s="121"/>
      <c r="S88" s="121"/>
      <c r="T88" s="121"/>
      <c r="U88" s="121"/>
      <c r="V88" s="121"/>
      <c r="W88" s="121"/>
      <c r="X88" s="121"/>
      <c r="Y88" s="121"/>
    </row>
    <row r="89" ht="15.75" customHeight="1">
      <c r="A89" s="118"/>
      <c r="B89" s="119"/>
      <c r="C89" s="113" t="s">
        <v>81</v>
      </c>
      <c r="D89" s="124"/>
      <c r="E89" s="120"/>
      <c r="F89" s="120"/>
      <c r="G89" s="120"/>
      <c r="H89" s="121"/>
      <c r="I89" s="121"/>
      <c r="J89" s="121"/>
      <c r="K89" s="121"/>
      <c r="L89" s="121"/>
      <c r="M89" s="121"/>
      <c r="N89" s="121"/>
      <c r="O89" s="121"/>
      <c r="P89" s="121"/>
      <c r="Q89" s="121"/>
      <c r="R89" s="121"/>
      <c r="S89" s="121"/>
      <c r="T89" s="121"/>
      <c r="U89" s="121"/>
      <c r="V89" s="121"/>
      <c r="W89" s="121"/>
      <c r="X89" s="121"/>
      <c r="Y89" s="121"/>
    </row>
    <row r="90" ht="15.75" customHeight="1">
      <c r="A90" s="118"/>
      <c r="B90" s="119"/>
      <c r="C90" s="113" t="s">
        <v>82</v>
      </c>
      <c r="D90" s="124"/>
      <c r="E90" s="120"/>
      <c r="F90" s="120"/>
      <c r="G90" s="120"/>
      <c r="H90" s="121"/>
      <c r="I90" s="121"/>
      <c r="J90" s="121"/>
      <c r="K90" s="121"/>
      <c r="L90" s="121"/>
      <c r="M90" s="121"/>
      <c r="N90" s="121"/>
      <c r="O90" s="121"/>
      <c r="P90" s="121"/>
      <c r="Q90" s="121"/>
      <c r="R90" s="121"/>
      <c r="S90" s="121"/>
      <c r="T90" s="121"/>
      <c r="U90" s="121"/>
      <c r="V90" s="121"/>
      <c r="W90" s="121"/>
      <c r="X90" s="121"/>
      <c r="Y90" s="121"/>
    </row>
    <row r="91" ht="15.75" customHeight="1">
      <c r="A91" s="118"/>
      <c r="B91" s="119"/>
      <c r="C91" s="123"/>
      <c r="D91" s="124"/>
      <c r="E91" s="120"/>
      <c r="F91" s="120"/>
      <c r="G91" s="120"/>
      <c r="H91" s="121"/>
      <c r="I91" s="121"/>
      <c r="J91" s="121"/>
      <c r="K91" s="121"/>
      <c r="L91" s="121"/>
      <c r="M91" s="121"/>
      <c r="N91" s="121"/>
      <c r="O91" s="121"/>
      <c r="P91" s="121"/>
      <c r="Q91" s="121"/>
      <c r="R91" s="121"/>
      <c r="S91" s="121"/>
      <c r="T91" s="121"/>
      <c r="U91" s="121"/>
      <c r="V91" s="121"/>
      <c r="W91" s="121"/>
      <c r="X91" s="121"/>
      <c r="Y91" s="121"/>
    </row>
    <row r="92" ht="15.75" customHeight="1">
      <c r="A92" s="118"/>
      <c r="B92" s="119"/>
      <c r="C92" s="123"/>
      <c r="D92" s="124"/>
      <c r="E92" s="120"/>
      <c r="F92" s="120"/>
      <c r="G92" s="120"/>
      <c r="H92" s="121"/>
      <c r="I92" s="121"/>
      <c r="J92" s="121"/>
      <c r="K92" s="121"/>
      <c r="L92" s="121"/>
      <c r="M92" s="121"/>
      <c r="N92" s="121"/>
      <c r="O92" s="121"/>
      <c r="P92" s="121"/>
      <c r="Q92" s="121"/>
      <c r="R92" s="121"/>
      <c r="S92" s="121"/>
      <c r="T92" s="121"/>
      <c r="U92" s="121"/>
      <c r="V92" s="121"/>
      <c r="W92" s="121"/>
      <c r="X92" s="121"/>
      <c r="Y92" s="121"/>
    </row>
    <row r="93" ht="15.75" customHeight="1">
      <c r="A93" s="118"/>
      <c r="B93" s="119"/>
      <c r="C93" s="123"/>
      <c r="D93" s="124"/>
      <c r="E93" s="120"/>
      <c r="F93" s="120"/>
      <c r="G93" s="120"/>
      <c r="H93" s="121"/>
      <c r="I93" s="121"/>
      <c r="J93" s="121"/>
      <c r="K93" s="121"/>
      <c r="L93" s="121"/>
      <c r="M93" s="121"/>
      <c r="N93" s="121"/>
      <c r="O93" s="121"/>
      <c r="P93" s="121"/>
      <c r="Q93" s="121"/>
      <c r="R93" s="121"/>
      <c r="S93" s="121"/>
      <c r="T93" s="121"/>
      <c r="U93" s="121"/>
      <c r="V93" s="121"/>
      <c r="W93" s="121"/>
      <c r="X93" s="121"/>
      <c r="Y93" s="121"/>
    </row>
    <row r="94" ht="15.75" customHeight="1">
      <c r="A94" s="118"/>
      <c r="B94" s="119"/>
      <c r="C94" s="123"/>
      <c r="D94" s="124"/>
      <c r="E94" s="120"/>
      <c r="F94" s="120"/>
      <c r="G94" s="120"/>
      <c r="H94" s="121"/>
      <c r="I94" s="121"/>
      <c r="J94" s="121"/>
      <c r="K94" s="121"/>
      <c r="L94" s="121"/>
      <c r="M94" s="121"/>
      <c r="N94" s="121"/>
      <c r="O94" s="121"/>
      <c r="P94" s="121"/>
      <c r="Q94" s="121"/>
      <c r="R94" s="121"/>
      <c r="S94" s="121"/>
      <c r="T94" s="121"/>
      <c r="U94" s="121"/>
      <c r="V94" s="121"/>
      <c r="W94" s="121"/>
      <c r="X94" s="121"/>
      <c r="Y94" s="121"/>
    </row>
    <row r="95" ht="15.75" customHeight="1">
      <c r="A95" s="118"/>
      <c r="B95" s="119"/>
      <c r="C95" s="123"/>
      <c r="D95" s="124"/>
      <c r="E95" s="120"/>
      <c r="F95" s="120"/>
      <c r="G95" s="120"/>
      <c r="H95" s="121"/>
      <c r="I95" s="121"/>
      <c r="J95" s="121"/>
      <c r="K95" s="121"/>
      <c r="L95" s="121"/>
      <c r="M95" s="121"/>
      <c r="N95" s="121"/>
      <c r="O95" s="121"/>
      <c r="P95" s="121"/>
      <c r="Q95" s="121"/>
      <c r="R95" s="121"/>
      <c r="S95" s="121"/>
      <c r="T95" s="121"/>
      <c r="U95" s="121"/>
      <c r="V95" s="121"/>
      <c r="W95" s="121"/>
      <c r="X95" s="121"/>
      <c r="Y95" s="121"/>
    </row>
    <row r="96" ht="15.75" customHeight="1">
      <c r="A96" s="118"/>
      <c r="B96" s="119"/>
      <c r="C96" s="123"/>
      <c r="D96" s="124"/>
      <c r="E96" s="120"/>
      <c r="F96" s="120"/>
      <c r="G96" s="120"/>
      <c r="H96" s="121"/>
      <c r="I96" s="121"/>
      <c r="J96" s="121"/>
      <c r="K96" s="121"/>
      <c r="L96" s="121"/>
      <c r="M96" s="121"/>
      <c r="N96" s="121"/>
      <c r="O96" s="121"/>
      <c r="P96" s="121"/>
      <c r="Q96" s="121"/>
      <c r="R96" s="121"/>
      <c r="S96" s="121"/>
      <c r="T96" s="121"/>
      <c r="U96" s="121"/>
      <c r="V96" s="121"/>
      <c r="W96" s="121"/>
      <c r="X96" s="121"/>
      <c r="Y96" s="121"/>
    </row>
    <row r="97" ht="15.75" customHeight="1">
      <c r="A97" s="118"/>
      <c r="B97" s="119"/>
      <c r="C97" s="123"/>
      <c r="D97" s="124"/>
      <c r="E97" s="120"/>
      <c r="F97" s="120"/>
      <c r="G97" s="120"/>
      <c r="H97" s="121"/>
      <c r="I97" s="121"/>
      <c r="J97" s="121"/>
      <c r="K97" s="121"/>
      <c r="L97" s="121"/>
      <c r="M97" s="121"/>
      <c r="N97" s="121"/>
      <c r="O97" s="121"/>
      <c r="P97" s="121"/>
      <c r="Q97" s="121"/>
      <c r="R97" s="121"/>
      <c r="S97" s="121"/>
      <c r="T97" s="121"/>
      <c r="U97" s="121"/>
      <c r="V97" s="121"/>
      <c r="W97" s="121"/>
      <c r="X97" s="121"/>
      <c r="Y97" s="121"/>
    </row>
    <row r="98" ht="15.75" customHeight="1">
      <c r="A98" s="118"/>
      <c r="B98" s="119"/>
      <c r="C98" s="123"/>
      <c r="D98" s="124"/>
      <c r="E98" s="120"/>
      <c r="F98" s="120"/>
      <c r="G98" s="120"/>
      <c r="H98" s="121"/>
      <c r="I98" s="121"/>
      <c r="J98" s="121"/>
      <c r="K98" s="121"/>
      <c r="L98" s="121"/>
      <c r="M98" s="121"/>
      <c r="N98" s="121"/>
      <c r="O98" s="121"/>
      <c r="P98" s="121"/>
      <c r="Q98" s="121"/>
      <c r="R98" s="121"/>
      <c r="S98" s="121"/>
      <c r="T98" s="121"/>
      <c r="U98" s="121"/>
      <c r="V98" s="121"/>
      <c r="W98" s="121"/>
      <c r="X98" s="121"/>
      <c r="Y98" s="121"/>
    </row>
    <row r="99" ht="15.75" customHeight="1">
      <c r="A99" s="118"/>
      <c r="B99" s="119"/>
      <c r="C99" s="123"/>
      <c r="D99" s="124"/>
      <c r="E99" s="120"/>
      <c r="F99" s="120"/>
      <c r="G99" s="120"/>
      <c r="H99" s="121"/>
      <c r="I99" s="121"/>
      <c r="J99" s="121"/>
      <c r="K99" s="121"/>
      <c r="L99" s="121"/>
      <c r="M99" s="121"/>
      <c r="N99" s="121"/>
      <c r="O99" s="121"/>
      <c r="P99" s="121"/>
      <c r="Q99" s="121"/>
      <c r="R99" s="121"/>
      <c r="S99" s="121"/>
      <c r="T99" s="121"/>
      <c r="U99" s="121"/>
      <c r="V99" s="121"/>
      <c r="W99" s="121"/>
      <c r="X99" s="121"/>
      <c r="Y99" s="121"/>
    </row>
    <row r="100" ht="15.75" customHeight="1">
      <c r="A100" s="118"/>
      <c r="B100" s="119"/>
      <c r="C100" s="123"/>
      <c r="D100" s="124"/>
      <c r="E100" s="120"/>
      <c r="F100" s="120"/>
      <c r="G100" s="120"/>
      <c r="H100" s="121"/>
      <c r="I100" s="121"/>
      <c r="J100" s="121"/>
      <c r="K100" s="121"/>
      <c r="L100" s="121"/>
      <c r="M100" s="121"/>
      <c r="N100" s="121"/>
      <c r="O100" s="121"/>
      <c r="P100" s="121"/>
      <c r="Q100" s="121"/>
      <c r="R100" s="121"/>
      <c r="S100" s="121"/>
      <c r="T100" s="121"/>
      <c r="U100" s="121"/>
      <c r="V100" s="121"/>
      <c r="W100" s="121"/>
      <c r="X100" s="121"/>
      <c r="Y100" s="121"/>
    </row>
    <row r="101" ht="36.75" customHeight="1">
      <c r="A101" s="106" t="s">
        <v>58</v>
      </c>
      <c r="B101" s="107"/>
      <c r="C101" s="108" t="s">
        <v>59</v>
      </c>
      <c r="D101" s="109" t="s">
        <v>60</v>
      </c>
      <c r="E101" s="109" t="s">
        <v>61</v>
      </c>
      <c r="F101" s="109" t="s">
        <v>62</v>
      </c>
      <c r="G101" s="109" t="s">
        <v>63</v>
      </c>
      <c r="H101" s="110"/>
      <c r="I101" s="110"/>
      <c r="J101" s="110"/>
      <c r="K101" s="110"/>
      <c r="L101" s="110"/>
      <c r="M101" s="110"/>
      <c r="N101" s="110"/>
      <c r="O101" s="110"/>
      <c r="P101" s="110"/>
      <c r="Q101" s="110"/>
      <c r="R101" s="110"/>
      <c r="S101" s="110"/>
      <c r="T101" s="110"/>
      <c r="U101" s="110"/>
      <c r="V101" s="110"/>
      <c r="W101" s="110"/>
      <c r="X101" s="110"/>
      <c r="Y101" s="110"/>
    </row>
    <row r="102" ht="15.75" customHeight="1">
      <c r="A102" s="111"/>
      <c r="B102" s="112"/>
      <c r="C102" s="113"/>
      <c r="D102" s="124"/>
      <c r="E102" s="115" t="s">
        <v>65</v>
      </c>
      <c r="F102" s="116"/>
      <c r="G102" s="116"/>
      <c r="H102" s="117"/>
      <c r="I102" s="117"/>
      <c r="J102" s="117"/>
      <c r="K102" s="117"/>
      <c r="L102" s="117"/>
      <c r="M102" s="117"/>
      <c r="N102" s="117"/>
      <c r="O102" s="117"/>
      <c r="P102" s="117"/>
      <c r="Q102" s="117"/>
      <c r="R102" s="117"/>
      <c r="S102" s="117"/>
      <c r="T102" s="117"/>
      <c r="U102" s="117"/>
      <c r="V102" s="117"/>
      <c r="W102" s="117"/>
      <c r="X102" s="117"/>
      <c r="Y102" s="117"/>
    </row>
    <row r="103" ht="15.75" customHeight="1">
      <c r="A103" s="118"/>
      <c r="B103" s="119"/>
      <c r="C103" s="113"/>
      <c r="D103" s="124"/>
      <c r="E103" s="120"/>
      <c r="F103" s="120"/>
      <c r="G103" s="120"/>
      <c r="H103" s="121"/>
      <c r="I103" s="121"/>
      <c r="J103" s="121"/>
      <c r="K103" s="121"/>
      <c r="L103" s="121"/>
      <c r="M103" s="121"/>
      <c r="N103" s="121"/>
      <c r="O103" s="121"/>
      <c r="P103" s="121"/>
      <c r="Q103" s="121"/>
      <c r="R103" s="121"/>
      <c r="S103" s="121"/>
      <c r="T103" s="121"/>
      <c r="U103" s="121"/>
      <c r="V103" s="121"/>
      <c r="W103" s="121"/>
      <c r="X103" s="121"/>
      <c r="Y103" s="121"/>
    </row>
    <row r="104" ht="15.75" customHeight="1">
      <c r="A104" s="118"/>
      <c r="B104" s="119"/>
      <c r="C104" s="123"/>
      <c r="D104" s="124"/>
      <c r="E104" s="120"/>
      <c r="F104" s="120"/>
      <c r="G104" s="120"/>
      <c r="H104" s="121"/>
      <c r="I104" s="121"/>
      <c r="J104" s="121"/>
      <c r="K104" s="121"/>
      <c r="L104" s="121"/>
      <c r="M104" s="121"/>
      <c r="N104" s="121"/>
      <c r="O104" s="121"/>
      <c r="P104" s="121"/>
      <c r="Q104" s="121"/>
      <c r="R104" s="121"/>
      <c r="S104" s="121"/>
      <c r="T104" s="121"/>
      <c r="U104" s="121"/>
      <c r="V104" s="121"/>
      <c r="W104" s="121"/>
      <c r="X104" s="121"/>
      <c r="Y104" s="121"/>
    </row>
    <row r="105" ht="15.75" customHeight="1">
      <c r="A105" s="118"/>
      <c r="B105" s="119"/>
      <c r="C105" s="123"/>
      <c r="D105" s="124"/>
      <c r="E105" s="120"/>
      <c r="F105" s="120"/>
      <c r="G105" s="120"/>
      <c r="H105" s="121"/>
      <c r="I105" s="121"/>
      <c r="J105" s="121"/>
      <c r="K105" s="121"/>
      <c r="L105" s="121"/>
      <c r="M105" s="121"/>
      <c r="N105" s="121"/>
      <c r="O105" s="121"/>
      <c r="P105" s="121"/>
      <c r="Q105" s="121"/>
      <c r="R105" s="121"/>
      <c r="S105" s="121"/>
      <c r="T105" s="121"/>
      <c r="U105" s="121"/>
      <c r="V105" s="121"/>
      <c r="W105" s="121"/>
      <c r="X105" s="121"/>
      <c r="Y105" s="121"/>
    </row>
    <row r="106" ht="15.75" customHeight="1">
      <c r="A106" s="118"/>
      <c r="B106" s="119"/>
      <c r="C106" s="123"/>
      <c r="D106" s="124"/>
      <c r="E106" s="120"/>
      <c r="F106" s="120"/>
      <c r="G106" s="120"/>
      <c r="H106" s="121"/>
      <c r="I106" s="121"/>
      <c r="J106" s="121"/>
      <c r="K106" s="121"/>
      <c r="L106" s="121"/>
      <c r="M106" s="121"/>
      <c r="N106" s="121"/>
      <c r="O106" s="121"/>
      <c r="P106" s="121"/>
      <c r="Q106" s="121"/>
      <c r="R106" s="121"/>
      <c r="S106" s="121"/>
      <c r="T106" s="121"/>
      <c r="U106" s="121"/>
      <c r="V106" s="121"/>
      <c r="W106" s="121"/>
      <c r="X106" s="121"/>
      <c r="Y106" s="121"/>
    </row>
    <row r="107" ht="15.75" customHeight="1">
      <c r="A107" s="118"/>
      <c r="B107" s="119"/>
      <c r="C107" s="123"/>
      <c r="D107" s="124"/>
      <c r="E107" s="120"/>
      <c r="F107" s="120"/>
      <c r="G107" s="120"/>
      <c r="H107" s="121"/>
      <c r="I107" s="121"/>
      <c r="J107" s="121"/>
      <c r="K107" s="121"/>
      <c r="L107" s="121"/>
      <c r="M107" s="121"/>
      <c r="N107" s="121"/>
      <c r="O107" s="121"/>
      <c r="P107" s="121"/>
      <c r="Q107" s="121"/>
      <c r="R107" s="121"/>
      <c r="S107" s="121"/>
      <c r="T107" s="121"/>
      <c r="U107" s="121"/>
      <c r="V107" s="121"/>
      <c r="W107" s="121"/>
      <c r="X107" s="121"/>
      <c r="Y107" s="121"/>
    </row>
    <row r="108" ht="15.75" customHeight="1">
      <c r="A108" s="118"/>
      <c r="B108" s="119"/>
      <c r="C108" s="123"/>
      <c r="D108" s="124"/>
      <c r="E108" s="120"/>
      <c r="F108" s="120"/>
      <c r="G108" s="120"/>
      <c r="H108" s="121"/>
      <c r="I108" s="121"/>
      <c r="J108" s="121"/>
      <c r="K108" s="121"/>
      <c r="L108" s="121"/>
      <c r="M108" s="121"/>
      <c r="N108" s="121"/>
      <c r="O108" s="121"/>
      <c r="P108" s="121"/>
      <c r="Q108" s="121"/>
      <c r="R108" s="121"/>
      <c r="S108" s="121"/>
      <c r="T108" s="121"/>
      <c r="U108" s="121"/>
      <c r="V108" s="121"/>
      <c r="W108" s="121"/>
      <c r="X108" s="121"/>
      <c r="Y108" s="121"/>
    </row>
    <row r="109" ht="15.75" customHeight="1">
      <c r="A109" s="118"/>
      <c r="B109" s="119"/>
      <c r="C109" s="123"/>
      <c r="D109" s="124"/>
      <c r="E109" s="120"/>
      <c r="F109" s="120"/>
      <c r="G109" s="120"/>
      <c r="H109" s="121"/>
      <c r="I109" s="121"/>
      <c r="J109" s="121"/>
      <c r="K109" s="121"/>
      <c r="L109" s="121"/>
      <c r="M109" s="121"/>
      <c r="N109" s="121"/>
      <c r="O109" s="121"/>
      <c r="P109" s="121"/>
      <c r="Q109" s="121"/>
      <c r="R109" s="121"/>
      <c r="S109" s="121"/>
      <c r="T109" s="121"/>
      <c r="U109" s="121"/>
      <c r="V109" s="121"/>
      <c r="W109" s="121"/>
      <c r="X109" s="121"/>
      <c r="Y109" s="121"/>
    </row>
    <row r="110" ht="15.75" customHeight="1">
      <c r="A110" s="118"/>
      <c r="B110" s="119"/>
      <c r="C110" s="123"/>
      <c r="D110" s="124"/>
      <c r="E110" s="120"/>
      <c r="F110" s="120"/>
      <c r="G110" s="120"/>
      <c r="H110" s="121"/>
      <c r="I110" s="121"/>
      <c r="J110" s="121"/>
      <c r="K110" s="121"/>
      <c r="L110" s="121"/>
      <c r="M110" s="121"/>
      <c r="N110" s="121"/>
      <c r="O110" s="121"/>
      <c r="P110" s="121"/>
      <c r="Q110" s="121"/>
      <c r="R110" s="121"/>
      <c r="S110" s="121"/>
      <c r="T110" s="121"/>
      <c r="U110" s="121"/>
      <c r="V110" s="121"/>
      <c r="W110" s="121"/>
      <c r="X110" s="121"/>
      <c r="Y110" s="121"/>
    </row>
    <row r="111" ht="15.75" customHeight="1">
      <c r="A111" s="118"/>
      <c r="B111" s="119"/>
      <c r="C111" s="123"/>
      <c r="D111" s="124"/>
      <c r="E111" s="120"/>
      <c r="F111" s="120"/>
      <c r="G111" s="120"/>
      <c r="H111" s="121"/>
      <c r="I111" s="121"/>
      <c r="J111" s="121"/>
      <c r="K111" s="121"/>
      <c r="L111" s="121"/>
      <c r="M111" s="121"/>
      <c r="N111" s="121"/>
      <c r="O111" s="121"/>
      <c r="P111" s="121"/>
      <c r="Q111" s="121"/>
      <c r="R111" s="121"/>
      <c r="S111" s="121"/>
      <c r="T111" s="121"/>
      <c r="U111" s="121"/>
      <c r="V111" s="121"/>
      <c r="W111" s="121"/>
      <c r="X111" s="121"/>
      <c r="Y111" s="121"/>
    </row>
    <row r="112" ht="15.75" customHeight="1">
      <c r="A112" s="118"/>
      <c r="B112" s="119"/>
      <c r="C112" s="123"/>
      <c r="D112" s="124"/>
      <c r="E112" s="120"/>
      <c r="F112" s="120"/>
      <c r="G112" s="120"/>
      <c r="H112" s="121"/>
      <c r="I112" s="121"/>
      <c r="J112" s="121"/>
      <c r="K112" s="121"/>
      <c r="L112" s="121"/>
      <c r="M112" s="121"/>
      <c r="N112" s="121"/>
      <c r="O112" s="121"/>
      <c r="P112" s="121"/>
      <c r="Q112" s="121"/>
      <c r="R112" s="121"/>
      <c r="S112" s="121"/>
      <c r="T112" s="121"/>
      <c r="U112" s="121"/>
      <c r="V112" s="121"/>
      <c r="W112" s="121"/>
      <c r="X112" s="121"/>
      <c r="Y112" s="121"/>
    </row>
    <row r="113" ht="15.75" customHeight="1">
      <c r="A113" s="118"/>
      <c r="B113" s="119"/>
      <c r="C113" s="123"/>
      <c r="D113" s="124"/>
      <c r="E113" s="120"/>
      <c r="F113" s="120"/>
      <c r="G113" s="120"/>
      <c r="H113" s="121"/>
      <c r="I113" s="121"/>
      <c r="J113" s="121"/>
      <c r="K113" s="121"/>
      <c r="L113" s="121"/>
      <c r="M113" s="121"/>
      <c r="N113" s="121"/>
      <c r="O113" s="121"/>
      <c r="P113" s="121"/>
      <c r="Q113" s="121"/>
      <c r="R113" s="121"/>
      <c r="S113" s="121"/>
      <c r="T113" s="121"/>
      <c r="U113" s="121"/>
      <c r="V113" s="121"/>
      <c r="W113" s="121"/>
      <c r="X113" s="121"/>
      <c r="Y113" s="121"/>
    </row>
    <row r="114" ht="15.75" customHeight="1">
      <c r="A114" s="118"/>
      <c r="B114" s="119"/>
      <c r="C114" s="123"/>
      <c r="D114" s="124"/>
      <c r="E114" s="120"/>
      <c r="F114" s="120"/>
      <c r="G114" s="120"/>
      <c r="H114" s="121"/>
      <c r="I114" s="121"/>
      <c r="J114" s="121"/>
      <c r="K114" s="121"/>
      <c r="L114" s="121"/>
      <c r="M114" s="121"/>
      <c r="N114" s="121"/>
      <c r="O114" s="121"/>
      <c r="P114" s="121"/>
      <c r="Q114" s="121"/>
      <c r="R114" s="121"/>
      <c r="S114" s="121"/>
      <c r="T114" s="121"/>
      <c r="U114" s="121"/>
      <c r="V114" s="121"/>
      <c r="W114" s="121"/>
      <c r="X114" s="121"/>
      <c r="Y114" s="121"/>
    </row>
    <row r="115" ht="15.75" customHeight="1">
      <c r="A115" s="118"/>
      <c r="B115" s="119"/>
      <c r="C115" s="123"/>
      <c r="D115" s="124"/>
      <c r="E115" s="120"/>
      <c r="F115" s="120"/>
      <c r="G115" s="120"/>
      <c r="H115" s="121"/>
      <c r="I115" s="121"/>
      <c r="J115" s="121"/>
      <c r="K115" s="121"/>
      <c r="L115" s="121"/>
      <c r="M115" s="121"/>
      <c r="N115" s="121"/>
      <c r="O115" s="121"/>
      <c r="P115" s="121"/>
      <c r="Q115" s="121"/>
      <c r="R115" s="121"/>
      <c r="S115" s="121"/>
      <c r="T115" s="121"/>
      <c r="U115" s="121"/>
      <c r="V115" s="121"/>
      <c r="W115" s="121"/>
      <c r="X115" s="121"/>
      <c r="Y115" s="121"/>
    </row>
    <row r="116" ht="15.75" customHeight="1">
      <c r="A116" s="118"/>
      <c r="B116" s="119"/>
      <c r="C116" s="123"/>
      <c r="D116" s="124"/>
      <c r="E116" s="120"/>
      <c r="F116" s="120"/>
      <c r="G116" s="120"/>
      <c r="H116" s="121"/>
      <c r="I116" s="121"/>
      <c r="J116" s="121"/>
      <c r="K116" s="121"/>
      <c r="L116" s="121"/>
      <c r="M116" s="121"/>
      <c r="N116" s="121"/>
      <c r="O116" s="121"/>
      <c r="P116" s="121"/>
      <c r="Q116" s="121"/>
      <c r="R116" s="121"/>
      <c r="S116" s="121"/>
      <c r="T116" s="121"/>
      <c r="U116" s="121"/>
      <c r="V116" s="121"/>
      <c r="W116" s="121"/>
      <c r="X116" s="121"/>
      <c r="Y116" s="121"/>
    </row>
    <row r="117" ht="36.75" customHeight="1">
      <c r="A117" s="106" t="s">
        <v>58</v>
      </c>
      <c r="B117" s="107"/>
      <c r="C117" s="108" t="s">
        <v>59</v>
      </c>
      <c r="D117" s="109" t="s">
        <v>60</v>
      </c>
      <c r="E117" s="109" t="s">
        <v>61</v>
      </c>
      <c r="F117" s="109" t="s">
        <v>62</v>
      </c>
      <c r="G117" s="109" t="s">
        <v>63</v>
      </c>
      <c r="H117" s="110"/>
      <c r="I117" s="110"/>
      <c r="J117" s="110"/>
      <c r="K117" s="110"/>
      <c r="L117" s="110"/>
      <c r="M117" s="110"/>
      <c r="N117" s="110"/>
      <c r="O117" s="110"/>
      <c r="P117" s="110"/>
      <c r="Q117" s="110"/>
      <c r="R117" s="110"/>
      <c r="S117" s="110"/>
      <c r="T117" s="110"/>
      <c r="U117" s="110"/>
      <c r="V117" s="110"/>
      <c r="W117" s="110"/>
      <c r="X117" s="110"/>
      <c r="Y117" s="110"/>
    </row>
    <row r="118" ht="15.75" customHeight="1">
      <c r="A118" s="111"/>
      <c r="B118" s="112"/>
      <c r="C118" s="113"/>
      <c r="D118" s="124"/>
      <c r="E118" s="115" t="s">
        <v>65</v>
      </c>
      <c r="F118" s="116"/>
      <c r="G118" s="116"/>
      <c r="H118" s="117"/>
      <c r="I118" s="117"/>
      <c r="J118" s="117"/>
      <c r="K118" s="117"/>
      <c r="L118" s="117"/>
      <c r="M118" s="117"/>
      <c r="N118" s="117"/>
      <c r="O118" s="117"/>
      <c r="P118" s="117"/>
      <c r="Q118" s="117"/>
      <c r="R118" s="117"/>
      <c r="S118" s="117"/>
      <c r="T118" s="117"/>
      <c r="U118" s="117"/>
      <c r="V118" s="117"/>
      <c r="W118" s="117"/>
      <c r="X118" s="117"/>
      <c r="Y118" s="117"/>
    </row>
    <row r="119" ht="15.75" customHeight="1">
      <c r="A119" s="118"/>
      <c r="B119" s="119"/>
      <c r="C119" s="113"/>
      <c r="D119" s="124"/>
      <c r="E119" s="120"/>
      <c r="F119" s="120"/>
      <c r="G119" s="120"/>
      <c r="H119" s="121"/>
      <c r="I119" s="121"/>
      <c r="J119" s="121"/>
      <c r="K119" s="121"/>
      <c r="L119" s="121"/>
      <c r="M119" s="121"/>
      <c r="N119" s="121"/>
      <c r="O119" s="121"/>
      <c r="P119" s="121"/>
      <c r="Q119" s="121"/>
      <c r="R119" s="121"/>
      <c r="S119" s="121"/>
      <c r="T119" s="121"/>
      <c r="U119" s="121"/>
      <c r="V119" s="121"/>
      <c r="W119" s="121"/>
      <c r="X119" s="121"/>
      <c r="Y119" s="121"/>
    </row>
    <row r="120" ht="15.75" customHeight="1">
      <c r="A120" s="118"/>
      <c r="B120" s="119"/>
      <c r="C120" s="123"/>
      <c r="D120" s="124"/>
      <c r="E120" s="120"/>
      <c r="F120" s="120"/>
      <c r="G120" s="120"/>
      <c r="H120" s="121"/>
      <c r="I120" s="121"/>
      <c r="J120" s="121"/>
      <c r="K120" s="121"/>
      <c r="L120" s="121"/>
      <c r="M120" s="121"/>
      <c r="N120" s="121"/>
      <c r="O120" s="121"/>
      <c r="P120" s="121"/>
      <c r="Q120" s="121"/>
      <c r="R120" s="121"/>
      <c r="S120" s="121"/>
      <c r="T120" s="121"/>
      <c r="U120" s="121"/>
      <c r="V120" s="121"/>
      <c r="W120" s="121"/>
      <c r="X120" s="121"/>
      <c r="Y120" s="121"/>
    </row>
    <row r="121" ht="15.75" customHeight="1">
      <c r="A121" s="118"/>
      <c r="B121" s="119"/>
      <c r="C121" s="123"/>
      <c r="D121" s="124"/>
      <c r="E121" s="120"/>
      <c r="F121" s="120"/>
      <c r="G121" s="120"/>
      <c r="H121" s="121"/>
      <c r="I121" s="121"/>
      <c r="J121" s="121"/>
      <c r="K121" s="121"/>
      <c r="L121" s="121"/>
      <c r="M121" s="121"/>
      <c r="N121" s="121"/>
      <c r="O121" s="121"/>
      <c r="P121" s="121"/>
      <c r="Q121" s="121"/>
      <c r="R121" s="121"/>
      <c r="S121" s="121"/>
      <c r="T121" s="121"/>
      <c r="U121" s="121"/>
      <c r="V121" s="121"/>
      <c r="W121" s="121"/>
      <c r="X121" s="121"/>
      <c r="Y121" s="121"/>
    </row>
    <row r="122" ht="15.75" customHeight="1">
      <c r="A122" s="118"/>
      <c r="B122" s="119"/>
      <c r="C122" s="123"/>
      <c r="D122" s="124"/>
      <c r="E122" s="120"/>
      <c r="F122" s="120"/>
      <c r="G122" s="120"/>
      <c r="H122" s="121"/>
      <c r="I122" s="121"/>
      <c r="J122" s="121"/>
      <c r="K122" s="121"/>
      <c r="L122" s="121"/>
      <c r="M122" s="121"/>
      <c r="N122" s="121"/>
      <c r="O122" s="121"/>
      <c r="P122" s="121"/>
      <c r="Q122" s="121"/>
      <c r="R122" s="121"/>
      <c r="S122" s="121"/>
      <c r="T122" s="121"/>
      <c r="U122" s="121"/>
      <c r="V122" s="121"/>
      <c r="W122" s="121"/>
      <c r="X122" s="121"/>
      <c r="Y122" s="121"/>
    </row>
    <row r="123" ht="15.75" customHeight="1">
      <c r="A123" s="118"/>
      <c r="B123" s="119"/>
      <c r="C123" s="123"/>
      <c r="D123" s="124"/>
      <c r="E123" s="120"/>
      <c r="F123" s="120"/>
      <c r="G123" s="120"/>
      <c r="H123" s="121"/>
      <c r="I123" s="121"/>
      <c r="J123" s="121"/>
      <c r="K123" s="121"/>
      <c r="L123" s="121"/>
      <c r="M123" s="121"/>
      <c r="N123" s="121"/>
      <c r="O123" s="121"/>
      <c r="P123" s="121"/>
      <c r="Q123" s="121"/>
      <c r="R123" s="121"/>
      <c r="S123" s="121"/>
      <c r="T123" s="121"/>
      <c r="U123" s="121"/>
      <c r="V123" s="121"/>
      <c r="W123" s="121"/>
      <c r="X123" s="121"/>
      <c r="Y123" s="121"/>
    </row>
    <row r="124" ht="15.75" customHeight="1">
      <c r="A124" s="118"/>
      <c r="B124" s="119"/>
      <c r="C124" s="123"/>
      <c r="D124" s="124"/>
      <c r="E124" s="120"/>
      <c r="F124" s="120"/>
      <c r="G124" s="120"/>
      <c r="H124" s="121"/>
      <c r="I124" s="121"/>
      <c r="J124" s="121"/>
      <c r="K124" s="121"/>
      <c r="L124" s="121"/>
      <c r="M124" s="121"/>
      <c r="N124" s="121"/>
      <c r="O124" s="121"/>
      <c r="P124" s="121"/>
      <c r="Q124" s="121"/>
      <c r="R124" s="121"/>
      <c r="S124" s="121"/>
      <c r="T124" s="121"/>
      <c r="U124" s="121"/>
      <c r="V124" s="121"/>
      <c r="W124" s="121"/>
      <c r="X124" s="121"/>
      <c r="Y124" s="121"/>
    </row>
    <row r="125" ht="15.75" customHeight="1">
      <c r="A125" s="118"/>
      <c r="B125" s="119"/>
      <c r="C125" s="123"/>
      <c r="D125" s="124"/>
      <c r="E125" s="120"/>
      <c r="F125" s="120"/>
      <c r="G125" s="120"/>
      <c r="H125" s="121"/>
      <c r="I125" s="121"/>
      <c r="J125" s="121"/>
      <c r="K125" s="121"/>
      <c r="L125" s="121"/>
      <c r="M125" s="121"/>
      <c r="N125" s="121"/>
      <c r="O125" s="121"/>
      <c r="P125" s="121"/>
      <c r="Q125" s="121"/>
      <c r="R125" s="121"/>
      <c r="S125" s="121"/>
      <c r="T125" s="121"/>
      <c r="U125" s="121"/>
      <c r="V125" s="121"/>
      <c r="W125" s="121"/>
      <c r="X125" s="121"/>
      <c r="Y125" s="121"/>
    </row>
    <row r="126" ht="15.75" customHeight="1">
      <c r="A126" s="118"/>
      <c r="B126" s="119"/>
      <c r="C126" s="123"/>
      <c r="D126" s="124"/>
      <c r="E126" s="120"/>
      <c r="F126" s="120"/>
      <c r="G126" s="120"/>
      <c r="H126" s="121"/>
      <c r="I126" s="121"/>
      <c r="J126" s="121"/>
      <c r="K126" s="121"/>
      <c r="L126" s="121"/>
      <c r="M126" s="121"/>
      <c r="N126" s="121"/>
      <c r="O126" s="121"/>
      <c r="P126" s="121"/>
      <c r="Q126" s="121"/>
      <c r="R126" s="121"/>
      <c r="S126" s="121"/>
      <c r="T126" s="121"/>
      <c r="U126" s="121"/>
      <c r="V126" s="121"/>
      <c r="W126" s="121"/>
      <c r="X126" s="121"/>
      <c r="Y126" s="121"/>
    </row>
    <row r="127" ht="15.75" customHeight="1">
      <c r="A127" s="118"/>
      <c r="B127" s="119"/>
      <c r="C127" s="123"/>
      <c r="D127" s="124"/>
      <c r="E127" s="120"/>
      <c r="F127" s="120"/>
      <c r="G127" s="120"/>
      <c r="H127" s="121"/>
      <c r="I127" s="121"/>
      <c r="J127" s="121"/>
      <c r="K127" s="121"/>
      <c r="L127" s="121"/>
      <c r="M127" s="121"/>
      <c r="N127" s="121"/>
      <c r="O127" s="121"/>
      <c r="P127" s="121"/>
      <c r="Q127" s="121"/>
      <c r="R127" s="121"/>
      <c r="S127" s="121"/>
      <c r="T127" s="121"/>
      <c r="U127" s="121"/>
      <c r="V127" s="121"/>
      <c r="W127" s="121"/>
      <c r="X127" s="121"/>
      <c r="Y127" s="121"/>
    </row>
    <row r="128" ht="15.75" customHeight="1">
      <c r="A128" s="118"/>
      <c r="B128" s="119"/>
      <c r="C128" s="123"/>
      <c r="D128" s="124"/>
      <c r="E128" s="120"/>
      <c r="F128" s="120"/>
      <c r="G128" s="120"/>
      <c r="H128" s="121"/>
      <c r="I128" s="121"/>
      <c r="J128" s="121"/>
      <c r="K128" s="121"/>
      <c r="L128" s="121"/>
      <c r="M128" s="121"/>
      <c r="N128" s="121"/>
      <c r="O128" s="121"/>
      <c r="P128" s="121"/>
      <c r="Q128" s="121"/>
      <c r="R128" s="121"/>
      <c r="S128" s="121"/>
      <c r="T128" s="121"/>
      <c r="U128" s="121"/>
      <c r="V128" s="121"/>
      <c r="W128" s="121"/>
      <c r="X128" s="121"/>
      <c r="Y128" s="121"/>
    </row>
    <row r="129" ht="15.75" customHeight="1">
      <c r="A129" s="118"/>
      <c r="B129" s="119"/>
      <c r="C129" s="123"/>
      <c r="D129" s="124"/>
      <c r="E129" s="120"/>
      <c r="F129" s="120"/>
      <c r="G129" s="120"/>
      <c r="H129" s="121"/>
      <c r="I129" s="121"/>
      <c r="J129" s="121"/>
      <c r="K129" s="121"/>
      <c r="L129" s="121"/>
      <c r="M129" s="121"/>
      <c r="N129" s="121"/>
      <c r="O129" s="121"/>
      <c r="P129" s="121"/>
      <c r="Q129" s="121"/>
      <c r="R129" s="121"/>
      <c r="S129" s="121"/>
      <c r="T129" s="121"/>
      <c r="U129" s="121"/>
      <c r="V129" s="121"/>
      <c r="W129" s="121"/>
      <c r="X129" s="121"/>
      <c r="Y129" s="121"/>
    </row>
    <row r="130" ht="15.75" customHeight="1">
      <c r="A130" s="118"/>
      <c r="B130" s="119"/>
      <c r="C130" s="123"/>
      <c r="D130" s="124"/>
      <c r="E130" s="120"/>
      <c r="F130" s="120"/>
      <c r="G130" s="120"/>
      <c r="H130" s="121"/>
      <c r="I130" s="121"/>
      <c r="J130" s="121"/>
      <c r="K130" s="121"/>
      <c r="L130" s="121"/>
      <c r="M130" s="121"/>
      <c r="N130" s="121"/>
      <c r="O130" s="121"/>
      <c r="P130" s="121"/>
      <c r="Q130" s="121"/>
      <c r="R130" s="121"/>
      <c r="S130" s="121"/>
      <c r="T130" s="121"/>
      <c r="U130" s="121"/>
      <c r="V130" s="121"/>
      <c r="W130" s="121"/>
      <c r="X130" s="121"/>
      <c r="Y130" s="121"/>
    </row>
    <row r="131" ht="15.75" customHeight="1">
      <c r="A131" s="118"/>
      <c r="B131" s="119"/>
      <c r="C131" s="123"/>
      <c r="D131" s="124"/>
      <c r="E131" s="120"/>
      <c r="F131" s="120"/>
      <c r="G131" s="120"/>
      <c r="H131" s="121"/>
      <c r="I131" s="121"/>
      <c r="J131" s="121"/>
      <c r="K131" s="121"/>
      <c r="L131" s="121"/>
      <c r="M131" s="121"/>
      <c r="N131" s="121"/>
      <c r="O131" s="121"/>
      <c r="P131" s="121"/>
      <c r="Q131" s="121"/>
      <c r="R131" s="121"/>
      <c r="S131" s="121"/>
      <c r="T131" s="121"/>
      <c r="U131" s="121"/>
      <c r="V131" s="121"/>
      <c r="W131" s="121"/>
      <c r="X131" s="121"/>
      <c r="Y131" s="121"/>
    </row>
    <row r="132" ht="15.75" customHeight="1">
      <c r="A132" s="118"/>
      <c r="B132" s="119"/>
      <c r="C132" s="123"/>
      <c r="D132" s="124"/>
      <c r="E132" s="120"/>
      <c r="F132" s="120"/>
      <c r="G132" s="120"/>
      <c r="H132" s="121"/>
      <c r="I132" s="121"/>
      <c r="J132" s="121"/>
      <c r="K132" s="121"/>
      <c r="L132" s="121"/>
      <c r="M132" s="121"/>
      <c r="N132" s="121"/>
      <c r="O132" s="121"/>
      <c r="P132" s="121"/>
      <c r="Q132" s="121"/>
      <c r="R132" s="121"/>
      <c r="S132" s="121"/>
      <c r="T132" s="121"/>
      <c r="U132" s="121"/>
      <c r="V132" s="121"/>
      <c r="W132" s="121"/>
      <c r="X132" s="121"/>
      <c r="Y132" s="121"/>
    </row>
    <row r="133" ht="36.75" customHeight="1">
      <c r="A133" s="106" t="s">
        <v>58</v>
      </c>
      <c r="B133" s="107"/>
      <c r="C133" s="108" t="s">
        <v>59</v>
      </c>
      <c r="D133" s="109" t="s">
        <v>60</v>
      </c>
      <c r="E133" s="109" t="s">
        <v>61</v>
      </c>
      <c r="F133" s="109" t="s">
        <v>62</v>
      </c>
      <c r="G133" s="109" t="s">
        <v>63</v>
      </c>
      <c r="H133" s="110"/>
      <c r="I133" s="110"/>
      <c r="J133" s="110"/>
      <c r="K133" s="110"/>
      <c r="L133" s="110"/>
      <c r="M133" s="110"/>
      <c r="N133" s="110"/>
      <c r="O133" s="110"/>
      <c r="P133" s="110"/>
      <c r="Q133" s="110"/>
      <c r="R133" s="110"/>
      <c r="S133" s="110"/>
      <c r="T133" s="110"/>
      <c r="U133" s="110"/>
      <c r="V133" s="110"/>
      <c r="W133" s="110"/>
      <c r="X133" s="110"/>
      <c r="Y133" s="110"/>
    </row>
    <row r="134" ht="15.75" customHeight="1">
      <c r="A134" s="111"/>
      <c r="B134" s="112"/>
      <c r="C134" s="113"/>
      <c r="D134" s="124"/>
      <c r="E134" s="115" t="s">
        <v>65</v>
      </c>
      <c r="F134" s="116"/>
      <c r="G134" s="116"/>
      <c r="H134" s="117"/>
      <c r="I134" s="117"/>
      <c r="J134" s="117"/>
      <c r="K134" s="117"/>
      <c r="L134" s="117"/>
      <c r="M134" s="117"/>
      <c r="N134" s="117"/>
      <c r="O134" s="117"/>
      <c r="P134" s="117"/>
      <c r="Q134" s="117"/>
      <c r="R134" s="117"/>
      <c r="S134" s="117"/>
      <c r="T134" s="117"/>
      <c r="U134" s="117"/>
      <c r="V134" s="117"/>
      <c r="W134" s="117"/>
      <c r="X134" s="117"/>
      <c r="Y134" s="117"/>
    </row>
    <row r="135" ht="15.75" customHeight="1">
      <c r="A135" s="118"/>
      <c r="B135" s="119"/>
      <c r="C135" s="113"/>
      <c r="D135" s="124"/>
      <c r="E135" s="120"/>
      <c r="F135" s="120"/>
      <c r="G135" s="120"/>
      <c r="H135" s="121"/>
      <c r="I135" s="121"/>
      <c r="J135" s="121"/>
      <c r="K135" s="121"/>
      <c r="L135" s="121"/>
      <c r="M135" s="121"/>
      <c r="N135" s="121"/>
      <c r="O135" s="121"/>
      <c r="P135" s="121"/>
      <c r="Q135" s="121"/>
      <c r="R135" s="121"/>
      <c r="S135" s="121"/>
      <c r="T135" s="121"/>
      <c r="U135" s="121"/>
      <c r="V135" s="121"/>
      <c r="W135" s="121"/>
      <c r="X135" s="121"/>
      <c r="Y135" s="121"/>
    </row>
    <row r="136" ht="15.75" customHeight="1">
      <c r="A136" s="118"/>
      <c r="B136" s="119"/>
      <c r="C136" s="123"/>
      <c r="D136" s="124"/>
      <c r="E136" s="120"/>
      <c r="F136" s="120"/>
      <c r="G136" s="120"/>
      <c r="H136" s="121"/>
      <c r="I136" s="121"/>
      <c r="J136" s="121"/>
      <c r="K136" s="121"/>
      <c r="L136" s="121"/>
      <c r="M136" s="121"/>
      <c r="N136" s="121"/>
      <c r="O136" s="121"/>
      <c r="P136" s="121"/>
      <c r="Q136" s="121"/>
      <c r="R136" s="121"/>
      <c r="S136" s="121"/>
      <c r="T136" s="121"/>
      <c r="U136" s="121"/>
      <c r="V136" s="121"/>
      <c r="W136" s="121"/>
      <c r="X136" s="121"/>
      <c r="Y136" s="121"/>
    </row>
    <row r="137" ht="15.75" customHeight="1">
      <c r="A137" s="118"/>
      <c r="B137" s="119"/>
      <c r="C137" s="123"/>
      <c r="D137" s="124"/>
      <c r="E137" s="120"/>
      <c r="F137" s="120"/>
      <c r="G137" s="120"/>
      <c r="H137" s="121"/>
      <c r="I137" s="121"/>
      <c r="J137" s="121"/>
      <c r="K137" s="121"/>
      <c r="L137" s="121"/>
      <c r="M137" s="121"/>
      <c r="N137" s="121"/>
      <c r="O137" s="121"/>
      <c r="P137" s="121"/>
      <c r="Q137" s="121"/>
      <c r="R137" s="121"/>
      <c r="S137" s="121"/>
      <c r="T137" s="121"/>
      <c r="U137" s="121"/>
      <c r="V137" s="121"/>
      <c r="W137" s="121"/>
      <c r="X137" s="121"/>
      <c r="Y137" s="121"/>
    </row>
    <row r="138" ht="15.75" customHeight="1">
      <c r="A138" s="118"/>
      <c r="B138" s="119"/>
      <c r="C138" s="123"/>
      <c r="D138" s="124"/>
      <c r="E138" s="120"/>
      <c r="F138" s="120"/>
      <c r="G138" s="120"/>
      <c r="H138" s="121"/>
      <c r="I138" s="121"/>
      <c r="J138" s="121"/>
      <c r="K138" s="121"/>
      <c r="L138" s="121"/>
      <c r="M138" s="121"/>
      <c r="N138" s="121"/>
      <c r="O138" s="121"/>
      <c r="P138" s="121"/>
      <c r="Q138" s="121"/>
      <c r="R138" s="121"/>
      <c r="S138" s="121"/>
      <c r="T138" s="121"/>
      <c r="U138" s="121"/>
      <c r="V138" s="121"/>
      <c r="W138" s="121"/>
      <c r="X138" s="121"/>
      <c r="Y138" s="121"/>
    </row>
    <row r="139" ht="15.75" customHeight="1">
      <c r="A139" s="118"/>
      <c r="B139" s="119"/>
      <c r="C139" s="123"/>
      <c r="D139" s="124"/>
      <c r="E139" s="120"/>
      <c r="F139" s="120"/>
      <c r="G139" s="120"/>
      <c r="H139" s="121"/>
      <c r="I139" s="121"/>
      <c r="J139" s="121"/>
      <c r="K139" s="121"/>
      <c r="L139" s="121"/>
      <c r="M139" s="121"/>
      <c r="N139" s="121"/>
      <c r="O139" s="121"/>
      <c r="P139" s="121"/>
      <c r="Q139" s="121"/>
      <c r="R139" s="121"/>
      <c r="S139" s="121"/>
      <c r="T139" s="121"/>
      <c r="U139" s="121"/>
      <c r="V139" s="121"/>
      <c r="W139" s="121"/>
      <c r="X139" s="121"/>
      <c r="Y139" s="121"/>
    </row>
    <row r="140" ht="15.75" customHeight="1">
      <c r="A140" s="118"/>
      <c r="B140" s="119"/>
      <c r="C140" s="123"/>
      <c r="D140" s="124"/>
      <c r="E140" s="120"/>
      <c r="F140" s="120"/>
      <c r="G140" s="120"/>
      <c r="H140" s="121"/>
      <c r="I140" s="121"/>
      <c r="J140" s="121"/>
      <c r="K140" s="121"/>
      <c r="L140" s="121"/>
      <c r="M140" s="121"/>
      <c r="N140" s="121"/>
      <c r="O140" s="121"/>
      <c r="P140" s="121"/>
      <c r="Q140" s="121"/>
      <c r="R140" s="121"/>
      <c r="S140" s="121"/>
      <c r="T140" s="121"/>
      <c r="U140" s="121"/>
      <c r="V140" s="121"/>
      <c r="W140" s="121"/>
      <c r="X140" s="121"/>
      <c r="Y140" s="121"/>
    </row>
    <row r="141" ht="15.75" customHeight="1">
      <c r="A141" s="118"/>
      <c r="B141" s="119"/>
      <c r="C141" s="123"/>
      <c r="D141" s="124"/>
      <c r="E141" s="120"/>
      <c r="F141" s="120"/>
      <c r="G141" s="120"/>
      <c r="H141" s="121"/>
      <c r="I141" s="121"/>
      <c r="J141" s="121"/>
      <c r="K141" s="121"/>
      <c r="L141" s="121"/>
      <c r="M141" s="121"/>
      <c r="N141" s="121"/>
      <c r="O141" s="121"/>
      <c r="P141" s="121"/>
      <c r="Q141" s="121"/>
      <c r="R141" s="121"/>
      <c r="S141" s="121"/>
      <c r="T141" s="121"/>
      <c r="U141" s="121"/>
      <c r="V141" s="121"/>
      <c r="W141" s="121"/>
      <c r="X141" s="121"/>
      <c r="Y141" s="121"/>
    </row>
    <row r="142" ht="15.75" customHeight="1">
      <c r="A142" s="118"/>
      <c r="B142" s="119"/>
      <c r="C142" s="123"/>
      <c r="D142" s="124"/>
      <c r="E142" s="120"/>
      <c r="F142" s="120"/>
      <c r="G142" s="120"/>
      <c r="H142" s="121"/>
      <c r="I142" s="121"/>
      <c r="J142" s="121"/>
      <c r="K142" s="121"/>
      <c r="L142" s="121"/>
      <c r="M142" s="121"/>
      <c r="N142" s="121"/>
      <c r="O142" s="121"/>
      <c r="P142" s="121"/>
      <c r="Q142" s="121"/>
      <c r="R142" s="121"/>
      <c r="S142" s="121"/>
      <c r="T142" s="121"/>
      <c r="U142" s="121"/>
      <c r="V142" s="121"/>
      <c r="W142" s="121"/>
      <c r="X142" s="121"/>
      <c r="Y142" s="121"/>
    </row>
    <row r="143" ht="15.75" customHeight="1">
      <c r="A143" s="118"/>
      <c r="B143" s="119"/>
      <c r="C143" s="123"/>
      <c r="D143" s="124"/>
      <c r="E143" s="120"/>
      <c r="F143" s="120"/>
      <c r="G143" s="120"/>
      <c r="H143" s="121"/>
      <c r="I143" s="121"/>
      <c r="J143" s="121"/>
      <c r="K143" s="121"/>
      <c r="L143" s="121"/>
      <c r="M143" s="121"/>
      <c r="N143" s="121"/>
      <c r="O143" s="121"/>
      <c r="P143" s="121"/>
      <c r="Q143" s="121"/>
      <c r="R143" s="121"/>
      <c r="S143" s="121"/>
      <c r="T143" s="121"/>
      <c r="U143" s="121"/>
      <c r="V143" s="121"/>
      <c r="W143" s="121"/>
      <c r="X143" s="121"/>
      <c r="Y143" s="121"/>
    </row>
    <row r="144" ht="15.75" customHeight="1">
      <c r="A144" s="118"/>
      <c r="B144" s="119"/>
      <c r="C144" s="123"/>
      <c r="D144" s="124"/>
      <c r="E144" s="120"/>
      <c r="F144" s="120"/>
      <c r="G144" s="120"/>
      <c r="H144" s="121"/>
      <c r="I144" s="121"/>
      <c r="J144" s="121"/>
      <c r="K144" s="121"/>
      <c r="L144" s="121"/>
      <c r="M144" s="121"/>
      <c r="N144" s="121"/>
      <c r="O144" s="121"/>
      <c r="P144" s="121"/>
      <c r="Q144" s="121"/>
      <c r="R144" s="121"/>
      <c r="S144" s="121"/>
      <c r="T144" s="121"/>
      <c r="U144" s="121"/>
      <c r="V144" s="121"/>
      <c r="W144" s="121"/>
      <c r="X144" s="121"/>
      <c r="Y144" s="121"/>
    </row>
    <row r="145" ht="15.75" customHeight="1">
      <c r="A145" s="118"/>
      <c r="B145" s="119"/>
      <c r="C145" s="123"/>
      <c r="D145" s="124"/>
      <c r="E145" s="120"/>
      <c r="F145" s="120"/>
      <c r="G145" s="120"/>
      <c r="H145" s="121"/>
      <c r="I145" s="121"/>
      <c r="J145" s="121"/>
      <c r="K145" s="121"/>
      <c r="L145" s="121"/>
      <c r="M145" s="121"/>
      <c r="N145" s="121"/>
      <c r="O145" s="121"/>
      <c r="P145" s="121"/>
      <c r="Q145" s="121"/>
      <c r="R145" s="121"/>
      <c r="S145" s="121"/>
      <c r="T145" s="121"/>
      <c r="U145" s="121"/>
      <c r="V145" s="121"/>
      <c r="W145" s="121"/>
      <c r="X145" s="121"/>
      <c r="Y145" s="121"/>
    </row>
    <row r="146" ht="15.75" customHeight="1">
      <c r="A146" s="118"/>
      <c r="B146" s="119"/>
      <c r="C146" s="123"/>
      <c r="D146" s="124"/>
      <c r="E146" s="120"/>
      <c r="F146" s="120"/>
      <c r="G146" s="120"/>
      <c r="H146" s="121"/>
      <c r="I146" s="121"/>
      <c r="J146" s="121"/>
      <c r="K146" s="121"/>
      <c r="L146" s="121"/>
      <c r="M146" s="121"/>
      <c r="N146" s="121"/>
      <c r="O146" s="121"/>
      <c r="P146" s="121"/>
      <c r="Q146" s="121"/>
      <c r="R146" s="121"/>
      <c r="S146" s="121"/>
      <c r="T146" s="121"/>
      <c r="U146" s="121"/>
      <c r="V146" s="121"/>
      <c r="W146" s="121"/>
      <c r="X146" s="121"/>
      <c r="Y146" s="121"/>
    </row>
    <row r="147" ht="15.75" customHeight="1">
      <c r="A147" s="118"/>
      <c r="B147" s="119"/>
      <c r="C147" s="123"/>
      <c r="D147" s="124"/>
      <c r="E147" s="120"/>
      <c r="F147" s="120"/>
      <c r="G147" s="120"/>
      <c r="H147" s="121"/>
      <c r="I147" s="121"/>
      <c r="J147" s="121"/>
      <c r="K147" s="121"/>
      <c r="L147" s="121"/>
      <c r="M147" s="121"/>
      <c r="N147" s="121"/>
      <c r="O147" s="121"/>
      <c r="P147" s="121"/>
      <c r="Q147" s="121"/>
      <c r="R147" s="121"/>
      <c r="S147" s="121"/>
      <c r="T147" s="121"/>
      <c r="U147" s="121"/>
      <c r="V147" s="121"/>
      <c r="W147" s="121"/>
      <c r="X147" s="121"/>
      <c r="Y147" s="121"/>
    </row>
    <row r="148" ht="15.75" customHeight="1">
      <c r="A148" s="118"/>
      <c r="B148" s="119"/>
      <c r="C148" s="123"/>
      <c r="D148" s="124"/>
      <c r="E148" s="120"/>
      <c r="F148" s="120"/>
      <c r="G148" s="120"/>
      <c r="H148" s="121"/>
      <c r="I148" s="121"/>
      <c r="J148" s="121"/>
      <c r="K148" s="121"/>
      <c r="L148" s="121"/>
      <c r="M148" s="121"/>
      <c r="N148" s="121"/>
      <c r="O148" s="121"/>
      <c r="P148" s="121"/>
      <c r="Q148" s="121"/>
      <c r="R148" s="121"/>
      <c r="S148" s="121"/>
      <c r="T148" s="121"/>
      <c r="U148" s="121"/>
      <c r="V148" s="121"/>
      <c r="W148" s="121"/>
      <c r="X148" s="121"/>
      <c r="Y148" s="121"/>
    </row>
    <row r="149" ht="36.75" customHeight="1">
      <c r="A149" s="106" t="s">
        <v>58</v>
      </c>
      <c r="B149" s="107"/>
      <c r="C149" s="108" t="s">
        <v>59</v>
      </c>
      <c r="D149" s="109" t="s">
        <v>60</v>
      </c>
      <c r="E149" s="109" t="s">
        <v>61</v>
      </c>
      <c r="F149" s="109" t="s">
        <v>62</v>
      </c>
      <c r="G149" s="109" t="s">
        <v>63</v>
      </c>
      <c r="H149" s="110"/>
      <c r="I149" s="110"/>
      <c r="J149" s="110"/>
      <c r="K149" s="110"/>
      <c r="L149" s="110"/>
      <c r="M149" s="110"/>
      <c r="N149" s="110"/>
      <c r="O149" s="110"/>
      <c r="P149" s="110"/>
      <c r="Q149" s="110"/>
      <c r="R149" s="110"/>
      <c r="S149" s="110"/>
      <c r="T149" s="110"/>
      <c r="U149" s="110"/>
      <c r="V149" s="110"/>
      <c r="W149" s="110"/>
      <c r="X149" s="110"/>
      <c r="Y149" s="110"/>
    </row>
    <row r="150" ht="15.75" customHeight="1">
      <c r="A150" s="111"/>
      <c r="B150" s="112"/>
      <c r="C150" s="113"/>
      <c r="D150" s="124"/>
      <c r="E150" s="115" t="s">
        <v>65</v>
      </c>
      <c r="F150" s="116"/>
      <c r="G150" s="116"/>
      <c r="H150" s="117"/>
      <c r="I150" s="117"/>
      <c r="J150" s="117"/>
      <c r="K150" s="117"/>
      <c r="L150" s="117"/>
      <c r="M150" s="117"/>
      <c r="N150" s="117"/>
      <c r="O150" s="117"/>
      <c r="P150" s="117"/>
      <c r="Q150" s="117"/>
      <c r="R150" s="117"/>
      <c r="S150" s="117"/>
      <c r="T150" s="117"/>
      <c r="U150" s="117"/>
      <c r="V150" s="117"/>
      <c r="W150" s="117"/>
      <c r="X150" s="117"/>
      <c r="Y150" s="117"/>
    </row>
    <row r="151" ht="15.75" customHeight="1">
      <c r="A151" s="118"/>
      <c r="B151" s="119"/>
      <c r="C151" s="113"/>
      <c r="D151" s="124"/>
      <c r="E151" s="120"/>
      <c r="F151" s="120"/>
      <c r="G151" s="120"/>
      <c r="H151" s="121"/>
      <c r="I151" s="121"/>
      <c r="J151" s="121"/>
      <c r="K151" s="121"/>
      <c r="L151" s="121"/>
      <c r="M151" s="121"/>
      <c r="N151" s="121"/>
      <c r="O151" s="121"/>
      <c r="P151" s="121"/>
      <c r="Q151" s="121"/>
      <c r="R151" s="121"/>
      <c r="S151" s="121"/>
      <c r="T151" s="121"/>
      <c r="U151" s="121"/>
      <c r="V151" s="121"/>
      <c r="W151" s="121"/>
      <c r="X151" s="121"/>
      <c r="Y151" s="121"/>
    </row>
    <row r="152" ht="15.75" customHeight="1">
      <c r="A152" s="118"/>
      <c r="B152" s="119"/>
      <c r="C152" s="123"/>
      <c r="D152" s="124"/>
      <c r="E152" s="120"/>
      <c r="F152" s="120"/>
      <c r="G152" s="120"/>
      <c r="H152" s="121"/>
      <c r="I152" s="121"/>
      <c r="J152" s="121"/>
      <c r="K152" s="121"/>
      <c r="L152" s="121"/>
      <c r="M152" s="121"/>
      <c r="N152" s="121"/>
      <c r="O152" s="121"/>
      <c r="P152" s="121"/>
      <c r="Q152" s="121"/>
      <c r="R152" s="121"/>
      <c r="S152" s="121"/>
      <c r="T152" s="121"/>
      <c r="U152" s="121"/>
      <c r="V152" s="121"/>
      <c r="W152" s="121"/>
      <c r="X152" s="121"/>
      <c r="Y152" s="121"/>
    </row>
    <row r="153" ht="15.75" customHeight="1">
      <c r="A153" s="118"/>
      <c r="B153" s="119"/>
      <c r="C153" s="123"/>
      <c r="D153" s="124"/>
      <c r="E153" s="120"/>
      <c r="F153" s="120"/>
      <c r="G153" s="120"/>
      <c r="H153" s="121"/>
      <c r="I153" s="121"/>
      <c r="J153" s="121"/>
      <c r="K153" s="121"/>
      <c r="L153" s="121"/>
      <c r="M153" s="121"/>
      <c r="N153" s="121"/>
      <c r="O153" s="121"/>
      <c r="P153" s="121"/>
      <c r="Q153" s="121"/>
      <c r="R153" s="121"/>
      <c r="S153" s="121"/>
      <c r="T153" s="121"/>
      <c r="U153" s="121"/>
      <c r="V153" s="121"/>
      <c r="W153" s="121"/>
      <c r="X153" s="121"/>
      <c r="Y153" s="121"/>
    </row>
    <row r="154" ht="15.75" customHeight="1">
      <c r="A154" s="118"/>
      <c r="B154" s="119"/>
      <c r="C154" s="123"/>
      <c r="D154" s="124"/>
      <c r="E154" s="120"/>
      <c r="F154" s="120"/>
      <c r="G154" s="120"/>
      <c r="H154" s="121"/>
      <c r="I154" s="121"/>
      <c r="J154" s="121"/>
      <c r="K154" s="121"/>
      <c r="L154" s="121"/>
      <c r="M154" s="121"/>
      <c r="N154" s="121"/>
      <c r="O154" s="121"/>
      <c r="P154" s="121"/>
      <c r="Q154" s="121"/>
      <c r="R154" s="121"/>
      <c r="S154" s="121"/>
      <c r="T154" s="121"/>
      <c r="U154" s="121"/>
      <c r="V154" s="121"/>
      <c r="W154" s="121"/>
      <c r="X154" s="121"/>
      <c r="Y154" s="121"/>
    </row>
    <row r="155" ht="15.75" customHeight="1">
      <c r="A155" s="118"/>
      <c r="B155" s="119"/>
      <c r="C155" s="123"/>
      <c r="D155" s="124"/>
      <c r="E155" s="120"/>
      <c r="F155" s="120"/>
      <c r="G155" s="120"/>
      <c r="H155" s="121"/>
      <c r="I155" s="121"/>
      <c r="J155" s="121"/>
      <c r="K155" s="121"/>
      <c r="L155" s="121"/>
      <c r="M155" s="121"/>
      <c r="N155" s="121"/>
      <c r="O155" s="121"/>
      <c r="P155" s="121"/>
      <c r="Q155" s="121"/>
      <c r="R155" s="121"/>
      <c r="S155" s="121"/>
      <c r="T155" s="121"/>
      <c r="U155" s="121"/>
      <c r="V155" s="121"/>
      <c r="W155" s="121"/>
      <c r="X155" s="121"/>
      <c r="Y155" s="121"/>
    </row>
    <row r="156" ht="15.75" customHeight="1">
      <c r="A156" s="118"/>
      <c r="B156" s="119"/>
      <c r="C156" s="123"/>
      <c r="D156" s="124"/>
      <c r="E156" s="120"/>
      <c r="F156" s="120"/>
      <c r="G156" s="120"/>
      <c r="H156" s="121"/>
      <c r="I156" s="121"/>
      <c r="J156" s="121"/>
      <c r="K156" s="121"/>
      <c r="L156" s="121"/>
      <c r="M156" s="121"/>
      <c r="N156" s="121"/>
      <c r="O156" s="121"/>
      <c r="P156" s="121"/>
      <c r="Q156" s="121"/>
      <c r="R156" s="121"/>
      <c r="S156" s="121"/>
      <c r="T156" s="121"/>
      <c r="U156" s="121"/>
      <c r="V156" s="121"/>
      <c r="W156" s="121"/>
      <c r="X156" s="121"/>
      <c r="Y156" s="121"/>
    </row>
    <row r="157" ht="15.75" customHeight="1">
      <c r="A157" s="118"/>
      <c r="B157" s="119"/>
      <c r="C157" s="123"/>
      <c r="D157" s="124"/>
      <c r="E157" s="120"/>
      <c r="F157" s="120"/>
      <c r="G157" s="120"/>
      <c r="H157" s="121"/>
      <c r="I157" s="121"/>
      <c r="J157" s="121"/>
      <c r="K157" s="121"/>
      <c r="L157" s="121"/>
      <c r="M157" s="121"/>
      <c r="N157" s="121"/>
      <c r="O157" s="121"/>
      <c r="P157" s="121"/>
      <c r="Q157" s="121"/>
      <c r="R157" s="121"/>
      <c r="S157" s="121"/>
      <c r="T157" s="121"/>
      <c r="U157" s="121"/>
      <c r="V157" s="121"/>
      <c r="W157" s="121"/>
      <c r="X157" s="121"/>
      <c r="Y157" s="121"/>
    </row>
    <row r="158" ht="15.75" customHeight="1">
      <c r="A158" s="118"/>
      <c r="B158" s="119"/>
      <c r="C158" s="123"/>
      <c r="D158" s="124"/>
      <c r="E158" s="120"/>
      <c r="F158" s="120"/>
      <c r="G158" s="120"/>
      <c r="H158" s="121"/>
      <c r="I158" s="121"/>
      <c r="J158" s="121"/>
      <c r="K158" s="121"/>
      <c r="L158" s="121"/>
      <c r="M158" s="121"/>
      <c r="N158" s="121"/>
      <c r="O158" s="121"/>
      <c r="P158" s="121"/>
      <c r="Q158" s="121"/>
      <c r="R158" s="121"/>
      <c r="S158" s="121"/>
      <c r="T158" s="121"/>
      <c r="U158" s="121"/>
      <c r="V158" s="121"/>
      <c r="W158" s="121"/>
      <c r="X158" s="121"/>
      <c r="Y158" s="121"/>
    </row>
    <row r="159" ht="15.75" customHeight="1">
      <c r="A159" s="118"/>
      <c r="B159" s="119"/>
      <c r="C159" s="123"/>
      <c r="D159" s="124"/>
      <c r="E159" s="120"/>
      <c r="F159" s="120"/>
      <c r="G159" s="120"/>
      <c r="H159" s="121"/>
      <c r="I159" s="121"/>
      <c r="J159" s="121"/>
      <c r="K159" s="121"/>
      <c r="L159" s="121"/>
      <c r="M159" s="121"/>
      <c r="N159" s="121"/>
      <c r="O159" s="121"/>
      <c r="P159" s="121"/>
      <c r="Q159" s="121"/>
      <c r="R159" s="121"/>
      <c r="S159" s="121"/>
      <c r="T159" s="121"/>
      <c r="U159" s="121"/>
      <c r="V159" s="121"/>
      <c r="W159" s="121"/>
      <c r="X159" s="121"/>
      <c r="Y159" s="121"/>
    </row>
    <row r="160" ht="15.75" customHeight="1">
      <c r="A160" s="118"/>
      <c r="B160" s="119"/>
      <c r="C160" s="123"/>
      <c r="D160" s="124"/>
      <c r="E160" s="120"/>
      <c r="F160" s="120"/>
      <c r="G160" s="120"/>
      <c r="H160" s="121"/>
      <c r="I160" s="121"/>
      <c r="J160" s="121"/>
      <c r="K160" s="121"/>
      <c r="L160" s="121"/>
      <c r="M160" s="121"/>
      <c r="N160" s="121"/>
      <c r="O160" s="121"/>
      <c r="P160" s="121"/>
      <c r="Q160" s="121"/>
      <c r="R160" s="121"/>
      <c r="S160" s="121"/>
      <c r="T160" s="121"/>
      <c r="U160" s="121"/>
      <c r="V160" s="121"/>
      <c r="W160" s="121"/>
      <c r="X160" s="121"/>
      <c r="Y160" s="121"/>
    </row>
    <row r="161" ht="15.75" customHeight="1">
      <c r="A161" s="118"/>
      <c r="B161" s="119"/>
      <c r="C161" s="123"/>
      <c r="D161" s="124"/>
      <c r="E161" s="120"/>
      <c r="F161" s="120"/>
      <c r="G161" s="120"/>
      <c r="H161" s="121"/>
      <c r="I161" s="121"/>
      <c r="J161" s="121"/>
      <c r="K161" s="121"/>
      <c r="L161" s="121"/>
      <c r="M161" s="121"/>
      <c r="N161" s="121"/>
      <c r="O161" s="121"/>
      <c r="P161" s="121"/>
      <c r="Q161" s="121"/>
      <c r="R161" s="121"/>
      <c r="S161" s="121"/>
      <c r="T161" s="121"/>
      <c r="U161" s="121"/>
      <c r="V161" s="121"/>
      <c r="W161" s="121"/>
      <c r="X161" s="121"/>
      <c r="Y161" s="121"/>
    </row>
    <row r="162" ht="15.75" customHeight="1">
      <c r="A162" s="118"/>
      <c r="B162" s="119"/>
      <c r="C162" s="123"/>
      <c r="D162" s="124"/>
      <c r="E162" s="120"/>
      <c r="F162" s="120"/>
      <c r="G162" s="120"/>
      <c r="H162" s="121"/>
      <c r="I162" s="121"/>
      <c r="J162" s="121"/>
      <c r="K162" s="121"/>
      <c r="L162" s="121"/>
      <c r="M162" s="121"/>
      <c r="N162" s="121"/>
      <c r="O162" s="121"/>
      <c r="P162" s="121"/>
      <c r="Q162" s="121"/>
      <c r="R162" s="121"/>
      <c r="S162" s="121"/>
      <c r="T162" s="121"/>
      <c r="U162" s="121"/>
      <c r="V162" s="121"/>
      <c r="W162" s="121"/>
      <c r="X162" s="121"/>
      <c r="Y162" s="121"/>
    </row>
    <row r="163" ht="15.75" customHeight="1">
      <c r="A163" s="118"/>
      <c r="B163" s="119"/>
      <c r="C163" s="123"/>
      <c r="D163" s="124"/>
      <c r="E163" s="120"/>
      <c r="F163" s="120"/>
      <c r="G163" s="120"/>
      <c r="H163" s="121"/>
      <c r="I163" s="121"/>
      <c r="J163" s="121"/>
      <c r="K163" s="121"/>
      <c r="L163" s="121"/>
      <c r="M163" s="121"/>
      <c r="N163" s="121"/>
      <c r="O163" s="121"/>
      <c r="P163" s="121"/>
      <c r="Q163" s="121"/>
      <c r="R163" s="121"/>
      <c r="S163" s="121"/>
      <c r="T163" s="121"/>
      <c r="U163" s="121"/>
      <c r="V163" s="121"/>
      <c r="W163" s="121"/>
      <c r="X163" s="121"/>
      <c r="Y163" s="121"/>
    </row>
    <row r="164" ht="15.75" customHeight="1">
      <c r="A164" s="118"/>
      <c r="B164" s="119"/>
      <c r="C164" s="123"/>
      <c r="D164" s="124"/>
      <c r="E164" s="120"/>
      <c r="F164" s="120"/>
      <c r="G164" s="120"/>
      <c r="H164" s="121"/>
      <c r="I164" s="121"/>
      <c r="J164" s="121"/>
      <c r="K164" s="121"/>
      <c r="L164" s="121"/>
      <c r="M164" s="121"/>
      <c r="N164" s="121"/>
      <c r="O164" s="121"/>
      <c r="P164" s="121"/>
      <c r="Q164" s="121"/>
      <c r="R164" s="121"/>
      <c r="S164" s="121"/>
      <c r="T164" s="121"/>
      <c r="U164" s="121"/>
      <c r="V164" s="121"/>
      <c r="W164" s="121"/>
      <c r="X164" s="121"/>
      <c r="Y164" s="121"/>
    </row>
    <row r="165" ht="36.75" customHeight="1">
      <c r="A165" s="106" t="s">
        <v>58</v>
      </c>
      <c r="B165" s="107"/>
      <c r="C165" s="108" t="s">
        <v>59</v>
      </c>
      <c r="D165" s="109" t="s">
        <v>60</v>
      </c>
      <c r="E165" s="109" t="s">
        <v>61</v>
      </c>
      <c r="F165" s="109" t="s">
        <v>62</v>
      </c>
      <c r="G165" s="109" t="s">
        <v>63</v>
      </c>
      <c r="H165" s="110"/>
      <c r="I165" s="110"/>
      <c r="J165" s="110"/>
      <c r="K165" s="110"/>
      <c r="L165" s="110"/>
      <c r="M165" s="110"/>
      <c r="N165" s="110"/>
      <c r="O165" s="110"/>
      <c r="P165" s="110"/>
      <c r="Q165" s="110"/>
      <c r="R165" s="110"/>
      <c r="S165" s="110"/>
      <c r="T165" s="110"/>
      <c r="U165" s="110"/>
      <c r="V165" s="110"/>
      <c r="W165" s="110"/>
      <c r="X165" s="110"/>
      <c r="Y165" s="110"/>
    </row>
    <row r="166" ht="15.75" customHeight="1">
      <c r="A166" s="111"/>
      <c r="B166" s="112"/>
      <c r="C166" s="113"/>
      <c r="D166" s="124"/>
      <c r="E166" s="115" t="s">
        <v>65</v>
      </c>
      <c r="F166" s="116"/>
      <c r="G166" s="116"/>
      <c r="H166" s="117"/>
      <c r="I166" s="117"/>
      <c r="J166" s="117"/>
      <c r="K166" s="117"/>
      <c r="L166" s="117"/>
      <c r="M166" s="117"/>
      <c r="N166" s="117"/>
      <c r="O166" s="117"/>
      <c r="P166" s="117"/>
      <c r="Q166" s="117"/>
      <c r="R166" s="117"/>
      <c r="S166" s="117"/>
      <c r="T166" s="117"/>
      <c r="U166" s="117"/>
      <c r="V166" s="117"/>
      <c r="W166" s="117"/>
      <c r="X166" s="117"/>
      <c r="Y166" s="117"/>
    </row>
    <row r="167" ht="15.75" customHeight="1">
      <c r="A167" s="118"/>
      <c r="B167" s="119"/>
      <c r="C167" s="113"/>
      <c r="D167" s="124"/>
      <c r="E167" s="120"/>
      <c r="F167" s="120"/>
      <c r="G167" s="120"/>
      <c r="H167" s="121"/>
      <c r="I167" s="121"/>
      <c r="J167" s="121"/>
      <c r="K167" s="121"/>
      <c r="L167" s="121"/>
      <c r="M167" s="121"/>
      <c r="N167" s="121"/>
      <c r="O167" s="121"/>
      <c r="P167" s="121"/>
      <c r="Q167" s="121"/>
      <c r="R167" s="121"/>
      <c r="S167" s="121"/>
      <c r="T167" s="121"/>
      <c r="U167" s="121"/>
      <c r="V167" s="121"/>
      <c r="W167" s="121"/>
      <c r="X167" s="121"/>
      <c r="Y167" s="121"/>
    </row>
    <row r="168" ht="15.75" customHeight="1">
      <c r="A168" s="118"/>
      <c r="B168" s="119"/>
      <c r="C168" s="123"/>
      <c r="D168" s="124"/>
      <c r="E168" s="120"/>
      <c r="F168" s="120"/>
      <c r="G168" s="120"/>
      <c r="H168" s="121"/>
      <c r="I168" s="121"/>
      <c r="J168" s="121"/>
      <c r="K168" s="121"/>
      <c r="L168" s="121"/>
      <c r="M168" s="121"/>
      <c r="N168" s="121"/>
      <c r="O168" s="121"/>
      <c r="P168" s="121"/>
      <c r="Q168" s="121"/>
      <c r="R168" s="121"/>
      <c r="S168" s="121"/>
      <c r="T168" s="121"/>
      <c r="U168" s="121"/>
      <c r="V168" s="121"/>
      <c r="W168" s="121"/>
      <c r="X168" s="121"/>
      <c r="Y168" s="121"/>
    </row>
    <row r="169" ht="15.75" customHeight="1">
      <c r="A169" s="118"/>
      <c r="B169" s="119"/>
      <c r="C169" s="123"/>
      <c r="D169" s="124"/>
      <c r="E169" s="120"/>
      <c r="F169" s="120"/>
      <c r="G169" s="120"/>
      <c r="H169" s="121"/>
      <c r="I169" s="121"/>
      <c r="J169" s="121"/>
      <c r="K169" s="121"/>
      <c r="L169" s="121"/>
      <c r="M169" s="121"/>
      <c r="N169" s="121"/>
      <c r="O169" s="121"/>
      <c r="P169" s="121"/>
      <c r="Q169" s="121"/>
      <c r="R169" s="121"/>
      <c r="S169" s="121"/>
      <c r="T169" s="121"/>
      <c r="U169" s="121"/>
      <c r="V169" s="121"/>
      <c r="W169" s="121"/>
      <c r="X169" s="121"/>
      <c r="Y169" s="121"/>
    </row>
    <row r="170" ht="15.75" customHeight="1">
      <c r="A170" s="118"/>
      <c r="B170" s="119"/>
      <c r="C170" s="123"/>
      <c r="D170" s="124"/>
      <c r="E170" s="120"/>
      <c r="F170" s="120"/>
      <c r="G170" s="120"/>
      <c r="H170" s="121"/>
      <c r="I170" s="121"/>
      <c r="J170" s="121"/>
      <c r="K170" s="121"/>
      <c r="L170" s="121"/>
      <c r="M170" s="121"/>
      <c r="N170" s="121"/>
      <c r="O170" s="121"/>
      <c r="P170" s="121"/>
      <c r="Q170" s="121"/>
      <c r="R170" s="121"/>
      <c r="S170" s="121"/>
      <c r="T170" s="121"/>
      <c r="U170" s="121"/>
      <c r="V170" s="121"/>
      <c r="W170" s="121"/>
      <c r="X170" s="121"/>
      <c r="Y170" s="121"/>
    </row>
    <row r="171" ht="15.75" customHeight="1">
      <c r="A171" s="118"/>
      <c r="B171" s="119"/>
      <c r="C171" s="123"/>
      <c r="D171" s="124"/>
      <c r="E171" s="120"/>
      <c r="F171" s="120"/>
      <c r="G171" s="120"/>
      <c r="H171" s="121"/>
      <c r="I171" s="121"/>
      <c r="J171" s="121"/>
      <c r="K171" s="121"/>
      <c r="L171" s="121"/>
      <c r="M171" s="121"/>
      <c r="N171" s="121"/>
      <c r="O171" s="121"/>
      <c r="P171" s="121"/>
      <c r="Q171" s="121"/>
      <c r="R171" s="121"/>
      <c r="S171" s="121"/>
      <c r="T171" s="121"/>
      <c r="U171" s="121"/>
      <c r="V171" s="121"/>
      <c r="W171" s="121"/>
      <c r="X171" s="121"/>
      <c r="Y171" s="121"/>
    </row>
    <row r="172" ht="15.75" customHeight="1">
      <c r="A172" s="118"/>
      <c r="B172" s="119"/>
      <c r="C172" s="123"/>
      <c r="D172" s="124"/>
      <c r="E172" s="120"/>
      <c r="F172" s="120"/>
      <c r="G172" s="120"/>
      <c r="H172" s="121"/>
      <c r="I172" s="121"/>
      <c r="J172" s="121"/>
      <c r="K172" s="121"/>
      <c r="L172" s="121"/>
      <c r="M172" s="121"/>
      <c r="N172" s="121"/>
      <c r="O172" s="121"/>
      <c r="P172" s="121"/>
      <c r="Q172" s="121"/>
      <c r="R172" s="121"/>
      <c r="S172" s="121"/>
      <c r="T172" s="121"/>
      <c r="U172" s="121"/>
      <c r="V172" s="121"/>
      <c r="W172" s="121"/>
      <c r="X172" s="121"/>
      <c r="Y172" s="121"/>
    </row>
    <row r="173" ht="15.75" customHeight="1">
      <c r="A173" s="118"/>
      <c r="B173" s="119"/>
      <c r="C173" s="123"/>
      <c r="D173" s="124"/>
      <c r="E173" s="120"/>
      <c r="F173" s="120"/>
      <c r="G173" s="120"/>
      <c r="H173" s="121"/>
      <c r="I173" s="121"/>
      <c r="J173" s="121"/>
      <c r="K173" s="121"/>
      <c r="L173" s="121"/>
      <c r="M173" s="121"/>
      <c r="N173" s="121"/>
      <c r="O173" s="121"/>
      <c r="P173" s="121"/>
      <c r="Q173" s="121"/>
      <c r="R173" s="121"/>
      <c r="S173" s="121"/>
      <c r="T173" s="121"/>
      <c r="U173" s="121"/>
      <c r="V173" s="121"/>
      <c r="W173" s="121"/>
      <c r="X173" s="121"/>
      <c r="Y173" s="121"/>
    </row>
    <row r="174" ht="15.75" customHeight="1">
      <c r="A174" s="118"/>
      <c r="B174" s="119"/>
      <c r="C174" s="123"/>
      <c r="D174" s="124"/>
      <c r="E174" s="120"/>
      <c r="F174" s="120"/>
      <c r="G174" s="120"/>
      <c r="H174" s="121"/>
      <c r="I174" s="121"/>
      <c r="J174" s="121"/>
      <c r="K174" s="121"/>
      <c r="L174" s="121"/>
      <c r="M174" s="121"/>
      <c r="N174" s="121"/>
      <c r="O174" s="121"/>
      <c r="P174" s="121"/>
      <c r="Q174" s="121"/>
      <c r="R174" s="121"/>
      <c r="S174" s="121"/>
      <c r="T174" s="121"/>
      <c r="U174" s="121"/>
      <c r="V174" s="121"/>
      <c r="W174" s="121"/>
      <c r="X174" s="121"/>
      <c r="Y174" s="121"/>
    </row>
    <row r="175" ht="15.75" customHeight="1">
      <c r="A175" s="118"/>
      <c r="B175" s="119"/>
      <c r="C175" s="123"/>
      <c r="D175" s="124"/>
      <c r="E175" s="120"/>
      <c r="F175" s="120"/>
      <c r="G175" s="120"/>
      <c r="H175" s="121"/>
      <c r="I175" s="121"/>
      <c r="J175" s="121"/>
      <c r="K175" s="121"/>
      <c r="L175" s="121"/>
      <c r="M175" s="121"/>
      <c r="N175" s="121"/>
      <c r="O175" s="121"/>
      <c r="P175" s="121"/>
      <c r="Q175" s="121"/>
      <c r="R175" s="121"/>
      <c r="S175" s="121"/>
      <c r="T175" s="121"/>
      <c r="U175" s="121"/>
      <c r="V175" s="121"/>
      <c r="W175" s="121"/>
      <c r="X175" s="121"/>
      <c r="Y175" s="121"/>
    </row>
    <row r="176" ht="15.75" customHeight="1">
      <c r="A176" s="118"/>
      <c r="B176" s="119"/>
      <c r="C176" s="123"/>
      <c r="D176" s="124"/>
      <c r="E176" s="120"/>
      <c r="F176" s="120"/>
      <c r="G176" s="120"/>
      <c r="H176" s="121"/>
      <c r="I176" s="121"/>
      <c r="J176" s="121"/>
      <c r="K176" s="121"/>
      <c r="L176" s="121"/>
      <c r="M176" s="121"/>
      <c r="N176" s="121"/>
      <c r="O176" s="121"/>
      <c r="P176" s="121"/>
      <c r="Q176" s="121"/>
      <c r="R176" s="121"/>
      <c r="S176" s="121"/>
      <c r="T176" s="121"/>
      <c r="U176" s="121"/>
      <c r="V176" s="121"/>
      <c r="W176" s="121"/>
      <c r="X176" s="121"/>
      <c r="Y176" s="121"/>
    </row>
    <row r="177" ht="15.75" customHeight="1">
      <c r="A177" s="118"/>
      <c r="B177" s="119"/>
      <c r="C177" s="123"/>
      <c r="D177" s="124"/>
      <c r="E177" s="120"/>
      <c r="F177" s="120"/>
      <c r="G177" s="120"/>
      <c r="H177" s="121"/>
      <c r="I177" s="121"/>
      <c r="J177" s="121"/>
      <c r="K177" s="121"/>
      <c r="L177" s="121"/>
      <c r="M177" s="121"/>
      <c r="N177" s="121"/>
      <c r="O177" s="121"/>
      <c r="P177" s="121"/>
      <c r="Q177" s="121"/>
      <c r="R177" s="121"/>
      <c r="S177" s="121"/>
      <c r="T177" s="121"/>
      <c r="U177" s="121"/>
      <c r="V177" s="121"/>
      <c r="W177" s="121"/>
      <c r="X177" s="121"/>
      <c r="Y177" s="121"/>
    </row>
    <row r="178" ht="15.75" customHeight="1">
      <c r="A178" s="118"/>
      <c r="B178" s="119"/>
      <c r="C178" s="123"/>
      <c r="D178" s="124"/>
      <c r="E178" s="120"/>
      <c r="F178" s="120"/>
      <c r="G178" s="120"/>
      <c r="H178" s="121"/>
      <c r="I178" s="121"/>
      <c r="J178" s="121"/>
      <c r="K178" s="121"/>
      <c r="L178" s="121"/>
      <c r="M178" s="121"/>
      <c r="N178" s="121"/>
      <c r="O178" s="121"/>
      <c r="P178" s="121"/>
      <c r="Q178" s="121"/>
      <c r="R178" s="121"/>
      <c r="S178" s="121"/>
      <c r="T178" s="121"/>
      <c r="U178" s="121"/>
      <c r="V178" s="121"/>
      <c r="W178" s="121"/>
      <c r="X178" s="121"/>
      <c r="Y178" s="121"/>
    </row>
    <row r="179" ht="15.75" customHeight="1">
      <c r="A179" s="118"/>
      <c r="B179" s="119"/>
      <c r="C179" s="123"/>
      <c r="D179" s="124"/>
      <c r="E179" s="120"/>
      <c r="F179" s="120"/>
      <c r="G179" s="120"/>
      <c r="H179" s="121"/>
      <c r="I179" s="121"/>
      <c r="J179" s="121"/>
      <c r="K179" s="121"/>
      <c r="L179" s="121"/>
      <c r="M179" s="121"/>
      <c r="N179" s="121"/>
      <c r="O179" s="121"/>
      <c r="P179" s="121"/>
      <c r="Q179" s="121"/>
      <c r="R179" s="121"/>
      <c r="S179" s="121"/>
      <c r="T179" s="121"/>
      <c r="U179" s="121"/>
      <c r="V179" s="121"/>
      <c r="W179" s="121"/>
      <c r="X179" s="121"/>
      <c r="Y179" s="121"/>
    </row>
    <row r="180" ht="15.75" customHeight="1">
      <c r="A180" s="118"/>
      <c r="B180" s="119"/>
      <c r="C180" s="123"/>
      <c r="D180" s="124"/>
      <c r="E180" s="120"/>
      <c r="F180" s="120"/>
      <c r="G180" s="120"/>
      <c r="H180" s="121"/>
      <c r="I180" s="121"/>
      <c r="J180" s="121"/>
      <c r="K180" s="121"/>
      <c r="L180" s="121"/>
      <c r="M180" s="121"/>
      <c r="N180" s="121"/>
      <c r="O180" s="121"/>
      <c r="P180" s="121"/>
      <c r="Q180" s="121"/>
      <c r="R180" s="121"/>
      <c r="S180" s="121"/>
      <c r="T180" s="121"/>
      <c r="U180" s="121"/>
      <c r="V180" s="121"/>
      <c r="W180" s="121"/>
      <c r="X180" s="121"/>
      <c r="Y180" s="121"/>
    </row>
    <row r="181" ht="36.75" customHeight="1">
      <c r="A181" s="106" t="s">
        <v>58</v>
      </c>
      <c r="B181" s="107"/>
      <c r="C181" s="108" t="s">
        <v>59</v>
      </c>
      <c r="D181" s="109" t="s">
        <v>60</v>
      </c>
      <c r="E181" s="109" t="s">
        <v>61</v>
      </c>
      <c r="F181" s="109" t="s">
        <v>62</v>
      </c>
      <c r="G181" s="109" t="s">
        <v>63</v>
      </c>
      <c r="H181" s="110"/>
      <c r="I181" s="110"/>
      <c r="J181" s="110"/>
      <c r="K181" s="110"/>
      <c r="L181" s="110"/>
      <c r="M181" s="110"/>
      <c r="N181" s="110"/>
      <c r="O181" s="110"/>
      <c r="P181" s="110"/>
      <c r="Q181" s="110"/>
      <c r="R181" s="110"/>
      <c r="S181" s="110"/>
      <c r="T181" s="110"/>
      <c r="U181" s="110"/>
      <c r="V181" s="110"/>
      <c r="W181" s="110"/>
      <c r="X181" s="110"/>
      <c r="Y181" s="110"/>
    </row>
    <row r="182" ht="15.75" customHeight="1">
      <c r="A182" s="111"/>
      <c r="B182" s="112"/>
      <c r="C182" s="113"/>
      <c r="D182" s="124"/>
      <c r="E182" s="115" t="s">
        <v>65</v>
      </c>
      <c r="F182" s="116"/>
      <c r="G182" s="116"/>
      <c r="H182" s="117"/>
      <c r="I182" s="117"/>
      <c r="J182" s="117"/>
      <c r="K182" s="117"/>
      <c r="L182" s="117"/>
      <c r="M182" s="117"/>
      <c r="N182" s="117"/>
      <c r="O182" s="117"/>
      <c r="P182" s="117"/>
      <c r="Q182" s="117"/>
      <c r="R182" s="117"/>
      <c r="S182" s="117"/>
      <c r="T182" s="117"/>
      <c r="U182" s="117"/>
      <c r="V182" s="117"/>
      <c r="W182" s="117"/>
      <c r="X182" s="117"/>
      <c r="Y182" s="117"/>
    </row>
    <row r="183" ht="15.75" customHeight="1">
      <c r="A183" s="118"/>
      <c r="B183" s="119"/>
      <c r="C183" s="113"/>
      <c r="D183" s="124"/>
      <c r="E183" s="120"/>
      <c r="F183" s="120"/>
      <c r="G183" s="120"/>
      <c r="H183" s="121"/>
      <c r="I183" s="121"/>
      <c r="J183" s="121"/>
      <c r="K183" s="121"/>
      <c r="L183" s="121"/>
      <c r="M183" s="121"/>
      <c r="N183" s="121"/>
      <c r="O183" s="121"/>
      <c r="P183" s="121"/>
      <c r="Q183" s="121"/>
      <c r="R183" s="121"/>
      <c r="S183" s="121"/>
      <c r="T183" s="121"/>
      <c r="U183" s="121"/>
      <c r="V183" s="121"/>
      <c r="W183" s="121"/>
      <c r="X183" s="121"/>
      <c r="Y183" s="121"/>
    </row>
    <row r="184" ht="15.75" customHeight="1">
      <c r="A184" s="118"/>
      <c r="B184" s="119"/>
      <c r="C184" s="123"/>
      <c r="D184" s="124"/>
      <c r="E184" s="120"/>
      <c r="F184" s="120"/>
      <c r="G184" s="120"/>
      <c r="H184" s="121"/>
      <c r="I184" s="121"/>
      <c r="J184" s="121"/>
      <c r="K184" s="121"/>
      <c r="L184" s="121"/>
      <c r="M184" s="121"/>
      <c r="N184" s="121"/>
      <c r="O184" s="121"/>
      <c r="P184" s="121"/>
      <c r="Q184" s="121"/>
      <c r="R184" s="121"/>
      <c r="S184" s="121"/>
      <c r="T184" s="121"/>
      <c r="U184" s="121"/>
      <c r="V184" s="121"/>
      <c r="W184" s="121"/>
      <c r="X184" s="121"/>
      <c r="Y184" s="121"/>
    </row>
    <row r="185" ht="15.75" customHeight="1">
      <c r="A185" s="118"/>
      <c r="B185" s="119"/>
      <c r="C185" s="123"/>
      <c r="D185" s="124"/>
      <c r="E185" s="120"/>
      <c r="F185" s="120"/>
      <c r="G185" s="120"/>
      <c r="H185" s="121"/>
      <c r="I185" s="121"/>
      <c r="J185" s="121"/>
      <c r="K185" s="121"/>
      <c r="L185" s="121"/>
      <c r="M185" s="121"/>
      <c r="N185" s="121"/>
      <c r="O185" s="121"/>
      <c r="P185" s="121"/>
      <c r="Q185" s="121"/>
      <c r="R185" s="121"/>
      <c r="S185" s="121"/>
      <c r="T185" s="121"/>
      <c r="U185" s="121"/>
      <c r="V185" s="121"/>
      <c r="W185" s="121"/>
      <c r="X185" s="121"/>
      <c r="Y185" s="121"/>
    </row>
    <row r="186" ht="15.75" customHeight="1">
      <c r="A186" s="118"/>
      <c r="B186" s="119"/>
      <c r="C186" s="123"/>
      <c r="D186" s="124"/>
      <c r="E186" s="120"/>
      <c r="F186" s="120"/>
      <c r="G186" s="120"/>
      <c r="H186" s="121"/>
      <c r="I186" s="121"/>
      <c r="J186" s="121"/>
      <c r="K186" s="121"/>
      <c r="L186" s="121"/>
      <c r="M186" s="121"/>
      <c r="N186" s="121"/>
      <c r="O186" s="121"/>
      <c r="P186" s="121"/>
      <c r="Q186" s="121"/>
      <c r="R186" s="121"/>
      <c r="S186" s="121"/>
      <c r="T186" s="121"/>
      <c r="U186" s="121"/>
      <c r="V186" s="121"/>
      <c r="W186" s="121"/>
      <c r="X186" s="121"/>
      <c r="Y186" s="121"/>
    </row>
    <row r="187" ht="15.75" customHeight="1">
      <c r="A187" s="118"/>
      <c r="B187" s="119"/>
      <c r="C187" s="123"/>
      <c r="D187" s="124"/>
      <c r="E187" s="120"/>
      <c r="F187" s="120"/>
      <c r="G187" s="120"/>
      <c r="H187" s="121"/>
      <c r="I187" s="121"/>
      <c r="J187" s="121"/>
      <c r="K187" s="121"/>
      <c r="L187" s="121"/>
      <c r="M187" s="121"/>
      <c r="N187" s="121"/>
      <c r="O187" s="121"/>
      <c r="P187" s="121"/>
      <c r="Q187" s="121"/>
      <c r="R187" s="121"/>
      <c r="S187" s="121"/>
      <c r="T187" s="121"/>
      <c r="U187" s="121"/>
      <c r="V187" s="121"/>
      <c r="W187" s="121"/>
      <c r="X187" s="121"/>
      <c r="Y187" s="121"/>
    </row>
    <row r="188" ht="15.75" customHeight="1">
      <c r="A188" s="118"/>
      <c r="B188" s="119"/>
      <c r="C188" s="123"/>
      <c r="D188" s="124"/>
      <c r="E188" s="120"/>
      <c r="F188" s="120"/>
      <c r="G188" s="120"/>
      <c r="H188" s="121"/>
      <c r="I188" s="121"/>
      <c r="J188" s="121"/>
      <c r="K188" s="121"/>
      <c r="L188" s="121"/>
      <c r="M188" s="121"/>
      <c r="N188" s="121"/>
      <c r="O188" s="121"/>
      <c r="P188" s="121"/>
      <c r="Q188" s="121"/>
      <c r="R188" s="121"/>
      <c r="S188" s="121"/>
      <c r="T188" s="121"/>
      <c r="U188" s="121"/>
      <c r="V188" s="121"/>
      <c r="W188" s="121"/>
      <c r="X188" s="121"/>
      <c r="Y188" s="121"/>
    </row>
    <row r="189" ht="15.75" customHeight="1">
      <c r="A189" s="118"/>
      <c r="B189" s="119"/>
      <c r="C189" s="123"/>
      <c r="D189" s="124"/>
      <c r="E189" s="120"/>
      <c r="F189" s="120"/>
      <c r="G189" s="120"/>
      <c r="H189" s="121"/>
      <c r="I189" s="121"/>
      <c r="J189" s="121"/>
      <c r="K189" s="121"/>
      <c r="L189" s="121"/>
      <c r="M189" s="121"/>
      <c r="N189" s="121"/>
      <c r="O189" s="121"/>
      <c r="P189" s="121"/>
      <c r="Q189" s="121"/>
      <c r="R189" s="121"/>
      <c r="S189" s="121"/>
      <c r="T189" s="121"/>
      <c r="U189" s="121"/>
      <c r="V189" s="121"/>
      <c r="W189" s="121"/>
      <c r="X189" s="121"/>
      <c r="Y189" s="121"/>
    </row>
    <row r="190" ht="15.75" customHeight="1">
      <c r="A190" s="118"/>
      <c r="B190" s="119"/>
      <c r="C190" s="123"/>
      <c r="D190" s="124"/>
      <c r="E190" s="120"/>
      <c r="F190" s="120"/>
      <c r="G190" s="120"/>
      <c r="H190" s="121"/>
      <c r="I190" s="121"/>
      <c r="J190" s="121"/>
      <c r="K190" s="121"/>
      <c r="L190" s="121"/>
      <c r="M190" s="121"/>
      <c r="N190" s="121"/>
      <c r="O190" s="121"/>
      <c r="P190" s="121"/>
      <c r="Q190" s="121"/>
      <c r="R190" s="121"/>
      <c r="S190" s="121"/>
      <c r="T190" s="121"/>
      <c r="U190" s="121"/>
      <c r="V190" s="121"/>
      <c r="W190" s="121"/>
      <c r="X190" s="121"/>
      <c r="Y190" s="121"/>
    </row>
    <row r="191" ht="15.75" customHeight="1">
      <c r="A191" s="118"/>
      <c r="B191" s="119"/>
      <c r="C191" s="123"/>
      <c r="D191" s="124"/>
      <c r="E191" s="120"/>
      <c r="F191" s="120"/>
      <c r="G191" s="120"/>
      <c r="H191" s="121"/>
      <c r="I191" s="121"/>
      <c r="J191" s="121"/>
      <c r="K191" s="121"/>
      <c r="L191" s="121"/>
      <c r="M191" s="121"/>
      <c r="N191" s="121"/>
      <c r="O191" s="121"/>
      <c r="P191" s="121"/>
      <c r="Q191" s="121"/>
      <c r="R191" s="121"/>
      <c r="S191" s="121"/>
      <c r="T191" s="121"/>
      <c r="U191" s="121"/>
      <c r="V191" s="121"/>
      <c r="W191" s="121"/>
      <c r="X191" s="121"/>
      <c r="Y191" s="121"/>
    </row>
    <row r="192" ht="15.75" customHeight="1">
      <c r="A192" s="118"/>
      <c r="B192" s="119"/>
      <c r="C192" s="123"/>
      <c r="D192" s="124"/>
      <c r="E192" s="120"/>
      <c r="F192" s="120"/>
      <c r="G192" s="120"/>
      <c r="H192" s="121"/>
      <c r="I192" s="121"/>
      <c r="J192" s="121"/>
      <c r="K192" s="121"/>
      <c r="L192" s="121"/>
      <c r="M192" s="121"/>
      <c r="N192" s="121"/>
      <c r="O192" s="121"/>
      <c r="P192" s="121"/>
      <c r="Q192" s="121"/>
      <c r="R192" s="121"/>
      <c r="S192" s="121"/>
      <c r="T192" s="121"/>
      <c r="U192" s="121"/>
      <c r="V192" s="121"/>
      <c r="W192" s="121"/>
      <c r="X192" s="121"/>
      <c r="Y192" s="121"/>
    </row>
    <row r="193" ht="15.75" customHeight="1">
      <c r="A193" s="118"/>
      <c r="B193" s="119"/>
      <c r="C193" s="123"/>
      <c r="D193" s="124"/>
      <c r="E193" s="120"/>
      <c r="F193" s="120"/>
      <c r="G193" s="120"/>
      <c r="H193" s="121"/>
      <c r="I193" s="121"/>
      <c r="J193" s="121"/>
      <c r="K193" s="121"/>
      <c r="L193" s="121"/>
      <c r="M193" s="121"/>
      <c r="N193" s="121"/>
      <c r="O193" s="121"/>
      <c r="P193" s="121"/>
      <c r="Q193" s="121"/>
      <c r="R193" s="121"/>
      <c r="S193" s="121"/>
      <c r="T193" s="121"/>
      <c r="U193" s="121"/>
      <c r="V193" s="121"/>
      <c r="W193" s="121"/>
      <c r="X193" s="121"/>
      <c r="Y193" s="121"/>
    </row>
    <row r="194" ht="15.75" customHeight="1">
      <c r="A194" s="118"/>
      <c r="B194" s="119"/>
      <c r="C194" s="123"/>
      <c r="D194" s="124"/>
      <c r="E194" s="120"/>
      <c r="F194" s="120"/>
      <c r="G194" s="120"/>
      <c r="H194" s="121"/>
      <c r="I194" s="121"/>
      <c r="J194" s="121"/>
      <c r="K194" s="121"/>
      <c r="L194" s="121"/>
      <c r="M194" s="121"/>
      <c r="N194" s="121"/>
      <c r="O194" s="121"/>
      <c r="P194" s="121"/>
      <c r="Q194" s="121"/>
      <c r="R194" s="121"/>
      <c r="S194" s="121"/>
      <c r="T194" s="121"/>
      <c r="U194" s="121"/>
      <c r="V194" s="121"/>
      <c r="W194" s="121"/>
      <c r="X194" s="121"/>
      <c r="Y194" s="121"/>
    </row>
    <row r="195" ht="15.75" customHeight="1">
      <c r="A195" s="118"/>
      <c r="B195" s="119"/>
      <c r="C195" s="123"/>
      <c r="D195" s="124"/>
      <c r="E195" s="120"/>
      <c r="F195" s="120"/>
      <c r="G195" s="120"/>
      <c r="H195" s="121"/>
      <c r="I195" s="121"/>
      <c r="J195" s="121"/>
      <c r="K195" s="121"/>
      <c r="L195" s="121"/>
      <c r="M195" s="121"/>
      <c r="N195" s="121"/>
      <c r="O195" s="121"/>
      <c r="P195" s="121"/>
      <c r="Q195" s="121"/>
      <c r="R195" s="121"/>
      <c r="S195" s="121"/>
      <c r="T195" s="121"/>
      <c r="U195" s="121"/>
      <c r="V195" s="121"/>
      <c r="W195" s="121"/>
      <c r="X195" s="121"/>
      <c r="Y195" s="121"/>
    </row>
    <row r="196" ht="15.75" customHeight="1">
      <c r="A196" s="118"/>
      <c r="B196" s="119"/>
      <c r="C196" s="123"/>
      <c r="D196" s="124"/>
      <c r="E196" s="120"/>
      <c r="F196" s="120"/>
      <c r="G196" s="120"/>
      <c r="H196" s="121"/>
      <c r="I196" s="121"/>
      <c r="J196" s="121"/>
      <c r="K196" s="121"/>
      <c r="L196" s="121"/>
      <c r="M196" s="121"/>
      <c r="N196" s="121"/>
      <c r="O196" s="121"/>
      <c r="P196" s="121"/>
      <c r="Q196" s="121"/>
      <c r="R196" s="121"/>
      <c r="S196" s="121"/>
      <c r="T196" s="121"/>
      <c r="U196" s="121"/>
      <c r="V196" s="121"/>
      <c r="W196" s="121"/>
      <c r="X196" s="121"/>
      <c r="Y196" s="121"/>
    </row>
    <row r="197" ht="36.75" customHeight="1">
      <c r="A197" s="106" t="s">
        <v>58</v>
      </c>
      <c r="B197" s="107"/>
      <c r="C197" s="108" t="s">
        <v>59</v>
      </c>
      <c r="D197" s="109" t="s">
        <v>60</v>
      </c>
      <c r="E197" s="109" t="s">
        <v>61</v>
      </c>
      <c r="F197" s="109" t="s">
        <v>62</v>
      </c>
      <c r="G197" s="109" t="s">
        <v>63</v>
      </c>
      <c r="H197" s="110"/>
      <c r="I197" s="110"/>
      <c r="J197" s="110"/>
      <c r="K197" s="110"/>
      <c r="L197" s="110"/>
      <c r="M197" s="110"/>
      <c r="N197" s="110"/>
      <c r="O197" s="110"/>
      <c r="P197" s="110"/>
      <c r="Q197" s="110"/>
      <c r="R197" s="110"/>
      <c r="S197" s="110"/>
      <c r="T197" s="110"/>
      <c r="U197" s="110"/>
      <c r="V197" s="110"/>
      <c r="W197" s="110"/>
      <c r="X197" s="110"/>
      <c r="Y197" s="110"/>
    </row>
    <row r="198" ht="15.75" customHeight="1">
      <c r="A198" s="111"/>
      <c r="B198" s="112"/>
      <c r="C198" s="113"/>
      <c r="D198" s="124"/>
      <c r="E198" s="115" t="s">
        <v>65</v>
      </c>
      <c r="F198" s="116"/>
      <c r="G198" s="116"/>
      <c r="H198" s="117"/>
      <c r="I198" s="117"/>
      <c r="J198" s="117"/>
      <c r="K198" s="117"/>
      <c r="L198" s="117"/>
      <c r="M198" s="117"/>
      <c r="N198" s="117"/>
      <c r="O198" s="117"/>
      <c r="P198" s="117"/>
      <c r="Q198" s="117"/>
      <c r="R198" s="117"/>
      <c r="S198" s="117"/>
      <c r="T198" s="117"/>
      <c r="U198" s="117"/>
      <c r="V198" s="117"/>
      <c r="W198" s="117"/>
      <c r="X198" s="117"/>
      <c r="Y198" s="117"/>
    </row>
    <row r="199" ht="15.75" customHeight="1">
      <c r="A199" s="118"/>
      <c r="B199" s="119"/>
      <c r="C199" s="113"/>
      <c r="D199" s="124"/>
      <c r="E199" s="120"/>
      <c r="F199" s="120"/>
      <c r="G199" s="120"/>
      <c r="H199" s="121"/>
      <c r="I199" s="121"/>
      <c r="J199" s="121"/>
      <c r="K199" s="121"/>
      <c r="L199" s="121"/>
      <c r="M199" s="121"/>
      <c r="N199" s="121"/>
      <c r="O199" s="121"/>
      <c r="P199" s="121"/>
      <c r="Q199" s="121"/>
      <c r="R199" s="121"/>
      <c r="S199" s="121"/>
      <c r="T199" s="121"/>
      <c r="U199" s="121"/>
      <c r="V199" s="121"/>
      <c r="W199" s="121"/>
      <c r="X199" s="121"/>
      <c r="Y199" s="121"/>
    </row>
    <row r="200" ht="15.75" customHeight="1">
      <c r="A200" s="118"/>
      <c r="B200" s="119"/>
      <c r="C200" s="123"/>
      <c r="D200" s="124"/>
      <c r="E200" s="120"/>
      <c r="F200" s="120"/>
      <c r="G200" s="120"/>
      <c r="H200" s="121"/>
      <c r="I200" s="121"/>
      <c r="J200" s="121"/>
      <c r="K200" s="121"/>
      <c r="L200" s="121"/>
      <c r="M200" s="121"/>
      <c r="N200" s="121"/>
      <c r="O200" s="121"/>
      <c r="P200" s="121"/>
      <c r="Q200" s="121"/>
      <c r="R200" s="121"/>
      <c r="S200" s="121"/>
      <c r="T200" s="121"/>
      <c r="U200" s="121"/>
      <c r="V200" s="121"/>
      <c r="W200" s="121"/>
      <c r="X200" s="121"/>
      <c r="Y200" s="121"/>
    </row>
    <row r="201" ht="15.75" customHeight="1">
      <c r="A201" s="118"/>
      <c r="B201" s="119"/>
      <c r="C201" s="123"/>
      <c r="D201" s="124"/>
      <c r="E201" s="120"/>
      <c r="F201" s="120"/>
      <c r="G201" s="120"/>
      <c r="H201" s="121"/>
      <c r="I201" s="121"/>
      <c r="J201" s="121"/>
      <c r="K201" s="121"/>
      <c r="L201" s="121"/>
      <c r="M201" s="121"/>
      <c r="N201" s="121"/>
      <c r="O201" s="121"/>
      <c r="P201" s="121"/>
      <c r="Q201" s="121"/>
      <c r="R201" s="121"/>
      <c r="S201" s="121"/>
      <c r="T201" s="121"/>
      <c r="U201" s="121"/>
      <c r="V201" s="121"/>
      <c r="W201" s="121"/>
      <c r="X201" s="121"/>
      <c r="Y201" s="121"/>
    </row>
    <row r="202" ht="15.75" customHeight="1">
      <c r="A202" s="118"/>
      <c r="B202" s="119"/>
      <c r="C202" s="123"/>
      <c r="D202" s="124"/>
      <c r="E202" s="120"/>
      <c r="F202" s="120"/>
      <c r="G202" s="120"/>
      <c r="H202" s="121"/>
      <c r="I202" s="121"/>
      <c r="J202" s="121"/>
      <c r="K202" s="121"/>
      <c r="L202" s="121"/>
      <c r="M202" s="121"/>
      <c r="N202" s="121"/>
      <c r="O202" s="121"/>
      <c r="P202" s="121"/>
      <c r="Q202" s="121"/>
      <c r="R202" s="121"/>
      <c r="S202" s="121"/>
      <c r="T202" s="121"/>
      <c r="U202" s="121"/>
      <c r="V202" s="121"/>
      <c r="W202" s="121"/>
      <c r="X202" s="121"/>
      <c r="Y202" s="121"/>
    </row>
    <row r="203" ht="15.75" customHeight="1">
      <c r="A203" s="118"/>
      <c r="B203" s="119"/>
      <c r="C203" s="123"/>
      <c r="D203" s="124"/>
      <c r="E203" s="120"/>
      <c r="F203" s="120"/>
      <c r="G203" s="120"/>
      <c r="H203" s="121"/>
      <c r="I203" s="121"/>
      <c r="J203" s="121"/>
      <c r="K203" s="121"/>
      <c r="L203" s="121"/>
      <c r="M203" s="121"/>
      <c r="N203" s="121"/>
      <c r="O203" s="121"/>
      <c r="P203" s="121"/>
      <c r="Q203" s="121"/>
      <c r="R203" s="121"/>
      <c r="S203" s="121"/>
      <c r="T203" s="121"/>
      <c r="U203" s="121"/>
      <c r="V203" s="121"/>
      <c r="W203" s="121"/>
      <c r="X203" s="121"/>
      <c r="Y203" s="121"/>
    </row>
    <row r="204" ht="15.75" customHeight="1">
      <c r="A204" s="118"/>
      <c r="B204" s="119"/>
      <c r="C204" s="123"/>
      <c r="D204" s="124"/>
      <c r="E204" s="120"/>
      <c r="F204" s="120"/>
      <c r="G204" s="120"/>
      <c r="H204" s="121"/>
      <c r="I204" s="121"/>
      <c r="J204" s="121"/>
      <c r="K204" s="121"/>
      <c r="L204" s="121"/>
      <c r="M204" s="121"/>
      <c r="N204" s="121"/>
      <c r="O204" s="121"/>
      <c r="P204" s="121"/>
      <c r="Q204" s="121"/>
      <c r="R204" s="121"/>
      <c r="S204" s="121"/>
      <c r="T204" s="121"/>
      <c r="U204" s="121"/>
      <c r="V204" s="121"/>
      <c r="W204" s="121"/>
      <c r="X204" s="121"/>
      <c r="Y204" s="121"/>
    </row>
    <row r="205" ht="15.75" customHeight="1">
      <c r="A205" s="118"/>
      <c r="B205" s="119"/>
      <c r="C205" s="123"/>
      <c r="D205" s="124"/>
      <c r="E205" s="120"/>
      <c r="F205" s="120"/>
      <c r="G205" s="120"/>
      <c r="H205" s="121"/>
      <c r="I205" s="121"/>
      <c r="J205" s="121"/>
      <c r="K205" s="121"/>
      <c r="L205" s="121"/>
      <c r="M205" s="121"/>
      <c r="N205" s="121"/>
      <c r="O205" s="121"/>
      <c r="P205" s="121"/>
      <c r="Q205" s="121"/>
      <c r="R205" s="121"/>
      <c r="S205" s="121"/>
      <c r="T205" s="121"/>
      <c r="U205" s="121"/>
      <c r="V205" s="121"/>
      <c r="W205" s="121"/>
      <c r="X205" s="121"/>
      <c r="Y205" s="121"/>
    </row>
    <row r="206" ht="15.75" customHeight="1">
      <c r="A206" s="118"/>
      <c r="B206" s="119"/>
      <c r="C206" s="123"/>
      <c r="D206" s="124"/>
      <c r="E206" s="120"/>
      <c r="F206" s="120"/>
      <c r="G206" s="120"/>
      <c r="H206" s="121"/>
      <c r="I206" s="121"/>
      <c r="J206" s="121"/>
      <c r="K206" s="121"/>
      <c r="L206" s="121"/>
      <c r="M206" s="121"/>
      <c r="N206" s="121"/>
      <c r="O206" s="121"/>
      <c r="P206" s="121"/>
      <c r="Q206" s="121"/>
      <c r="R206" s="121"/>
      <c r="S206" s="121"/>
      <c r="T206" s="121"/>
      <c r="U206" s="121"/>
      <c r="V206" s="121"/>
      <c r="W206" s="121"/>
      <c r="X206" s="121"/>
      <c r="Y206" s="121"/>
    </row>
    <row r="207" ht="15.75" customHeight="1">
      <c r="A207" s="118"/>
      <c r="B207" s="119"/>
      <c r="C207" s="123"/>
      <c r="D207" s="124"/>
      <c r="E207" s="120"/>
      <c r="F207" s="120"/>
      <c r="G207" s="120"/>
      <c r="H207" s="121"/>
      <c r="I207" s="121"/>
      <c r="J207" s="121"/>
      <c r="K207" s="121"/>
      <c r="L207" s="121"/>
      <c r="M207" s="121"/>
      <c r="N207" s="121"/>
      <c r="O207" s="121"/>
      <c r="P207" s="121"/>
      <c r="Q207" s="121"/>
      <c r="R207" s="121"/>
      <c r="S207" s="121"/>
      <c r="T207" s="121"/>
      <c r="U207" s="121"/>
      <c r="V207" s="121"/>
      <c r="W207" s="121"/>
      <c r="X207" s="121"/>
      <c r="Y207" s="121"/>
    </row>
    <row r="208" ht="15.75" customHeight="1">
      <c r="A208" s="118"/>
      <c r="B208" s="119"/>
      <c r="C208" s="123"/>
      <c r="D208" s="124"/>
      <c r="E208" s="120"/>
      <c r="F208" s="120"/>
      <c r="G208" s="120"/>
      <c r="H208" s="121"/>
      <c r="I208" s="121"/>
      <c r="J208" s="121"/>
      <c r="K208" s="121"/>
      <c r="L208" s="121"/>
      <c r="M208" s="121"/>
      <c r="N208" s="121"/>
      <c r="O208" s="121"/>
      <c r="P208" s="121"/>
      <c r="Q208" s="121"/>
      <c r="R208" s="121"/>
      <c r="S208" s="121"/>
      <c r="T208" s="121"/>
      <c r="U208" s="121"/>
      <c r="V208" s="121"/>
      <c r="W208" s="121"/>
      <c r="X208" s="121"/>
      <c r="Y208" s="121"/>
    </row>
    <row r="209" ht="15.75" customHeight="1">
      <c r="A209" s="118"/>
      <c r="B209" s="119"/>
      <c r="C209" s="123"/>
      <c r="D209" s="124"/>
      <c r="E209" s="120"/>
      <c r="F209" s="120"/>
      <c r="G209" s="120"/>
      <c r="H209" s="121"/>
      <c r="I209" s="121"/>
      <c r="J209" s="121"/>
      <c r="K209" s="121"/>
      <c r="L209" s="121"/>
      <c r="M209" s="121"/>
      <c r="N209" s="121"/>
      <c r="O209" s="121"/>
      <c r="P209" s="121"/>
      <c r="Q209" s="121"/>
      <c r="R209" s="121"/>
      <c r="S209" s="121"/>
      <c r="T209" s="121"/>
      <c r="U209" s="121"/>
      <c r="V209" s="121"/>
      <c r="W209" s="121"/>
      <c r="X209" s="121"/>
      <c r="Y209" s="121"/>
    </row>
    <row r="210" ht="15.75" customHeight="1">
      <c r="A210" s="118"/>
      <c r="B210" s="119"/>
      <c r="C210" s="123"/>
      <c r="D210" s="124"/>
      <c r="E210" s="120"/>
      <c r="F210" s="120"/>
      <c r="G210" s="120"/>
      <c r="H210" s="121"/>
      <c r="I210" s="121"/>
      <c r="J210" s="121"/>
      <c r="K210" s="121"/>
      <c r="L210" s="121"/>
      <c r="M210" s="121"/>
      <c r="N210" s="121"/>
      <c r="O210" s="121"/>
      <c r="P210" s="121"/>
      <c r="Q210" s="121"/>
      <c r="R210" s="121"/>
      <c r="S210" s="121"/>
      <c r="T210" s="121"/>
      <c r="U210" s="121"/>
      <c r="V210" s="121"/>
      <c r="W210" s="121"/>
      <c r="X210" s="121"/>
      <c r="Y210" s="121"/>
    </row>
    <row r="211" ht="15.75" customHeight="1">
      <c r="A211" s="118"/>
      <c r="B211" s="119"/>
      <c r="C211" s="123"/>
      <c r="D211" s="124"/>
      <c r="E211" s="120"/>
      <c r="F211" s="120"/>
      <c r="G211" s="120"/>
      <c r="H211" s="121"/>
      <c r="I211" s="121"/>
      <c r="J211" s="121"/>
      <c r="K211" s="121"/>
      <c r="L211" s="121"/>
      <c r="M211" s="121"/>
      <c r="N211" s="121"/>
      <c r="O211" s="121"/>
      <c r="P211" s="121"/>
      <c r="Q211" s="121"/>
      <c r="R211" s="121"/>
      <c r="S211" s="121"/>
      <c r="T211" s="121"/>
      <c r="U211" s="121"/>
      <c r="V211" s="121"/>
      <c r="W211" s="121"/>
      <c r="X211" s="121"/>
      <c r="Y211" s="121"/>
    </row>
    <row r="212" ht="15.75" customHeight="1">
      <c r="A212" s="118"/>
      <c r="B212" s="119"/>
      <c r="C212" s="123"/>
      <c r="D212" s="124"/>
      <c r="E212" s="120"/>
      <c r="F212" s="120"/>
      <c r="G212" s="120"/>
      <c r="H212" s="121"/>
      <c r="I212" s="121"/>
      <c r="J212" s="121"/>
      <c r="K212" s="121"/>
      <c r="L212" s="121"/>
      <c r="M212" s="121"/>
      <c r="N212" s="121"/>
      <c r="O212" s="121"/>
      <c r="P212" s="121"/>
      <c r="Q212" s="121"/>
      <c r="R212" s="121"/>
      <c r="S212" s="121"/>
      <c r="T212" s="121"/>
      <c r="U212" s="121"/>
      <c r="V212" s="121"/>
      <c r="W212" s="121"/>
      <c r="X212" s="121"/>
      <c r="Y212" s="121"/>
    </row>
    <row r="213" ht="36.75" customHeight="1">
      <c r="A213" s="106" t="s">
        <v>58</v>
      </c>
      <c r="B213" s="107"/>
      <c r="C213" s="108" t="s">
        <v>59</v>
      </c>
      <c r="D213" s="109" t="s">
        <v>60</v>
      </c>
      <c r="E213" s="109" t="s">
        <v>61</v>
      </c>
      <c r="F213" s="109" t="s">
        <v>62</v>
      </c>
      <c r="G213" s="109" t="s">
        <v>63</v>
      </c>
      <c r="H213" s="110"/>
      <c r="I213" s="110"/>
      <c r="J213" s="110"/>
      <c r="K213" s="110"/>
      <c r="L213" s="110"/>
      <c r="M213" s="110"/>
      <c r="N213" s="110"/>
      <c r="O213" s="110"/>
      <c r="P213" s="110"/>
      <c r="Q213" s="110"/>
      <c r="R213" s="110"/>
      <c r="S213" s="110"/>
      <c r="T213" s="110"/>
      <c r="U213" s="110"/>
      <c r="V213" s="110"/>
      <c r="W213" s="110"/>
      <c r="X213" s="110"/>
      <c r="Y213" s="110"/>
    </row>
    <row r="214" ht="15.75" customHeight="1">
      <c r="A214" s="111"/>
      <c r="B214" s="112"/>
      <c r="C214" s="113"/>
      <c r="D214" s="124"/>
      <c r="E214" s="115" t="s">
        <v>65</v>
      </c>
      <c r="F214" s="116"/>
      <c r="G214" s="116"/>
      <c r="H214" s="117"/>
      <c r="I214" s="117"/>
      <c r="J214" s="117"/>
      <c r="K214" s="117"/>
      <c r="L214" s="117"/>
      <c r="M214" s="117"/>
      <c r="N214" s="117"/>
      <c r="O214" s="117"/>
      <c r="P214" s="117"/>
      <c r="Q214" s="117"/>
      <c r="R214" s="117"/>
      <c r="S214" s="117"/>
      <c r="T214" s="117"/>
      <c r="U214" s="117"/>
      <c r="V214" s="117"/>
      <c r="W214" s="117"/>
      <c r="X214" s="117"/>
      <c r="Y214" s="117"/>
    </row>
    <row r="215" ht="15.75" customHeight="1">
      <c r="A215" s="118"/>
      <c r="B215" s="119"/>
      <c r="C215" s="113"/>
      <c r="D215" s="124"/>
      <c r="E215" s="120"/>
      <c r="F215" s="120"/>
      <c r="G215" s="120"/>
      <c r="H215" s="121"/>
      <c r="I215" s="121"/>
      <c r="J215" s="121"/>
      <c r="K215" s="121"/>
      <c r="L215" s="121"/>
      <c r="M215" s="121"/>
      <c r="N215" s="121"/>
      <c r="O215" s="121"/>
      <c r="P215" s="121"/>
      <c r="Q215" s="121"/>
      <c r="R215" s="121"/>
      <c r="S215" s="121"/>
      <c r="T215" s="121"/>
      <c r="U215" s="121"/>
      <c r="V215" s="121"/>
      <c r="W215" s="121"/>
      <c r="X215" s="121"/>
      <c r="Y215" s="121"/>
    </row>
    <row r="216" ht="15.75" customHeight="1">
      <c r="A216" s="118"/>
      <c r="B216" s="119"/>
      <c r="C216" s="123"/>
      <c r="D216" s="124"/>
      <c r="E216" s="120"/>
      <c r="F216" s="120"/>
      <c r="G216" s="120"/>
      <c r="H216" s="121"/>
      <c r="I216" s="121"/>
      <c r="J216" s="121"/>
      <c r="K216" s="121"/>
      <c r="L216" s="121"/>
      <c r="M216" s="121"/>
      <c r="N216" s="121"/>
      <c r="O216" s="121"/>
      <c r="P216" s="121"/>
      <c r="Q216" s="121"/>
      <c r="R216" s="121"/>
      <c r="S216" s="121"/>
      <c r="T216" s="121"/>
      <c r="U216" s="121"/>
      <c r="V216" s="121"/>
      <c r="W216" s="121"/>
      <c r="X216" s="121"/>
      <c r="Y216" s="121"/>
    </row>
    <row r="217" ht="15.75" customHeight="1">
      <c r="A217" s="118"/>
      <c r="B217" s="119"/>
      <c r="C217" s="123"/>
      <c r="D217" s="124"/>
      <c r="E217" s="120"/>
      <c r="F217" s="120"/>
      <c r="G217" s="120"/>
      <c r="H217" s="121"/>
      <c r="I217" s="121"/>
      <c r="J217" s="121"/>
      <c r="K217" s="121"/>
      <c r="L217" s="121"/>
      <c r="M217" s="121"/>
      <c r="N217" s="121"/>
      <c r="O217" s="121"/>
      <c r="P217" s="121"/>
      <c r="Q217" s="121"/>
      <c r="R217" s="121"/>
      <c r="S217" s="121"/>
      <c r="T217" s="121"/>
      <c r="U217" s="121"/>
      <c r="V217" s="121"/>
      <c r="W217" s="121"/>
      <c r="X217" s="121"/>
      <c r="Y217" s="121"/>
    </row>
    <row r="218" ht="15.75" customHeight="1">
      <c r="A218" s="118"/>
      <c r="B218" s="119"/>
      <c r="C218" s="123"/>
      <c r="D218" s="124"/>
      <c r="E218" s="120"/>
      <c r="F218" s="120"/>
      <c r="G218" s="120"/>
      <c r="H218" s="121"/>
      <c r="I218" s="121"/>
      <c r="J218" s="121"/>
      <c r="K218" s="121"/>
      <c r="L218" s="121"/>
      <c r="M218" s="121"/>
      <c r="N218" s="121"/>
      <c r="O218" s="121"/>
      <c r="P218" s="121"/>
      <c r="Q218" s="121"/>
      <c r="R218" s="121"/>
      <c r="S218" s="121"/>
      <c r="T218" s="121"/>
      <c r="U218" s="121"/>
      <c r="V218" s="121"/>
      <c r="W218" s="121"/>
      <c r="X218" s="121"/>
      <c r="Y218" s="121"/>
    </row>
    <row r="219" ht="15.75" customHeight="1">
      <c r="A219" s="118"/>
      <c r="B219" s="119"/>
      <c r="C219" s="123"/>
      <c r="D219" s="124"/>
      <c r="E219" s="120"/>
      <c r="F219" s="120"/>
      <c r="G219" s="120"/>
      <c r="H219" s="121"/>
      <c r="I219" s="121"/>
      <c r="J219" s="121"/>
      <c r="K219" s="121"/>
      <c r="L219" s="121"/>
      <c r="M219" s="121"/>
      <c r="N219" s="121"/>
      <c r="O219" s="121"/>
      <c r="P219" s="121"/>
      <c r="Q219" s="121"/>
      <c r="R219" s="121"/>
      <c r="S219" s="121"/>
      <c r="T219" s="121"/>
      <c r="U219" s="121"/>
      <c r="V219" s="121"/>
      <c r="W219" s="121"/>
      <c r="X219" s="121"/>
      <c r="Y219" s="121"/>
    </row>
    <row r="220" ht="15.75" customHeight="1">
      <c r="A220" s="118"/>
      <c r="B220" s="119"/>
      <c r="C220" s="123"/>
      <c r="D220" s="124"/>
      <c r="E220" s="120"/>
      <c r="F220" s="120"/>
      <c r="G220" s="120"/>
      <c r="H220" s="121"/>
      <c r="I220" s="121"/>
      <c r="J220" s="121"/>
      <c r="K220" s="121"/>
      <c r="L220" s="121"/>
      <c r="M220" s="121"/>
      <c r="N220" s="121"/>
      <c r="O220" s="121"/>
      <c r="P220" s="121"/>
      <c r="Q220" s="121"/>
      <c r="R220" s="121"/>
      <c r="S220" s="121"/>
      <c r="T220" s="121"/>
      <c r="U220" s="121"/>
      <c r="V220" s="121"/>
      <c r="W220" s="121"/>
      <c r="X220" s="121"/>
      <c r="Y220" s="121"/>
    </row>
    <row r="221" ht="15.75" customHeight="1">
      <c r="A221" s="118"/>
      <c r="B221" s="119"/>
      <c r="C221" s="123"/>
      <c r="D221" s="124"/>
      <c r="E221" s="120"/>
      <c r="F221" s="120"/>
      <c r="G221" s="120"/>
      <c r="H221" s="121"/>
      <c r="I221" s="121"/>
      <c r="J221" s="121"/>
      <c r="K221" s="121"/>
      <c r="L221" s="121"/>
      <c r="M221" s="121"/>
      <c r="N221" s="121"/>
      <c r="O221" s="121"/>
      <c r="P221" s="121"/>
      <c r="Q221" s="121"/>
      <c r="R221" s="121"/>
      <c r="S221" s="121"/>
      <c r="T221" s="121"/>
      <c r="U221" s="121"/>
      <c r="V221" s="121"/>
      <c r="W221" s="121"/>
      <c r="X221" s="121"/>
      <c r="Y221" s="121"/>
    </row>
    <row r="222" ht="15.75" customHeight="1">
      <c r="A222" s="118"/>
      <c r="B222" s="119"/>
      <c r="C222" s="123"/>
      <c r="D222" s="124"/>
      <c r="E222" s="120"/>
      <c r="F222" s="120"/>
      <c r="G222" s="120"/>
      <c r="H222" s="121"/>
      <c r="I222" s="121"/>
      <c r="J222" s="121"/>
      <c r="K222" s="121"/>
      <c r="L222" s="121"/>
      <c r="M222" s="121"/>
      <c r="N222" s="121"/>
      <c r="O222" s="121"/>
      <c r="P222" s="121"/>
      <c r="Q222" s="121"/>
      <c r="R222" s="121"/>
      <c r="S222" s="121"/>
      <c r="T222" s="121"/>
      <c r="U222" s="121"/>
      <c r="V222" s="121"/>
      <c r="W222" s="121"/>
      <c r="X222" s="121"/>
      <c r="Y222" s="121"/>
    </row>
    <row r="223" ht="15.75" customHeight="1">
      <c r="A223" s="118"/>
      <c r="B223" s="119"/>
      <c r="C223" s="123"/>
      <c r="D223" s="124"/>
      <c r="E223" s="120"/>
      <c r="F223" s="120"/>
      <c r="G223" s="120"/>
      <c r="H223" s="121"/>
      <c r="I223" s="121"/>
      <c r="J223" s="121"/>
      <c r="K223" s="121"/>
      <c r="L223" s="121"/>
      <c r="M223" s="121"/>
      <c r="N223" s="121"/>
      <c r="O223" s="121"/>
      <c r="P223" s="121"/>
      <c r="Q223" s="121"/>
      <c r="R223" s="121"/>
      <c r="S223" s="121"/>
      <c r="T223" s="121"/>
      <c r="U223" s="121"/>
      <c r="V223" s="121"/>
      <c r="W223" s="121"/>
      <c r="X223" s="121"/>
      <c r="Y223" s="121"/>
    </row>
    <row r="224" ht="15.75" customHeight="1">
      <c r="A224" s="118"/>
      <c r="B224" s="119"/>
      <c r="C224" s="123"/>
      <c r="D224" s="124"/>
      <c r="E224" s="120"/>
      <c r="F224" s="120"/>
      <c r="G224" s="120"/>
      <c r="H224" s="121"/>
      <c r="I224" s="121"/>
      <c r="J224" s="121"/>
      <c r="K224" s="121"/>
      <c r="L224" s="121"/>
      <c r="M224" s="121"/>
      <c r="N224" s="121"/>
      <c r="O224" s="121"/>
      <c r="P224" s="121"/>
      <c r="Q224" s="121"/>
      <c r="R224" s="121"/>
      <c r="S224" s="121"/>
      <c r="T224" s="121"/>
      <c r="U224" s="121"/>
      <c r="V224" s="121"/>
      <c r="W224" s="121"/>
      <c r="X224" s="121"/>
      <c r="Y224" s="121"/>
    </row>
    <row r="225" ht="15.75" customHeight="1">
      <c r="A225" s="118"/>
      <c r="B225" s="119"/>
      <c r="C225" s="123"/>
      <c r="D225" s="124"/>
      <c r="E225" s="120"/>
      <c r="F225" s="120"/>
      <c r="G225" s="120"/>
      <c r="H225" s="121"/>
      <c r="I225" s="121"/>
      <c r="J225" s="121"/>
      <c r="K225" s="121"/>
      <c r="L225" s="121"/>
      <c r="M225" s="121"/>
      <c r="N225" s="121"/>
      <c r="O225" s="121"/>
      <c r="P225" s="121"/>
      <c r="Q225" s="121"/>
      <c r="R225" s="121"/>
      <c r="S225" s="121"/>
      <c r="T225" s="121"/>
      <c r="U225" s="121"/>
      <c r="V225" s="121"/>
      <c r="W225" s="121"/>
      <c r="X225" s="121"/>
      <c r="Y225" s="121"/>
    </row>
    <row r="226" ht="15.75" customHeight="1">
      <c r="A226" s="118"/>
      <c r="B226" s="119"/>
      <c r="C226" s="123"/>
      <c r="D226" s="124"/>
      <c r="E226" s="120"/>
      <c r="F226" s="120"/>
      <c r="G226" s="120"/>
      <c r="H226" s="121"/>
      <c r="I226" s="121"/>
      <c r="J226" s="121"/>
      <c r="K226" s="121"/>
      <c r="L226" s="121"/>
      <c r="M226" s="121"/>
      <c r="N226" s="121"/>
      <c r="O226" s="121"/>
      <c r="P226" s="121"/>
      <c r="Q226" s="121"/>
      <c r="R226" s="121"/>
      <c r="S226" s="121"/>
      <c r="T226" s="121"/>
      <c r="U226" s="121"/>
      <c r="V226" s="121"/>
      <c r="W226" s="121"/>
      <c r="X226" s="121"/>
      <c r="Y226" s="121"/>
    </row>
    <row r="227" ht="15.75" customHeight="1">
      <c r="A227" s="118"/>
      <c r="B227" s="119"/>
      <c r="C227" s="123"/>
      <c r="D227" s="124"/>
      <c r="E227" s="120"/>
      <c r="F227" s="120"/>
      <c r="G227" s="120"/>
      <c r="H227" s="121"/>
      <c r="I227" s="121"/>
      <c r="J227" s="121"/>
      <c r="K227" s="121"/>
      <c r="L227" s="121"/>
      <c r="M227" s="121"/>
      <c r="N227" s="121"/>
      <c r="O227" s="121"/>
      <c r="P227" s="121"/>
      <c r="Q227" s="121"/>
      <c r="R227" s="121"/>
      <c r="S227" s="121"/>
      <c r="T227" s="121"/>
      <c r="U227" s="121"/>
      <c r="V227" s="121"/>
      <c r="W227" s="121"/>
      <c r="X227" s="121"/>
      <c r="Y227" s="121"/>
    </row>
    <row r="228" ht="15.75" customHeight="1">
      <c r="A228" s="118"/>
      <c r="B228" s="119"/>
      <c r="C228" s="123"/>
      <c r="D228" s="124"/>
      <c r="E228" s="120"/>
      <c r="F228" s="120"/>
      <c r="G228" s="120"/>
      <c r="H228" s="121"/>
      <c r="I228" s="121"/>
      <c r="J228" s="121"/>
      <c r="K228" s="121"/>
      <c r="L228" s="121"/>
      <c r="M228" s="121"/>
      <c r="N228" s="121"/>
      <c r="O228" s="121"/>
      <c r="P228" s="121"/>
      <c r="Q228" s="121"/>
      <c r="R228" s="121"/>
      <c r="S228" s="121"/>
      <c r="T228" s="121"/>
      <c r="U228" s="121"/>
      <c r="V228" s="121"/>
      <c r="W228" s="121"/>
      <c r="X228" s="121"/>
      <c r="Y228" s="121"/>
    </row>
    <row r="229" ht="36.75" customHeight="1">
      <c r="A229" s="106" t="s">
        <v>58</v>
      </c>
      <c r="B229" s="107"/>
      <c r="C229" s="108" t="s">
        <v>59</v>
      </c>
      <c r="D229" s="109" t="s">
        <v>60</v>
      </c>
      <c r="E229" s="109" t="s">
        <v>61</v>
      </c>
      <c r="F229" s="109" t="s">
        <v>62</v>
      </c>
      <c r="G229" s="109" t="s">
        <v>63</v>
      </c>
      <c r="H229" s="110"/>
      <c r="I229" s="110"/>
      <c r="J229" s="110"/>
      <c r="K229" s="110"/>
      <c r="L229" s="110"/>
      <c r="M229" s="110"/>
      <c r="N229" s="110"/>
      <c r="O229" s="110"/>
      <c r="P229" s="110"/>
      <c r="Q229" s="110"/>
      <c r="R229" s="110"/>
      <c r="S229" s="110"/>
      <c r="T229" s="110"/>
      <c r="U229" s="110"/>
      <c r="V229" s="110"/>
      <c r="W229" s="110"/>
      <c r="X229" s="110"/>
      <c r="Y229" s="110"/>
    </row>
    <row r="230" ht="15.75" customHeight="1">
      <c r="A230" s="111"/>
      <c r="B230" s="112"/>
      <c r="C230" s="113"/>
      <c r="D230" s="124"/>
      <c r="E230" s="115" t="s">
        <v>65</v>
      </c>
      <c r="F230" s="116"/>
      <c r="G230" s="116"/>
      <c r="H230" s="117"/>
      <c r="I230" s="117"/>
      <c r="J230" s="117"/>
      <c r="K230" s="117"/>
      <c r="L230" s="117"/>
      <c r="M230" s="117"/>
      <c r="N230" s="117"/>
      <c r="O230" s="117"/>
      <c r="P230" s="117"/>
      <c r="Q230" s="117"/>
      <c r="R230" s="117"/>
      <c r="S230" s="117"/>
      <c r="T230" s="117"/>
      <c r="U230" s="117"/>
      <c r="V230" s="117"/>
      <c r="W230" s="117"/>
      <c r="X230" s="117"/>
      <c r="Y230" s="117"/>
    </row>
    <row r="231" ht="15.75" customHeight="1">
      <c r="A231" s="118"/>
      <c r="B231" s="119"/>
      <c r="C231" s="113"/>
      <c r="D231" s="124"/>
      <c r="E231" s="120"/>
      <c r="F231" s="120"/>
      <c r="G231" s="120"/>
      <c r="H231" s="121"/>
      <c r="I231" s="121"/>
      <c r="J231" s="121"/>
      <c r="K231" s="121"/>
      <c r="L231" s="121"/>
      <c r="M231" s="121"/>
      <c r="N231" s="121"/>
      <c r="O231" s="121"/>
      <c r="P231" s="121"/>
      <c r="Q231" s="121"/>
      <c r="R231" s="121"/>
      <c r="S231" s="121"/>
      <c r="T231" s="121"/>
      <c r="U231" s="121"/>
      <c r="V231" s="121"/>
      <c r="W231" s="121"/>
      <c r="X231" s="121"/>
      <c r="Y231" s="121"/>
    </row>
    <row r="232" ht="15.75" customHeight="1">
      <c r="A232" s="118"/>
      <c r="B232" s="119"/>
      <c r="C232" s="123"/>
      <c r="D232" s="124"/>
      <c r="E232" s="120"/>
      <c r="F232" s="120"/>
      <c r="G232" s="120"/>
      <c r="H232" s="121"/>
      <c r="I232" s="121"/>
      <c r="J232" s="121"/>
      <c r="K232" s="121"/>
      <c r="L232" s="121"/>
      <c r="M232" s="121"/>
      <c r="N232" s="121"/>
      <c r="O232" s="121"/>
      <c r="P232" s="121"/>
      <c r="Q232" s="121"/>
      <c r="R232" s="121"/>
      <c r="S232" s="121"/>
      <c r="T232" s="121"/>
      <c r="U232" s="121"/>
      <c r="V232" s="121"/>
      <c r="W232" s="121"/>
      <c r="X232" s="121"/>
      <c r="Y232" s="121"/>
    </row>
    <row r="233" ht="15.75" customHeight="1">
      <c r="A233" s="118"/>
      <c r="B233" s="119"/>
      <c r="C233" s="123"/>
      <c r="D233" s="124"/>
      <c r="E233" s="120"/>
      <c r="F233" s="120"/>
      <c r="G233" s="120"/>
      <c r="H233" s="121"/>
      <c r="I233" s="121"/>
      <c r="J233" s="121"/>
      <c r="K233" s="121"/>
      <c r="L233" s="121"/>
      <c r="M233" s="121"/>
      <c r="N233" s="121"/>
      <c r="O233" s="121"/>
      <c r="P233" s="121"/>
      <c r="Q233" s="121"/>
      <c r="R233" s="121"/>
      <c r="S233" s="121"/>
      <c r="T233" s="121"/>
      <c r="U233" s="121"/>
      <c r="V233" s="121"/>
      <c r="W233" s="121"/>
      <c r="X233" s="121"/>
      <c r="Y233" s="121"/>
    </row>
    <row r="234" ht="15.75" customHeight="1">
      <c r="A234" s="118"/>
      <c r="B234" s="119"/>
      <c r="C234" s="123"/>
      <c r="D234" s="124"/>
      <c r="E234" s="120"/>
      <c r="F234" s="120"/>
      <c r="G234" s="120"/>
      <c r="H234" s="121"/>
      <c r="I234" s="121"/>
      <c r="J234" s="121"/>
      <c r="K234" s="121"/>
      <c r="L234" s="121"/>
      <c r="M234" s="121"/>
      <c r="N234" s="121"/>
      <c r="O234" s="121"/>
      <c r="P234" s="121"/>
      <c r="Q234" s="121"/>
      <c r="R234" s="121"/>
      <c r="S234" s="121"/>
      <c r="T234" s="121"/>
      <c r="U234" s="121"/>
      <c r="V234" s="121"/>
      <c r="W234" s="121"/>
      <c r="X234" s="121"/>
      <c r="Y234" s="121"/>
    </row>
    <row r="235" ht="15.75" customHeight="1">
      <c r="A235" s="118"/>
      <c r="B235" s="119"/>
      <c r="C235" s="123"/>
      <c r="D235" s="124"/>
      <c r="E235" s="120"/>
      <c r="F235" s="120"/>
      <c r="G235" s="120"/>
      <c r="H235" s="121"/>
      <c r="I235" s="121"/>
      <c r="J235" s="121"/>
      <c r="K235" s="121"/>
      <c r="L235" s="121"/>
      <c r="M235" s="121"/>
      <c r="N235" s="121"/>
      <c r="O235" s="121"/>
      <c r="P235" s="121"/>
      <c r="Q235" s="121"/>
      <c r="R235" s="121"/>
      <c r="S235" s="121"/>
      <c r="T235" s="121"/>
      <c r="U235" s="121"/>
      <c r="V235" s="121"/>
      <c r="W235" s="121"/>
      <c r="X235" s="121"/>
      <c r="Y235" s="121"/>
    </row>
    <row r="236" ht="15.75" customHeight="1">
      <c r="A236" s="118"/>
      <c r="B236" s="119"/>
      <c r="C236" s="123"/>
      <c r="D236" s="124"/>
      <c r="E236" s="120"/>
      <c r="F236" s="120"/>
      <c r="G236" s="120"/>
      <c r="H236" s="121"/>
      <c r="I236" s="121"/>
      <c r="J236" s="121"/>
      <c r="K236" s="121"/>
      <c r="L236" s="121"/>
      <c r="M236" s="121"/>
      <c r="N236" s="121"/>
      <c r="O236" s="121"/>
      <c r="P236" s="121"/>
      <c r="Q236" s="121"/>
      <c r="R236" s="121"/>
      <c r="S236" s="121"/>
      <c r="T236" s="121"/>
      <c r="U236" s="121"/>
      <c r="V236" s="121"/>
      <c r="W236" s="121"/>
      <c r="X236" s="121"/>
      <c r="Y236" s="121"/>
    </row>
    <row r="237" ht="15.75" customHeight="1">
      <c r="A237" s="118"/>
      <c r="B237" s="119"/>
      <c r="C237" s="123"/>
      <c r="D237" s="124"/>
      <c r="E237" s="120"/>
      <c r="F237" s="120"/>
      <c r="G237" s="120"/>
      <c r="H237" s="121"/>
      <c r="I237" s="121"/>
      <c r="J237" s="121"/>
      <c r="K237" s="121"/>
      <c r="L237" s="121"/>
      <c r="M237" s="121"/>
      <c r="N237" s="121"/>
      <c r="O237" s="121"/>
      <c r="P237" s="121"/>
      <c r="Q237" s="121"/>
      <c r="R237" s="121"/>
      <c r="S237" s="121"/>
      <c r="T237" s="121"/>
      <c r="U237" s="121"/>
      <c r="V237" s="121"/>
      <c r="W237" s="121"/>
      <c r="X237" s="121"/>
      <c r="Y237" s="121"/>
    </row>
    <row r="238" ht="15.75" customHeight="1">
      <c r="A238" s="118"/>
      <c r="B238" s="119"/>
      <c r="C238" s="123"/>
      <c r="D238" s="124"/>
      <c r="E238" s="120"/>
      <c r="F238" s="120"/>
      <c r="G238" s="120"/>
      <c r="H238" s="121"/>
      <c r="I238" s="121"/>
      <c r="J238" s="121"/>
      <c r="K238" s="121"/>
      <c r="L238" s="121"/>
      <c r="M238" s="121"/>
      <c r="N238" s="121"/>
      <c r="O238" s="121"/>
      <c r="P238" s="121"/>
      <c r="Q238" s="121"/>
      <c r="R238" s="121"/>
      <c r="S238" s="121"/>
      <c r="T238" s="121"/>
      <c r="U238" s="121"/>
      <c r="V238" s="121"/>
      <c r="W238" s="121"/>
      <c r="X238" s="121"/>
      <c r="Y238" s="121"/>
    </row>
    <row r="239" ht="15.75" customHeight="1">
      <c r="A239" s="118"/>
      <c r="B239" s="119"/>
      <c r="C239" s="123"/>
      <c r="D239" s="124"/>
      <c r="E239" s="120"/>
      <c r="F239" s="120"/>
      <c r="G239" s="120"/>
      <c r="H239" s="121"/>
      <c r="I239" s="121"/>
      <c r="J239" s="121"/>
      <c r="K239" s="121"/>
      <c r="L239" s="121"/>
      <c r="M239" s="121"/>
      <c r="N239" s="121"/>
      <c r="O239" s="121"/>
      <c r="P239" s="121"/>
      <c r="Q239" s="121"/>
      <c r="R239" s="121"/>
      <c r="S239" s="121"/>
      <c r="T239" s="121"/>
      <c r="U239" s="121"/>
      <c r="V239" s="121"/>
      <c r="W239" s="121"/>
      <c r="X239" s="121"/>
      <c r="Y239" s="121"/>
    </row>
    <row r="240" ht="15.75" customHeight="1">
      <c r="A240" s="118"/>
      <c r="B240" s="119"/>
      <c r="C240" s="123"/>
      <c r="D240" s="124"/>
      <c r="E240" s="120"/>
      <c r="F240" s="120"/>
      <c r="G240" s="120"/>
      <c r="H240" s="121"/>
      <c r="I240" s="121"/>
      <c r="J240" s="121"/>
      <c r="K240" s="121"/>
      <c r="L240" s="121"/>
      <c r="M240" s="121"/>
      <c r="N240" s="121"/>
      <c r="O240" s="121"/>
      <c r="P240" s="121"/>
      <c r="Q240" s="121"/>
      <c r="R240" s="121"/>
      <c r="S240" s="121"/>
      <c r="T240" s="121"/>
      <c r="U240" s="121"/>
      <c r="V240" s="121"/>
      <c r="W240" s="121"/>
      <c r="X240" s="121"/>
      <c r="Y240" s="121"/>
    </row>
    <row r="241" ht="15.75" customHeight="1">
      <c r="A241" s="118"/>
      <c r="B241" s="119"/>
      <c r="C241" s="123"/>
      <c r="D241" s="124"/>
      <c r="E241" s="120"/>
      <c r="F241" s="120"/>
      <c r="G241" s="120"/>
      <c r="H241" s="121"/>
      <c r="I241" s="121"/>
      <c r="J241" s="121"/>
      <c r="K241" s="121"/>
      <c r="L241" s="121"/>
      <c r="M241" s="121"/>
      <c r="N241" s="121"/>
      <c r="O241" s="121"/>
      <c r="P241" s="121"/>
      <c r="Q241" s="121"/>
      <c r="R241" s="121"/>
      <c r="S241" s="121"/>
      <c r="T241" s="121"/>
      <c r="U241" s="121"/>
      <c r="V241" s="121"/>
      <c r="W241" s="121"/>
      <c r="X241" s="121"/>
      <c r="Y241" s="121"/>
    </row>
    <row r="242" ht="15.75" customHeight="1">
      <c r="A242" s="118"/>
      <c r="B242" s="119"/>
      <c r="C242" s="123"/>
      <c r="D242" s="124"/>
      <c r="E242" s="120"/>
      <c r="F242" s="120"/>
      <c r="G242" s="120"/>
      <c r="H242" s="121"/>
      <c r="I242" s="121"/>
      <c r="J242" s="121"/>
      <c r="K242" s="121"/>
      <c r="L242" s="121"/>
      <c r="M242" s="121"/>
      <c r="N242" s="121"/>
      <c r="O242" s="121"/>
      <c r="P242" s="121"/>
      <c r="Q242" s="121"/>
      <c r="R242" s="121"/>
      <c r="S242" s="121"/>
      <c r="T242" s="121"/>
      <c r="U242" s="121"/>
      <c r="V242" s="121"/>
      <c r="W242" s="121"/>
      <c r="X242" s="121"/>
      <c r="Y242" s="121"/>
    </row>
    <row r="243" ht="15.75" customHeight="1">
      <c r="A243" s="118"/>
      <c r="B243" s="119"/>
      <c r="C243" s="123"/>
      <c r="D243" s="124"/>
      <c r="E243" s="120"/>
      <c r="F243" s="120"/>
      <c r="G243" s="120"/>
      <c r="H243" s="121"/>
      <c r="I243" s="121"/>
      <c r="J243" s="121"/>
      <c r="K243" s="121"/>
      <c r="L243" s="121"/>
      <c r="M243" s="121"/>
      <c r="N243" s="121"/>
      <c r="O243" s="121"/>
      <c r="P243" s="121"/>
      <c r="Q243" s="121"/>
      <c r="R243" s="121"/>
      <c r="S243" s="121"/>
      <c r="T243" s="121"/>
      <c r="U243" s="121"/>
      <c r="V243" s="121"/>
      <c r="W243" s="121"/>
      <c r="X243" s="121"/>
      <c r="Y243" s="121"/>
    </row>
    <row r="244" ht="15.75" customHeight="1">
      <c r="A244" s="118"/>
      <c r="B244" s="119"/>
      <c r="C244" s="123"/>
      <c r="D244" s="124"/>
      <c r="E244" s="120"/>
      <c r="F244" s="120"/>
      <c r="G244" s="120"/>
      <c r="H244" s="121"/>
      <c r="I244" s="121"/>
      <c r="J244" s="121"/>
      <c r="K244" s="121"/>
      <c r="L244" s="121"/>
      <c r="M244" s="121"/>
      <c r="N244" s="121"/>
      <c r="O244" s="121"/>
      <c r="P244" s="121"/>
      <c r="Q244" s="121"/>
      <c r="R244" s="121"/>
      <c r="S244" s="121"/>
      <c r="T244" s="121"/>
      <c r="U244" s="121"/>
      <c r="V244" s="121"/>
      <c r="W244" s="121"/>
      <c r="X244" s="121"/>
      <c r="Y244" s="121"/>
    </row>
    <row r="245" ht="36.75" customHeight="1">
      <c r="A245" s="106" t="s">
        <v>58</v>
      </c>
      <c r="B245" s="107"/>
      <c r="C245" s="108" t="s">
        <v>59</v>
      </c>
      <c r="D245" s="109" t="s">
        <v>60</v>
      </c>
      <c r="E245" s="109" t="s">
        <v>61</v>
      </c>
      <c r="F245" s="109" t="s">
        <v>62</v>
      </c>
      <c r="G245" s="109" t="s">
        <v>63</v>
      </c>
      <c r="H245" s="110"/>
      <c r="I245" s="110"/>
      <c r="J245" s="110"/>
      <c r="K245" s="110"/>
      <c r="L245" s="110"/>
      <c r="M245" s="110"/>
      <c r="N245" s="110"/>
      <c r="O245" s="110"/>
      <c r="P245" s="110"/>
      <c r="Q245" s="110"/>
      <c r="R245" s="110"/>
      <c r="S245" s="110"/>
      <c r="T245" s="110"/>
      <c r="U245" s="110"/>
      <c r="V245" s="110"/>
      <c r="W245" s="110"/>
      <c r="X245" s="110"/>
      <c r="Y245" s="110"/>
    </row>
    <row r="246" ht="15.75" customHeight="1">
      <c r="A246" s="111"/>
      <c r="B246" s="112"/>
      <c r="C246" s="113"/>
      <c r="D246" s="124"/>
      <c r="E246" s="115" t="s">
        <v>65</v>
      </c>
      <c r="F246" s="116"/>
      <c r="G246" s="116"/>
      <c r="H246" s="117"/>
      <c r="I246" s="117"/>
      <c r="J246" s="117"/>
      <c r="K246" s="117"/>
      <c r="L246" s="117"/>
      <c r="M246" s="117"/>
      <c r="N246" s="117"/>
      <c r="O246" s="117"/>
      <c r="P246" s="117"/>
      <c r="Q246" s="117"/>
      <c r="R246" s="117"/>
      <c r="S246" s="117"/>
      <c r="T246" s="117"/>
      <c r="U246" s="117"/>
      <c r="V246" s="117"/>
      <c r="W246" s="117"/>
      <c r="X246" s="117"/>
      <c r="Y246" s="117"/>
    </row>
    <row r="247" ht="15.75" customHeight="1">
      <c r="A247" s="118"/>
      <c r="B247" s="119"/>
      <c r="C247" s="113"/>
      <c r="D247" s="124"/>
      <c r="E247" s="120"/>
      <c r="F247" s="120"/>
      <c r="G247" s="120"/>
      <c r="H247" s="121"/>
      <c r="I247" s="121"/>
      <c r="J247" s="121"/>
      <c r="K247" s="121"/>
      <c r="L247" s="121"/>
      <c r="M247" s="121"/>
      <c r="N247" s="121"/>
      <c r="O247" s="121"/>
      <c r="P247" s="121"/>
      <c r="Q247" s="121"/>
      <c r="R247" s="121"/>
      <c r="S247" s="121"/>
      <c r="T247" s="121"/>
      <c r="U247" s="121"/>
      <c r="V247" s="121"/>
      <c r="W247" s="121"/>
      <c r="X247" s="121"/>
      <c r="Y247" s="121"/>
    </row>
    <row r="248" ht="15.75" customHeight="1">
      <c r="A248" s="118"/>
      <c r="B248" s="119"/>
      <c r="C248" s="123"/>
      <c r="D248" s="124"/>
      <c r="E248" s="120"/>
      <c r="F248" s="120"/>
      <c r="G248" s="120"/>
      <c r="H248" s="121"/>
      <c r="I248" s="121"/>
      <c r="J248" s="121"/>
      <c r="K248" s="121"/>
      <c r="L248" s="121"/>
      <c r="M248" s="121"/>
      <c r="N248" s="121"/>
      <c r="O248" s="121"/>
      <c r="P248" s="121"/>
      <c r="Q248" s="121"/>
      <c r="R248" s="121"/>
      <c r="S248" s="121"/>
      <c r="T248" s="121"/>
      <c r="U248" s="121"/>
      <c r="V248" s="121"/>
      <c r="W248" s="121"/>
      <c r="X248" s="121"/>
      <c r="Y248" s="121"/>
    </row>
    <row r="249" ht="15.75" customHeight="1">
      <c r="A249" s="118"/>
      <c r="B249" s="119"/>
      <c r="C249" s="123"/>
      <c r="D249" s="124"/>
      <c r="E249" s="120"/>
      <c r="F249" s="120"/>
      <c r="G249" s="120"/>
      <c r="H249" s="121"/>
      <c r="I249" s="121"/>
      <c r="J249" s="121"/>
      <c r="K249" s="121"/>
      <c r="L249" s="121"/>
      <c r="M249" s="121"/>
      <c r="N249" s="121"/>
      <c r="O249" s="121"/>
      <c r="P249" s="121"/>
      <c r="Q249" s="121"/>
      <c r="R249" s="121"/>
      <c r="S249" s="121"/>
      <c r="T249" s="121"/>
      <c r="U249" s="121"/>
      <c r="V249" s="121"/>
      <c r="W249" s="121"/>
      <c r="X249" s="121"/>
      <c r="Y249" s="121"/>
    </row>
    <row r="250" ht="15.75" customHeight="1">
      <c r="A250" s="118"/>
      <c r="B250" s="119"/>
      <c r="C250" s="123"/>
      <c r="D250" s="124"/>
      <c r="E250" s="120"/>
      <c r="F250" s="120"/>
      <c r="G250" s="120"/>
      <c r="H250" s="121"/>
      <c r="I250" s="121"/>
      <c r="J250" s="121"/>
      <c r="K250" s="121"/>
      <c r="L250" s="121"/>
      <c r="M250" s="121"/>
      <c r="N250" s="121"/>
      <c r="O250" s="121"/>
      <c r="P250" s="121"/>
      <c r="Q250" s="121"/>
      <c r="R250" s="121"/>
      <c r="S250" s="121"/>
      <c r="T250" s="121"/>
      <c r="U250" s="121"/>
      <c r="V250" s="121"/>
      <c r="W250" s="121"/>
      <c r="X250" s="121"/>
      <c r="Y250" s="121"/>
    </row>
    <row r="251" ht="15.75" customHeight="1">
      <c r="A251" s="118"/>
      <c r="B251" s="119"/>
      <c r="C251" s="123"/>
      <c r="D251" s="124"/>
      <c r="E251" s="120"/>
      <c r="F251" s="120"/>
      <c r="G251" s="120"/>
      <c r="H251" s="121"/>
      <c r="I251" s="121"/>
      <c r="J251" s="121"/>
      <c r="K251" s="121"/>
      <c r="L251" s="121"/>
      <c r="M251" s="121"/>
      <c r="N251" s="121"/>
      <c r="O251" s="121"/>
      <c r="P251" s="121"/>
      <c r="Q251" s="121"/>
      <c r="R251" s="121"/>
      <c r="S251" s="121"/>
      <c r="T251" s="121"/>
      <c r="U251" s="121"/>
      <c r="V251" s="121"/>
      <c r="W251" s="121"/>
      <c r="X251" s="121"/>
      <c r="Y251" s="121"/>
    </row>
    <row r="252" ht="15.75" customHeight="1">
      <c r="A252" s="118"/>
      <c r="B252" s="119"/>
      <c r="C252" s="123"/>
      <c r="D252" s="124"/>
      <c r="E252" s="120"/>
      <c r="F252" s="120"/>
      <c r="G252" s="120"/>
      <c r="H252" s="121"/>
      <c r="I252" s="121"/>
      <c r="J252" s="121"/>
      <c r="K252" s="121"/>
      <c r="L252" s="121"/>
      <c r="M252" s="121"/>
      <c r="N252" s="121"/>
      <c r="O252" s="121"/>
      <c r="P252" s="121"/>
      <c r="Q252" s="121"/>
      <c r="R252" s="121"/>
      <c r="S252" s="121"/>
      <c r="T252" s="121"/>
      <c r="U252" s="121"/>
      <c r="V252" s="121"/>
      <c r="W252" s="121"/>
      <c r="X252" s="121"/>
      <c r="Y252" s="121"/>
    </row>
    <row r="253" ht="15.75" customHeight="1">
      <c r="A253" s="118"/>
      <c r="B253" s="119"/>
      <c r="C253" s="123"/>
      <c r="D253" s="124"/>
      <c r="E253" s="120"/>
      <c r="F253" s="120"/>
      <c r="G253" s="120"/>
      <c r="H253" s="121"/>
      <c r="I253" s="121"/>
      <c r="J253" s="121"/>
      <c r="K253" s="121"/>
      <c r="L253" s="121"/>
      <c r="M253" s="121"/>
      <c r="N253" s="121"/>
      <c r="O253" s="121"/>
      <c r="P253" s="121"/>
      <c r="Q253" s="121"/>
      <c r="R253" s="121"/>
      <c r="S253" s="121"/>
      <c r="T253" s="121"/>
      <c r="U253" s="121"/>
      <c r="V253" s="121"/>
      <c r="W253" s="121"/>
      <c r="X253" s="121"/>
      <c r="Y253" s="121"/>
    </row>
    <row r="254" ht="15.75" customHeight="1">
      <c r="A254" s="118"/>
      <c r="B254" s="119"/>
      <c r="C254" s="123"/>
      <c r="D254" s="124"/>
      <c r="E254" s="120"/>
      <c r="F254" s="120"/>
      <c r="G254" s="120"/>
      <c r="H254" s="121"/>
      <c r="I254" s="121"/>
      <c r="J254" s="121"/>
      <c r="K254" s="121"/>
      <c r="L254" s="121"/>
      <c r="M254" s="121"/>
      <c r="N254" s="121"/>
      <c r="O254" s="121"/>
      <c r="P254" s="121"/>
      <c r="Q254" s="121"/>
      <c r="R254" s="121"/>
      <c r="S254" s="121"/>
      <c r="T254" s="121"/>
      <c r="U254" s="121"/>
      <c r="V254" s="121"/>
      <c r="W254" s="121"/>
      <c r="X254" s="121"/>
      <c r="Y254" s="121"/>
    </row>
    <row r="255" ht="15.75" customHeight="1">
      <c r="A255" s="118"/>
      <c r="B255" s="119"/>
      <c r="C255" s="123"/>
      <c r="D255" s="124"/>
      <c r="E255" s="120"/>
      <c r="F255" s="120"/>
      <c r="G255" s="120"/>
      <c r="H255" s="121"/>
      <c r="I255" s="121"/>
      <c r="J255" s="121"/>
      <c r="K255" s="121"/>
      <c r="L255" s="121"/>
      <c r="M255" s="121"/>
      <c r="N255" s="121"/>
      <c r="O255" s="121"/>
      <c r="P255" s="121"/>
      <c r="Q255" s="121"/>
      <c r="R255" s="121"/>
      <c r="S255" s="121"/>
      <c r="T255" s="121"/>
      <c r="U255" s="121"/>
      <c r="V255" s="121"/>
      <c r="W255" s="121"/>
      <c r="X255" s="121"/>
      <c r="Y255" s="121"/>
    </row>
    <row r="256" ht="15.75" customHeight="1">
      <c r="A256" s="118"/>
      <c r="B256" s="119"/>
      <c r="C256" s="123"/>
      <c r="D256" s="124"/>
      <c r="E256" s="120"/>
      <c r="F256" s="120"/>
      <c r="G256" s="120"/>
      <c r="H256" s="121"/>
      <c r="I256" s="121"/>
      <c r="J256" s="121"/>
      <c r="K256" s="121"/>
      <c r="L256" s="121"/>
      <c r="M256" s="121"/>
      <c r="N256" s="121"/>
      <c r="O256" s="121"/>
      <c r="P256" s="121"/>
      <c r="Q256" s="121"/>
      <c r="R256" s="121"/>
      <c r="S256" s="121"/>
      <c r="T256" s="121"/>
      <c r="U256" s="121"/>
      <c r="V256" s="121"/>
      <c r="W256" s="121"/>
      <c r="X256" s="121"/>
      <c r="Y256" s="121"/>
    </row>
    <row r="257" ht="15.75" customHeight="1">
      <c r="A257" s="118"/>
      <c r="B257" s="119"/>
      <c r="C257" s="123"/>
      <c r="D257" s="124"/>
      <c r="E257" s="120"/>
      <c r="F257" s="120"/>
      <c r="G257" s="120"/>
      <c r="H257" s="121"/>
      <c r="I257" s="121"/>
      <c r="J257" s="121"/>
      <c r="K257" s="121"/>
      <c r="L257" s="121"/>
      <c r="M257" s="121"/>
      <c r="N257" s="121"/>
      <c r="O257" s="121"/>
      <c r="P257" s="121"/>
      <c r="Q257" s="121"/>
      <c r="R257" s="121"/>
      <c r="S257" s="121"/>
      <c r="T257" s="121"/>
      <c r="U257" s="121"/>
      <c r="V257" s="121"/>
      <c r="W257" s="121"/>
      <c r="X257" s="121"/>
      <c r="Y257" s="121"/>
    </row>
    <row r="258" ht="15.75" customHeight="1">
      <c r="A258" s="118"/>
      <c r="B258" s="119"/>
      <c r="C258" s="123"/>
      <c r="D258" s="124"/>
      <c r="E258" s="120"/>
      <c r="F258" s="120"/>
      <c r="G258" s="120"/>
      <c r="H258" s="121"/>
      <c r="I258" s="121"/>
      <c r="J258" s="121"/>
      <c r="K258" s="121"/>
      <c r="L258" s="121"/>
      <c r="M258" s="121"/>
      <c r="N258" s="121"/>
      <c r="O258" s="121"/>
      <c r="P258" s="121"/>
      <c r="Q258" s="121"/>
      <c r="R258" s="121"/>
      <c r="S258" s="121"/>
      <c r="T258" s="121"/>
      <c r="U258" s="121"/>
      <c r="V258" s="121"/>
      <c r="W258" s="121"/>
      <c r="X258" s="121"/>
      <c r="Y258" s="121"/>
    </row>
    <row r="259" ht="15.75" customHeight="1">
      <c r="A259" s="118"/>
      <c r="B259" s="119"/>
      <c r="C259" s="123"/>
      <c r="D259" s="124"/>
      <c r="E259" s="120"/>
      <c r="F259" s="120"/>
      <c r="G259" s="120"/>
      <c r="H259" s="121"/>
      <c r="I259" s="121"/>
      <c r="J259" s="121"/>
      <c r="K259" s="121"/>
      <c r="L259" s="121"/>
      <c r="M259" s="121"/>
      <c r="N259" s="121"/>
      <c r="O259" s="121"/>
      <c r="P259" s="121"/>
      <c r="Q259" s="121"/>
      <c r="R259" s="121"/>
      <c r="S259" s="121"/>
      <c r="T259" s="121"/>
      <c r="U259" s="121"/>
      <c r="V259" s="121"/>
      <c r="W259" s="121"/>
      <c r="X259" s="121"/>
      <c r="Y259" s="121"/>
    </row>
    <row r="260" ht="15.75" customHeight="1">
      <c r="A260" s="118"/>
      <c r="B260" s="119"/>
      <c r="C260" s="123"/>
      <c r="D260" s="124"/>
      <c r="E260" s="120"/>
      <c r="F260" s="120"/>
      <c r="G260" s="120"/>
      <c r="H260" s="121"/>
      <c r="I260" s="121"/>
      <c r="J260" s="121"/>
      <c r="K260" s="121"/>
      <c r="L260" s="121"/>
      <c r="M260" s="121"/>
      <c r="N260" s="121"/>
      <c r="O260" s="121"/>
      <c r="P260" s="121"/>
      <c r="Q260" s="121"/>
      <c r="R260" s="121"/>
      <c r="S260" s="121"/>
      <c r="T260" s="121"/>
      <c r="U260" s="121"/>
      <c r="V260" s="121"/>
      <c r="W260" s="121"/>
      <c r="X260" s="121"/>
      <c r="Y260" s="121"/>
    </row>
    <row r="261" ht="36.75" customHeight="1">
      <c r="A261" s="106" t="s">
        <v>58</v>
      </c>
      <c r="B261" s="107"/>
      <c r="C261" s="108" t="s">
        <v>59</v>
      </c>
      <c r="D261" s="109" t="s">
        <v>60</v>
      </c>
      <c r="E261" s="109" t="s">
        <v>61</v>
      </c>
      <c r="F261" s="109" t="s">
        <v>62</v>
      </c>
      <c r="G261" s="109" t="s">
        <v>63</v>
      </c>
      <c r="H261" s="110"/>
      <c r="I261" s="110"/>
      <c r="J261" s="110"/>
      <c r="K261" s="110"/>
      <c r="L261" s="110"/>
      <c r="M261" s="110"/>
      <c r="N261" s="110"/>
      <c r="O261" s="110"/>
      <c r="P261" s="110"/>
      <c r="Q261" s="110"/>
      <c r="R261" s="110"/>
      <c r="S261" s="110"/>
      <c r="T261" s="110"/>
      <c r="U261" s="110"/>
      <c r="V261" s="110"/>
      <c r="W261" s="110"/>
      <c r="X261" s="110"/>
      <c r="Y261" s="110"/>
    </row>
    <row r="262" ht="15.75" customHeight="1">
      <c r="A262" s="111"/>
      <c r="B262" s="112"/>
      <c r="C262" s="113"/>
      <c r="D262" s="124"/>
      <c r="E262" s="115" t="s">
        <v>65</v>
      </c>
      <c r="F262" s="116"/>
      <c r="G262" s="116"/>
      <c r="H262" s="117"/>
      <c r="I262" s="117"/>
      <c r="J262" s="117"/>
      <c r="K262" s="117"/>
      <c r="L262" s="117"/>
      <c r="M262" s="117"/>
      <c r="N262" s="117"/>
      <c r="O262" s="117"/>
      <c r="P262" s="117"/>
      <c r="Q262" s="117"/>
      <c r="R262" s="117"/>
      <c r="S262" s="117"/>
      <c r="T262" s="117"/>
      <c r="U262" s="117"/>
      <c r="V262" s="117"/>
      <c r="W262" s="117"/>
      <c r="X262" s="117"/>
      <c r="Y262" s="117"/>
    </row>
    <row r="263" ht="15.75" customHeight="1">
      <c r="A263" s="118"/>
      <c r="B263" s="119"/>
      <c r="C263" s="113"/>
      <c r="D263" s="124"/>
      <c r="E263" s="120"/>
      <c r="F263" s="120"/>
      <c r="G263" s="120"/>
      <c r="H263" s="121"/>
      <c r="I263" s="121"/>
      <c r="J263" s="121"/>
      <c r="K263" s="121"/>
      <c r="L263" s="121"/>
      <c r="M263" s="121"/>
      <c r="N263" s="121"/>
      <c r="O263" s="121"/>
      <c r="P263" s="121"/>
      <c r="Q263" s="121"/>
      <c r="R263" s="121"/>
      <c r="S263" s="121"/>
      <c r="T263" s="121"/>
      <c r="U263" s="121"/>
      <c r="V263" s="121"/>
      <c r="W263" s="121"/>
      <c r="X263" s="121"/>
      <c r="Y263" s="121"/>
    </row>
    <row r="264" ht="15.75" customHeight="1">
      <c r="A264" s="118"/>
      <c r="B264" s="119"/>
      <c r="C264" s="123"/>
      <c r="D264" s="124"/>
      <c r="E264" s="120"/>
      <c r="F264" s="120"/>
      <c r="G264" s="120"/>
      <c r="H264" s="121"/>
      <c r="I264" s="121"/>
      <c r="J264" s="121"/>
      <c r="K264" s="121"/>
      <c r="L264" s="121"/>
      <c r="M264" s="121"/>
      <c r="N264" s="121"/>
      <c r="O264" s="121"/>
      <c r="P264" s="121"/>
      <c r="Q264" s="121"/>
      <c r="R264" s="121"/>
      <c r="S264" s="121"/>
      <c r="T264" s="121"/>
      <c r="U264" s="121"/>
      <c r="V264" s="121"/>
      <c r="W264" s="121"/>
      <c r="X264" s="121"/>
      <c r="Y264" s="121"/>
    </row>
    <row r="265" ht="15.75" customHeight="1">
      <c r="A265" s="118"/>
      <c r="B265" s="119"/>
      <c r="C265" s="123"/>
      <c r="D265" s="124"/>
      <c r="E265" s="120"/>
      <c r="F265" s="120"/>
      <c r="G265" s="120"/>
      <c r="H265" s="121"/>
      <c r="I265" s="121"/>
      <c r="J265" s="121"/>
      <c r="K265" s="121"/>
      <c r="L265" s="121"/>
      <c r="M265" s="121"/>
      <c r="N265" s="121"/>
      <c r="O265" s="121"/>
      <c r="P265" s="121"/>
      <c r="Q265" s="121"/>
      <c r="R265" s="121"/>
      <c r="S265" s="121"/>
      <c r="T265" s="121"/>
      <c r="U265" s="121"/>
      <c r="V265" s="121"/>
      <c r="W265" s="121"/>
      <c r="X265" s="121"/>
      <c r="Y265" s="121"/>
    </row>
    <row r="266" ht="15.75" customHeight="1">
      <c r="A266" s="118"/>
      <c r="B266" s="119"/>
      <c r="C266" s="123"/>
      <c r="D266" s="124"/>
      <c r="E266" s="120"/>
      <c r="F266" s="120"/>
      <c r="G266" s="120"/>
      <c r="H266" s="121"/>
      <c r="I266" s="121"/>
      <c r="J266" s="121"/>
      <c r="K266" s="121"/>
      <c r="L266" s="121"/>
      <c r="M266" s="121"/>
      <c r="N266" s="121"/>
      <c r="O266" s="121"/>
      <c r="P266" s="121"/>
      <c r="Q266" s="121"/>
      <c r="R266" s="121"/>
      <c r="S266" s="121"/>
      <c r="T266" s="121"/>
      <c r="U266" s="121"/>
      <c r="V266" s="121"/>
      <c r="W266" s="121"/>
      <c r="X266" s="121"/>
      <c r="Y266" s="121"/>
    </row>
    <row r="267" ht="15.75" customHeight="1">
      <c r="A267" s="118"/>
      <c r="B267" s="119"/>
      <c r="C267" s="123"/>
      <c r="D267" s="124"/>
      <c r="E267" s="120"/>
      <c r="F267" s="120"/>
      <c r="G267" s="120"/>
      <c r="H267" s="121"/>
      <c r="I267" s="121"/>
      <c r="J267" s="121"/>
      <c r="K267" s="121"/>
      <c r="L267" s="121"/>
      <c r="M267" s="121"/>
      <c r="N267" s="121"/>
      <c r="O267" s="121"/>
      <c r="P267" s="121"/>
      <c r="Q267" s="121"/>
      <c r="R267" s="121"/>
      <c r="S267" s="121"/>
      <c r="T267" s="121"/>
      <c r="U267" s="121"/>
      <c r="V267" s="121"/>
      <c r="W267" s="121"/>
      <c r="X267" s="121"/>
      <c r="Y267" s="121"/>
    </row>
    <row r="268" ht="15.75" customHeight="1">
      <c r="A268" s="118"/>
      <c r="B268" s="119"/>
      <c r="C268" s="123"/>
      <c r="D268" s="124"/>
      <c r="E268" s="120"/>
      <c r="F268" s="120"/>
      <c r="G268" s="120"/>
      <c r="H268" s="121"/>
      <c r="I268" s="121"/>
      <c r="J268" s="121"/>
      <c r="K268" s="121"/>
      <c r="L268" s="121"/>
      <c r="M268" s="121"/>
      <c r="N268" s="121"/>
      <c r="O268" s="121"/>
      <c r="P268" s="121"/>
      <c r="Q268" s="121"/>
      <c r="R268" s="121"/>
      <c r="S268" s="121"/>
      <c r="T268" s="121"/>
      <c r="U268" s="121"/>
      <c r="V268" s="121"/>
      <c r="W268" s="121"/>
      <c r="X268" s="121"/>
      <c r="Y268" s="121"/>
    </row>
    <row r="269" ht="15.75" customHeight="1">
      <c r="A269" s="118"/>
      <c r="B269" s="119"/>
      <c r="C269" s="123"/>
      <c r="D269" s="124"/>
      <c r="E269" s="120"/>
      <c r="F269" s="120"/>
      <c r="G269" s="120"/>
      <c r="H269" s="121"/>
      <c r="I269" s="121"/>
      <c r="J269" s="121"/>
      <c r="K269" s="121"/>
      <c r="L269" s="121"/>
      <c r="M269" s="121"/>
      <c r="N269" s="121"/>
      <c r="O269" s="121"/>
      <c r="P269" s="121"/>
      <c r="Q269" s="121"/>
      <c r="R269" s="121"/>
      <c r="S269" s="121"/>
      <c r="T269" s="121"/>
      <c r="U269" s="121"/>
      <c r="V269" s="121"/>
      <c r="W269" s="121"/>
      <c r="X269" s="121"/>
      <c r="Y269" s="121"/>
    </row>
    <row r="270" ht="15.75" customHeight="1">
      <c r="A270" s="118"/>
      <c r="B270" s="119"/>
      <c r="C270" s="123"/>
      <c r="D270" s="124"/>
      <c r="E270" s="120"/>
      <c r="F270" s="120"/>
      <c r="G270" s="120"/>
      <c r="H270" s="121"/>
      <c r="I270" s="121"/>
      <c r="J270" s="121"/>
      <c r="K270" s="121"/>
      <c r="L270" s="121"/>
      <c r="M270" s="121"/>
      <c r="N270" s="121"/>
      <c r="O270" s="121"/>
      <c r="P270" s="121"/>
      <c r="Q270" s="121"/>
      <c r="R270" s="121"/>
      <c r="S270" s="121"/>
      <c r="T270" s="121"/>
      <c r="U270" s="121"/>
      <c r="V270" s="121"/>
      <c r="W270" s="121"/>
      <c r="X270" s="121"/>
      <c r="Y270" s="121"/>
    </row>
    <row r="271" ht="15.75" customHeight="1">
      <c r="A271" s="118"/>
      <c r="B271" s="119"/>
      <c r="C271" s="123"/>
      <c r="D271" s="124"/>
      <c r="E271" s="120"/>
      <c r="F271" s="120"/>
      <c r="G271" s="120"/>
      <c r="H271" s="121"/>
      <c r="I271" s="121"/>
      <c r="J271" s="121"/>
      <c r="K271" s="121"/>
      <c r="L271" s="121"/>
      <c r="M271" s="121"/>
      <c r="N271" s="121"/>
      <c r="O271" s="121"/>
      <c r="P271" s="121"/>
      <c r="Q271" s="121"/>
      <c r="R271" s="121"/>
      <c r="S271" s="121"/>
      <c r="T271" s="121"/>
      <c r="U271" s="121"/>
      <c r="V271" s="121"/>
      <c r="W271" s="121"/>
      <c r="X271" s="121"/>
      <c r="Y271" s="121"/>
    </row>
    <row r="272" ht="15.75" customHeight="1">
      <c r="A272" s="118"/>
      <c r="B272" s="119"/>
      <c r="C272" s="123"/>
      <c r="D272" s="124"/>
      <c r="E272" s="120"/>
      <c r="F272" s="120"/>
      <c r="G272" s="120"/>
      <c r="H272" s="121"/>
      <c r="I272" s="121"/>
      <c r="J272" s="121"/>
      <c r="K272" s="121"/>
      <c r="L272" s="121"/>
      <c r="M272" s="121"/>
      <c r="N272" s="121"/>
      <c r="O272" s="121"/>
      <c r="P272" s="121"/>
      <c r="Q272" s="121"/>
      <c r="R272" s="121"/>
      <c r="S272" s="121"/>
      <c r="T272" s="121"/>
      <c r="U272" s="121"/>
      <c r="V272" s="121"/>
      <c r="W272" s="121"/>
      <c r="X272" s="121"/>
      <c r="Y272" s="121"/>
    </row>
    <row r="273" ht="15.75" customHeight="1">
      <c r="A273" s="118"/>
      <c r="B273" s="119"/>
      <c r="C273" s="123"/>
      <c r="D273" s="124"/>
      <c r="E273" s="120"/>
      <c r="F273" s="120"/>
      <c r="G273" s="120"/>
      <c r="H273" s="121"/>
      <c r="I273" s="121"/>
      <c r="J273" s="121"/>
      <c r="K273" s="121"/>
      <c r="L273" s="121"/>
      <c r="M273" s="121"/>
      <c r="N273" s="121"/>
      <c r="O273" s="121"/>
      <c r="P273" s="121"/>
      <c r="Q273" s="121"/>
      <c r="R273" s="121"/>
      <c r="S273" s="121"/>
      <c r="T273" s="121"/>
      <c r="U273" s="121"/>
      <c r="V273" s="121"/>
      <c r="W273" s="121"/>
      <c r="X273" s="121"/>
      <c r="Y273" s="121"/>
    </row>
    <row r="274" ht="15.75" customHeight="1">
      <c r="A274" s="118"/>
      <c r="B274" s="119"/>
      <c r="C274" s="123"/>
      <c r="D274" s="124"/>
      <c r="E274" s="120"/>
      <c r="F274" s="120"/>
      <c r="G274" s="120"/>
      <c r="H274" s="121"/>
      <c r="I274" s="121"/>
      <c r="J274" s="121"/>
      <c r="K274" s="121"/>
      <c r="L274" s="121"/>
      <c r="M274" s="121"/>
      <c r="N274" s="121"/>
      <c r="O274" s="121"/>
      <c r="P274" s="121"/>
      <c r="Q274" s="121"/>
      <c r="R274" s="121"/>
      <c r="S274" s="121"/>
      <c r="T274" s="121"/>
      <c r="U274" s="121"/>
      <c r="V274" s="121"/>
      <c r="W274" s="121"/>
      <c r="X274" s="121"/>
      <c r="Y274" s="121"/>
    </row>
    <row r="275" ht="15.75" customHeight="1">
      <c r="A275" s="118"/>
      <c r="B275" s="119"/>
      <c r="C275" s="123"/>
      <c r="D275" s="124"/>
      <c r="E275" s="120"/>
      <c r="F275" s="120"/>
      <c r="G275" s="120"/>
      <c r="H275" s="121"/>
      <c r="I275" s="121"/>
      <c r="J275" s="121"/>
      <c r="K275" s="121"/>
      <c r="L275" s="121"/>
      <c r="M275" s="121"/>
      <c r="N275" s="121"/>
      <c r="O275" s="121"/>
      <c r="P275" s="121"/>
      <c r="Q275" s="121"/>
      <c r="R275" s="121"/>
      <c r="S275" s="121"/>
      <c r="T275" s="121"/>
      <c r="U275" s="121"/>
      <c r="V275" s="121"/>
      <c r="W275" s="121"/>
      <c r="X275" s="121"/>
      <c r="Y275" s="121"/>
    </row>
    <row r="276" ht="15.75" customHeight="1">
      <c r="A276" s="118"/>
      <c r="B276" s="119"/>
      <c r="C276" s="123"/>
      <c r="D276" s="124"/>
      <c r="E276" s="120"/>
      <c r="F276" s="120"/>
      <c r="G276" s="120"/>
      <c r="H276" s="121"/>
      <c r="I276" s="121"/>
      <c r="J276" s="121"/>
      <c r="K276" s="121"/>
      <c r="L276" s="121"/>
      <c r="M276" s="121"/>
      <c r="N276" s="121"/>
      <c r="O276" s="121"/>
      <c r="P276" s="121"/>
      <c r="Q276" s="121"/>
      <c r="R276" s="121"/>
      <c r="S276" s="121"/>
      <c r="T276" s="121"/>
      <c r="U276" s="121"/>
      <c r="V276" s="121"/>
      <c r="W276" s="121"/>
      <c r="X276" s="121"/>
      <c r="Y276" s="121"/>
    </row>
    <row r="277" ht="36.75" customHeight="1">
      <c r="A277" s="106" t="s">
        <v>58</v>
      </c>
      <c r="B277" s="107"/>
      <c r="C277" s="108" t="s">
        <v>59</v>
      </c>
      <c r="D277" s="109" t="s">
        <v>60</v>
      </c>
      <c r="E277" s="109" t="s">
        <v>61</v>
      </c>
      <c r="F277" s="109" t="s">
        <v>62</v>
      </c>
      <c r="G277" s="109" t="s">
        <v>63</v>
      </c>
      <c r="H277" s="110"/>
      <c r="I277" s="110"/>
      <c r="J277" s="110"/>
      <c r="K277" s="110"/>
      <c r="L277" s="110"/>
      <c r="M277" s="110"/>
      <c r="N277" s="110"/>
      <c r="O277" s="110"/>
      <c r="P277" s="110"/>
      <c r="Q277" s="110"/>
      <c r="R277" s="110"/>
      <c r="S277" s="110"/>
      <c r="T277" s="110"/>
      <c r="U277" s="110"/>
      <c r="V277" s="110"/>
      <c r="W277" s="110"/>
      <c r="X277" s="110"/>
      <c r="Y277" s="110"/>
    </row>
    <row r="278" ht="15.75" customHeight="1">
      <c r="A278" s="111"/>
      <c r="B278" s="112"/>
      <c r="C278" s="113"/>
      <c r="D278" s="124"/>
      <c r="E278" s="115" t="s">
        <v>65</v>
      </c>
      <c r="F278" s="116"/>
      <c r="G278" s="116"/>
      <c r="H278" s="117"/>
      <c r="I278" s="117"/>
      <c r="J278" s="117"/>
      <c r="K278" s="117"/>
      <c r="L278" s="117"/>
      <c r="M278" s="117"/>
      <c r="N278" s="117"/>
      <c r="O278" s="117"/>
      <c r="P278" s="117"/>
      <c r="Q278" s="117"/>
      <c r="R278" s="117"/>
      <c r="S278" s="117"/>
      <c r="T278" s="117"/>
      <c r="U278" s="117"/>
      <c r="V278" s="117"/>
      <c r="W278" s="117"/>
      <c r="X278" s="117"/>
      <c r="Y278" s="117"/>
    </row>
    <row r="279" ht="15.75" customHeight="1">
      <c r="A279" s="118"/>
      <c r="B279" s="119"/>
      <c r="C279" s="113"/>
      <c r="D279" s="124"/>
      <c r="E279" s="120"/>
      <c r="F279" s="120"/>
      <c r="G279" s="120"/>
      <c r="H279" s="121"/>
      <c r="I279" s="121"/>
      <c r="J279" s="121"/>
      <c r="K279" s="121"/>
      <c r="L279" s="121"/>
      <c r="M279" s="121"/>
      <c r="N279" s="121"/>
      <c r="O279" s="121"/>
      <c r="P279" s="121"/>
      <c r="Q279" s="121"/>
      <c r="R279" s="121"/>
      <c r="S279" s="121"/>
      <c r="T279" s="121"/>
      <c r="U279" s="121"/>
      <c r="V279" s="121"/>
      <c r="W279" s="121"/>
      <c r="X279" s="121"/>
      <c r="Y279" s="121"/>
    </row>
    <row r="280" ht="15.75" customHeight="1">
      <c r="A280" s="118"/>
      <c r="B280" s="119"/>
      <c r="C280" s="123"/>
      <c r="D280" s="124"/>
      <c r="E280" s="120"/>
      <c r="F280" s="120"/>
      <c r="G280" s="120"/>
      <c r="H280" s="121"/>
      <c r="I280" s="121"/>
      <c r="J280" s="121"/>
      <c r="K280" s="121"/>
      <c r="L280" s="121"/>
      <c r="M280" s="121"/>
      <c r="N280" s="121"/>
      <c r="O280" s="121"/>
      <c r="P280" s="121"/>
      <c r="Q280" s="121"/>
      <c r="R280" s="121"/>
      <c r="S280" s="121"/>
      <c r="T280" s="121"/>
      <c r="U280" s="121"/>
      <c r="V280" s="121"/>
      <c r="W280" s="121"/>
      <c r="X280" s="121"/>
      <c r="Y280" s="121"/>
    </row>
    <row r="281" ht="15.75" customHeight="1">
      <c r="A281" s="118"/>
      <c r="B281" s="119"/>
      <c r="C281" s="123"/>
      <c r="D281" s="124"/>
      <c r="E281" s="120"/>
      <c r="F281" s="120"/>
      <c r="G281" s="120"/>
      <c r="H281" s="121"/>
      <c r="I281" s="121"/>
      <c r="J281" s="121"/>
      <c r="K281" s="121"/>
      <c r="L281" s="121"/>
      <c r="M281" s="121"/>
      <c r="N281" s="121"/>
      <c r="O281" s="121"/>
      <c r="P281" s="121"/>
      <c r="Q281" s="121"/>
      <c r="R281" s="121"/>
      <c r="S281" s="121"/>
      <c r="T281" s="121"/>
      <c r="U281" s="121"/>
      <c r="V281" s="121"/>
      <c r="W281" s="121"/>
      <c r="X281" s="121"/>
      <c r="Y281" s="121"/>
    </row>
    <row r="282" ht="15.75" customHeight="1">
      <c r="A282" s="118"/>
      <c r="B282" s="119"/>
      <c r="C282" s="123"/>
      <c r="D282" s="124"/>
      <c r="E282" s="120"/>
      <c r="F282" s="120"/>
      <c r="G282" s="120"/>
      <c r="H282" s="121"/>
      <c r="I282" s="121"/>
      <c r="J282" s="121"/>
      <c r="K282" s="121"/>
      <c r="L282" s="121"/>
      <c r="M282" s="121"/>
      <c r="N282" s="121"/>
      <c r="O282" s="121"/>
      <c r="P282" s="121"/>
      <c r="Q282" s="121"/>
      <c r="R282" s="121"/>
      <c r="S282" s="121"/>
      <c r="T282" s="121"/>
      <c r="U282" s="121"/>
      <c r="V282" s="121"/>
      <c r="W282" s="121"/>
      <c r="X282" s="121"/>
      <c r="Y282" s="121"/>
    </row>
    <row r="283" ht="15.75" customHeight="1">
      <c r="A283" s="118"/>
      <c r="B283" s="119"/>
      <c r="C283" s="123"/>
      <c r="D283" s="124"/>
      <c r="E283" s="120"/>
      <c r="F283" s="120"/>
      <c r="G283" s="120"/>
      <c r="H283" s="121"/>
      <c r="I283" s="121"/>
      <c r="J283" s="121"/>
      <c r="K283" s="121"/>
      <c r="L283" s="121"/>
      <c r="M283" s="121"/>
      <c r="N283" s="121"/>
      <c r="O283" s="121"/>
      <c r="P283" s="121"/>
      <c r="Q283" s="121"/>
      <c r="R283" s="121"/>
      <c r="S283" s="121"/>
      <c r="T283" s="121"/>
      <c r="U283" s="121"/>
      <c r="V283" s="121"/>
      <c r="W283" s="121"/>
      <c r="X283" s="121"/>
      <c r="Y283" s="121"/>
    </row>
    <row r="284" ht="15.75" customHeight="1">
      <c r="A284" s="118"/>
      <c r="B284" s="119"/>
      <c r="C284" s="123"/>
      <c r="D284" s="124"/>
      <c r="E284" s="120"/>
      <c r="F284" s="120"/>
      <c r="G284" s="120"/>
      <c r="H284" s="121"/>
      <c r="I284" s="121"/>
      <c r="J284" s="121"/>
      <c r="K284" s="121"/>
      <c r="L284" s="121"/>
      <c r="M284" s="121"/>
      <c r="N284" s="121"/>
      <c r="O284" s="121"/>
      <c r="P284" s="121"/>
      <c r="Q284" s="121"/>
      <c r="R284" s="121"/>
      <c r="S284" s="121"/>
      <c r="T284" s="121"/>
      <c r="U284" s="121"/>
      <c r="V284" s="121"/>
      <c r="W284" s="121"/>
      <c r="X284" s="121"/>
      <c r="Y284" s="121"/>
    </row>
    <row r="285" ht="15.75" customHeight="1">
      <c r="A285" s="118"/>
      <c r="B285" s="119"/>
      <c r="C285" s="123"/>
      <c r="D285" s="124"/>
      <c r="E285" s="120"/>
      <c r="F285" s="120"/>
      <c r="G285" s="120"/>
      <c r="H285" s="121"/>
      <c r="I285" s="121"/>
      <c r="J285" s="121"/>
      <c r="K285" s="121"/>
      <c r="L285" s="121"/>
      <c r="M285" s="121"/>
      <c r="N285" s="121"/>
      <c r="O285" s="121"/>
      <c r="P285" s="121"/>
      <c r="Q285" s="121"/>
      <c r="R285" s="121"/>
      <c r="S285" s="121"/>
      <c r="T285" s="121"/>
      <c r="U285" s="121"/>
      <c r="V285" s="121"/>
      <c r="W285" s="121"/>
      <c r="X285" s="121"/>
      <c r="Y285" s="121"/>
    </row>
    <row r="286" ht="15.75" customHeight="1">
      <c r="A286" s="118"/>
      <c r="B286" s="119"/>
      <c r="C286" s="123"/>
      <c r="D286" s="124"/>
      <c r="E286" s="120"/>
      <c r="F286" s="120"/>
      <c r="G286" s="120"/>
      <c r="H286" s="121"/>
      <c r="I286" s="121"/>
      <c r="J286" s="121"/>
      <c r="K286" s="121"/>
      <c r="L286" s="121"/>
      <c r="M286" s="121"/>
      <c r="N286" s="121"/>
      <c r="O286" s="121"/>
      <c r="P286" s="121"/>
      <c r="Q286" s="121"/>
      <c r="R286" s="121"/>
      <c r="S286" s="121"/>
      <c r="T286" s="121"/>
      <c r="U286" s="121"/>
      <c r="V286" s="121"/>
      <c r="W286" s="121"/>
      <c r="X286" s="121"/>
      <c r="Y286" s="121"/>
    </row>
    <row r="287" ht="15.75" customHeight="1">
      <c r="A287" s="118"/>
      <c r="B287" s="119"/>
      <c r="C287" s="123"/>
      <c r="D287" s="124"/>
      <c r="E287" s="120"/>
      <c r="F287" s="120"/>
      <c r="G287" s="120"/>
      <c r="H287" s="121"/>
      <c r="I287" s="121"/>
      <c r="J287" s="121"/>
      <c r="K287" s="121"/>
      <c r="L287" s="121"/>
      <c r="M287" s="121"/>
      <c r="N287" s="121"/>
      <c r="O287" s="121"/>
      <c r="P287" s="121"/>
      <c r="Q287" s="121"/>
      <c r="R287" s="121"/>
      <c r="S287" s="121"/>
      <c r="T287" s="121"/>
      <c r="U287" s="121"/>
      <c r="V287" s="121"/>
      <c r="W287" s="121"/>
      <c r="X287" s="121"/>
      <c r="Y287" s="121"/>
    </row>
    <row r="288" ht="15.75" customHeight="1">
      <c r="A288" s="118"/>
      <c r="B288" s="119"/>
      <c r="C288" s="123"/>
      <c r="D288" s="124"/>
      <c r="E288" s="120"/>
      <c r="F288" s="120"/>
      <c r="G288" s="120"/>
      <c r="H288" s="121"/>
      <c r="I288" s="121"/>
      <c r="J288" s="121"/>
      <c r="K288" s="121"/>
      <c r="L288" s="121"/>
      <c r="M288" s="121"/>
      <c r="N288" s="121"/>
      <c r="O288" s="121"/>
      <c r="P288" s="121"/>
      <c r="Q288" s="121"/>
      <c r="R288" s="121"/>
      <c r="S288" s="121"/>
      <c r="T288" s="121"/>
      <c r="U288" s="121"/>
      <c r="V288" s="121"/>
      <c r="W288" s="121"/>
      <c r="X288" s="121"/>
      <c r="Y288" s="121"/>
    </row>
    <row r="289" ht="15.75" customHeight="1">
      <c r="A289" s="118"/>
      <c r="B289" s="119"/>
      <c r="C289" s="123"/>
      <c r="D289" s="124"/>
      <c r="E289" s="120"/>
      <c r="F289" s="120"/>
      <c r="G289" s="120"/>
      <c r="H289" s="121"/>
      <c r="I289" s="121"/>
      <c r="J289" s="121"/>
      <c r="K289" s="121"/>
      <c r="L289" s="121"/>
      <c r="M289" s="121"/>
      <c r="N289" s="121"/>
      <c r="O289" s="121"/>
      <c r="P289" s="121"/>
      <c r="Q289" s="121"/>
      <c r="R289" s="121"/>
      <c r="S289" s="121"/>
      <c r="T289" s="121"/>
      <c r="U289" s="121"/>
      <c r="V289" s="121"/>
      <c r="W289" s="121"/>
      <c r="X289" s="121"/>
      <c r="Y289" s="121"/>
    </row>
    <row r="290" ht="15.75" customHeight="1">
      <c r="A290" s="118"/>
      <c r="B290" s="119"/>
      <c r="C290" s="123"/>
      <c r="D290" s="124"/>
      <c r="E290" s="120"/>
      <c r="F290" s="120"/>
      <c r="G290" s="120"/>
      <c r="H290" s="121"/>
      <c r="I290" s="121"/>
      <c r="J290" s="121"/>
      <c r="K290" s="121"/>
      <c r="L290" s="121"/>
      <c r="M290" s="121"/>
      <c r="N290" s="121"/>
      <c r="O290" s="121"/>
      <c r="P290" s="121"/>
      <c r="Q290" s="121"/>
      <c r="R290" s="121"/>
      <c r="S290" s="121"/>
      <c r="T290" s="121"/>
      <c r="U290" s="121"/>
      <c r="V290" s="121"/>
      <c r="W290" s="121"/>
      <c r="X290" s="121"/>
      <c r="Y290" s="121"/>
    </row>
    <row r="291" ht="15.75" customHeight="1">
      <c r="A291" s="118"/>
      <c r="B291" s="119"/>
      <c r="C291" s="123"/>
      <c r="D291" s="124"/>
      <c r="E291" s="120"/>
      <c r="F291" s="120"/>
      <c r="G291" s="120"/>
      <c r="H291" s="121"/>
      <c r="I291" s="121"/>
      <c r="J291" s="121"/>
      <c r="K291" s="121"/>
      <c r="L291" s="121"/>
      <c r="M291" s="121"/>
      <c r="N291" s="121"/>
      <c r="O291" s="121"/>
      <c r="P291" s="121"/>
      <c r="Q291" s="121"/>
      <c r="R291" s="121"/>
      <c r="S291" s="121"/>
      <c r="T291" s="121"/>
      <c r="U291" s="121"/>
      <c r="V291" s="121"/>
      <c r="W291" s="121"/>
      <c r="X291" s="121"/>
      <c r="Y291" s="121"/>
    </row>
    <row r="292" ht="15.75" customHeight="1">
      <c r="A292" s="118"/>
      <c r="B292" s="119"/>
      <c r="C292" s="123"/>
      <c r="D292" s="124"/>
      <c r="E292" s="120"/>
      <c r="F292" s="120"/>
      <c r="G292" s="120"/>
      <c r="H292" s="121"/>
      <c r="I292" s="121"/>
      <c r="J292" s="121"/>
      <c r="K292" s="121"/>
      <c r="L292" s="121"/>
      <c r="M292" s="121"/>
      <c r="N292" s="121"/>
      <c r="O292" s="121"/>
      <c r="P292" s="121"/>
      <c r="Q292" s="121"/>
      <c r="R292" s="121"/>
      <c r="S292" s="121"/>
      <c r="T292" s="121"/>
      <c r="U292" s="121"/>
      <c r="V292" s="121"/>
      <c r="W292" s="121"/>
      <c r="X292" s="121"/>
      <c r="Y292" s="121"/>
    </row>
    <row r="293" ht="36.75" customHeight="1">
      <c r="A293" s="106" t="s">
        <v>58</v>
      </c>
      <c r="B293" s="107"/>
      <c r="C293" s="108" t="s">
        <v>59</v>
      </c>
      <c r="D293" s="109" t="s">
        <v>60</v>
      </c>
      <c r="E293" s="109" t="s">
        <v>61</v>
      </c>
      <c r="F293" s="109" t="s">
        <v>62</v>
      </c>
      <c r="G293" s="109" t="s">
        <v>63</v>
      </c>
      <c r="H293" s="110"/>
      <c r="I293" s="110"/>
      <c r="J293" s="110"/>
      <c r="K293" s="110"/>
      <c r="L293" s="110"/>
      <c r="M293" s="110"/>
      <c r="N293" s="110"/>
      <c r="O293" s="110"/>
      <c r="P293" s="110"/>
      <c r="Q293" s="110"/>
      <c r="R293" s="110"/>
      <c r="S293" s="110"/>
      <c r="T293" s="110"/>
      <c r="U293" s="110"/>
      <c r="V293" s="110"/>
      <c r="W293" s="110"/>
      <c r="X293" s="110"/>
      <c r="Y293" s="110"/>
    </row>
    <row r="294" ht="15.75" customHeight="1">
      <c r="A294" s="111"/>
      <c r="B294" s="112"/>
      <c r="C294" s="113"/>
      <c r="D294" s="124"/>
      <c r="E294" s="115" t="s">
        <v>65</v>
      </c>
      <c r="F294" s="116"/>
      <c r="G294" s="116"/>
      <c r="H294" s="117"/>
      <c r="I294" s="117"/>
      <c r="J294" s="117"/>
      <c r="K294" s="117"/>
      <c r="L294" s="117"/>
      <c r="M294" s="117"/>
      <c r="N294" s="117"/>
      <c r="O294" s="117"/>
      <c r="P294" s="117"/>
      <c r="Q294" s="117"/>
      <c r="R294" s="117"/>
      <c r="S294" s="117"/>
      <c r="T294" s="117"/>
      <c r="U294" s="117"/>
      <c r="V294" s="117"/>
      <c r="W294" s="117"/>
      <c r="X294" s="117"/>
      <c r="Y294" s="117"/>
    </row>
    <row r="295" ht="15.75" customHeight="1">
      <c r="A295" s="118"/>
      <c r="B295" s="119"/>
      <c r="C295" s="113"/>
      <c r="D295" s="124"/>
      <c r="E295" s="120"/>
      <c r="F295" s="120"/>
      <c r="G295" s="120"/>
      <c r="H295" s="121"/>
      <c r="I295" s="121"/>
      <c r="J295" s="121"/>
      <c r="K295" s="121"/>
      <c r="L295" s="121"/>
      <c r="M295" s="121"/>
      <c r="N295" s="121"/>
      <c r="O295" s="121"/>
      <c r="P295" s="121"/>
      <c r="Q295" s="121"/>
      <c r="R295" s="121"/>
      <c r="S295" s="121"/>
      <c r="T295" s="121"/>
      <c r="U295" s="121"/>
      <c r="V295" s="121"/>
      <c r="W295" s="121"/>
      <c r="X295" s="121"/>
      <c r="Y295" s="121"/>
    </row>
    <row r="296" ht="15.75" customHeight="1">
      <c r="A296" s="118"/>
      <c r="B296" s="119"/>
      <c r="C296" s="123"/>
      <c r="D296" s="124"/>
      <c r="E296" s="120"/>
      <c r="F296" s="120"/>
      <c r="G296" s="120"/>
      <c r="H296" s="121"/>
      <c r="I296" s="121"/>
      <c r="J296" s="121"/>
      <c r="K296" s="121"/>
      <c r="L296" s="121"/>
      <c r="M296" s="121"/>
      <c r="N296" s="121"/>
      <c r="O296" s="121"/>
      <c r="P296" s="121"/>
      <c r="Q296" s="121"/>
      <c r="R296" s="121"/>
      <c r="S296" s="121"/>
      <c r="T296" s="121"/>
      <c r="U296" s="121"/>
      <c r="V296" s="121"/>
      <c r="W296" s="121"/>
      <c r="X296" s="121"/>
      <c r="Y296" s="121"/>
    </row>
    <row r="297" ht="15.75" customHeight="1">
      <c r="A297" s="118"/>
      <c r="B297" s="119"/>
      <c r="C297" s="123"/>
      <c r="D297" s="124"/>
      <c r="E297" s="120"/>
      <c r="F297" s="120"/>
      <c r="G297" s="120"/>
      <c r="H297" s="121"/>
      <c r="I297" s="121"/>
      <c r="J297" s="121"/>
      <c r="K297" s="121"/>
      <c r="L297" s="121"/>
      <c r="M297" s="121"/>
      <c r="N297" s="121"/>
      <c r="O297" s="121"/>
      <c r="P297" s="121"/>
      <c r="Q297" s="121"/>
      <c r="R297" s="121"/>
      <c r="S297" s="121"/>
      <c r="T297" s="121"/>
      <c r="U297" s="121"/>
      <c r="V297" s="121"/>
      <c r="W297" s="121"/>
      <c r="X297" s="121"/>
      <c r="Y297" s="121"/>
    </row>
    <row r="298" ht="15.75" customHeight="1">
      <c r="A298" s="118"/>
      <c r="B298" s="119"/>
      <c r="C298" s="123"/>
      <c r="D298" s="124"/>
      <c r="E298" s="120"/>
      <c r="F298" s="120"/>
      <c r="G298" s="120"/>
      <c r="H298" s="121"/>
      <c r="I298" s="121"/>
      <c r="J298" s="121"/>
      <c r="K298" s="121"/>
      <c r="L298" s="121"/>
      <c r="M298" s="121"/>
      <c r="N298" s="121"/>
      <c r="O298" s="121"/>
      <c r="P298" s="121"/>
      <c r="Q298" s="121"/>
      <c r="R298" s="121"/>
      <c r="S298" s="121"/>
      <c r="T298" s="121"/>
      <c r="U298" s="121"/>
      <c r="V298" s="121"/>
      <c r="W298" s="121"/>
      <c r="X298" s="121"/>
      <c r="Y298" s="121"/>
    </row>
    <row r="299" ht="15.75" customHeight="1">
      <c r="A299" s="118"/>
      <c r="B299" s="119"/>
      <c r="C299" s="123"/>
      <c r="D299" s="124"/>
      <c r="E299" s="120"/>
      <c r="F299" s="120"/>
      <c r="G299" s="120"/>
      <c r="H299" s="121"/>
      <c r="I299" s="121"/>
      <c r="J299" s="121"/>
      <c r="K299" s="121"/>
      <c r="L299" s="121"/>
      <c r="M299" s="121"/>
      <c r="N299" s="121"/>
      <c r="O299" s="121"/>
      <c r="P299" s="121"/>
      <c r="Q299" s="121"/>
      <c r="R299" s="121"/>
      <c r="S299" s="121"/>
      <c r="T299" s="121"/>
      <c r="U299" s="121"/>
      <c r="V299" s="121"/>
      <c r="W299" s="121"/>
      <c r="X299" s="121"/>
      <c r="Y299" s="121"/>
    </row>
    <row r="300" ht="15.75" customHeight="1">
      <c r="A300" s="118"/>
      <c r="B300" s="119"/>
      <c r="C300" s="123"/>
      <c r="D300" s="124"/>
      <c r="E300" s="120"/>
      <c r="F300" s="120"/>
      <c r="G300" s="120"/>
      <c r="H300" s="121"/>
      <c r="I300" s="121"/>
      <c r="J300" s="121"/>
      <c r="K300" s="121"/>
      <c r="L300" s="121"/>
      <c r="M300" s="121"/>
      <c r="N300" s="121"/>
      <c r="O300" s="121"/>
      <c r="P300" s="121"/>
      <c r="Q300" s="121"/>
      <c r="R300" s="121"/>
      <c r="S300" s="121"/>
      <c r="T300" s="121"/>
      <c r="U300" s="121"/>
      <c r="V300" s="121"/>
      <c r="W300" s="121"/>
      <c r="X300" s="121"/>
      <c r="Y300" s="121"/>
    </row>
    <row r="301" ht="15.75" customHeight="1">
      <c r="A301" s="118"/>
      <c r="B301" s="119"/>
      <c r="C301" s="123"/>
      <c r="D301" s="124"/>
      <c r="E301" s="120"/>
      <c r="F301" s="120"/>
      <c r="G301" s="120"/>
      <c r="H301" s="121"/>
      <c r="I301" s="121"/>
      <c r="J301" s="121"/>
      <c r="K301" s="121"/>
      <c r="L301" s="121"/>
      <c r="M301" s="121"/>
      <c r="N301" s="121"/>
      <c r="O301" s="121"/>
      <c r="P301" s="121"/>
      <c r="Q301" s="121"/>
      <c r="R301" s="121"/>
      <c r="S301" s="121"/>
      <c r="T301" s="121"/>
      <c r="U301" s="121"/>
      <c r="V301" s="121"/>
      <c r="W301" s="121"/>
      <c r="X301" s="121"/>
      <c r="Y301" s="121"/>
    </row>
    <row r="302" ht="15.75" customHeight="1">
      <c r="A302" s="118"/>
      <c r="B302" s="119"/>
      <c r="C302" s="123"/>
      <c r="D302" s="124"/>
      <c r="E302" s="120"/>
      <c r="F302" s="120"/>
      <c r="G302" s="120"/>
      <c r="H302" s="121"/>
      <c r="I302" s="121"/>
      <c r="J302" s="121"/>
      <c r="K302" s="121"/>
      <c r="L302" s="121"/>
      <c r="M302" s="121"/>
      <c r="N302" s="121"/>
      <c r="O302" s="121"/>
      <c r="P302" s="121"/>
      <c r="Q302" s="121"/>
      <c r="R302" s="121"/>
      <c r="S302" s="121"/>
      <c r="T302" s="121"/>
      <c r="U302" s="121"/>
      <c r="V302" s="121"/>
      <c r="W302" s="121"/>
      <c r="X302" s="121"/>
      <c r="Y302" s="121"/>
    </row>
    <row r="303" ht="15.75" customHeight="1">
      <c r="A303" s="118"/>
      <c r="B303" s="119"/>
      <c r="C303" s="123"/>
      <c r="D303" s="124"/>
      <c r="E303" s="120"/>
      <c r="F303" s="120"/>
      <c r="G303" s="120"/>
      <c r="H303" s="121"/>
      <c r="I303" s="121"/>
      <c r="J303" s="121"/>
      <c r="K303" s="121"/>
      <c r="L303" s="121"/>
      <c r="M303" s="121"/>
      <c r="N303" s="121"/>
      <c r="O303" s="121"/>
      <c r="P303" s="121"/>
      <c r="Q303" s="121"/>
      <c r="R303" s="121"/>
      <c r="S303" s="121"/>
      <c r="T303" s="121"/>
      <c r="U303" s="121"/>
      <c r="V303" s="121"/>
      <c r="W303" s="121"/>
      <c r="X303" s="121"/>
      <c r="Y303" s="121"/>
    </row>
    <row r="304" ht="15.75" customHeight="1">
      <c r="A304" s="118"/>
      <c r="B304" s="119"/>
      <c r="C304" s="123"/>
      <c r="D304" s="124"/>
      <c r="E304" s="120"/>
      <c r="F304" s="120"/>
      <c r="G304" s="120"/>
      <c r="H304" s="121"/>
      <c r="I304" s="121"/>
      <c r="J304" s="121"/>
      <c r="K304" s="121"/>
      <c r="L304" s="121"/>
      <c r="M304" s="121"/>
      <c r="N304" s="121"/>
      <c r="O304" s="121"/>
      <c r="P304" s="121"/>
      <c r="Q304" s="121"/>
      <c r="R304" s="121"/>
      <c r="S304" s="121"/>
      <c r="T304" s="121"/>
      <c r="U304" s="121"/>
      <c r="V304" s="121"/>
      <c r="W304" s="121"/>
      <c r="X304" s="121"/>
      <c r="Y304" s="121"/>
    </row>
    <row r="305" ht="15.75" customHeight="1">
      <c r="A305" s="118"/>
      <c r="B305" s="119"/>
      <c r="C305" s="123"/>
      <c r="D305" s="124"/>
      <c r="E305" s="120"/>
      <c r="F305" s="120"/>
      <c r="G305" s="120"/>
      <c r="H305" s="121"/>
      <c r="I305" s="121"/>
      <c r="J305" s="121"/>
      <c r="K305" s="121"/>
      <c r="L305" s="121"/>
      <c r="M305" s="121"/>
      <c r="N305" s="121"/>
      <c r="O305" s="121"/>
      <c r="P305" s="121"/>
      <c r="Q305" s="121"/>
      <c r="R305" s="121"/>
      <c r="S305" s="121"/>
      <c r="T305" s="121"/>
      <c r="U305" s="121"/>
      <c r="V305" s="121"/>
      <c r="W305" s="121"/>
      <c r="X305" s="121"/>
      <c r="Y305" s="121"/>
    </row>
    <row r="306" ht="15.75" customHeight="1">
      <c r="A306" s="118"/>
      <c r="B306" s="119"/>
      <c r="C306" s="123"/>
      <c r="D306" s="124"/>
      <c r="E306" s="120"/>
      <c r="F306" s="120"/>
      <c r="G306" s="120"/>
      <c r="H306" s="121"/>
      <c r="I306" s="121"/>
      <c r="J306" s="121"/>
      <c r="K306" s="121"/>
      <c r="L306" s="121"/>
      <c r="M306" s="121"/>
      <c r="N306" s="121"/>
      <c r="O306" s="121"/>
      <c r="P306" s="121"/>
      <c r="Q306" s="121"/>
      <c r="R306" s="121"/>
      <c r="S306" s="121"/>
      <c r="T306" s="121"/>
      <c r="U306" s="121"/>
      <c r="V306" s="121"/>
      <c r="W306" s="121"/>
      <c r="X306" s="121"/>
      <c r="Y306" s="121"/>
    </row>
    <row r="307" ht="15.75" customHeight="1">
      <c r="A307" s="118"/>
      <c r="B307" s="119"/>
      <c r="C307" s="123"/>
      <c r="D307" s="124"/>
      <c r="E307" s="120"/>
      <c r="F307" s="120"/>
      <c r="G307" s="120"/>
      <c r="H307" s="121"/>
      <c r="I307" s="121"/>
      <c r="J307" s="121"/>
      <c r="K307" s="121"/>
      <c r="L307" s="121"/>
      <c r="M307" s="121"/>
      <c r="N307" s="121"/>
      <c r="O307" s="121"/>
      <c r="P307" s="121"/>
      <c r="Q307" s="121"/>
      <c r="R307" s="121"/>
      <c r="S307" s="121"/>
      <c r="T307" s="121"/>
      <c r="U307" s="121"/>
      <c r="V307" s="121"/>
      <c r="W307" s="121"/>
      <c r="X307" s="121"/>
      <c r="Y307" s="121"/>
    </row>
    <row r="308" ht="15.75" customHeight="1">
      <c r="A308" s="118"/>
      <c r="B308" s="119"/>
      <c r="C308" s="123"/>
      <c r="D308" s="124"/>
      <c r="E308" s="120"/>
      <c r="F308" s="120"/>
      <c r="G308" s="120"/>
      <c r="H308" s="121"/>
      <c r="I308" s="121"/>
      <c r="J308" s="121"/>
      <c r="K308" s="121"/>
      <c r="L308" s="121"/>
      <c r="M308" s="121"/>
      <c r="N308" s="121"/>
      <c r="O308" s="121"/>
      <c r="P308" s="121"/>
      <c r="Q308" s="121"/>
      <c r="R308" s="121"/>
      <c r="S308" s="121"/>
      <c r="T308" s="121"/>
      <c r="U308" s="121"/>
      <c r="V308" s="121"/>
      <c r="W308" s="121"/>
      <c r="X308" s="121"/>
      <c r="Y308" s="121"/>
    </row>
    <row r="309" ht="36.75" customHeight="1">
      <c r="A309" s="106" t="s">
        <v>58</v>
      </c>
      <c r="B309" s="107"/>
      <c r="C309" s="108" t="s">
        <v>59</v>
      </c>
      <c r="D309" s="109" t="s">
        <v>60</v>
      </c>
      <c r="E309" s="109" t="s">
        <v>61</v>
      </c>
      <c r="F309" s="109" t="s">
        <v>62</v>
      </c>
      <c r="G309" s="109" t="s">
        <v>63</v>
      </c>
      <c r="H309" s="110"/>
      <c r="I309" s="110"/>
      <c r="J309" s="110"/>
      <c r="K309" s="110"/>
      <c r="L309" s="110"/>
      <c r="M309" s="110"/>
      <c r="N309" s="110"/>
      <c r="O309" s="110"/>
      <c r="P309" s="110"/>
      <c r="Q309" s="110"/>
      <c r="R309" s="110"/>
      <c r="S309" s="110"/>
      <c r="T309" s="110"/>
      <c r="U309" s="110"/>
      <c r="V309" s="110"/>
      <c r="W309" s="110"/>
      <c r="X309" s="110"/>
      <c r="Y309" s="110"/>
    </row>
    <row r="310" ht="15.75" customHeight="1">
      <c r="A310" s="111"/>
      <c r="B310" s="112"/>
      <c r="C310" s="113"/>
      <c r="D310" s="124"/>
      <c r="E310" s="115" t="s">
        <v>65</v>
      </c>
      <c r="F310" s="116"/>
      <c r="G310" s="116"/>
      <c r="H310" s="117"/>
      <c r="I310" s="117"/>
      <c r="J310" s="117"/>
      <c r="K310" s="117"/>
      <c r="L310" s="117"/>
      <c r="M310" s="117"/>
      <c r="N310" s="117"/>
      <c r="O310" s="117"/>
      <c r="P310" s="117"/>
      <c r="Q310" s="117"/>
      <c r="R310" s="117"/>
      <c r="S310" s="117"/>
      <c r="T310" s="117"/>
      <c r="U310" s="117"/>
      <c r="V310" s="117"/>
      <c r="W310" s="117"/>
      <c r="X310" s="117"/>
      <c r="Y310" s="117"/>
    </row>
    <row r="311" ht="15.75" customHeight="1">
      <c r="A311" s="118"/>
      <c r="B311" s="119"/>
      <c r="C311" s="113"/>
      <c r="D311" s="124"/>
      <c r="E311" s="120"/>
      <c r="F311" s="120"/>
      <c r="G311" s="120"/>
      <c r="H311" s="121"/>
      <c r="I311" s="121"/>
      <c r="J311" s="121"/>
      <c r="K311" s="121"/>
      <c r="L311" s="121"/>
      <c r="M311" s="121"/>
      <c r="N311" s="121"/>
      <c r="O311" s="121"/>
      <c r="P311" s="121"/>
      <c r="Q311" s="121"/>
      <c r="R311" s="121"/>
      <c r="S311" s="121"/>
      <c r="T311" s="121"/>
      <c r="U311" s="121"/>
      <c r="V311" s="121"/>
      <c r="W311" s="121"/>
      <c r="X311" s="121"/>
      <c r="Y311" s="121"/>
    </row>
    <row r="312" ht="15.75" customHeight="1">
      <c r="A312" s="118"/>
      <c r="B312" s="119"/>
      <c r="C312" s="123"/>
      <c r="D312" s="124"/>
      <c r="E312" s="120"/>
      <c r="F312" s="120"/>
      <c r="G312" s="120"/>
      <c r="H312" s="121"/>
      <c r="I312" s="121"/>
      <c r="J312" s="121"/>
      <c r="K312" s="121"/>
      <c r="L312" s="121"/>
      <c r="M312" s="121"/>
      <c r="N312" s="121"/>
      <c r="O312" s="121"/>
      <c r="P312" s="121"/>
      <c r="Q312" s="121"/>
      <c r="R312" s="121"/>
      <c r="S312" s="121"/>
      <c r="T312" s="121"/>
      <c r="U312" s="121"/>
      <c r="V312" s="121"/>
      <c r="W312" s="121"/>
      <c r="X312" s="121"/>
      <c r="Y312" s="121"/>
    </row>
    <row r="313" ht="15.75" customHeight="1">
      <c r="A313" s="118"/>
      <c r="B313" s="119"/>
      <c r="C313" s="123"/>
      <c r="D313" s="124"/>
      <c r="E313" s="120"/>
      <c r="F313" s="120"/>
      <c r="G313" s="120"/>
      <c r="H313" s="121"/>
      <c r="I313" s="121"/>
      <c r="J313" s="121"/>
      <c r="K313" s="121"/>
      <c r="L313" s="121"/>
      <c r="M313" s="121"/>
      <c r="N313" s="121"/>
      <c r="O313" s="121"/>
      <c r="P313" s="121"/>
      <c r="Q313" s="121"/>
      <c r="R313" s="121"/>
      <c r="S313" s="121"/>
      <c r="T313" s="121"/>
      <c r="U313" s="121"/>
      <c r="V313" s="121"/>
      <c r="W313" s="121"/>
      <c r="X313" s="121"/>
      <c r="Y313" s="121"/>
    </row>
    <row r="314" ht="15.75" customHeight="1">
      <c r="A314" s="118"/>
      <c r="B314" s="119"/>
      <c r="C314" s="123"/>
      <c r="D314" s="124"/>
      <c r="E314" s="120"/>
      <c r="F314" s="120"/>
      <c r="G314" s="120"/>
      <c r="H314" s="121"/>
      <c r="I314" s="121"/>
      <c r="J314" s="121"/>
      <c r="K314" s="121"/>
      <c r="L314" s="121"/>
      <c r="M314" s="121"/>
      <c r="N314" s="121"/>
      <c r="O314" s="121"/>
      <c r="P314" s="121"/>
      <c r="Q314" s="121"/>
      <c r="R314" s="121"/>
      <c r="S314" s="121"/>
      <c r="T314" s="121"/>
      <c r="U314" s="121"/>
      <c r="V314" s="121"/>
      <c r="W314" s="121"/>
      <c r="X314" s="121"/>
      <c r="Y314" s="121"/>
    </row>
    <row r="315" ht="15.75" customHeight="1">
      <c r="A315" s="118"/>
      <c r="B315" s="119"/>
      <c r="C315" s="123"/>
      <c r="D315" s="124"/>
      <c r="E315" s="120"/>
      <c r="F315" s="120"/>
      <c r="G315" s="120"/>
      <c r="H315" s="121"/>
      <c r="I315" s="121"/>
      <c r="J315" s="121"/>
      <c r="K315" s="121"/>
      <c r="L315" s="121"/>
      <c r="M315" s="121"/>
      <c r="N315" s="121"/>
      <c r="O315" s="121"/>
      <c r="P315" s="121"/>
      <c r="Q315" s="121"/>
      <c r="R315" s="121"/>
      <c r="S315" s="121"/>
      <c r="T315" s="121"/>
      <c r="U315" s="121"/>
      <c r="V315" s="121"/>
      <c r="W315" s="121"/>
      <c r="X315" s="121"/>
      <c r="Y315" s="121"/>
    </row>
    <row r="316" ht="15.75" customHeight="1">
      <c r="A316" s="118"/>
      <c r="B316" s="119"/>
      <c r="C316" s="123"/>
      <c r="D316" s="124"/>
      <c r="E316" s="120"/>
      <c r="F316" s="120"/>
      <c r="G316" s="120"/>
      <c r="H316" s="121"/>
      <c r="I316" s="121"/>
      <c r="J316" s="121"/>
      <c r="K316" s="121"/>
      <c r="L316" s="121"/>
      <c r="M316" s="121"/>
      <c r="N316" s="121"/>
      <c r="O316" s="121"/>
      <c r="P316" s="121"/>
      <c r="Q316" s="121"/>
      <c r="R316" s="121"/>
      <c r="S316" s="121"/>
      <c r="T316" s="121"/>
      <c r="U316" s="121"/>
      <c r="V316" s="121"/>
      <c r="W316" s="121"/>
      <c r="X316" s="121"/>
      <c r="Y316" s="121"/>
    </row>
    <row r="317" ht="15.75" customHeight="1">
      <c r="A317" s="118"/>
      <c r="B317" s="119"/>
      <c r="C317" s="123"/>
      <c r="D317" s="124"/>
      <c r="E317" s="120"/>
      <c r="F317" s="120"/>
      <c r="G317" s="120"/>
      <c r="H317" s="121"/>
      <c r="I317" s="121"/>
      <c r="J317" s="121"/>
      <c r="K317" s="121"/>
      <c r="L317" s="121"/>
      <c r="M317" s="121"/>
      <c r="N317" s="121"/>
      <c r="O317" s="121"/>
      <c r="P317" s="121"/>
      <c r="Q317" s="121"/>
      <c r="R317" s="121"/>
      <c r="S317" s="121"/>
      <c r="T317" s="121"/>
      <c r="U317" s="121"/>
      <c r="V317" s="121"/>
      <c r="W317" s="121"/>
      <c r="X317" s="121"/>
      <c r="Y317" s="121"/>
    </row>
    <row r="318" ht="15.75" customHeight="1">
      <c r="A318" s="118"/>
      <c r="B318" s="119"/>
      <c r="C318" s="123"/>
      <c r="D318" s="124"/>
      <c r="E318" s="120"/>
      <c r="F318" s="120"/>
      <c r="G318" s="120"/>
      <c r="H318" s="121"/>
      <c r="I318" s="121"/>
      <c r="J318" s="121"/>
      <c r="K318" s="121"/>
      <c r="L318" s="121"/>
      <c r="M318" s="121"/>
      <c r="N318" s="121"/>
      <c r="O318" s="121"/>
      <c r="P318" s="121"/>
      <c r="Q318" s="121"/>
      <c r="R318" s="121"/>
      <c r="S318" s="121"/>
      <c r="T318" s="121"/>
      <c r="U318" s="121"/>
      <c r="V318" s="121"/>
      <c r="W318" s="121"/>
      <c r="X318" s="121"/>
      <c r="Y318" s="121"/>
    </row>
    <row r="319" ht="15.75" customHeight="1">
      <c r="A319" s="118"/>
      <c r="B319" s="119"/>
      <c r="C319" s="123"/>
      <c r="D319" s="124"/>
      <c r="E319" s="120"/>
      <c r="F319" s="120"/>
      <c r="G319" s="120"/>
      <c r="H319" s="121"/>
      <c r="I319" s="121"/>
      <c r="J319" s="121"/>
      <c r="K319" s="121"/>
      <c r="L319" s="121"/>
      <c r="M319" s="121"/>
      <c r="N319" s="121"/>
      <c r="O319" s="121"/>
      <c r="P319" s="121"/>
      <c r="Q319" s="121"/>
      <c r="R319" s="121"/>
      <c r="S319" s="121"/>
      <c r="T319" s="121"/>
      <c r="U319" s="121"/>
      <c r="V319" s="121"/>
      <c r="W319" s="121"/>
      <c r="X319" s="121"/>
      <c r="Y319" s="121"/>
    </row>
    <row r="320" ht="15.75" customHeight="1">
      <c r="A320" s="118"/>
      <c r="B320" s="119"/>
      <c r="C320" s="123"/>
      <c r="D320" s="124"/>
      <c r="E320" s="120"/>
      <c r="F320" s="120"/>
      <c r="G320" s="120"/>
      <c r="H320" s="121"/>
      <c r="I320" s="121"/>
      <c r="J320" s="121"/>
      <c r="K320" s="121"/>
      <c r="L320" s="121"/>
      <c r="M320" s="121"/>
      <c r="N320" s="121"/>
      <c r="O320" s="121"/>
      <c r="P320" s="121"/>
      <c r="Q320" s="121"/>
      <c r="R320" s="121"/>
      <c r="S320" s="121"/>
      <c r="T320" s="121"/>
      <c r="U320" s="121"/>
      <c r="V320" s="121"/>
      <c r="W320" s="121"/>
      <c r="X320" s="121"/>
      <c r="Y320" s="121"/>
    </row>
    <row r="321" ht="15.75" customHeight="1">
      <c r="A321" s="118"/>
      <c r="B321" s="119"/>
      <c r="C321" s="123"/>
      <c r="D321" s="124"/>
      <c r="E321" s="120"/>
      <c r="F321" s="120"/>
      <c r="G321" s="120"/>
      <c r="H321" s="121"/>
      <c r="I321" s="121"/>
      <c r="J321" s="121"/>
      <c r="K321" s="121"/>
      <c r="L321" s="121"/>
      <c r="M321" s="121"/>
      <c r="N321" s="121"/>
      <c r="O321" s="121"/>
      <c r="P321" s="121"/>
      <c r="Q321" s="121"/>
      <c r="R321" s="121"/>
      <c r="S321" s="121"/>
      <c r="T321" s="121"/>
      <c r="U321" s="121"/>
      <c r="V321" s="121"/>
      <c r="W321" s="121"/>
      <c r="X321" s="121"/>
      <c r="Y321" s="121"/>
    </row>
    <row r="322" ht="15.75" customHeight="1">
      <c r="A322" s="118"/>
      <c r="B322" s="119"/>
      <c r="C322" s="123"/>
      <c r="D322" s="124"/>
      <c r="E322" s="120"/>
      <c r="F322" s="120"/>
      <c r="G322" s="120"/>
      <c r="H322" s="121"/>
      <c r="I322" s="121"/>
      <c r="J322" s="121"/>
      <c r="K322" s="121"/>
      <c r="L322" s="121"/>
      <c r="M322" s="121"/>
      <c r="N322" s="121"/>
      <c r="O322" s="121"/>
      <c r="P322" s="121"/>
      <c r="Q322" s="121"/>
      <c r="R322" s="121"/>
      <c r="S322" s="121"/>
      <c r="T322" s="121"/>
      <c r="U322" s="121"/>
      <c r="V322" s="121"/>
      <c r="W322" s="121"/>
      <c r="X322" s="121"/>
      <c r="Y322" s="121"/>
    </row>
    <row r="323" ht="15.75" customHeight="1">
      <c r="A323" s="118"/>
      <c r="B323" s="119"/>
      <c r="C323" s="123"/>
      <c r="D323" s="124"/>
      <c r="E323" s="120"/>
      <c r="F323" s="120"/>
      <c r="G323" s="120"/>
      <c r="H323" s="121"/>
      <c r="I323" s="121"/>
      <c r="J323" s="121"/>
      <c r="K323" s="121"/>
      <c r="L323" s="121"/>
      <c r="M323" s="121"/>
      <c r="N323" s="121"/>
      <c r="O323" s="121"/>
      <c r="P323" s="121"/>
      <c r="Q323" s="121"/>
      <c r="R323" s="121"/>
      <c r="S323" s="121"/>
      <c r="T323" s="121"/>
      <c r="U323" s="121"/>
      <c r="V323" s="121"/>
      <c r="W323" s="121"/>
      <c r="X323" s="121"/>
      <c r="Y323" s="121"/>
    </row>
    <row r="324" ht="15.75" customHeight="1">
      <c r="A324" s="118"/>
      <c r="B324" s="119"/>
      <c r="C324" s="123"/>
      <c r="D324" s="124"/>
      <c r="E324" s="120"/>
      <c r="F324" s="120"/>
      <c r="G324" s="120"/>
      <c r="H324" s="121"/>
      <c r="I324" s="121"/>
      <c r="J324" s="121"/>
      <c r="K324" s="121"/>
      <c r="L324" s="121"/>
      <c r="M324" s="121"/>
      <c r="N324" s="121"/>
      <c r="O324" s="121"/>
      <c r="P324" s="121"/>
      <c r="Q324" s="121"/>
      <c r="R324" s="121"/>
      <c r="S324" s="121"/>
      <c r="T324" s="121"/>
      <c r="U324" s="121"/>
      <c r="V324" s="121"/>
      <c r="W324" s="121"/>
      <c r="X324" s="121"/>
      <c r="Y324" s="121"/>
    </row>
    <row r="325" ht="36.75" customHeight="1">
      <c r="A325" s="106" t="s">
        <v>58</v>
      </c>
      <c r="B325" s="107"/>
      <c r="C325" s="108" t="s">
        <v>59</v>
      </c>
      <c r="D325" s="109" t="s">
        <v>60</v>
      </c>
      <c r="E325" s="109" t="s">
        <v>61</v>
      </c>
      <c r="F325" s="109" t="s">
        <v>62</v>
      </c>
      <c r="G325" s="109" t="s">
        <v>63</v>
      </c>
      <c r="H325" s="110"/>
      <c r="I325" s="110"/>
      <c r="J325" s="110"/>
      <c r="K325" s="110"/>
      <c r="L325" s="110"/>
      <c r="M325" s="110"/>
      <c r="N325" s="110"/>
      <c r="O325" s="110"/>
      <c r="P325" s="110"/>
      <c r="Q325" s="110"/>
      <c r="R325" s="110"/>
      <c r="S325" s="110"/>
      <c r="T325" s="110"/>
      <c r="U325" s="110"/>
      <c r="V325" s="110"/>
      <c r="W325" s="110"/>
      <c r="X325" s="110"/>
      <c r="Y325" s="110"/>
    </row>
    <row r="326" ht="15.75" customHeight="1">
      <c r="A326" s="111"/>
      <c r="B326" s="112"/>
      <c r="C326" s="113"/>
      <c r="D326" s="124"/>
      <c r="E326" s="115" t="s">
        <v>65</v>
      </c>
      <c r="F326" s="116"/>
      <c r="G326" s="116"/>
      <c r="H326" s="117"/>
      <c r="I326" s="117"/>
      <c r="J326" s="117"/>
      <c r="K326" s="117"/>
      <c r="L326" s="117"/>
      <c r="M326" s="117"/>
      <c r="N326" s="117"/>
      <c r="O326" s="117"/>
      <c r="P326" s="117"/>
      <c r="Q326" s="117"/>
      <c r="R326" s="117"/>
      <c r="S326" s="117"/>
      <c r="T326" s="117"/>
      <c r="U326" s="117"/>
      <c r="V326" s="117"/>
      <c r="W326" s="117"/>
      <c r="X326" s="117"/>
      <c r="Y326" s="117"/>
    </row>
    <row r="327" ht="15.75" customHeight="1">
      <c r="A327" s="118"/>
      <c r="B327" s="119"/>
      <c r="C327" s="113"/>
      <c r="D327" s="124"/>
      <c r="E327" s="120"/>
      <c r="F327" s="120"/>
      <c r="G327" s="120"/>
      <c r="H327" s="121"/>
      <c r="I327" s="121"/>
      <c r="J327" s="121"/>
      <c r="K327" s="121"/>
      <c r="L327" s="121"/>
      <c r="M327" s="121"/>
      <c r="N327" s="121"/>
      <c r="O327" s="121"/>
      <c r="P327" s="121"/>
      <c r="Q327" s="121"/>
      <c r="R327" s="121"/>
      <c r="S327" s="121"/>
      <c r="T327" s="121"/>
      <c r="U327" s="121"/>
      <c r="V327" s="121"/>
      <c r="W327" s="121"/>
      <c r="X327" s="121"/>
      <c r="Y327" s="121"/>
    </row>
    <row r="328" ht="15.75" customHeight="1">
      <c r="A328" s="118"/>
      <c r="B328" s="119"/>
      <c r="C328" s="123"/>
      <c r="D328" s="124"/>
      <c r="E328" s="120"/>
      <c r="F328" s="120"/>
      <c r="G328" s="120"/>
      <c r="H328" s="121"/>
      <c r="I328" s="121"/>
      <c r="J328" s="121"/>
      <c r="K328" s="121"/>
      <c r="L328" s="121"/>
      <c r="M328" s="121"/>
      <c r="N328" s="121"/>
      <c r="O328" s="121"/>
      <c r="P328" s="121"/>
      <c r="Q328" s="121"/>
      <c r="R328" s="121"/>
      <c r="S328" s="121"/>
      <c r="T328" s="121"/>
      <c r="U328" s="121"/>
      <c r="V328" s="121"/>
      <c r="W328" s="121"/>
      <c r="X328" s="121"/>
      <c r="Y328" s="121"/>
    </row>
    <row r="329" ht="15.75" customHeight="1">
      <c r="A329" s="118"/>
      <c r="B329" s="119"/>
      <c r="C329" s="123"/>
      <c r="D329" s="124"/>
      <c r="E329" s="120"/>
      <c r="F329" s="120"/>
      <c r="G329" s="120"/>
      <c r="H329" s="121"/>
      <c r="I329" s="121"/>
      <c r="J329" s="121"/>
      <c r="K329" s="121"/>
      <c r="L329" s="121"/>
      <c r="M329" s="121"/>
      <c r="N329" s="121"/>
      <c r="O329" s="121"/>
      <c r="P329" s="121"/>
      <c r="Q329" s="121"/>
      <c r="R329" s="121"/>
      <c r="S329" s="121"/>
      <c r="T329" s="121"/>
      <c r="U329" s="121"/>
      <c r="V329" s="121"/>
      <c r="W329" s="121"/>
      <c r="X329" s="121"/>
      <c r="Y329" s="121"/>
    </row>
    <row r="330" ht="15.75" customHeight="1">
      <c r="A330" s="118"/>
      <c r="B330" s="119"/>
      <c r="C330" s="123"/>
      <c r="D330" s="124"/>
      <c r="E330" s="120"/>
      <c r="F330" s="120"/>
      <c r="G330" s="120"/>
      <c r="H330" s="121"/>
      <c r="I330" s="121"/>
      <c r="J330" s="121"/>
      <c r="K330" s="121"/>
      <c r="L330" s="121"/>
      <c r="M330" s="121"/>
      <c r="N330" s="121"/>
      <c r="O330" s="121"/>
      <c r="P330" s="121"/>
      <c r="Q330" s="121"/>
      <c r="R330" s="121"/>
      <c r="S330" s="121"/>
      <c r="T330" s="121"/>
      <c r="U330" s="121"/>
      <c r="V330" s="121"/>
      <c r="W330" s="121"/>
      <c r="X330" s="121"/>
      <c r="Y330" s="121"/>
    </row>
    <row r="331" ht="15.75" customHeight="1">
      <c r="A331" s="118"/>
      <c r="B331" s="119"/>
      <c r="C331" s="123"/>
      <c r="D331" s="124"/>
      <c r="E331" s="120"/>
      <c r="F331" s="120"/>
      <c r="G331" s="120"/>
      <c r="H331" s="121"/>
      <c r="I331" s="121"/>
      <c r="J331" s="121"/>
      <c r="K331" s="121"/>
      <c r="L331" s="121"/>
      <c r="M331" s="121"/>
      <c r="N331" s="121"/>
      <c r="O331" s="121"/>
      <c r="P331" s="121"/>
      <c r="Q331" s="121"/>
      <c r="R331" s="121"/>
      <c r="S331" s="121"/>
      <c r="T331" s="121"/>
      <c r="U331" s="121"/>
      <c r="V331" s="121"/>
      <c r="W331" s="121"/>
      <c r="X331" s="121"/>
      <c r="Y331" s="121"/>
    </row>
    <row r="332" ht="15.75" customHeight="1">
      <c r="A332" s="118"/>
      <c r="B332" s="119"/>
      <c r="C332" s="123"/>
      <c r="D332" s="124"/>
      <c r="E332" s="120"/>
      <c r="F332" s="120"/>
      <c r="G332" s="120"/>
      <c r="H332" s="121"/>
      <c r="I332" s="121"/>
      <c r="J332" s="121"/>
      <c r="K332" s="121"/>
      <c r="L332" s="121"/>
      <c r="M332" s="121"/>
      <c r="N332" s="121"/>
      <c r="O332" s="121"/>
      <c r="P332" s="121"/>
      <c r="Q332" s="121"/>
      <c r="R332" s="121"/>
      <c r="S332" s="121"/>
      <c r="T332" s="121"/>
      <c r="U332" s="121"/>
      <c r="V332" s="121"/>
      <c r="W332" s="121"/>
      <c r="X332" s="121"/>
      <c r="Y332" s="121"/>
    </row>
    <row r="333" ht="15.75" customHeight="1">
      <c r="A333" s="118"/>
      <c r="B333" s="119"/>
      <c r="C333" s="123"/>
      <c r="D333" s="124"/>
      <c r="E333" s="120"/>
      <c r="F333" s="120"/>
      <c r="G333" s="120"/>
      <c r="H333" s="121"/>
      <c r="I333" s="121"/>
      <c r="J333" s="121"/>
      <c r="K333" s="121"/>
      <c r="L333" s="121"/>
      <c r="M333" s="121"/>
      <c r="N333" s="121"/>
      <c r="O333" s="121"/>
      <c r="P333" s="121"/>
      <c r="Q333" s="121"/>
      <c r="R333" s="121"/>
      <c r="S333" s="121"/>
      <c r="T333" s="121"/>
      <c r="U333" s="121"/>
      <c r="V333" s="121"/>
      <c r="W333" s="121"/>
      <c r="X333" s="121"/>
      <c r="Y333" s="121"/>
    </row>
    <row r="334" ht="15.75" customHeight="1">
      <c r="A334" s="118"/>
      <c r="B334" s="119"/>
      <c r="C334" s="123"/>
      <c r="D334" s="124"/>
      <c r="E334" s="120"/>
      <c r="F334" s="120"/>
      <c r="G334" s="120"/>
      <c r="H334" s="121"/>
      <c r="I334" s="121"/>
      <c r="J334" s="121"/>
      <c r="K334" s="121"/>
      <c r="L334" s="121"/>
      <c r="M334" s="121"/>
      <c r="N334" s="121"/>
      <c r="O334" s="121"/>
      <c r="P334" s="121"/>
      <c r="Q334" s="121"/>
      <c r="R334" s="121"/>
      <c r="S334" s="121"/>
      <c r="T334" s="121"/>
      <c r="U334" s="121"/>
      <c r="V334" s="121"/>
      <c r="W334" s="121"/>
      <c r="X334" s="121"/>
      <c r="Y334" s="121"/>
    </row>
    <row r="335" ht="15.75" customHeight="1">
      <c r="A335" s="118"/>
      <c r="B335" s="119"/>
      <c r="C335" s="123"/>
      <c r="D335" s="124"/>
      <c r="E335" s="120"/>
      <c r="F335" s="120"/>
      <c r="G335" s="120"/>
      <c r="H335" s="121"/>
      <c r="I335" s="121"/>
      <c r="J335" s="121"/>
      <c r="K335" s="121"/>
      <c r="L335" s="121"/>
      <c r="M335" s="121"/>
      <c r="N335" s="121"/>
      <c r="O335" s="121"/>
      <c r="P335" s="121"/>
      <c r="Q335" s="121"/>
      <c r="R335" s="121"/>
      <c r="S335" s="121"/>
      <c r="T335" s="121"/>
      <c r="U335" s="121"/>
      <c r="V335" s="121"/>
      <c r="W335" s="121"/>
      <c r="X335" s="121"/>
      <c r="Y335" s="121"/>
    </row>
    <row r="336" ht="15.75" customHeight="1">
      <c r="A336" s="118"/>
      <c r="B336" s="119"/>
      <c r="C336" s="123"/>
      <c r="D336" s="124"/>
      <c r="E336" s="120"/>
      <c r="F336" s="120"/>
      <c r="G336" s="120"/>
      <c r="H336" s="121"/>
      <c r="I336" s="121"/>
      <c r="J336" s="121"/>
      <c r="K336" s="121"/>
      <c r="L336" s="121"/>
      <c r="M336" s="121"/>
      <c r="N336" s="121"/>
      <c r="O336" s="121"/>
      <c r="P336" s="121"/>
      <c r="Q336" s="121"/>
      <c r="R336" s="121"/>
      <c r="S336" s="121"/>
      <c r="T336" s="121"/>
      <c r="U336" s="121"/>
      <c r="V336" s="121"/>
      <c r="W336" s="121"/>
      <c r="X336" s="121"/>
      <c r="Y336" s="121"/>
    </row>
    <row r="337" ht="15.75" customHeight="1">
      <c r="A337" s="118"/>
      <c r="B337" s="119"/>
      <c r="C337" s="123"/>
      <c r="D337" s="124"/>
      <c r="E337" s="120"/>
      <c r="F337" s="120"/>
      <c r="G337" s="120"/>
      <c r="H337" s="121"/>
      <c r="I337" s="121"/>
      <c r="J337" s="121"/>
      <c r="K337" s="121"/>
      <c r="L337" s="121"/>
      <c r="M337" s="121"/>
      <c r="N337" s="121"/>
      <c r="O337" s="121"/>
      <c r="P337" s="121"/>
      <c r="Q337" s="121"/>
      <c r="R337" s="121"/>
      <c r="S337" s="121"/>
      <c r="T337" s="121"/>
      <c r="U337" s="121"/>
      <c r="V337" s="121"/>
      <c r="W337" s="121"/>
      <c r="X337" s="121"/>
      <c r="Y337" s="121"/>
    </row>
    <row r="338" ht="15.75" customHeight="1">
      <c r="A338" s="118"/>
      <c r="B338" s="119"/>
      <c r="C338" s="123"/>
      <c r="D338" s="124"/>
      <c r="E338" s="120"/>
      <c r="F338" s="120"/>
      <c r="G338" s="120"/>
      <c r="H338" s="121"/>
      <c r="I338" s="121"/>
      <c r="J338" s="121"/>
      <c r="K338" s="121"/>
      <c r="L338" s="121"/>
      <c r="M338" s="121"/>
      <c r="N338" s="121"/>
      <c r="O338" s="121"/>
      <c r="P338" s="121"/>
      <c r="Q338" s="121"/>
      <c r="R338" s="121"/>
      <c r="S338" s="121"/>
      <c r="T338" s="121"/>
      <c r="U338" s="121"/>
      <c r="V338" s="121"/>
      <c r="W338" s="121"/>
      <c r="X338" s="121"/>
      <c r="Y338" s="121"/>
    </row>
    <row r="339" ht="15.75" customHeight="1">
      <c r="A339" s="118"/>
      <c r="B339" s="119"/>
      <c r="C339" s="123"/>
      <c r="D339" s="124"/>
      <c r="E339" s="120"/>
      <c r="F339" s="120"/>
      <c r="G339" s="120"/>
      <c r="H339" s="121"/>
      <c r="I339" s="121"/>
      <c r="J339" s="121"/>
      <c r="K339" s="121"/>
      <c r="L339" s="121"/>
      <c r="M339" s="121"/>
      <c r="N339" s="121"/>
      <c r="O339" s="121"/>
      <c r="P339" s="121"/>
      <c r="Q339" s="121"/>
      <c r="R339" s="121"/>
      <c r="S339" s="121"/>
      <c r="T339" s="121"/>
      <c r="U339" s="121"/>
      <c r="V339" s="121"/>
      <c r="W339" s="121"/>
      <c r="X339" s="121"/>
      <c r="Y339" s="121"/>
    </row>
    <row r="340" ht="15.75" customHeight="1">
      <c r="A340" s="118"/>
      <c r="B340" s="119"/>
      <c r="C340" s="123"/>
      <c r="D340" s="124"/>
      <c r="E340" s="120"/>
      <c r="F340" s="120"/>
      <c r="G340" s="120"/>
      <c r="H340" s="121"/>
      <c r="I340" s="121"/>
      <c r="J340" s="121"/>
      <c r="K340" s="121"/>
      <c r="L340" s="121"/>
      <c r="M340" s="121"/>
      <c r="N340" s="121"/>
      <c r="O340" s="121"/>
      <c r="P340" s="121"/>
      <c r="Q340" s="121"/>
      <c r="R340" s="121"/>
      <c r="S340" s="121"/>
      <c r="T340" s="121"/>
      <c r="U340" s="121"/>
      <c r="V340" s="121"/>
      <c r="W340" s="121"/>
      <c r="X340" s="121"/>
      <c r="Y340" s="121"/>
    </row>
    <row r="341" ht="36.75" customHeight="1">
      <c r="A341" s="106" t="s">
        <v>58</v>
      </c>
      <c r="B341" s="107"/>
      <c r="C341" s="108" t="s">
        <v>59</v>
      </c>
      <c r="D341" s="109" t="s">
        <v>60</v>
      </c>
      <c r="E341" s="109" t="s">
        <v>61</v>
      </c>
      <c r="F341" s="109" t="s">
        <v>62</v>
      </c>
      <c r="G341" s="109" t="s">
        <v>63</v>
      </c>
      <c r="H341" s="110"/>
      <c r="I341" s="110"/>
      <c r="J341" s="110"/>
      <c r="K341" s="110"/>
      <c r="L341" s="110"/>
      <c r="M341" s="110"/>
      <c r="N341" s="110"/>
      <c r="O341" s="110"/>
      <c r="P341" s="110"/>
      <c r="Q341" s="110"/>
      <c r="R341" s="110"/>
      <c r="S341" s="110"/>
      <c r="T341" s="110"/>
      <c r="U341" s="110"/>
      <c r="V341" s="110"/>
      <c r="W341" s="110"/>
      <c r="X341" s="110"/>
      <c r="Y341" s="110"/>
    </row>
    <row r="342" ht="15.75" customHeight="1">
      <c r="A342" s="111"/>
      <c r="B342" s="112"/>
      <c r="C342" s="113"/>
      <c r="D342" s="124"/>
      <c r="E342" s="115" t="s">
        <v>65</v>
      </c>
      <c r="F342" s="116"/>
      <c r="G342" s="116"/>
      <c r="H342" s="117"/>
      <c r="I342" s="117"/>
      <c r="J342" s="117"/>
      <c r="K342" s="117"/>
      <c r="L342" s="117"/>
      <c r="M342" s="117"/>
      <c r="N342" s="117"/>
      <c r="O342" s="117"/>
      <c r="P342" s="117"/>
      <c r="Q342" s="117"/>
      <c r="R342" s="117"/>
      <c r="S342" s="117"/>
      <c r="T342" s="117"/>
      <c r="U342" s="117"/>
      <c r="V342" s="117"/>
      <c r="W342" s="117"/>
      <c r="X342" s="117"/>
      <c r="Y342" s="117"/>
    </row>
    <row r="343" ht="15.75" customHeight="1">
      <c r="A343" s="118"/>
      <c r="B343" s="119"/>
      <c r="C343" s="113"/>
      <c r="D343" s="124"/>
      <c r="E343" s="120"/>
      <c r="F343" s="120"/>
      <c r="G343" s="120"/>
      <c r="H343" s="121"/>
      <c r="I343" s="121"/>
      <c r="J343" s="121"/>
      <c r="K343" s="121"/>
      <c r="L343" s="121"/>
      <c r="M343" s="121"/>
      <c r="N343" s="121"/>
      <c r="O343" s="121"/>
      <c r="P343" s="121"/>
      <c r="Q343" s="121"/>
      <c r="R343" s="121"/>
      <c r="S343" s="121"/>
      <c r="T343" s="121"/>
      <c r="U343" s="121"/>
      <c r="V343" s="121"/>
      <c r="W343" s="121"/>
      <c r="X343" s="121"/>
      <c r="Y343" s="121"/>
    </row>
    <row r="344" ht="15.75" customHeight="1">
      <c r="A344" s="118"/>
      <c r="B344" s="119"/>
      <c r="C344" s="123"/>
      <c r="D344" s="124"/>
      <c r="E344" s="120"/>
      <c r="F344" s="120"/>
      <c r="G344" s="120"/>
      <c r="H344" s="121"/>
      <c r="I344" s="121"/>
      <c r="J344" s="121"/>
      <c r="K344" s="121"/>
      <c r="L344" s="121"/>
      <c r="M344" s="121"/>
      <c r="N344" s="121"/>
      <c r="O344" s="121"/>
      <c r="P344" s="121"/>
      <c r="Q344" s="121"/>
      <c r="R344" s="121"/>
      <c r="S344" s="121"/>
      <c r="T344" s="121"/>
      <c r="U344" s="121"/>
      <c r="V344" s="121"/>
      <c r="W344" s="121"/>
      <c r="X344" s="121"/>
      <c r="Y344" s="121"/>
    </row>
    <row r="345" ht="15.75" customHeight="1">
      <c r="A345" s="118"/>
      <c r="B345" s="119"/>
      <c r="C345" s="123"/>
      <c r="D345" s="124"/>
      <c r="E345" s="120"/>
      <c r="F345" s="120"/>
      <c r="G345" s="120"/>
      <c r="H345" s="121"/>
      <c r="I345" s="121"/>
      <c r="J345" s="121"/>
      <c r="K345" s="121"/>
      <c r="L345" s="121"/>
      <c r="M345" s="121"/>
      <c r="N345" s="121"/>
      <c r="O345" s="121"/>
      <c r="P345" s="121"/>
      <c r="Q345" s="121"/>
      <c r="R345" s="121"/>
      <c r="S345" s="121"/>
      <c r="T345" s="121"/>
      <c r="U345" s="121"/>
      <c r="V345" s="121"/>
      <c r="W345" s="121"/>
      <c r="X345" s="121"/>
      <c r="Y345" s="121"/>
    </row>
    <row r="346" ht="15.75" customHeight="1">
      <c r="A346" s="118"/>
      <c r="B346" s="119"/>
      <c r="C346" s="123"/>
      <c r="D346" s="124"/>
      <c r="E346" s="120"/>
      <c r="F346" s="120"/>
      <c r="G346" s="120"/>
      <c r="H346" s="121"/>
      <c r="I346" s="121"/>
      <c r="J346" s="121"/>
      <c r="K346" s="121"/>
      <c r="L346" s="121"/>
      <c r="M346" s="121"/>
      <c r="N346" s="121"/>
      <c r="O346" s="121"/>
      <c r="P346" s="121"/>
      <c r="Q346" s="121"/>
      <c r="R346" s="121"/>
      <c r="S346" s="121"/>
      <c r="T346" s="121"/>
      <c r="U346" s="121"/>
      <c r="V346" s="121"/>
      <c r="W346" s="121"/>
      <c r="X346" s="121"/>
      <c r="Y346" s="121"/>
    </row>
    <row r="347" ht="15.75" customHeight="1">
      <c r="A347" s="118"/>
      <c r="B347" s="119"/>
      <c r="C347" s="123"/>
      <c r="D347" s="124"/>
      <c r="E347" s="120"/>
      <c r="F347" s="120"/>
      <c r="G347" s="120"/>
      <c r="H347" s="121"/>
      <c r="I347" s="121"/>
      <c r="J347" s="121"/>
      <c r="K347" s="121"/>
      <c r="L347" s="121"/>
      <c r="M347" s="121"/>
      <c r="N347" s="121"/>
      <c r="O347" s="121"/>
      <c r="P347" s="121"/>
      <c r="Q347" s="121"/>
      <c r="R347" s="121"/>
      <c r="S347" s="121"/>
      <c r="T347" s="121"/>
      <c r="U347" s="121"/>
      <c r="V347" s="121"/>
      <c r="W347" s="121"/>
      <c r="X347" s="121"/>
      <c r="Y347" s="121"/>
    </row>
    <row r="348" ht="15.75" customHeight="1">
      <c r="A348" s="118"/>
      <c r="B348" s="119"/>
      <c r="C348" s="123"/>
      <c r="D348" s="124"/>
      <c r="E348" s="120"/>
      <c r="F348" s="120"/>
      <c r="G348" s="120"/>
      <c r="H348" s="121"/>
      <c r="I348" s="121"/>
      <c r="J348" s="121"/>
      <c r="K348" s="121"/>
      <c r="L348" s="121"/>
      <c r="M348" s="121"/>
      <c r="N348" s="121"/>
      <c r="O348" s="121"/>
      <c r="P348" s="121"/>
      <c r="Q348" s="121"/>
      <c r="R348" s="121"/>
      <c r="S348" s="121"/>
      <c r="T348" s="121"/>
      <c r="U348" s="121"/>
      <c r="V348" s="121"/>
      <c r="W348" s="121"/>
      <c r="X348" s="121"/>
      <c r="Y348" s="121"/>
    </row>
    <row r="349" ht="15.75" customHeight="1">
      <c r="A349" s="118"/>
      <c r="B349" s="119"/>
      <c r="C349" s="123"/>
      <c r="D349" s="124"/>
      <c r="E349" s="120"/>
      <c r="F349" s="120"/>
      <c r="G349" s="120"/>
      <c r="H349" s="121"/>
      <c r="I349" s="121"/>
      <c r="J349" s="121"/>
      <c r="K349" s="121"/>
      <c r="L349" s="121"/>
      <c r="M349" s="121"/>
      <c r="N349" s="121"/>
      <c r="O349" s="121"/>
      <c r="P349" s="121"/>
      <c r="Q349" s="121"/>
      <c r="R349" s="121"/>
      <c r="S349" s="121"/>
      <c r="T349" s="121"/>
      <c r="U349" s="121"/>
      <c r="V349" s="121"/>
      <c r="W349" s="121"/>
      <c r="X349" s="121"/>
      <c r="Y349" s="121"/>
    </row>
    <row r="350" ht="15.75" customHeight="1">
      <c r="A350" s="118"/>
      <c r="B350" s="119"/>
      <c r="C350" s="123"/>
      <c r="D350" s="124"/>
      <c r="E350" s="120"/>
      <c r="F350" s="120"/>
      <c r="G350" s="120"/>
      <c r="H350" s="121"/>
      <c r="I350" s="121"/>
      <c r="J350" s="121"/>
      <c r="K350" s="121"/>
      <c r="L350" s="121"/>
      <c r="M350" s="121"/>
      <c r="N350" s="121"/>
      <c r="O350" s="121"/>
      <c r="P350" s="121"/>
      <c r="Q350" s="121"/>
      <c r="R350" s="121"/>
      <c r="S350" s="121"/>
      <c r="T350" s="121"/>
      <c r="U350" s="121"/>
      <c r="V350" s="121"/>
      <c r="W350" s="121"/>
      <c r="X350" s="121"/>
      <c r="Y350" s="121"/>
    </row>
    <row r="351" ht="15.75" customHeight="1">
      <c r="A351" s="118"/>
      <c r="B351" s="119"/>
      <c r="C351" s="123"/>
      <c r="D351" s="124"/>
      <c r="E351" s="120"/>
      <c r="F351" s="120"/>
      <c r="G351" s="120"/>
      <c r="H351" s="121"/>
      <c r="I351" s="121"/>
      <c r="J351" s="121"/>
      <c r="K351" s="121"/>
      <c r="L351" s="121"/>
      <c r="M351" s="121"/>
      <c r="N351" s="121"/>
      <c r="O351" s="121"/>
      <c r="P351" s="121"/>
      <c r="Q351" s="121"/>
      <c r="R351" s="121"/>
      <c r="S351" s="121"/>
      <c r="T351" s="121"/>
      <c r="U351" s="121"/>
      <c r="V351" s="121"/>
      <c r="W351" s="121"/>
      <c r="X351" s="121"/>
      <c r="Y351" s="121"/>
    </row>
    <row r="352" ht="15.75" customHeight="1">
      <c r="A352" s="118"/>
      <c r="B352" s="119"/>
      <c r="C352" s="123"/>
      <c r="D352" s="124"/>
      <c r="E352" s="120"/>
      <c r="F352" s="120"/>
      <c r="G352" s="120"/>
      <c r="H352" s="121"/>
      <c r="I352" s="121"/>
      <c r="J352" s="121"/>
      <c r="K352" s="121"/>
      <c r="L352" s="121"/>
      <c r="M352" s="121"/>
      <c r="N352" s="121"/>
      <c r="O352" s="121"/>
      <c r="P352" s="121"/>
      <c r="Q352" s="121"/>
      <c r="R352" s="121"/>
      <c r="S352" s="121"/>
      <c r="T352" s="121"/>
      <c r="U352" s="121"/>
      <c r="V352" s="121"/>
      <c r="W352" s="121"/>
      <c r="X352" s="121"/>
      <c r="Y352" s="121"/>
    </row>
    <row r="353" ht="15.75" customHeight="1">
      <c r="A353" s="118"/>
      <c r="B353" s="119"/>
      <c r="C353" s="123"/>
      <c r="D353" s="124"/>
      <c r="E353" s="120"/>
      <c r="F353" s="120"/>
      <c r="G353" s="120"/>
      <c r="H353" s="121"/>
      <c r="I353" s="121"/>
      <c r="J353" s="121"/>
      <c r="K353" s="121"/>
      <c r="L353" s="121"/>
      <c r="M353" s="121"/>
      <c r="N353" s="121"/>
      <c r="O353" s="121"/>
      <c r="P353" s="121"/>
      <c r="Q353" s="121"/>
      <c r="R353" s="121"/>
      <c r="S353" s="121"/>
      <c r="T353" s="121"/>
      <c r="U353" s="121"/>
      <c r="V353" s="121"/>
      <c r="W353" s="121"/>
      <c r="X353" s="121"/>
      <c r="Y353" s="121"/>
    </row>
    <row r="354" ht="15.75" customHeight="1">
      <c r="A354" s="118"/>
      <c r="B354" s="119"/>
      <c r="C354" s="123"/>
      <c r="D354" s="124"/>
      <c r="E354" s="120"/>
      <c r="F354" s="120"/>
      <c r="G354" s="120"/>
      <c r="H354" s="121"/>
      <c r="I354" s="121"/>
      <c r="J354" s="121"/>
      <c r="K354" s="121"/>
      <c r="L354" s="121"/>
      <c r="M354" s="121"/>
      <c r="N354" s="121"/>
      <c r="O354" s="121"/>
      <c r="P354" s="121"/>
      <c r="Q354" s="121"/>
      <c r="R354" s="121"/>
      <c r="S354" s="121"/>
      <c r="T354" s="121"/>
      <c r="U354" s="121"/>
      <c r="V354" s="121"/>
      <c r="W354" s="121"/>
      <c r="X354" s="121"/>
      <c r="Y354" s="121"/>
    </row>
    <row r="355" ht="15.75" customHeight="1">
      <c r="A355" s="118"/>
      <c r="B355" s="119"/>
      <c r="C355" s="123"/>
      <c r="D355" s="124"/>
      <c r="E355" s="120"/>
      <c r="F355" s="120"/>
      <c r="G355" s="120"/>
      <c r="H355" s="121"/>
      <c r="I355" s="121"/>
      <c r="J355" s="121"/>
      <c r="K355" s="121"/>
      <c r="L355" s="121"/>
      <c r="M355" s="121"/>
      <c r="N355" s="121"/>
      <c r="O355" s="121"/>
      <c r="P355" s="121"/>
      <c r="Q355" s="121"/>
      <c r="R355" s="121"/>
      <c r="S355" s="121"/>
      <c r="T355" s="121"/>
      <c r="U355" s="121"/>
      <c r="V355" s="121"/>
      <c r="W355" s="121"/>
      <c r="X355" s="121"/>
      <c r="Y355" s="121"/>
    </row>
    <row r="356" ht="15.75" customHeight="1">
      <c r="A356" s="118"/>
      <c r="B356" s="119"/>
      <c r="C356" s="123"/>
      <c r="D356" s="124"/>
      <c r="E356" s="120"/>
      <c r="F356" s="120"/>
      <c r="G356" s="120"/>
      <c r="H356" s="121"/>
      <c r="I356" s="121"/>
      <c r="J356" s="121"/>
      <c r="K356" s="121"/>
      <c r="L356" s="121"/>
      <c r="M356" s="121"/>
      <c r="N356" s="121"/>
      <c r="O356" s="121"/>
      <c r="P356" s="121"/>
      <c r="Q356" s="121"/>
      <c r="R356" s="121"/>
      <c r="S356" s="121"/>
      <c r="T356" s="121"/>
      <c r="U356" s="121"/>
      <c r="V356" s="121"/>
      <c r="W356" s="121"/>
      <c r="X356" s="121"/>
      <c r="Y356" s="121"/>
    </row>
    <row r="357" ht="36.75" customHeight="1">
      <c r="A357" s="106" t="s">
        <v>58</v>
      </c>
      <c r="B357" s="107"/>
      <c r="C357" s="108" t="s">
        <v>59</v>
      </c>
      <c r="D357" s="109" t="s">
        <v>60</v>
      </c>
      <c r="E357" s="109" t="s">
        <v>61</v>
      </c>
      <c r="F357" s="109" t="s">
        <v>62</v>
      </c>
      <c r="G357" s="109" t="s">
        <v>63</v>
      </c>
      <c r="H357" s="110"/>
      <c r="I357" s="110"/>
      <c r="J357" s="110"/>
      <c r="K357" s="110"/>
      <c r="L357" s="110"/>
      <c r="M357" s="110"/>
      <c r="N357" s="110"/>
      <c r="O357" s="110"/>
      <c r="P357" s="110"/>
      <c r="Q357" s="110"/>
      <c r="R357" s="110"/>
      <c r="S357" s="110"/>
      <c r="T357" s="110"/>
      <c r="U357" s="110"/>
      <c r="V357" s="110"/>
      <c r="W357" s="110"/>
      <c r="X357" s="110"/>
      <c r="Y357" s="110"/>
    </row>
    <row r="358" ht="15.75" customHeight="1">
      <c r="A358" s="111"/>
      <c r="B358" s="112"/>
      <c r="C358" s="113"/>
      <c r="D358" s="124"/>
      <c r="E358" s="115" t="s">
        <v>65</v>
      </c>
      <c r="F358" s="116"/>
      <c r="G358" s="116"/>
      <c r="H358" s="117"/>
      <c r="I358" s="117"/>
      <c r="J358" s="117"/>
      <c r="K358" s="117"/>
      <c r="L358" s="117"/>
      <c r="M358" s="117"/>
      <c r="N358" s="117"/>
      <c r="O358" s="117"/>
      <c r="P358" s="117"/>
      <c r="Q358" s="117"/>
      <c r="R358" s="117"/>
      <c r="S358" s="117"/>
      <c r="T358" s="117"/>
      <c r="U358" s="117"/>
      <c r="V358" s="117"/>
      <c r="W358" s="117"/>
      <c r="X358" s="117"/>
      <c r="Y358" s="117"/>
    </row>
    <row r="359" ht="15.75" customHeight="1">
      <c r="A359" s="118"/>
      <c r="B359" s="119"/>
      <c r="C359" s="113"/>
      <c r="D359" s="124"/>
      <c r="E359" s="120"/>
      <c r="F359" s="120"/>
      <c r="G359" s="120"/>
      <c r="H359" s="121"/>
      <c r="I359" s="121"/>
      <c r="J359" s="121"/>
      <c r="K359" s="121"/>
      <c r="L359" s="121"/>
      <c r="M359" s="121"/>
      <c r="N359" s="121"/>
      <c r="O359" s="121"/>
      <c r="P359" s="121"/>
      <c r="Q359" s="121"/>
      <c r="R359" s="121"/>
      <c r="S359" s="121"/>
      <c r="T359" s="121"/>
      <c r="U359" s="121"/>
      <c r="V359" s="121"/>
      <c r="W359" s="121"/>
      <c r="X359" s="121"/>
      <c r="Y359" s="121"/>
    </row>
    <row r="360" ht="15.75" customHeight="1">
      <c r="A360" s="118"/>
      <c r="B360" s="119"/>
      <c r="C360" s="123"/>
      <c r="D360" s="124"/>
      <c r="E360" s="120"/>
      <c r="F360" s="120"/>
      <c r="G360" s="120"/>
      <c r="H360" s="121"/>
      <c r="I360" s="121"/>
      <c r="J360" s="121"/>
      <c r="K360" s="121"/>
      <c r="L360" s="121"/>
      <c r="M360" s="121"/>
      <c r="N360" s="121"/>
      <c r="O360" s="121"/>
      <c r="P360" s="121"/>
      <c r="Q360" s="121"/>
      <c r="R360" s="121"/>
      <c r="S360" s="121"/>
      <c r="T360" s="121"/>
      <c r="U360" s="121"/>
      <c r="V360" s="121"/>
      <c r="W360" s="121"/>
      <c r="X360" s="121"/>
      <c r="Y360" s="121"/>
    </row>
    <row r="361" ht="15.75" customHeight="1">
      <c r="A361" s="118"/>
      <c r="B361" s="119"/>
      <c r="C361" s="123"/>
      <c r="D361" s="124"/>
      <c r="E361" s="120"/>
      <c r="F361" s="120"/>
      <c r="G361" s="120"/>
      <c r="H361" s="121"/>
      <c r="I361" s="121"/>
      <c r="J361" s="121"/>
      <c r="K361" s="121"/>
      <c r="L361" s="121"/>
      <c r="M361" s="121"/>
      <c r="N361" s="121"/>
      <c r="O361" s="121"/>
      <c r="P361" s="121"/>
      <c r="Q361" s="121"/>
      <c r="R361" s="121"/>
      <c r="S361" s="121"/>
      <c r="T361" s="121"/>
      <c r="U361" s="121"/>
      <c r="V361" s="121"/>
      <c r="W361" s="121"/>
      <c r="X361" s="121"/>
      <c r="Y361" s="121"/>
    </row>
    <row r="362" ht="15.75" customHeight="1">
      <c r="A362" s="118"/>
      <c r="B362" s="119"/>
      <c r="C362" s="123"/>
      <c r="D362" s="124"/>
      <c r="E362" s="120"/>
      <c r="F362" s="120"/>
      <c r="G362" s="120"/>
      <c r="H362" s="121"/>
      <c r="I362" s="121"/>
      <c r="J362" s="121"/>
      <c r="K362" s="121"/>
      <c r="L362" s="121"/>
      <c r="M362" s="121"/>
      <c r="N362" s="121"/>
      <c r="O362" s="121"/>
      <c r="P362" s="121"/>
      <c r="Q362" s="121"/>
      <c r="R362" s="121"/>
      <c r="S362" s="121"/>
      <c r="T362" s="121"/>
      <c r="U362" s="121"/>
      <c r="V362" s="121"/>
      <c r="W362" s="121"/>
      <c r="X362" s="121"/>
      <c r="Y362" s="121"/>
    </row>
    <row r="363" ht="15.75" customHeight="1">
      <c r="A363" s="118"/>
      <c r="B363" s="119"/>
      <c r="C363" s="123"/>
      <c r="D363" s="124"/>
      <c r="E363" s="120"/>
      <c r="F363" s="120"/>
      <c r="G363" s="120"/>
      <c r="H363" s="121"/>
      <c r="I363" s="121"/>
      <c r="J363" s="121"/>
      <c r="K363" s="121"/>
      <c r="L363" s="121"/>
      <c r="M363" s="121"/>
      <c r="N363" s="121"/>
      <c r="O363" s="121"/>
      <c r="P363" s="121"/>
      <c r="Q363" s="121"/>
      <c r="R363" s="121"/>
      <c r="S363" s="121"/>
      <c r="T363" s="121"/>
      <c r="U363" s="121"/>
      <c r="V363" s="121"/>
      <c r="W363" s="121"/>
      <c r="X363" s="121"/>
      <c r="Y363" s="121"/>
    </row>
    <row r="364" ht="15.75" customHeight="1">
      <c r="A364" s="118"/>
      <c r="B364" s="119"/>
      <c r="C364" s="123"/>
      <c r="D364" s="124"/>
      <c r="E364" s="120"/>
      <c r="F364" s="120"/>
      <c r="G364" s="120"/>
      <c r="H364" s="121"/>
      <c r="I364" s="121"/>
      <c r="J364" s="121"/>
      <c r="K364" s="121"/>
      <c r="L364" s="121"/>
      <c r="M364" s="121"/>
      <c r="N364" s="121"/>
      <c r="O364" s="121"/>
      <c r="P364" s="121"/>
      <c r="Q364" s="121"/>
      <c r="R364" s="121"/>
      <c r="S364" s="121"/>
      <c r="T364" s="121"/>
      <c r="U364" s="121"/>
      <c r="V364" s="121"/>
      <c r="W364" s="121"/>
      <c r="X364" s="121"/>
      <c r="Y364" s="121"/>
    </row>
    <row r="365" ht="15.75" customHeight="1">
      <c r="A365" s="118"/>
      <c r="B365" s="119"/>
      <c r="C365" s="123"/>
      <c r="D365" s="124"/>
      <c r="E365" s="120"/>
      <c r="F365" s="120"/>
      <c r="G365" s="120"/>
      <c r="H365" s="121"/>
      <c r="I365" s="121"/>
      <c r="J365" s="121"/>
      <c r="K365" s="121"/>
      <c r="L365" s="121"/>
      <c r="M365" s="121"/>
      <c r="N365" s="121"/>
      <c r="O365" s="121"/>
      <c r="P365" s="121"/>
      <c r="Q365" s="121"/>
      <c r="R365" s="121"/>
      <c r="S365" s="121"/>
      <c r="T365" s="121"/>
      <c r="U365" s="121"/>
      <c r="V365" s="121"/>
      <c r="W365" s="121"/>
      <c r="X365" s="121"/>
      <c r="Y365" s="121"/>
    </row>
    <row r="366" ht="15.75" customHeight="1">
      <c r="A366" s="118"/>
      <c r="B366" s="119"/>
      <c r="C366" s="123"/>
      <c r="D366" s="124"/>
      <c r="E366" s="120"/>
      <c r="F366" s="120"/>
      <c r="G366" s="120"/>
      <c r="H366" s="121"/>
      <c r="I366" s="121"/>
      <c r="J366" s="121"/>
      <c r="K366" s="121"/>
      <c r="L366" s="121"/>
      <c r="M366" s="121"/>
      <c r="N366" s="121"/>
      <c r="O366" s="121"/>
      <c r="P366" s="121"/>
      <c r="Q366" s="121"/>
      <c r="R366" s="121"/>
      <c r="S366" s="121"/>
      <c r="T366" s="121"/>
      <c r="U366" s="121"/>
      <c r="V366" s="121"/>
      <c r="W366" s="121"/>
      <c r="X366" s="121"/>
      <c r="Y366" s="121"/>
    </row>
    <row r="367" ht="15.75" customHeight="1">
      <c r="A367" s="118"/>
      <c r="B367" s="119"/>
      <c r="C367" s="123"/>
      <c r="D367" s="124"/>
      <c r="E367" s="120"/>
      <c r="F367" s="120"/>
      <c r="G367" s="120"/>
      <c r="H367" s="121"/>
      <c r="I367" s="121"/>
      <c r="J367" s="121"/>
      <c r="K367" s="121"/>
      <c r="L367" s="121"/>
      <c r="M367" s="121"/>
      <c r="N367" s="121"/>
      <c r="O367" s="121"/>
      <c r="P367" s="121"/>
      <c r="Q367" s="121"/>
      <c r="R367" s="121"/>
      <c r="S367" s="121"/>
      <c r="T367" s="121"/>
      <c r="U367" s="121"/>
      <c r="V367" s="121"/>
      <c r="W367" s="121"/>
      <c r="X367" s="121"/>
      <c r="Y367" s="121"/>
    </row>
    <row r="368" ht="15.75" customHeight="1">
      <c r="A368" s="118"/>
      <c r="B368" s="119"/>
      <c r="C368" s="123"/>
      <c r="D368" s="124"/>
      <c r="E368" s="120"/>
      <c r="F368" s="120"/>
      <c r="G368" s="120"/>
      <c r="H368" s="121"/>
      <c r="I368" s="121"/>
      <c r="J368" s="121"/>
      <c r="K368" s="121"/>
      <c r="L368" s="121"/>
      <c r="M368" s="121"/>
      <c r="N368" s="121"/>
      <c r="O368" s="121"/>
      <c r="P368" s="121"/>
      <c r="Q368" s="121"/>
      <c r="R368" s="121"/>
      <c r="S368" s="121"/>
      <c r="T368" s="121"/>
      <c r="U368" s="121"/>
      <c r="V368" s="121"/>
      <c r="W368" s="121"/>
      <c r="X368" s="121"/>
      <c r="Y368" s="121"/>
    </row>
    <row r="369" ht="15.75" customHeight="1">
      <c r="A369" s="118"/>
      <c r="B369" s="119"/>
      <c r="C369" s="123"/>
      <c r="D369" s="124"/>
      <c r="E369" s="120"/>
      <c r="F369" s="120"/>
      <c r="G369" s="120"/>
      <c r="H369" s="121"/>
      <c r="I369" s="121"/>
      <c r="J369" s="121"/>
      <c r="K369" s="121"/>
      <c r="L369" s="121"/>
      <c r="M369" s="121"/>
      <c r="N369" s="121"/>
      <c r="O369" s="121"/>
      <c r="P369" s="121"/>
      <c r="Q369" s="121"/>
      <c r="R369" s="121"/>
      <c r="S369" s="121"/>
      <c r="T369" s="121"/>
      <c r="U369" s="121"/>
      <c r="V369" s="121"/>
      <c r="W369" s="121"/>
      <c r="X369" s="121"/>
      <c r="Y369" s="121"/>
    </row>
    <row r="370" ht="15.75" customHeight="1">
      <c r="A370" s="118"/>
      <c r="B370" s="119"/>
      <c r="C370" s="123"/>
      <c r="D370" s="124"/>
      <c r="E370" s="120"/>
      <c r="F370" s="120"/>
      <c r="G370" s="120"/>
      <c r="H370" s="121"/>
      <c r="I370" s="121"/>
      <c r="J370" s="121"/>
      <c r="K370" s="121"/>
      <c r="L370" s="121"/>
      <c r="M370" s="121"/>
      <c r="N370" s="121"/>
      <c r="O370" s="121"/>
      <c r="P370" s="121"/>
      <c r="Q370" s="121"/>
      <c r="R370" s="121"/>
      <c r="S370" s="121"/>
      <c r="T370" s="121"/>
      <c r="U370" s="121"/>
      <c r="V370" s="121"/>
      <c r="W370" s="121"/>
      <c r="X370" s="121"/>
      <c r="Y370" s="121"/>
    </row>
    <row r="371" ht="15.75" customHeight="1">
      <c r="A371" s="118"/>
      <c r="B371" s="119"/>
      <c r="C371" s="123"/>
      <c r="D371" s="124"/>
      <c r="E371" s="120"/>
      <c r="F371" s="120"/>
      <c r="G371" s="120"/>
      <c r="H371" s="121"/>
      <c r="I371" s="121"/>
      <c r="J371" s="121"/>
      <c r="K371" s="121"/>
      <c r="L371" s="121"/>
      <c r="M371" s="121"/>
      <c r="N371" s="121"/>
      <c r="O371" s="121"/>
      <c r="P371" s="121"/>
      <c r="Q371" s="121"/>
      <c r="R371" s="121"/>
      <c r="S371" s="121"/>
      <c r="T371" s="121"/>
      <c r="U371" s="121"/>
      <c r="V371" s="121"/>
      <c r="W371" s="121"/>
      <c r="X371" s="121"/>
      <c r="Y371" s="121"/>
    </row>
    <row r="372" ht="15.75" customHeight="1">
      <c r="A372" s="118"/>
      <c r="B372" s="119"/>
      <c r="C372" s="123"/>
      <c r="D372" s="124"/>
      <c r="E372" s="120"/>
      <c r="F372" s="120"/>
      <c r="G372" s="120"/>
      <c r="H372" s="121"/>
      <c r="I372" s="121"/>
      <c r="J372" s="121"/>
      <c r="K372" s="121"/>
      <c r="L372" s="121"/>
      <c r="M372" s="121"/>
      <c r="N372" s="121"/>
      <c r="O372" s="121"/>
      <c r="P372" s="121"/>
      <c r="Q372" s="121"/>
      <c r="R372" s="121"/>
      <c r="S372" s="121"/>
      <c r="T372" s="121"/>
      <c r="U372" s="121"/>
      <c r="V372" s="121"/>
      <c r="W372" s="121"/>
      <c r="X372" s="121"/>
      <c r="Y372" s="121"/>
    </row>
    <row r="373" ht="36.75" customHeight="1">
      <c r="A373" s="106" t="s">
        <v>58</v>
      </c>
      <c r="B373" s="107"/>
      <c r="C373" s="108" t="s">
        <v>59</v>
      </c>
      <c r="D373" s="109" t="s">
        <v>60</v>
      </c>
      <c r="E373" s="109" t="s">
        <v>61</v>
      </c>
      <c r="F373" s="109" t="s">
        <v>62</v>
      </c>
      <c r="G373" s="109" t="s">
        <v>63</v>
      </c>
      <c r="H373" s="110"/>
      <c r="I373" s="110"/>
      <c r="J373" s="110"/>
      <c r="K373" s="110"/>
      <c r="L373" s="110"/>
      <c r="M373" s="110"/>
      <c r="N373" s="110"/>
      <c r="O373" s="110"/>
      <c r="P373" s="110"/>
      <c r="Q373" s="110"/>
      <c r="R373" s="110"/>
      <c r="S373" s="110"/>
      <c r="T373" s="110"/>
      <c r="U373" s="110"/>
      <c r="V373" s="110"/>
      <c r="W373" s="110"/>
      <c r="X373" s="110"/>
      <c r="Y373" s="110"/>
    </row>
    <row r="374" ht="15.75" customHeight="1">
      <c r="A374" s="111"/>
      <c r="B374" s="112"/>
      <c r="C374" s="113"/>
      <c r="D374" s="124"/>
      <c r="E374" s="115" t="s">
        <v>65</v>
      </c>
      <c r="F374" s="116"/>
      <c r="G374" s="116"/>
      <c r="H374" s="117"/>
      <c r="I374" s="117"/>
      <c r="J374" s="117"/>
      <c r="K374" s="117"/>
      <c r="L374" s="117"/>
      <c r="M374" s="117"/>
      <c r="N374" s="117"/>
      <c r="O374" s="117"/>
      <c r="P374" s="117"/>
      <c r="Q374" s="117"/>
      <c r="R374" s="117"/>
      <c r="S374" s="117"/>
      <c r="T374" s="117"/>
      <c r="U374" s="117"/>
      <c r="V374" s="117"/>
      <c r="W374" s="117"/>
      <c r="X374" s="117"/>
      <c r="Y374" s="117"/>
    </row>
    <row r="375" ht="15.75" customHeight="1">
      <c r="A375" s="118"/>
      <c r="B375" s="119"/>
      <c r="C375" s="113"/>
      <c r="D375" s="124"/>
      <c r="E375" s="120"/>
      <c r="F375" s="120"/>
      <c r="G375" s="120"/>
      <c r="H375" s="121"/>
      <c r="I375" s="121"/>
      <c r="J375" s="121"/>
      <c r="K375" s="121"/>
      <c r="L375" s="121"/>
      <c r="M375" s="121"/>
      <c r="N375" s="121"/>
      <c r="O375" s="121"/>
      <c r="P375" s="121"/>
      <c r="Q375" s="121"/>
      <c r="R375" s="121"/>
      <c r="S375" s="121"/>
      <c r="T375" s="121"/>
      <c r="U375" s="121"/>
      <c r="V375" s="121"/>
      <c r="W375" s="121"/>
      <c r="X375" s="121"/>
      <c r="Y375" s="121"/>
    </row>
    <row r="376" ht="15.75" customHeight="1">
      <c r="A376" s="118"/>
      <c r="B376" s="119"/>
      <c r="C376" s="123"/>
      <c r="D376" s="124"/>
      <c r="E376" s="120"/>
      <c r="F376" s="120"/>
      <c r="G376" s="120"/>
      <c r="H376" s="121"/>
      <c r="I376" s="121"/>
      <c r="J376" s="121"/>
      <c r="K376" s="121"/>
      <c r="L376" s="121"/>
      <c r="M376" s="121"/>
      <c r="N376" s="121"/>
      <c r="O376" s="121"/>
      <c r="P376" s="121"/>
      <c r="Q376" s="121"/>
      <c r="R376" s="121"/>
      <c r="S376" s="121"/>
      <c r="T376" s="121"/>
      <c r="U376" s="121"/>
      <c r="V376" s="121"/>
      <c r="W376" s="121"/>
      <c r="X376" s="121"/>
      <c r="Y376" s="121"/>
    </row>
    <row r="377" ht="15.75" customHeight="1">
      <c r="A377" s="118"/>
      <c r="B377" s="119"/>
      <c r="C377" s="123"/>
      <c r="D377" s="124"/>
      <c r="E377" s="120"/>
      <c r="F377" s="120"/>
      <c r="G377" s="120"/>
      <c r="H377" s="121"/>
      <c r="I377" s="121"/>
      <c r="J377" s="121"/>
      <c r="K377" s="121"/>
      <c r="L377" s="121"/>
      <c r="M377" s="121"/>
      <c r="N377" s="121"/>
      <c r="O377" s="121"/>
      <c r="P377" s="121"/>
      <c r="Q377" s="121"/>
      <c r="R377" s="121"/>
      <c r="S377" s="121"/>
      <c r="T377" s="121"/>
      <c r="U377" s="121"/>
      <c r="V377" s="121"/>
      <c r="W377" s="121"/>
      <c r="X377" s="121"/>
      <c r="Y377" s="121"/>
    </row>
    <row r="378" ht="15.75" customHeight="1">
      <c r="A378" s="118"/>
      <c r="B378" s="119"/>
      <c r="C378" s="123"/>
      <c r="D378" s="124"/>
      <c r="E378" s="120"/>
      <c r="F378" s="120"/>
      <c r="G378" s="120"/>
      <c r="H378" s="121"/>
      <c r="I378" s="121"/>
      <c r="J378" s="121"/>
      <c r="K378" s="121"/>
      <c r="L378" s="121"/>
      <c r="M378" s="121"/>
      <c r="N378" s="121"/>
      <c r="O378" s="121"/>
      <c r="P378" s="121"/>
      <c r="Q378" s="121"/>
      <c r="R378" s="121"/>
      <c r="S378" s="121"/>
      <c r="T378" s="121"/>
      <c r="U378" s="121"/>
      <c r="V378" s="121"/>
      <c r="W378" s="121"/>
      <c r="X378" s="121"/>
      <c r="Y378" s="121"/>
    </row>
    <row r="379" ht="15.75" customHeight="1">
      <c r="A379" s="118"/>
      <c r="B379" s="119"/>
      <c r="C379" s="123"/>
      <c r="D379" s="124"/>
      <c r="E379" s="120"/>
      <c r="F379" s="120"/>
      <c r="G379" s="120"/>
      <c r="H379" s="121"/>
      <c r="I379" s="121"/>
      <c r="J379" s="121"/>
      <c r="K379" s="121"/>
      <c r="L379" s="121"/>
      <c r="M379" s="121"/>
      <c r="N379" s="121"/>
      <c r="O379" s="121"/>
      <c r="P379" s="121"/>
      <c r="Q379" s="121"/>
      <c r="R379" s="121"/>
      <c r="S379" s="121"/>
      <c r="T379" s="121"/>
      <c r="U379" s="121"/>
      <c r="V379" s="121"/>
      <c r="W379" s="121"/>
      <c r="X379" s="121"/>
      <c r="Y379" s="121"/>
    </row>
    <row r="380" ht="15.75" customHeight="1">
      <c r="A380" s="118"/>
      <c r="B380" s="119"/>
      <c r="C380" s="123"/>
      <c r="D380" s="124"/>
      <c r="E380" s="120"/>
      <c r="F380" s="120"/>
      <c r="G380" s="120"/>
      <c r="H380" s="121"/>
      <c r="I380" s="121"/>
      <c r="J380" s="121"/>
      <c r="K380" s="121"/>
      <c r="L380" s="121"/>
      <c r="M380" s="121"/>
      <c r="N380" s="121"/>
      <c r="O380" s="121"/>
      <c r="P380" s="121"/>
      <c r="Q380" s="121"/>
      <c r="R380" s="121"/>
      <c r="S380" s="121"/>
      <c r="T380" s="121"/>
      <c r="U380" s="121"/>
      <c r="V380" s="121"/>
      <c r="W380" s="121"/>
      <c r="X380" s="121"/>
      <c r="Y380" s="121"/>
    </row>
    <row r="381" ht="15.75" customHeight="1">
      <c r="A381" s="118"/>
      <c r="B381" s="119"/>
      <c r="C381" s="123"/>
      <c r="D381" s="124"/>
      <c r="E381" s="120"/>
      <c r="F381" s="120"/>
      <c r="G381" s="120"/>
      <c r="H381" s="121"/>
      <c r="I381" s="121"/>
      <c r="J381" s="121"/>
      <c r="K381" s="121"/>
      <c r="L381" s="121"/>
      <c r="M381" s="121"/>
      <c r="N381" s="121"/>
      <c r="O381" s="121"/>
      <c r="P381" s="121"/>
      <c r="Q381" s="121"/>
      <c r="R381" s="121"/>
      <c r="S381" s="121"/>
      <c r="T381" s="121"/>
      <c r="U381" s="121"/>
      <c r="V381" s="121"/>
      <c r="W381" s="121"/>
      <c r="X381" s="121"/>
      <c r="Y381" s="121"/>
    </row>
    <row r="382" ht="15.75" customHeight="1">
      <c r="A382" s="118"/>
      <c r="B382" s="119"/>
      <c r="C382" s="123"/>
      <c r="D382" s="124"/>
      <c r="E382" s="120"/>
      <c r="F382" s="120"/>
      <c r="G382" s="120"/>
      <c r="H382" s="121"/>
      <c r="I382" s="121"/>
      <c r="J382" s="121"/>
      <c r="K382" s="121"/>
      <c r="L382" s="121"/>
      <c r="M382" s="121"/>
      <c r="N382" s="121"/>
      <c r="O382" s="121"/>
      <c r="P382" s="121"/>
      <c r="Q382" s="121"/>
      <c r="R382" s="121"/>
      <c r="S382" s="121"/>
      <c r="T382" s="121"/>
      <c r="U382" s="121"/>
      <c r="V382" s="121"/>
      <c r="W382" s="121"/>
      <c r="X382" s="121"/>
      <c r="Y382" s="121"/>
    </row>
    <row r="383" ht="15.75" customHeight="1">
      <c r="A383" s="118"/>
      <c r="B383" s="119"/>
      <c r="C383" s="123"/>
      <c r="D383" s="124"/>
      <c r="E383" s="120"/>
      <c r="F383" s="120"/>
      <c r="G383" s="120"/>
      <c r="H383" s="121"/>
      <c r="I383" s="121"/>
      <c r="J383" s="121"/>
      <c r="K383" s="121"/>
      <c r="L383" s="121"/>
      <c r="M383" s="121"/>
      <c r="N383" s="121"/>
      <c r="O383" s="121"/>
      <c r="P383" s="121"/>
      <c r="Q383" s="121"/>
      <c r="R383" s="121"/>
      <c r="S383" s="121"/>
      <c r="T383" s="121"/>
      <c r="U383" s="121"/>
      <c r="V383" s="121"/>
      <c r="W383" s="121"/>
      <c r="X383" s="121"/>
      <c r="Y383" s="121"/>
    </row>
    <row r="384" ht="15.75" customHeight="1">
      <c r="A384" s="118"/>
      <c r="B384" s="119"/>
      <c r="C384" s="123"/>
      <c r="D384" s="124"/>
      <c r="E384" s="120"/>
      <c r="F384" s="120"/>
      <c r="G384" s="120"/>
      <c r="H384" s="121"/>
      <c r="I384" s="121"/>
      <c r="J384" s="121"/>
      <c r="K384" s="121"/>
      <c r="L384" s="121"/>
      <c r="M384" s="121"/>
      <c r="N384" s="121"/>
      <c r="O384" s="121"/>
      <c r="P384" s="121"/>
      <c r="Q384" s="121"/>
      <c r="R384" s="121"/>
      <c r="S384" s="121"/>
      <c r="T384" s="121"/>
      <c r="U384" s="121"/>
      <c r="V384" s="121"/>
      <c r="W384" s="121"/>
      <c r="X384" s="121"/>
      <c r="Y384" s="121"/>
    </row>
    <row r="385" ht="15.75" customHeight="1">
      <c r="A385" s="118"/>
      <c r="B385" s="119"/>
      <c r="C385" s="123"/>
      <c r="D385" s="124"/>
      <c r="E385" s="120"/>
      <c r="F385" s="120"/>
      <c r="G385" s="120"/>
      <c r="H385" s="121"/>
      <c r="I385" s="121"/>
      <c r="J385" s="121"/>
      <c r="K385" s="121"/>
      <c r="L385" s="121"/>
      <c r="M385" s="121"/>
      <c r="N385" s="121"/>
      <c r="O385" s="121"/>
      <c r="P385" s="121"/>
      <c r="Q385" s="121"/>
      <c r="R385" s="121"/>
      <c r="S385" s="121"/>
      <c r="T385" s="121"/>
      <c r="U385" s="121"/>
      <c r="V385" s="121"/>
      <c r="W385" s="121"/>
      <c r="X385" s="121"/>
      <c r="Y385" s="121"/>
    </row>
    <row r="386" ht="15.75" customHeight="1">
      <c r="A386" s="118"/>
      <c r="B386" s="119"/>
      <c r="C386" s="123"/>
      <c r="D386" s="124"/>
      <c r="E386" s="120"/>
      <c r="F386" s="120"/>
      <c r="G386" s="120"/>
      <c r="H386" s="121"/>
      <c r="I386" s="121"/>
      <c r="J386" s="121"/>
      <c r="K386" s="121"/>
      <c r="L386" s="121"/>
      <c r="M386" s="121"/>
      <c r="N386" s="121"/>
      <c r="O386" s="121"/>
      <c r="P386" s="121"/>
      <c r="Q386" s="121"/>
      <c r="R386" s="121"/>
      <c r="S386" s="121"/>
      <c r="T386" s="121"/>
      <c r="U386" s="121"/>
      <c r="V386" s="121"/>
      <c r="W386" s="121"/>
      <c r="X386" s="121"/>
      <c r="Y386" s="121"/>
    </row>
    <row r="387" ht="15.75" customHeight="1">
      <c r="A387" s="118"/>
      <c r="B387" s="119"/>
      <c r="C387" s="123"/>
      <c r="D387" s="124"/>
      <c r="E387" s="120"/>
      <c r="F387" s="120"/>
      <c r="G387" s="120"/>
      <c r="H387" s="121"/>
      <c r="I387" s="121"/>
      <c r="J387" s="121"/>
      <c r="K387" s="121"/>
      <c r="L387" s="121"/>
      <c r="M387" s="121"/>
      <c r="N387" s="121"/>
      <c r="O387" s="121"/>
      <c r="P387" s="121"/>
      <c r="Q387" s="121"/>
      <c r="R387" s="121"/>
      <c r="S387" s="121"/>
      <c r="T387" s="121"/>
      <c r="U387" s="121"/>
      <c r="V387" s="121"/>
      <c r="W387" s="121"/>
      <c r="X387" s="121"/>
      <c r="Y387" s="121"/>
    </row>
    <row r="388" ht="15.75" customHeight="1">
      <c r="A388" s="118"/>
      <c r="B388" s="119"/>
      <c r="C388" s="123"/>
      <c r="D388" s="124"/>
      <c r="E388" s="120"/>
      <c r="F388" s="120"/>
      <c r="G388" s="120"/>
      <c r="H388" s="121"/>
      <c r="I388" s="121"/>
      <c r="J388" s="121"/>
      <c r="K388" s="121"/>
      <c r="L388" s="121"/>
      <c r="M388" s="121"/>
      <c r="N388" s="121"/>
      <c r="O388" s="121"/>
      <c r="P388" s="121"/>
      <c r="Q388" s="121"/>
      <c r="R388" s="121"/>
      <c r="S388" s="121"/>
      <c r="T388" s="121"/>
      <c r="U388" s="121"/>
      <c r="V388" s="121"/>
      <c r="W388" s="121"/>
      <c r="X388" s="121"/>
      <c r="Y388" s="121"/>
    </row>
    <row r="389" ht="36.75" customHeight="1">
      <c r="A389" s="106" t="s">
        <v>58</v>
      </c>
      <c r="B389" s="107"/>
      <c r="C389" s="108" t="s">
        <v>59</v>
      </c>
      <c r="D389" s="109" t="s">
        <v>60</v>
      </c>
      <c r="E389" s="109" t="s">
        <v>61</v>
      </c>
      <c r="F389" s="109" t="s">
        <v>62</v>
      </c>
      <c r="G389" s="109" t="s">
        <v>63</v>
      </c>
      <c r="H389" s="110"/>
      <c r="I389" s="110"/>
      <c r="J389" s="110"/>
      <c r="K389" s="110"/>
      <c r="L389" s="110"/>
      <c r="M389" s="110"/>
      <c r="N389" s="110"/>
      <c r="O389" s="110"/>
      <c r="P389" s="110"/>
      <c r="Q389" s="110"/>
      <c r="R389" s="110"/>
      <c r="S389" s="110"/>
      <c r="T389" s="110"/>
      <c r="U389" s="110"/>
      <c r="V389" s="110"/>
      <c r="W389" s="110"/>
      <c r="X389" s="110"/>
      <c r="Y389" s="110"/>
    </row>
    <row r="390" ht="15.75" customHeight="1">
      <c r="A390" s="111"/>
      <c r="B390" s="112"/>
      <c r="C390" s="113"/>
      <c r="D390" s="124"/>
      <c r="E390" s="115" t="s">
        <v>65</v>
      </c>
      <c r="F390" s="116"/>
      <c r="G390" s="116"/>
      <c r="H390" s="117"/>
      <c r="I390" s="117"/>
      <c r="J390" s="117"/>
      <c r="K390" s="117"/>
      <c r="L390" s="117"/>
      <c r="M390" s="117"/>
      <c r="N390" s="117"/>
      <c r="O390" s="117"/>
      <c r="P390" s="117"/>
      <c r="Q390" s="117"/>
      <c r="R390" s="117"/>
      <c r="S390" s="117"/>
      <c r="T390" s="117"/>
      <c r="U390" s="117"/>
      <c r="V390" s="117"/>
      <c r="W390" s="117"/>
      <c r="X390" s="117"/>
      <c r="Y390" s="117"/>
    </row>
    <row r="391" ht="15.75" customHeight="1">
      <c r="A391" s="118"/>
      <c r="B391" s="119"/>
      <c r="C391" s="113"/>
      <c r="D391" s="124"/>
      <c r="E391" s="120"/>
      <c r="F391" s="120"/>
      <c r="G391" s="120"/>
      <c r="H391" s="121"/>
      <c r="I391" s="121"/>
      <c r="J391" s="121"/>
      <c r="K391" s="121"/>
      <c r="L391" s="121"/>
      <c r="M391" s="121"/>
      <c r="N391" s="121"/>
      <c r="O391" s="121"/>
      <c r="P391" s="121"/>
      <c r="Q391" s="121"/>
      <c r="R391" s="121"/>
      <c r="S391" s="121"/>
      <c r="T391" s="121"/>
      <c r="U391" s="121"/>
      <c r="V391" s="121"/>
      <c r="W391" s="121"/>
      <c r="X391" s="121"/>
      <c r="Y391" s="121"/>
    </row>
    <row r="392" ht="15.75" customHeight="1">
      <c r="A392" s="118"/>
      <c r="B392" s="119"/>
      <c r="C392" s="123"/>
      <c r="D392" s="124"/>
      <c r="E392" s="120"/>
      <c r="F392" s="120"/>
      <c r="G392" s="120"/>
      <c r="H392" s="121"/>
      <c r="I392" s="121"/>
      <c r="J392" s="121"/>
      <c r="K392" s="121"/>
      <c r="L392" s="121"/>
      <c r="M392" s="121"/>
      <c r="N392" s="121"/>
      <c r="O392" s="121"/>
      <c r="P392" s="121"/>
      <c r="Q392" s="121"/>
      <c r="R392" s="121"/>
      <c r="S392" s="121"/>
      <c r="T392" s="121"/>
      <c r="U392" s="121"/>
      <c r="V392" s="121"/>
      <c r="W392" s="121"/>
      <c r="X392" s="121"/>
      <c r="Y392" s="121"/>
    </row>
    <row r="393" ht="15.75" customHeight="1">
      <c r="A393" s="118"/>
      <c r="B393" s="119"/>
      <c r="C393" s="123"/>
      <c r="D393" s="124"/>
      <c r="E393" s="120"/>
      <c r="F393" s="120"/>
      <c r="G393" s="120"/>
      <c r="H393" s="121"/>
      <c r="I393" s="121"/>
      <c r="J393" s="121"/>
      <c r="K393" s="121"/>
      <c r="L393" s="121"/>
      <c r="M393" s="121"/>
      <c r="N393" s="121"/>
      <c r="O393" s="121"/>
      <c r="P393" s="121"/>
      <c r="Q393" s="121"/>
      <c r="R393" s="121"/>
      <c r="S393" s="121"/>
      <c r="T393" s="121"/>
      <c r="U393" s="121"/>
      <c r="V393" s="121"/>
      <c r="W393" s="121"/>
      <c r="X393" s="121"/>
      <c r="Y393" s="121"/>
    </row>
    <row r="394" ht="15.75" customHeight="1">
      <c r="A394" s="118"/>
      <c r="B394" s="119"/>
      <c r="C394" s="123"/>
      <c r="D394" s="124"/>
      <c r="E394" s="120"/>
      <c r="F394" s="120"/>
      <c r="G394" s="120"/>
      <c r="H394" s="121"/>
      <c r="I394" s="121"/>
      <c r="J394" s="121"/>
      <c r="K394" s="121"/>
      <c r="L394" s="121"/>
      <c r="M394" s="121"/>
      <c r="N394" s="121"/>
      <c r="O394" s="121"/>
      <c r="P394" s="121"/>
      <c r="Q394" s="121"/>
      <c r="R394" s="121"/>
      <c r="S394" s="121"/>
      <c r="T394" s="121"/>
      <c r="U394" s="121"/>
      <c r="V394" s="121"/>
      <c r="W394" s="121"/>
      <c r="X394" s="121"/>
      <c r="Y394" s="121"/>
    </row>
    <row r="395" ht="15.75" customHeight="1">
      <c r="A395" s="118"/>
      <c r="B395" s="119"/>
      <c r="C395" s="123"/>
      <c r="D395" s="124"/>
      <c r="E395" s="120"/>
      <c r="F395" s="120"/>
      <c r="G395" s="120"/>
      <c r="H395" s="121"/>
      <c r="I395" s="121"/>
      <c r="J395" s="121"/>
      <c r="K395" s="121"/>
      <c r="L395" s="121"/>
      <c r="M395" s="121"/>
      <c r="N395" s="121"/>
      <c r="O395" s="121"/>
      <c r="P395" s="121"/>
      <c r="Q395" s="121"/>
      <c r="R395" s="121"/>
      <c r="S395" s="121"/>
      <c r="T395" s="121"/>
      <c r="U395" s="121"/>
      <c r="V395" s="121"/>
      <c r="W395" s="121"/>
      <c r="X395" s="121"/>
      <c r="Y395" s="121"/>
    </row>
    <row r="396" ht="15.75" customHeight="1">
      <c r="A396" s="118"/>
      <c r="B396" s="119"/>
      <c r="C396" s="123"/>
      <c r="D396" s="124"/>
      <c r="E396" s="120"/>
      <c r="F396" s="120"/>
      <c r="G396" s="120"/>
      <c r="H396" s="121"/>
      <c r="I396" s="121"/>
      <c r="J396" s="121"/>
      <c r="K396" s="121"/>
      <c r="L396" s="121"/>
      <c r="M396" s="121"/>
      <c r="N396" s="121"/>
      <c r="O396" s="121"/>
      <c r="P396" s="121"/>
      <c r="Q396" s="121"/>
      <c r="R396" s="121"/>
      <c r="S396" s="121"/>
      <c r="T396" s="121"/>
      <c r="U396" s="121"/>
      <c r="V396" s="121"/>
      <c r="W396" s="121"/>
      <c r="X396" s="121"/>
      <c r="Y396" s="121"/>
    </row>
    <row r="397" ht="15.75" customHeight="1">
      <c r="A397" s="118"/>
      <c r="B397" s="119"/>
      <c r="C397" s="123"/>
      <c r="D397" s="124"/>
      <c r="E397" s="120"/>
      <c r="F397" s="120"/>
      <c r="G397" s="120"/>
      <c r="H397" s="121"/>
      <c r="I397" s="121"/>
      <c r="J397" s="121"/>
      <c r="K397" s="121"/>
      <c r="L397" s="121"/>
      <c r="M397" s="121"/>
      <c r="N397" s="121"/>
      <c r="O397" s="121"/>
      <c r="P397" s="121"/>
      <c r="Q397" s="121"/>
      <c r="R397" s="121"/>
      <c r="S397" s="121"/>
      <c r="T397" s="121"/>
      <c r="U397" s="121"/>
      <c r="V397" s="121"/>
      <c r="W397" s="121"/>
      <c r="X397" s="121"/>
      <c r="Y397" s="121"/>
    </row>
    <row r="398" ht="15.75" customHeight="1">
      <c r="A398" s="118"/>
      <c r="B398" s="119"/>
      <c r="C398" s="123"/>
      <c r="D398" s="124"/>
      <c r="E398" s="120"/>
      <c r="F398" s="120"/>
      <c r="G398" s="120"/>
      <c r="H398" s="121"/>
      <c r="I398" s="121"/>
      <c r="J398" s="121"/>
      <c r="K398" s="121"/>
      <c r="L398" s="121"/>
      <c r="M398" s="121"/>
      <c r="N398" s="121"/>
      <c r="O398" s="121"/>
      <c r="P398" s="121"/>
      <c r="Q398" s="121"/>
      <c r="R398" s="121"/>
      <c r="S398" s="121"/>
      <c r="T398" s="121"/>
      <c r="U398" s="121"/>
      <c r="V398" s="121"/>
      <c r="W398" s="121"/>
      <c r="X398" s="121"/>
      <c r="Y398" s="121"/>
    </row>
    <row r="399" ht="15.75" customHeight="1">
      <c r="A399" s="118"/>
      <c r="B399" s="119"/>
      <c r="C399" s="123"/>
      <c r="D399" s="124"/>
      <c r="E399" s="120"/>
      <c r="F399" s="120"/>
      <c r="G399" s="120"/>
      <c r="H399" s="121"/>
      <c r="I399" s="121"/>
      <c r="J399" s="121"/>
      <c r="K399" s="121"/>
      <c r="L399" s="121"/>
      <c r="M399" s="121"/>
      <c r="N399" s="121"/>
      <c r="O399" s="121"/>
      <c r="P399" s="121"/>
      <c r="Q399" s="121"/>
      <c r="R399" s="121"/>
      <c r="S399" s="121"/>
      <c r="T399" s="121"/>
      <c r="U399" s="121"/>
      <c r="V399" s="121"/>
      <c r="W399" s="121"/>
      <c r="X399" s="121"/>
      <c r="Y399" s="121"/>
    </row>
    <row r="400" ht="15.75" customHeight="1">
      <c r="A400" s="118"/>
      <c r="B400" s="119"/>
      <c r="C400" s="123"/>
      <c r="D400" s="124"/>
      <c r="E400" s="120"/>
      <c r="F400" s="120"/>
      <c r="G400" s="120"/>
      <c r="H400" s="121"/>
      <c r="I400" s="121"/>
      <c r="J400" s="121"/>
      <c r="K400" s="121"/>
      <c r="L400" s="121"/>
      <c r="M400" s="121"/>
      <c r="N400" s="121"/>
      <c r="O400" s="121"/>
      <c r="P400" s="121"/>
      <c r="Q400" s="121"/>
      <c r="R400" s="121"/>
      <c r="S400" s="121"/>
      <c r="T400" s="121"/>
      <c r="U400" s="121"/>
      <c r="V400" s="121"/>
      <c r="W400" s="121"/>
      <c r="X400" s="121"/>
      <c r="Y400" s="121"/>
    </row>
    <row r="401" ht="15.75" customHeight="1">
      <c r="A401" s="118"/>
      <c r="B401" s="119"/>
      <c r="C401" s="123"/>
      <c r="D401" s="124"/>
      <c r="E401" s="120"/>
      <c r="F401" s="120"/>
      <c r="G401" s="120"/>
      <c r="H401" s="121"/>
      <c r="I401" s="121"/>
      <c r="J401" s="121"/>
      <c r="K401" s="121"/>
      <c r="L401" s="121"/>
      <c r="M401" s="121"/>
      <c r="N401" s="121"/>
      <c r="O401" s="121"/>
      <c r="P401" s="121"/>
      <c r="Q401" s="121"/>
      <c r="R401" s="121"/>
      <c r="S401" s="121"/>
      <c r="T401" s="121"/>
      <c r="U401" s="121"/>
      <c r="V401" s="121"/>
      <c r="W401" s="121"/>
      <c r="X401" s="121"/>
      <c r="Y401" s="121"/>
    </row>
    <row r="402" ht="15.75" customHeight="1">
      <c r="A402" s="118"/>
      <c r="B402" s="119"/>
      <c r="C402" s="123"/>
      <c r="D402" s="124"/>
      <c r="E402" s="120"/>
      <c r="F402" s="120"/>
      <c r="G402" s="120"/>
      <c r="H402" s="121"/>
      <c r="I402" s="121"/>
      <c r="J402" s="121"/>
      <c r="K402" s="121"/>
      <c r="L402" s="121"/>
      <c r="M402" s="121"/>
      <c r="N402" s="121"/>
      <c r="O402" s="121"/>
      <c r="P402" s="121"/>
      <c r="Q402" s="121"/>
      <c r="R402" s="121"/>
      <c r="S402" s="121"/>
      <c r="T402" s="121"/>
      <c r="U402" s="121"/>
      <c r="V402" s="121"/>
      <c r="W402" s="121"/>
      <c r="X402" s="121"/>
      <c r="Y402" s="121"/>
    </row>
    <row r="403" ht="15.75" customHeight="1">
      <c r="A403" s="118"/>
      <c r="B403" s="119"/>
      <c r="C403" s="123"/>
      <c r="D403" s="124"/>
      <c r="E403" s="120"/>
      <c r="F403" s="120"/>
      <c r="G403" s="120"/>
      <c r="H403" s="121"/>
      <c r="I403" s="121"/>
      <c r="J403" s="121"/>
      <c r="K403" s="121"/>
      <c r="L403" s="121"/>
      <c r="M403" s="121"/>
      <c r="N403" s="121"/>
      <c r="O403" s="121"/>
      <c r="P403" s="121"/>
      <c r="Q403" s="121"/>
      <c r="R403" s="121"/>
      <c r="S403" s="121"/>
      <c r="T403" s="121"/>
      <c r="U403" s="121"/>
      <c r="V403" s="121"/>
      <c r="W403" s="121"/>
      <c r="X403" s="121"/>
      <c r="Y403" s="121"/>
    </row>
    <row r="404" ht="15.75" customHeight="1">
      <c r="A404" s="118"/>
      <c r="B404" s="119"/>
      <c r="C404" s="123"/>
      <c r="D404" s="124"/>
      <c r="E404" s="120"/>
      <c r="F404" s="120"/>
      <c r="G404" s="120"/>
      <c r="H404" s="121"/>
      <c r="I404" s="121"/>
      <c r="J404" s="121"/>
      <c r="K404" s="121"/>
      <c r="L404" s="121"/>
      <c r="M404" s="121"/>
      <c r="N404" s="121"/>
      <c r="O404" s="121"/>
      <c r="P404" s="121"/>
      <c r="Q404" s="121"/>
      <c r="R404" s="121"/>
      <c r="S404" s="121"/>
      <c r="T404" s="121"/>
      <c r="U404" s="121"/>
      <c r="V404" s="121"/>
      <c r="W404" s="121"/>
      <c r="X404" s="121"/>
      <c r="Y404" s="121"/>
    </row>
    <row r="405" ht="36.75" customHeight="1">
      <c r="A405" s="106" t="s">
        <v>58</v>
      </c>
      <c r="B405" s="107"/>
      <c r="C405" s="108" t="s">
        <v>59</v>
      </c>
      <c r="D405" s="109" t="s">
        <v>60</v>
      </c>
      <c r="E405" s="109" t="s">
        <v>61</v>
      </c>
      <c r="F405" s="109" t="s">
        <v>62</v>
      </c>
      <c r="G405" s="109" t="s">
        <v>63</v>
      </c>
      <c r="H405" s="110"/>
      <c r="I405" s="110"/>
      <c r="J405" s="110"/>
      <c r="K405" s="110"/>
      <c r="L405" s="110"/>
      <c r="M405" s="110"/>
      <c r="N405" s="110"/>
      <c r="O405" s="110"/>
      <c r="P405" s="110"/>
      <c r="Q405" s="110"/>
      <c r="R405" s="110"/>
      <c r="S405" s="110"/>
      <c r="T405" s="110"/>
      <c r="U405" s="110"/>
      <c r="V405" s="110"/>
      <c r="W405" s="110"/>
      <c r="X405" s="110"/>
      <c r="Y405" s="110"/>
    </row>
    <row r="406" ht="15.75" customHeight="1">
      <c r="A406" s="111"/>
      <c r="B406" s="112"/>
      <c r="C406" s="113"/>
      <c r="D406" s="124"/>
      <c r="E406" s="115" t="s">
        <v>65</v>
      </c>
      <c r="F406" s="116"/>
      <c r="G406" s="116"/>
      <c r="H406" s="117"/>
      <c r="I406" s="117"/>
      <c r="J406" s="117"/>
      <c r="K406" s="117"/>
      <c r="L406" s="117"/>
      <c r="M406" s="117"/>
      <c r="N406" s="117"/>
      <c r="O406" s="117"/>
      <c r="P406" s="117"/>
      <c r="Q406" s="117"/>
      <c r="R406" s="117"/>
      <c r="S406" s="117"/>
      <c r="T406" s="117"/>
      <c r="U406" s="117"/>
      <c r="V406" s="117"/>
      <c r="W406" s="117"/>
      <c r="X406" s="117"/>
      <c r="Y406" s="117"/>
    </row>
    <row r="407" ht="15.75" customHeight="1">
      <c r="A407" s="118"/>
      <c r="B407" s="119"/>
      <c r="C407" s="113"/>
      <c r="D407" s="124"/>
      <c r="E407" s="120"/>
      <c r="F407" s="120"/>
      <c r="G407" s="120"/>
      <c r="H407" s="121"/>
      <c r="I407" s="121"/>
      <c r="J407" s="121"/>
      <c r="K407" s="121"/>
      <c r="L407" s="121"/>
      <c r="M407" s="121"/>
      <c r="N407" s="121"/>
      <c r="O407" s="121"/>
      <c r="P407" s="121"/>
      <c r="Q407" s="121"/>
      <c r="R407" s="121"/>
      <c r="S407" s="121"/>
      <c r="T407" s="121"/>
      <c r="U407" s="121"/>
      <c r="V407" s="121"/>
      <c r="W407" s="121"/>
      <c r="X407" s="121"/>
      <c r="Y407" s="121"/>
    </row>
    <row r="408" ht="15.75" customHeight="1">
      <c r="A408" s="118"/>
      <c r="B408" s="119"/>
      <c r="C408" s="123"/>
      <c r="D408" s="124"/>
      <c r="E408" s="120"/>
      <c r="F408" s="120"/>
      <c r="G408" s="120"/>
      <c r="H408" s="121"/>
      <c r="I408" s="121"/>
      <c r="J408" s="121"/>
      <c r="K408" s="121"/>
      <c r="L408" s="121"/>
      <c r="M408" s="121"/>
      <c r="N408" s="121"/>
      <c r="O408" s="121"/>
      <c r="P408" s="121"/>
      <c r="Q408" s="121"/>
      <c r="R408" s="121"/>
      <c r="S408" s="121"/>
      <c r="T408" s="121"/>
      <c r="U408" s="121"/>
      <c r="V408" s="121"/>
      <c r="W408" s="121"/>
      <c r="X408" s="121"/>
      <c r="Y408" s="121"/>
    </row>
    <row r="409" ht="15.75" customHeight="1">
      <c r="A409" s="118"/>
      <c r="B409" s="119"/>
      <c r="C409" s="123"/>
      <c r="D409" s="124"/>
      <c r="E409" s="120"/>
      <c r="F409" s="120"/>
      <c r="G409" s="120"/>
      <c r="H409" s="121"/>
      <c r="I409" s="121"/>
      <c r="J409" s="121"/>
      <c r="K409" s="121"/>
      <c r="L409" s="121"/>
      <c r="M409" s="121"/>
      <c r="N409" s="121"/>
      <c r="O409" s="121"/>
      <c r="P409" s="121"/>
      <c r="Q409" s="121"/>
      <c r="R409" s="121"/>
      <c r="S409" s="121"/>
      <c r="T409" s="121"/>
      <c r="U409" s="121"/>
      <c r="V409" s="121"/>
      <c r="W409" s="121"/>
      <c r="X409" s="121"/>
      <c r="Y409" s="121"/>
    </row>
    <row r="410" ht="15.75" customHeight="1">
      <c r="A410" s="118"/>
      <c r="B410" s="119"/>
      <c r="C410" s="123"/>
      <c r="D410" s="124"/>
      <c r="E410" s="120"/>
      <c r="F410" s="120"/>
      <c r="G410" s="120"/>
      <c r="H410" s="121"/>
      <c r="I410" s="121"/>
      <c r="J410" s="121"/>
      <c r="K410" s="121"/>
      <c r="L410" s="121"/>
      <c r="M410" s="121"/>
      <c r="N410" s="121"/>
      <c r="O410" s="121"/>
      <c r="P410" s="121"/>
      <c r="Q410" s="121"/>
      <c r="R410" s="121"/>
      <c r="S410" s="121"/>
      <c r="T410" s="121"/>
      <c r="U410" s="121"/>
      <c r="V410" s="121"/>
      <c r="W410" s="121"/>
      <c r="X410" s="121"/>
      <c r="Y410" s="121"/>
    </row>
    <row r="411" ht="15.75" customHeight="1">
      <c r="A411" s="118"/>
      <c r="B411" s="119"/>
      <c r="C411" s="123"/>
      <c r="D411" s="124"/>
      <c r="E411" s="120"/>
      <c r="F411" s="120"/>
      <c r="G411" s="120"/>
      <c r="H411" s="121"/>
      <c r="I411" s="121"/>
      <c r="J411" s="121"/>
      <c r="K411" s="121"/>
      <c r="L411" s="121"/>
      <c r="M411" s="121"/>
      <c r="N411" s="121"/>
      <c r="O411" s="121"/>
      <c r="P411" s="121"/>
      <c r="Q411" s="121"/>
      <c r="R411" s="121"/>
      <c r="S411" s="121"/>
      <c r="T411" s="121"/>
      <c r="U411" s="121"/>
      <c r="V411" s="121"/>
      <c r="W411" s="121"/>
      <c r="X411" s="121"/>
      <c r="Y411" s="121"/>
    </row>
    <row r="412" ht="15.75" customHeight="1">
      <c r="A412" s="118"/>
      <c r="B412" s="119"/>
      <c r="C412" s="123"/>
      <c r="D412" s="124"/>
      <c r="E412" s="120"/>
      <c r="F412" s="120"/>
      <c r="G412" s="120"/>
      <c r="H412" s="121"/>
      <c r="I412" s="121"/>
      <c r="J412" s="121"/>
      <c r="K412" s="121"/>
      <c r="L412" s="121"/>
      <c r="M412" s="121"/>
      <c r="N412" s="121"/>
      <c r="O412" s="121"/>
      <c r="P412" s="121"/>
      <c r="Q412" s="121"/>
      <c r="R412" s="121"/>
      <c r="S412" s="121"/>
      <c r="T412" s="121"/>
      <c r="U412" s="121"/>
      <c r="V412" s="121"/>
      <c r="W412" s="121"/>
      <c r="X412" s="121"/>
      <c r="Y412" s="121"/>
    </row>
    <row r="413" ht="15.75" customHeight="1">
      <c r="A413" s="118"/>
      <c r="B413" s="119"/>
      <c r="C413" s="123"/>
      <c r="D413" s="124"/>
      <c r="E413" s="120"/>
      <c r="F413" s="120"/>
      <c r="G413" s="120"/>
      <c r="H413" s="121"/>
      <c r="I413" s="121"/>
      <c r="J413" s="121"/>
      <c r="K413" s="121"/>
      <c r="L413" s="121"/>
      <c r="M413" s="121"/>
      <c r="N413" s="121"/>
      <c r="O413" s="121"/>
      <c r="P413" s="121"/>
      <c r="Q413" s="121"/>
      <c r="R413" s="121"/>
      <c r="S413" s="121"/>
      <c r="T413" s="121"/>
      <c r="U413" s="121"/>
      <c r="V413" s="121"/>
      <c r="W413" s="121"/>
      <c r="X413" s="121"/>
      <c r="Y413" s="121"/>
    </row>
    <row r="414" ht="15.75" customHeight="1">
      <c r="A414" s="118"/>
      <c r="B414" s="119"/>
      <c r="C414" s="123"/>
      <c r="D414" s="124"/>
      <c r="E414" s="120"/>
      <c r="F414" s="120"/>
      <c r="G414" s="120"/>
      <c r="H414" s="121"/>
      <c r="I414" s="121"/>
      <c r="J414" s="121"/>
      <c r="K414" s="121"/>
      <c r="L414" s="121"/>
      <c r="M414" s="121"/>
      <c r="N414" s="121"/>
      <c r="O414" s="121"/>
      <c r="P414" s="121"/>
      <c r="Q414" s="121"/>
      <c r="R414" s="121"/>
      <c r="S414" s="121"/>
      <c r="T414" s="121"/>
      <c r="U414" s="121"/>
      <c r="V414" s="121"/>
      <c r="W414" s="121"/>
      <c r="X414" s="121"/>
      <c r="Y414" s="121"/>
    </row>
    <row r="415" ht="15.75" customHeight="1">
      <c r="A415" s="118"/>
      <c r="B415" s="119"/>
      <c r="C415" s="123"/>
      <c r="D415" s="124"/>
      <c r="E415" s="120"/>
      <c r="F415" s="120"/>
      <c r="G415" s="120"/>
      <c r="H415" s="121"/>
      <c r="I415" s="121"/>
      <c r="J415" s="121"/>
      <c r="K415" s="121"/>
      <c r="L415" s="121"/>
      <c r="M415" s="121"/>
      <c r="N415" s="121"/>
      <c r="O415" s="121"/>
      <c r="P415" s="121"/>
      <c r="Q415" s="121"/>
      <c r="R415" s="121"/>
      <c r="S415" s="121"/>
      <c r="T415" s="121"/>
      <c r="U415" s="121"/>
      <c r="V415" s="121"/>
      <c r="W415" s="121"/>
      <c r="X415" s="121"/>
      <c r="Y415" s="121"/>
    </row>
    <row r="416" ht="15.75" customHeight="1">
      <c r="A416" s="118"/>
      <c r="B416" s="119"/>
      <c r="C416" s="123"/>
      <c r="D416" s="124"/>
      <c r="E416" s="120"/>
      <c r="F416" s="120"/>
      <c r="G416" s="120"/>
      <c r="H416" s="121"/>
      <c r="I416" s="121"/>
      <c r="J416" s="121"/>
      <c r="K416" s="121"/>
      <c r="L416" s="121"/>
      <c r="M416" s="121"/>
      <c r="N416" s="121"/>
      <c r="O416" s="121"/>
      <c r="P416" s="121"/>
      <c r="Q416" s="121"/>
      <c r="R416" s="121"/>
      <c r="S416" s="121"/>
      <c r="T416" s="121"/>
      <c r="U416" s="121"/>
      <c r="V416" s="121"/>
      <c r="W416" s="121"/>
      <c r="X416" s="121"/>
      <c r="Y416" s="121"/>
    </row>
    <row r="417" ht="15.75" customHeight="1">
      <c r="A417" s="118"/>
      <c r="B417" s="119"/>
      <c r="C417" s="123"/>
      <c r="D417" s="124"/>
      <c r="E417" s="120"/>
      <c r="F417" s="120"/>
      <c r="G417" s="120"/>
      <c r="H417" s="121"/>
      <c r="I417" s="121"/>
      <c r="J417" s="121"/>
      <c r="K417" s="121"/>
      <c r="L417" s="121"/>
      <c r="M417" s="121"/>
      <c r="N417" s="121"/>
      <c r="O417" s="121"/>
      <c r="P417" s="121"/>
      <c r="Q417" s="121"/>
      <c r="R417" s="121"/>
      <c r="S417" s="121"/>
      <c r="T417" s="121"/>
      <c r="U417" s="121"/>
      <c r="V417" s="121"/>
      <c r="W417" s="121"/>
      <c r="X417" s="121"/>
      <c r="Y417" s="121"/>
    </row>
    <row r="418" ht="15.75" customHeight="1">
      <c r="A418" s="118"/>
      <c r="B418" s="119"/>
      <c r="C418" s="123"/>
      <c r="D418" s="124"/>
      <c r="E418" s="120"/>
      <c r="F418" s="120"/>
      <c r="G418" s="120"/>
      <c r="H418" s="121"/>
      <c r="I418" s="121"/>
      <c r="J418" s="121"/>
      <c r="K418" s="121"/>
      <c r="L418" s="121"/>
      <c r="M418" s="121"/>
      <c r="N418" s="121"/>
      <c r="O418" s="121"/>
      <c r="P418" s="121"/>
      <c r="Q418" s="121"/>
      <c r="R418" s="121"/>
      <c r="S418" s="121"/>
      <c r="T418" s="121"/>
      <c r="U418" s="121"/>
      <c r="V418" s="121"/>
      <c r="W418" s="121"/>
      <c r="X418" s="121"/>
      <c r="Y418" s="121"/>
    </row>
    <row r="419" ht="15.75" customHeight="1">
      <c r="A419" s="118"/>
      <c r="B419" s="119"/>
      <c r="C419" s="123"/>
      <c r="D419" s="124"/>
      <c r="E419" s="120"/>
      <c r="F419" s="120"/>
      <c r="G419" s="120"/>
      <c r="H419" s="121"/>
      <c r="I419" s="121"/>
      <c r="J419" s="121"/>
      <c r="K419" s="121"/>
      <c r="L419" s="121"/>
      <c r="M419" s="121"/>
      <c r="N419" s="121"/>
      <c r="O419" s="121"/>
      <c r="P419" s="121"/>
      <c r="Q419" s="121"/>
      <c r="R419" s="121"/>
      <c r="S419" s="121"/>
      <c r="T419" s="121"/>
      <c r="U419" s="121"/>
      <c r="V419" s="121"/>
      <c r="W419" s="121"/>
      <c r="X419" s="121"/>
      <c r="Y419" s="121"/>
    </row>
    <row r="420" ht="15.75" customHeight="1">
      <c r="A420" s="118"/>
      <c r="B420" s="119"/>
      <c r="C420" s="123"/>
      <c r="D420" s="124"/>
      <c r="E420" s="120"/>
      <c r="F420" s="120"/>
      <c r="G420" s="120"/>
      <c r="H420" s="121"/>
      <c r="I420" s="121"/>
      <c r="J420" s="121"/>
      <c r="K420" s="121"/>
      <c r="L420" s="121"/>
      <c r="M420" s="121"/>
      <c r="N420" s="121"/>
      <c r="O420" s="121"/>
      <c r="P420" s="121"/>
      <c r="Q420" s="121"/>
      <c r="R420" s="121"/>
      <c r="S420" s="121"/>
      <c r="T420" s="121"/>
      <c r="U420" s="121"/>
      <c r="V420" s="121"/>
      <c r="W420" s="121"/>
      <c r="X420" s="121"/>
      <c r="Y420" s="121"/>
    </row>
    <row r="421" ht="36.75" customHeight="1">
      <c r="A421" s="106" t="s">
        <v>58</v>
      </c>
      <c r="B421" s="107"/>
      <c r="C421" s="108" t="s">
        <v>59</v>
      </c>
      <c r="D421" s="109" t="s">
        <v>60</v>
      </c>
      <c r="E421" s="109" t="s">
        <v>61</v>
      </c>
      <c r="F421" s="109" t="s">
        <v>62</v>
      </c>
      <c r="G421" s="109" t="s">
        <v>63</v>
      </c>
      <c r="H421" s="110"/>
      <c r="I421" s="110"/>
      <c r="J421" s="110"/>
      <c r="K421" s="110"/>
      <c r="L421" s="110"/>
      <c r="M421" s="110"/>
      <c r="N421" s="110"/>
      <c r="O421" s="110"/>
      <c r="P421" s="110"/>
      <c r="Q421" s="110"/>
      <c r="R421" s="110"/>
      <c r="S421" s="110"/>
      <c r="T421" s="110"/>
      <c r="U421" s="110"/>
      <c r="V421" s="110"/>
      <c r="W421" s="110"/>
      <c r="X421" s="110"/>
      <c r="Y421" s="110"/>
    </row>
    <row r="422" ht="15.75" customHeight="1">
      <c r="A422" s="111"/>
      <c r="B422" s="112"/>
      <c r="C422" s="113"/>
      <c r="D422" s="124"/>
      <c r="E422" s="115" t="s">
        <v>65</v>
      </c>
      <c r="F422" s="116"/>
      <c r="G422" s="116"/>
      <c r="H422" s="117"/>
      <c r="I422" s="117"/>
      <c r="J422" s="117"/>
      <c r="K422" s="117"/>
      <c r="L422" s="117"/>
      <c r="M422" s="117"/>
      <c r="N422" s="117"/>
      <c r="O422" s="117"/>
      <c r="P422" s="117"/>
      <c r="Q422" s="117"/>
      <c r="R422" s="117"/>
      <c r="S422" s="117"/>
      <c r="T422" s="117"/>
      <c r="U422" s="117"/>
      <c r="V422" s="117"/>
      <c r="W422" s="117"/>
      <c r="X422" s="117"/>
      <c r="Y422" s="117"/>
    </row>
    <row r="423" ht="15.75" customHeight="1">
      <c r="A423" s="118"/>
      <c r="B423" s="119"/>
      <c r="C423" s="113"/>
      <c r="D423" s="124"/>
      <c r="E423" s="120"/>
      <c r="F423" s="120"/>
      <c r="G423" s="120"/>
      <c r="H423" s="121"/>
      <c r="I423" s="121"/>
      <c r="J423" s="121"/>
      <c r="K423" s="121"/>
      <c r="L423" s="121"/>
      <c r="M423" s="121"/>
      <c r="N423" s="121"/>
      <c r="O423" s="121"/>
      <c r="P423" s="121"/>
      <c r="Q423" s="121"/>
      <c r="R423" s="121"/>
      <c r="S423" s="121"/>
      <c r="T423" s="121"/>
      <c r="U423" s="121"/>
      <c r="V423" s="121"/>
      <c r="W423" s="121"/>
      <c r="X423" s="121"/>
      <c r="Y423" s="121"/>
    </row>
    <row r="424" ht="15.75" customHeight="1">
      <c r="A424" s="118"/>
      <c r="B424" s="119"/>
      <c r="C424" s="123"/>
      <c r="D424" s="124"/>
      <c r="E424" s="120"/>
      <c r="F424" s="120"/>
      <c r="G424" s="120"/>
      <c r="H424" s="121"/>
      <c r="I424" s="121"/>
      <c r="J424" s="121"/>
      <c r="K424" s="121"/>
      <c r="L424" s="121"/>
      <c r="M424" s="121"/>
      <c r="N424" s="121"/>
      <c r="O424" s="121"/>
      <c r="P424" s="121"/>
      <c r="Q424" s="121"/>
      <c r="R424" s="121"/>
      <c r="S424" s="121"/>
      <c r="T424" s="121"/>
      <c r="U424" s="121"/>
      <c r="V424" s="121"/>
      <c r="W424" s="121"/>
      <c r="X424" s="121"/>
      <c r="Y424" s="121"/>
    </row>
    <row r="425" ht="15.75" customHeight="1">
      <c r="A425" s="118"/>
      <c r="B425" s="119"/>
      <c r="C425" s="123"/>
      <c r="D425" s="124"/>
      <c r="E425" s="120"/>
      <c r="F425" s="120"/>
      <c r="G425" s="120"/>
      <c r="H425" s="121"/>
      <c r="I425" s="121"/>
      <c r="J425" s="121"/>
      <c r="K425" s="121"/>
      <c r="L425" s="121"/>
      <c r="M425" s="121"/>
      <c r="N425" s="121"/>
      <c r="O425" s="121"/>
      <c r="P425" s="121"/>
      <c r="Q425" s="121"/>
      <c r="R425" s="121"/>
      <c r="S425" s="121"/>
      <c r="T425" s="121"/>
      <c r="U425" s="121"/>
      <c r="V425" s="121"/>
      <c r="W425" s="121"/>
      <c r="X425" s="121"/>
      <c r="Y425" s="121"/>
    </row>
    <row r="426" ht="15.75" customHeight="1">
      <c r="A426" s="118"/>
      <c r="B426" s="119"/>
      <c r="C426" s="123"/>
      <c r="D426" s="124"/>
      <c r="E426" s="120"/>
      <c r="F426" s="120"/>
      <c r="G426" s="120"/>
      <c r="H426" s="121"/>
      <c r="I426" s="121"/>
      <c r="J426" s="121"/>
      <c r="K426" s="121"/>
      <c r="L426" s="121"/>
      <c r="M426" s="121"/>
      <c r="N426" s="121"/>
      <c r="O426" s="121"/>
      <c r="P426" s="121"/>
      <c r="Q426" s="121"/>
      <c r="R426" s="121"/>
      <c r="S426" s="121"/>
      <c r="T426" s="121"/>
      <c r="U426" s="121"/>
      <c r="V426" s="121"/>
      <c r="W426" s="121"/>
      <c r="X426" s="121"/>
      <c r="Y426" s="121"/>
    </row>
    <row r="427" ht="15.75" customHeight="1">
      <c r="A427" s="118"/>
      <c r="B427" s="119"/>
      <c r="C427" s="123"/>
      <c r="D427" s="124"/>
      <c r="E427" s="120"/>
      <c r="F427" s="120"/>
      <c r="G427" s="120"/>
      <c r="H427" s="121"/>
      <c r="I427" s="121"/>
      <c r="J427" s="121"/>
      <c r="K427" s="121"/>
      <c r="L427" s="121"/>
      <c r="M427" s="121"/>
      <c r="N427" s="121"/>
      <c r="O427" s="121"/>
      <c r="P427" s="121"/>
      <c r="Q427" s="121"/>
      <c r="R427" s="121"/>
      <c r="S427" s="121"/>
      <c r="T427" s="121"/>
      <c r="U427" s="121"/>
      <c r="V427" s="121"/>
      <c r="W427" s="121"/>
      <c r="X427" s="121"/>
      <c r="Y427" s="121"/>
    </row>
    <row r="428" ht="15.75" customHeight="1">
      <c r="A428" s="118"/>
      <c r="B428" s="119"/>
      <c r="C428" s="123"/>
      <c r="D428" s="124"/>
      <c r="E428" s="120"/>
      <c r="F428" s="120"/>
      <c r="G428" s="120"/>
      <c r="H428" s="121"/>
      <c r="I428" s="121"/>
      <c r="J428" s="121"/>
      <c r="K428" s="121"/>
      <c r="L428" s="121"/>
      <c r="M428" s="121"/>
      <c r="N428" s="121"/>
      <c r="O428" s="121"/>
      <c r="P428" s="121"/>
      <c r="Q428" s="121"/>
      <c r="R428" s="121"/>
      <c r="S428" s="121"/>
      <c r="T428" s="121"/>
      <c r="U428" s="121"/>
      <c r="V428" s="121"/>
      <c r="W428" s="121"/>
      <c r="X428" s="121"/>
      <c r="Y428" s="121"/>
    </row>
    <row r="429" ht="15.75" customHeight="1">
      <c r="A429" s="118"/>
      <c r="B429" s="119"/>
      <c r="C429" s="123"/>
      <c r="D429" s="124"/>
      <c r="E429" s="120"/>
      <c r="F429" s="120"/>
      <c r="G429" s="120"/>
      <c r="H429" s="121"/>
      <c r="I429" s="121"/>
      <c r="J429" s="121"/>
      <c r="K429" s="121"/>
      <c r="L429" s="121"/>
      <c r="M429" s="121"/>
      <c r="N429" s="121"/>
      <c r="O429" s="121"/>
      <c r="P429" s="121"/>
      <c r="Q429" s="121"/>
      <c r="R429" s="121"/>
      <c r="S429" s="121"/>
      <c r="T429" s="121"/>
      <c r="U429" s="121"/>
      <c r="V429" s="121"/>
      <c r="W429" s="121"/>
      <c r="X429" s="121"/>
      <c r="Y429" s="121"/>
    </row>
    <row r="430" ht="15.75" customHeight="1">
      <c r="A430" s="118"/>
      <c r="B430" s="119"/>
      <c r="C430" s="123"/>
      <c r="D430" s="124"/>
      <c r="E430" s="120"/>
      <c r="F430" s="120"/>
      <c r="G430" s="120"/>
      <c r="H430" s="121"/>
      <c r="I430" s="121"/>
      <c r="J430" s="121"/>
      <c r="K430" s="121"/>
      <c r="L430" s="121"/>
      <c r="M430" s="121"/>
      <c r="N430" s="121"/>
      <c r="O430" s="121"/>
      <c r="P430" s="121"/>
      <c r="Q430" s="121"/>
      <c r="R430" s="121"/>
      <c r="S430" s="121"/>
      <c r="T430" s="121"/>
      <c r="U430" s="121"/>
      <c r="V430" s="121"/>
      <c r="W430" s="121"/>
      <c r="X430" s="121"/>
      <c r="Y430" s="121"/>
    </row>
    <row r="431" ht="15.75" customHeight="1">
      <c r="A431" s="118"/>
      <c r="B431" s="119"/>
      <c r="C431" s="123"/>
      <c r="D431" s="124"/>
      <c r="E431" s="120"/>
      <c r="F431" s="120"/>
      <c r="G431" s="120"/>
      <c r="H431" s="121"/>
      <c r="I431" s="121"/>
      <c r="J431" s="121"/>
      <c r="K431" s="121"/>
      <c r="L431" s="121"/>
      <c r="M431" s="121"/>
      <c r="N431" s="121"/>
      <c r="O431" s="121"/>
      <c r="P431" s="121"/>
      <c r="Q431" s="121"/>
      <c r="R431" s="121"/>
      <c r="S431" s="121"/>
      <c r="T431" s="121"/>
      <c r="U431" s="121"/>
      <c r="V431" s="121"/>
      <c r="W431" s="121"/>
      <c r="X431" s="121"/>
      <c r="Y431" s="121"/>
    </row>
    <row r="432" ht="15.75" customHeight="1">
      <c r="A432" s="118"/>
      <c r="B432" s="119"/>
      <c r="C432" s="123"/>
      <c r="D432" s="124"/>
      <c r="E432" s="120"/>
      <c r="F432" s="120"/>
      <c r="G432" s="120"/>
      <c r="H432" s="121"/>
      <c r="I432" s="121"/>
      <c r="J432" s="121"/>
      <c r="K432" s="121"/>
      <c r="L432" s="121"/>
      <c r="M432" s="121"/>
      <c r="N432" s="121"/>
      <c r="O432" s="121"/>
      <c r="P432" s="121"/>
      <c r="Q432" s="121"/>
      <c r="R432" s="121"/>
      <c r="S432" s="121"/>
      <c r="T432" s="121"/>
      <c r="U432" s="121"/>
      <c r="V432" s="121"/>
      <c r="W432" s="121"/>
      <c r="X432" s="121"/>
      <c r="Y432" s="121"/>
    </row>
    <row r="433" ht="15.75" customHeight="1">
      <c r="A433" s="118"/>
      <c r="B433" s="119"/>
      <c r="C433" s="123"/>
      <c r="D433" s="124"/>
      <c r="E433" s="120"/>
      <c r="F433" s="120"/>
      <c r="G433" s="120"/>
      <c r="H433" s="121"/>
      <c r="I433" s="121"/>
      <c r="J433" s="121"/>
      <c r="K433" s="121"/>
      <c r="L433" s="121"/>
      <c r="M433" s="121"/>
      <c r="N433" s="121"/>
      <c r="O433" s="121"/>
      <c r="P433" s="121"/>
      <c r="Q433" s="121"/>
      <c r="R433" s="121"/>
      <c r="S433" s="121"/>
      <c r="T433" s="121"/>
      <c r="U433" s="121"/>
      <c r="V433" s="121"/>
      <c r="W433" s="121"/>
      <c r="X433" s="121"/>
      <c r="Y433" s="121"/>
    </row>
    <row r="434" ht="15.75" customHeight="1">
      <c r="A434" s="118"/>
      <c r="B434" s="119"/>
      <c r="C434" s="123"/>
      <c r="D434" s="124"/>
      <c r="E434" s="120"/>
      <c r="F434" s="120"/>
      <c r="G434" s="120"/>
      <c r="H434" s="121"/>
      <c r="I434" s="121"/>
      <c r="J434" s="121"/>
      <c r="K434" s="121"/>
      <c r="L434" s="121"/>
      <c r="M434" s="121"/>
      <c r="N434" s="121"/>
      <c r="O434" s="121"/>
      <c r="P434" s="121"/>
      <c r="Q434" s="121"/>
      <c r="R434" s="121"/>
      <c r="S434" s="121"/>
      <c r="T434" s="121"/>
      <c r="U434" s="121"/>
      <c r="V434" s="121"/>
      <c r="W434" s="121"/>
      <c r="X434" s="121"/>
      <c r="Y434" s="121"/>
    </row>
    <row r="435" ht="15.75" customHeight="1">
      <c r="A435" s="118"/>
      <c r="B435" s="119"/>
      <c r="C435" s="123"/>
      <c r="D435" s="124"/>
      <c r="E435" s="120"/>
      <c r="F435" s="120"/>
      <c r="G435" s="120"/>
      <c r="H435" s="121"/>
      <c r="I435" s="121"/>
      <c r="J435" s="121"/>
      <c r="K435" s="121"/>
      <c r="L435" s="121"/>
      <c r="M435" s="121"/>
      <c r="N435" s="121"/>
      <c r="O435" s="121"/>
      <c r="P435" s="121"/>
      <c r="Q435" s="121"/>
      <c r="R435" s="121"/>
      <c r="S435" s="121"/>
      <c r="T435" s="121"/>
      <c r="U435" s="121"/>
      <c r="V435" s="121"/>
      <c r="W435" s="121"/>
      <c r="X435" s="121"/>
      <c r="Y435" s="121"/>
    </row>
    <row r="436" ht="15.75" customHeight="1">
      <c r="A436" s="118"/>
      <c r="B436" s="119"/>
      <c r="C436" s="123"/>
      <c r="D436" s="124"/>
      <c r="E436" s="120"/>
      <c r="F436" s="120"/>
      <c r="G436" s="120"/>
      <c r="H436" s="121"/>
      <c r="I436" s="121"/>
      <c r="J436" s="121"/>
      <c r="K436" s="121"/>
      <c r="L436" s="121"/>
      <c r="M436" s="121"/>
      <c r="N436" s="121"/>
      <c r="O436" s="121"/>
      <c r="P436" s="121"/>
      <c r="Q436" s="121"/>
      <c r="R436" s="121"/>
      <c r="S436" s="121"/>
      <c r="T436" s="121"/>
      <c r="U436" s="121"/>
      <c r="V436" s="121"/>
      <c r="W436" s="121"/>
      <c r="X436" s="121"/>
      <c r="Y436" s="121"/>
    </row>
    <row r="437" ht="36.75" customHeight="1">
      <c r="A437" s="106" t="s">
        <v>58</v>
      </c>
      <c r="B437" s="107"/>
      <c r="C437" s="108" t="s">
        <v>59</v>
      </c>
      <c r="D437" s="109" t="s">
        <v>60</v>
      </c>
      <c r="E437" s="109" t="s">
        <v>61</v>
      </c>
      <c r="F437" s="109" t="s">
        <v>62</v>
      </c>
      <c r="G437" s="109" t="s">
        <v>63</v>
      </c>
      <c r="H437" s="110"/>
      <c r="I437" s="110"/>
      <c r="J437" s="110"/>
      <c r="K437" s="110"/>
      <c r="L437" s="110"/>
      <c r="M437" s="110"/>
      <c r="N437" s="110"/>
      <c r="O437" s="110"/>
      <c r="P437" s="110"/>
      <c r="Q437" s="110"/>
      <c r="R437" s="110"/>
      <c r="S437" s="110"/>
      <c r="T437" s="110"/>
      <c r="U437" s="110"/>
      <c r="V437" s="110"/>
      <c r="W437" s="110"/>
      <c r="X437" s="110"/>
      <c r="Y437" s="110"/>
    </row>
    <row r="438" ht="15.75" customHeight="1">
      <c r="A438" s="111"/>
      <c r="B438" s="112"/>
      <c r="C438" s="113"/>
      <c r="D438" s="124"/>
      <c r="E438" s="115" t="s">
        <v>65</v>
      </c>
      <c r="F438" s="116"/>
      <c r="G438" s="116"/>
      <c r="H438" s="117"/>
      <c r="I438" s="117"/>
      <c r="J438" s="117"/>
      <c r="K438" s="117"/>
      <c r="L438" s="117"/>
      <c r="M438" s="117"/>
      <c r="N438" s="117"/>
      <c r="O438" s="117"/>
      <c r="P438" s="117"/>
      <c r="Q438" s="117"/>
      <c r="R438" s="117"/>
      <c r="S438" s="117"/>
      <c r="T438" s="117"/>
      <c r="U438" s="117"/>
      <c r="V438" s="117"/>
      <c r="W438" s="117"/>
      <c r="X438" s="117"/>
      <c r="Y438" s="117"/>
    </row>
    <row r="439" ht="15.75" customHeight="1">
      <c r="A439" s="118"/>
      <c r="B439" s="119"/>
      <c r="C439" s="113"/>
      <c r="D439" s="124"/>
      <c r="E439" s="120"/>
      <c r="F439" s="120"/>
      <c r="G439" s="120"/>
      <c r="H439" s="121"/>
      <c r="I439" s="121"/>
      <c r="J439" s="121"/>
      <c r="K439" s="121"/>
      <c r="L439" s="121"/>
      <c r="M439" s="121"/>
      <c r="N439" s="121"/>
      <c r="O439" s="121"/>
      <c r="P439" s="121"/>
      <c r="Q439" s="121"/>
      <c r="R439" s="121"/>
      <c r="S439" s="121"/>
      <c r="T439" s="121"/>
      <c r="U439" s="121"/>
      <c r="V439" s="121"/>
      <c r="W439" s="121"/>
      <c r="X439" s="121"/>
      <c r="Y439" s="121"/>
    </row>
    <row r="440" ht="15.75" customHeight="1">
      <c r="A440" s="118"/>
      <c r="B440" s="119"/>
      <c r="C440" s="123"/>
      <c r="D440" s="124"/>
      <c r="E440" s="120"/>
      <c r="F440" s="120"/>
      <c r="G440" s="120"/>
      <c r="H440" s="121"/>
      <c r="I440" s="121"/>
      <c r="J440" s="121"/>
      <c r="K440" s="121"/>
      <c r="L440" s="121"/>
      <c r="M440" s="121"/>
      <c r="N440" s="121"/>
      <c r="O440" s="121"/>
      <c r="P440" s="121"/>
      <c r="Q440" s="121"/>
      <c r="R440" s="121"/>
      <c r="S440" s="121"/>
      <c r="T440" s="121"/>
      <c r="U440" s="121"/>
      <c r="V440" s="121"/>
      <c r="W440" s="121"/>
      <c r="X440" s="121"/>
      <c r="Y440" s="121"/>
    </row>
    <row r="441" ht="15.75" customHeight="1">
      <c r="A441" s="118"/>
      <c r="B441" s="119"/>
      <c r="C441" s="123"/>
      <c r="D441" s="124"/>
      <c r="E441" s="120"/>
      <c r="F441" s="120"/>
      <c r="G441" s="120"/>
      <c r="H441" s="121"/>
      <c r="I441" s="121"/>
      <c r="J441" s="121"/>
      <c r="K441" s="121"/>
      <c r="L441" s="121"/>
      <c r="M441" s="121"/>
      <c r="N441" s="121"/>
      <c r="O441" s="121"/>
      <c r="P441" s="121"/>
      <c r="Q441" s="121"/>
      <c r="R441" s="121"/>
      <c r="S441" s="121"/>
      <c r="T441" s="121"/>
      <c r="U441" s="121"/>
      <c r="V441" s="121"/>
      <c r="W441" s="121"/>
      <c r="X441" s="121"/>
      <c r="Y441" s="121"/>
    </row>
    <row r="442" ht="15.75" customHeight="1">
      <c r="A442" s="118"/>
      <c r="B442" s="119"/>
      <c r="C442" s="123"/>
      <c r="D442" s="124"/>
      <c r="E442" s="120"/>
      <c r="F442" s="120"/>
      <c r="G442" s="120"/>
      <c r="H442" s="121"/>
      <c r="I442" s="121"/>
      <c r="J442" s="121"/>
      <c r="K442" s="121"/>
      <c r="L442" s="121"/>
      <c r="M442" s="121"/>
      <c r="N442" s="121"/>
      <c r="O442" s="121"/>
      <c r="P442" s="121"/>
      <c r="Q442" s="121"/>
      <c r="R442" s="121"/>
      <c r="S442" s="121"/>
      <c r="T442" s="121"/>
      <c r="U442" s="121"/>
      <c r="V442" s="121"/>
      <c r="W442" s="121"/>
      <c r="X442" s="121"/>
      <c r="Y442" s="121"/>
    </row>
    <row r="443" ht="15.75" customHeight="1">
      <c r="A443" s="118"/>
      <c r="B443" s="119"/>
      <c r="C443" s="123"/>
      <c r="D443" s="124"/>
      <c r="E443" s="120"/>
      <c r="F443" s="120"/>
      <c r="G443" s="120"/>
      <c r="H443" s="121"/>
      <c r="I443" s="121"/>
      <c r="J443" s="121"/>
      <c r="K443" s="121"/>
      <c r="L443" s="121"/>
      <c r="M443" s="121"/>
      <c r="N443" s="121"/>
      <c r="O443" s="121"/>
      <c r="P443" s="121"/>
      <c r="Q443" s="121"/>
      <c r="R443" s="121"/>
      <c r="S443" s="121"/>
      <c r="T443" s="121"/>
      <c r="U443" s="121"/>
      <c r="V443" s="121"/>
      <c r="W443" s="121"/>
      <c r="X443" s="121"/>
      <c r="Y443" s="121"/>
    </row>
    <row r="444" ht="15.75" customHeight="1">
      <c r="A444" s="118"/>
      <c r="B444" s="119"/>
      <c r="C444" s="123"/>
      <c r="D444" s="124"/>
      <c r="E444" s="120"/>
      <c r="F444" s="120"/>
      <c r="G444" s="120"/>
      <c r="H444" s="121"/>
      <c r="I444" s="121"/>
      <c r="J444" s="121"/>
      <c r="K444" s="121"/>
      <c r="L444" s="121"/>
      <c r="M444" s="121"/>
      <c r="N444" s="121"/>
      <c r="O444" s="121"/>
      <c r="P444" s="121"/>
      <c r="Q444" s="121"/>
      <c r="R444" s="121"/>
      <c r="S444" s="121"/>
      <c r="T444" s="121"/>
      <c r="U444" s="121"/>
      <c r="V444" s="121"/>
      <c r="W444" s="121"/>
      <c r="X444" s="121"/>
      <c r="Y444" s="121"/>
    </row>
    <row r="445" ht="15.75" customHeight="1">
      <c r="A445" s="118"/>
      <c r="B445" s="119"/>
      <c r="C445" s="123"/>
      <c r="D445" s="124"/>
      <c r="E445" s="120"/>
      <c r="F445" s="120"/>
      <c r="G445" s="120"/>
      <c r="H445" s="121"/>
      <c r="I445" s="121"/>
      <c r="J445" s="121"/>
      <c r="K445" s="121"/>
      <c r="L445" s="121"/>
      <c r="M445" s="121"/>
      <c r="N445" s="121"/>
      <c r="O445" s="121"/>
      <c r="P445" s="121"/>
      <c r="Q445" s="121"/>
      <c r="R445" s="121"/>
      <c r="S445" s="121"/>
      <c r="T445" s="121"/>
      <c r="U445" s="121"/>
      <c r="V445" s="121"/>
      <c r="W445" s="121"/>
      <c r="X445" s="121"/>
      <c r="Y445" s="121"/>
    </row>
    <row r="446" ht="15.75" customHeight="1">
      <c r="A446" s="118"/>
      <c r="B446" s="119"/>
      <c r="C446" s="123"/>
      <c r="D446" s="124"/>
      <c r="E446" s="120"/>
      <c r="F446" s="120"/>
      <c r="G446" s="120"/>
      <c r="H446" s="121"/>
      <c r="I446" s="121"/>
      <c r="J446" s="121"/>
      <c r="K446" s="121"/>
      <c r="L446" s="121"/>
      <c r="M446" s="121"/>
      <c r="N446" s="121"/>
      <c r="O446" s="121"/>
      <c r="P446" s="121"/>
      <c r="Q446" s="121"/>
      <c r="R446" s="121"/>
      <c r="S446" s="121"/>
      <c r="T446" s="121"/>
      <c r="U446" s="121"/>
      <c r="V446" s="121"/>
      <c r="W446" s="121"/>
      <c r="X446" s="121"/>
      <c r="Y446" s="121"/>
    </row>
    <row r="447" ht="15.75" customHeight="1">
      <c r="A447" s="118"/>
      <c r="B447" s="119"/>
      <c r="C447" s="123"/>
      <c r="D447" s="124"/>
      <c r="E447" s="120"/>
      <c r="F447" s="120"/>
      <c r="G447" s="120"/>
      <c r="H447" s="121"/>
      <c r="I447" s="121"/>
      <c r="J447" s="121"/>
      <c r="K447" s="121"/>
      <c r="L447" s="121"/>
      <c r="M447" s="121"/>
      <c r="N447" s="121"/>
      <c r="O447" s="121"/>
      <c r="P447" s="121"/>
      <c r="Q447" s="121"/>
      <c r="R447" s="121"/>
      <c r="S447" s="121"/>
      <c r="T447" s="121"/>
      <c r="U447" s="121"/>
      <c r="V447" s="121"/>
      <c r="W447" s="121"/>
      <c r="X447" s="121"/>
      <c r="Y447" s="121"/>
    </row>
    <row r="448" ht="15.75" customHeight="1">
      <c r="A448" s="118"/>
      <c r="B448" s="119"/>
      <c r="C448" s="123"/>
      <c r="D448" s="124"/>
      <c r="E448" s="120"/>
      <c r="F448" s="120"/>
      <c r="G448" s="120"/>
      <c r="H448" s="121"/>
      <c r="I448" s="121"/>
      <c r="J448" s="121"/>
      <c r="K448" s="121"/>
      <c r="L448" s="121"/>
      <c r="M448" s="121"/>
      <c r="N448" s="121"/>
      <c r="O448" s="121"/>
      <c r="P448" s="121"/>
      <c r="Q448" s="121"/>
      <c r="R448" s="121"/>
      <c r="S448" s="121"/>
      <c r="T448" s="121"/>
      <c r="U448" s="121"/>
      <c r="V448" s="121"/>
      <c r="W448" s="121"/>
      <c r="X448" s="121"/>
      <c r="Y448" s="121"/>
    </row>
    <row r="449" ht="15.75" customHeight="1">
      <c r="A449" s="118"/>
      <c r="B449" s="119"/>
      <c r="C449" s="123"/>
      <c r="D449" s="124"/>
      <c r="E449" s="120"/>
      <c r="F449" s="120"/>
      <c r="G449" s="120"/>
      <c r="H449" s="121"/>
      <c r="I449" s="121"/>
      <c r="J449" s="121"/>
      <c r="K449" s="121"/>
      <c r="L449" s="121"/>
      <c r="M449" s="121"/>
      <c r="N449" s="121"/>
      <c r="O449" s="121"/>
      <c r="P449" s="121"/>
      <c r="Q449" s="121"/>
      <c r="R449" s="121"/>
      <c r="S449" s="121"/>
      <c r="T449" s="121"/>
      <c r="U449" s="121"/>
      <c r="V449" s="121"/>
      <c r="W449" s="121"/>
      <c r="X449" s="121"/>
      <c r="Y449" s="121"/>
    </row>
    <row r="450" ht="15.75" customHeight="1">
      <c r="A450" s="118"/>
      <c r="B450" s="119"/>
      <c r="C450" s="123"/>
      <c r="D450" s="124"/>
      <c r="E450" s="120"/>
      <c r="F450" s="120"/>
      <c r="G450" s="120"/>
      <c r="H450" s="121"/>
      <c r="I450" s="121"/>
      <c r="J450" s="121"/>
      <c r="K450" s="121"/>
      <c r="L450" s="121"/>
      <c r="M450" s="121"/>
      <c r="N450" s="121"/>
      <c r="O450" s="121"/>
      <c r="P450" s="121"/>
      <c r="Q450" s="121"/>
      <c r="R450" s="121"/>
      <c r="S450" s="121"/>
      <c r="T450" s="121"/>
      <c r="U450" s="121"/>
      <c r="V450" s="121"/>
      <c r="W450" s="121"/>
      <c r="X450" s="121"/>
      <c r="Y450" s="121"/>
    </row>
    <row r="451" ht="15.75" customHeight="1">
      <c r="A451" s="118"/>
      <c r="B451" s="119"/>
      <c r="C451" s="123"/>
      <c r="D451" s="124"/>
      <c r="E451" s="120"/>
      <c r="F451" s="120"/>
      <c r="G451" s="120"/>
      <c r="H451" s="121"/>
      <c r="I451" s="121"/>
      <c r="J451" s="121"/>
      <c r="K451" s="121"/>
      <c r="L451" s="121"/>
      <c r="M451" s="121"/>
      <c r="N451" s="121"/>
      <c r="O451" s="121"/>
      <c r="P451" s="121"/>
      <c r="Q451" s="121"/>
      <c r="R451" s="121"/>
      <c r="S451" s="121"/>
      <c r="T451" s="121"/>
      <c r="U451" s="121"/>
      <c r="V451" s="121"/>
      <c r="W451" s="121"/>
      <c r="X451" s="121"/>
      <c r="Y451" s="121"/>
    </row>
    <row r="452" ht="15.75" customHeight="1">
      <c r="A452" s="118"/>
      <c r="B452" s="119"/>
      <c r="C452" s="123"/>
      <c r="D452" s="124"/>
      <c r="E452" s="120"/>
      <c r="F452" s="120"/>
      <c r="G452" s="120"/>
      <c r="H452" s="121"/>
      <c r="I452" s="121"/>
      <c r="J452" s="121"/>
      <c r="K452" s="121"/>
      <c r="L452" s="121"/>
      <c r="M452" s="121"/>
      <c r="N452" s="121"/>
      <c r="O452" s="121"/>
      <c r="P452" s="121"/>
      <c r="Q452" s="121"/>
      <c r="R452" s="121"/>
      <c r="S452" s="121"/>
      <c r="T452" s="121"/>
      <c r="U452" s="121"/>
      <c r="V452" s="121"/>
      <c r="W452" s="121"/>
      <c r="X452" s="121"/>
      <c r="Y452" s="121"/>
    </row>
    <row r="453" ht="36.75" customHeight="1">
      <c r="A453" s="106" t="s">
        <v>58</v>
      </c>
      <c r="B453" s="107"/>
      <c r="C453" s="108" t="s">
        <v>59</v>
      </c>
      <c r="D453" s="109" t="s">
        <v>60</v>
      </c>
      <c r="E453" s="109" t="s">
        <v>61</v>
      </c>
      <c r="F453" s="109" t="s">
        <v>62</v>
      </c>
      <c r="G453" s="109" t="s">
        <v>63</v>
      </c>
      <c r="H453" s="110"/>
      <c r="I453" s="110"/>
      <c r="J453" s="110"/>
      <c r="K453" s="110"/>
      <c r="L453" s="110"/>
      <c r="M453" s="110"/>
      <c r="N453" s="110"/>
      <c r="O453" s="110"/>
      <c r="P453" s="110"/>
      <c r="Q453" s="110"/>
      <c r="R453" s="110"/>
      <c r="S453" s="110"/>
      <c r="T453" s="110"/>
      <c r="U453" s="110"/>
      <c r="V453" s="110"/>
      <c r="W453" s="110"/>
      <c r="X453" s="110"/>
      <c r="Y453" s="110"/>
    </row>
    <row r="454" ht="15.75" customHeight="1">
      <c r="A454" s="111"/>
      <c r="B454" s="112"/>
      <c r="C454" s="113"/>
      <c r="D454" s="124"/>
      <c r="E454" s="115" t="s">
        <v>65</v>
      </c>
      <c r="F454" s="116"/>
      <c r="G454" s="116"/>
      <c r="H454" s="117"/>
      <c r="I454" s="117"/>
      <c r="J454" s="117"/>
      <c r="K454" s="117"/>
      <c r="L454" s="117"/>
      <c r="M454" s="117"/>
      <c r="N454" s="117"/>
      <c r="O454" s="117"/>
      <c r="P454" s="117"/>
      <c r="Q454" s="117"/>
      <c r="R454" s="117"/>
      <c r="S454" s="117"/>
      <c r="T454" s="117"/>
      <c r="U454" s="117"/>
      <c r="V454" s="117"/>
      <c r="W454" s="117"/>
      <c r="X454" s="117"/>
      <c r="Y454" s="117"/>
    </row>
    <row r="455" ht="15.75" customHeight="1">
      <c r="A455" s="118"/>
      <c r="B455" s="119"/>
      <c r="C455" s="113"/>
      <c r="D455" s="124"/>
      <c r="E455" s="120"/>
      <c r="F455" s="120"/>
      <c r="G455" s="120"/>
      <c r="H455" s="121"/>
      <c r="I455" s="121"/>
      <c r="J455" s="121"/>
      <c r="K455" s="121"/>
      <c r="L455" s="121"/>
      <c r="M455" s="121"/>
      <c r="N455" s="121"/>
      <c r="O455" s="121"/>
      <c r="P455" s="121"/>
      <c r="Q455" s="121"/>
      <c r="R455" s="121"/>
      <c r="S455" s="121"/>
      <c r="T455" s="121"/>
      <c r="U455" s="121"/>
      <c r="V455" s="121"/>
      <c r="W455" s="121"/>
      <c r="X455" s="121"/>
      <c r="Y455" s="121"/>
    </row>
    <row r="456" ht="15.75" customHeight="1">
      <c r="A456" s="118"/>
      <c r="B456" s="119"/>
      <c r="C456" s="123"/>
      <c r="D456" s="124"/>
      <c r="E456" s="120"/>
      <c r="F456" s="120"/>
      <c r="G456" s="120"/>
      <c r="H456" s="121"/>
      <c r="I456" s="121"/>
      <c r="J456" s="121"/>
      <c r="K456" s="121"/>
      <c r="L456" s="121"/>
      <c r="M456" s="121"/>
      <c r="N456" s="121"/>
      <c r="O456" s="121"/>
      <c r="P456" s="121"/>
      <c r="Q456" s="121"/>
      <c r="R456" s="121"/>
      <c r="S456" s="121"/>
      <c r="T456" s="121"/>
      <c r="U456" s="121"/>
      <c r="V456" s="121"/>
      <c r="W456" s="121"/>
      <c r="X456" s="121"/>
      <c r="Y456" s="121"/>
    </row>
    <row r="457" ht="15.75" customHeight="1">
      <c r="A457" s="118"/>
      <c r="B457" s="119"/>
      <c r="C457" s="123"/>
      <c r="D457" s="124"/>
      <c r="E457" s="120"/>
      <c r="F457" s="120"/>
      <c r="G457" s="120"/>
      <c r="H457" s="121"/>
      <c r="I457" s="121"/>
      <c r="J457" s="121"/>
      <c r="K457" s="121"/>
      <c r="L457" s="121"/>
      <c r="M457" s="121"/>
      <c r="N457" s="121"/>
      <c r="O457" s="121"/>
      <c r="P457" s="121"/>
      <c r="Q457" s="121"/>
      <c r="R457" s="121"/>
      <c r="S457" s="121"/>
      <c r="T457" s="121"/>
      <c r="U457" s="121"/>
      <c r="V457" s="121"/>
      <c r="W457" s="121"/>
      <c r="X457" s="121"/>
      <c r="Y457" s="121"/>
    </row>
    <row r="458" ht="15.75" customHeight="1">
      <c r="A458" s="118"/>
      <c r="B458" s="119"/>
      <c r="C458" s="123"/>
      <c r="D458" s="124"/>
      <c r="E458" s="120"/>
      <c r="F458" s="120"/>
      <c r="G458" s="120"/>
      <c r="H458" s="121"/>
      <c r="I458" s="121"/>
      <c r="J458" s="121"/>
      <c r="K458" s="121"/>
      <c r="L458" s="121"/>
      <c r="M458" s="121"/>
      <c r="N458" s="121"/>
      <c r="O458" s="121"/>
      <c r="P458" s="121"/>
      <c r="Q458" s="121"/>
      <c r="R458" s="121"/>
      <c r="S458" s="121"/>
      <c r="T458" s="121"/>
      <c r="U458" s="121"/>
      <c r="V458" s="121"/>
      <c r="W458" s="121"/>
      <c r="X458" s="121"/>
      <c r="Y458" s="121"/>
    </row>
    <row r="459" ht="15.75" customHeight="1">
      <c r="A459" s="118"/>
      <c r="B459" s="119"/>
      <c r="C459" s="123"/>
      <c r="D459" s="124"/>
      <c r="E459" s="120"/>
      <c r="F459" s="120"/>
      <c r="G459" s="120"/>
      <c r="H459" s="121"/>
      <c r="I459" s="121"/>
      <c r="J459" s="121"/>
      <c r="K459" s="121"/>
      <c r="L459" s="121"/>
      <c r="M459" s="121"/>
      <c r="N459" s="121"/>
      <c r="O459" s="121"/>
      <c r="P459" s="121"/>
      <c r="Q459" s="121"/>
      <c r="R459" s="121"/>
      <c r="S459" s="121"/>
      <c r="T459" s="121"/>
      <c r="U459" s="121"/>
      <c r="V459" s="121"/>
      <c r="W459" s="121"/>
      <c r="X459" s="121"/>
      <c r="Y459" s="121"/>
    </row>
    <row r="460" ht="15.75" customHeight="1">
      <c r="A460" s="118"/>
      <c r="B460" s="119"/>
      <c r="C460" s="123"/>
      <c r="D460" s="124"/>
      <c r="E460" s="120"/>
      <c r="F460" s="120"/>
      <c r="G460" s="120"/>
      <c r="H460" s="121"/>
      <c r="I460" s="121"/>
      <c r="J460" s="121"/>
      <c r="K460" s="121"/>
      <c r="L460" s="121"/>
      <c r="M460" s="121"/>
      <c r="N460" s="121"/>
      <c r="O460" s="121"/>
      <c r="P460" s="121"/>
      <c r="Q460" s="121"/>
      <c r="R460" s="121"/>
      <c r="S460" s="121"/>
      <c r="T460" s="121"/>
      <c r="U460" s="121"/>
      <c r="V460" s="121"/>
      <c r="W460" s="121"/>
      <c r="X460" s="121"/>
      <c r="Y460" s="121"/>
    </row>
    <row r="461" ht="15.75" customHeight="1">
      <c r="A461" s="118"/>
      <c r="B461" s="119"/>
      <c r="C461" s="123"/>
      <c r="D461" s="124"/>
      <c r="E461" s="120"/>
      <c r="F461" s="120"/>
      <c r="G461" s="120"/>
      <c r="H461" s="121"/>
      <c r="I461" s="121"/>
      <c r="J461" s="121"/>
      <c r="K461" s="121"/>
      <c r="L461" s="121"/>
      <c r="M461" s="121"/>
      <c r="N461" s="121"/>
      <c r="O461" s="121"/>
      <c r="P461" s="121"/>
      <c r="Q461" s="121"/>
      <c r="R461" s="121"/>
      <c r="S461" s="121"/>
      <c r="T461" s="121"/>
      <c r="U461" s="121"/>
      <c r="V461" s="121"/>
      <c r="W461" s="121"/>
      <c r="X461" s="121"/>
      <c r="Y461" s="121"/>
    </row>
    <row r="462" ht="15.75" customHeight="1">
      <c r="A462" s="118"/>
      <c r="B462" s="119"/>
      <c r="C462" s="123"/>
      <c r="D462" s="124"/>
      <c r="E462" s="120"/>
      <c r="F462" s="120"/>
      <c r="G462" s="120"/>
      <c r="H462" s="121"/>
      <c r="I462" s="121"/>
      <c r="J462" s="121"/>
      <c r="K462" s="121"/>
      <c r="L462" s="121"/>
      <c r="M462" s="121"/>
      <c r="N462" s="121"/>
      <c r="O462" s="121"/>
      <c r="P462" s="121"/>
      <c r="Q462" s="121"/>
      <c r="R462" s="121"/>
      <c r="S462" s="121"/>
      <c r="T462" s="121"/>
      <c r="U462" s="121"/>
      <c r="V462" s="121"/>
      <c r="W462" s="121"/>
      <c r="X462" s="121"/>
      <c r="Y462" s="121"/>
    </row>
    <row r="463" ht="15.75" customHeight="1">
      <c r="A463" s="118"/>
      <c r="B463" s="119"/>
      <c r="C463" s="123"/>
      <c r="D463" s="124"/>
      <c r="E463" s="120"/>
      <c r="F463" s="120"/>
      <c r="G463" s="120"/>
      <c r="H463" s="121"/>
      <c r="I463" s="121"/>
      <c r="J463" s="121"/>
      <c r="K463" s="121"/>
      <c r="L463" s="121"/>
      <c r="M463" s="121"/>
      <c r="N463" s="121"/>
      <c r="O463" s="121"/>
      <c r="P463" s="121"/>
      <c r="Q463" s="121"/>
      <c r="R463" s="121"/>
      <c r="S463" s="121"/>
      <c r="T463" s="121"/>
      <c r="U463" s="121"/>
      <c r="V463" s="121"/>
      <c r="W463" s="121"/>
      <c r="X463" s="121"/>
      <c r="Y463" s="121"/>
    </row>
    <row r="464" ht="15.75" customHeight="1">
      <c r="A464" s="118"/>
      <c r="B464" s="119"/>
      <c r="C464" s="123"/>
      <c r="D464" s="124"/>
      <c r="E464" s="120"/>
      <c r="F464" s="120"/>
      <c r="G464" s="120"/>
      <c r="H464" s="121"/>
      <c r="I464" s="121"/>
      <c r="J464" s="121"/>
      <c r="K464" s="121"/>
      <c r="L464" s="121"/>
      <c r="M464" s="121"/>
      <c r="N464" s="121"/>
      <c r="O464" s="121"/>
      <c r="P464" s="121"/>
      <c r="Q464" s="121"/>
      <c r="R464" s="121"/>
      <c r="S464" s="121"/>
      <c r="T464" s="121"/>
      <c r="U464" s="121"/>
      <c r="V464" s="121"/>
      <c r="W464" s="121"/>
      <c r="X464" s="121"/>
      <c r="Y464" s="121"/>
    </row>
    <row r="465" ht="15.75" customHeight="1">
      <c r="A465" s="118"/>
      <c r="B465" s="119"/>
      <c r="C465" s="123"/>
      <c r="D465" s="124"/>
      <c r="E465" s="120"/>
      <c r="F465" s="120"/>
      <c r="G465" s="120"/>
      <c r="H465" s="121"/>
      <c r="I465" s="121"/>
      <c r="J465" s="121"/>
      <c r="K465" s="121"/>
      <c r="L465" s="121"/>
      <c r="M465" s="121"/>
      <c r="N465" s="121"/>
      <c r="O465" s="121"/>
      <c r="P465" s="121"/>
      <c r="Q465" s="121"/>
      <c r="R465" s="121"/>
      <c r="S465" s="121"/>
      <c r="T465" s="121"/>
      <c r="U465" s="121"/>
      <c r="V465" s="121"/>
      <c r="W465" s="121"/>
      <c r="X465" s="121"/>
      <c r="Y465" s="121"/>
    </row>
    <row r="466" ht="15.75" customHeight="1">
      <c r="A466" s="118"/>
      <c r="B466" s="119"/>
      <c r="C466" s="123"/>
      <c r="D466" s="124"/>
      <c r="E466" s="120"/>
      <c r="F466" s="120"/>
      <c r="G466" s="120"/>
      <c r="H466" s="121"/>
      <c r="I466" s="121"/>
      <c r="J466" s="121"/>
      <c r="K466" s="121"/>
      <c r="L466" s="121"/>
      <c r="M466" s="121"/>
      <c r="N466" s="121"/>
      <c r="O466" s="121"/>
      <c r="P466" s="121"/>
      <c r="Q466" s="121"/>
      <c r="R466" s="121"/>
      <c r="S466" s="121"/>
      <c r="T466" s="121"/>
      <c r="U466" s="121"/>
      <c r="V466" s="121"/>
      <c r="W466" s="121"/>
      <c r="X466" s="121"/>
      <c r="Y466" s="121"/>
    </row>
    <row r="467" ht="15.75" customHeight="1">
      <c r="A467" s="118"/>
      <c r="B467" s="119"/>
      <c r="C467" s="123"/>
      <c r="D467" s="124"/>
      <c r="E467" s="120"/>
      <c r="F467" s="120"/>
      <c r="G467" s="120"/>
      <c r="H467" s="121"/>
      <c r="I467" s="121"/>
      <c r="J467" s="121"/>
      <c r="K467" s="121"/>
      <c r="L467" s="121"/>
      <c r="M467" s="121"/>
      <c r="N467" s="121"/>
      <c r="O467" s="121"/>
      <c r="P467" s="121"/>
      <c r="Q467" s="121"/>
      <c r="R467" s="121"/>
      <c r="S467" s="121"/>
      <c r="T467" s="121"/>
      <c r="U467" s="121"/>
      <c r="V467" s="121"/>
      <c r="W467" s="121"/>
      <c r="X467" s="121"/>
      <c r="Y467" s="121"/>
    </row>
    <row r="468" ht="15.75" customHeight="1">
      <c r="A468" s="118"/>
      <c r="B468" s="119"/>
      <c r="C468" s="123"/>
      <c r="D468" s="124"/>
      <c r="E468" s="120"/>
      <c r="F468" s="120"/>
      <c r="G468" s="120"/>
      <c r="H468" s="121"/>
      <c r="I468" s="121"/>
      <c r="J468" s="121"/>
      <c r="K468" s="121"/>
      <c r="L468" s="121"/>
      <c r="M468" s="121"/>
      <c r="N468" s="121"/>
      <c r="O468" s="121"/>
      <c r="P468" s="121"/>
      <c r="Q468" s="121"/>
      <c r="R468" s="121"/>
      <c r="S468" s="121"/>
      <c r="T468" s="121"/>
      <c r="U468" s="121"/>
      <c r="V468" s="121"/>
      <c r="W468" s="121"/>
      <c r="X468" s="121"/>
      <c r="Y468" s="121"/>
    </row>
    <row r="469" ht="36.75" customHeight="1">
      <c r="A469" s="106" t="s">
        <v>58</v>
      </c>
      <c r="B469" s="107"/>
      <c r="C469" s="108" t="s">
        <v>59</v>
      </c>
      <c r="D469" s="109" t="s">
        <v>60</v>
      </c>
      <c r="E469" s="109" t="s">
        <v>61</v>
      </c>
      <c r="F469" s="109" t="s">
        <v>62</v>
      </c>
      <c r="G469" s="109" t="s">
        <v>63</v>
      </c>
      <c r="H469" s="110"/>
      <c r="I469" s="110"/>
      <c r="J469" s="110"/>
      <c r="K469" s="110"/>
      <c r="L469" s="110"/>
      <c r="M469" s="110"/>
      <c r="N469" s="110"/>
      <c r="O469" s="110"/>
      <c r="P469" s="110"/>
      <c r="Q469" s="110"/>
      <c r="R469" s="110"/>
      <c r="S469" s="110"/>
      <c r="T469" s="110"/>
      <c r="U469" s="110"/>
      <c r="V469" s="110"/>
      <c r="W469" s="110"/>
      <c r="X469" s="110"/>
      <c r="Y469" s="110"/>
    </row>
    <row r="470" ht="15.75" customHeight="1">
      <c r="A470" s="111"/>
      <c r="B470" s="112"/>
      <c r="C470" s="113"/>
      <c r="D470" s="124"/>
      <c r="E470" s="115" t="s">
        <v>65</v>
      </c>
      <c r="F470" s="116"/>
      <c r="G470" s="116"/>
      <c r="H470" s="117"/>
      <c r="I470" s="117"/>
      <c r="J470" s="117"/>
      <c r="K470" s="117"/>
      <c r="L470" s="117"/>
      <c r="M470" s="117"/>
      <c r="N470" s="117"/>
      <c r="O470" s="117"/>
      <c r="P470" s="117"/>
      <c r="Q470" s="117"/>
      <c r="R470" s="117"/>
      <c r="S470" s="117"/>
      <c r="T470" s="117"/>
      <c r="U470" s="117"/>
      <c r="V470" s="117"/>
      <c r="W470" s="117"/>
      <c r="X470" s="117"/>
      <c r="Y470" s="117"/>
    </row>
    <row r="471" ht="15.75" customHeight="1">
      <c r="A471" s="118"/>
      <c r="B471" s="119"/>
      <c r="C471" s="113"/>
      <c r="D471" s="124"/>
      <c r="E471" s="120"/>
      <c r="F471" s="120"/>
      <c r="G471" s="120"/>
      <c r="H471" s="121"/>
      <c r="I471" s="121"/>
      <c r="J471" s="121"/>
      <c r="K471" s="121"/>
      <c r="L471" s="121"/>
      <c r="M471" s="121"/>
      <c r="N471" s="121"/>
      <c r="O471" s="121"/>
      <c r="P471" s="121"/>
      <c r="Q471" s="121"/>
      <c r="R471" s="121"/>
      <c r="S471" s="121"/>
      <c r="T471" s="121"/>
      <c r="U471" s="121"/>
      <c r="V471" s="121"/>
      <c r="W471" s="121"/>
      <c r="X471" s="121"/>
      <c r="Y471" s="121"/>
    </row>
    <row r="472" ht="15.75" customHeight="1">
      <c r="A472" s="118"/>
      <c r="B472" s="119"/>
      <c r="C472" s="123"/>
      <c r="D472" s="124"/>
      <c r="E472" s="120"/>
      <c r="F472" s="120"/>
      <c r="G472" s="120"/>
      <c r="H472" s="121"/>
      <c r="I472" s="121"/>
      <c r="J472" s="121"/>
      <c r="K472" s="121"/>
      <c r="L472" s="121"/>
      <c r="M472" s="121"/>
      <c r="N472" s="121"/>
      <c r="O472" s="121"/>
      <c r="P472" s="121"/>
      <c r="Q472" s="121"/>
      <c r="R472" s="121"/>
      <c r="S472" s="121"/>
      <c r="T472" s="121"/>
      <c r="U472" s="121"/>
      <c r="V472" s="121"/>
      <c r="W472" s="121"/>
      <c r="X472" s="121"/>
      <c r="Y472" s="121"/>
    </row>
    <row r="473" ht="15.75" customHeight="1">
      <c r="A473" s="118"/>
      <c r="B473" s="119"/>
      <c r="C473" s="123"/>
      <c r="D473" s="124"/>
      <c r="E473" s="120"/>
      <c r="F473" s="120"/>
      <c r="G473" s="120"/>
      <c r="H473" s="121"/>
      <c r="I473" s="121"/>
      <c r="J473" s="121"/>
      <c r="K473" s="121"/>
      <c r="L473" s="121"/>
      <c r="M473" s="121"/>
      <c r="N473" s="121"/>
      <c r="O473" s="121"/>
      <c r="P473" s="121"/>
      <c r="Q473" s="121"/>
      <c r="R473" s="121"/>
      <c r="S473" s="121"/>
      <c r="T473" s="121"/>
      <c r="U473" s="121"/>
      <c r="V473" s="121"/>
      <c r="W473" s="121"/>
      <c r="X473" s="121"/>
      <c r="Y473" s="121"/>
    </row>
    <row r="474" ht="15.75" customHeight="1">
      <c r="A474" s="118"/>
      <c r="B474" s="119"/>
      <c r="C474" s="123"/>
      <c r="D474" s="124"/>
      <c r="E474" s="120"/>
      <c r="F474" s="120"/>
      <c r="G474" s="120"/>
      <c r="H474" s="121"/>
      <c r="I474" s="121"/>
      <c r="J474" s="121"/>
      <c r="K474" s="121"/>
      <c r="L474" s="121"/>
      <c r="M474" s="121"/>
      <c r="N474" s="121"/>
      <c r="O474" s="121"/>
      <c r="P474" s="121"/>
      <c r="Q474" s="121"/>
      <c r="R474" s="121"/>
      <c r="S474" s="121"/>
      <c r="T474" s="121"/>
      <c r="U474" s="121"/>
      <c r="V474" s="121"/>
      <c r="W474" s="121"/>
      <c r="X474" s="121"/>
      <c r="Y474" s="121"/>
    </row>
    <row r="475" ht="15.75" customHeight="1">
      <c r="A475" s="118"/>
      <c r="B475" s="119"/>
      <c r="C475" s="123"/>
      <c r="D475" s="124"/>
      <c r="E475" s="120"/>
      <c r="F475" s="120"/>
      <c r="G475" s="120"/>
      <c r="H475" s="121"/>
      <c r="I475" s="121"/>
      <c r="J475" s="121"/>
      <c r="K475" s="121"/>
      <c r="L475" s="121"/>
      <c r="M475" s="121"/>
      <c r="N475" s="121"/>
      <c r="O475" s="121"/>
      <c r="P475" s="121"/>
      <c r="Q475" s="121"/>
      <c r="R475" s="121"/>
      <c r="S475" s="121"/>
      <c r="T475" s="121"/>
      <c r="U475" s="121"/>
      <c r="V475" s="121"/>
      <c r="W475" s="121"/>
      <c r="X475" s="121"/>
      <c r="Y475" s="121"/>
    </row>
    <row r="476" ht="15.75" customHeight="1">
      <c r="A476" s="118"/>
      <c r="B476" s="119"/>
      <c r="C476" s="123"/>
      <c r="D476" s="124"/>
      <c r="E476" s="120"/>
      <c r="F476" s="120"/>
      <c r="G476" s="120"/>
      <c r="H476" s="121"/>
      <c r="I476" s="121"/>
      <c r="J476" s="121"/>
      <c r="K476" s="121"/>
      <c r="L476" s="121"/>
      <c r="M476" s="121"/>
      <c r="N476" s="121"/>
      <c r="O476" s="121"/>
      <c r="P476" s="121"/>
      <c r="Q476" s="121"/>
      <c r="R476" s="121"/>
      <c r="S476" s="121"/>
      <c r="T476" s="121"/>
      <c r="U476" s="121"/>
      <c r="V476" s="121"/>
      <c r="W476" s="121"/>
      <c r="X476" s="121"/>
      <c r="Y476" s="121"/>
    </row>
    <row r="477" ht="15.75" customHeight="1">
      <c r="A477" s="118"/>
      <c r="B477" s="119"/>
      <c r="C477" s="123"/>
      <c r="D477" s="124"/>
      <c r="E477" s="120"/>
      <c r="F477" s="120"/>
      <c r="G477" s="120"/>
      <c r="H477" s="121"/>
      <c r="I477" s="121"/>
      <c r="J477" s="121"/>
      <c r="K477" s="121"/>
      <c r="L477" s="121"/>
      <c r="M477" s="121"/>
      <c r="N477" s="121"/>
      <c r="O477" s="121"/>
      <c r="P477" s="121"/>
      <c r="Q477" s="121"/>
      <c r="R477" s="121"/>
      <c r="S477" s="121"/>
      <c r="T477" s="121"/>
      <c r="U477" s="121"/>
      <c r="V477" s="121"/>
      <c r="W477" s="121"/>
      <c r="X477" s="121"/>
      <c r="Y477" s="121"/>
    </row>
    <row r="478" ht="15.75" customHeight="1">
      <c r="A478" s="118"/>
      <c r="B478" s="119"/>
      <c r="C478" s="123"/>
      <c r="D478" s="124"/>
      <c r="E478" s="120"/>
      <c r="F478" s="120"/>
      <c r="G478" s="120"/>
      <c r="H478" s="121"/>
      <c r="I478" s="121"/>
      <c r="J478" s="121"/>
      <c r="K478" s="121"/>
      <c r="L478" s="121"/>
      <c r="M478" s="121"/>
      <c r="N478" s="121"/>
      <c r="O478" s="121"/>
      <c r="P478" s="121"/>
      <c r="Q478" s="121"/>
      <c r="R478" s="121"/>
      <c r="S478" s="121"/>
      <c r="T478" s="121"/>
      <c r="U478" s="121"/>
      <c r="V478" s="121"/>
      <c r="W478" s="121"/>
      <c r="X478" s="121"/>
      <c r="Y478" s="121"/>
    </row>
    <row r="479" ht="15.75" customHeight="1">
      <c r="A479" s="118"/>
      <c r="B479" s="119"/>
      <c r="C479" s="123"/>
      <c r="D479" s="124"/>
      <c r="E479" s="120"/>
      <c r="F479" s="120"/>
      <c r="G479" s="120"/>
      <c r="H479" s="121"/>
      <c r="I479" s="121"/>
      <c r="J479" s="121"/>
      <c r="K479" s="121"/>
      <c r="L479" s="121"/>
      <c r="M479" s="121"/>
      <c r="N479" s="121"/>
      <c r="O479" s="121"/>
      <c r="P479" s="121"/>
      <c r="Q479" s="121"/>
      <c r="R479" s="121"/>
      <c r="S479" s="121"/>
      <c r="T479" s="121"/>
      <c r="U479" s="121"/>
      <c r="V479" s="121"/>
      <c r="W479" s="121"/>
      <c r="X479" s="121"/>
      <c r="Y479" s="121"/>
    </row>
    <row r="480" ht="15.75" customHeight="1">
      <c r="A480" s="118"/>
      <c r="B480" s="119"/>
      <c r="C480" s="123"/>
      <c r="D480" s="124"/>
      <c r="E480" s="120"/>
      <c r="F480" s="120"/>
      <c r="G480" s="120"/>
      <c r="H480" s="121"/>
      <c r="I480" s="121"/>
      <c r="J480" s="121"/>
      <c r="K480" s="121"/>
      <c r="L480" s="121"/>
      <c r="M480" s="121"/>
      <c r="N480" s="121"/>
      <c r="O480" s="121"/>
      <c r="P480" s="121"/>
      <c r="Q480" s="121"/>
      <c r="R480" s="121"/>
      <c r="S480" s="121"/>
      <c r="T480" s="121"/>
      <c r="U480" s="121"/>
      <c r="V480" s="121"/>
      <c r="W480" s="121"/>
      <c r="X480" s="121"/>
      <c r="Y480" s="121"/>
    </row>
    <row r="481" ht="15.75" customHeight="1">
      <c r="A481" s="118"/>
      <c r="B481" s="119"/>
      <c r="C481" s="123"/>
      <c r="D481" s="124"/>
      <c r="E481" s="120"/>
      <c r="F481" s="120"/>
      <c r="G481" s="120"/>
      <c r="H481" s="121"/>
      <c r="I481" s="121"/>
      <c r="J481" s="121"/>
      <c r="K481" s="121"/>
      <c r="L481" s="121"/>
      <c r="M481" s="121"/>
      <c r="N481" s="121"/>
      <c r="O481" s="121"/>
      <c r="P481" s="121"/>
      <c r="Q481" s="121"/>
      <c r="R481" s="121"/>
      <c r="S481" s="121"/>
      <c r="T481" s="121"/>
      <c r="U481" s="121"/>
      <c r="V481" s="121"/>
      <c r="W481" s="121"/>
      <c r="X481" s="121"/>
      <c r="Y481" s="121"/>
    </row>
    <row r="482" ht="15.75" customHeight="1">
      <c r="A482" s="118"/>
      <c r="B482" s="119"/>
      <c r="C482" s="123"/>
      <c r="D482" s="124"/>
      <c r="E482" s="120"/>
      <c r="F482" s="120"/>
      <c r="G482" s="120"/>
      <c r="H482" s="121"/>
      <c r="I482" s="121"/>
      <c r="J482" s="121"/>
      <c r="K482" s="121"/>
      <c r="L482" s="121"/>
      <c r="M482" s="121"/>
      <c r="N482" s="121"/>
      <c r="O482" s="121"/>
      <c r="P482" s="121"/>
      <c r="Q482" s="121"/>
      <c r="R482" s="121"/>
      <c r="S482" s="121"/>
      <c r="T482" s="121"/>
      <c r="U482" s="121"/>
      <c r="V482" s="121"/>
      <c r="W482" s="121"/>
      <c r="X482" s="121"/>
      <c r="Y482" s="121"/>
    </row>
    <row r="483" ht="15.75" customHeight="1">
      <c r="A483" s="118"/>
      <c r="B483" s="119"/>
      <c r="C483" s="123"/>
      <c r="D483" s="124"/>
      <c r="E483" s="120"/>
      <c r="F483" s="120"/>
      <c r="G483" s="120"/>
      <c r="H483" s="121"/>
      <c r="I483" s="121"/>
      <c r="J483" s="121"/>
      <c r="K483" s="121"/>
      <c r="L483" s="121"/>
      <c r="M483" s="121"/>
      <c r="N483" s="121"/>
      <c r="O483" s="121"/>
      <c r="P483" s="121"/>
      <c r="Q483" s="121"/>
      <c r="R483" s="121"/>
      <c r="S483" s="121"/>
      <c r="T483" s="121"/>
      <c r="U483" s="121"/>
      <c r="V483" s="121"/>
      <c r="W483" s="121"/>
      <c r="X483" s="121"/>
      <c r="Y483" s="121"/>
    </row>
    <row r="484" ht="15.75" customHeight="1">
      <c r="A484" s="118"/>
      <c r="B484" s="119"/>
      <c r="C484" s="123"/>
      <c r="D484" s="124"/>
      <c r="E484" s="120"/>
      <c r="F484" s="120"/>
      <c r="G484" s="120"/>
      <c r="H484" s="121"/>
      <c r="I484" s="121"/>
      <c r="J484" s="121"/>
      <c r="K484" s="121"/>
      <c r="L484" s="121"/>
      <c r="M484" s="121"/>
      <c r="N484" s="121"/>
      <c r="O484" s="121"/>
      <c r="P484" s="121"/>
      <c r="Q484" s="121"/>
      <c r="R484" s="121"/>
      <c r="S484" s="121"/>
      <c r="T484" s="121"/>
      <c r="U484" s="121"/>
      <c r="V484" s="121"/>
      <c r="W484" s="121"/>
      <c r="X484" s="121"/>
      <c r="Y484" s="121"/>
    </row>
    <row r="485" ht="36.75" customHeight="1">
      <c r="A485" s="106" t="s">
        <v>58</v>
      </c>
      <c r="B485" s="107"/>
      <c r="C485" s="108" t="s">
        <v>59</v>
      </c>
      <c r="D485" s="109" t="s">
        <v>60</v>
      </c>
      <c r="E485" s="109" t="s">
        <v>61</v>
      </c>
      <c r="F485" s="109" t="s">
        <v>62</v>
      </c>
      <c r="G485" s="109" t="s">
        <v>63</v>
      </c>
      <c r="H485" s="110"/>
      <c r="I485" s="110"/>
      <c r="J485" s="110"/>
      <c r="K485" s="110"/>
      <c r="L485" s="110"/>
      <c r="M485" s="110"/>
      <c r="N485" s="110"/>
      <c r="O485" s="110"/>
      <c r="P485" s="110"/>
      <c r="Q485" s="110"/>
      <c r="R485" s="110"/>
      <c r="S485" s="110"/>
      <c r="T485" s="110"/>
      <c r="U485" s="110"/>
      <c r="V485" s="110"/>
      <c r="W485" s="110"/>
      <c r="X485" s="110"/>
      <c r="Y485" s="110"/>
    </row>
    <row r="486" ht="15.75" customHeight="1">
      <c r="A486" s="111"/>
      <c r="B486" s="112"/>
      <c r="C486" s="113"/>
      <c r="D486" s="124"/>
      <c r="E486" s="115" t="s">
        <v>65</v>
      </c>
      <c r="F486" s="116"/>
      <c r="G486" s="116"/>
      <c r="H486" s="117"/>
      <c r="I486" s="117"/>
      <c r="J486" s="117"/>
      <c r="K486" s="117"/>
      <c r="L486" s="117"/>
      <c r="M486" s="117"/>
      <c r="N486" s="117"/>
      <c r="O486" s="117"/>
      <c r="P486" s="117"/>
      <c r="Q486" s="117"/>
      <c r="R486" s="117"/>
      <c r="S486" s="117"/>
      <c r="T486" s="117"/>
      <c r="U486" s="117"/>
      <c r="V486" s="117"/>
      <c r="W486" s="117"/>
      <c r="X486" s="117"/>
      <c r="Y486" s="117"/>
    </row>
    <row r="487" ht="15.75" customHeight="1">
      <c r="A487" s="118"/>
      <c r="B487" s="119"/>
      <c r="C487" s="113"/>
      <c r="D487" s="124"/>
      <c r="E487" s="120"/>
      <c r="F487" s="120"/>
      <c r="G487" s="120"/>
      <c r="H487" s="121"/>
      <c r="I487" s="121"/>
      <c r="J487" s="121"/>
      <c r="K487" s="121"/>
      <c r="L487" s="121"/>
      <c r="M487" s="121"/>
      <c r="N487" s="121"/>
      <c r="O487" s="121"/>
      <c r="P487" s="121"/>
      <c r="Q487" s="121"/>
      <c r="R487" s="121"/>
      <c r="S487" s="121"/>
      <c r="T487" s="121"/>
      <c r="U487" s="121"/>
      <c r="V487" s="121"/>
      <c r="W487" s="121"/>
      <c r="X487" s="121"/>
      <c r="Y487" s="121"/>
    </row>
    <row r="488" ht="15.75" customHeight="1">
      <c r="A488" s="118"/>
      <c r="B488" s="119"/>
      <c r="C488" s="123"/>
      <c r="D488" s="124"/>
      <c r="E488" s="120"/>
      <c r="F488" s="120"/>
      <c r="G488" s="120"/>
      <c r="H488" s="121"/>
      <c r="I488" s="121"/>
      <c r="J488" s="121"/>
      <c r="K488" s="121"/>
      <c r="L488" s="121"/>
      <c r="M488" s="121"/>
      <c r="N488" s="121"/>
      <c r="O488" s="121"/>
      <c r="P488" s="121"/>
      <c r="Q488" s="121"/>
      <c r="R488" s="121"/>
      <c r="S488" s="121"/>
      <c r="T488" s="121"/>
      <c r="U488" s="121"/>
      <c r="V488" s="121"/>
      <c r="W488" s="121"/>
      <c r="X488" s="121"/>
      <c r="Y488" s="121"/>
    </row>
    <row r="489" ht="15.75" customHeight="1">
      <c r="A489" s="118"/>
      <c r="B489" s="119"/>
      <c r="C489" s="123"/>
      <c r="D489" s="124"/>
      <c r="E489" s="120"/>
      <c r="F489" s="120"/>
      <c r="G489" s="120"/>
      <c r="H489" s="121"/>
      <c r="I489" s="121"/>
      <c r="J489" s="121"/>
      <c r="K489" s="121"/>
      <c r="L489" s="121"/>
      <c r="M489" s="121"/>
      <c r="N489" s="121"/>
      <c r="O489" s="121"/>
      <c r="P489" s="121"/>
      <c r="Q489" s="121"/>
      <c r="R489" s="121"/>
      <c r="S489" s="121"/>
      <c r="T489" s="121"/>
      <c r="U489" s="121"/>
      <c r="V489" s="121"/>
      <c r="W489" s="121"/>
      <c r="X489" s="121"/>
      <c r="Y489" s="121"/>
    </row>
    <row r="490" ht="15.75" customHeight="1">
      <c r="A490" s="118"/>
      <c r="B490" s="119"/>
      <c r="C490" s="123"/>
      <c r="D490" s="124"/>
      <c r="E490" s="120"/>
      <c r="F490" s="120"/>
      <c r="G490" s="120"/>
      <c r="H490" s="121"/>
      <c r="I490" s="121"/>
      <c r="J490" s="121"/>
      <c r="K490" s="121"/>
      <c r="L490" s="121"/>
      <c r="M490" s="121"/>
      <c r="N490" s="121"/>
      <c r="O490" s="121"/>
      <c r="P490" s="121"/>
      <c r="Q490" s="121"/>
      <c r="R490" s="121"/>
      <c r="S490" s="121"/>
      <c r="T490" s="121"/>
      <c r="U490" s="121"/>
      <c r="V490" s="121"/>
      <c r="W490" s="121"/>
      <c r="X490" s="121"/>
      <c r="Y490" s="121"/>
    </row>
    <row r="491" ht="15.75" customHeight="1">
      <c r="A491" s="118"/>
      <c r="B491" s="119"/>
      <c r="C491" s="123"/>
      <c r="D491" s="124"/>
      <c r="E491" s="120"/>
      <c r="F491" s="120"/>
      <c r="G491" s="120"/>
      <c r="H491" s="121"/>
      <c r="I491" s="121"/>
      <c r="J491" s="121"/>
      <c r="K491" s="121"/>
      <c r="L491" s="121"/>
      <c r="M491" s="121"/>
      <c r="N491" s="121"/>
      <c r="O491" s="121"/>
      <c r="P491" s="121"/>
      <c r="Q491" s="121"/>
      <c r="R491" s="121"/>
      <c r="S491" s="121"/>
      <c r="T491" s="121"/>
      <c r="U491" s="121"/>
      <c r="V491" s="121"/>
      <c r="W491" s="121"/>
      <c r="X491" s="121"/>
      <c r="Y491" s="121"/>
    </row>
    <row r="492" ht="15.75" customHeight="1">
      <c r="A492" s="118"/>
      <c r="B492" s="119"/>
      <c r="C492" s="123"/>
      <c r="D492" s="124"/>
      <c r="E492" s="120"/>
      <c r="F492" s="120"/>
      <c r="G492" s="120"/>
      <c r="H492" s="121"/>
      <c r="I492" s="121"/>
      <c r="J492" s="121"/>
      <c r="K492" s="121"/>
      <c r="L492" s="121"/>
      <c r="M492" s="121"/>
      <c r="N492" s="121"/>
      <c r="O492" s="121"/>
      <c r="P492" s="121"/>
      <c r="Q492" s="121"/>
      <c r="R492" s="121"/>
      <c r="S492" s="121"/>
      <c r="T492" s="121"/>
      <c r="U492" s="121"/>
      <c r="V492" s="121"/>
      <c r="W492" s="121"/>
      <c r="X492" s="121"/>
      <c r="Y492" s="121"/>
    </row>
    <row r="493" ht="15.75" customHeight="1">
      <c r="A493" s="118"/>
      <c r="B493" s="119"/>
      <c r="C493" s="123"/>
      <c r="D493" s="124"/>
      <c r="E493" s="120"/>
      <c r="F493" s="120"/>
      <c r="G493" s="120"/>
      <c r="H493" s="121"/>
      <c r="I493" s="121"/>
      <c r="J493" s="121"/>
      <c r="K493" s="121"/>
      <c r="L493" s="121"/>
      <c r="M493" s="121"/>
      <c r="N493" s="121"/>
      <c r="O493" s="121"/>
      <c r="P493" s="121"/>
      <c r="Q493" s="121"/>
      <c r="R493" s="121"/>
      <c r="S493" s="121"/>
      <c r="T493" s="121"/>
      <c r="U493" s="121"/>
      <c r="V493" s="121"/>
      <c r="W493" s="121"/>
      <c r="X493" s="121"/>
      <c r="Y493" s="121"/>
    </row>
    <row r="494" ht="15.75" customHeight="1">
      <c r="A494" s="118"/>
      <c r="B494" s="119"/>
      <c r="C494" s="123"/>
      <c r="D494" s="124"/>
      <c r="E494" s="120"/>
      <c r="F494" s="120"/>
      <c r="G494" s="120"/>
      <c r="H494" s="121"/>
      <c r="I494" s="121"/>
      <c r="J494" s="121"/>
      <c r="K494" s="121"/>
      <c r="L494" s="121"/>
      <c r="M494" s="121"/>
      <c r="N494" s="121"/>
      <c r="O494" s="121"/>
      <c r="P494" s="121"/>
      <c r="Q494" s="121"/>
      <c r="R494" s="121"/>
      <c r="S494" s="121"/>
      <c r="T494" s="121"/>
      <c r="U494" s="121"/>
      <c r="V494" s="121"/>
      <c r="W494" s="121"/>
      <c r="X494" s="121"/>
      <c r="Y494" s="121"/>
    </row>
    <row r="495" ht="15.75" customHeight="1">
      <c r="A495" s="118"/>
      <c r="B495" s="119"/>
      <c r="C495" s="123"/>
      <c r="D495" s="124"/>
      <c r="E495" s="120"/>
      <c r="F495" s="120"/>
      <c r="G495" s="120"/>
      <c r="H495" s="121"/>
      <c r="I495" s="121"/>
      <c r="J495" s="121"/>
      <c r="K495" s="121"/>
      <c r="L495" s="121"/>
      <c r="M495" s="121"/>
      <c r="N495" s="121"/>
      <c r="O495" s="121"/>
      <c r="P495" s="121"/>
      <c r="Q495" s="121"/>
      <c r="R495" s="121"/>
      <c r="S495" s="121"/>
      <c r="T495" s="121"/>
      <c r="U495" s="121"/>
      <c r="V495" s="121"/>
      <c r="W495" s="121"/>
      <c r="X495" s="121"/>
      <c r="Y495" s="121"/>
    </row>
    <row r="496" ht="15.75" customHeight="1">
      <c r="A496" s="118"/>
      <c r="B496" s="119"/>
      <c r="C496" s="123"/>
      <c r="D496" s="124"/>
      <c r="E496" s="120"/>
      <c r="F496" s="120"/>
      <c r="G496" s="120"/>
      <c r="H496" s="121"/>
      <c r="I496" s="121"/>
      <c r="J496" s="121"/>
      <c r="K496" s="121"/>
      <c r="L496" s="121"/>
      <c r="M496" s="121"/>
      <c r="N496" s="121"/>
      <c r="O496" s="121"/>
      <c r="P496" s="121"/>
      <c r="Q496" s="121"/>
      <c r="R496" s="121"/>
      <c r="S496" s="121"/>
      <c r="T496" s="121"/>
      <c r="U496" s="121"/>
      <c r="V496" s="121"/>
      <c r="W496" s="121"/>
      <c r="X496" s="121"/>
      <c r="Y496" s="121"/>
    </row>
    <row r="497" ht="15.75" customHeight="1">
      <c r="A497" s="118"/>
      <c r="B497" s="119"/>
      <c r="C497" s="123"/>
      <c r="D497" s="124"/>
      <c r="E497" s="120"/>
      <c r="F497" s="120"/>
      <c r="G497" s="120"/>
      <c r="H497" s="121"/>
      <c r="I497" s="121"/>
      <c r="J497" s="121"/>
      <c r="K497" s="121"/>
      <c r="L497" s="121"/>
      <c r="M497" s="121"/>
      <c r="N497" s="121"/>
      <c r="O497" s="121"/>
      <c r="P497" s="121"/>
      <c r="Q497" s="121"/>
      <c r="R497" s="121"/>
      <c r="S497" s="121"/>
      <c r="T497" s="121"/>
      <c r="U497" s="121"/>
      <c r="V497" s="121"/>
      <c r="W497" s="121"/>
      <c r="X497" s="121"/>
      <c r="Y497" s="121"/>
    </row>
    <row r="498" ht="15.75" customHeight="1">
      <c r="A498" s="118"/>
      <c r="B498" s="119"/>
      <c r="C498" s="123"/>
      <c r="D498" s="124"/>
      <c r="E498" s="120"/>
      <c r="F498" s="120"/>
      <c r="G498" s="120"/>
      <c r="H498" s="121"/>
      <c r="I498" s="121"/>
      <c r="J498" s="121"/>
      <c r="K498" s="121"/>
      <c r="L498" s="121"/>
      <c r="M498" s="121"/>
      <c r="N498" s="121"/>
      <c r="O498" s="121"/>
      <c r="P498" s="121"/>
      <c r="Q498" s="121"/>
      <c r="R498" s="121"/>
      <c r="S498" s="121"/>
      <c r="T498" s="121"/>
      <c r="U498" s="121"/>
      <c r="V498" s="121"/>
      <c r="W498" s="121"/>
      <c r="X498" s="121"/>
      <c r="Y498" s="121"/>
    </row>
    <row r="499" ht="15.75" customHeight="1">
      <c r="A499" s="118"/>
      <c r="B499" s="119"/>
      <c r="C499" s="123"/>
      <c r="D499" s="124"/>
      <c r="E499" s="120"/>
      <c r="F499" s="120"/>
      <c r="G499" s="120"/>
      <c r="H499" s="121"/>
      <c r="I499" s="121"/>
      <c r="J499" s="121"/>
      <c r="K499" s="121"/>
      <c r="L499" s="121"/>
      <c r="M499" s="121"/>
      <c r="N499" s="121"/>
      <c r="O499" s="121"/>
      <c r="P499" s="121"/>
      <c r="Q499" s="121"/>
      <c r="R499" s="121"/>
      <c r="S499" s="121"/>
      <c r="T499" s="121"/>
      <c r="U499" s="121"/>
      <c r="V499" s="121"/>
      <c r="W499" s="121"/>
      <c r="X499" s="121"/>
      <c r="Y499" s="121"/>
    </row>
    <row r="500" ht="15.75" customHeight="1">
      <c r="A500" s="118"/>
      <c r="B500" s="119"/>
      <c r="C500" s="123"/>
      <c r="D500" s="124"/>
      <c r="E500" s="120"/>
      <c r="F500" s="120"/>
      <c r="G500" s="120"/>
      <c r="H500" s="121"/>
      <c r="I500" s="121"/>
      <c r="J500" s="121"/>
      <c r="K500" s="121"/>
      <c r="L500" s="121"/>
      <c r="M500" s="121"/>
      <c r="N500" s="121"/>
      <c r="O500" s="121"/>
      <c r="P500" s="121"/>
      <c r="Q500" s="121"/>
      <c r="R500" s="121"/>
      <c r="S500" s="121"/>
      <c r="T500" s="121"/>
      <c r="U500" s="121"/>
      <c r="V500" s="121"/>
      <c r="W500" s="121"/>
      <c r="X500" s="121"/>
      <c r="Y500" s="121"/>
    </row>
    <row r="501" ht="36.75" customHeight="1">
      <c r="A501" s="106" t="s">
        <v>58</v>
      </c>
      <c r="B501" s="107"/>
      <c r="C501" s="108" t="s">
        <v>59</v>
      </c>
      <c r="D501" s="109" t="s">
        <v>60</v>
      </c>
      <c r="E501" s="109" t="s">
        <v>61</v>
      </c>
      <c r="F501" s="109" t="s">
        <v>62</v>
      </c>
      <c r="G501" s="109" t="s">
        <v>63</v>
      </c>
      <c r="H501" s="110"/>
      <c r="I501" s="110"/>
      <c r="J501" s="110"/>
      <c r="K501" s="110"/>
      <c r="L501" s="110"/>
      <c r="M501" s="110"/>
      <c r="N501" s="110"/>
      <c r="O501" s="110"/>
      <c r="P501" s="110"/>
      <c r="Q501" s="110"/>
      <c r="R501" s="110"/>
      <c r="S501" s="110"/>
      <c r="T501" s="110"/>
      <c r="U501" s="110"/>
      <c r="V501" s="110"/>
      <c r="W501" s="110"/>
      <c r="X501" s="110"/>
      <c r="Y501" s="110"/>
    </row>
    <row r="502" ht="15.75" customHeight="1">
      <c r="A502" s="111"/>
      <c r="B502" s="112"/>
      <c r="C502" s="113"/>
      <c r="D502" s="124"/>
      <c r="E502" s="115" t="s">
        <v>65</v>
      </c>
      <c r="F502" s="116"/>
      <c r="G502" s="116"/>
      <c r="H502" s="117"/>
      <c r="I502" s="117"/>
      <c r="J502" s="117"/>
      <c r="K502" s="117"/>
      <c r="L502" s="117"/>
      <c r="M502" s="117"/>
      <c r="N502" s="117"/>
      <c r="O502" s="117"/>
      <c r="P502" s="117"/>
      <c r="Q502" s="117"/>
      <c r="R502" s="117"/>
      <c r="S502" s="117"/>
      <c r="T502" s="117"/>
      <c r="U502" s="117"/>
      <c r="V502" s="117"/>
      <c r="W502" s="117"/>
      <c r="X502" s="117"/>
      <c r="Y502" s="117"/>
    </row>
    <row r="503" ht="15.75" customHeight="1">
      <c r="A503" s="118"/>
      <c r="B503" s="119"/>
      <c r="C503" s="113"/>
      <c r="D503" s="124"/>
      <c r="E503" s="120"/>
      <c r="F503" s="120"/>
      <c r="G503" s="120"/>
      <c r="H503" s="121"/>
      <c r="I503" s="121"/>
      <c r="J503" s="121"/>
      <c r="K503" s="121"/>
      <c r="L503" s="121"/>
      <c r="M503" s="121"/>
      <c r="N503" s="121"/>
      <c r="O503" s="121"/>
      <c r="P503" s="121"/>
      <c r="Q503" s="121"/>
      <c r="R503" s="121"/>
      <c r="S503" s="121"/>
      <c r="T503" s="121"/>
      <c r="U503" s="121"/>
      <c r="V503" s="121"/>
      <c r="W503" s="121"/>
      <c r="X503" s="121"/>
      <c r="Y503" s="121"/>
    </row>
    <row r="504" ht="15.75" customHeight="1">
      <c r="A504" s="118"/>
      <c r="B504" s="119"/>
      <c r="C504" s="123"/>
      <c r="D504" s="124"/>
      <c r="E504" s="120"/>
      <c r="F504" s="120"/>
      <c r="G504" s="120"/>
      <c r="H504" s="121"/>
      <c r="I504" s="121"/>
      <c r="J504" s="121"/>
      <c r="K504" s="121"/>
      <c r="L504" s="121"/>
      <c r="M504" s="121"/>
      <c r="N504" s="121"/>
      <c r="O504" s="121"/>
      <c r="P504" s="121"/>
      <c r="Q504" s="121"/>
      <c r="R504" s="121"/>
      <c r="S504" s="121"/>
      <c r="T504" s="121"/>
      <c r="U504" s="121"/>
      <c r="V504" s="121"/>
      <c r="W504" s="121"/>
      <c r="X504" s="121"/>
      <c r="Y504" s="121"/>
    </row>
    <row r="505" ht="15.75" customHeight="1">
      <c r="A505" s="118"/>
      <c r="B505" s="119"/>
      <c r="C505" s="123"/>
      <c r="D505" s="124"/>
      <c r="E505" s="120"/>
      <c r="F505" s="120"/>
      <c r="G505" s="120"/>
      <c r="H505" s="121"/>
      <c r="I505" s="121"/>
      <c r="J505" s="121"/>
      <c r="K505" s="121"/>
      <c r="L505" s="121"/>
      <c r="M505" s="121"/>
      <c r="N505" s="121"/>
      <c r="O505" s="121"/>
      <c r="P505" s="121"/>
      <c r="Q505" s="121"/>
      <c r="R505" s="121"/>
      <c r="S505" s="121"/>
      <c r="T505" s="121"/>
      <c r="U505" s="121"/>
      <c r="V505" s="121"/>
      <c r="W505" s="121"/>
      <c r="X505" s="121"/>
      <c r="Y505" s="121"/>
    </row>
    <row r="506" ht="15.75" customHeight="1">
      <c r="A506" s="118"/>
      <c r="B506" s="119"/>
      <c r="C506" s="123"/>
      <c r="D506" s="124"/>
      <c r="E506" s="120"/>
      <c r="F506" s="120"/>
      <c r="G506" s="120"/>
      <c r="H506" s="121"/>
      <c r="I506" s="121"/>
      <c r="J506" s="121"/>
      <c r="K506" s="121"/>
      <c r="L506" s="121"/>
      <c r="M506" s="121"/>
      <c r="N506" s="121"/>
      <c r="O506" s="121"/>
      <c r="P506" s="121"/>
      <c r="Q506" s="121"/>
      <c r="R506" s="121"/>
      <c r="S506" s="121"/>
      <c r="T506" s="121"/>
      <c r="U506" s="121"/>
      <c r="V506" s="121"/>
      <c r="W506" s="121"/>
      <c r="X506" s="121"/>
      <c r="Y506" s="121"/>
    </row>
    <row r="507" ht="15.75" customHeight="1">
      <c r="A507" s="118"/>
      <c r="B507" s="119"/>
      <c r="C507" s="123"/>
      <c r="D507" s="124"/>
      <c r="E507" s="120"/>
      <c r="F507" s="120"/>
      <c r="G507" s="120"/>
      <c r="H507" s="121"/>
      <c r="I507" s="121"/>
      <c r="J507" s="121"/>
      <c r="K507" s="121"/>
      <c r="L507" s="121"/>
      <c r="M507" s="121"/>
      <c r="N507" s="121"/>
      <c r="O507" s="121"/>
      <c r="P507" s="121"/>
      <c r="Q507" s="121"/>
      <c r="R507" s="121"/>
      <c r="S507" s="121"/>
      <c r="T507" s="121"/>
      <c r="U507" s="121"/>
      <c r="V507" s="121"/>
      <c r="W507" s="121"/>
      <c r="X507" s="121"/>
      <c r="Y507" s="121"/>
    </row>
    <row r="508" ht="15.75" customHeight="1">
      <c r="A508" s="118"/>
      <c r="B508" s="119"/>
      <c r="C508" s="123"/>
      <c r="D508" s="124"/>
      <c r="E508" s="120"/>
      <c r="F508" s="120"/>
      <c r="G508" s="120"/>
      <c r="H508" s="121"/>
      <c r="I508" s="121"/>
      <c r="J508" s="121"/>
      <c r="K508" s="121"/>
      <c r="L508" s="121"/>
      <c r="M508" s="121"/>
      <c r="N508" s="121"/>
      <c r="O508" s="121"/>
      <c r="P508" s="121"/>
      <c r="Q508" s="121"/>
      <c r="R508" s="121"/>
      <c r="S508" s="121"/>
      <c r="T508" s="121"/>
      <c r="U508" s="121"/>
      <c r="V508" s="121"/>
      <c r="W508" s="121"/>
      <c r="X508" s="121"/>
      <c r="Y508" s="121"/>
    </row>
    <row r="509" ht="15.75" customHeight="1">
      <c r="A509" s="118"/>
      <c r="B509" s="119"/>
      <c r="C509" s="123"/>
      <c r="D509" s="124"/>
      <c r="E509" s="120"/>
      <c r="F509" s="120"/>
      <c r="G509" s="120"/>
      <c r="H509" s="121"/>
      <c r="I509" s="121"/>
      <c r="J509" s="121"/>
      <c r="K509" s="121"/>
      <c r="L509" s="121"/>
      <c r="M509" s="121"/>
      <c r="N509" s="121"/>
      <c r="O509" s="121"/>
      <c r="P509" s="121"/>
      <c r="Q509" s="121"/>
      <c r="R509" s="121"/>
      <c r="S509" s="121"/>
      <c r="T509" s="121"/>
      <c r="U509" s="121"/>
      <c r="V509" s="121"/>
      <c r="W509" s="121"/>
      <c r="X509" s="121"/>
      <c r="Y509" s="121"/>
    </row>
    <row r="510" ht="15.75" customHeight="1">
      <c r="A510" s="118"/>
      <c r="B510" s="119"/>
      <c r="C510" s="123"/>
      <c r="D510" s="124"/>
      <c r="E510" s="120"/>
      <c r="F510" s="120"/>
      <c r="G510" s="120"/>
      <c r="H510" s="121"/>
      <c r="I510" s="121"/>
      <c r="J510" s="121"/>
      <c r="K510" s="121"/>
      <c r="L510" s="121"/>
      <c r="M510" s="121"/>
      <c r="N510" s="121"/>
      <c r="O510" s="121"/>
      <c r="P510" s="121"/>
      <c r="Q510" s="121"/>
      <c r="R510" s="121"/>
      <c r="S510" s="121"/>
      <c r="T510" s="121"/>
      <c r="U510" s="121"/>
      <c r="V510" s="121"/>
      <c r="W510" s="121"/>
      <c r="X510" s="121"/>
      <c r="Y510" s="121"/>
    </row>
    <row r="511" ht="15.75" customHeight="1">
      <c r="A511" s="118"/>
      <c r="B511" s="119"/>
      <c r="C511" s="123"/>
      <c r="D511" s="124"/>
      <c r="E511" s="120"/>
      <c r="F511" s="120"/>
      <c r="G511" s="120"/>
      <c r="H511" s="121"/>
      <c r="I511" s="121"/>
      <c r="J511" s="121"/>
      <c r="K511" s="121"/>
      <c r="L511" s="121"/>
      <c r="M511" s="121"/>
      <c r="N511" s="121"/>
      <c r="O511" s="121"/>
      <c r="P511" s="121"/>
      <c r="Q511" s="121"/>
      <c r="R511" s="121"/>
      <c r="S511" s="121"/>
      <c r="T511" s="121"/>
      <c r="U511" s="121"/>
      <c r="V511" s="121"/>
      <c r="W511" s="121"/>
      <c r="X511" s="121"/>
      <c r="Y511" s="121"/>
    </row>
    <row r="512" ht="15.75" customHeight="1">
      <c r="A512" s="118"/>
      <c r="B512" s="119"/>
      <c r="C512" s="123"/>
      <c r="D512" s="124"/>
      <c r="E512" s="120"/>
      <c r="F512" s="120"/>
      <c r="G512" s="120"/>
      <c r="H512" s="121"/>
      <c r="I512" s="121"/>
      <c r="J512" s="121"/>
      <c r="K512" s="121"/>
      <c r="L512" s="121"/>
      <c r="M512" s="121"/>
      <c r="N512" s="121"/>
      <c r="O512" s="121"/>
      <c r="P512" s="121"/>
      <c r="Q512" s="121"/>
      <c r="R512" s="121"/>
      <c r="S512" s="121"/>
      <c r="T512" s="121"/>
      <c r="U512" s="121"/>
      <c r="V512" s="121"/>
      <c r="W512" s="121"/>
      <c r="X512" s="121"/>
      <c r="Y512" s="121"/>
    </row>
    <row r="513" ht="15.75" customHeight="1">
      <c r="A513" s="118"/>
      <c r="B513" s="119"/>
      <c r="C513" s="123"/>
      <c r="D513" s="124"/>
      <c r="E513" s="120"/>
      <c r="F513" s="120"/>
      <c r="G513" s="120"/>
      <c r="H513" s="121"/>
      <c r="I513" s="121"/>
      <c r="J513" s="121"/>
      <c r="K513" s="121"/>
      <c r="L513" s="121"/>
      <c r="M513" s="121"/>
      <c r="N513" s="121"/>
      <c r="O513" s="121"/>
      <c r="P513" s="121"/>
      <c r="Q513" s="121"/>
      <c r="R513" s="121"/>
      <c r="S513" s="121"/>
      <c r="T513" s="121"/>
      <c r="U513" s="121"/>
      <c r="V513" s="121"/>
      <c r="W513" s="121"/>
      <c r="X513" s="121"/>
      <c r="Y513" s="121"/>
    </row>
    <row r="514" ht="15.75" customHeight="1">
      <c r="A514" s="118"/>
      <c r="B514" s="119"/>
      <c r="C514" s="123"/>
      <c r="D514" s="124"/>
      <c r="E514" s="120"/>
      <c r="F514" s="120"/>
      <c r="G514" s="120"/>
      <c r="H514" s="121"/>
      <c r="I514" s="121"/>
      <c r="J514" s="121"/>
      <c r="K514" s="121"/>
      <c r="L514" s="121"/>
      <c r="M514" s="121"/>
      <c r="N514" s="121"/>
      <c r="O514" s="121"/>
      <c r="P514" s="121"/>
      <c r="Q514" s="121"/>
      <c r="R514" s="121"/>
      <c r="S514" s="121"/>
      <c r="T514" s="121"/>
      <c r="U514" s="121"/>
      <c r="V514" s="121"/>
      <c r="W514" s="121"/>
      <c r="X514" s="121"/>
      <c r="Y514" s="121"/>
    </row>
    <row r="515" ht="15.75" customHeight="1">
      <c r="A515" s="118"/>
      <c r="B515" s="119"/>
      <c r="C515" s="123"/>
      <c r="D515" s="124"/>
      <c r="E515" s="120"/>
      <c r="F515" s="120"/>
      <c r="G515" s="120"/>
      <c r="H515" s="121"/>
      <c r="I515" s="121"/>
      <c r="J515" s="121"/>
      <c r="K515" s="121"/>
      <c r="L515" s="121"/>
      <c r="M515" s="121"/>
      <c r="N515" s="121"/>
      <c r="O515" s="121"/>
      <c r="P515" s="121"/>
      <c r="Q515" s="121"/>
      <c r="R515" s="121"/>
      <c r="S515" s="121"/>
      <c r="T515" s="121"/>
      <c r="U515" s="121"/>
      <c r="V515" s="121"/>
      <c r="W515" s="121"/>
      <c r="X515" s="121"/>
      <c r="Y515" s="121"/>
    </row>
    <row r="516" ht="15.75" customHeight="1">
      <c r="A516" s="118"/>
      <c r="B516" s="119"/>
      <c r="C516" s="123"/>
      <c r="D516" s="124"/>
      <c r="E516" s="120"/>
      <c r="F516" s="120"/>
      <c r="G516" s="120"/>
      <c r="H516" s="121"/>
      <c r="I516" s="121"/>
      <c r="J516" s="121"/>
      <c r="K516" s="121"/>
      <c r="L516" s="121"/>
      <c r="M516" s="121"/>
      <c r="N516" s="121"/>
      <c r="O516" s="121"/>
      <c r="P516" s="121"/>
      <c r="Q516" s="121"/>
      <c r="R516" s="121"/>
      <c r="S516" s="121"/>
      <c r="T516" s="121"/>
      <c r="U516" s="121"/>
      <c r="V516" s="121"/>
      <c r="W516" s="121"/>
      <c r="X516" s="121"/>
      <c r="Y516" s="121"/>
    </row>
    <row r="517" ht="36.75" customHeight="1">
      <c r="A517" s="106" t="s">
        <v>58</v>
      </c>
      <c r="B517" s="107"/>
      <c r="C517" s="108" t="s">
        <v>59</v>
      </c>
      <c r="D517" s="109" t="s">
        <v>60</v>
      </c>
      <c r="E517" s="109" t="s">
        <v>61</v>
      </c>
      <c r="F517" s="109" t="s">
        <v>62</v>
      </c>
      <c r="G517" s="109" t="s">
        <v>63</v>
      </c>
      <c r="H517" s="110"/>
      <c r="I517" s="110"/>
      <c r="J517" s="110"/>
      <c r="K517" s="110"/>
      <c r="L517" s="110"/>
      <c r="M517" s="110"/>
      <c r="N517" s="110"/>
      <c r="O517" s="110"/>
      <c r="P517" s="110"/>
      <c r="Q517" s="110"/>
      <c r="R517" s="110"/>
      <c r="S517" s="110"/>
      <c r="T517" s="110"/>
      <c r="U517" s="110"/>
      <c r="V517" s="110"/>
      <c r="W517" s="110"/>
      <c r="X517" s="110"/>
      <c r="Y517" s="110"/>
    </row>
    <row r="518" ht="15.75" customHeight="1">
      <c r="A518" s="111"/>
      <c r="B518" s="112"/>
      <c r="C518" s="113"/>
      <c r="D518" s="124"/>
      <c r="E518" s="115" t="s">
        <v>65</v>
      </c>
      <c r="F518" s="116"/>
      <c r="G518" s="116"/>
      <c r="H518" s="117"/>
      <c r="I518" s="117"/>
      <c r="J518" s="117"/>
      <c r="K518" s="117"/>
      <c r="L518" s="117"/>
      <c r="M518" s="117"/>
      <c r="N518" s="117"/>
      <c r="O518" s="117"/>
      <c r="P518" s="117"/>
      <c r="Q518" s="117"/>
      <c r="R518" s="117"/>
      <c r="S518" s="117"/>
      <c r="T518" s="117"/>
      <c r="U518" s="117"/>
      <c r="V518" s="117"/>
      <c r="W518" s="117"/>
      <c r="X518" s="117"/>
      <c r="Y518" s="117"/>
    </row>
    <row r="519" ht="15.75" customHeight="1">
      <c r="A519" s="118"/>
      <c r="B519" s="119"/>
      <c r="C519" s="113"/>
      <c r="D519" s="124"/>
      <c r="E519" s="120"/>
      <c r="F519" s="120"/>
      <c r="G519" s="120"/>
      <c r="H519" s="121"/>
      <c r="I519" s="121"/>
      <c r="J519" s="121"/>
      <c r="K519" s="121"/>
      <c r="L519" s="121"/>
      <c r="M519" s="121"/>
      <c r="N519" s="121"/>
      <c r="O519" s="121"/>
      <c r="P519" s="121"/>
      <c r="Q519" s="121"/>
      <c r="R519" s="121"/>
      <c r="S519" s="121"/>
      <c r="T519" s="121"/>
      <c r="U519" s="121"/>
      <c r="V519" s="121"/>
      <c r="W519" s="121"/>
      <c r="X519" s="121"/>
      <c r="Y519" s="121"/>
    </row>
    <row r="520" ht="15.75" customHeight="1">
      <c r="A520" s="118"/>
      <c r="B520" s="119"/>
      <c r="C520" s="123"/>
      <c r="D520" s="124"/>
      <c r="E520" s="120"/>
      <c r="F520" s="120"/>
      <c r="G520" s="120"/>
      <c r="H520" s="121"/>
      <c r="I520" s="121"/>
      <c r="J520" s="121"/>
      <c r="K520" s="121"/>
      <c r="L520" s="121"/>
      <c r="M520" s="121"/>
      <c r="N520" s="121"/>
      <c r="O520" s="121"/>
      <c r="P520" s="121"/>
      <c r="Q520" s="121"/>
      <c r="R520" s="121"/>
      <c r="S520" s="121"/>
      <c r="T520" s="121"/>
      <c r="U520" s="121"/>
      <c r="V520" s="121"/>
      <c r="W520" s="121"/>
      <c r="X520" s="121"/>
      <c r="Y520" s="121"/>
    </row>
    <row r="521" ht="15.75" customHeight="1">
      <c r="A521" s="118"/>
      <c r="B521" s="119"/>
      <c r="C521" s="123"/>
      <c r="D521" s="124"/>
      <c r="E521" s="120"/>
      <c r="F521" s="120"/>
      <c r="G521" s="120"/>
      <c r="H521" s="121"/>
      <c r="I521" s="121"/>
      <c r="J521" s="121"/>
      <c r="K521" s="121"/>
      <c r="L521" s="121"/>
      <c r="M521" s="121"/>
      <c r="N521" s="121"/>
      <c r="O521" s="121"/>
      <c r="P521" s="121"/>
      <c r="Q521" s="121"/>
      <c r="R521" s="121"/>
      <c r="S521" s="121"/>
      <c r="T521" s="121"/>
      <c r="U521" s="121"/>
      <c r="V521" s="121"/>
      <c r="W521" s="121"/>
      <c r="X521" s="121"/>
      <c r="Y521" s="121"/>
    </row>
    <row r="522" ht="15.75" customHeight="1">
      <c r="A522" s="118"/>
      <c r="B522" s="119"/>
      <c r="C522" s="123"/>
      <c r="D522" s="124"/>
      <c r="E522" s="120"/>
      <c r="F522" s="120"/>
      <c r="G522" s="120"/>
      <c r="H522" s="121"/>
      <c r="I522" s="121"/>
      <c r="J522" s="121"/>
      <c r="K522" s="121"/>
      <c r="L522" s="121"/>
      <c r="M522" s="121"/>
      <c r="N522" s="121"/>
      <c r="O522" s="121"/>
      <c r="P522" s="121"/>
      <c r="Q522" s="121"/>
      <c r="R522" s="121"/>
      <c r="S522" s="121"/>
      <c r="T522" s="121"/>
      <c r="U522" s="121"/>
      <c r="V522" s="121"/>
      <c r="W522" s="121"/>
      <c r="X522" s="121"/>
      <c r="Y522" s="121"/>
    </row>
    <row r="523" ht="15.75" customHeight="1">
      <c r="A523" s="118"/>
      <c r="B523" s="119"/>
      <c r="C523" s="123"/>
      <c r="D523" s="124"/>
      <c r="E523" s="120"/>
      <c r="F523" s="120"/>
      <c r="G523" s="120"/>
      <c r="H523" s="121"/>
      <c r="I523" s="121"/>
      <c r="J523" s="121"/>
      <c r="K523" s="121"/>
      <c r="L523" s="121"/>
      <c r="M523" s="121"/>
      <c r="N523" s="121"/>
      <c r="O523" s="121"/>
      <c r="P523" s="121"/>
      <c r="Q523" s="121"/>
      <c r="R523" s="121"/>
      <c r="S523" s="121"/>
      <c r="T523" s="121"/>
      <c r="U523" s="121"/>
      <c r="V523" s="121"/>
      <c r="W523" s="121"/>
      <c r="X523" s="121"/>
      <c r="Y523" s="121"/>
    </row>
    <row r="524" ht="15.75" customHeight="1">
      <c r="A524" s="118"/>
      <c r="B524" s="119"/>
      <c r="C524" s="123"/>
      <c r="D524" s="124"/>
      <c r="E524" s="120"/>
      <c r="F524" s="120"/>
      <c r="G524" s="120"/>
      <c r="H524" s="121"/>
      <c r="I524" s="121"/>
      <c r="J524" s="121"/>
      <c r="K524" s="121"/>
      <c r="L524" s="121"/>
      <c r="M524" s="121"/>
      <c r="N524" s="121"/>
      <c r="O524" s="121"/>
      <c r="P524" s="121"/>
      <c r="Q524" s="121"/>
      <c r="R524" s="121"/>
      <c r="S524" s="121"/>
      <c r="T524" s="121"/>
      <c r="U524" s="121"/>
      <c r="V524" s="121"/>
      <c r="W524" s="121"/>
      <c r="X524" s="121"/>
      <c r="Y524" s="121"/>
    </row>
    <row r="525" ht="15.75" customHeight="1">
      <c r="A525" s="118"/>
      <c r="B525" s="119"/>
      <c r="C525" s="123"/>
      <c r="D525" s="124"/>
      <c r="E525" s="120"/>
      <c r="F525" s="120"/>
      <c r="G525" s="120"/>
      <c r="H525" s="121"/>
      <c r="I525" s="121"/>
      <c r="J525" s="121"/>
      <c r="K525" s="121"/>
      <c r="L525" s="121"/>
      <c r="M525" s="121"/>
      <c r="N525" s="121"/>
      <c r="O525" s="121"/>
      <c r="P525" s="121"/>
      <c r="Q525" s="121"/>
      <c r="R525" s="121"/>
      <c r="S525" s="121"/>
      <c r="T525" s="121"/>
      <c r="U525" s="121"/>
      <c r="V525" s="121"/>
      <c r="W525" s="121"/>
      <c r="X525" s="121"/>
      <c r="Y525" s="121"/>
    </row>
    <row r="526" ht="15.75" customHeight="1">
      <c r="A526" s="118"/>
      <c r="B526" s="119"/>
      <c r="C526" s="123"/>
      <c r="D526" s="124"/>
      <c r="E526" s="120"/>
      <c r="F526" s="120"/>
      <c r="G526" s="120"/>
      <c r="H526" s="121"/>
      <c r="I526" s="121"/>
      <c r="J526" s="121"/>
      <c r="K526" s="121"/>
      <c r="L526" s="121"/>
      <c r="M526" s="121"/>
      <c r="N526" s="121"/>
      <c r="O526" s="121"/>
      <c r="P526" s="121"/>
      <c r="Q526" s="121"/>
      <c r="R526" s="121"/>
      <c r="S526" s="121"/>
      <c r="T526" s="121"/>
      <c r="U526" s="121"/>
      <c r="V526" s="121"/>
      <c r="W526" s="121"/>
      <c r="X526" s="121"/>
      <c r="Y526" s="121"/>
    </row>
    <row r="527" ht="15.75" customHeight="1">
      <c r="A527" s="118"/>
      <c r="B527" s="119"/>
      <c r="C527" s="123"/>
      <c r="D527" s="124"/>
      <c r="E527" s="120"/>
      <c r="F527" s="120"/>
      <c r="G527" s="120"/>
      <c r="H527" s="121"/>
      <c r="I527" s="121"/>
      <c r="J527" s="121"/>
      <c r="K527" s="121"/>
      <c r="L527" s="121"/>
      <c r="M527" s="121"/>
      <c r="N527" s="121"/>
      <c r="O527" s="121"/>
      <c r="P527" s="121"/>
      <c r="Q527" s="121"/>
      <c r="R527" s="121"/>
      <c r="S527" s="121"/>
      <c r="T527" s="121"/>
      <c r="U527" s="121"/>
      <c r="V527" s="121"/>
      <c r="W527" s="121"/>
      <c r="X527" s="121"/>
      <c r="Y527" s="121"/>
    </row>
    <row r="528" ht="15.75" customHeight="1">
      <c r="A528" s="118"/>
      <c r="B528" s="119"/>
      <c r="C528" s="123"/>
      <c r="D528" s="124"/>
      <c r="E528" s="120"/>
      <c r="F528" s="120"/>
      <c r="G528" s="120"/>
      <c r="H528" s="121"/>
      <c r="I528" s="121"/>
      <c r="J528" s="121"/>
      <c r="K528" s="121"/>
      <c r="L528" s="121"/>
      <c r="M528" s="121"/>
      <c r="N528" s="121"/>
      <c r="O528" s="121"/>
      <c r="P528" s="121"/>
      <c r="Q528" s="121"/>
      <c r="R528" s="121"/>
      <c r="S528" s="121"/>
      <c r="T528" s="121"/>
      <c r="U528" s="121"/>
      <c r="V528" s="121"/>
      <c r="W528" s="121"/>
      <c r="X528" s="121"/>
      <c r="Y528" s="121"/>
    </row>
    <row r="529" ht="15.75" customHeight="1">
      <c r="A529" s="118"/>
      <c r="B529" s="119"/>
      <c r="C529" s="123"/>
      <c r="D529" s="124"/>
      <c r="E529" s="120"/>
      <c r="F529" s="120"/>
      <c r="G529" s="120"/>
      <c r="H529" s="121"/>
      <c r="I529" s="121"/>
      <c r="J529" s="121"/>
      <c r="K529" s="121"/>
      <c r="L529" s="121"/>
      <c r="M529" s="121"/>
      <c r="N529" s="121"/>
      <c r="O529" s="121"/>
      <c r="P529" s="121"/>
      <c r="Q529" s="121"/>
      <c r="R529" s="121"/>
      <c r="S529" s="121"/>
      <c r="T529" s="121"/>
      <c r="U529" s="121"/>
      <c r="V529" s="121"/>
      <c r="W529" s="121"/>
      <c r="X529" s="121"/>
      <c r="Y529" s="121"/>
    </row>
    <row r="530" ht="15.75" customHeight="1">
      <c r="A530" s="118"/>
      <c r="B530" s="119"/>
      <c r="C530" s="123"/>
      <c r="D530" s="124"/>
      <c r="E530" s="120"/>
      <c r="F530" s="120"/>
      <c r="G530" s="120"/>
      <c r="H530" s="121"/>
      <c r="I530" s="121"/>
      <c r="J530" s="121"/>
      <c r="K530" s="121"/>
      <c r="L530" s="121"/>
      <c r="M530" s="121"/>
      <c r="N530" s="121"/>
      <c r="O530" s="121"/>
      <c r="P530" s="121"/>
      <c r="Q530" s="121"/>
      <c r="R530" s="121"/>
      <c r="S530" s="121"/>
      <c r="T530" s="121"/>
      <c r="U530" s="121"/>
      <c r="V530" s="121"/>
      <c r="W530" s="121"/>
      <c r="X530" s="121"/>
      <c r="Y530" s="121"/>
    </row>
    <row r="531" ht="15.75" customHeight="1">
      <c r="A531" s="118"/>
      <c r="B531" s="119"/>
      <c r="C531" s="123"/>
      <c r="D531" s="124"/>
      <c r="E531" s="120"/>
      <c r="F531" s="120"/>
      <c r="G531" s="120"/>
      <c r="H531" s="121"/>
      <c r="I531" s="121"/>
      <c r="J531" s="121"/>
      <c r="K531" s="121"/>
      <c r="L531" s="121"/>
      <c r="M531" s="121"/>
      <c r="N531" s="121"/>
      <c r="O531" s="121"/>
      <c r="P531" s="121"/>
      <c r="Q531" s="121"/>
      <c r="R531" s="121"/>
      <c r="S531" s="121"/>
      <c r="T531" s="121"/>
      <c r="U531" s="121"/>
      <c r="V531" s="121"/>
      <c r="W531" s="121"/>
      <c r="X531" s="121"/>
      <c r="Y531" s="121"/>
    </row>
    <row r="532" ht="15.75" customHeight="1">
      <c r="A532" s="118"/>
      <c r="B532" s="119"/>
      <c r="C532" s="123"/>
      <c r="D532" s="124"/>
      <c r="E532" s="120"/>
      <c r="F532" s="120"/>
      <c r="G532" s="120"/>
      <c r="H532" s="121"/>
      <c r="I532" s="121"/>
      <c r="J532" s="121"/>
      <c r="K532" s="121"/>
      <c r="L532" s="121"/>
      <c r="M532" s="121"/>
      <c r="N532" s="121"/>
      <c r="O532" s="121"/>
      <c r="P532" s="121"/>
      <c r="Q532" s="121"/>
      <c r="R532" s="121"/>
      <c r="S532" s="121"/>
      <c r="T532" s="121"/>
      <c r="U532" s="121"/>
      <c r="V532" s="121"/>
      <c r="W532" s="121"/>
      <c r="X532" s="121"/>
      <c r="Y532" s="121"/>
    </row>
    <row r="533" ht="36.75" customHeight="1">
      <c r="A533" s="106" t="s">
        <v>58</v>
      </c>
      <c r="B533" s="107"/>
      <c r="C533" s="108" t="s">
        <v>59</v>
      </c>
      <c r="D533" s="109" t="s">
        <v>60</v>
      </c>
      <c r="E533" s="109" t="s">
        <v>61</v>
      </c>
      <c r="F533" s="109" t="s">
        <v>62</v>
      </c>
      <c r="G533" s="109" t="s">
        <v>63</v>
      </c>
      <c r="H533" s="110"/>
      <c r="I533" s="110"/>
      <c r="J533" s="110"/>
      <c r="K533" s="110"/>
      <c r="L533" s="110"/>
      <c r="M533" s="110"/>
      <c r="N533" s="110"/>
      <c r="O533" s="110"/>
      <c r="P533" s="110"/>
      <c r="Q533" s="110"/>
      <c r="R533" s="110"/>
      <c r="S533" s="110"/>
      <c r="T533" s="110"/>
      <c r="U533" s="110"/>
      <c r="V533" s="110"/>
      <c r="W533" s="110"/>
      <c r="X533" s="110"/>
      <c r="Y533" s="110"/>
    </row>
    <row r="534" ht="15.75" customHeight="1">
      <c r="A534" s="111"/>
      <c r="B534" s="112"/>
      <c r="C534" s="113"/>
      <c r="D534" s="124"/>
      <c r="E534" s="115" t="s">
        <v>65</v>
      </c>
      <c r="F534" s="116"/>
      <c r="G534" s="116"/>
      <c r="H534" s="117"/>
      <c r="I534" s="117"/>
      <c r="J534" s="117"/>
      <c r="K534" s="117"/>
      <c r="L534" s="117"/>
      <c r="M534" s="117"/>
      <c r="N534" s="117"/>
      <c r="O534" s="117"/>
      <c r="P534" s="117"/>
      <c r="Q534" s="117"/>
      <c r="R534" s="117"/>
      <c r="S534" s="117"/>
      <c r="T534" s="117"/>
      <c r="U534" s="117"/>
      <c r="V534" s="117"/>
      <c r="W534" s="117"/>
      <c r="X534" s="117"/>
      <c r="Y534" s="117"/>
    </row>
    <row r="535" ht="15.75" customHeight="1">
      <c r="A535" s="118"/>
      <c r="B535" s="119"/>
      <c r="C535" s="113"/>
      <c r="D535" s="124"/>
      <c r="E535" s="120"/>
      <c r="F535" s="120"/>
      <c r="G535" s="120"/>
      <c r="H535" s="121"/>
      <c r="I535" s="121"/>
      <c r="J535" s="121"/>
      <c r="K535" s="121"/>
      <c r="L535" s="121"/>
      <c r="M535" s="121"/>
      <c r="N535" s="121"/>
      <c r="O535" s="121"/>
      <c r="P535" s="121"/>
      <c r="Q535" s="121"/>
      <c r="R535" s="121"/>
      <c r="S535" s="121"/>
      <c r="T535" s="121"/>
      <c r="U535" s="121"/>
      <c r="V535" s="121"/>
      <c r="W535" s="121"/>
      <c r="X535" s="121"/>
      <c r="Y535" s="121"/>
    </row>
    <row r="536" ht="15.75" customHeight="1">
      <c r="A536" s="118"/>
      <c r="B536" s="119"/>
      <c r="C536" s="123"/>
      <c r="D536" s="124"/>
      <c r="E536" s="120"/>
      <c r="F536" s="120"/>
      <c r="G536" s="120"/>
      <c r="H536" s="121"/>
      <c r="I536" s="121"/>
      <c r="J536" s="121"/>
      <c r="K536" s="121"/>
      <c r="L536" s="121"/>
      <c r="M536" s="121"/>
      <c r="N536" s="121"/>
      <c r="O536" s="121"/>
      <c r="P536" s="121"/>
      <c r="Q536" s="121"/>
      <c r="R536" s="121"/>
      <c r="S536" s="121"/>
      <c r="T536" s="121"/>
      <c r="U536" s="121"/>
      <c r="V536" s="121"/>
      <c r="W536" s="121"/>
      <c r="X536" s="121"/>
      <c r="Y536" s="121"/>
    </row>
    <row r="537" ht="15.75" customHeight="1">
      <c r="A537" s="118"/>
      <c r="B537" s="119"/>
      <c r="C537" s="123"/>
      <c r="D537" s="124"/>
      <c r="E537" s="120"/>
      <c r="F537" s="120"/>
      <c r="G537" s="120"/>
      <c r="H537" s="121"/>
      <c r="I537" s="121"/>
      <c r="J537" s="121"/>
      <c r="K537" s="121"/>
      <c r="L537" s="121"/>
      <c r="M537" s="121"/>
      <c r="N537" s="121"/>
      <c r="O537" s="121"/>
      <c r="P537" s="121"/>
      <c r="Q537" s="121"/>
      <c r="R537" s="121"/>
      <c r="S537" s="121"/>
      <c r="T537" s="121"/>
      <c r="U537" s="121"/>
      <c r="V537" s="121"/>
      <c r="W537" s="121"/>
      <c r="X537" s="121"/>
      <c r="Y537" s="121"/>
    </row>
    <row r="538" ht="15.75" customHeight="1">
      <c r="A538" s="118"/>
      <c r="B538" s="119"/>
      <c r="C538" s="123"/>
      <c r="D538" s="124"/>
      <c r="E538" s="120"/>
      <c r="F538" s="120"/>
      <c r="G538" s="120"/>
      <c r="H538" s="121"/>
      <c r="I538" s="121"/>
      <c r="J538" s="121"/>
      <c r="K538" s="121"/>
      <c r="L538" s="121"/>
      <c r="M538" s="121"/>
      <c r="N538" s="121"/>
      <c r="O538" s="121"/>
      <c r="P538" s="121"/>
      <c r="Q538" s="121"/>
      <c r="R538" s="121"/>
      <c r="S538" s="121"/>
      <c r="T538" s="121"/>
      <c r="U538" s="121"/>
      <c r="V538" s="121"/>
      <c r="W538" s="121"/>
      <c r="X538" s="121"/>
      <c r="Y538" s="121"/>
    </row>
    <row r="539" ht="15.75" customHeight="1">
      <c r="A539" s="118"/>
      <c r="B539" s="119"/>
      <c r="C539" s="123"/>
      <c r="D539" s="124"/>
      <c r="E539" s="120"/>
      <c r="F539" s="120"/>
      <c r="G539" s="120"/>
      <c r="H539" s="121"/>
      <c r="I539" s="121"/>
      <c r="J539" s="121"/>
      <c r="K539" s="121"/>
      <c r="L539" s="121"/>
      <c r="M539" s="121"/>
      <c r="N539" s="121"/>
      <c r="O539" s="121"/>
      <c r="P539" s="121"/>
      <c r="Q539" s="121"/>
      <c r="R539" s="121"/>
      <c r="S539" s="121"/>
      <c r="T539" s="121"/>
      <c r="U539" s="121"/>
      <c r="V539" s="121"/>
      <c r="W539" s="121"/>
      <c r="X539" s="121"/>
      <c r="Y539" s="121"/>
    </row>
    <row r="540" ht="15.75" customHeight="1">
      <c r="A540" s="118"/>
      <c r="B540" s="119"/>
      <c r="C540" s="123"/>
      <c r="D540" s="124"/>
      <c r="E540" s="120"/>
      <c r="F540" s="120"/>
      <c r="G540" s="120"/>
      <c r="H540" s="121"/>
      <c r="I540" s="121"/>
      <c r="J540" s="121"/>
      <c r="K540" s="121"/>
      <c r="L540" s="121"/>
      <c r="M540" s="121"/>
      <c r="N540" s="121"/>
      <c r="O540" s="121"/>
      <c r="P540" s="121"/>
      <c r="Q540" s="121"/>
      <c r="R540" s="121"/>
      <c r="S540" s="121"/>
      <c r="T540" s="121"/>
      <c r="U540" s="121"/>
      <c r="V540" s="121"/>
      <c r="W540" s="121"/>
      <c r="X540" s="121"/>
      <c r="Y540" s="121"/>
    </row>
    <row r="541" ht="15.75" customHeight="1">
      <c r="A541" s="118"/>
      <c r="B541" s="119"/>
      <c r="C541" s="123"/>
      <c r="D541" s="124"/>
      <c r="E541" s="120"/>
      <c r="F541" s="120"/>
      <c r="G541" s="120"/>
      <c r="H541" s="121"/>
      <c r="I541" s="121"/>
      <c r="J541" s="121"/>
      <c r="K541" s="121"/>
      <c r="L541" s="121"/>
      <c r="M541" s="121"/>
      <c r="N541" s="121"/>
      <c r="O541" s="121"/>
      <c r="P541" s="121"/>
      <c r="Q541" s="121"/>
      <c r="R541" s="121"/>
      <c r="S541" s="121"/>
      <c r="T541" s="121"/>
      <c r="U541" s="121"/>
      <c r="V541" s="121"/>
      <c r="W541" s="121"/>
      <c r="X541" s="121"/>
      <c r="Y541" s="121"/>
    </row>
    <row r="542" ht="15.75" customHeight="1">
      <c r="A542" s="118"/>
      <c r="B542" s="119"/>
      <c r="C542" s="123"/>
      <c r="D542" s="124"/>
      <c r="E542" s="120"/>
      <c r="F542" s="120"/>
      <c r="G542" s="120"/>
      <c r="H542" s="121"/>
      <c r="I542" s="121"/>
      <c r="J542" s="121"/>
      <c r="K542" s="121"/>
      <c r="L542" s="121"/>
      <c r="M542" s="121"/>
      <c r="N542" s="121"/>
      <c r="O542" s="121"/>
      <c r="P542" s="121"/>
      <c r="Q542" s="121"/>
      <c r="R542" s="121"/>
      <c r="S542" s="121"/>
      <c r="T542" s="121"/>
      <c r="U542" s="121"/>
      <c r="V542" s="121"/>
      <c r="W542" s="121"/>
      <c r="X542" s="121"/>
      <c r="Y542" s="121"/>
    </row>
    <row r="543" ht="15.75" customHeight="1">
      <c r="A543" s="118"/>
      <c r="B543" s="119"/>
      <c r="C543" s="123"/>
      <c r="D543" s="124"/>
      <c r="E543" s="120"/>
      <c r="F543" s="120"/>
      <c r="G543" s="120"/>
      <c r="H543" s="121"/>
      <c r="I543" s="121"/>
      <c r="J543" s="121"/>
      <c r="K543" s="121"/>
      <c r="L543" s="121"/>
      <c r="M543" s="121"/>
      <c r="N543" s="121"/>
      <c r="O543" s="121"/>
      <c r="P543" s="121"/>
      <c r="Q543" s="121"/>
      <c r="R543" s="121"/>
      <c r="S543" s="121"/>
      <c r="T543" s="121"/>
      <c r="U543" s="121"/>
      <c r="V543" s="121"/>
      <c r="W543" s="121"/>
      <c r="X543" s="121"/>
      <c r="Y543" s="121"/>
    </row>
    <row r="544" ht="15.75" customHeight="1">
      <c r="A544" s="118"/>
      <c r="B544" s="119"/>
      <c r="C544" s="123"/>
      <c r="D544" s="124"/>
      <c r="E544" s="120"/>
      <c r="F544" s="120"/>
      <c r="G544" s="120"/>
      <c r="H544" s="121"/>
      <c r="I544" s="121"/>
      <c r="J544" s="121"/>
      <c r="K544" s="121"/>
      <c r="L544" s="121"/>
      <c r="M544" s="121"/>
      <c r="N544" s="121"/>
      <c r="O544" s="121"/>
      <c r="P544" s="121"/>
      <c r="Q544" s="121"/>
      <c r="R544" s="121"/>
      <c r="S544" s="121"/>
      <c r="T544" s="121"/>
      <c r="U544" s="121"/>
      <c r="V544" s="121"/>
      <c r="W544" s="121"/>
      <c r="X544" s="121"/>
      <c r="Y544" s="121"/>
    </row>
    <row r="545" ht="15.75" customHeight="1">
      <c r="A545" s="118"/>
      <c r="B545" s="119"/>
      <c r="C545" s="123"/>
      <c r="D545" s="124"/>
      <c r="E545" s="120"/>
      <c r="F545" s="120"/>
      <c r="G545" s="120"/>
      <c r="H545" s="121"/>
      <c r="I545" s="121"/>
      <c r="J545" s="121"/>
      <c r="K545" s="121"/>
      <c r="L545" s="121"/>
      <c r="M545" s="121"/>
      <c r="N545" s="121"/>
      <c r="O545" s="121"/>
      <c r="P545" s="121"/>
      <c r="Q545" s="121"/>
      <c r="R545" s="121"/>
      <c r="S545" s="121"/>
      <c r="T545" s="121"/>
      <c r="U545" s="121"/>
      <c r="V545" s="121"/>
      <c r="W545" s="121"/>
      <c r="X545" s="121"/>
      <c r="Y545" s="121"/>
    </row>
    <row r="546" ht="15.75" customHeight="1">
      <c r="A546" s="118"/>
      <c r="B546" s="119"/>
      <c r="C546" s="123"/>
      <c r="D546" s="124"/>
      <c r="E546" s="120"/>
      <c r="F546" s="120"/>
      <c r="G546" s="120"/>
      <c r="H546" s="121"/>
      <c r="I546" s="121"/>
      <c r="J546" s="121"/>
      <c r="K546" s="121"/>
      <c r="L546" s="121"/>
      <c r="M546" s="121"/>
      <c r="N546" s="121"/>
      <c r="O546" s="121"/>
      <c r="P546" s="121"/>
      <c r="Q546" s="121"/>
      <c r="R546" s="121"/>
      <c r="S546" s="121"/>
      <c r="T546" s="121"/>
      <c r="U546" s="121"/>
      <c r="V546" s="121"/>
      <c r="W546" s="121"/>
      <c r="X546" s="121"/>
      <c r="Y546" s="121"/>
    </row>
    <row r="547" ht="15.75" customHeight="1">
      <c r="A547" s="118"/>
      <c r="B547" s="119"/>
      <c r="C547" s="123"/>
      <c r="D547" s="124"/>
      <c r="E547" s="120"/>
      <c r="F547" s="120"/>
      <c r="G547" s="120"/>
      <c r="H547" s="121"/>
      <c r="I547" s="121"/>
      <c r="J547" s="121"/>
      <c r="K547" s="121"/>
      <c r="L547" s="121"/>
      <c r="M547" s="121"/>
      <c r="N547" s="121"/>
      <c r="O547" s="121"/>
      <c r="P547" s="121"/>
      <c r="Q547" s="121"/>
      <c r="R547" s="121"/>
      <c r="S547" s="121"/>
      <c r="T547" s="121"/>
      <c r="U547" s="121"/>
      <c r="V547" s="121"/>
      <c r="W547" s="121"/>
      <c r="X547" s="121"/>
      <c r="Y547" s="121"/>
    </row>
    <row r="548" ht="15.75" customHeight="1">
      <c r="A548" s="118"/>
      <c r="B548" s="119"/>
      <c r="C548" s="123"/>
      <c r="D548" s="124"/>
      <c r="E548" s="120"/>
      <c r="F548" s="120"/>
      <c r="G548" s="120"/>
      <c r="H548" s="121"/>
      <c r="I548" s="121"/>
      <c r="J548" s="121"/>
      <c r="K548" s="121"/>
      <c r="L548" s="121"/>
      <c r="M548" s="121"/>
      <c r="N548" s="121"/>
      <c r="O548" s="121"/>
      <c r="P548" s="121"/>
      <c r="Q548" s="121"/>
      <c r="R548" s="121"/>
      <c r="S548" s="121"/>
      <c r="T548" s="121"/>
      <c r="U548" s="121"/>
      <c r="V548" s="121"/>
      <c r="W548" s="121"/>
      <c r="X548" s="121"/>
      <c r="Y548" s="121"/>
    </row>
    <row r="549" ht="36.75" customHeight="1">
      <c r="A549" s="106" t="s">
        <v>58</v>
      </c>
      <c r="B549" s="107"/>
      <c r="C549" s="108" t="s">
        <v>59</v>
      </c>
      <c r="D549" s="109" t="s">
        <v>60</v>
      </c>
      <c r="E549" s="109" t="s">
        <v>61</v>
      </c>
      <c r="F549" s="109" t="s">
        <v>62</v>
      </c>
      <c r="G549" s="109" t="s">
        <v>63</v>
      </c>
      <c r="H549" s="110"/>
      <c r="I549" s="110"/>
      <c r="J549" s="110"/>
      <c r="K549" s="110"/>
      <c r="L549" s="110"/>
      <c r="M549" s="110"/>
      <c r="N549" s="110"/>
      <c r="O549" s="110"/>
      <c r="P549" s="110"/>
      <c r="Q549" s="110"/>
      <c r="R549" s="110"/>
      <c r="S549" s="110"/>
      <c r="T549" s="110"/>
      <c r="U549" s="110"/>
      <c r="V549" s="110"/>
      <c r="W549" s="110"/>
      <c r="X549" s="110"/>
      <c r="Y549" s="110"/>
    </row>
    <row r="550" ht="15.75" customHeight="1">
      <c r="A550" s="111"/>
      <c r="B550" s="112"/>
      <c r="C550" s="113"/>
      <c r="D550" s="124"/>
      <c r="E550" s="115" t="s">
        <v>83</v>
      </c>
      <c r="F550" s="116"/>
      <c r="G550" s="116"/>
      <c r="H550" s="117"/>
      <c r="I550" s="117"/>
      <c r="J550" s="117"/>
      <c r="K550" s="117"/>
      <c r="L550" s="117"/>
      <c r="M550" s="117"/>
      <c r="N550" s="117"/>
      <c r="O550" s="117"/>
      <c r="P550" s="117"/>
      <c r="Q550" s="117"/>
      <c r="R550" s="117"/>
      <c r="S550" s="117"/>
      <c r="T550" s="117"/>
      <c r="U550" s="117"/>
      <c r="V550" s="117"/>
      <c r="W550" s="117"/>
      <c r="X550" s="117"/>
      <c r="Y550" s="117"/>
    </row>
    <row r="551" ht="15.75" customHeight="1">
      <c r="A551" s="118"/>
      <c r="B551" s="119"/>
      <c r="C551" s="113"/>
      <c r="D551" s="124"/>
      <c r="E551" s="120"/>
      <c r="F551" s="120"/>
      <c r="G551" s="120"/>
      <c r="H551" s="121"/>
      <c r="I551" s="121"/>
      <c r="J551" s="121"/>
      <c r="K551" s="121"/>
      <c r="L551" s="121"/>
      <c r="M551" s="121"/>
      <c r="N551" s="121"/>
      <c r="O551" s="121"/>
      <c r="P551" s="121"/>
      <c r="Q551" s="121"/>
      <c r="R551" s="121"/>
      <c r="S551" s="121"/>
      <c r="T551" s="121"/>
      <c r="U551" s="121"/>
      <c r="V551" s="121"/>
      <c r="W551" s="121"/>
      <c r="X551" s="121"/>
      <c r="Y551" s="121"/>
    </row>
    <row r="552" ht="15.75" customHeight="1">
      <c r="A552" s="118"/>
      <c r="B552" s="119"/>
      <c r="C552" s="123"/>
      <c r="D552" s="124"/>
      <c r="E552" s="120"/>
      <c r="F552" s="120"/>
      <c r="G552" s="120"/>
      <c r="H552" s="121"/>
      <c r="I552" s="121"/>
      <c r="J552" s="121"/>
      <c r="K552" s="121"/>
      <c r="L552" s="121"/>
      <c r="M552" s="121"/>
      <c r="N552" s="121"/>
      <c r="O552" s="121"/>
      <c r="P552" s="121"/>
      <c r="Q552" s="121"/>
      <c r="R552" s="121"/>
      <c r="S552" s="121"/>
      <c r="T552" s="121"/>
      <c r="U552" s="121"/>
      <c r="V552" s="121"/>
      <c r="W552" s="121"/>
      <c r="X552" s="121"/>
      <c r="Y552" s="121"/>
    </row>
    <row r="553" ht="15.75" customHeight="1">
      <c r="A553" s="118"/>
      <c r="B553" s="119"/>
      <c r="C553" s="123"/>
      <c r="D553" s="124"/>
      <c r="E553" s="120"/>
      <c r="F553" s="120"/>
      <c r="G553" s="120"/>
      <c r="H553" s="121"/>
      <c r="I553" s="121"/>
      <c r="J553" s="121"/>
      <c r="K553" s="121"/>
      <c r="L553" s="121"/>
      <c r="M553" s="121"/>
      <c r="N553" s="121"/>
      <c r="O553" s="121"/>
      <c r="P553" s="121"/>
      <c r="Q553" s="121"/>
      <c r="R553" s="121"/>
      <c r="S553" s="121"/>
      <c r="T553" s="121"/>
      <c r="U553" s="121"/>
      <c r="V553" s="121"/>
      <c r="W553" s="121"/>
      <c r="X553" s="121"/>
      <c r="Y553" s="121"/>
    </row>
    <row r="554" ht="15.75" customHeight="1">
      <c r="A554" s="118"/>
      <c r="B554" s="119"/>
      <c r="C554" s="123"/>
      <c r="D554" s="124"/>
      <c r="E554" s="120"/>
      <c r="F554" s="120"/>
      <c r="G554" s="120"/>
      <c r="H554" s="121"/>
      <c r="I554" s="121"/>
      <c r="J554" s="121"/>
      <c r="K554" s="121"/>
      <c r="L554" s="121"/>
      <c r="M554" s="121"/>
      <c r="N554" s="121"/>
      <c r="O554" s="121"/>
      <c r="P554" s="121"/>
      <c r="Q554" s="121"/>
      <c r="R554" s="121"/>
      <c r="S554" s="121"/>
      <c r="T554" s="121"/>
      <c r="U554" s="121"/>
      <c r="V554" s="121"/>
      <c r="W554" s="121"/>
      <c r="X554" s="121"/>
      <c r="Y554" s="121"/>
    </row>
    <row r="555" ht="15.75" customHeight="1">
      <c r="A555" s="118"/>
      <c r="B555" s="119"/>
      <c r="C555" s="123"/>
      <c r="D555" s="124"/>
      <c r="E555" s="120"/>
      <c r="F555" s="120"/>
      <c r="G555" s="120"/>
      <c r="H555" s="121"/>
      <c r="I555" s="121"/>
      <c r="J555" s="121"/>
      <c r="K555" s="121"/>
      <c r="L555" s="121"/>
      <c r="M555" s="121"/>
      <c r="N555" s="121"/>
      <c r="O555" s="121"/>
      <c r="P555" s="121"/>
      <c r="Q555" s="121"/>
      <c r="R555" s="121"/>
      <c r="S555" s="121"/>
      <c r="T555" s="121"/>
      <c r="U555" s="121"/>
      <c r="V555" s="121"/>
      <c r="W555" s="121"/>
      <c r="X555" s="121"/>
      <c r="Y555" s="121"/>
    </row>
    <row r="556" ht="15.75" customHeight="1">
      <c r="A556" s="118"/>
      <c r="B556" s="119"/>
      <c r="C556" s="123"/>
      <c r="D556" s="124"/>
      <c r="E556" s="120"/>
      <c r="F556" s="120"/>
      <c r="G556" s="120"/>
      <c r="H556" s="121"/>
      <c r="I556" s="121"/>
      <c r="J556" s="121"/>
      <c r="K556" s="121"/>
      <c r="L556" s="121"/>
      <c r="M556" s="121"/>
      <c r="N556" s="121"/>
      <c r="O556" s="121"/>
      <c r="P556" s="121"/>
      <c r="Q556" s="121"/>
      <c r="R556" s="121"/>
      <c r="S556" s="121"/>
      <c r="T556" s="121"/>
      <c r="U556" s="121"/>
      <c r="V556" s="121"/>
      <c r="W556" s="121"/>
      <c r="X556" s="121"/>
      <c r="Y556" s="121"/>
    </row>
    <row r="557" ht="15.75" customHeight="1">
      <c r="A557" s="118"/>
      <c r="B557" s="119"/>
      <c r="C557" s="123"/>
      <c r="D557" s="124"/>
      <c r="E557" s="120"/>
      <c r="F557" s="120"/>
      <c r="G557" s="120"/>
      <c r="H557" s="121"/>
      <c r="I557" s="121"/>
      <c r="J557" s="121"/>
      <c r="K557" s="121"/>
      <c r="L557" s="121"/>
      <c r="M557" s="121"/>
      <c r="N557" s="121"/>
      <c r="O557" s="121"/>
      <c r="P557" s="121"/>
      <c r="Q557" s="121"/>
      <c r="R557" s="121"/>
      <c r="S557" s="121"/>
      <c r="T557" s="121"/>
      <c r="U557" s="121"/>
      <c r="V557" s="121"/>
      <c r="W557" s="121"/>
      <c r="X557" s="121"/>
      <c r="Y557" s="121"/>
    </row>
    <row r="558" ht="15.75" customHeight="1">
      <c r="A558" s="118"/>
      <c r="B558" s="119"/>
      <c r="C558" s="123"/>
      <c r="D558" s="124"/>
      <c r="E558" s="120"/>
      <c r="F558" s="120"/>
      <c r="G558" s="120"/>
      <c r="H558" s="121"/>
      <c r="I558" s="121"/>
      <c r="J558" s="121"/>
      <c r="K558" s="121"/>
      <c r="L558" s="121"/>
      <c r="M558" s="121"/>
      <c r="N558" s="121"/>
      <c r="O558" s="121"/>
      <c r="P558" s="121"/>
      <c r="Q558" s="121"/>
      <c r="R558" s="121"/>
      <c r="S558" s="121"/>
      <c r="T558" s="121"/>
      <c r="U558" s="121"/>
      <c r="V558" s="121"/>
      <c r="W558" s="121"/>
      <c r="X558" s="121"/>
      <c r="Y558" s="121"/>
    </row>
    <row r="559" ht="15.75" customHeight="1">
      <c r="A559" s="118"/>
      <c r="B559" s="119"/>
      <c r="C559" s="123"/>
      <c r="D559" s="124"/>
      <c r="E559" s="120"/>
      <c r="F559" s="120"/>
      <c r="G559" s="120"/>
      <c r="H559" s="121"/>
      <c r="I559" s="121"/>
      <c r="J559" s="121"/>
      <c r="K559" s="121"/>
      <c r="L559" s="121"/>
      <c r="M559" s="121"/>
      <c r="N559" s="121"/>
      <c r="O559" s="121"/>
      <c r="P559" s="121"/>
      <c r="Q559" s="121"/>
      <c r="R559" s="121"/>
      <c r="S559" s="121"/>
      <c r="T559" s="121"/>
      <c r="U559" s="121"/>
      <c r="V559" s="121"/>
      <c r="W559" s="121"/>
      <c r="X559" s="121"/>
      <c r="Y559" s="121"/>
    </row>
    <row r="560" ht="15.75" customHeight="1">
      <c r="A560" s="118"/>
      <c r="B560" s="119"/>
      <c r="C560" s="123"/>
      <c r="D560" s="124"/>
      <c r="E560" s="120"/>
      <c r="F560" s="120"/>
      <c r="G560" s="120"/>
      <c r="H560" s="121"/>
      <c r="I560" s="121"/>
      <c r="J560" s="121"/>
      <c r="K560" s="121"/>
      <c r="L560" s="121"/>
      <c r="M560" s="121"/>
      <c r="N560" s="121"/>
      <c r="O560" s="121"/>
      <c r="P560" s="121"/>
      <c r="Q560" s="121"/>
      <c r="R560" s="121"/>
      <c r="S560" s="121"/>
      <c r="T560" s="121"/>
      <c r="U560" s="121"/>
      <c r="V560" s="121"/>
      <c r="W560" s="121"/>
      <c r="X560" s="121"/>
      <c r="Y560" s="121"/>
    </row>
    <row r="561" ht="15.75" customHeight="1">
      <c r="A561" s="118"/>
      <c r="B561" s="119"/>
      <c r="C561" s="123"/>
      <c r="D561" s="124"/>
      <c r="E561" s="120"/>
      <c r="F561" s="120"/>
      <c r="G561" s="120"/>
      <c r="H561" s="121"/>
      <c r="I561" s="121"/>
      <c r="J561" s="121"/>
      <c r="K561" s="121"/>
      <c r="L561" s="121"/>
      <c r="M561" s="121"/>
      <c r="N561" s="121"/>
      <c r="O561" s="121"/>
      <c r="P561" s="121"/>
      <c r="Q561" s="121"/>
      <c r="R561" s="121"/>
      <c r="S561" s="121"/>
      <c r="T561" s="121"/>
      <c r="U561" s="121"/>
      <c r="V561" s="121"/>
      <c r="W561" s="121"/>
      <c r="X561" s="121"/>
      <c r="Y561" s="121"/>
    </row>
    <row r="562" ht="15.75" customHeight="1">
      <c r="A562" s="118"/>
      <c r="B562" s="119"/>
      <c r="C562" s="123"/>
      <c r="D562" s="124"/>
      <c r="E562" s="120"/>
      <c r="F562" s="120"/>
      <c r="G562" s="120"/>
      <c r="H562" s="121"/>
      <c r="I562" s="121"/>
      <c r="J562" s="121"/>
      <c r="K562" s="121"/>
      <c r="L562" s="121"/>
      <c r="M562" s="121"/>
      <c r="N562" s="121"/>
      <c r="O562" s="121"/>
      <c r="P562" s="121"/>
      <c r="Q562" s="121"/>
      <c r="R562" s="121"/>
      <c r="S562" s="121"/>
      <c r="T562" s="121"/>
      <c r="U562" s="121"/>
      <c r="V562" s="121"/>
      <c r="W562" s="121"/>
      <c r="X562" s="121"/>
      <c r="Y562" s="121"/>
    </row>
    <row r="563" ht="15.75" customHeight="1">
      <c r="A563" s="118"/>
      <c r="B563" s="119"/>
      <c r="C563" s="123"/>
      <c r="D563" s="124"/>
      <c r="E563" s="120"/>
      <c r="F563" s="120"/>
      <c r="G563" s="120"/>
      <c r="H563" s="121"/>
      <c r="I563" s="121"/>
      <c r="J563" s="121"/>
      <c r="K563" s="121"/>
      <c r="L563" s="121"/>
      <c r="M563" s="121"/>
      <c r="N563" s="121"/>
      <c r="O563" s="121"/>
      <c r="P563" s="121"/>
      <c r="Q563" s="121"/>
      <c r="R563" s="121"/>
      <c r="S563" s="121"/>
      <c r="T563" s="121"/>
      <c r="U563" s="121"/>
      <c r="V563" s="121"/>
      <c r="W563" s="121"/>
      <c r="X563" s="121"/>
      <c r="Y563" s="121"/>
    </row>
    <row r="564" ht="15.75" customHeight="1">
      <c r="A564" s="118"/>
      <c r="B564" s="119"/>
      <c r="C564" s="123"/>
      <c r="D564" s="124"/>
      <c r="E564" s="120"/>
      <c r="F564" s="120"/>
      <c r="G564" s="120"/>
      <c r="H564" s="121"/>
      <c r="I564" s="121"/>
      <c r="J564" s="121"/>
      <c r="K564" s="121"/>
      <c r="L564" s="121"/>
      <c r="M564" s="121"/>
      <c r="N564" s="121"/>
      <c r="O564" s="121"/>
      <c r="P564" s="121"/>
      <c r="Q564" s="121"/>
      <c r="R564" s="121"/>
      <c r="S564" s="121"/>
      <c r="T564" s="121"/>
      <c r="U564" s="121"/>
      <c r="V564" s="121"/>
      <c r="W564" s="121"/>
      <c r="X564" s="121"/>
      <c r="Y564" s="121"/>
    </row>
    <row r="565" ht="36.75" customHeight="1">
      <c r="A565" s="125" t="s">
        <v>84</v>
      </c>
      <c r="B565" s="126"/>
      <c r="C565" s="108" t="s">
        <v>85</v>
      </c>
      <c r="D565" s="109" t="s">
        <v>86</v>
      </c>
      <c r="E565" s="109" t="s">
        <v>87</v>
      </c>
      <c r="F565" s="110" t="s">
        <v>88</v>
      </c>
      <c r="G565" s="110" t="s">
        <v>89</v>
      </c>
      <c r="H565" s="110"/>
      <c r="I565" s="110"/>
      <c r="J565" s="110"/>
      <c r="K565" s="110"/>
      <c r="L565" s="110"/>
      <c r="M565" s="110"/>
      <c r="N565" s="110"/>
      <c r="O565" s="110"/>
      <c r="P565" s="110"/>
      <c r="Q565" s="110"/>
      <c r="R565" s="110"/>
      <c r="S565" s="110"/>
      <c r="T565" s="110"/>
      <c r="U565" s="110"/>
      <c r="V565" s="110"/>
      <c r="W565" s="110"/>
      <c r="X565" s="110"/>
      <c r="Y565" s="110"/>
    </row>
    <row r="566" ht="15.75" customHeight="1">
      <c r="A566" s="111"/>
      <c r="B566" s="112"/>
      <c r="C566" s="113"/>
      <c r="D566" s="124"/>
      <c r="E566" s="115" t="s">
        <v>83</v>
      </c>
      <c r="F566" s="116"/>
      <c r="G566" s="116"/>
      <c r="H566" s="117"/>
      <c r="I566" s="117"/>
      <c r="J566" s="117"/>
      <c r="K566" s="117"/>
      <c r="L566" s="117"/>
      <c r="M566" s="117"/>
      <c r="N566" s="117"/>
      <c r="O566" s="117"/>
      <c r="P566" s="117"/>
      <c r="Q566" s="117"/>
      <c r="R566" s="117"/>
      <c r="S566" s="117"/>
      <c r="T566" s="117"/>
      <c r="U566" s="117"/>
      <c r="V566" s="117"/>
      <c r="W566" s="117"/>
      <c r="X566" s="117"/>
      <c r="Y566" s="117"/>
    </row>
    <row r="567" ht="15.75" customHeight="1">
      <c r="A567" s="118"/>
      <c r="B567" s="119"/>
      <c r="C567" s="113"/>
      <c r="D567" s="124"/>
      <c r="E567" s="120"/>
      <c r="F567" s="120"/>
      <c r="G567" s="120"/>
      <c r="H567" s="121"/>
      <c r="I567" s="121"/>
      <c r="J567" s="121"/>
      <c r="K567" s="121"/>
      <c r="L567" s="121"/>
      <c r="M567" s="121"/>
      <c r="N567" s="121"/>
      <c r="O567" s="121"/>
      <c r="P567" s="121"/>
      <c r="Q567" s="121"/>
      <c r="R567" s="121"/>
      <c r="S567" s="121"/>
      <c r="T567" s="121"/>
      <c r="U567" s="121"/>
      <c r="V567" s="121"/>
      <c r="W567" s="121"/>
      <c r="X567" s="121"/>
      <c r="Y567" s="121"/>
    </row>
    <row r="568" ht="15.75" customHeight="1">
      <c r="A568" s="118"/>
      <c r="B568" s="119"/>
      <c r="C568" s="123"/>
      <c r="D568" s="124"/>
      <c r="E568" s="120"/>
      <c r="F568" s="120"/>
      <c r="G568" s="120"/>
      <c r="H568" s="121"/>
      <c r="I568" s="121"/>
      <c r="J568" s="121"/>
      <c r="K568" s="121"/>
      <c r="L568" s="121"/>
      <c r="M568" s="121"/>
      <c r="N568" s="121"/>
      <c r="O568" s="121"/>
      <c r="P568" s="121"/>
      <c r="Q568" s="121"/>
      <c r="R568" s="121"/>
      <c r="S568" s="121"/>
      <c r="T568" s="121"/>
      <c r="U568" s="121"/>
      <c r="V568" s="121"/>
      <c r="W568" s="121"/>
      <c r="X568" s="121"/>
      <c r="Y568" s="121"/>
    </row>
    <row r="569" ht="15.75" customHeight="1">
      <c r="A569" s="118"/>
      <c r="B569" s="119"/>
      <c r="C569" s="123"/>
      <c r="D569" s="124"/>
      <c r="E569" s="120"/>
      <c r="F569" s="120"/>
      <c r="G569" s="120"/>
      <c r="H569" s="121"/>
      <c r="I569" s="121"/>
      <c r="J569" s="121"/>
      <c r="K569" s="121"/>
      <c r="L569" s="121"/>
      <c r="M569" s="121"/>
      <c r="N569" s="121"/>
      <c r="O569" s="121"/>
      <c r="P569" s="121"/>
      <c r="Q569" s="121"/>
      <c r="R569" s="121"/>
      <c r="S569" s="121"/>
      <c r="T569" s="121"/>
      <c r="U569" s="121"/>
      <c r="V569" s="121"/>
      <c r="W569" s="121"/>
      <c r="X569" s="121"/>
      <c r="Y569" s="121"/>
    </row>
    <row r="570" ht="15.75" customHeight="1">
      <c r="A570" s="118"/>
      <c r="B570" s="119"/>
      <c r="C570" s="123"/>
      <c r="D570" s="124"/>
      <c r="E570" s="120"/>
      <c r="F570" s="120"/>
      <c r="G570" s="120"/>
      <c r="H570" s="121"/>
      <c r="I570" s="121"/>
      <c r="J570" s="121"/>
      <c r="K570" s="121"/>
      <c r="L570" s="121"/>
      <c r="M570" s="121"/>
      <c r="N570" s="121"/>
      <c r="O570" s="121"/>
      <c r="P570" s="121"/>
      <c r="Q570" s="121"/>
      <c r="R570" s="121"/>
      <c r="S570" s="121"/>
      <c r="T570" s="121"/>
      <c r="U570" s="121"/>
      <c r="V570" s="121"/>
      <c r="W570" s="121"/>
      <c r="X570" s="121"/>
      <c r="Y570" s="121"/>
    </row>
    <row r="571" ht="15.75" customHeight="1">
      <c r="A571" s="118"/>
      <c r="B571" s="119"/>
      <c r="C571" s="123"/>
      <c r="D571" s="124"/>
      <c r="E571" s="120"/>
      <c r="F571" s="120"/>
      <c r="G571" s="120"/>
      <c r="H571" s="121"/>
      <c r="I571" s="121"/>
      <c r="J571" s="121"/>
      <c r="K571" s="121"/>
      <c r="L571" s="121"/>
      <c r="M571" s="121"/>
      <c r="N571" s="121"/>
      <c r="O571" s="121"/>
      <c r="P571" s="121"/>
      <c r="Q571" s="121"/>
      <c r="R571" s="121"/>
      <c r="S571" s="121"/>
      <c r="T571" s="121"/>
      <c r="U571" s="121"/>
      <c r="V571" s="121"/>
      <c r="W571" s="121"/>
      <c r="X571" s="121"/>
      <c r="Y571" s="121"/>
    </row>
    <row r="572" ht="15.75" customHeight="1">
      <c r="A572" s="118"/>
      <c r="B572" s="119"/>
      <c r="C572" s="123"/>
      <c r="D572" s="124"/>
      <c r="E572" s="120"/>
      <c r="F572" s="120"/>
      <c r="G572" s="120"/>
      <c r="H572" s="121"/>
      <c r="I572" s="121"/>
      <c r="J572" s="121"/>
      <c r="K572" s="121"/>
      <c r="L572" s="121"/>
      <c r="M572" s="121"/>
      <c r="N572" s="121"/>
      <c r="O572" s="121"/>
      <c r="P572" s="121"/>
      <c r="Q572" s="121"/>
      <c r="R572" s="121"/>
      <c r="S572" s="121"/>
      <c r="T572" s="121"/>
      <c r="U572" s="121"/>
      <c r="V572" s="121"/>
      <c r="W572" s="121"/>
      <c r="X572" s="121"/>
      <c r="Y572" s="121"/>
    </row>
    <row r="573" ht="15.75" customHeight="1">
      <c r="A573" s="118"/>
      <c r="B573" s="119"/>
      <c r="C573" s="123"/>
      <c r="D573" s="124"/>
      <c r="E573" s="120"/>
      <c r="F573" s="120"/>
      <c r="G573" s="120"/>
      <c r="H573" s="121"/>
      <c r="I573" s="121"/>
      <c r="J573" s="121"/>
      <c r="K573" s="121"/>
      <c r="L573" s="121"/>
      <c r="M573" s="121"/>
      <c r="N573" s="121"/>
      <c r="O573" s="121"/>
      <c r="P573" s="121"/>
      <c r="Q573" s="121"/>
      <c r="R573" s="121"/>
      <c r="S573" s="121"/>
      <c r="T573" s="121"/>
      <c r="U573" s="121"/>
      <c r="V573" s="121"/>
      <c r="W573" s="121"/>
      <c r="X573" s="121"/>
      <c r="Y573" s="121"/>
    </row>
    <row r="574" ht="15.75" customHeight="1">
      <c r="A574" s="118"/>
      <c r="B574" s="119"/>
      <c r="C574" s="123"/>
      <c r="D574" s="124"/>
      <c r="E574" s="120"/>
      <c r="F574" s="120"/>
      <c r="G574" s="120"/>
      <c r="H574" s="121"/>
      <c r="I574" s="121"/>
      <c r="J574" s="121"/>
      <c r="K574" s="121"/>
      <c r="L574" s="121"/>
      <c r="M574" s="121"/>
      <c r="N574" s="121"/>
      <c r="O574" s="121"/>
      <c r="P574" s="121"/>
      <c r="Q574" s="121"/>
      <c r="R574" s="121"/>
      <c r="S574" s="121"/>
      <c r="T574" s="121"/>
      <c r="U574" s="121"/>
      <c r="V574" s="121"/>
      <c r="W574" s="121"/>
      <c r="X574" s="121"/>
      <c r="Y574" s="121"/>
    </row>
    <row r="575" ht="15.75" customHeight="1">
      <c r="A575" s="118"/>
      <c r="B575" s="119"/>
      <c r="C575" s="123"/>
      <c r="D575" s="124"/>
      <c r="E575" s="120"/>
      <c r="F575" s="120"/>
      <c r="G575" s="120"/>
      <c r="H575" s="121"/>
      <c r="I575" s="121"/>
      <c r="J575" s="121"/>
      <c r="K575" s="121"/>
      <c r="L575" s="121"/>
      <c r="M575" s="121"/>
      <c r="N575" s="121"/>
      <c r="O575" s="121"/>
      <c r="P575" s="121"/>
      <c r="Q575" s="121"/>
      <c r="R575" s="121"/>
      <c r="S575" s="121"/>
      <c r="T575" s="121"/>
      <c r="U575" s="121"/>
      <c r="V575" s="121"/>
      <c r="W575" s="121"/>
      <c r="X575" s="121"/>
      <c r="Y575" s="121"/>
    </row>
    <row r="576" ht="15.75" customHeight="1">
      <c r="A576" s="118"/>
      <c r="B576" s="119"/>
      <c r="C576" s="123"/>
      <c r="D576" s="124"/>
      <c r="E576" s="120"/>
      <c r="F576" s="120"/>
      <c r="G576" s="120"/>
      <c r="H576" s="121"/>
      <c r="I576" s="121"/>
      <c r="J576" s="121"/>
      <c r="K576" s="121"/>
      <c r="L576" s="121"/>
      <c r="M576" s="121"/>
      <c r="N576" s="121"/>
      <c r="O576" s="121"/>
      <c r="P576" s="121"/>
      <c r="Q576" s="121"/>
      <c r="R576" s="121"/>
      <c r="S576" s="121"/>
      <c r="T576" s="121"/>
      <c r="U576" s="121"/>
      <c r="V576" s="121"/>
      <c r="W576" s="121"/>
      <c r="X576" s="121"/>
      <c r="Y576" s="121"/>
    </row>
    <row r="577" ht="15.75" customHeight="1">
      <c r="A577" s="118"/>
      <c r="B577" s="119"/>
      <c r="C577" s="123"/>
      <c r="D577" s="124"/>
      <c r="E577" s="120"/>
      <c r="F577" s="120"/>
      <c r="G577" s="120"/>
      <c r="H577" s="121"/>
      <c r="I577" s="121"/>
      <c r="J577" s="121"/>
      <c r="K577" s="121"/>
      <c r="L577" s="121"/>
      <c r="M577" s="121"/>
      <c r="N577" s="121"/>
      <c r="O577" s="121"/>
      <c r="P577" s="121"/>
      <c r="Q577" s="121"/>
      <c r="R577" s="121"/>
      <c r="S577" s="121"/>
      <c r="T577" s="121"/>
      <c r="U577" s="121"/>
      <c r="V577" s="121"/>
      <c r="W577" s="121"/>
      <c r="X577" s="121"/>
      <c r="Y577" s="121"/>
    </row>
    <row r="578" ht="15.75" customHeight="1">
      <c r="A578" s="118"/>
      <c r="B578" s="119"/>
      <c r="C578" s="123"/>
      <c r="D578" s="124"/>
      <c r="E578" s="120"/>
      <c r="F578" s="120"/>
      <c r="G578" s="120"/>
      <c r="H578" s="121"/>
      <c r="I578" s="121"/>
      <c r="J578" s="121"/>
      <c r="K578" s="121"/>
      <c r="L578" s="121"/>
      <c r="M578" s="121"/>
      <c r="N578" s="121"/>
      <c r="O578" s="121"/>
      <c r="P578" s="121"/>
      <c r="Q578" s="121"/>
      <c r="R578" s="121"/>
      <c r="S578" s="121"/>
      <c r="T578" s="121"/>
      <c r="U578" s="121"/>
      <c r="V578" s="121"/>
      <c r="W578" s="121"/>
      <c r="X578" s="121"/>
      <c r="Y578" s="121"/>
    </row>
    <row r="579" ht="15.75" customHeight="1">
      <c r="A579" s="118"/>
      <c r="B579" s="119"/>
      <c r="C579" s="123"/>
      <c r="D579" s="124"/>
      <c r="E579" s="120"/>
      <c r="F579" s="120"/>
      <c r="G579" s="120"/>
      <c r="H579" s="121"/>
      <c r="I579" s="121"/>
      <c r="J579" s="121"/>
      <c r="K579" s="121"/>
      <c r="L579" s="121"/>
      <c r="M579" s="121"/>
      <c r="N579" s="121"/>
      <c r="O579" s="121"/>
      <c r="P579" s="121"/>
      <c r="Q579" s="121"/>
      <c r="R579" s="121"/>
      <c r="S579" s="121"/>
      <c r="T579" s="121"/>
      <c r="U579" s="121"/>
      <c r="V579" s="121"/>
      <c r="W579" s="121"/>
      <c r="X579" s="121"/>
      <c r="Y579" s="121"/>
    </row>
    <row r="580" ht="15.75" customHeight="1">
      <c r="A580" s="118"/>
      <c r="B580" s="119"/>
      <c r="C580" s="123"/>
      <c r="D580" s="124"/>
      <c r="E580" s="120"/>
      <c r="F580" s="120"/>
      <c r="G580" s="120"/>
      <c r="H580" s="121"/>
      <c r="I580" s="121"/>
      <c r="J580" s="121"/>
      <c r="K580" s="121"/>
      <c r="L580" s="121"/>
      <c r="M580" s="121"/>
      <c r="N580" s="121"/>
      <c r="O580" s="121"/>
      <c r="P580" s="121"/>
      <c r="Q580" s="121"/>
      <c r="R580" s="121"/>
      <c r="S580" s="121"/>
      <c r="T580" s="121"/>
      <c r="U580" s="121"/>
      <c r="V580" s="121"/>
      <c r="W580" s="121"/>
      <c r="X580" s="121"/>
      <c r="Y580" s="121"/>
    </row>
    <row r="581" ht="36.75" customHeight="1">
      <c r="A581" s="106" t="s">
        <v>84</v>
      </c>
      <c r="B581" s="127"/>
      <c r="C581" s="108" t="s">
        <v>85</v>
      </c>
      <c r="D581" s="109" t="s">
        <v>86</v>
      </c>
      <c r="E581" s="109" t="s">
        <v>87</v>
      </c>
      <c r="F581" s="109" t="s">
        <v>88</v>
      </c>
      <c r="G581" s="109" t="s">
        <v>89</v>
      </c>
      <c r="H581" s="110"/>
      <c r="I581" s="110"/>
      <c r="J581" s="110"/>
      <c r="K581" s="110"/>
      <c r="L581" s="110"/>
      <c r="M581" s="110"/>
      <c r="N581" s="110"/>
      <c r="O581" s="110"/>
      <c r="P581" s="110"/>
      <c r="Q581" s="110"/>
      <c r="R581" s="110"/>
      <c r="S581" s="110"/>
      <c r="T581" s="110"/>
      <c r="U581" s="110"/>
      <c r="V581" s="110"/>
      <c r="W581" s="110"/>
      <c r="X581" s="110"/>
      <c r="Y581" s="110"/>
    </row>
    <row r="582" ht="15.75" customHeight="1">
      <c r="A582" s="111"/>
      <c r="B582" s="112"/>
      <c r="C582" s="113"/>
      <c r="D582" s="124"/>
      <c r="E582" s="115" t="s">
        <v>83</v>
      </c>
      <c r="F582" s="116"/>
      <c r="G582" s="116"/>
      <c r="H582" s="117"/>
      <c r="I582" s="117"/>
      <c r="J582" s="117"/>
      <c r="K582" s="117"/>
      <c r="L582" s="117"/>
      <c r="M582" s="117"/>
      <c r="N582" s="117"/>
      <c r="O582" s="117"/>
      <c r="P582" s="117"/>
      <c r="Q582" s="117"/>
      <c r="R582" s="117"/>
      <c r="S582" s="117"/>
      <c r="T582" s="117"/>
      <c r="U582" s="117"/>
      <c r="V582" s="117"/>
      <c r="W582" s="117"/>
      <c r="X582" s="117"/>
      <c r="Y582" s="117"/>
    </row>
    <row r="583" ht="15.75" customHeight="1">
      <c r="A583" s="118"/>
      <c r="B583" s="119"/>
      <c r="C583" s="113"/>
      <c r="D583" s="124"/>
      <c r="E583" s="120"/>
      <c r="F583" s="120"/>
      <c r="G583" s="120"/>
      <c r="H583" s="121"/>
      <c r="I583" s="121"/>
      <c r="J583" s="121"/>
      <c r="K583" s="121"/>
      <c r="L583" s="121"/>
      <c r="M583" s="121"/>
      <c r="N583" s="121"/>
      <c r="O583" s="121"/>
      <c r="P583" s="121"/>
      <c r="Q583" s="121"/>
      <c r="R583" s="121"/>
      <c r="S583" s="121"/>
      <c r="T583" s="121"/>
      <c r="U583" s="121"/>
      <c r="V583" s="121"/>
      <c r="W583" s="121"/>
      <c r="X583" s="121"/>
      <c r="Y583" s="121"/>
    </row>
    <row r="584" ht="15.75" customHeight="1">
      <c r="A584" s="118"/>
      <c r="B584" s="119"/>
      <c r="C584" s="123"/>
      <c r="D584" s="124"/>
      <c r="E584" s="120"/>
      <c r="F584" s="120"/>
      <c r="G584" s="120"/>
      <c r="H584" s="121"/>
      <c r="I584" s="121"/>
      <c r="J584" s="121"/>
      <c r="K584" s="121"/>
      <c r="L584" s="121"/>
      <c r="M584" s="121"/>
      <c r="N584" s="121"/>
      <c r="O584" s="121"/>
      <c r="P584" s="121"/>
      <c r="Q584" s="121"/>
      <c r="R584" s="121"/>
      <c r="S584" s="121"/>
      <c r="T584" s="121"/>
      <c r="U584" s="121"/>
      <c r="V584" s="121"/>
      <c r="W584" s="121"/>
      <c r="X584" s="121"/>
      <c r="Y584" s="121"/>
    </row>
    <row r="585" ht="15.75" customHeight="1">
      <c r="A585" s="118"/>
      <c r="B585" s="119"/>
      <c r="C585" s="123"/>
      <c r="D585" s="124"/>
      <c r="E585" s="120"/>
      <c r="F585" s="120"/>
      <c r="G585" s="120"/>
      <c r="H585" s="121"/>
      <c r="I585" s="121"/>
      <c r="J585" s="121"/>
      <c r="K585" s="121"/>
      <c r="L585" s="121"/>
      <c r="M585" s="121"/>
      <c r="N585" s="121"/>
      <c r="O585" s="121"/>
      <c r="P585" s="121"/>
      <c r="Q585" s="121"/>
      <c r="R585" s="121"/>
      <c r="S585" s="121"/>
      <c r="T585" s="121"/>
      <c r="U585" s="121"/>
      <c r="V585" s="121"/>
      <c r="W585" s="121"/>
      <c r="X585" s="121"/>
      <c r="Y585" s="121"/>
    </row>
    <row r="586" ht="15.75" customHeight="1">
      <c r="A586" s="118"/>
      <c r="B586" s="119"/>
      <c r="C586" s="123"/>
      <c r="D586" s="124"/>
      <c r="E586" s="120"/>
      <c r="F586" s="120"/>
      <c r="G586" s="120"/>
      <c r="H586" s="121"/>
      <c r="I586" s="121"/>
      <c r="J586" s="121"/>
      <c r="K586" s="121"/>
      <c r="L586" s="121"/>
      <c r="M586" s="121"/>
      <c r="N586" s="121"/>
      <c r="O586" s="121"/>
      <c r="P586" s="121"/>
      <c r="Q586" s="121"/>
      <c r="R586" s="121"/>
      <c r="S586" s="121"/>
      <c r="T586" s="121"/>
      <c r="U586" s="121"/>
      <c r="V586" s="121"/>
      <c r="W586" s="121"/>
      <c r="X586" s="121"/>
      <c r="Y586" s="121"/>
    </row>
    <row r="587" ht="15.75" customHeight="1">
      <c r="A587" s="118"/>
      <c r="B587" s="119"/>
      <c r="C587" s="123"/>
      <c r="D587" s="124"/>
      <c r="E587" s="120"/>
      <c r="F587" s="120"/>
      <c r="G587" s="120"/>
      <c r="H587" s="121"/>
      <c r="I587" s="121"/>
      <c r="J587" s="121"/>
      <c r="K587" s="121"/>
      <c r="L587" s="121"/>
      <c r="M587" s="121"/>
      <c r="N587" s="121"/>
      <c r="O587" s="121"/>
      <c r="P587" s="121"/>
      <c r="Q587" s="121"/>
      <c r="R587" s="121"/>
      <c r="S587" s="121"/>
      <c r="T587" s="121"/>
      <c r="U587" s="121"/>
      <c r="V587" s="121"/>
      <c r="W587" s="121"/>
      <c r="X587" s="121"/>
      <c r="Y587" s="121"/>
    </row>
    <row r="588" ht="15.75" customHeight="1">
      <c r="A588" s="118"/>
      <c r="B588" s="119"/>
      <c r="C588" s="123"/>
      <c r="D588" s="124"/>
      <c r="E588" s="120"/>
      <c r="F588" s="120"/>
      <c r="G588" s="120"/>
      <c r="H588" s="121"/>
      <c r="I588" s="121"/>
      <c r="J588" s="121"/>
      <c r="K588" s="121"/>
      <c r="L588" s="121"/>
      <c r="M588" s="121"/>
      <c r="N588" s="121"/>
      <c r="O588" s="121"/>
      <c r="P588" s="121"/>
      <c r="Q588" s="121"/>
      <c r="R588" s="121"/>
      <c r="S588" s="121"/>
      <c r="T588" s="121"/>
      <c r="U588" s="121"/>
      <c r="V588" s="121"/>
      <c r="W588" s="121"/>
      <c r="X588" s="121"/>
      <c r="Y588" s="121"/>
    </row>
    <row r="589" ht="15.75" customHeight="1">
      <c r="A589" s="118"/>
      <c r="B589" s="119"/>
      <c r="C589" s="123"/>
      <c r="D589" s="124"/>
      <c r="E589" s="120"/>
      <c r="F589" s="120"/>
      <c r="G589" s="120"/>
      <c r="H589" s="121"/>
      <c r="I589" s="121"/>
      <c r="J589" s="121"/>
      <c r="K589" s="121"/>
      <c r="L589" s="121"/>
      <c r="M589" s="121"/>
      <c r="N589" s="121"/>
      <c r="O589" s="121"/>
      <c r="P589" s="121"/>
      <c r="Q589" s="121"/>
      <c r="R589" s="121"/>
      <c r="S589" s="121"/>
      <c r="T589" s="121"/>
      <c r="U589" s="121"/>
      <c r="V589" s="121"/>
      <c r="W589" s="121"/>
      <c r="X589" s="121"/>
      <c r="Y589" s="121"/>
    </row>
    <row r="590" ht="15.75" customHeight="1">
      <c r="A590" s="118"/>
      <c r="B590" s="119"/>
      <c r="C590" s="123"/>
      <c r="D590" s="124"/>
      <c r="E590" s="120"/>
      <c r="F590" s="120"/>
      <c r="G590" s="120"/>
      <c r="H590" s="121"/>
      <c r="I590" s="121"/>
      <c r="J590" s="121"/>
      <c r="K590" s="121"/>
      <c r="L590" s="121"/>
      <c r="M590" s="121"/>
      <c r="N590" s="121"/>
      <c r="O590" s="121"/>
      <c r="P590" s="121"/>
      <c r="Q590" s="121"/>
      <c r="R590" s="121"/>
      <c r="S590" s="121"/>
      <c r="T590" s="121"/>
      <c r="U590" s="121"/>
      <c r="V590" s="121"/>
      <c r="W590" s="121"/>
      <c r="X590" s="121"/>
      <c r="Y590" s="121"/>
    </row>
    <row r="591" ht="15.75" customHeight="1">
      <c r="A591" s="118"/>
      <c r="B591" s="119"/>
      <c r="C591" s="123"/>
      <c r="D591" s="124"/>
      <c r="E591" s="120"/>
      <c r="F591" s="120"/>
      <c r="G591" s="120"/>
      <c r="H591" s="121"/>
      <c r="I591" s="121"/>
      <c r="J591" s="121"/>
      <c r="K591" s="121"/>
      <c r="L591" s="121"/>
      <c r="M591" s="121"/>
      <c r="N591" s="121"/>
      <c r="O591" s="121"/>
      <c r="P591" s="121"/>
      <c r="Q591" s="121"/>
      <c r="R591" s="121"/>
      <c r="S591" s="121"/>
      <c r="T591" s="121"/>
      <c r="U591" s="121"/>
      <c r="V591" s="121"/>
      <c r="W591" s="121"/>
      <c r="X591" s="121"/>
      <c r="Y591" s="121"/>
    </row>
    <row r="592" ht="15.75" customHeight="1">
      <c r="A592" s="118"/>
      <c r="B592" s="119"/>
      <c r="C592" s="123"/>
      <c r="D592" s="124"/>
      <c r="E592" s="120"/>
      <c r="F592" s="120"/>
      <c r="G592" s="120"/>
      <c r="H592" s="121"/>
      <c r="I592" s="121"/>
      <c r="J592" s="121"/>
      <c r="K592" s="121"/>
      <c r="L592" s="121"/>
      <c r="M592" s="121"/>
      <c r="N592" s="121"/>
      <c r="O592" s="121"/>
      <c r="P592" s="121"/>
      <c r="Q592" s="121"/>
      <c r="R592" s="121"/>
      <c r="S592" s="121"/>
      <c r="T592" s="121"/>
      <c r="U592" s="121"/>
      <c r="V592" s="121"/>
      <c r="W592" s="121"/>
      <c r="X592" s="121"/>
      <c r="Y592" s="121"/>
    </row>
    <row r="593" ht="15.75" customHeight="1">
      <c r="A593" s="118"/>
      <c r="B593" s="119"/>
      <c r="C593" s="123"/>
      <c r="D593" s="124"/>
      <c r="E593" s="120"/>
      <c r="F593" s="120"/>
      <c r="G593" s="120"/>
      <c r="H593" s="121"/>
      <c r="I593" s="121"/>
      <c r="J593" s="121"/>
      <c r="K593" s="121"/>
      <c r="L593" s="121"/>
      <c r="M593" s="121"/>
      <c r="N593" s="121"/>
      <c r="O593" s="121"/>
      <c r="P593" s="121"/>
      <c r="Q593" s="121"/>
      <c r="R593" s="121"/>
      <c r="S593" s="121"/>
      <c r="T593" s="121"/>
      <c r="U593" s="121"/>
      <c r="V593" s="121"/>
      <c r="W593" s="121"/>
      <c r="X593" s="121"/>
      <c r="Y593" s="121"/>
    </row>
    <row r="594" ht="15.75" customHeight="1">
      <c r="A594" s="118"/>
      <c r="B594" s="119"/>
      <c r="C594" s="123"/>
      <c r="D594" s="124"/>
      <c r="E594" s="120"/>
      <c r="F594" s="120"/>
      <c r="G594" s="120"/>
      <c r="H594" s="121"/>
      <c r="I594" s="121"/>
      <c r="J594" s="121"/>
      <c r="K594" s="121"/>
      <c r="L594" s="121"/>
      <c r="M594" s="121"/>
      <c r="N594" s="121"/>
      <c r="O594" s="121"/>
      <c r="P594" s="121"/>
      <c r="Q594" s="121"/>
      <c r="R594" s="121"/>
      <c r="S594" s="121"/>
      <c r="T594" s="121"/>
      <c r="U594" s="121"/>
      <c r="V594" s="121"/>
      <c r="W594" s="121"/>
      <c r="X594" s="121"/>
      <c r="Y594" s="121"/>
    </row>
    <row r="595" ht="15.75" customHeight="1">
      <c r="A595" s="118"/>
      <c r="B595" s="119"/>
      <c r="C595" s="123"/>
      <c r="D595" s="124"/>
      <c r="E595" s="120"/>
      <c r="F595" s="120"/>
      <c r="G595" s="120"/>
      <c r="H595" s="121"/>
      <c r="I595" s="121"/>
      <c r="J595" s="121"/>
      <c r="K595" s="121"/>
      <c r="L595" s="121"/>
      <c r="M595" s="121"/>
      <c r="N595" s="121"/>
      <c r="O595" s="121"/>
      <c r="P595" s="121"/>
      <c r="Q595" s="121"/>
      <c r="R595" s="121"/>
      <c r="S595" s="121"/>
      <c r="T595" s="121"/>
      <c r="U595" s="121"/>
      <c r="V595" s="121"/>
      <c r="W595" s="121"/>
      <c r="X595" s="121"/>
      <c r="Y595" s="121"/>
    </row>
    <row r="596" ht="15.75" customHeight="1">
      <c r="A596" s="118"/>
      <c r="B596" s="119"/>
      <c r="C596" s="123"/>
      <c r="D596" s="124"/>
      <c r="E596" s="120"/>
      <c r="F596" s="120"/>
      <c r="G596" s="120"/>
      <c r="H596" s="121"/>
      <c r="I596" s="121"/>
      <c r="J596" s="121"/>
      <c r="K596" s="121"/>
      <c r="L596" s="121"/>
      <c r="M596" s="121"/>
      <c r="N596" s="121"/>
      <c r="O596" s="121"/>
      <c r="P596" s="121"/>
      <c r="Q596" s="121"/>
      <c r="R596" s="121"/>
      <c r="S596" s="121"/>
      <c r="T596" s="121"/>
      <c r="U596" s="121"/>
      <c r="V596" s="121"/>
      <c r="W596" s="121"/>
      <c r="X596" s="121"/>
      <c r="Y596" s="121"/>
    </row>
    <row r="597" ht="36.75" customHeight="1">
      <c r="A597" s="106" t="s">
        <v>84</v>
      </c>
      <c r="B597" s="127"/>
      <c r="C597" s="108" t="s">
        <v>85</v>
      </c>
      <c r="D597" s="109" t="s">
        <v>86</v>
      </c>
      <c r="E597" s="109" t="s">
        <v>87</v>
      </c>
      <c r="F597" s="109" t="s">
        <v>88</v>
      </c>
      <c r="G597" s="109" t="s">
        <v>89</v>
      </c>
      <c r="H597" s="110"/>
      <c r="I597" s="110"/>
      <c r="J597" s="110"/>
      <c r="K597" s="110"/>
      <c r="L597" s="110"/>
      <c r="M597" s="110"/>
      <c r="N597" s="110"/>
      <c r="O597" s="110"/>
      <c r="P597" s="110"/>
      <c r="Q597" s="110"/>
      <c r="R597" s="110"/>
      <c r="S597" s="110"/>
      <c r="T597" s="110"/>
      <c r="U597" s="110"/>
      <c r="V597" s="110"/>
      <c r="W597" s="110"/>
      <c r="X597" s="110"/>
      <c r="Y597" s="110"/>
    </row>
    <row r="598" ht="15.75" customHeight="1">
      <c r="A598" s="111"/>
      <c r="B598" s="112"/>
      <c r="C598" s="113"/>
      <c r="D598" s="124"/>
      <c r="E598" s="115" t="s">
        <v>65</v>
      </c>
      <c r="F598" s="116"/>
      <c r="G598" s="116"/>
      <c r="H598" s="117"/>
      <c r="I598" s="117"/>
      <c r="J598" s="117"/>
      <c r="K598" s="117"/>
      <c r="L598" s="117"/>
      <c r="M598" s="117"/>
      <c r="N598" s="117"/>
      <c r="O598" s="117"/>
      <c r="P598" s="117"/>
      <c r="Q598" s="117"/>
      <c r="R598" s="117"/>
      <c r="S598" s="117"/>
      <c r="T598" s="117"/>
      <c r="U598" s="117"/>
      <c r="V598" s="117"/>
      <c r="W598" s="117"/>
      <c r="X598" s="117"/>
      <c r="Y598" s="117"/>
    </row>
    <row r="599" ht="15.75" customHeight="1">
      <c r="A599" s="118"/>
      <c r="B599" s="119"/>
      <c r="C599" s="113"/>
      <c r="D599" s="124"/>
      <c r="E599" s="120"/>
      <c r="F599" s="120"/>
      <c r="G599" s="120"/>
      <c r="H599" s="121"/>
      <c r="I599" s="121"/>
      <c r="J599" s="121"/>
      <c r="K599" s="121"/>
      <c r="L599" s="121"/>
      <c r="M599" s="121"/>
      <c r="N599" s="121"/>
      <c r="O599" s="121"/>
      <c r="P599" s="121"/>
      <c r="Q599" s="121"/>
      <c r="R599" s="121"/>
      <c r="S599" s="121"/>
      <c r="T599" s="121"/>
      <c r="U599" s="121"/>
      <c r="V599" s="121"/>
      <c r="W599" s="121"/>
      <c r="X599" s="121"/>
      <c r="Y599" s="121"/>
    </row>
    <row r="600" ht="15.75" customHeight="1">
      <c r="A600" s="118"/>
      <c r="B600" s="119"/>
      <c r="C600" s="123"/>
      <c r="D600" s="124"/>
      <c r="E600" s="120"/>
      <c r="F600" s="120"/>
      <c r="G600" s="120"/>
      <c r="H600" s="121"/>
      <c r="I600" s="121"/>
      <c r="J600" s="121"/>
      <c r="K600" s="121"/>
      <c r="L600" s="121"/>
      <c r="M600" s="121"/>
      <c r="N600" s="121"/>
      <c r="O600" s="121"/>
      <c r="P600" s="121"/>
      <c r="Q600" s="121"/>
      <c r="R600" s="121"/>
      <c r="S600" s="121"/>
      <c r="T600" s="121"/>
      <c r="U600" s="121"/>
      <c r="V600" s="121"/>
      <c r="W600" s="121"/>
      <c r="X600" s="121"/>
      <c r="Y600" s="121"/>
    </row>
    <row r="601" ht="15.75" customHeight="1">
      <c r="A601" s="118"/>
      <c r="B601" s="119"/>
      <c r="C601" s="123"/>
      <c r="D601" s="124"/>
      <c r="E601" s="120"/>
      <c r="F601" s="120"/>
      <c r="G601" s="120"/>
      <c r="H601" s="121"/>
      <c r="I601" s="121"/>
      <c r="J601" s="121"/>
      <c r="K601" s="121"/>
      <c r="L601" s="121"/>
      <c r="M601" s="121"/>
      <c r="N601" s="121"/>
      <c r="O601" s="121"/>
      <c r="P601" s="121"/>
      <c r="Q601" s="121"/>
      <c r="R601" s="121"/>
      <c r="S601" s="121"/>
      <c r="T601" s="121"/>
      <c r="U601" s="121"/>
      <c r="V601" s="121"/>
      <c r="W601" s="121"/>
      <c r="X601" s="121"/>
      <c r="Y601" s="121"/>
    </row>
    <row r="602" ht="15.75" customHeight="1">
      <c r="A602" s="118"/>
      <c r="B602" s="119"/>
      <c r="C602" s="123"/>
      <c r="D602" s="124"/>
      <c r="E602" s="120"/>
      <c r="F602" s="120"/>
      <c r="G602" s="120"/>
      <c r="H602" s="121"/>
      <c r="I602" s="121"/>
      <c r="J602" s="121"/>
      <c r="K602" s="121"/>
      <c r="L602" s="121"/>
      <c r="M602" s="121"/>
      <c r="N602" s="121"/>
      <c r="O602" s="121"/>
      <c r="P602" s="121"/>
      <c r="Q602" s="121"/>
      <c r="R602" s="121"/>
      <c r="S602" s="121"/>
      <c r="T602" s="121"/>
      <c r="U602" s="121"/>
      <c r="V602" s="121"/>
      <c r="W602" s="121"/>
      <c r="X602" s="121"/>
      <c r="Y602" s="121"/>
    </row>
    <row r="603" ht="15.75" customHeight="1">
      <c r="A603" s="118"/>
      <c r="B603" s="119"/>
      <c r="C603" s="123"/>
      <c r="D603" s="124"/>
      <c r="E603" s="120"/>
      <c r="F603" s="120"/>
      <c r="G603" s="120"/>
      <c r="H603" s="121"/>
      <c r="I603" s="121"/>
      <c r="J603" s="121"/>
      <c r="K603" s="121"/>
      <c r="L603" s="121"/>
      <c r="M603" s="121"/>
      <c r="N603" s="121"/>
      <c r="O603" s="121"/>
      <c r="P603" s="121"/>
      <c r="Q603" s="121"/>
      <c r="R603" s="121"/>
      <c r="S603" s="121"/>
      <c r="T603" s="121"/>
      <c r="U603" s="121"/>
      <c r="V603" s="121"/>
      <c r="W603" s="121"/>
      <c r="X603" s="121"/>
      <c r="Y603" s="121"/>
    </row>
    <row r="604" ht="15.75" customHeight="1">
      <c r="A604" s="118"/>
      <c r="B604" s="119"/>
      <c r="C604" s="123"/>
      <c r="D604" s="124"/>
      <c r="E604" s="120"/>
      <c r="F604" s="120"/>
      <c r="G604" s="120"/>
      <c r="H604" s="121"/>
      <c r="I604" s="121"/>
      <c r="J604" s="121"/>
      <c r="K604" s="121"/>
      <c r="L604" s="121"/>
      <c r="M604" s="121"/>
      <c r="N604" s="121"/>
      <c r="O604" s="121"/>
      <c r="P604" s="121"/>
      <c r="Q604" s="121"/>
      <c r="R604" s="121"/>
      <c r="S604" s="121"/>
      <c r="T604" s="121"/>
      <c r="U604" s="121"/>
      <c r="V604" s="121"/>
      <c r="W604" s="121"/>
      <c r="X604" s="121"/>
      <c r="Y604" s="121"/>
    </row>
    <row r="605" ht="15.75" customHeight="1">
      <c r="A605" s="118"/>
      <c r="B605" s="119"/>
      <c r="C605" s="123"/>
      <c r="D605" s="124"/>
      <c r="E605" s="120"/>
      <c r="F605" s="120"/>
      <c r="G605" s="120"/>
      <c r="H605" s="121"/>
      <c r="I605" s="121"/>
      <c r="J605" s="121"/>
      <c r="K605" s="121"/>
      <c r="L605" s="121"/>
      <c r="M605" s="121"/>
      <c r="N605" s="121"/>
      <c r="O605" s="121"/>
      <c r="P605" s="121"/>
      <c r="Q605" s="121"/>
      <c r="R605" s="121"/>
      <c r="S605" s="121"/>
      <c r="T605" s="121"/>
      <c r="U605" s="121"/>
      <c r="V605" s="121"/>
      <c r="W605" s="121"/>
      <c r="X605" s="121"/>
      <c r="Y605" s="121"/>
    </row>
    <row r="606" ht="15.75" customHeight="1">
      <c r="A606" s="118"/>
      <c r="B606" s="119"/>
      <c r="C606" s="123"/>
      <c r="D606" s="124"/>
      <c r="E606" s="120"/>
      <c r="F606" s="120"/>
      <c r="G606" s="120"/>
      <c r="H606" s="121"/>
      <c r="I606" s="121"/>
      <c r="J606" s="121"/>
      <c r="K606" s="121"/>
      <c r="L606" s="121"/>
      <c r="M606" s="121"/>
      <c r="N606" s="121"/>
      <c r="O606" s="121"/>
      <c r="P606" s="121"/>
      <c r="Q606" s="121"/>
      <c r="R606" s="121"/>
      <c r="S606" s="121"/>
      <c r="T606" s="121"/>
      <c r="U606" s="121"/>
      <c r="V606" s="121"/>
      <c r="W606" s="121"/>
      <c r="X606" s="121"/>
      <c r="Y606" s="121"/>
    </row>
    <row r="607" ht="15.75" customHeight="1">
      <c r="A607" s="118"/>
      <c r="B607" s="119"/>
      <c r="C607" s="123"/>
      <c r="D607" s="124"/>
      <c r="E607" s="120"/>
      <c r="F607" s="120"/>
      <c r="G607" s="120"/>
      <c r="H607" s="121"/>
      <c r="I607" s="121"/>
      <c r="J607" s="121"/>
      <c r="K607" s="121"/>
      <c r="L607" s="121"/>
      <c r="M607" s="121"/>
      <c r="N607" s="121"/>
      <c r="O607" s="121"/>
      <c r="P607" s="121"/>
      <c r="Q607" s="121"/>
      <c r="R607" s="121"/>
      <c r="S607" s="121"/>
      <c r="T607" s="121"/>
      <c r="U607" s="121"/>
      <c r="V607" s="121"/>
      <c r="W607" s="121"/>
      <c r="X607" s="121"/>
      <c r="Y607" s="121"/>
    </row>
    <row r="608" ht="15.75" customHeight="1">
      <c r="A608" s="118"/>
      <c r="B608" s="119"/>
      <c r="C608" s="123"/>
      <c r="D608" s="124"/>
      <c r="E608" s="120"/>
      <c r="F608" s="120"/>
      <c r="G608" s="120"/>
      <c r="H608" s="121"/>
      <c r="I608" s="121"/>
      <c r="J608" s="121"/>
      <c r="K608" s="121"/>
      <c r="L608" s="121"/>
      <c r="M608" s="121"/>
      <c r="N608" s="121"/>
      <c r="O608" s="121"/>
      <c r="P608" s="121"/>
      <c r="Q608" s="121"/>
      <c r="R608" s="121"/>
      <c r="S608" s="121"/>
      <c r="T608" s="121"/>
      <c r="U608" s="121"/>
      <c r="V608" s="121"/>
      <c r="W608" s="121"/>
      <c r="X608" s="121"/>
      <c r="Y608" s="121"/>
    </row>
    <row r="609" ht="15.75" customHeight="1">
      <c r="A609" s="118"/>
      <c r="B609" s="119"/>
      <c r="C609" s="123"/>
      <c r="D609" s="124"/>
      <c r="E609" s="120"/>
      <c r="F609" s="120"/>
      <c r="G609" s="120"/>
      <c r="H609" s="121"/>
      <c r="I609" s="121"/>
      <c r="J609" s="121"/>
      <c r="K609" s="121"/>
      <c r="L609" s="121"/>
      <c r="M609" s="121"/>
      <c r="N609" s="121"/>
      <c r="O609" s="121"/>
      <c r="P609" s="121"/>
      <c r="Q609" s="121"/>
      <c r="R609" s="121"/>
      <c r="S609" s="121"/>
      <c r="T609" s="121"/>
      <c r="U609" s="121"/>
      <c r="V609" s="121"/>
      <c r="W609" s="121"/>
      <c r="X609" s="121"/>
      <c r="Y609" s="121"/>
    </row>
    <row r="610" ht="15.75" customHeight="1">
      <c r="A610" s="118"/>
      <c r="B610" s="119"/>
      <c r="C610" s="123"/>
      <c r="D610" s="124"/>
      <c r="E610" s="120"/>
      <c r="F610" s="120"/>
      <c r="G610" s="120"/>
      <c r="H610" s="121"/>
      <c r="I610" s="121"/>
      <c r="J610" s="121"/>
      <c r="K610" s="121"/>
      <c r="L610" s="121"/>
      <c r="M610" s="121"/>
      <c r="N610" s="121"/>
      <c r="O610" s="121"/>
      <c r="P610" s="121"/>
      <c r="Q610" s="121"/>
      <c r="R610" s="121"/>
      <c r="S610" s="121"/>
      <c r="T610" s="121"/>
      <c r="U610" s="121"/>
      <c r="V610" s="121"/>
      <c r="W610" s="121"/>
      <c r="X610" s="121"/>
      <c r="Y610" s="121"/>
    </row>
    <row r="611" ht="15.75" customHeight="1">
      <c r="A611" s="118"/>
      <c r="B611" s="119"/>
      <c r="C611" s="123"/>
      <c r="D611" s="124"/>
      <c r="E611" s="120"/>
      <c r="F611" s="120"/>
      <c r="G611" s="120"/>
      <c r="H611" s="121"/>
      <c r="I611" s="121"/>
      <c r="J611" s="121"/>
      <c r="K611" s="121"/>
      <c r="L611" s="121"/>
      <c r="M611" s="121"/>
      <c r="N611" s="121"/>
      <c r="O611" s="121"/>
      <c r="P611" s="121"/>
      <c r="Q611" s="121"/>
      <c r="R611" s="121"/>
      <c r="S611" s="121"/>
      <c r="T611" s="121"/>
      <c r="U611" s="121"/>
      <c r="V611" s="121"/>
      <c r="W611" s="121"/>
      <c r="X611" s="121"/>
      <c r="Y611" s="121"/>
    </row>
    <row r="612" ht="15.75" customHeight="1">
      <c r="A612" s="118"/>
      <c r="B612" s="119"/>
      <c r="C612" s="123"/>
      <c r="D612" s="124"/>
      <c r="E612" s="120"/>
      <c r="F612" s="120"/>
      <c r="G612" s="120"/>
      <c r="H612" s="121"/>
      <c r="I612" s="121"/>
      <c r="J612" s="121"/>
      <c r="K612" s="121"/>
      <c r="L612" s="121"/>
      <c r="M612" s="121"/>
      <c r="N612" s="121"/>
      <c r="O612" s="121"/>
      <c r="P612" s="121"/>
      <c r="Q612" s="121"/>
      <c r="R612" s="121"/>
      <c r="S612" s="121"/>
      <c r="T612" s="121"/>
      <c r="U612" s="121"/>
      <c r="V612" s="121"/>
      <c r="W612" s="121"/>
      <c r="X612" s="121"/>
      <c r="Y612" s="121"/>
    </row>
    <row r="613" ht="36.75" customHeight="1">
      <c r="A613" s="106" t="s">
        <v>84</v>
      </c>
      <c r="B613" s="127"/>
      <c r="C613" s="108" t="s">
        <v>85</v>
      </c>
      <c r="D613" s="109" t="s">
        <v>86</v>
      </c>
      <c r="E613" s="109" t="s">
        <v>87</v>
      </c>
      <c r="F613" s="109" t="s">
        <v>88</v>
      </c>
      <c r="G613" s="109" t="s">
        <v>89</v>
      </c>
      <c r="H613" s="110"/>
      <c r="I613" s="110"/>
      <c r="J613" s="110"/>
      <c r="K613" s="110"/>
      <c r="L613" s="110"/>
      <c r="M613" s="110"/>
      <c r="N613" s="110"/>
      <c r="O613" s="110"/>
      <c r="P613" s="110"/>
      <c r="Q613" s="110"/>
      <c r="R613" s="110"/>
      <c r="S613" s="110"/>
      <c r="T613" s="110"/>
      <c r="U613" s="110"/>
      <c r="V613" s="110"/>
      <c r="W613" s="110"/>
      <c r="X613" s="110"/>
      <c r="Y613" s="110"/>
    </row>
    <row r="614" ht="15.75" customHeight="1">
      <c r="A614" s="111"/>
      <c r="B614" s="112"/>
      <c r="C614" s="113"/>
      <c r="D614" s="124"/>
      <c r="E614" s="115" t="s">
        <v>65</v>
      </c>
      <c r="F614" s="116"/>
      <c r="G614" s="116"/>
      <c r="H614" s="117"/>
      <c r="I614" s="117"/>
      <c r="J614" s="117"/>
      <c r="K614" s="117"/>
      <c r="L614" s="117"/>
      <c r="M614" s="117"/>
      <c r="N614" s="117"/>
      <c r="O614" s="117"/>
      <c r="P614" s="117"/>
      <c r="Q614" s="117"/>
      <c r="R614" s="117"/>
      <c r="S614" s="117"/>
      <c r="T614" s="117"/>
      <c r="U614" s="117"/>
      <c r="V614" s="117"/>
      <c r="W614" s="117"/>
      <c r="X614" s="117"/>
      <c r="Y614" s="117"/>
    </row>
    <row r="615" ht="15.75" customHeight="1">
      <c r="A615" s="118"/>
      <c r="B615" s="119"/>
      <c r="C615" s="113"/>
      <c r="D615" s="124"/>
      <c r="E615" s="120"/>
      <c r="F615" s="120"/>
      <c r="G615" s="120"/>
      <c r="H615" s="121"/>
      <c r="I615" s="121"/>
      <c r="J615" s="121"/>
      <c r="K615" s="121"/>
      <c r="L615" s="121"/>
      <c r="M615" s="121"/>
      <c r="N615" s="121"/>
      <c r="O615" s="121"/>
      <c r="P615" s="121"/>
      <c r="Q615" s="121"/>
      <c r="R615" s="121"/>
      <c r="S615" s="121"/>
      <c r="T615" s="121"/>
      <c r="U615" s="121"/>
      <c r="V615" s="121"/>
      <c r="W615" s="121"/>
      <c r="X615" s="121"/>
      <c r="Y615" s="121"/>
    </row>
    <row r="616" ht="15.75" customHeight="1">
      <c r="A616" s="118"/>
      <c r="B616" s="119"/>
      <c r="C616" s="123"/>
      <c r="D616" s="124"/>
      <c r="E616" s="120"/>
      <c r="F616" s="120"/>
      <c r="G616" s="120"/>
      <c r="H616" s="121"/>
      <c r="I616" s="121"/>
      <c r="J616" s="121"/>
      <c r="K616" s="121"/>
      <c r="L616" s="121"/>
      <c r="M616" s="121"/>
      <c r="N616" s="121"/>
      <c r="O616" s="121"/>
      <c r="P616" s="121"/>
      <c r="Q616" s="121"/>
      <c r="R616" s="121"/>
      <c r="S616" s="121"/>
      <c r="T616" s="121"/>
      <c r="U616" s="121"/>
      <c r="V616" s="121"/>
      <c r="W616" s="121"/>
      <c r="X616" s="121"/>
      <c r="Y616" s="121"/>
    </row>
    <row r="617" ht="15.75" customHeight="1">
      <c r="A617" s="118"/>
      <c r="B617" s="119"/>
      <c r="C617" s="123"/>
      <c r="D617" s="124"/>
      <c r="E617" s="120"/>
      <c r="F617" s="120"/>
      <c r="G617" s="120"/>
      <c r="H617" s="121"/>
      <c r="I617" s="121"/>
      <c r="J617" s="121"/>
      <c r="K617" s="121"/>
      <c r="L617" s="121"/>
      <c r="M617" s="121"/>
      <c r="N617" s="121"/>
      <c r="O617" s="121"/>
      <c r="P617" s="121"/>
      <c r="Q617" s="121"/>
      <c r="R617" s="121"/>
      <c r="S617" s="121"/>
      <c r="T617" s="121"/>
      <c r="U617" s="121"/>
      <c r="V617" s="121"/>
      <c r="W617" s="121"/>
      <c r="X617" s="121"/>
      <c r="Y617" s="121"/>
    </row>
    <row r="618" ht="15.75" customHeight="1">
      <c r="A618" s="118"/>
      <c r="B618" s="119"/>
      <c r="C618" s="123"/>
      <c r="D618" s="124"/>
      <c r="E618" s="120"/>
      <c r="F618" s="120"/>
      <c r="G618" s="120"/>
      <c r="H618" s="121"/>
      <c r="I618" s="121"/>
      <c r="J618" s="121"/>
      <c r="K618" s="121"/>
      <c r="L618" s="121"/>
      <c r="M618" s="121"/>
      <c r="N618" s="121"/>
      <c r="O618" s="121"/>
      <c r="P618" s="121"/>
      <c r="Q618" s="121"/>
      <c r="R618" s="121"/>
      <c r="S618" s="121"/>
      <c r="T618" s="121"/>
      <c r="U618" s="121"/>
      <c r="V618" s="121"/>
      <c r="W618" s="121"/>
      <c r="X618" s="121"/>
      <c r="Y618" s="121"/>
    </row>
    <row r="619" ht="15.75" customHeight="1">
      <c r="A619" s="118"/>
      <c r="B619" s="119"/>
      <c r="C619" s="123"/>
      <c r="D619" s="124"/>
      <c r="E619" s="120"/>
      <c r="F619" s="120"/>
      <c r="G619" s="120"/>
      <c r="H619" s="121"/>
      <c r="I619" s="121"/>
      <c r="J619" s="121"/>
      <c r="K619" s="121"/>
      <c r="L619" s="121"/>
      <c r="M619" s="121"/>
      <c r="N619" s="121"/>
      <c r="O619" s="121"/>
      <c r="P619" s="121"/>
      <c r="Q619" s="121"/>
      <c r="R619" s="121"/>
      <c r="S619" s="121"/>
      <c r="T619" s="121"/>
      <c r="U619" s="121"/>
      <c r="V619" s="121"/>
      <c r="W619" s="121"/>
      <c r="X619" s="121"/>
      <c r="Y619" s="121"/>
    </row>
    <row r="620" ht="15.75" customHeight="1">
      <c r="A620" s="118"/>
      <c r="B620" s="119"/>
      <c r="C620" s="123"/>
      <c r="D620" s="124"/>
      <c r="E620" s="120"/>
      <c r="F620" s="120"/>
      <c r="G620" s="120"/>
      <c r="H620" s="121"/>
      <c r="I620" s="121"/>
      <c r="J620" s="121"/>
      <c r="K620" s="121"/>
      <c r="L620" s="121"/>
      <c r="M620" s="121"/>
      <c r="N620" s="121"/>
      <c r="O620" s="121"/>
      <c r="P620" s="121"/>
      <c r="Q620" s="121"/>
      <c r="R620" s="121"/>
      <c r="S620" s="121"/>
      <c r="T620" s="121"/>
      <c r="U620" s="121"/>
      <c r="V620" s="121"/>
      <c r="W620" s="121"/>
      <c r="X620" s="121"/>
      <c r="Y620" s="121"/>
    </row>
    <row r="621" ht="15.75" customHeight="1">
      <c r="A621" s="118"/>
      <c r="B621" s="119"/>
      <c r="C621" s="123"/>
      <c r="D621" s="124"/>
      <c r="E621" s="120"/>
      <c r="F621" s="120"/>
      <c r="G621" s="120"/>
      <c r="H621" s="121"/>
      <c r="I621" s="121"/>
      <c r="J621" s="121"/>
      <c r="K621" s="121"/>
      <c r="L621" s="121"/>
      <c r="M621" s="121"/>
      <c r="N621" s="121"/>
      <c r="O621" s="121"/>
      <c r="P621" s="121"/>
      <c r="Q621" s="121"/>
      <c r="R621" s="121"/>
      <c r="S621" s="121"/>
      <c r="T621" s="121"/>
      <c r="U621" s="121"/>
      <c r="V621" s="121"/>
      <c r="W621" s="121"/>
      <c r="X621" s="121"/>
      <c r="Y621" s="121"/>
    </row>
    <row r="622" ht="15.75" customHeight="1">
      <c r="A622" s="118"/>
      <c r="B622" s="119"/>
      <c r="C622" s="123"/>
      <c r="D622" s="124"/>
      <c r="E622" s="120"/>
      <c r="F622" s="120"/>
      <c r="G622" s="120"/>
      <c r="H622" s="121"/>
      <c r="I622" s="121"/>
      <c r="J622" s="121"/>
      <c r="K622" s="121"/>
      <c r="L622" s="121"/>
      <c r="M622" s="121"/>
      <c r="N622" s="121"/>
      <c r="O622" s="121"/>
      <c r="P622" s="121"/>
      <c r="Q622" s="121"/>
      <c r="R622" s="121"/>
      <c r="S622" s="121"/>
      <c r="T622" s="121"/>
      <c r="U622" s="121"/>
      <c r="V622" s="121"/>
      <c r="W622" s="121"/>
      <c r="X622" s="121"/>
      <c r="Y622" s="121"/>
    </row>
    <row r="623" ht="15.75" customHeight="1">
      <c r="A623" s="118"/>
      <c r="B623" s="119"/>
      <c r="C623" s="123"/>
      <c r="D623" s="124"/>
      <c r="E623" s="120"/>
      <c r="F623" s="120"/>
      <c r="G623" s="120"/>
      <c r="H623" s="121"/>
      <c r="I623" s="121"/>
      <c r="J623" s="121"/>
      <c r="K623" s="121"/>
      <c r="L623" s="121"/>
      <c r="M623" s="121"/>
      <c r="N623" s="121"/>
      <c r="O623" s="121"/>
      <c r="P623" s="121"/>
      <c r="Q623" s="121"/>
      <c r="R623" s="121"/>
      <c r="S623" s="121"/>
      <c r="T623" s="121"/>
      <c r="U623" s="121"/>
      <c r="V623" s="121"/>
      <c r="W623" s="121"/>
      <c r="X623" s="121"/>
      <c r="Y623" s="121"/>
    </row>
    <row r="624" ht="15.75" customHeight="1">
      <c r="A624" s="118"/>
      <c r="B624" s="119"/>
      <c r="C624" s="123"/>
      <c r="D624" s="124"/>
      <c r="E624" s="120"/>
      <c r="F624" s="120"/>
      <c r="G624" s="120"/>
      <c r="H624" s="121"/>
      <c r="I624" s="121"/>
      <c r="J624" s="121"/>
      <c r="K624" s="121"/>
      <c r="L624" s="121"/>
      <c r="M624" s="121"/>
      <c r="N624" s="121"/>
      <c r="O624" s="121"/>
      <c r="P624" s="121"/>
      <c r="Q624" s="121"/>
      <c r="R624" s="121"/>
      <c r="S624" s="121"/>
      <c r="T624" s="121"/>
      <c r="U624" s="121"/>
      <c r="V624" s="121"/>
      <c r="W624" s="121"/>
      <c r="X624" s="121"/>
      <c r="Y624" s="121"/>
    </row>
    <row r="625" ht="15.75" customHeight="1">
      <c r="A625" s="118"/>
      <c r="B625" s="119"/>
      <c r="C625" s="123"/>
      <c r="D625" s="124"/>
      <c r="E625" s="120"/>
      <c r="F625" s="120"/>
      <c r="G625" s="120"/>
      <c r="H625" s="121"/>
      <c r="I625" s="121"/>
      <c r="J625" s="121"/>
      <c r="K625" s="121"/>
      <c r="L625" s="121"/>
      <c r="M625" s="121"/>
      <c r="N625" s="121"/>
      <c r="O625" s="121"/>
      <c r="P625" s="121"/>
      <c r="Q625" s="121"/>
      <c r="R625" s="121"/>
      <c r="S625" s="121"/>
      <c r="T625" s="121"/>
      <c r="U625" s="121"/>
      <c r="V625" s="121"/>
      <c r="W625" s="121"/>
      <c r="X625" s="121"/>
      <c r="Y625" s="121"/>
    </row>
    <row r="626" ht="15.75" customHeight="1">
      <c r="A626" s="118"/>
      <c r="B626" s="119"/>
      <c r="C626" s="123"/>
      <c r="D626" s="124"/>
      <c r="E626" s="120"/>
      <c r="F626" s="120"/>
      <c r="G626" s="120"/>
      <c r="H626" s="121"/>
      <c r="I626" s="121"/>
      <c r="J626" s="121"/>
      <c r="K626" s="121"/>
      <c r="L626" s="121"/>
      <c r="M626" s="121"/>
      <c r="N626" s="121"/>
      <c r="O626" s="121"/>
      <c r="P626" s="121"/>
      <c r="Q626" s="121"/>
      <c r="R626" s="121"/>
      <c r="S626" s="121"/>
      <c r="T626" s="121"/>
      <c r="U626" s="121"/>
      <c r="V626" s="121"/>
      <c r="W626" s="121"/>
      <c r="X626" s="121"/>
      <c r="Y626" s="121"/>
    </row>
    <row r="627" ht="15.75" customHeight="1">
      <c r="A627" s="118"/>
      <c r="B627" s="119"/>
      <c r="C627" s="123"/>
      <c r="D627" s="124"/>
      <c r="E627" s="120"/>
      <c r="F627" s="120"/>
      <c r="G627" s="120"/>
      <c r="H627" s="121"/>
      <c r="I627" s="121"/>
      <c r="J627" s="121"/>
      <c r="K627" s="121"/>
      <c r="L627" s="121"/>
      <c r="M627" s="121"/>
      <c r="N627" s="121"/>
      <c r="O627" s="121"/>
      <c r="P627" s="121"/>
      <c r="Q627" s="121"/>
      <c r="R627" s="121"/>
      <c r="S627" s="121"/>
      <c r="T627" s="121"/>
      <c r="U627" s="121"/>
      <c r="V627" s="121"/>
      <c r="W627" s="121"/>
      <c r="X627" s="121"/>
      <c r="Y627" s="121"/>
    </row>
    <row r="628" ht="15.75" customHeight="1">
      <c r="A628" s="118"/>
      <c r="B628" s="119"/>
      <c r="C628" s="123"/>
      <c r="D628" s="124"/>
      <c r="E628" s="120"/>
      <c r="F628" s="120"/>
      <c r="G628" s="120"/>
      <c r="H628" s="121"/>
      <c r="I628" s="121"/>
      <c r="J628" s="121"/>
      <c r="K628" s="121"/>
      <c r="L628" s="121"/>
      <c r="M628" s="121"/>
      <c r="N628" s="121"/>
      <c r="O628" s="121"/>
      <c r="P628" s="121"/>
      <c r="Q628" s="121"/>
      <c r="R628" s="121"/>
      <c r="S628" s="121"/>
      <c r="T628" s="121"/>
      <c r="U628" s="121"/>
      <c r="V628" s="121"/>
      <c r="W628" s="121"/>
      <c r="X628" s="121"/>
      <c r="Y628" s="121"/>
    </row>
    <row r="629" ht="36.75" customHeight="1">
      <c r="A629" s="106" t="s">
        <v>84</v>
      </c>
      <c r="B629" s="127"/>
      <c r="C629" s="108" t="s">
        <v>85</v>
      </c>
      <c r="D629" s="109" t="s">
        <v>86</v>
      </c>
      <c r="E629" s="109" t="s">
        <v>87</v>
      </c>
      <c r="F629" s="109" t="s">
        <v>88</v>
      </c>
      <c r="G629" s="109" t="s">
        <v>89</v>
      </c>
      <c r="H629" s="110"/>
      <c r="I629" s="110"/>
      <c r="J629" s="110"/>
      <c r="K629" s="110"/>
      <c r="L629" s="110"/>
      <c r="M629" s="110"/>
      <c r="N629" s="110"/>
      <c r="O629" s="110"/>
      <c r="P629" s="110"/>
      <c r="Q629" s="110"/>
      <c r="R629" s="110"/>
      <c r="S629" s="110"/>
      <c r="T629" s="110"/>
      <c r="U629" s="110"/>
      <c r="V629" s="110"/>
      <c r="W629" s="110"/>
      <c r="X629" s="110"/>
      <c r="Y629" s="110"/>
    </row>
    <row r="630" ht="15.75" customHeight="1">
      <c r="A630" s="111"/>
      <c r="B630" s="112"/>
      <c r="C630" s="113"/>
      <c r="D630" s="124"/>
      <c r="E630" s="115" t="s">
        <v>65</v>
      </c>
      <c r="F630" s="116"/>
      <c r="G630" s="116"/>
      <c r="H630" s="117"/>
      <c r="I630" s="117"/>
      <c r="J630" s="117"/>
      <c r="K630" s="117"/>
      <c r="L630" s="117"/>
      <c r="M630" s="117"/>
      <c r="N630" s="117"/>
      <c r="O630" s="117"/>
      <c r="P630" s="117"/>
      <c r="Q630" s="117"/>
      <c r="R630" s="117"/>
      <c r="S630" s="117"/>
      <c r="T630" s="117"/>
      <c r="U630" s="117"/>
      <c r="V630" s="117"/>
      <c r="W630" s="117"/>
      <c r="X630" s="117"/>
      <c r="Y630" s="117"/>
    </row>
    <row r="631" ht="15.75" customHeight="1">
      <c r="A631" s="118"/>
      <c r="B631" s="119"/>
      <c r="C631" s="113"/>
      <c r="D631" s="124"/>
      <c r="E631" s="120"/>
      <c r="F631" s="120"/>
      <c r="G631" s="120"/>
      <c r="H631" s="121"/>
      <c r="I631" s="121"/>
      <c r="J631" s="121"/>
      <c r="K631" s="121"/>
      <c r="L631" s="121"/>
      <c r="M631" s="121"/>
      <c r="N631" s="121"/>
      <c r="O631" s="121"/>
      <c r="P631" s="121"/>
      <c r="Q631" s="121"/>
      <c r="R631" s="121"/>
      <c r="S631" s="121"/>
      <c r="T631" s="121"/>
      <c r="U631" s="121"/>
      <c r="V631" s="121"/>
      <c r="W631" s="121"/>
      <c r="X631" s="121"/>
      <c r="Y631" s="121"/>
    </row>
    <row r="632" ht="15.75" customHeight="1">
      <c r="A632" s="118"/>
      <c r="B632" s="119"/>
      <c r="C632" s="123"/>
      <c r="D632" s="124"/>
      <c r="E632" s="120"/>
      <c r="F632" s="120"/>
      <c r="G632" s="120"/>
      <c r="H632" s="121"/>
      <c r="I632" s="121"/>
      <c r="J632" s="121"/>
      <c r="K632" s="121"/>
      <c r="L632" s="121"/>
      <c r="M632" s="121"/>
      <c r="N632" s="121"/>
      <c r="O632" s="121"/>
      <c r="P632" s="121"/>
      <c r="Q632" s="121"/>
      <c r="R632" s="121"/>
      <c r="S632" s="121"/>
      <c r="T632" s="121"/>
      <c r="U632" s="121"/>
      <c r="V632" s="121"/>
      <c r="W632" s="121"/>
      <c r="X632" s="121"/>
      <c r="Y632" s="121"/>
    </row>
    <row r="633" ht="15.75" customHeight="1">
      <c r="A633" s="118"/>
      <c r="B633" s="119"/>
      <c r="C633" s="123"/>
      <c r="D633" s="124"/>
      <c r="E633" s="120"/>
      <c r="F633" s="120"/>
      <c r="G633" s="120"/>
      <c r="H633" s="121"/>
      <c r="I633" s="121"/>
      <c r="J633" s="121"/>
      <c r="K633" s="121"/>
      <c r="L633" s="121"/>
      <c r="M633" s="121"/>
      <c r="N633" s="121"/>
      <c r="O633" s="121"/>
      <c r="P633" s="121"/>
      <c r="Q633" s="121"/>
      <c r="R633" s="121"/>
      <c r="S633" s="121"/>
      <c r="T633" s="121"/>
      <c r="U633" s="121"/>
      <c r="V633" s="121"/>
      <c r="W633" s="121"/>
      <c r="X633" s="121"/>
      <c r="Y633" s="121"/>
    </row>
    <row r="634" ht="15.75" customHeight="1">
      <c r="A634" s="118"/>
      <c r="B634" s="119"/>
      <c r="C634" s="123"/>
      <c r="D634" s="124"/>
      <c r="E634" s="120"/>
      <c r="F634" s="120"/>
      <c r="G634" s="120"/>
      <c r="H634" s="121"/>
      <c r="I634" s="121"/>
      <c r="J634" s="121"/>
      <c r="K634" s="121"/>
      <c r="L634" s="121"/>
      <c r="M634" s="121"/>
      <c r="N634" s="121"/>
      <c r="O634" s="121"/>
      <c r="P634" s="121"/>
      <c r="Q634" s="121"/>
      <c r="R634" s="121"/>
      <c r="S634" s="121"/>
      <c r="T634" s="121"/>
      <c r="U634" s="121"/>
      <c r="V634" s="121"/>
      <c r="W634" s="121"/>
      <c r="X634" s="121"/>
      <c r="Y634" s="121"/>
    </row>
    <row r="635" ht="15.75" customHeight="1">
      <c r="A635" s="118"/>
      <c r="B635" s="119"/>
      <c r="C635" s="123"/>
      <c r="D635" s="124"/>
      <c r="E635" s="120"/>
      <c r="F635" s="120"/>
      <c r="G635" s="120"/>
      <c r="H635" s="121"/>
      <c r="I635" s="121"/>
      <c r="J635" s="121"/>
      <c r="K635" s="121"/>
      <c r="L635" s="121"/>
      <c r="M635" s="121"/>
      <c r="N635" s="121"/>
      <c r="O635" s="121"/>
      <c r="P635" s="121"/>
      <c r="Q635" s="121"/>
      <c r="R635" s="121"/>
      <c r="S635" s="121"/>
      <c r="T635" s="121"/>
      <c r="U635" s="121"/>
      <c r="V635" s="121"/>
      <c r="W635" s="121"/>
      <c r="X635" s="121"/>
      <c r="Y635" s="121"/>
    </row>
    <row r="636" ht="15.75" customHeight="1">
      <c r="A636" s="118"/>
      <c r="B636" s="119"/>
      <c r="C636" s="123"/>
      <c r="D636" s="124"/>
      <c r="E636" s="120"/>
      <c r="F636" s="120"/>
      <c r="G636" s="120"/>
      <c r="H636" s="121"/>
      <c r="I636" s="121"/>
      <c r="J636" s="121"/>
      <c r="K636" s="121"/>
      <c r="L636" s="121"/>
      <c r="M636" s="121"/>
      <c r="N636" s="121"/>
      <c r="O636" s="121"/>
      <c r="P636" s="121"/>
      <c r="Q636" s="121"/>
      <c r="R636" s="121"/>
      <c r="S636" s="121"/>
      <c r="T636" s="121"/>
      <c r="U636" s="121"/>
      <c r="V636" s="121"/>
      <c r="W636" s="121"/>
      <c r="X636" s="121"/>
      <c r="Y636" s="121"/>
    </row>
    <row r="637" ht="15.75" customHeight="1">
      <c r="A637" s="118"/>
      <c r="B637" s="119"/>
      <c r="C637" s="123"/>
      <c r="D637" s="124"/>
      <c r="E637" s="120"/>
      <c r="F637" s="120"/>
      <c r="G637" s="120"/>
      <c r="H637" s="121"/>
      <c r="I637" s="121"/>
      <c r="J637" s="121"/>
      <c r="K637" s="121"/>
      <c r="L637" s="121"/>
      <c r="M637" s="121"/>
      <c r="N637" s="121"/>
      <c r="O637" s="121"/>
      <c r="P637" s="121"/>
      <c r="Q637" s="121"/>
      <c r="R637" s="121"/>
      <c r="S637" s="121"/>
      <c r="T637" s="121"/>
      <c r="U637" s="121"/>
      <c r="V637" s="121"/>
      <c r="W637" s="121"/>
      <c r="X637" s="121"/>
      <c r="Y637" s="121"/>
    </row>
    <row r="638" ht="15.75" customHeight="1">
      <c r="A638" s="118"/>
      <c r="B638" s="119"/>
      <c r="C638" s="123"/>
      <c r="D638" s="124"/>
      <c r="E638" s="120"/>
      <c r="F638" s="120"/>
      <c r="G638" s="120"/>
      <c r="H638" s="121"/>
      <c r="I638" s="121"/>
      <c r="J638" s="121"/>
      <c r="K638" s="121"/>
      <c r="L638" s="121"/>
      <c r="M638" s="121"/>
      <c r="N638" s="121"/>
      <c r="O638" s="121"/>
      <c r="P638" s="121"/>
      <c r="Q638" s="121"/>
      <c r="R638" s="121"/>
      <c r="S638" s="121"/>
      <c r="T638" s="121"/>
      <c r="U638" s="121"/>
      <c r="V638" s="121"/>
      <c r="W638" s="121"/>
      <c r="X638" s="121"/>
      <c r="Y638" s="121"/>
    </row>
    <row r="639" ht="15.75" customHeight="1">
      <c r="A639" s="118"/>
      <c r="B639" s="119"/>
      <c r="C639" s="123"/>
      <c r="D639" s="124"/>
      <c r="E639" s="120"/>
      <c r="F639" s="120"/>
      <c r="G639" s="120"/>
      <c r="H639" s="121"/>
      <c r="I639" s="121"/>
      <c r="J639" s="121"/>
      <c r="K639" s="121"/>
      <c r="L639" s="121"/>
      <c r="M639" s="121"/>
      <c r="N639" s="121"/>
      <c r="O639" s="121"/>
      <c r="P639" s="121"/>
      <c r="Q639" s="121"/>
      <c r="R639" s="121"/>
      <c r="S639" s="121"/>
      <c r="T639" s="121"/>
      <c r="U639" s="121"/>
      <c r="V639" s="121"/>
      <c r="W639" s="121"/>
      <c r="X639" s="121"/>
      <c r="Y639" s="121"/>
    </row>
    <row r="640" ht="15.75" customHeight="1">
      <c r="A640" s="118"/>
      <c r="B640" s="119"/>
      <c r="C640" s="123"/>
      <c r="D640" s="124"/>
      <c r="E640" s="120"/>
      <c r="F640" s="120"/>
      <c r="G640" s="120"/>
      <c r="H640" s="121"/>
      <c r="I640" s="121"/>
      <c r="J640" s="121"/>
      <c r="K640" s="121"/>
      <c r="L640" s="121"/>
      <c r="M640" s="121"/>
      <c r="N640" s="121"/>
      <c r="O640" s="121"/>
      <c r="P640" s="121"/>
      <c r="Q640" s="121"/>
      <c r="R640" s="121"/>
      <c r="S640" s="121"/>
      <c r="T640" s="121"/>
      <c r="U640" s="121"/>
      <c r="V640" s="121"/>
      <c r="W640" s="121"/>
      <c r="X640" s="121"/>
      <c r="Y640" s="121"/>
    </row>
    <row r="641" ht="15.75" customHeight="1">
      <c r="A641" s="118"/>
      <c r="B641" s="119"/>
      <c r="C641" s="123"/>
      <c r="D641" s="124"/>
      <c r="E641" s="120"/>
      <c r="F641" s="120"/>
      <c r="G641" s="120"/>
      <c r="H641" s="121"/>
      <c r="I641" s="121"/>
      <c r="J641" s="121"/>
      <c r="K641" s="121"/>
      <c r="L641" s="121"/>
      <c r="M641" s="121"/>
      <c r="N641" s="121"/>
      <c r="O641" s="121"/>
      <c r="P641" s="121"/>
      <c r="Q641" s="121"/>
      <c r="R641" s="121"/>
      <c r="S641" s="121"/>
      <c r="T641" s="121"/>
      <c r="U641" s="121"/>
      <c r="V641" s="121"/>
      <c r="W641" s="121"/>
      <c r="X641" s="121"/>
      <c r="Y641" s="121"/>
    </row>
    <row r="642" ht="15.75" customHeight="1">
      <c r="A642" s="118"/>
      <c r="B642" s="119"/>
      <c r="C642" s="123"/>
      <c r="D642" s="124"/>
      <c r="E642" s="120"/>
      <c r="F642" s="120"/>
      <c r="G642" s="120"/>
      <c r="H642" s="121"/>
      <c r="I642" s="121"/>
      <c r="J642" s="121"/>
      <c r="K642" s="121"/>
      <c r="L642" s="121"/>
      <c r="M642" s="121"/>
      <c r="N642" s="121"/>
      <c r="O642" s="121"/>
      <c r="P642" s="121"/>
      <c r="Q642" s="121"/>
      <c r="R642" s="121"/>
      <c r="S642" s="121"/>
      <c r="T642" s="121"/>
      <c r="U642" s="121"/>
      <c r="V642" s="121"/>
      <c r="W642" s="121"/>
      <c r="X642" s="121"/>
      <c r="Y642" s="121"/>
    </row>
    <row r="643" ht="15.75" customHeight="1">
      <c r="A643" s="118"/>
      <c r="B643" s="119"/>
      <c r="C643" s="123"/>
      <c r="D643" s="124"/>
      <c r="E643" s="120"/>
      <c r="F643" s="120"/>
      <c r="G643" s="120"/>
      <c r="H643" s="121"/>
      <c r="I643" s="121"/>
      <c r="J643" s="121"/>
      <c r="K643" s="121"/>
      <c r="L643" s="121"/>
      <c r="M643" s="121"/>
      <c r="N643" s="121"/>
      <c r="O643" s="121"/>
      <c r="P643" s="121"/>
      <c r="Q643" s="121"/>
      <c r="R643" s="121"/>
      <c r="S643" s="121"/>
      <c r="T643" s="121"/>
      <c r="U643" s="121"/>
      <c r="V643" s="121"/>
      <c r="W643" s="121"/>
      <c r="X643" s="121"/>
      <c r="Y643" s="121"/>
    </row>
    <row r="644" ht="15.75" customHeight="1">
      <c r="A644" s="118"/>
      <c r="B644" s="119"/>
      <c r="C644" s="123"/>
      <c r="D644" s="124"/>
      <c r="E644" s="120"/>
      <c r="F644" s="120"/>
      <c r="G644" s="120"/>
      <c r="H644" s="121"/>
      <c r="I644" s="121"/>
      <c r="J644" s="121"/>
      <c r="K644" s="121"/>
      <c r="L644" s="121"/>
      <c r="M644" s="121"/>
      <c r="N644" s="121"/>
      <c r="O644" s="121"/>
      <c r="P644" s="121"/>
      <c r="Q644" s="121"/>
      <c r="R644" s="121"/>
      <c r="S644" s="121"/>
      <c r="T644" s="121"/>
      <c r="U644" s="121"/>
      <c r="V644" s="121"/>
      <c r="W644" s="121"/>
      <c r="X644" s="121"/>
      <c r="Y644" s="121"/>
    </row>
    <row r="645" ht="36.75" customHeight="1">
      <c r="A645" s="106" t="s">
        <v>84</v>
      </c>
      <c r="B645" s="127"/>
      <c r="C645" s="108" t="s">
        <v>85</v>
      </c>
      <c r="D645" s="109" t="s">
        <v>86</v>
      </c>
      <c r="E645" s="109" t="s">
        <v>87</v>
      </c>
      <c r="F645" s="109" t="s">
        <v>88</v>
      </c>
      <c r="G645" s="109" t="s">
        <v>89</v>
      </c>
      <c r="H645" s="110"/>
      <c r="I645" s="110"/>
      <c r="J645" s="110"/>
      <c r="K645" s="110"/>
      <c r="L645" s="110"/>
      <c r="M645" s="110"/>
      <c r="N645" s="110"/>
      <c r="O645" s="110"/>
      <c r="P645" s="110"/>
      <c r="Q645" s="110"/>
      <c r="R645" s="110"/>
      <c r="S645" s="110"/>
      <c r="T645" s="110"/>
      <c r="U645" s="110"/>
      <c r="V645" s="110"/>
      <c r="W645" s="110"/>
      <c r="X645" s="110"/>
      <c r="Y645" s="110"/>
    </row>
    <row r="646" ht="15.75" customHeight="1">
      <c r="A646" s="111"/>
      <c r="B646" s="112"/>
      <c r="C646" s="113"/>
      <c r="D646" s="124"/>
      <c r="E646" s="115" t="s">
        <v>65</v>
      </c>
      <c r="F646" s="116"/>
      <c r="G646" s="116"/>
      <c r="H646" s="117"/>
      <c r="I646" s="117"/>
      <c r="J646" s="117"/>
      <c r="K646" s="117"/>
      <c r="L646" s="117"/>
      <c r="M646" s="117"/>
      <c r="N646" s="117"/>
      <c r="O646" s="117"/>
      <c r="P646" s="117"/>
      <c r="Q646" s="117"/>
      <c r="R646" s="117"/>
      <c r="S646" s="117"/>
      <c r="T646" s="117"/>
      <c r="U646" s="117"/>
      <c r="V646" s="117"/>
      <c r="W646" s="117"/>
      <c r="X646" s="117"/>
      <c r="Y646" s="117"/>
    </row>
    <row r="647" ht="15.75" customHeight="1">
      <c r="A647" s="118"/>
      <c r="B647" s="119"/>
      <c r="C647" s="113"/>
      <c r="D647" s="124"/>
      <c r="E647" s="120"/>
      <c r="F647" s="120"/>
      <c r="G647" s="120"/>
      <c r="H647" s="121"/>
      <c r="I647" s="121"/>
      <c r="J647" s="121"/>
      <c r="K647" s="121"/>
      <c r="L647" s="121"/>
      <c r="M647" s="121"/>
      <c r="N647" s="121"/>
      <c r="O647" s="121"/>
      <c r="P647" s="121"/>
      <c r="Q647" s="121"/>
      <c r="R647" s="121"/>
      <c r="S647" s="121"/>
      <c r="T647" s="121"/>
      <c r="U647" s="121"/>
      <c r="V647" s="121"/>
      <c r="W647" s="121"/>
      <c r="X647" s="121"/>
      <c r="Y647" s="121"/>
    </row>
    <row r="648" ht="15.75" customHeight="1">
      <c r="A648" s="118"/>
      <c r="B648" s="119"/>
      <c r="C648" s="123"/>
      <c r="D648" s="124"/>
      <c r="E648" s="120"/>
      <c r="F648" s="120"/>
      <c r="G648" s="120"/>
      <c r="H648" s="121"/>
      <c r="I648" s="121"/>
      <c r="J648" s="121"/>
      <c r="K648" s="121"/>
      <c r="L648" s="121"/>
      <c r="M648" s="121"/>
      <c r="N648" s="121"/>
      <c r="O648" s="121"/>
      <c r="P648" s="121"/>
      <c r="Q648" s="121"/>
      <c r="R648" s="121"/>
      <c r="S648" s="121"/>
      <c r="T648" s="121"/>
      <c r="U648" s="121"/>
      <c r="V648" s="121"/>
      <c r="W648" s="121"/>
      <c r="X648" s="121"/>
      <c r="Y648" s="121"/>
    </row>
    <row r="649" ht="15.75" customHeight="1">
      <c r="A649" s="118"/>
      <c r="B649" s="119"/>
      <c r="C649" s="123"/>
      <c r="D649" s="124"/>
      <c r="E649" s="120"/>
      <c r="F649" s="120"/>
      <c r="G649" s="120"/>
      <c r="H649" s="121"/>
      <c r="I649" s="121"/>
      <c r="J649" s="121"/>
      <c r="K649" s="121"/>
      <c r="L649" s="121"/>
      <c r="M649" s="121"/>
      <c r="N649" s="121"/>
      <c r="O649" s="121"/>
      <c r="P649" s="121"/>
      <c r="Q649" s="121"/>
      <c r="R649" s="121"/>
      <c r="S649" s="121"/>
      <c r="T649" s="121"/>
      <c r="U649" s="121"/>
      <c r="V649" s="121"/>
      <c r="W649" s="121"/>
      <c r="X649" s="121"/>
      <c r="Y649" s="121"/>
    </row>
    <row r="650" ht="15.75" customHeight="1">
      <c r="A650" s="118"/>
      <c r="B650" s="119"/>
      <c r="C650" s="123"/>
      <c r="D650" s="124"/>
      <c r="E650" s="120"/>
      <c r="F650" s="120"/>
      <c r="G650" s="120"/>
      <c r="H650" s="121"/>
      <c r="I650" s="121"/>
      <c r="J650" s="121"/>
      <c r="K650" s="121"/>
      <c r="L650" s="121"/>
      <c r="M650" s="121"/>
      <c r="N650" s="121"/>
      <c r="O650" s="121"/>
      <c r="P650" s="121"/>
      <c r="Q650" s="121"/>
      <c r="R650" s="121"/>
      <c r="S650" s="121"/>
      <c r="T650" s="121"/>
      <c r="U650" s="121"/>
      <c r="V650" s="121"/>
      <c r="W650" s="121"/>
      <c r="X650" s="121"/>
      <c r="Y650" s="121"/>
    </row>
    <row r="651" ht="15.75" customHeight="1">
      <c r="A651" s="118"/>
      <c r="B651" s="119"/>
      <c r="C651" s="123"/>
      <c r="D651" s="124"/>
      <c r="E651" s="120"/>
      <c r="F651" s="120"/>
      <c r="G651" s="120"/>
      <c r="H651" s="121"/>
      <c r="I651" s="121"/>
      <c r="J651" s="121"/>
      <c r="K651" s="121"/>
      <c r="L651" s="121"/>
      <c r="M651" s="121"/>
      <c r="N651" s="121"/>
      <c r="O651" s="121"/>
      <c r="P651" s="121"/>
      <c r="Q651" s="121"/>
      <c r="R651" s="121"/>
      <c r="S651" s="121"/>
      <c r="T651" s="121"/>
      <c r="U651" s="121"/>
      <c r="V651" s="121"/>
      <c r="W651" s="121"/>
      <c r="X651" s="121"/>
      <c r="Y651" s="121"/>
    </row>
    <row r="652" ht="15.75" customHeight="1">
      <c r="A652" s="118"/>
      <c r="B652" s="119"/>
      <c r="C652" s="123"/>
      <c r="D652" s="124"/>
      <c r="E652" s="120"/>
      <c r="F652" s="120"/>
      <c r="G652" s="120"/>
      <c r="H652" s="121"/>
      <c r="I652" s="121"/>
      <c r="J652" s="121"/>
      <c r="K652" s="121"/>
      <c r="L652" s="121"/>
      <c r="M652" s="121"/>
      <c r="N652" s="121"/>
      <c r="O652" s="121"/>
      <c r="P652" s="121"/>
      <c r="Q652" s="121"/>
      <c r="R652" s="121"/>
      <c r="S652" s="121"/>
      <c r="T652" s="121"/>
      <c r="U652" s="121"/>
      <c r="V652" s="121"/>
      <c r="W652" s="121"/>
      <c r="X652" s="121"/>
      <c r="Y652" s="121"/>
    </row>
    <row r="653" ht="15.75" customHeight="1">
      <c r="A653" s="118"/>
      <c r="B653" s="119"/>
      <c r="C653" s="123"/>
      <c r="D653" s="124"/>
      <c r="E653" s="120"/>
      <c r="F653" s="120"/>
      <c r="G653" s="120"/>
      <c r="H653" s="121"/>
      <c r="I653" s="121"/>
      <c r="J653" s="121"/>
      <c r="K653" s="121"/>
      <c r="L653" s="121"/>
      <c r="M653" s="121"/>
      <c r="N653" s="121"/>
      <c r="O653" s="121"/>
      <c r="P653" s="121"/>
      <c r="Q653" s="121"/>
      <c r="R653" s="121"/>
      <c r="S653" s="121"/>
      <c r="T653" s="121"/>
      <c r="U653" s="121"/>
      <c r="V653" s="121"/>
      <c r="W653" s="121"/>
      <c r="X653" s="121"/>
      <c r="Y653" s="121"/>
    </row>
    <row r="654" ht="15.75" customHeight="1">
      <c r="A654" s="118"/>
      <c r="B654" s="119"/>
      <c r="C654" s="123"/>
      <c r="D654" s="124"/>
      <c r="E654" s="120"/>
      <c r="F654" s="120"/>
      <c r="G654" s="120"/>
      <c r="H654" s="121"/>
      <c r="I654" s="121"/>
      <c r="J654" s="121"/>
      <c r="K654" s="121"/>
      <c r="L654" s="121"/>
      <c r="M654" s="121"/>
      <c r="N654" s="121"/>
      <c r="O654" s="121"/>
      <c r="P654" s="121"/>
      <c r="Q654" s="121"/>
      <c r="R654" s="121"/>
      <c r="S654" s="121"/>
      <c r="T654" s="121"/>
      <c r="U654" s="121"/>
      <c r="V654" s="121"/>
      <c r="W654" s="121"/>
      <c r="X654" s="121"/>
      <c r="Y654" s="121"/>
    </row>
    <row r="655" ht="15.75" customHeight="1">
      <c r="A655" s="118"/>
      <c r="B655" s="119"/>
      <c r="C655" s="123"/>
      <c r="D655" s="124"/>
      <c r="E655" s="120"/>
      <c r="F655" s="120"/>
      <c r="G655" s="120"/>
      <c r="H655" s="121"/>
      <c r="I655" s="121"/>
      <c r="J655" s="121"/>
      <c r="K655" s="121"/>
      <c r="L655" s="121"/>
      <c r="M655" s="121"/>
      <c r="N655" s="121"/>
      <c r="O655" s="121"/>
      <c r="P655" s="121"/>
      <c r="Q655" s="121"/>
      <c r="R655" s="121"/>
      <c r="S655" s="121"/>
      <c r="T655" s="121"/>
      <c r="U655" s="121"/>
      <c r="V655" s="121"/>
      <c r="W655" s="121"/>
      <c r="X655" s="121"/>
      <c r="Y655" s="121"/>
    </row>
    <row r="656" ht="15.75" customHeight="1">
      <c r="A656" s="118"/>
      <c r="B656" s="119"/>
      <c r="C656" s="123"/>
      <c r="D656" s="124"/>
      <c r="E656" s="120"/>
      <c r="F656" s="120"/>
      <c r="G656" s="120"/>
      <c r="H656" s="121"/>
      <c r="I656" s="121"/>
      <c r="J656" s="121"/>
      <c r="K656" s="121"/>
      <c r="L656" s="121"/>
      <c r="M656" s="121"/>
      <c r="N656" s="121"/>
      <c r="O656" s="121"/>
      <c r="P656" s="121"/>
      <c r="Q656" s="121"/>
      <c r="R656" s="121"/>
      <c r="S656" s="121"/>
      <c r="T656" s="121"/>
      <c r="U656" s="121"/>
      <c r="V656" s="121"/>
      <c r="W656" s="121"/>
      <c r="X656" s="121"/>
      <c r="Y656" s="121"/>
    </row>
    <row r="657" ht="15.75" customHeight="1">
      <c r="A657" s="118"/>
      <c r="B657" s="119"/>
      <c r="C657" s="123"/>
      <c r="D657" s="124"/>
      <c r="E657" s="120"/>
      <c r="F657" s="120"/>
      <c r="G657" s="120"/>
      <c r="H657" s="121"/>
      <c r="I657" s="121"/>
      <c r="J657" s="121"/>
      <c r="K657" s="121"/>
      <c r="L657" s="121"/>
      <c r="M657" s="121"/>
      <c r="N657" s="121"/>
      <c r="O657" s="121"/>
      <c r="P657" s="121"/>
      <c r="Q657" s="121"/>
      <c r="R657" s="121"/>
      <c r="S657" s="121"/>
      <c r="T657" s="121"/>
      <c r="U657" s="121"/>
      <c r="V657" s="121"/>
      <c r="W657" s="121"/>
      <c r="X657" s="121"/>
      <c r="Y657" s="121"/>
    </row>
    <row r="658" ht="15.75" customHeight="1">
      <c r="A658" s="118"/>
      <c r="B658" s="119"/>
      <c r="C658" s="123"/>
      <c r="D658" s="124"/>
      <c r="E658" s="120"/>
      <c r="F658" s="120"/>
      <c r="G658" s="120"/>
      <c r="H658" s="121"/>
      <c r="I658" s="121"/>
      <c r="J658" s="121"/>
      <c r="K658" s="121"/>
      <c r="L658" s="121"/>
      <c r="M658" s="121"/>
      <c r="N658" s="121"/>
      <c r="O658" s="121"/>
      <c r="P658" s="121"/>
      <c r="Q658" s="121"/>
      <c r="R658" s="121"/>
      <c r="S658" s="121"/>
      <c r="T658" s="121"/>
      <c r="U658" s="121"/>
      <c r="V658" s="121"/>
      <c r="W658" s="121"/>
      <c r="X658" s="121"/>
      <c r="Y658" s="121"/>
    </row>
    <row r="659" ht="15.75" customHeight="1">
      <c r="A659" s="118"/>
      <c r="B659" s="119"/>
      <c r="C659" s="123"/>
      <c r="D659" s="124"/>
      <c r="E659" s="120"/>
      <c r="F659" s="120"/>
      <c r="G659" s="120"/>
      <c r="H659" s="121"/>
      <c r="I659" s="121"/>
      <c r="J659" s="121"/>
      <c r="K659" s="121"/>
      <c r="L659" s="121"/>
      <c r="M659" s="121"/>
      <c r="N659" s="121"/>
      <c r="O659" s="121"/>
      <c r="P659" s="121"/>
      <c r="Q659" s="121"/>
      <c r="R659" s="121"/>
      <c r="S659" s="121"/>
      <c r="T659" s="121"/>
      <c r="U659" s="121"/>
      <c r="V659" s="121"/>
      <c r="W659" s="121"/>
      <c r="X659" s="121"/>
      <c r="Y659" s="121"/>
    </row>
    <row r="660" ht="15.75" customHeight="1">
      <c r="A660" s="118"/>
      <c r="B660" s="119"/>
      <c r="C660" s="123"/>
      <c r="D660" s="124"/>
      <c r="E660" s="120"/>
      <c r="F660" s="120"/>
      <c r="G660" s="120"/>
      <c r="H660" s="121"/>
      <c r="I660" s="121"/>
      <c r="J660" s="121"/>
      <c r="K660" s="121"/>
      <c r="L660" s="121"/>
      <c r="M660" s="121"/>
      <c r="N660" s="121"/>
      <c r="O660" s="121"/>
      <c r="P660" s="121"/>
      <c r="Q660" s="121"/>
      <c r="R660" s="121"/>
      <c r="S660" s="121"/>
      <c r="T660" s="121"/>
      <c r="U660" s="121"/>
      <c r="V660" s="121"/>
      <c r="W660" s="121"/>
      <c r="X660" s="121"/>
      <c r="Y660" s="121"/>
    </row>
    <row r="661" ht="36.75" customHeight="1">
      <c r="A661" s="106" t="s">
        <v>84</v>
      </c>
      <c r="B661" s="127"/>
      <c r="C661" s="108" t="s">
        <v>85</v>
      </c>
      <c r="D661" s="109" t="s">
        <v>86</v>
      </c>
      <c r="E661" s="109" t="s">
        <v>87</v>
      </c>
      <c r="F661" s="109" t="s">
        <v>88</v>
      </c>
      <c r="G661" s="109" t="s">
        <v>89</v>
      </c>
      <c r="H661" s="110"/>
      <c r="I661" s="110"/>
      <c r="J661" s="110"/>
      <c r="K661" s="110"/>
      <c r="L661" s="110"/>
      <c r="M661" s="110"/>
      <c r="N661" s="110"/>
      <c r="O661" s="110"/>
      <c r="P661" s="110"/>
      <c r="Q661" s="110"/>
      <c r="R661" s="110"/>
      <c r="S661" s="110"/>
      <c r="T661" s="110"/>
      <c r="U661" s="110"/>
      <c r="V661" s="110"/>
      <c r="W661" s="110"/>
      <c r="X661" s="110"/>
      <c r="Y661" s="110"/>
    </row>
    <row r="662" ht="15.75" customHeight="1">
      <c r="A662" s="111"/>
      <c r="B662" s="112"/>
      <c r="C662" s="113"/>
      <c r="D662" s="124"/>
      <c r="E662" s="115" t="s">
        <v>65</v>
      </c>
      <c r="F662" s="116"/>
      <c r="G662" s="116"/>
      <c r="H662" s="117"/>
      <c r="I662" s="117"/>
      <c r="J662" s="117"/>
      <c r="K662" s="117"/>
      <c r="L662" s="117"/>
      <c r="M662" s="117"/>
      <c r="N662" s="117"/>
      <c r="O662" s="117"/>
      <c r="P662" s="117"/>
      <c r="Q662" s="117"/>
      <c r="R662" s="117"/>
      <c r="S662" s="117"/>
      <c r="T662" s="117"/>
      <c r="U662" s="117"/>
      <c r="V662" s="117"/>
      <c r="W662" s="117"/>
      <c r="X662" s="117"/>
      <c r="Y662" s="117"/>
    </row>
    <row r="663" ht="15.75" customHeight="1">
      <c r="A663" s="118"/>
      <c r="B663" s="119"/>
      <c r="C663" s="113"/>
      <c r="D663" s="124"/>
      <c r="E663" s="120"/>
      <c r="F663" s="120"/>
      <c r="G663" s="120"/>
      <c r="H663" s="121"/>
      <c r="I663" s="121"/>
      <c r="J663" s="121"/>
      <c r="K663" s="121"/>
      <c r="L663" s="121"/>
      <c r="M663" s="121"/>
      <c r="N663" s="121"/>
      <c r="O663" s="121"/>
      <c r="P663" s="121"/>
      <c r="Q663" s="121"/>
      <c r="R663" s="121"/>
      <c r="S663" s="121"/>
      <c r="T663" s="121"/>
      <c r="U663" s="121"/>
      <c r="V663" s="121"/>
      <c r="W663" s="121"/>
      <c r="X663" s="121"/>
      <c r="Y663" s="121"/>
    </row>
    <row r="664" ht="15.75" customHeight="1">
      <c r="A664" s="118"/>
      <c r="B664" s="119"/>
      <c r="C664" s="123"/>
      <c r="D664" s="124"/>
      <c r="E664" s="120"/>
      <c r="F664" s="120"/>
      <c r="G664" s="120"/>
      <c r="H664" s="121"/>
      <c r="I664" s="121"/>
      <c r="J664" s="121"/>
      <c r="K664" s="121"/>
      <c r="L664" s="121"/>
      <c r="M664" s="121"/>
      <c r="N664" s="121"/>
      <c r="O664" s="121"/>
      <c r="P664" s="121"/>
      <c r="Q664" s="121"/>
      <c r="R664" s="121"/>
      <c r="S664" s="121"/>
      <c r="T664" s="121"/>
      <c r="U664" s="121"/>
      <c r="V664" s="121"/>
      <c r="W664" s="121"/>
      <c r="X664" s="121"/>
      <c r="Y664" s="121"/>
    </row>
    <row r="665" ht="15.75" customHeight="1">
      <c r="A665" s="118"/>
      <c r="B665" s="119"/>
      <c r="C665" s="123"/>
      <c r="D665" s="124"/>
      <c r="E665" s="120"/>
      <c r="F665" s="120"/>
      <c r="G665" s="120"/>
      <c r="H665" s="121"/>
      <c r="I665" s="121"/>
      <c r="J665" s="121"/>
      <c r="K665" s="121"/>
      <c r="L665" s="121"/>
      <c r="M665" s="121"/>
      <c r="N665" s="121"/>
      <c r="O665" s="121"/>
      <c r="P665" s="121"/>
      <c r="Q665" s="121"/>
      <c r="R665" s="121"/>
      <c r="S665" s="121"/>
      <c r="T665" s="121"/>
      <c r="U665" s="121"/>
      <c r="V665" s="121"/>
      <c r="W665" s="121"/>
      <c r="X665" s="121"/>
      <c r="Y665" s="121"/>
    </row>
    <row r="666" ht="15.75" customHeight="1">
      <c r="A666" s="118"/>
      <c r="B666" s="119"/>
      <c r="C666" s="123"/>
      <c r="D666" s="124"/>
      <c r="E666" s="120"/>
      <c r="F666" s="120"/>
      <c r="G666" s="120"/>
      <c r="H666" s="121"/>
      <c r="I666" s="121"/>
      <c r="J666" s="121"/>
      <c r="K666" s="121"/>
      <c r="L666" s="121"/>
      <c r="M666" s="121"/>
      <c r="N666" s="121"/>
      <c r="O666" s="121"/>
      <c r="P666" s="121"/>
      <c r="Q666" s="121"/>
      <c r="R666" s="121"/>
      <c r="S666" s="121"/>
      <c r="T666" s="121"/>
      <c r="U666" s="121"/>
      <c r="V666" s="121"/>
      <c r="W666" s="121"/>
      <c r="X666" s="121"/>
      <c r="Y666" s="121"/>
    </row>
    <row r="667" ht="15.75" customHeight="1">
      <c r="A667" s="118"/>
      <c r="B667" s="119"/>
      <c r="C667" s="123"/>
      <c r="D667" s="124"/>
      <c r="E667" s="120"/>
      <c r="F667" s="120"/>
      <c r="G667" s="120"/>
      <c r="H667" s="121"/>
      <c r="I667" s="121"/>
      <c r="J667" s="121"/>
      <c r="K667" s="121"/>
      <c r="L667" s="121"/>
      <c r="M667" s="121"/>
      <c r="N667" s="121"/>
      <c r="O667" s="121"/>
      <c r="P667" s="121"/>
      <c r="Q667" s="121"/>
      <c r="R667" s="121"/>
      <c r="S667" s="121"/>
      <c r="T667" s="121"/>
      <c r="U667" s="121"/>
      <c r="V667" s="121"/>
      <c r="W667" s="121"/>
      <c r="X667" s="121"/>
      <c r="Y667" s="121"/>
    </row>
    <row r="668" ht="15.75" customHeight="1">
      <c r="A668" s="118"/>
      <c r="B668" s="119"/>
      <c r="C668" s="123"/>
      <c r="D668" s="124"/>
      <c r="E668" s="120"/>
      <c r="F668" s="120"/>
      <c r="G668" s="120"/>
      <c r="H668" s="121"/>
      <c r="I668" s="121"/>
      <c r="J668" s="121"/>
      <c r="K668" s="121"/>
      <c r="L668" s="121"/>
      <c r="M668" s="121"/>
      <c r="N668" s="121"/>
      <c r="O668" s="121"/>
      <c r="P668" s="121"/>
      <c r="Q668" s="121"/>
      <c r="R668" s="121"/>
      <c r="S668" s="121"/>
      <c r="T668" s="121"/>
      <c r="U668" s="121"/>
      <c r="V668" s="121"/>
      <c r="W668" s="121"/>
      <c r="X668" s="121"/>
      <c r="Y668" s="121"/>
    </row>
    <row r="669" ht="15.75" customHeight="1">
      <c r="A669" s="118"/>
      <c r="B669" s="119"/>
      <c r="C669" s="123"/>
      <c r="D669" s="124"/>
      <c r="E669" s="120"/>
      <c r="F669" s="120"/>
      <c r="G669" s="120"/>
      <c r="H669" s="121"/>
      <c r="I669" s="121"/>
      <c r="J669" s="121"/>
      <c r="K669" s="121"/>
      <c r="L669" s="121"/>
      <c r="M669" s="121"/>
      <c r="N669" s="121"/>
      <c r="O669" s="121"/>
      <c r="P669" s="121"/>
      <c r="Q669" s="121"/>
      <c r="R669" s="121"/>
      <c r="S669" s="121"/>
      <c r="T669" s="121"/>
      <c r="U669" s="121"/>
      <c r="V669" s="121"/>
      <c r="W669" s="121"/>
      <c r="X669" s="121"/>
      <c r="Y669" s="121"/>
    </row>
    <row r="670" ht="15.75" customHeight="1">
      <c r="A670" s="118"/>
      <c r="B670" s="119"/>
      <c r="C670" s="123"/>
      <c r="D670" s="124"/>
      <c r="E670" s="120"/>
      <c r="F670" s="120"/>
      <c r="G670" s="120"/>
      <c r="H670" s="121"/>
      <c r="I670" s="121"/>
      <c r="J670" s="121"/>
      <c r="K670" s="121"/>
      <c r="L670" s="121"/>
      <c r="M670" s="121"/>
      <c r="N670" s="121"/>
      <c r="O670" s="121"/>
      <c r="P670" s="121"/>
      <c r="Q670" s="121"/>
      <c r="R670" s="121"/>
      <c r="S670" s="121"/>
      <c r="T670" s="121"/>
      <c r="U670" s="121"/>
      <c r="V670" s="121"/>
      <c r="W670" s="121"/>
      <c r="X670" s="121"/>
      <c r="Y670" s="121"/>
    </row>
    <row r="671" ht="15.75" customHeight="1">
      <c r="A671" s="118"/>
      <c r="B671" s="119"/>
      <c r="C671" s="123"/>
      <c r="D671" s="124"/>
      <c r="E671" s="120"/>
      <c r="F671" s="120"/>
      <c r="G671" s="120"/>
      <c r="H671" s="121"/>
      <c r="I671" s="121"/>
      <c r="J671" s="121"/>
      <c r="K671" s="121"/>
      <c r="L671" s="121"/>
      <c r="M671" s="121"/>
      <c r="N671" s="121"/>
      <c r="O671" s="121"/>
      <c r="P671" s="121"/>
      <c r="Q671" s="121"/>
      <c r="R671" s="121"/>
      <c r="S671" s="121"/>
      <c r="T671" s="121"/>
      <c r="U671" s="121"/>
      <c r="V671" s="121"/>
      <c r="W671" s="121"/>
      <c r="X671" s="121"/>
      <c r="Y671" s="121"/>
    </row>
    <row r="672" ht="15.75" customHeight="1">
      <c r="A672" s="118"/>
      <c r="B672" s="119"/>
      <c r="C672" s="123"/>
      <c r="D672" s="124"/>
      <c r="E672" s="120"/>
      <c r="F672" s="120"/>
      <c r="G672" s="120"/>
      <c r="H672" s="121"/>
      <c r="I672" s="121"/>
      <c r="J672" s="121"/>
      <c r="K672" s="121"/>
      <c r="L672" s="121"/>
      <c r="M672" s="121"/>
      <c r="N672" s="121"/>
      <c r="O672" s="121"/>
      <c r="P672" s="121"/>
      <c r="Q672" s="121"/>
      <c r="R672" s="121"/>
      <c r="S672" s="121"/>
      <c r="T672" s="121"/>
      <c r="U672" s="121"/>
      <c r="V672" s="121"/>
      <c r="W672" s="121"/>
      <c r="X672" s="121"/>
      <c r="Y672" s="121"/>
    </row>
    <row r="673" ht="15.75" customHeight="1">
      <c r="A673" s="118"/>
      <c r="B673" s="119"/>
      <c r="C673" s="123"/>
      <c r="D673" s="124"/>
      <c r="E673" s="120"/>
      <c r="F673" s="120"/>
      <c r="G673" s="120"/>
      <c r="H673" s="121"/>
      <c r="I673" s="121"/>
      <c r="J673" s="121"/>
      <c r="K673" s="121"/>
      <c r="L673" s="121"/>
      <c r="M673" s="121"/>
      <c r="N673" s="121"/>
      <c r="O673" s="121"/>
      <c r="P673" s="121"/>
      <c r="Q673" s="121"/>
      <c r="R673" s="121"/>
      <c r="S673" s="121"/>
      <c r="T673" s="121"/>
      <c r="U673" s="121"/>
      <c r="V673" s="121"/>
      <c r="W673" s="121"/>
      <c r="X673" s="121"/>
      <c r="Y673" s="121"/>
    </row>
    <row r="674" ht="15.75" customHeight="1">
      <c r="A674" s="118"/>
      <c r="B674" s="119"/>
      <c r="C674" s="123"/>
      <c r="D674" s="124"/>
      <c r="E674" s="120"/>
      <c r="F674" s="120"/>
      <c r="G674" s="120"/>
      <c r="H674" s="121"/>
      <c r="I674" s="121"/>
      <c r="J674" s="121"/>
      <c r="K674" s="121"/>
      <c r="L674" s="121"/>
      <c r="M674" s="121"/>
      <c r="N674" s="121"/>
      <c r="O674" s="121"/>
      <c r="P674" s="121"/>
      <c r="Q674" s="121"/>
      <c r="R674" s="121"/>
      <c r="S674" s="121"/>
      <c r="T674" s="121"/>
      <c r="U674" s="121"/>
      <c r="V674" s="121"/>
      <c r="W674" s="121"/>
      <c r="X674" s="121"/>
      <c r="Y674" s="121"/>
    </row>
    <row r="675" ht="15.75" customHeight="1">
      <c r="A675" s="118"/>
      <c r="B675" s="119"/>
      <c r="C675" s="123"/>
      <c r="D675" s="124"/>
      <c r="E675" s="120"/>
      <c r="F675" s="120"/>
      <c r="G675" s="120"/>
      <c r="H675" s="121"/>
      <c r="I675" s="121"/>
      <c r="J675" s="121"/>
      <c r="K675" s="121"/>
      <c r="L675" s="121"/>
      <c r="M675" s="121"/>
      <c r="N675" s="121"/>
      <c r="O675" s="121"/>
      <c r="P675" s="121"/>
      <c r="Q675" s="121"/>
      <c r="R675" s="121"/>
      <c r="S675" s="121"/>
      <c r="T675" s="121"/>
      <c r="U675" s="121"/>
      <c r="V675" s="121"/>
      <c r="W675" s="121"/>
      <c r="X675" s="121"/>
      <c r="Y675" s="121"/>
    </row>
    <row r="676" ht="15.75" customHeight="1">
      <c r="A676" s="118"/>
      <c r="B676" s="119"/>
      <c r="C676" s="123"/>
      <c r="D676" s="124"/>
      <c r="E676" s="120"/>
      <c r="F676" s="120"/>
      <c r="G676" s="120"/>
      <c r="H676" s="121"/>
      <c r="I676" s="121"/>
      <c r="J676" s="121"/>
      <c r="K676" s="121"/>
      <c r="L676" s="121"/>
      <c r="M676" s="121"/>
      <c r="N676" s="121"/>
      <c r="O676" s="121"/>
      <c r="P676" s="121"/>
      <c r="Q676" s="121"/>
      <c r="R676" s="121"/>
      <c r="S676" s="121"/>
      <c r="T676" s="121"/>
      <c r="U676" s="121"/>
      <c r="V676" s="121"/>
      <c r="W676" s="121"/>
      <c r="X676" s="121"/>
      <c r="Y676" s="121"/>
    </row>
    <row r="677" ht="36.75" customHeight="1">
      <c r="A677" s="106" t="s">
        <v>84</v>
      </c>
      <c r="B677" s="127"/>
      <c r="C677" s="108" t="s">
        <v>85</v>
      </c>
      <c r="D677" s="109" t="s">
        <v>86</v>
      </c>
      <c r="E677" s="109" t="s">
        <v>87</v>
      </c>
      <c r="F677" s="109" t="s">
        <v>88</v>
      </c>
      <c r="G677" s="109" t="s">
        <v>89</v>
      </c>
      <c r="H677" s="110"/>
      <c r="I677" s="110"/>
      <c r="J677" s="110"/>
      <c r="K677" s="110"/>
      <c r="L677" s="110"/>
      <c r="M677" s="110"/>
      <c r="N677" s="110"/>
      <c r="O677" s="110"/>
      <c r="P677" s="110"/>
      <c r="Q677" s="110"/>
      <c r="R677" s="110"/>
      <c r="S677" s="110"/>
      <c r="T677" s="110"/>
      <c r="U677" s="110"/>
      <c r="V677" s="110"/>
      <c r="W677" s="110"/>
      <c r="X677" s="110"/>
      <c r="Y677" s="110"/>
    </row>
    <row r="678" ht="15.75" customHeight="1">
      <c r="A678" s="111"/>
      <c r="B678" s="112"/>
      <c r="C678" s="113"/>
      <c r="D678" s="124"/>
      <c r="E678" s="115" t="s">
        <v>65</v>
      </c>
      <c r="F678" s="116"/>
      <c r="G678" s="116"/>
      <c r="H678" s="117"/>
      <c r="I678" s="117"/>
      <c r="J678" s="117"/>
      <c r="K678" s="117"/>
      <c r="L678" s="117"/>
      <c r="M678" s="117"/>
      <c r="N678" s="117"/>
      <c r="O678" s="117"/>
      <c r="P678" s="117"/>
      <c r="Q678" s="117"/>
      <c r="R678" s="117"/>
      <c r="S678" s="117"/>
      <c r="T678" s="117"/>
      <c r="U678" s="117"/>
      <c r="V678" s="117"/>
      <c r="W678" s="117"/>
      <c r="X678" s="117"/>
      <c r="Y678" s="117"/>
    </row>
    <row r="679" ht="15.75" customHeight="1">
      <c r="A679" s="118"/>
      <c r="B679" s="119"/>
      <c r="C679" s="113"/>
      <c r="D679" s="124"/>
      <c r="E679" s="120"/>
      <c r="F679" s="120"/>
      <c r="G679" s="120"/>
      <c r="H679" s="121"/>
      <c r="I679" s="121"/>
      <c r="J679" s="121"/>
      <c r="K679" s="121"/>
      <c r="L679" s="121"/>
      <c r="M679" s="121"/>
      <c r="N679" s="121"/>
      <c r="O679" s="121"/>
      <c r="P679" s="121"/>
      <c r="Q679" s="121"/>
      <c r="R679" s="121"/>
      <c r="S679" s="121"/>
      <c r="T679" s="121"/>
      <c r="U679" s="121"/>
      <c r="V679" s="121"/>
      <c r="W679" s="121"/>
      <c r="X679" s="121"/>
      <c r="Y679" s="121"/>
    </row>
    <row r="680" ht="15.75" customHeight="1">
      <c r="A680" s="118"/>
      <c r="B680" s="119"/>
      <c r="C680" s="123"/>
      <c r="D680" s="124"/>
      <c r="E680" s="120"/>
      <c r="F680" s="120"/>
      <c r="G680" s="120"/>
      <c r="H680" s="121"/>
      <c r="I680" s="121"/>
      <c r="J680" s="121"/>
      <c r="K680" s="121"/>
      <c r="L680" s="121"/>
      <c r="M680" s="121"/>
      <c r="N680" s="121"/>
      <c r="O680" s="121"/>
      <c r="P680" s="121"/>
      <c r="Q680" s="121"/>
      <c r="R680" s="121"/>
      <c r="S680" s="121"/>
      <c r="T680" s="121"/>
      <c r="U680" s="121"/>
      <c r="V680" s="121"/>
      <c r="W680" s="121"/>
      <c r="X680" s="121"/>
      <c r="Y680" s="121"/>
    </row>
    <row r="681" ht="15.75" customHeight="1">
      <c r="A681" s="118"/>
      <c r="B681" s="119"/>
      <c r="C681" s="123"/>
      <c r="D681" s="124"/>
      <c r="E681" s="120"/>
      <c r="F681" s="120"/>
      <c r="G681" s="120"/>
      <c r="H681" s="121"/>
      <c r="I681" s="121"/>
      <c r="J681" s="121"/>
      <c r="K681" s="121"/>
      <c r="L681" s="121"/>
      <c r="M681" s="121"/>
      <c r="N681" s="121"/>
      <c r="O681" s="121"/>
      <c r="P681" s="121"/>
      <c r="Q681" s="121"/>
      <c r="R681" s="121"/>
      <c r="S681" s="121"/>
      <c r="T681" s="121"/>
      <c r="U681" s="121"/>
      <c r="V681" s="121"/>
      <c r="W681" s="121"/>
      <c r="X681" s="121"/>
      <c r="Y681" s="121"/>
    </row>
    <row r="682" ht="15.75" customHeight="1">
      <c r="A682" s="118"/>
      <c r="B682" s="119"/>
      <c r="C682" s="123"/>
      <c r="D682" s="124"/>
      <c r="E682" s="120"/>
      <c r="F682" s="120"/>
      <c r="G682" s="120"/>
      <c r="H682" s="121"/>
      <c r="I682" s="121"/>
      <c r="J682" s="121"/>
      <c r="K682" s="121"/>
      <c r="L682" s="121"/>
      <c r="M682" s="121"/>
      <c r="N682" s="121"/>
      <c r="O682" s="121"/>
      <c r="P682" s="121"/>
      <c r="Q682" s="121"/>
      <c r="R682" s="121"/>
      <c r="S682" s="121"/>
      <c r="T682" s="121"/>
      <c r="U682" s="121"/>
      <c r="V682" s="121"/>
      <c r="W682" s="121"/>
      <c r="X682" s="121"/>
      <c r="Y682" s="121"/>
    </row>
    <row r="683" ht="15.75" customHeight="1">
      <c r="A683" s="118"/>
      <c r="B683" s="119"/>
      <c r="C683" s="123"/>
      <c r="D683" s="124"/>
      <c r="E683" s="120"/>
      <c r="F683" s="120"/>
      <c r="G683" s="120"/>
      <c r="H683" s="121"/>
      <c r="I683" s="121"/>
      <c r="J683" s="121"/>
      <c r="K683" s="121"/>
      <c r="L683" s="121"/>
      <c r="M683" s="121"/>
      <c r="N683" s="121"/>
      <c r="O683" s="121"/>
      <c r="P683" s="121"/>
      <c r="Q683" s="121"/>
      <c r="R683" s="121"/>
      <c r="S683" s="121"/>
      <c r="T683" s="121"/>
      <c r="U683" s="121"/>
      <c r="V683" s="121"/>
      <c r="W683" s="121"/>
      <c r="X683" s="121"/>
      <c r="Y683" s="121"/>
    </row>
    <row r="684" ht="15.75" customHeight="1">
      <c r="A684" s="118"/>
      <c r="B684" s="119"/>
      <c r="C684" s="123"/>
      <c r="D684" s="124"/>
      <c r="E684" s="120"/>
      <c r="F684" s="120"/>
      <c r="G684" s="120"/>
      <c r="H684" s="121"/>
      <c r="I684" s="121"/>
      <c r="J684" s="121"/>
      <c r="K684" s="121"/>
      <c r="L684" s="121"/>
      <c r="M684" s="121"/>
      <c r="N684" s="121"/>
      <c r="O684" s="121"/>
      <c r="P684" s="121"/>
      <c r="Q684" s="121"/>
      <c r="R684" s="121"/>
      <c r="S684" s="121"/>
      <c r="T684" s="121"/>
      <c r="U684" s="121"/>
      <c r="V684" s="121"/>
      <c r="W684" s="121"/>
      <c r="X684" s="121"/>
      <c r="Y684" s="121"/>
    </row>
    <row r="685" ht="15.75" customHeight="1">
      <c r="A685" s="118"/>
      <c r="B685" s="119"/>
      <c r="C685" s="123"/>
      <c r="D685" s="124"/>
      <c r="E685" s="120"/>
      <c r="F685" s="120"/>
      <c r="G685" s="120"/>
      <c r="H685" s="121"/>
      <c r="I685" s="121"/>
      <c r="J685" s="121"/>
      <c r="K685" s="121"/>
      <c r="L685" s="121"/>
      <c r="M685" s="121"/>
      <c r="N685" s="121"/>
      <c r="O685" s="121"/>
      <c r="P685" s="121"/>
      <c r="Q685" s="121"/>
      <c r="R685" s="121"/>
      <c r="S685" s="121"/>
      <c r="T685" s="121"/>
      <c r="U685" s="121"/>
      <c r="V685" s="121"/>
      <c r="W685" s="121"/>
      <c r="X685" s="121"/>
      <c r="Y685" s="121"/>
    </row>
    <row r="686" ht="15.75" customHeight="1">
      <c r="A686" s="118"/>
      <c r="B686" s="119"/>
      <c r="C686" s="123"/>
      <c r="D686" s="124"/>
      <c r="E686" s="120"/>
      <c r="F686" s="120"/>
      <c r="G686" s="120"/>
      <c r="H686" s="121"/>
      <c r="I686" s="121"/>
      <c r="J686" s="121"/>
      <c r="K686" s="121"/>
      <c r="L686" s="121"/>
      <c r="M686" s="121"/>
      <c r="N686" s="121"/>
      <c r="O686" s="121"/>
      <c r="P686" s="121"/>
      <c r="Q686" s="121"/>
      <c r="R686" s="121"/>
      <c r="S686" s="121"/>
      <c r="T686" s="121"/>
      <c r="U686" s="121"/>
      <c r="V686" s="121"/>
      <c r="W686" s="121"/>
      <c r="X686" s="121"/>
      <c r="Y686" s="121"/>
    </row>
    <row r="687" ht="15.75" customHeight="1">
      <c r="A687" s="118"/>
      <c r="B687" s="119"/>
      <c r="C687" s="123"/>
      <c r="D687" s="124"/>
      <c r="E687" s="120"/>
      <c r="F687" s="120"/>
      <c r="G687" s="120"/>
      <c r="H687" s="121"/>
      <c r="I687" s="121"/>
      <c r="J687" s="121"/>
      <c r="K687" s="121"/>
      <c r="L687" s="121"/>
      <c r="M687" s="121"/>
      <c r="N687" s="121"/>
      <c r="O687" s="121"/>
      <c r="P687" s="121"/>
      <c r="Q687" s="121"/>
      <c r="R687" s="121"/>
      <c r="S687" s="121"/>
      <c r="T687" s="121"/>
      <c r="U687" s="121"/>
      <c r="V687" s="121"/>
      <c r="W687" s="121"/>
      <c r="X687" s="121"/>
      <c r="Y687" s="121"/>
    </row>
    <row r="688" ht="15.75" customHeight="1">
      <c r="A688" s="118"/>
      <c r="B688" s="119"/>
      <c r="C688" s="123"/>
      <c r="D688" s="124"/>
      <c r="E688" s="120"/>
      <c r="F688" s="120"/>
      <c r="G688" s="120"/>
      <c r="H688" s="121"/>
      <c r="I688" s="121"/>
      <c r="J688" s="121"/>
      <c r="K688" s="121"/>
      <c r="L688" s="121"/>
      <c r="M688" s="121"/>
      <c r="N688" s="121"/>
      <c r="O688" s="121"/>
      <c r="P688" s="121"/>
      <c r="Q688" s="121"/>
      <c r="R688" s="121"/>
      <c r="S688" s="121"/>
      <c r="T688" s="121"/>
      <c r="U688" s="121"/>
      <c r="V688" s="121"/>
      <c r="W688" s="121"/>
      <c r="X688" s="121"/>
      <c r="Y688" s="121"/>
    </row>
    <row r="689" ht="15.75" customHeight="1">
      <c r="A689" s="118"/>
      <c r="B689" s="119"/>
      <c r="C689" s="123"/>
      <c r="D689" s="124"/>
      <c r="E689" s="120"/>
      <c r="F689" s="120"/>
      <c r="G689" s="120"/>
      <c r="H689" s="121"/>
      <c r="I689" s="121"/>
      <c r="J689" s="121"/>
      <c r="K689" s="121"/>
      <c r="L689" s="121"/>
      <c r="M689" s="121"/>
      <c r="N689" s="121"/>
      <c r="O689" s="121"/>
      <c r="P689" s="121"/>
      <c r="Q689" s="121"/>
      <c r="R689" s="121"/>
      <c r="S689" s="121"/>
      <c r="T689" s="121"/>
      <c r="U689" s="121"/>
      <c r="V689" s="121"/>
      <c r="W689" s="121"/>
      <c r="X689" s="121"/>
      <c r="Y689" s="121"/>
    </row>
    <row r="690" ht="15.75" customHeight="1">
      <c r="A690" s="118"/>
      <c r="B690" s="119"/>
      <c r="C690" s="123"/>
      <c r="D690" s="124"/>
      <c r="E690" s="120"/>
      <c r="F690" s="120"/>
      <c r="G690" s="120"/>
      <c r="H690" s="121"/>
      <c r="I690" s="121"/>
      <c r="J690" s="121"/>
      <c r="K690" s="121"/>
      <c r="L690" s="121"/>
      <c r="M690" s="121"/>
      <c r="N690" s="121"/>
      <c r="O690" s="121"/>
      <c r="P690" s="121"/>
      <c r="Q690" s="121"/>
      <c r="R690" s="121"/>
      <c r="S690" s="121"/>
      <c r="T690" s="121"/>
      <c r="U690" s="121"/>
      <c r="V690" s="121"/>
      <c r="W690" s="121"/>
      <c r="X690" s="121"/>
      <c r="Y690" s="121"/>
    </row>
    <row r="691" ht="15.75" customHeight="1">
      <c r="A691" s="118"/>
      <c r="B691" s="119"/>
      <c r="C691" s="123"/>
      <c r="D691" s="124"/>
      <c r="E691" s="120"/>
      <c r="F691" s="120"/>
      <c r="G691" s="120"/>
      <c r="H691" s="121"/>
      <c r="I691" s="121"/>
      <c r="J691" s="121"/>
      <c r="K691" s="121"/>
      <c r="L691" s="121"/>
      <c r="M691" s="121"/>
      <c r="N691" s="121"/>
      <c r="O691" s="121"/>
      <c r="P691" s="121"/>
      <c r="Q691" s="121"/>
      <c r="R691" s="121"/>
      <c r="S691" s="121"/>
      <c r="T691" s="121"/>
      <c r="U691" s="121"/>
      <c r="V691" s="121"/>
      <c r="W691" s="121"/>
      <c r="X691" s="121"/>
      <c r="Y691" s="121"/>
    </row>
    <row r="692" ht="15.75" customHeight="1">
      <c r="A692" s="118"/>
      <c r="B692" s="119"/>
      <c r="C692" s="123"/>
      <c r="D692" s="124"/>
      <c r="E692" s="120"/>
      <c r="F692" s="120"/>
      <c r="G692" s="120"/>
      <c r="H692" s="121"/>
      <c r="I692" s="121"/>
      <c r="J692" s="121"/>
      <c r="K692" s="121"/>
      <c r="L692" s="121"/>
      <c r="M692" s="121"/>
      <c r="N692" s="121"/>
      <c r="O692" s="121"/>
      <c r="P692" s="121"/>
      <c r="Q692" s="121"/>
      <c r="R692" s="121"/>
      <c r="S692" s="121"/>
      <c r="T692" s="121"/>
      <c r="U692" s="121"/>
      <c r="V692" s="121"/>
      <c r="W692" s="121"/>
      <c r="X692" s="121"/>
      <c r="Y692" s="121"/>
    </row>
    <row r="693" ht="36.75" customHeight="1">
      <c r="A693" s="106" t="s">
        <v>84</v>
      </c>
      <c r="B693" s="127"/>
      <c r="C693" s="108" t="s">
        <v>85</v>
      </c>
      <c r="D693" s="109" t="s">
        <v>86</v>
      </c>
      <c r="E693" s="109" t="s">
        <v>87</v>
      </c>
      <c r="F693" s="109" t="s">
        <v>88</v>
      </c>
      <c r="G693" s="109" t="s">
        <v>89</v>
      </c>
      <c r="H693" s="110"/>
      <c r="I693" s="110"/>
      <c r="J693" s="110"/>
      <c r="K693" s="110"/>
      <c r="L693" s="110"/>
      <c r="M693" s="110"/>
      <c r="N693" s="110"/>
      <c r="O693" s="110"/>
      <c r="P693" s="110"/>
      <c r="Q693" s="110"/>
      <c r="R693" s="110"/>
      <c r="S693" s="110"/>
      <c r="T693" s="110"/>
      <c r="U693" s="110"/>
      <c r="V693" s="110"/>
      <c r="W693" s="110"/>
      <c r="X693" s="110"/>
      <c r="Y693" s="110"/>
    </row>
    <row r="694" ht="15.75" customHeight="1">
      <c r="A694" s="111"/>
      <c r="B694" s="112"/>
      <c r="C694" s="113"/>
      <c r="D694" s="124"/>
      <c r="E694" s="115" t="s">
        <v>65</v>
      </c>
      <c r="F694" s="116"/>
      <c r="G694" s="116"/>
      <c r="H694" s="117"/>
      <c r="I694" s="117"/>
      <c r="J694" s="117"/>
      <c r="K694" s="117"/>
      <c r="L694" s="117"/>
      <c r="M694" s="117"/>
      <c r="N694" s="117"/>
      <c r="O694" s="117"/>
      <c r="P694" s="117"/>
      <c r="Q694" s="117"/>
      <c r="R694" s="117"/>
      <c r="S694" s="117"/>
      <c r="T694" s="117"/>
      <c r="U694" s="117"/>
      <c r="V694" s="117"/>
      <c r="W694" s="117"/>
      <c r="X694" s="117"/>
      <c r="Y694" s="117"/>
    </row>
    <row r="695" ht="15.75" customHeight="1">
      <c r="A695" s="118"/>
      <c r="B695" s="119"/>
      <c r="C695" s="113"/>
      <c r="D695" s="124"/>
      <c r="E695" s="120"/>
      <c r="F695" s="120"/>
      <c r="G695" s="120"/>
      <c r="H695" s="121"/>
      <c r="I695" s="121"/>
      <c r="J695" s="121"/>
      <c r="K695" s="121"/>
      <c r="L695" s="121"/>
      <c r="M695" s="121"/>
      <c r="N695" s="121"/>
      <c r="O695" s="121"/>
      <c r="P695" s="121"/>
      <c r="Q695" s="121"/>
      <c r="R695" s="121"/>
      <c r="S695" s="121"/>
      <c r="T695" s="121"/>
      <c r="U695" s="121"/>
      <c r="V695" s="121"/>
      <c r="W695" s="121"/>
      <c r="X695" s="121"/>
      <c r="Y695" s="121"/>
    </row>
    <row r="696" ht="15.75" customHeight="1">
      <c r="A696" s="118"/>
      <c r="B696" s="119"/>
      <c r="C696" s="123"/>
      <c r="D696" s="124"/>
      <c r="E696" s="120"/>
      <c r="F696" s="120"/>
      <c r="G696" s="120"/>
      <c r="H696" s="121"/>
      <c r="I696" s="121"/>
      <c r="J696" s="121"/>
      <c r="K696" s="121"/>
      <c r="L696" s="121"/>
      <c r="M696" s="121"/>
      <c r="N696" s="121"/>
      <c r="O696" s="121"/>
      <c r="P696" s="121"/>
      <c r="Q696" s="121"/>
      <c r="R696" s="121"/>
      <c r="S696" s="121"/>
      <c r="T696" s="121"/>
      <c r="U696" s="121"/>
      <c r="V696" s="121"/>
      <c r="W696" s="121"/>
      <c r="X696" s="121"/>
      <c r="Y696" s="121"/>
    </row>
    <row r="697" ht="15.75" customHeight="1">
      <c r="A697" s="118"/>
      <c r="B697" s="119"/>
      <c r="C697" s="123"/>
      <c r="D697" s="124"/>
      <c r="E697" s="120"/>
      <c r="F697" s="120"/>
      <c r="G697" s="120"/>
      <c r="H697" s="121"/>
      <c r="I697" s="121"/>
      <c r="J697" s="121"/>
      <c r="K697" s="121"/>
      <c r="L697" s="121"/>
      <c r="M697" s="121"/>
      <c r="N697" s="121"/>
      <c r="O697" s="121"/>
      <c r="P697" s="121"/>
      <c r="Q697" s="121"/>
      <c r="R697" s="121"/>
      <c r="S697" s="121"/>
      <c r="T697" s="121"/>
      <c r="U697" s="121"/>
      <c r="V697" s="121"/>
      <c r="W697" s="121"/>
      <c r="X697" s="121"/>
      <c r="Y697" s="121"/>
    </row>
    <row r="698" ht="15.75" customHeight="1">
      <c r="A698" s="118"/>
      <c r="B698" s="119"/>
      <c r="C698" s="123"/>
      <c r="D698" s="124"/>
      <c r="E698" s="120"/>
      <c r="F698" s="120"/>
      <c r="G698" s="120"/>
      <c r="H698" s="121"/>
      <c r="I698" s="121"/>
      <c r="J698" s="121"/>
      <c r="K698" s="121"/>
      <c r="L698" s="121"/>
      <c r="M698" s="121"/>
      <c r="N698" s="121"/>
      <c r="O698" s="121"/>
      <c r="P698" s="121"/>
      <c r="Q698" s="121"/>
      <c r="R698" s="121"/>
      <c r="S698" s="121"/>
      <c r="T698" s="121"/>
      <c r="U698" s="121"/>
      <c r="V698" s="121"/>
      <c r="W698" s="121"/>
      <c r="X698" s="121"/>
      <c r="Y698" s="121"/>
    </row>
    <row r="699" ht="15.75" customHeight="1">
      <c r="A699" s="118"/>
      <c r="B699" s="119"/>
      <c r="C699" s="123"/>
      <c r="D699" s="124"/>
      <c r="E699" s="120"/>
      <c r="F699" s="120"/>
      <c r="G699" s="120"/>
      <c r="H699" s="121"/>
      <c r="I699" s="121"/>
      <c r="J699" s="121"/>
      <c r="K699" s="121"/>
      <c r="L699" s="121"/>
      <c r="M699" s="121"/>
      <c r="N699" s="121"/>
      <c r="O699" s="121"/>
      <c r="P699" s="121"/>
      <c r="Q699" s="121"/>
      <c r="R699" s="121"/>
      <c r="S699" s="121"/>
      <c r="T699" s="121"/>
      <c r="U699" s="121"/>
      <c r="V699" s="121"/>
      <c r="W699" s="121"/>
      <c r="X699" s="121"/>
      <c r="Y699" s="121"/>
    </row>
    <row r="700" ht="15.75" customHeight="1">
      <c r="A700" s="118"/>
      <c r="B700" s="119"/>
      <c r="C700" s="123"/>
      <c r="D700" s="124"/>
      <c r="E700" s="120"/>
      <c r="F700" s="120"/>
      <c r="G700" s="120"/>
      <c r="H700" s="121"/>
      <c r="I700" s="121"/>
      <c r="J700" s="121"/>
      <c r="K700" s="121"/>
      <c r="L700" s="121"/>
      <c r="M700" s="121"/>
      <c r="N700" s="121"/>
      <c r="O700" s="121"/>
      <c r="P700" s="121"/>
      <c r="Q700" s="121"/>
      <c r="R700" s="121"/>
      <c r="S700" s="121"/>
      <c r="T700" s="121"/>
      <c r="U700" s="121"/>
      <c r="V700" s="121"/>
      <c r="W700" s="121"/>
      <c r="X700" s="121"/>
      <c r="Y700" s="121"/>
    </row>
    <row r="701" ht="15.75" customHeight="1">
      <c r="A701" s="118"/>
      <c r="B701" s="119"/>
      <c r="C701" s="123"/>
      <c r="D701" s="124"/>
      <c r="E701" s="120"/>
      <c r="F701" s="120"/>
      <c r="G701" s="120"/>
      <c r="H701" s="121"/>
      <c r="I701" s="121"/>
      <c r="J701" s="121"/>
      <c r="K701" s="121"/>
      <c r="L701" s="121"/>
      <c r="M701" s="121"/>
      <c r="N701" s="121"/>
      <c r="O701" s="121"/>
      <c r="P701" s="121"/>
      <c r="Q701" s="121"/>
      <c r="R701" s="121"/>
      <c r="S701" s="121"/>
      <c r="T701" s="121"/>
      <c r="U701" s="121"/>
      <c r="V701" s="121"/>
      <c r="W701" s="121"/>
      <c r="X701" s="121"/>
      <c r="Y701" s="121"/>
    </row>
    <row r="702" ht="15.75" customHeight="1">
      <c r="A702" s="118"/>
      <c r="B702" s="119"/>
      <c r="C702" s="123"/>
      <c r="D702" s="124"/>
      <c r="E702" s="120"/>
      <c r="F702" s="120"/>
      <c r="G702" s="120"/>
      <c r="H702" s="121"/>
      <c r="I702" s="121"/>
      <c r="J702" s="121"/>
      <c r="K702" s="121"/>
      <c r="L702" s="121"/>
      <c r="M702" s="121"/>
      <c r="N702" s="121"/>
      <c r="O702" s="121"/>
      <c r="P702" s="121"/>
      <c r="Q702" s="121"/>
      <c r="R702" s="121"/>
      <c r="S702" s="121"/>
      <c r="T702" s="121"/>
      <c r="U702" s="121"/>
      <c r="V702" s="121"/>
      <c r="W702" s="121"/>
      <c r="X702" s="121"/>
      <c r="Y702" s="121"/>
    </row>
    <row r="703" ht="15.75" customHeight="1">
      <c r="A703" s="118"/>
      <c r="B703" s="119"/>
      <c r="C703" s="123"/>
      <c r="D703" s="124"/>
      <c r="E703" s="120"/>
      <c r="F703" s="120"/>
      <c r="G703" s="120"/>
      <c r="H703" s="121"/>
      <c r="I703" s="121"/>
      <c r="J703" s="121"/>
      <c r="K703" s="121"/>
      <c r="L703" s="121"/>
      <c r="M703" s="121"/>
      <c r="N703" s="121"/>
      <c r="O703" s="121"/>
      <c r="P703" s="121"/>
      <c r="Q703" s="121"/>
      <c r="R703" s="121"/>
      <c r="S703" s="121"/>
      <c r="T703" s="121"/>
      <c r="U703" s="121"/>
      <c r="V703" s="121"/>
      <c r="W703" s="121"/>
      <c r="X703" s="121"/>
      <c r="Y703" s="121"/>
    </row>
    <row r="704" ht="15.75" customHeight="1">
      <c r="A704" s="118"/>
      <c r="B704" s="119"/>
      <c r="C704" s="123"/>
      <c r="D704" s="124"/>
      <c r="E704" s="120"/>
      <c r="F704" s="120"/>
      <c r="G704" s="120"/>
      <c r="H704" s="121"/>
      <c r="I704" s="121"/>
      <c r="J704" s="121"/>
      <c r="K704" s="121"/>
      <c r="L704" s="121"/>
      <c r="M704" s="121"/>
      <c r="N704" s="121"/>
      <c r="O704" s="121"/>
      <c r="P704" s="121"/>
      <c r="Q704" s="121"/>
      <c r="R704" s="121"/>
      <c r="S704" s="121"/>
      <c r="T704" s="121"/>
      <c r="U704" s="121"/>
      <c r="V704" s="121"/>
      <c r="W704" s="121"/>
      <c r="X704" s="121"/>
      <c r="Y704" s="121"/>
    </row>
    <row r="705" ht="15.75" customHeight="1">
      <c r="A705" s="118"/>
      <c r="B705" s="119"/>
      <c r="C705" s="123"/>
      <c r="D705" s="124"/>
      <c r="E705" s="120"/>
      <c r="F705" s="120"/>
      <c r="G705" s="120"/>
      <c r="H705" s="121"/>
      <c r="I705" s="121"/>
      <c r="J705" s="121"/>
      <c r="K705" s="121"/>
      <c r="L705" s="121"/>
      <c r="M705" s="121"/>
      <c r="N705" s="121"/>
      <c r="O705" s="121"/>
      <c r="P705" s="121"/>
      <c r="Q705" s="121"/>
      <c r="R705" s="121"/>
      <c r="S705" s="121"/>
      <c r="T705" s="121"/>
      <c r="U705" s="121"/>
      <c r="V705" s="121"/>
      <c r="W705" s="121"/>
      <c r="X705" s="121"/>
      <c r="Y705" s="121"/>
    </row>
    <row r="706" ht="15.75" customHeight="1">
      <c r="A706" s="118"/>
      <c r="B706" s="119"/>
      <c r="C706" s="123"/>
      <c r="D706" s="124"/>
      <c r="E706" s="120"/>
      <c r="F706" s="120"/>
      <c r="G706" s="120"/>
      <c r="H706" s="121"/>
      <c r="I706" s="121"/>
      <c r="J706" s="121"/>
      <c r="K706" s="121"/>
      <c r="L706" s="121"/>
      <c r="M706" s="121"/>
      <c r="N706" s="121"/>
      <c r="O706" s="121"/>
      <c r="P706" s="121"/>
      <c r="Q706" s="121"/>
      <c r="R706" s="121"/>
      <c r="S706" s="121"/>
      <c r="T706" s="121"/>
      <c r="U706" s="121"/>
      <c r="V706" s="121"/>
      <c r="W706" s="121"/>
      <c r="X706" s="121"/>
      <c r="Y706" s="121"/>
    </row>
    <row r="707" ht="15.75" customHeight="1">
      <c r="A707" s="118"/>
      <c r="B707" s="119"/>
      <c r="C707" s="123"/>
      <c r="D707" s="124"/>
      <c r="E707" s="120"/>
      <c r="F707" s="120"/>
      <c r="G707" s="120"/>
      <c r="H707" s="121"/>
      <c r="I707" s="121"/>
      <c r="J707" s="121"/>
      <c r="K707" s="121"/>
      <c r="L707" s="121"/>
      <c r="M707" s="121"/>
      <c r="N707" s="121"/>
      <c r="O707" s="121"/>
      <c r="P707" s="121"/>
      <c r="Q707" s="121"/>
      <c r="R707" s="121"/>
      <c r="S707" s="121"/>
      <c r="T707" s="121"/>
      <c r="U707" s="121"/>
      <c r="V707" s="121"/>
      <c r="W707" s="121"/>
      <c r="X707" s="121"/>
      <c r="Y707" s="121"/>
    </row>
    <row r="708" ht="15.75" customHeight="1">
      <c r="A708" s="118"/>
      <c r="B708" s="119"/>
      <c r="C708" s="123"/>
      <c r="D708" s="124"/>
      <c r="E708" s="120"/>
      <c r="F708" s="120"/>
      <c r="G708" s="120"/>
      <c r="H708" s="121"/>
      <c r="I708" s="121"/>
      <c r="J708" s="121"/>
      <c r="K708" s="121"/>
      <c r="L708" s="121"/>
      <c r="M708" s="121"/>
      <c r="N708" s="121"/>
      <c r="O708" s="121"/>
      <c r="P708" s="121"/>
      <c r="Q708" s="121"/>
      <c r="R708" s="121"/>
      <c r="S708" s="121"/>
      <c r="T708" s="121"/>
      <c r="U708" s="121"/>
      <c r="V708" s="121"/>
      <c r="W708" s="121"/>
      <c r="X708" s="121"/>
      <c r="Y708" s="121"/>
    </row>
    <row r="709" ht="36.75" customHeight="1">
      <c r="A709" s="106" t="s">
        <v>84</v>
      </c>
      <c r="B709" s="127"/>
      <c r="C709" s="108" t="s">
        <v>85</v>
      </c>
      <c r="D709" s="109" t="s">
        <v>86</v>
      </c>
      <c r="E709" s="109" t="s">
        <v>87</v>
      </c>
      <c r="F709" s="109" t="s">
        <v>88</v>
      </c>
      <c r="G709" s="109" t="s">
        <v>89</v>
      </c>
      <c r="H709" s="110"/>
      <c r="I709" s="110"/>
      <c r="J709" s="110"/>
      <c r="K709" s="110"/>
      <c r="L709" s="110"/>
      <c r="M709" s="110"/>
      <c r="N709" s="110"/>
      <c r="O709" s="110"/>
      <c r="P709" s="110"/>
      <c r="Q709" s="110"/>
      <c r="R709" s="110"/>
      <c r="S709" s="110"/>
      <c r="T709" s="110"/>
      <c r="U709" s="110"/>
      <c r="V709" s="110"/>
      <c r="W709" s="110"/>
      <c r="X709" s="110"/>
      <c r="Y709" s="110"/>
    </row>
    <row r="710" ht="15.75" customHeight="1">
      <c r="A710" s="111"/>
      <c r="B710" s="112"/>
      <c r="C710" s="113"/>
      <c r="D710" s="124"/>
      <c r="E710" s="115" t="s">
        <v>65</v>
      </c>
      <c r="F710" s="116"/>
      <c r="G710" s="116"/>
      <c r="H710" s="117"/>
      <c r="I710" s="117"/>
      <c r="J710" s="117"/>
      <c r="K710" s="117"/>
      <c r="L710" s="117"/>
      <c r="M710" s="117"/>
      <c r="N710" s="117"/>
      <c r="O710" s="117"/>
      <c r="P710" s="117"/>
      <c r="Q710" s="117"/>
      <c r="R710" s="117"/>
      <c r="S710" s="117"/>
      <c r="T710" s="117"/>
      <c r="U710" s="117"/>
      <c r="V710" s="117"/>
      <c r="W710" s="117"/>
      <c r="X710" s="117"/>
      <c r="Y710" s="117"/>
    </row>
    <row r="711" ht="15.75" customHeight="1">
      <c r="A711" s="118"/>
      <c r="B711" s="119"/>
      <c r="C711" s="113"/>
      <c r="D711" s="124"/>
      <c r="E711" s="120"/>
      <c r="F711" s="120"/>
      <c r="G711" s="120"/>
      <c r="H711" s="121"/>
      <c r="I711" s="121"/>
      <c r="J711" s="121"/>
      <c r="K711" s="121"/>
      <c r="L711" s="121"/>
      <c r="M711" s="121"/>
      <c r="N711" s="121"/>
      <c r="O711" s="121"/>
      <c r="P711" s="121"/>
      <c r="Q711" s="121"/>
      <c r="R711" s="121"/>
      <c r="S711" s="121"/>
      <c r="T711" s="121"/>
      <c r="U711" s="121"/>
      <c r="V711" s="121"/>
      <c r="W711" s="121"/>
      <c r="X711" s="121"/>
      <c r="Y711" s="121"/>
    </row>
    <row r="712" ht="15.75" customHeight="1">
      <c r="A712" s="118"/>
      <c r="B712" s="119"/>
      <c r="C712" s="123"/>
      <c r="D712" s="124"/>
      <c r="E712" s="120"/>
      <c r="F712" s="120"/>
      <c r="G712" s="120"/>
      <c r="H712" s="121"/>
      <c r="I712" s="121"/>
      <c r="J712" s="121"/>
      <c r="K712" s="121"/>
      <c r="L712" s="121"/>
      <c r="M712" s="121"/>
      <c r="N712" s="121"/>
      <c r="O712" s="121"/>
      <c r="P712" s="121"/>
      <c r="Q712" s="121"/>
      <c r="R712" s="121"/>
      <c r="S712" s="121"/>
      <c r="T712" s="121"/>
      <c r="U712" s="121"/>
      <c r="V712" s="121"/>
      <c r="W712" s="121"/>
      <c r="X712" s="121"/>
      <c r="Y712" s="121"/>
    </row>
    <row r="713" ht="15.75" customHeight="1">
      <c r="A713" s="118"/>
      <c r="B713" s="119"/>
      <c r="C713" s="123"/>
      <c r="D713" s="124"/>
      <c r="E713" s="120"/>
      <c r="F713" s="120"/>
      <c r="G713" s="120"/>
      <c r="H713" s="121"/>
      <c r="I713" s="121"/>
      <c r="J713" s="121"/>
      <c r="K713" s="121"/>
      <c r="L713" s="121"/>
      <c r="M713" s="121"/>
      <c r="N713" s="121"/>
      <c r="O713" s="121"/>
      <c r="P713" s="121"/>
      <c r="Q713" s="121"/>
      <c r="R713" s="121"/>
      <c r="S713" s="121"/>
      <c r="T713" s="121"/>
      <c r="U713" s="121"/>
      <c r="V713" s="121"/>
      <c r="W713" s="121"/>
      <c r="X713" s="121"/>
      <c r="Y713" s="121"/>
    </row>
    <row r="714" ht="15.75" customHeight="1">
      <c r="A714" s="118"/>
      <c r="B714" s="119"/>
      <c r="C714" s="123"/>
      <c r="D714" s="124"/>
      <c r="E714" s="120"/>
      <c r="F714" s="120"/>
      <c r="G714" s="120"/>
      <c r="H714" s="121"/>
      <c r="I714" s="121"/>
      <c r="J714" s="121"/>
      <c r="K714" s="121"/>
      <c r="L714" s="121"/>
      <c r="M714" s="121"/>
      <c r="N714" s="121"/>
      <c r="O714" s="121"/>
      <c r="P714" s="121"/>
      <c r="Q714" s="121"/>
      <c r="R714" s="121"/>
      <c r="S714" s="121"/>
      <c r="T714" s="121"/>
      <c r="U714" s="121"/>
      <c r="V714" s="121"/>
      <c r="W714" s="121"/>
      <c r="X714" s="121"/>
      <c r="Y714" s="121"/>
    </row>
    <row r="715" ht="15.75" customHeight="1">
      <c r="A715" s="118"/>
      <c r="B715" s="119"/>
      <c r="C715" s="123"/>
      <c r="D715" s="124"/>
      <c r="E715" s="120"/>
      <c r="F715" s="120"/>
      <c r="G715" s="120"/>
      <c r="H715" s="121"/>
      <c r="I715" s="121"/>
      <c r="J715" s="121"/>
      <c r="K715" s="121"/>
      <c r="L715" s="121"/>
      <c r="M715" s="121"/>
      <c r="N715" s="121"/>
      <c r="O715" s="121"/>
      <c r="P715" s="121"/>
      <c r="Q715" s="121"/>
      <c r="R715" s="121"/>
      <c r="S715" s="121"/>
      <c r="T715" s="121"/>
      <c r="U715" s="121"/>
      <c r="V715" s="121"/>
      <c r="W715" s="121"/>
      <c r="X715" s="121"/>
      <c r="Y715" s="121"/>
    </row>
    <row r="716" ht="15.75" customHeight="1">
      <c r="A716" s="118"/>
      <c r="B716" s="119"/>
      <c r="C716" s="123"/>
      <c r="D716" s="124"/>
      <c r="E716" s="120"/>
      <c r="F716" s="120"/>
      <c r="G716" s="120"/>
      <c r="H716" s="121"/>
      <c r="I716" s="121"/>
      <c r="J716" s="121"/>
      <c r="K716" s="121"/>
      <c r="L716" s="121"/>
      <c r="M716" s="121"/>
      <c r="N716" s="121"/>
      <c r="O716" s="121"/>
      <c r="P716" s="121"/>
      <c r="Q716" s="121"/>
      <c r="R716" s="121"/>
      <c r="S716" s="121"/>
      <c r="T716" s="121"/>
      <c r="U716" s="121"/>
      <c r="V716" s="121"/>
      <c r="W716" s="121"/>
      <c r="X716" s="121"/>
      <c r="Y716" s="121"/>
    </row>
    <row r="717" ht="15.75" customHeight="1">
      <c r="A717" s="118"/>
      <c r="B717" s="119"/>
      <c r="C717" s="123"/>
      <c r="D717" s="124"/>
      <c r="E717" s="120"/>
      <c r="F717" s="120"/>
      <c r="G717" s="120"/>
      <c r="H717" s="121"/>
      <c r="I717" s="121"/>
      <c r="J717" s="121"/>
      <c r="K717" s="121"/>
      <c r="L717" s="121"/>
      <c r="M717" s="121"/>
      <c r="N717" s="121"/>
      <c r="O717" s="121"/>
      <c r="P717" s="121"/>
      <c r="Q717" s="121"/>
      <c r="R717" s="121"/>
      <c r="S717" s="121"/>
      <c r="T717" s="121"/>
      <c r="U717" s="121"/>
      <c r="V717" s="121"/>
      <c r="W717" s="121"/>
      <c r="X717" s="121"/>
      <c r="Y717" s="121"/>
    </row>
    <row r="718" ht="15.75" customHeight="1">
      <c r="A718" s="118"/>
      <c r="B718" s="119"/>
      <c r="C718" s="123"/>
      <c r="D718" s="124"/>
      <c r="E718" s="120"/>
      <c r="F718" s="120"/>
      <c r="G718" s="120"/>
      <c r="H718" s="121"/>
      <c r="I718" s="121"/>
      <c r="J718" s="121"/>
      <c r="K718" s="121"/>
      <c r="L718" s="121"/>
      <c r="M718" s="121"/>
      <c r="N718" s="121"/>
      <c r="O718" s="121"/>
      <c r="P718" s="121"/>
      <c r="Q718" s="121"/>
      <c r="R718" s="121"/>
      <c r="S718" s="121"/>
      <c r="T718" s="121"/>
      <c r="U718" s="121"/>
      <c r="V718" s="121"/>
      <c r="W718" s="121"/>
      <c r="X718" s="121"/>
      <c r="Y718" s="121"/>
    </row>
    <row r="719" ht="15.75" customHeight="1">
      <c r="A719" s="118"/>
      <c r="B719" s="119"/>
      <c r="C719" s="123"/>
      <c r="D719" s="124"/>
      <c r="E719" s="120"/>
      <c r="F719" s="120"/>
      <c r="G719" s="120"/>
      <c r="H719" s="121"/>
      <c r="I719" s="121"/>
      <c r="J719" s="121"/>
      <c r="K719" s="121"/>
      <c r="L719" s="121"/>
      <c r="M719" s="121"/>
      <c r="N719" s="121"/>
      <c r="O719" s="121"/>
      <c r="P719" s="121"/>
      <c r="Q719" s="121"/>
      <c r="R719" s="121"/>
      <c r="S719" s="121"/>
      <c r="T719" s="121"/>
      <c r="U719" s="121"/>
      <c r="V719" s="121"/>
      <c r="W719" s="121"/>
      <c r="X719" s="121"/>
      <c r="Y719" s="121"/>
    </row>
    <row r="720" ht="15.75" customHeight="1">
      <c r="A720" s="118"/>
      <c r="B720" s="119"/>
      <c r="C720" s="123"/>
      <c r="D720" s="124"/>
      <c r="E720" s="120"/>
      <c r="F720" s="120"/>
      <c r="G720" s="120"/>
      <c r="H720" s="121"/>
      <c r="I720" s="121"/>
      <c r="J720" s="121"/>
      <c r="K720" s="121"/>
      <c r="L720" s="121"/>
      <c r="M720" s="121"/>
      <c r="N720" s="121"/>
      <c r="O720" s="121"/>
      <c r="P720" s="121"/>
      <c r="Q720" s="121"/>
      <c r="R720" s="121"/>
      <c r="S720" s="121"/>
      <c r="T720" s="121"/>
      <c r="U720" s="121"/>
      <c r="V720" s="121"/>
      <c r="W720" s="121"/>
      <c r="X720" s="121"/>
      <c r="Y720" s="121"/>
    </row>
    <row r="721" ht="15.75" customHeight="1">
      <c r="A721" s="118"/>
      <c r="B721" s="119"/>
      <c r="C721" s="123"/>
      <c r="D721" s="124"/>
      <c r="E721" s="120"/>
      <c r="F721" s="120"/>
      <c r="G721" s="120"/>
      <c r="H721" s="121"/>
      <c r="I721" s="121"/>
      <c r="J721" s="121"/>
      <c r="K721" s="121"/>
      <c r="L721" s="121"/>
      <c r="M721" s="121"/>
      <c r="N721" s="121"/>
      <c r="O721" s="121"/>
      <c r="P721" s="121"/>
      <c r="Q721" s="121"/>
      <c r="R721" s="121"/>
      <c r="S721" s="121"/>
      <c r="T721" s="121"/>
      <c r="U721" s="121"/>
      <c r="V721" s="121"/>
      <c r="W721" s="121"/>
      <c r="X721" s="121"/>
      <c r="Y721" s="121"/>
    </row>
    <row r="722" ht="15.75" customHeight="1">
      <c r="A722" s="118"/>
      <c r="B722" s="119"/>
      <c r="C722" s="123"/>
      <c r="D722" s="124"/>
      <c r="E722" s="120"/>
      <c r="F722" s="120"/>
      <c r="G722" s="120"/>
      <c r="H722" s="121"/>
      <c r="I722" s="121"/>
      <c r="J722" s="121"/>
      <c r="K722" s="121"/>
      <c r="L722" s="121"/>
      <c r="M722" s="121"/>
      <c r="N722" s="121"/>
      <c r="O722" s="121"/>
      <c r="P722" s="121"/>
      <c r="Q722" s="121"/>
      <c r="R722" s="121"/>
      <c r="S722" s="121"/>
      <c r="T722" s="121"/>
      <c r="U722" s="121"/>
      <c r="V722" s="121"/>
      <c r="W722" s="121"/>
      <c r="X722" s="121"/>
      <c r="Y722" s="121"/>
    </row>
    <row r="723" ht="15.75" customHeight="1">
      <c r="A723" s="118"/>
      <c r="B723" s="119"/>
      <c r="C723" s="123"/>
      <c r="D723" s="124"/>
      <c r="E723" s="120"/>
      <c r="F723" s="120"/>
      <c r="G723" s="120"/>
      <c r="H723" s="121"/>
      <c r="I723" s="121"/>
      <c r="J723" s="121"/>
      <c r="K723" s="121"/>
      <c r="L723" s="121"/>
      <c r="M723" s="121"/>
      <c r="N723" s="121"/>
      <c r="O723" s="121"/>
      <c r="P723" s="121"/>
      <c r="Q723" s="121"/>
      <c r="R723" s="121"/>
      <c r="S723" s="121"/>
      <c r="T723" s="121"/>
      <c r="U723" s="121"/>
      <c r="V723" s="121"/>
      <c r="W723" s="121"/>
      <c r="X723" s="121"/>
      <c r="Y723" s="121"/>
    </row>
    <row r="724" ht="15.75" customHeight="1">
      <c r="A724" s="118"/>
      <c r="B724" s="119"/>
      <c r="C724" s="123"/>
      <c r="D724" s="124"/>
      <c r="E724" s="120"/>
      <c r="F724" s="120"/>
      <c r="G724" s="120"/>
      <c r="H724" s="121"/>
      <c r="I724" s="121"/>
      <c r="J724" s="121"/>
      <c r="K724" s="121"/>
      <c r="L724" s="121"/>
      <c r="M724" s="121"/>
      <c r="N724" s="121"/>
      <c r="O724" s="121"/>
      <c r="P724" s="121"/>
      <c r="Q724" s="121"/>
      <c r="R724" s="121"/>
      <c r="S724" s="121"/>
      <c r="T724" s="121"/>
      <c r="U724" s="121"/>
      <c r="V724" s="121"/>
      <c r="W724" s="121"/>
      <c r="X724" s="121"/>
      <c r="Y724" s="121"/>
    </row>
    <row r="725" ht="36.75" customHeight="1">
      <c r="A725" s="106" t="s">
        <v>84</v>
      </c>
      <c r="B725" s="127"/>
      <c r="C725" s="108" t="s">
        <v>85</v>
      </c>
      <c r="D725" s="109" t="s">
        <v>86</v>
      </c>
      <c r="E725" s="109" t="s">
        <v>87</v>
      </c>
      <c r="F725" s="109" t="s">
        <v>88</v>
      </c>
      <c r="G725" s="109" t="s">
        <v>89</v>
      </c>
      <c r="H725" s="110"/>
      <c r="I725" s="110"/>
      <c r="J725" s="110"/>
      <c r="K725" s="110"/>
      <c r="L725" s="110"/>
      <c r="M725" s="110"/>
      <c r="N725" s="110"/>
      <c r="O725" s="110"/>
      <c r="P725" s="110"/>
      <c r="Q725" s="110"/>
      <c r="R725" s="110"/>
      <c r="S725" s="110"/>
      <c r="T725" s="110"/>
      <c r="U725" s="110"/>
      <c r="V725" s="110"/>
      <c r="W725" s="110"/>
      <c r="X725" s="110"/>
      <c r="Y725" s="110"/>
    </row>
    <row r="726" ht="15.75" customHeight="1">
      <c r="A726" s="111"/>
      <c r="B726" s="112"/>
      <c r="C726" s="113"/>
      <c r="D726" s="124"/>
      <c r="E726" s="115" t="s">
        <v>65</v>
      </c>
      <c r="F726" s="116"/>
      <c r="G726" s="116"/>
      <c r="H726" s="117"/>
      <c r="I726" s="117"/>
      <c r="J726" s="117"/>
      <c r="K726" s="117"/>
      <c r="L726" s="117"/>
      <c r="M726" s="117"/>
      <c r="N726" s="117"/>
      <c r="O726" s="117"/>
      <c r="P726" s="117"/>
      <c r="Q726" s="117"/>
      <c r="R726" s="117"/>
      <c r="S726" s="117"/>
      <c r="T726" s="117"/>
      <c r="U726" s="117"/>
      <c r="V726" s="117"/>
      <c r="W726" s="117"/>
      <c r="X726" s="117"/>
      <c r="Y726" s="117"/>
    </row>
    <row r="727" ht="15.75" customHeight="1">
      <c r="A727" s="118"/>
      <c r="B727" s="119"/>
      <c r="C727" s="113"/>
      <c r="D727" s="124"/>
      <c r="E727" s="120"/>
      <c r="F727" s="120"/>
      <c r="G727" s="120"/>
      <c r="H727" s="121"/>
      <c r="I727" s="121"/>
      <c r="J727" s="121"/>
      <c r="K727" s="121"/>
      <c r="L727" s="121"/>
      <c r="M727" s="121"/>
      <c r="N727" s="121"/>
      <c r="O727" s="121"/>
      <c r="P727" s="121"/>
      <c r="Q727" s="121"/>
      <c r="R727" s="121"/>
      <c r="S727" s="121"/>
      <c r="T727" s="121"/>
      <c r="U727" s="121"/>
      <c r="V727" s="121"/>
      <c r="W727" s="121"/>
      <c r="X727" s="121"/>
      <c r="Y727" s="121"/>
    </row>
    <row r="728" ht="15.75" customHeight="1">
      <c r="A728" s="118"/>
      <c r="B728" s="119"/>
      <c r="C728" s="123"/>
      <c r="D728" s="124"/>
      <c r="E728" s="120"/>
      <c r="F728" s="120"/>
      <c r="G728" s="120"/>
      <c r="H728" s="121"/>
      <c r="I728" s="121"/>
      <c r="J728" s="121"/>
      <c r="K728" s="121"/>
      <c r="L728" s="121"/>
      <c r="M728" s="121"/>
      <c r="N728" s="121"/>
      <c r="O728" s="121"/>
      <c r="P728" s="121"/>
      <c r="Q728" s="121"/>
      <c r="R728" s="121"/>
      <c r="S728" s="121"/>
      <c r="T728" s="121"/>
      <c r="U728" s="121"/>
      <c r="V728" s="121"/>
      <c r="W728" s="121"/>
      <c r="X728" s="121"/>
      <c r="Y728" s="121"/>
    </row>
    <row r="729" ht="15.75" customHeight="1">
      <c r="A729" s="118"/>
      <c r="B729" s="119"/>
      <c r="C729" s="123"/>
      <c r="D729" s="124"/>
      <c r="E729" s="120"/>
      <c r="F729" s="120"/>
      <c r="G729" s="120"/>
      <c r="H729" s="121"/>
      <c r="I729" s="121"/>
      <c r="J729" s="121"/>
      <c r="K729" s="121"/>
      <c r="L729" s="121"/>
      <c r="M729" s="121"/>
      <c r="N729" s="121"/>
      <c r="O729" s="121"/>
      <c r="P729" s="121"/>
      <c r="Q729" s="121"/>
      <c r="R729" s="121"/>
      <c r="S729" s="121"/>
      <c r="T729" s="121"/>
      <c r="U729" s="121"/>
      <c r="V729" s="121"/>
      <c r="W729" s="121"/>
      <c r="X729" s="121"/>
      <c r="Y729" s="121"/>
    </row>
    <row r="730" ht="15.75" customHeight="1">
      <c r="A730" s="118"/>
      <c r="B730" s="119"/>
      <c r="C730" s="123"/>
      <c r="D730" s="124"/>
      <c r="E730" s="120"/>
      <c r="F730" s="120"/>
      <c r="G730" s="120"/>
      <c r="H730" s="121"/>
      <c r="I730" s="121"/>
      <c r="J730" s="121"/>
      <c r="K730" s="121"/>
      <c r="L730" s="121"/>
      <c r="M730" s="121"/>
      <c r="N730" s="121"/>
      <c r="O730" s="121"/>
      <c r="P730" s="121"/>
      <c r="Q730" s="121"/>
      <c r="R730" s="121"/>
      <c r="S730" s="121"/>
      <c r="T730" s="121"/>
      <c r="U730" s="121"/>
      <c r="V730" s="121"/>
      <c r="W730" s="121"/>
      <c r="X730" s="121"/>
      <c r="Y730" s="121"/>
    </row>
    <row r="731" ht="15.75" customHeight="1">
      <c r="A731" s="118"/>
      <c r="B731" s="119"/>
      <c r="C731" s="123"/>
      <c r="D731" s="124"/>
      <c r="E731" s="120"/>
      <c r="F731" s="120"/>
      <c r="G731" s="120"/>
      <c r="H731" s="121"/>
      <c r="I731" s="121"/>
      <c r="J731" s="121"/>
      <c r="K731" s="121"/>
      <c r="L731" s="121"/>
      <c r="M731" s="121"/>
      <c r="N731" s="121"/>
      <c r="O731" s="121"/>
      <c r="P731" s="121"/>
      <c r="Q731" s="121"/>
      <c r="R731" s="121"/>
      <c r="S731" s="121"/>
      <c r="T731" s="121"/>
      <c r="U731" s="121"/>
      <c r="V731" s="121"/>
      <c r="W731" s="121"/>
      <c r="X731" s="121"/>
      <c r="Y731" s="121"/>
    </row>
    <row r="732" ht="15.75" customHeight="1">
      <c r="A732" s="118"/>
      <c r="B732" s="119"/>
      <c r="C732" s="123"/>
      <c r="D732" s="124"/>
      <c r="E732" s="120"/>
      <c r="F732" s="120"/>
      <c r="G732" s="120"/>
      <c r="H732" s="121"/>
      <c r="I732" s="121"/>
      <c r="J732" s="121"/>
      <c r="K732" s="121"/>
      <c r="L732" s="121"/>
      <c r="M732" s="121"/>
      <c r="N732" s="121"/>
      <c r="O732" s="121"/>
      <c r="P732" s="121"/>
      <c r="Q732" s="121"/>
      <c r="R732" s="121"/>
      <c r="S732" s="121"/>
      <c r="T732" s="121"/>
      <c r="U732" s="121"/>
      <c r="V732" s="121"/>
      <c r="W732" s="121"/>
      <c r="X732" s="121"/>
      <c r="Y732" s="121"/>
    </row>
    <row r="733" ht="15.75" customHeight="1">
      <c r="A733" s="118"/>
      <c r="B733" s="119"/>
      <c r="C733" s="123"/>
      <c r="D733" s="124"/>
      <c r="E733" s="120"/>
      <c r="F733" s="120"/>
      <c r="G733" s="120"/>
      <c r="H733" s="121"/>
      <c r="I733" s="121"/>
      <c r="J733" s="121"/>
      <c r="K733" s="121"/>
      <c r="L733" s="121"/>
      <c r="M733" s="121"/>
      <c r="N733" s="121"/>
      <c r="O733" s="121"/>
      <c r="P733" s="121"/>
      <c r="Q733" s="121"/>
      <c r="R733" s="121"/>
      <c r="S733" s="121"/>
      <c r="T733" s="121"/>
      <c r="U733" s="121"/>
      <c r="V733" s="121"/>
      <c r="W733" s="121"/>
      <c r="X733" s="121"/>
      <c r="Y733" s="121"/>
    </row>
    <row r="734" ht="15.75" customHeight="1">
      <c r="A734" s="118"/>
      <c r="B734" s="119"/>
      <c r="C734" s="123"/>
      <c r="D734" s="124"/>
      <c r="E734" s="120"/>
      <c r="F734" s="120"/>
      <c r="G734" s="120"/>
      <c r="H734" s="121"/>
      <c r="I734" s="121"/>
      <c r="J734" s="121"/>
      <c r="K734" s="121"/>
      <c r="L734" s="121"/>
      <c r="M734" s="121"/>
      <c r="N734" s="121"/>
      <c r="O734" s="121"/>
      <c r="P734" s="121"/>
      <c r="Q734" s="121"/>
      <c r="R734" s="121"/>
      <c r="S734" s="121"/>
      <c r="T734" s="121"/>
      <c r="U734" s="121"/>
      <c r="V734" s="121"/>
      <c r="W734" s="121"/>
      <c r="X734" s="121"/>
      <c r="Y734" s="121"/>
    </row>
    <row r="735" ht="15.75" customHeight="1">
      <c r="A735" s="118"/>
      <c r="B735" s="119"/>
      <c r="C735" s="123"/>
      <c r="D735" s="124"/>
      <c r="E735" s="120"/>
      <c r="F735" s="120"/>
      <c r="G735" s="120"/>
      <c r="H735" s="121"/>
      <c r="I735" s="121"/>
      <c r="J735" s="121"/>
      <c r="K735" s="121"/>
      <c r="L735" s="121"/>
      <c r="M735" s="121"/>
      <c r="N735" s="121"/>
      <c r="O735" s="121"/>
      <c r="P735" s="121"/>
      <c r="Q735" s="121"/>
      <c r="R735" s="121"/>
      <c r="S735" s="121"/>
      <c r="T735" s="121"/>
      <c r="U735" s="121"/>
      <c r="V735" s="121"/>
      <c r="W735" s="121"/>
      <c r="X735" s="121"/>
      <c r="Y735" s="121"/>
    </row>
    <row r="736" ht="15.75" customHeight="1">
      <c r="A736" s="118"/>
      <c r="B736" s="119"/>
      <c r="C736" s="123"/>
      <c r="D736" s="124"/>
      <c r="E736" s="120"/>
      <c r="F736" s="120"/>
      <c r="G736" s="120"/>
      <c r="H736" s="121"/>
      <c r="I736" s="121"/>
      <c r="J736" s="121"/>
      <c r="K736" s="121"/>
      <c r="L736" s="121"/>
      <c r="M736" s="121"/>
      <c r="N736" s="121"/>
      <c r="O736" s="121"/>
      <c r="P736" s="121"/>
      <c r="Q736" s="121"/>
      <c r="R736" s="121"/>
      <c r="S736" s="121"/>
      <c r="T736" s="121"/>
      <c r="U736" s="121"/>
      <c r="V736" s="121"/>
      <c r="W736" s="121"/>
      <c r="X736" s="121"/>
      <c r="Y736" s="121"/>
    </row>
    <row r="737" ht="15.75" customHeight="1">
      <c r="A737" s="118"/>
      <c r="B737" s="119"/>
      <c r="C737" s="123"/>
      <c r="D737" s="124"/>
      <c r="E737" s="120"/>
      <c r="F737" s="120"/>
      <c r="G737" s="120"/>
      <c r="H737" s="121"/>
      <c r="I737" s="121"/>
      <c r="J737" s="121"/>
      <c r="K737" s="121"/>
      <c r="L737" s="121"/>
      <c r="M737" s="121"/>
      <c r="N737" s="121"/>
      <c r="O737" s="121"/>
      <c r="P737" s="121"/>
      <c r="Q737" s="121"/>
      <c r="R737" s="121"/>
      <c r="S737" s="121"/>
      <c r="T737" s="121"/>
      <c r="U737" s="121"/>
      <c r="V737" s="121"/>
      <c r="W737" s="121"/>
      <c r="X737" s="121"/>
      <c r="Y737" s="121"/>
    </row>
    <row r="738" ht="15.75" customHeight="1">
      <c r="A738" s="118"/>
      <c r="B738" s="119"/>
      <c r="C738" s="123"/>
      <c r="D738" s="124"/>
      <c r="E738" s="120"/>
      <c r="F738" s="120"/>
      <c r="G738" s="120"/>
      <c r="H738" s="121"/>
      <c r="I738" s="121"/>
      <c r="J738" s="121"/>
      <c r="K738" s="121"/>
      <c r="L738" s="121"/>
      <c r="M738" s="121"/>
      <c r="N738" s="121"/>
      <c r="O738" s="121"/>
      <c r="P738" s="121"/>
      <c r="Q738" s="121"/>
      <c r="R738" s="121"/>
      <c r="S738" s="121"/>
      <c r="T738" s="121"/>
      <c r="U738" s="121"/>
      <c r="V738" s="121"/>
      <c r="W738" s="121"/>
      <c r="X738" s="121"/>
      <c r="Y738" s="121"/>
    </row>
    <row r="739" ht="15.75" customHeight="1">
      <c r="A739" s="118"/>
      <c r="B739" s="119"/>
      <c r="C739" s="123"/>
      <c r="D739" s="124"/>
      <c r="E739" s="120"/>
      <c r="F739" s="120"/>
      <c r="G739" s="120"/>
      <c r="H739" s="121"/>
      <c r="I739" s="121"/>
      <c r="J739" s="121"/>
      <c r="K739" s="121"/>
      <c r="L739" s="121"/>
      <c r="M739" s="121"/>
      <c r="N739" s="121"/>
      <c r="O739" s="121"/>
      <c r="P739" s="121"/>
      <c r="Q739" s="121"/>
      <c r="R739" s="121"/>
      <c r="S739" s="121"/>
      <c r="T739" s="121"/>
      <c r="U739" s="121"/>
      <c r="V739" s="121"/>
      <c r="W739" s="121"/>
      <c r="X739" s="121"/>
      <c r="Y739" s="121"/>
    </row>
    <row r="740" ht="15.75" customHeight="1">
      <c r="A740" s="118"/>
      <c r="B740" s="119"/>
      <c r="C740" s="123"/>
      <c r="D740" s="124"/>
      <c r="E740" s="120"/>
      <c r="F740" s="120"/>
      <c r="G740" s="120"/>
      <c r="H740" s="121"/>
      <c r="I740" s="121"/>
      <c r="J740" s="121"/>
      <c r="K740" s="121"/>
      <c r="L740" s="121"/>
      <c r="M740" s="121"/>
      <c r="N740" s="121"/>
      <c r="O740" s="121"/>
      <c r="P740" s="121"/>
      <c r="Q740" s="121"/>
      <c r="R740" s="121"/>
      <c r="S740" s="121"/>
      <c r="T740" s="121"/>
      <c r="U740" s="121"/>
      <c r="V740" s="121"/>
      <c r="W740" s="121"/>
      <c r="X740" s="121"/>
      <c r="Y740" s="121"/>
    </row>
    <row r="741" ht="36.75" customHeight="1">
      <c r="A741" s="106" t="s">
        <v>84</v>
      </c>
      <c r="B741" s="127"/>
      <c r="C741" s="108" t="s">
        <v>85</v>
      </c>
      <c r="D741" s="109" t="s">
        <v>86</v>
      </c>
      <c r="E741" s="109" t="s">
        <v>87</v>
      </c>
      <c r="F741" s="109" t="s">
        <v>88</v>
      </c>
      <c r="G741" s="109" t="s">
        <v>89</v>
      </c>
      <c r="H741" s="110"/>
      <c r="I741" s="110"/>
      <c r="J741" s="110"/>
      <c r="K741" s="110"/>
      <c r="L741" s="110"/>
      <c r="M741" s="110"/>
      <c r="N741" s="110"/>
      <c r="O741" s="110"/>
      <c r="P741" s="110"/>
      <c r="Q741" s="110"/>
      <c r="R741" s="110"/>
      <c r="S741" s="110"/>
      <c r="T741" s="110"/>
      <c r="U741" s="110"/>
      <c r="V741" s="110"/>
      <c r="W741" s="110"/>
      <c r="X741" s="110"/>
      <c r="Y741" s="110"/>
    </row>
    <row r="742" ht="15.75" customHeight="1">
      <c r="A742" s="111"/>
      <c r="B742" s="112"/>
      <c r="C742" s="113"/>
      <c r="D742" s="124"/>
      <c r="E742" s="115" t="s">
        <v>65</v>
      </c>
      <c r="F742" s="116"/>
      <c r="G742" s="116"/>
      <c r="H742" s="117"/>
      <c r="I742" s="117"/>
      <c r="J742" s="117"/>
      <c r="K742" s="117"/>
      <c r="L742" s="117"/>
      <c r="M742" s="117"/>
      <c r="N742" s="117"/>
      <c r="O742" s="117"/>
      <c r="P742" s="117"/>
      <c r="Q742" s="117"/>
      <c r="R742" s="117"/>
      <c r="S742" s="117"/>
      <c r="T742" s="117"/>
      <c r="U742" s="117"/>
      <c r="V742" s="117"/>
      <c r="W742" s="117"/>
      <c r="X742" s="117"/>
      <c r="Y742" s="117"/>
    </row>
    <row r="743" ht="15.75" customHeight="1">
      <c r="A743" s="118"/>
      <c r="B743" s="119"/>
      <c r="C743" s="113"/>
      <c r="D743" s="124"/>
      <c r="E743" s="120"/>
      <c r="F743" s="120"/>
      <c r="G743" s="120"/>
      <c r="H743" s="121"/>
      <c r="I743" s="121"/>
      <c r="J743" s="121"/>
      <c r="K743" s="121"/>
      <c r="L743" s="121"/>
      <c r="M743" s="121"/>
      <c r="N743" s="121"/>
      <c r="O743" s="121"/>
      <c r="P743" s="121"/>
      <c r="Q743" s="121"/>
      <c r="R743" s="121"/>
      <c r="S743" s="121"/>
      <c r="T743" s="121"/>
      <c r="U743" s="121"/>
      <c r="V743" s="121"/>
      <c r="W743" s="121"/>
      <c r="X743" s="121"/>
      <c r="Y743" s="121"/>
    </row>
    <row r="744" ht="15.75" customHeight="1">
      <c r="A744" s="118"/>
      <c r="B744" s="119"/>
      <c r="C744" s="123"/>
      <c r="D744" s="124"/>
      <c r="E744" s="120"/>
      <c r="F744" s="120"/>
      <c r="G744" s="120"/>
      <c r="H744" s="121"/>
      <c r="I744" s="121"/>
      <c r="J744" s="121"/>
      <c r="K744" s="121"/>
      <c r="L744" s="121"/>
      <c r="M744" s="121"/>
      <c r="N744" s="121"/>
      <c r="O744" s="121"/>
      <c r="P744" s="121"/>
      <c r="Q744" s="121"/>
      <c r="R744" s="121"/>
      <c r="S744" s="121"/>
      <c r="T744" s="121"/>
      <c r="U744" s="121"/>
      <c r="V744" s="121"/>
      <c r="W744" s="121"/>
      <c r="X744" s="121"/>
      <c r="Y744" s="121"/>
    </row>
    <row r="745" ht="15.75" customHeight="1">
      <c r="A745" s="118"/>
      <c r="B745" s="119"/>
      <c r="C745" s="123"/>
      <c r="D745" s="124"/>
      <c r="E745" s="120"/>
      <c r="F745" s="120"/>
      <c r="G745" s="120"/>
      <c r="H745" s="121"/>
      <c r="I745" s="121"/>
      <c r="J745" s="121"/>
      <c r="K745" s="121"/>
      <c r="L745" s="121"/>
      <c r="M745" s="121"/>
      <c r="N745" s="121"/>
      <c r="O745" s="121"/>
      <c r="P745" s="121"/>
      <c r="Q745" s="121"/>
      <c r="R745" s="121"/>
      <c r="S745" s="121"/>
      <c r="T745" s="121"/>
      <c r="U745" s="121"/>
      <c r="V745" s="121"/>
      <c r="W745" s="121"/>
      <c r="X745" s="121"/>
      <c r="Y745" s="121"/>
    </row>
    <row r="746" ht="15.75" customHeight="1">
      <c r="A746" s="118"/>
      <c r="B746" s="119"/>
      <c r="C746" s="123"/>
      <c r="D746" s="124"/>
      <c r="E746" s="120"/>
      <c r="F746" s="120"/>
      <c r="G746" s="120"/>
      <c r="H746" s="121"/>
      <c r="I746" s="121"/>
      <c r="J746" s="121"/>
      <c r="K746" s="121"/>
      <c r="L746" s="121"/>
      <c r="M746" s="121"/>
      <c r="N746" s="121"/>
      <c r="O746" s="121"/>
      <c r="P746" s="121"/>
      <c r="Q746" s="121"/>
      <c r="R746" s="121"/>
      <c r="S746" s="121"/>
      <c r="T746" s="121"/>
      <c r="U746" s="121"/>
      <c r="V746" s="121"/>
      <c r="W746" s="121"/>
      <c r="X746" s="121"/>
      <c r="Y746" s="121"/>
    </row>
    <row r="747" ht="15.75" customHeight="1">
      <c r="A747" s="118"/>
      <c r="B747" s="119"/>
      <c r="C747" s="123"/>
      <c r="D747" s="124"/>
      <c r="E747" s="120"/>
      <c r="F747" s="120"/>
      <c r="G747" s="120"/>
      <c r="H747" s="121"/>
      <c r="I747" s="121"/>
      <c r="J747" s="121"/>
      <c r="K747" s="121"/>
      <c r="L747" s="121"/>
      <c r="M747" s="121"/>
      <c r="N747" s="121"/>
      <c r="O747" s="121"/>
      <c r="P747" s="121"/>
      <c r="Q747" s="121"/>
      <c r="R747" s="121"/>
      <c r="S747" s="121"/>
      <c r="T747" s="121"/>
      <c r="U747" s="121"/>
      <c r="V747" s="121"/>
      <c r="W747" s="121"/>
      <c r="X747" s="121"/>
      <c r="Y747" s="121"/>
    </row>
    <row r="748" ht="15.75" customHeight="1">
      <c r="A748" s="118"/>
      <c r="B748" s="119"/>
      <c r="C748" s="123"/>
      <c r="D748" s="124"/>
      <c r="E748" s="120"/>
      <c r="F748" s="120"/>
      <c r="G748" s="120"/>
      <c r="H748" s="121"/>
      <c r="I748" s="121"/>
      <c r="J748" s="121"/>
      <c r="K748" s="121"/>
      <c r="L748" s="121"/>
      <c r="M748" s="121"/>
      <c r="N748" s="121"/>
      <c r="O748" s="121"/>
      <c r="P748" s="121"/>
      <c r="Q748" s="121"/>
      <c r="R748" s="121"/>
      <c r="S748" s="121"/>
      <c r="T748" s="121"/>
      <c r="U748" s="121"/>
      <c r="V748" s="121"/>
      <c r="W748" s="121"/>
      <c r="X748" s="121"/>
      <c r="Y748" s="121"/>
    </row>
    <row r="749" ht="15.75" customHeight="1">
      <c r="A749" s="118"/>
      <c r="B749" s="119"/>
      <c r="C749" s="123"/>
      <c r="D749" s="124"/>
      <c r="E749" s="120"/>
      <c r="F749" s="120"/>
      <c r="G749" s="120"/>
      <c r="H749" s="121"/>
      <c r="I749" s="121"/>
      <c r="J749" s="121"/>
      <c r="K749" s="121"/>
      <c r="L749" s="121"/>
      <c r="M749" s="121"/>
      <c r="N749" s="121"/>
      <c r="O749" s="121"/>
      <c r="P749" s="121"/>
      <c r="Q749" s="121"/>
      <c r="R749" s="121"/>
      <c r="S749" s="121"/>
      <c r="T749" s="121"/>
      <c r="U749" s="121"/>
      <c r="V749" s="121"/>
      <c r="W749" s="121"/>
      <c r="X749" s="121"/>
      <c r="Y749" s="121"/>
    </row>
    <row r="750" ht="15.75" customHeight="1">
      <c r="A750" s="118"/>
      <c r="B750" s="119"/>
      <c r="C750" s="123"/>
      <c r="D750" s="124"/>
      <c r="E750" s="120"/>
      <c r="F750" s="120"/>
      <c r="G750" s="120"/>
      <c r="H750" s="121"/>
      <c r="I750" s="121"/>
      <c r="J750" s="121"/>
      <c r="K750" s="121"/>
      <c r="L750" s="121"/>
      <c r="M750" s="121"/>
      <c r="N750" s="121"/>
      <c r="O750" s="121"/>
      <c r="P750" s="121"/>
      <c r="Q750" s="121"/>
      <c r="R750" s="121"/>
      <c r="S750" s="121"/>
      <c r="T750" s="121"/>
      <c r="U750" s="121"/>
      <c r="V750" s="121"/>
      <c r="W750" s="121"/>
      <c r="X750" s="121"/>
      <c r="Y750" s="121"/>
    </row>
    <row r="751" ht="15.75" customHeight="1">
      <c r="A751" s="118"/>
      <c r="B751" s="119"/>
      <c r="C751" s="123"/>
      <c r="D751" s="124"/>
      <c r="E751" s="120"/>
      <c r="F751" s="120"/>
      <c r="G751" s="120"/>
      <c r="H751" s="121"/>
      <c r="I751" s="121"/>
      <c r="J751" s="121"/>
      <c r="K751" s="121"/>
      <c r="L751" s="121"/>
      <c r="M751" s="121"/>
      <c r="N751" s="121"/>
      <c r="O751" s="121"/>
      <c r="P751" s="121"/>
      <c r="Q751" s="121"/>
      <c r="R751" s="121"/>
      <c r="S751" s="121"/>
      <c r="T751" s="121"/>
      <c r="U751" s="121"/>
      <c r="V751" s="121"/>
      <c r="W751" s="121"/>
      <c r="X751" s="121"/>
      <c r="Y751" s="121"/>
    </row>
    <row r="752" ht="15.75" customHeight="1">
      <c r="A752" s="118"/>
      <c r="B752" s="119"/>
      <c r="C752" s="123"/>
      <c r="D752" s="124"/>
      <c r="E752" s="120"/>
      <c r="F752" s="120"/>
      <c r="G752" s="120"/>
      <c r="H752" s="121"/>
      <c r="I752" s="121"/>
      <c r="J752" s="121"/>
      <c r="K752" s="121"/>
      <c r="L752" s="121"/>
      <c r="M752" s="121"/>
      <c r="N752" s="121"/>
      <c r="O752" s="121"/>
      <c r="P752" s="121"/>
      <c r="Q752" s="121"/>
      <c r="R752" s="121"/>
      <c r="S752" s="121"/>
      <c r="T752" s="121"/>
      <c r="U752" s="121"/>
      <c r="V752" s="121"/>
      <c r="W752" s="121"/>
      <c r="X752" s="121"/>
      <c r="Y752" s="121"/>
    </row>
    <row r="753" ht="15.75" customHeight="1">
      <c r="A753" s="118"/>
      <c r="B753" s="119"/>
      <c r="C753" s="123"/>
      <c r="D753" s="124"/>
      <c r="E753" s="120"/>
      <c r="F753" s="120"/>
      <c r="G753" s="120"/>
      <c r="H753" s="121"/>
      <c r="I753" s="121"/>
      <c r="J753" s="121"/>
      <c r="K753" s="121"/>
      <c r="L753" s="121"/>
      <c r="M753" s="121"/>
      <c r="N753" s="121"/>
      <c r="O753" s="121"/>
      <c r="P753" s="121"/>
      <c r="Q753" s="121"/>
      <c r="R753" s="121"/>
      <c r="S753" s="121"/>
      <c r="T753" s="121"/>
      <c r="U753" s="121"/>
      <c r="V753" s="121"/>
      <c r="W753" s="121"/>
      <c r="X753" s="121"/>
      <c r="Y753" s="121"/>
    </row>
    <row r="754" ht="15.75" customHeight="1">
      <c r="A754" s="118"/>
      <c r="B754" s="119"/>
      <c r="C754" s="123"/>
      <c r="D754" s="124"/>
      <c r="E754" s="120"/>
      <c r="F754" s="120"/>
      <c r="G754" s="120"/>
      <c r="H754" s="121"/>
      <c r="I754" s="121"/>
      <c r="J754" s="121"/>
      <c r="K754" s="121"/>
      <c r="L754" s="121"/>
      <c r="M754" s="121"/>
      <c r="N754" s="121"/>
      <c r="O754" s="121"/>
      <c r="P754" s="121"/>
      <c r="Q754" s="121"/>
      <c r="R754" s="121"/>
      <c r="S754" s="121"/>
      <c r="T754" s="121"/>
      <c r="U754" s="121"/>
      <c r="V754" s="121"/>
      <c r="W754" s="121"/>
      <c r="X754" s="121"/>
      <c r="Y754" s="121"/>
    </row>
    <row r="755" ht="15.75" customHeight="1">
      <c r="A755" s="118"/>
      <c r="B755" s="119"/>
      <c r="C755" s="123"/>
      <c r="D755" s="124"/>
      <c r="E755" s="120"/>
      <c r="F755" s="120"/>
      <c r="G755" s="120"/>
      <c r="H755" s="121"/>
      <c r="I755" s="121"/>
      <c r="J755" s="121"/>
      <c r="K755" s="121"/>
      <c r="L755" s="121"/>
      <c r="M755" s="121"/>
      <c r="N755" s="121"/>
      <c r="O755" s="121"/>
      <c r="P755" s="121"/>
      <c r="Q755" s="121"/>
      <c r="R755" s="121"/>
      <c r="S755" s="121"/>
      <c r="T755" s="121"/>
      <c r="U755" s="121"/>
      <c r="V755" s="121"/>
      <c r="W755" s="121"/>
      <c r="X755" s="121"/>
      <c r="Y755" s="121"/>
    </row>
    <row r="756" ht="15.75" customHeight="1">
      <c r="A756" s="118"/>
      <c r="B756" s="119"/>
      <c r="C756" s="123"/>
      <c r="D756" s="124"/>
      <c r="E756" s="120"/>
      <c r="F756" s="120"/>
      <c r="G756" s="120"/>
      <c r="H756" s="121"/>
      <c r="I756" s="121"/>
      <c r="J756" s="121"/>
      <c r="K756" s="121"/>
      <c r="L756" s="121"/>
      <c r="M756" s="121"/>
      <c r="N756" s="121"/>
      <c r="O756" s="121"/>
      <c r="P756" s="121"/>
      <c r="Q756" s="121"/>
      <c r="R756" s="121"/>
      <c r="S756" s="121"/>
      <c r="T756" s="121"/>
      <c r="U756" s="121"/>
      <c r="V756" s="121"/>
      <c r="W756" s="121"/>
      <c r="X756" s="121"/>
      <c r="Y756" s="121"/>
    </row>
    <row r="757" ht="36.75" customHeight="1">
      <c r="A757" s="106" t="s">
        <v>84</v>
      </c>
      <c r="B757" s="127"/>
      <c r="C757" s="108" t="s">
        <v>85</v>
      </c>
      <c r="D757" s="109" t="s">
        <v>86</v>
      </c>
      <c r="E757" s="109" t="s">
        <v>87</v>
      </c>
      <c r="F757" s="109" t="s">
        <v>88</v>
      </c>
      <c r="G757" s="109" t="s">
        <v>89</v>
      </c>
      <c r="H757" s="110"/>
      <c r="I757" s="110"/>
      <c r="J757" s="110"/>
      <c r="K757" s="110"/>
      <c r="L757" s="110"/>
      <c r="M757" s="110"/>
      <c r="N757" s="110"/>
      <c r="O757" s="110"/>
      <c r="P757" s="110"/>
      <c r="Q757" s="110"/>
      <c r="R757" s="110"/>
      <c r="S757" s="110"/>
      <c r="T757" s="110"/>
      <c r="U757" s="110"/>
      <c r="V757" s="110"/>
      <c r="W757" s="110"/>
      <c r="X757" s="110"/>
      <c r="Y757" s="110"/>
    </row>
    <row r="758" ht="15.75" customHeight="1">
      <c r="A758" s="111"/>
      <c r="B758" s="112"/>
      <c r="C758" s="113"/>
      <c r="D758" s="124"/>
      <c r="E758" s="115" t="s">
        <v>65</v>
      </c>
      <c r="F758" s="116"/>
      <c r="G758" s="116"/>
      <c r="H758" s="117"/>
      <c r="I758" s="117"/>
      <c r="J758" s="117"/>
      <c r="K758" s="117"/>
      <c r="L758" s="117"/>
      <c r="M758" s="117"/>
      <c r="N758" s="117"/>
      <c r="O758" s="117"/>
      <c r="P758" s="117"/>
      <c r="Q758" s="117"/>
      <c r="R758" s="117"/>
      <c r="S758" s="117"/>
      <c r="T758" s="117"/>
      <c r="U758" s="117"/>
      <c r="V758" s="117"/>
      <c r="W758" s="117"/>
      <c r="X758" s="117"/>
      <c r="Y758" s="117"/>
    </row>
    <row r="759" ht="15.75" customHeight="1">
      <c r="A759" s="118"/>
      <c r="B759" s="119"/>
      <c r="C759" s="113"/>
      <c r="D759" s="124"/>
      <c r="E759" s="120"/>
      <c r="F759" s="120"/>
      <c r="G759" s="120"/>
      <c r="H759" s="121"/>
      <c r="I759" s="121"/>
      <c r="J759" s="121"/>
      <c r="K759" s="121"/>
      <c r="L759" s="121"/>
      <c r="M759" s="121"/>
      <c r="N759" s="121"/>
      <c r="O759" s="121"/>
      <c r="P759" s="121"/>
      <c r="Q759" s="121"/>
      <c r="R759" s="121"/>
      <c r="S759" s="121"/>
      <c r="T759" s="121"/>
      <c r="U759" s="121"/>
      <c r="V759" s="121"/>
      <c r="W759" s="121"/>
      <c r="X759" s="121"/>
      <c r="Y759" s="121"/>
    </row>
    <row r="760" ht="15.75" customHeight="1">
      <c r="A760" s="118"/>
      <c r="B760" s="119"/>
      <c r="C760" s="123"/>
      <c r="D760" s="124"/>
      <c r="E760" s="120"/>
      <c r="F760" s="120"/>
      <c r="G760" s="120"/>
      <c r="H760" s="121"/>
      <c r="I760" s="121"/>
      <c r="J760" s="121"/>
      <c r="K760" s="121"/>
      <c r="L760" s="121"/>
      <c r="M760" s="121"/>
      <c r="N760" s="121"/>
      <c r="O760" s="121"/>
      <c r="P760" s="121"/>
      <c r="Q760" s="121"/>
      <c r="R760" s="121"/>
      <c r="S760" s="121"/>
      <c r="T760" s="121"/>
      <c r="U760" s="121"/>
      <c r="V760" s="121"/>
      <c r="W760" s="121"/>
      <c r="X760" s="121"/>
      <c r="Y760" s="121"/>
    </row>
    <row r="761" ht="15.75" customHeight="1">
      <c r="A761" s="118"/>
      <c r="B761" s="119"/>
      <c r="C761" s="123"/>
      <c r="D761" s="124"/>
      <c r="E761" s="120"/>
      <c r="F761" s="120"/>
      <c r="G761" s="120"/>
      <c r="H761" s="121"/>
      <c r="I761" s="121"/>
      <c r="J761" s="121"/>
      <c r="K761" s="121"/>
      <c r="L761" s="121"/>
      <c r="M761" s="121"/>
      <c r="N761" s="121"/>
      <c r="O761" s="121"/>
      <c r="P761" s="121"/>
      <c r="Q761" s="121"/>
      <c r="R761" s="121"/>
      <c r="S761" s="121"/>
      <c r="T761" s="121"/>
      <c r="U761" s="121"/>
      <c r="V761" s="121"/>
      <c r="W761" s="121"/>
      <c r="X761" s="121"/>
      <c r="Y761" s="121"/>
    </row>
    <row r="762" ht="15.75" customHeight="1">
      <c r="A762" s="118"/>
      <c r="B762" s="119"/>
      <c r="C762" s="123"/>
      <c r="D762" s="124"/>
      <c r="E762" s="120"/>
      <c r="F762" s="120"/>
      <c r="G762" s="120"/>
      <c r="H762" s="121"/>
      <c r="I762" s="121"/>
      <c r="J762" s="121"/>
      <c r="K762" s="121"/>
      <c r="L762" s="121"/>
      <c r="M762" s="121"/>
      <c r="N762" s="121"/>
      <c r="O762" s="121"/>
      <c r="P762" s="121"/>
      <c r="Q762" s="121"/>
      <c r="R762" s="121"/>
      <c r="S762" s="121"/>
      <c r="T762" s="121"/>
      <c r="U762" s="121"/>
      <c r="V762" s="121"/>
      <c r="W762" s="121"/>
      <c r="X762" s="121"/>
      <c r="Y762" s="121"/>
    </row>
    <row r="763" ht="15.75" customHeight="1">
      <c r="A763" s="118"/>
      <c r="B763" s="119"/>
      <c r="C763" s="123"/>
      <c r="D763" s="124"/>
      <c r="E763" s="120"/>
      <c r="F763" s="120"/>
      <c r="G763" s="120"/>
      <c r="H763" s="121"/>
      <c r="I763" s="121"/>
      <c r="J763" s="121"/>
      <c r="K763" s="121"/>
      <c r="L763" s="121"/>
      <c r="M763" s="121"/>
      <c r="N763" s="121"/>
      <c r="O763" s="121"/>
      <c r="P763" s="121"/>
      <c r="Q763" s="121"/>
      <c r="R763" s="121"/>
      <c r="S763" s="121"/>
      <c r="T763" s="121"/>
      <c r="U763" s="121"/>
      <c r="V763" s="121"/>
      <c r="W763" s="121"/>
      <c r="X763" s="121"/>
      <c r="Y763" s="121"/>
    </row>
    <row r="764" ht="15.75" customHeight="1">
      <c r="A764" s="118"/>
      <c r="B764" s="119"/>
      <c r="C764" s="123"/>
      <c r="D764" s="124"/>
      <c r="E764" s="120"/>
      <c r="F764" s="120"/>
      <c r="G764" s="120"/>
      <c r="H764" s="121"/>
      <c r="I764" s="121"/>
      <c r="J764" s="121"/>
      <c r="K764" s="121"/>
      <c r="L764" s="121"/>
      <c r="M764" s="121"/>
      <c r="N764" s="121"/>
      <c r="O764" s="121"/>
      <c r="P764" s="121"/>
      <c r="Q764" s="121"/>
      <c r="R764" s="121"/>
      <c r="S764" s="121"/>
      <c r="T764" s="121"/>
      <c r="U764" s="121"/>
      <c r="V764" s="121"/>
      <c r="W764" s="121"/>
      <c r="X764" s="121"/>
      <c r="Y764" s="121"/>
    </row>
    <row r="765" ht="15.75" customHeight="1">
      <c r="A765" s="118"/>
      <c r="B765" s="119"/>
      <c r="C765" s="123"/>
      <c r="D765" s="124"/>
      <c r="E765" s="120"/>
      <c r="F765" s="120"/>
      <c r="G765" s="120"/>
      <c r="H765" s="121"/>
      <c r="I765" s="121"/>
      <c r="J765" s="121"/>
      <c r="K765" s="121"/>
      <c r="L765" s="121"/>
      <c r="M765" s="121"/>
      <c r="N765" s="121"/>
      <c r="O765" s="121"/>
      <c r="P765" s="121"/>
      <c r="Q765" s="121"/>
      <c r="R765" s="121"/>
      <c r="S765" s="121"/>
      <c r="T765" s="121"/>
      <c r="U765" s="121"/>
      <c r="V765" s="121"/>
      <c r="W765" s="121"/>
      <c r="X765" s="121"/>
      <c r="Y765" s="121"/>
    </row>
    <row r="766" ht="15.75" customHeight="1">
      <c r="A766" s="118"/>
      <c r="B766" s="119"/>
      <c r="C766" s="123"/>
      <c r="D766" s="124"/>
      <c r="E766" s="120"/>
      <c r="F766" s="120"/>
      <c r="G766" s="120"/>
      <c r="H766" s="121"/>
      <c r="I766" s="121"/>
      <c r="J766" s="121"/>
      <c r="K766" s="121"/>
      <c r="L766" s="121"/>
      <c r="M766" s="121"/>
      <c r="N766" s="121"/>
      <c r="O766" s="121"/>
      <c r="P766" s="121"/>
      <c r="Q766" s="121"/>
      <c r="R766" s="121"/>
      <c r="S766" s="121"/>
      <c r="T766" s="121"/>
      <c r="U766" s="121"/>
      <c r="V766" s="121"/>
      <c r="W766" s="121"/>
      <c r="X766" s="121"/>
      <c r="Y766" s="121"/>
    </row>
    <row r="767" ht="15.75" customHeight="1">
      <c r="A767" s="118"/>
      <c r="B767" s="119"/>
      <c r="C767" s="123"/>
      <c r="D767" s="124"/>
      <c r="E767" s="120"/>
      <c r="F767" s="120"/>
      <c r="G767" s="120"/>
      <c r="H767" s="121"/>
      <c r="I767" s="121"/>
      <c r="J767" s="121"/>
      <c r="K767" s="121"/>
      <c r="L767" s="121"/>
      <c r="M767" s="121"/>
      <c r="N767" s="121"/>
      <c r="O767" s="121"/>
      <c r="P767" s="121"/>
      <c r="Q767" s="121"/>
      <c r="R767" s="121"/>
      <c r="S767" s="121"/>
      <c r="T767" s="121"/>
      <c r="U767" s="121"/>
      <c r="V767" s="121"/>
      <c r="W767" s="121"/>
      <c r="X767" s="121"/>
      <c r="Y767" s="121"/>
    </row>
    <row r="768" ht="15.75" customHeight="1">
      <c r="A768" s="118"/>
      <c r="B768" s="119"/>
      <c r="C768" s="123"/>
      <c r="D768" s="124"/>
      <c r="E768" s="120"/>
      <c r="F768" s="120"/>
      <c r="G768" s="120"/>
      <c r="H768" s="121"/>
      <c r="I768" s="121"/>
      <c r="J768" s="121"/>
      <c r="K768" s="121"/>
      <c r="L768" s="121"/>
      <c r="M768" s="121"/>
      <c r="N768" s="121"/>
      <c r="O768" s="121"/>
      <c r="P768" s="121"/>
      <c r="Q768" s="121"/>
      <c r="R768" s="121"/>
      <c r="S768" s="121"/>
      <c r="T768" s="121"/>
      <c r="U768" s="121"/>
      <c r="V768" s="121"/>
      <c r="W768" s="121"/>
      <c r="X768" s="121"/>
      <c r="Y768" s="121"/>
    </row>
    <row r="769" ht="15.75" customHeight="1">
      <c r="A769" s="118"/>
      <c r="B769" s="119"/>
      <c r="C769" s="123"/>
      <c r="D769" s="124"/>
      <c r="E769" s="120"/>
      <c r="F769" s="120"/>
      <c r="G769" s="120"/>
      <c r="H769" s="121"/>
      <c r="I769" s="121"/>
      <c r="J769" s="121"/>
      <c r="K769" s="121"/>
      <c r="L769" s="121"/>
      <c r="M769" s="121"/>
      <c r="N769" s="121"/>
      <c r="O769" s="121"/>
      <c r="P769" s="121"/>
      <c r="Q769" s="121"/>
      <c r="R769" s="121"/>
      <c r="S769" s="121"/>
      <c r="T769" s="121"/>
      <c r="U769" s="121"/>
      <c r="V769" s="121"/>
      <c r="W769" s="121"/>
      <c r="X769" s="121"/>
      <c r="Y769" s="121"/>
    </row>
    <row r="770" ht="15.75" customHeight="1">
      <c r="A770" s="118"/>
      <c r="B770" s="119"/>
      <c r="C770" s="123"/>
      <c r="D770" s="124"/>
      <c r="E770" s="120"/>
      <c r="F770" s="120"/>
      <c r="G770" s="120"/>
      <c r="H770" s="121"/>
      <c r="I770" s="121"/>
      <c r="J770" s="121"/>
      <c r="K770" s="121"/>
      <c r="L770" s="121"/>
      <c r="M770" s="121"/>
      <c r="N770" s="121"/>
      <c r="O770" s="121"/>
      <c r="P770" s="121"/>
      <c r="Q770" s="121"/>
      <c r="R770" s="121"/>
      <c r="S770" s="121"/>
      <c r="T770" s="121"/>
      <c r="U770" s="121"/>
      <c r="V770" s="121"/>
      <c r="W770" s="121"/>
      <c r="X770" s="121"/>
      <c r="Y770" s="121"/>
    </row>
    <row r="771" ht="15.75" customHeight="1">
      <c r="A771" s="118"/>
      <c r="B771" s="119"/>
      <c r="C771" s="123"/>
      <c r="D771" s="124"/>
      <c r="E771" s="120"/>
      <c r="F771" s="120"/>
      <c r="G771" s="120"/>
      <c r="H771" s="121"/>
      <c r="I771" s="121"/>
      <c r="J771" s="121"/>
      <c r="K771" s="121"/>
      <c r="L771" s="121"/>
      <c r="M771" s="121"/>
      <c r="N771" s="121"/>
      <c r="O771" s="121"/>
      <c r="P771" s="121"/>
      <c r="Q771" s="121"/>
      <c r="R771" s="121"/>
      <c r="S771" s="121"/>
      <c r="T771" s="121"/>
      <c r="U771" s="121"/>
      <c r="V771" s="121"/>
      <c r="W771" s="121"/>
      <c r="X771" s="121"/>
      <c r="Y771" s="121"/>
    </row>
    <row r="772" ht="15.75" customHeight="1">
      <c r="A772" s="118"/>
      <c r="B772" s="119"/>
      <c r="C772" s="123"/>
      <c r="D772" s="124"/>
      <c r="E772" s="120"/>
      <c r="F772" s="120"/>
      <c r="G772" s="120"/>
      <c r="H772" s="121"/>
      <c r="I772" s="121"/>
      <c r="J772" s="121"/>
      <c r="K772" s="121"/>
      <c r="L772" s="121"/>
      <c r="M772" s="121"/>
      <c r="N772" s="121"/>
      <c r="O772" s="121"/>
      <c r="P772" s="121"/>
      <c r="Q772" s="121"/>
      <c r="R772" s="121"/>
      <c r="S772" s="121"/>
      <c r="T772" s="121"/>
      <c r="U772" s="121"/>
      <c r="V772" s="121"/>
      <c r="W772" s="121"/>
      <c r="X772" s="121"/>
      <c r="Y772" s="121"/>
    </row>
    <row r="773" ht="36.75" customHeight="1">
      <c r="A773" s="106" t="s">
        <v>84</v>
      </c>
      <c r="B773" s="127"/>
      <c r="C773" s="108" t="s">
        <v>85</v>
      </c>
      <c r="D773" s="109" t="s">
        <v>86</v>
      </c>
      <c r="E773" s="109" t="s">
        <v>87</v>
      </c>
      <c r="F773" s="109" t="s">
        <v>88</v>
      </c>
      <c r="G773" s="109" t="s">
        <v>89</v>
      </c>
      <c r="H773" s="110"/>
      <c r="I773" s="110"/>
      <c r="J773" s="110"/>
      <c r="K773" s="110"/>
      <c r="L773" s="110"/>
      <c r="M773" s="110"/>
      <c r="N773" s="110"/>
      <c r="O773" s="110"/>
      <c r="P773" s="110"/>
      <c r="Q773" s="110"/>
      <c r="R773" s="110"/>
      <c r="S773" s="110"/>
      <c r="T773" s="110"/>
      <c r="U773" s="110"/>
      <c r="V773" s="110"/>
      <c r="W773" s="110"/>
      <c r="X773" s="110"/>
      <c r="Y773" s="110"/>
    </row>
    <row r="774" ht="15.75" customHeight="1">
      <c r="A774" s="111"/>
      <c r="B774" s="112"/>
      <c r="C774" s="113"/>
      <c r="D774" s="124"/>
      <c r="E774" s="115" t="s">
        <v>65</v>
      </c>
      <c r="F774" s="116"/>
      <c r="G774" s="116"/>
      <c r="H774" s="117"/>
      <c r="I774" s="117"/>
      <c r="J774" s="117"/>
      <c r="K774" s="117"/>
      <c r="L774" s="117"/>
      <c r="M774" s="117"/>
      <c r="N774" s="117"/>
      <c r="O774" s="117"/>
      <c r="P774" s="117"/>
      <c r="Q774" s="117"/>
      <c r="R774" s="117"/>
      <c r="S774" s="117"/>
      <c r="T774" s="117"/>
      <c r="U774" s="117"/>
      <c r="V774" s="117"/>
      <c r="W774" s="117"/>
      <c r="X774" s="117"/>
      <c r="Y774" s="117"/>
    </row>
    <row r="775" ht="15.75" customHeight="1">
      <c r="A775" s="118"/>
      <c r="B775" s="119"/>
      <c r="C775" s="113"/>
      <c r="D775" s="124"/>
      <c r="E775" s="120"/>
      <c r="F775" s="120"/>
      <c r="G775" s="120"/>
      <c r="H775" s="121"/>
      <c r="I775" s="121"/>
      <c r="J775" s="121"/>
      <c r="K775" s="121"/>
      <c r="L775" s="121"/>
      <c r="M775" s="121"/>
      <c r="N775" s="121"/>
      <c r="O775" s="121"/>
      <c r="P775" s="121"/>
      <c r="Q775" s="121"/>
      <c r="R775" s="121"/>
      <c r="S775" s="121"/>
      <c r="T775" s="121"/>
      <c r="U775" s="121"/>
      <c r="V775" s="121"/>
      <c r="W775" s="121"/>
      <c r="X775" s="121"/>
      <c r="Y775" s="121"/>
    </row>
    <row r="776" ht="15.75" customHeight="1">
      <c r="A776" s="118"/>
      <c r="B776" s="119"/>
      <c r="C776" s="123"/>
      <c r="D776" s="124"/>
      <c r="E776" s="120"/>
      <c r="F776" s="120"/>
      <c r="G776" s="120"/>
      <c r="H776" s="121"/>
      <c r="I776" s="121"/>
      <c r="J776" s="121"/>
      <c r="K776" s="121"/>
      <c r="L776" s="121"/>
      <c r="M776" s="121"/>
      <c r="N776" s="121"/>
      <c r="O776" s="121"/>
      <c r="P776" s="121"/>
      <c r="Q776" s="121"/>
      <c r="R776" s="121"/>
      <c r="S776" s="121"/>
      <c r="T776" s="121"/>
      <c r="U776" s="121"/>
      <c r="V776" s="121"/>
      <c r="W776" s="121"/>
      <c r="X776" s="121"/>
      <c r="Y776" s="121"/>
    </row>
    <row r="777" ht="15.75" customHeight="1">
      <c r="A777" s="118"/>
      <c r="B777" s="119"/>
      <c r="C777" s="123"/>
      <c r="D777" s="124"/>
      <c r="E777" s="120"/>
      <c r="F777" s="120"/>
      <c r="G777" s="120"/>
      <c r="H777" s="121"/>
      <c r="I777" s="121"/>
      <c r="J777" s="121"/>
      <c r="K777" s="121"/>
      <c r="L777" s="121"/>
      <c r="M777" s="121"/>
      <c r="N777" s="121"/>
      <c r="O777" s="121"/>
      <c r="P777" s="121"/>
      <c r="Q777" s="121"/>
      <c r="R777" s="121"/>
      <c r="S777" s="121"/>
      <c r="T777" s="121"/>
      <c r="U777" s="121"/>
      <c r="V777" s="121"/>
      <c r="W777" s="121"/>
      <c r="X777" s="121"/>
      <c r="Y777" s="121"/>
    </row>
    <row r="778" ht="15.75" customHeight="1">
      <c r="A778" s="118"/>
      <c r="B778" s="119"/>
      <c r="C778" s="123"/>
      <c r="D778" s="124"/>
      <c r="E778" s="120"/>
      <c r="F778" s="120"/>
      <c r="G778" s="120"/>
      <c r="H778" s="121"/>
      <c r="I778" s="121"/>
      <c r="J778" s="121"/>
      <c r="K778" s="121"/>
      <c r="L778" s="121"/>
      <c r="M778" s="121"/>
      <c r="N778" s="121"/>
      <c r="O778" s="121"/>
      <c r="P778" s="121"/>
      <c r="Q778" s="121"/>
      <c r="R778" s="121"/>
      <c r="S778" s="121"/>
      <c r="T778" s="121"/>
      <c r="U778" s="121"/>
      <c r="V778" s="121"/>
      <c r="W778" s="121"/>
      <c r="X778" s="121"/>
      <c r="Y778" s="121"/>
    </row>
    <row r="779" ht="15.75" customHeight="1">
      <c r="A779" s="118"/>
      <c r="B779" s="119"/>
      <c r="C779" s="123"/>
      <c r="D779" s="124"/>
      <c r="E779" s="120"/>
      <c r="F779" s="120"/>
      <c r="G779" s="120"/>
      <c r="H779" s="121"/>
      <c r="I779" s="121"/>
      <c r="J779" s="121"/>
      <c r="K779" s="121"/>
      <c r="L779" s="121"/>
      <c r="M779" s="121"/>
      <c r="N779" s="121"/>
      <c r="O779" s="121"/>
      <c r="P779" s="121"/>
      <c r="Q779" s="121"/>
      <c r="R779" s="121"/>
      <c r="S779" s="121"/>
      <c r="T779" s="121"/>
      <c r="U779" s="121"/>
      <c r="V779" s="121"/>
      <c r="W779" s="121"/>
      <c r="X779" s="121"/>
      <c r="Y779" s="121"/>
    </row>
    <row r="780" ht="15.75" customHeight="1">
      <c r="A780" s="118"/>
      <c r="B780" s="119"/>
      <c r="C780" s="123"/>
      <c r="D780" s="124"/>
      <c r="E780" s="120"/>
      <c r="F780" s="120"/>
      <c r="G780" s="120"/>
      <c r="H780" s="121"/>
      <c r="I780" s="121"/>
      <c r="J780" s="121"/>
      <c r="K780" s="121"/>
      <c r="L780" s="121"/>
      <c r="M780" s="121"/>
      <c r="N780" s="121"/>
      <c r="O780" s="121"/>
      <c r="P780" s="121"/>
      <c r="Q780" s="121"/>
      <c r="R780" s="121"/>
      <c r="S780" s="121"/>
      <c r="T780" s="121"/>
      <c r="U780" s="121"/>
      <c r="V780" s="121"/>
      <c r="W780" s="121"/>
      <c r="X780" s="121"/>
      <c r="Y780" s="121"/>
    </row>
    <row r="781" ht="15.75" customHeight="1">
      <c r="A781" s="118"/>
      <c r="B781" s="119"/>
      <c r="C781" s="123"/>
      <c r="D781" s="124"/>
      <c r="E781" s="120"/>
      <c r="F781" s="120"/>
      <c r="G781" s="120"/>
      <c r="H781" s="121"/>
      <c r="I781" s="121"/>
      <c r="J781" s="121"/>
      <c r="K781" s="121"/>
      <c r="L781" s="121"/>
      <c r="M781" s="121"/>
      <c r="N781" s="121"/>
      <c r="O781" s="121"/>
      <c r="P781" s="121"/>
      <c r="Q781" s="121"/>
      <c r="R781" s="121"/>
      <c r="S781" s="121"/>
      <c r="T781" s="121"/>
      <c r="U781" s="121"/>
      <c r="V781" s="121"/>
      <c r="W781" s="121"/>
      <c r="X781" s="121"/>
      <c r="Y781" s="121"/>
    </row>
    <row r="782" ht="15.75" customHeight="1">
      <c r="A782" s="118"/>
      <c r="B782" s="119"/>
      <c r="C782" s="123"/>
      <c r="D782" s="124"/>
      <c r="E782" s="120"/>
      <c r="F782" s="120"/>
      <c r="G782" s="120"/>
      <c r="H782" s="121"/>
      <c r="I782" s="121"/>
      <c r="J782" s="121"/>
      <c r="K782" s="121"/>
      <c r="L782" s="121"/>
      <c r="M782" s="121"/>
      <c r="N782" s="121"/>
      <c r="O782" s="121"/>
      <c r="P782" s="121"/>
      <c r="Q782" s="121"/>
      <c r="R782" s="121"/>
      <c r="S782" s="121"/>
      <c r="T782" s="121"/>
      <c r="U782" s="121"/>
      <c r="V782" s="121"/>
      <c r="W782" s="121"/>
      <c r="X782" s="121"/>
      <c r="Y782" s="121"/>
    </row>
    <row r="783" ht="15.75" customHeight="1">
      <c r="A783" s="118"/>
      <c r="B783" s="119"/>
      <c r="C783" s="123"/>
      <c r="D783" s="124"/>
      <c r="E783" s="120"/>
      <c r="F783" s="120"/>
      <c r="G783" s="120"/>
      <c r="H783" s="121"/>
      <c r="I783" s="121"/>
      <c r="J783" s="121"/>
      <c r="K783" s="121"/>
      <c r="L783" s="121"/>
      <c r="M783" s="121"/>
      <c r="N783" s="121"/>
      <c r="O783" s="121"/>
      <c r="P783" s="121"/>
      <c r="Q783" s="121"/>
      <c r="R783" s="121"/>
      <c r="S783" s="121"/>
      <c r="T783" s="121"/>
      <c r="U783" s="121"/>
      <c r="V783" s="121"/>
      <c r="W783" s="121"/>
      <c r="X783" s="121"/>
      <c r="Y783" s="121"/>
    </row>
    <row r="784" ht="15.75" customHeight="1">
      <c r="A784" s="118"/>
      <c r="B784" s="119"/>
      <c r="C784" s="123"/>
      <c r="D784" s="124"/>
      <c r="E784" s="120"/>
      <c r="F784" s="120"/>
      <c r="G784" s="120"/>
      <c r="H784" s="121"/>
      <c r="I784" s="121"/>
      <c r="J784" s="121"/>
      <c r="K784" s="121"/>
      <c r="L784" s="121"/>
      <c r="M784" s="121"/>
      <c r="N784" s="121"/>
      <c r="O784" s="121"/>
      <c r="P784" s="121"/>
      <c r="Q784" s="121"/>
      <c r="R784" s="121"/>
      <c r="S784" s="121"/>
      <c r="T784" s="121"/>
      <c r="U784" s="121"/>
      <c r="V784" s="121"/>
      <c r="W784" s="121"/>
      <c r="X784" s="121"/>
      <c r="Y784" s="121"/>
    </row>
    <row r="785" ht="15.75" customHeight="1">
      <c r="A785" s="118"/>
      <c r="B785" s="119"/>
      <c r="C785" s="123"/>
      <c r="D785" s="124"/>
      <c r="E785" s="120"/>
      <c r="F785" s="120"/>
      <c r="G785" s="120"/>
      <c r="H785" s="121"/>
      <c r="I785" s="121"/>
      <c r="J785" s="121"/>
      <c r="K785" s="121"/>
      <c r="L785" s="121"/>
      <c r="M785" s="121"/>
      <c r="N785" s="121"/>
      <c r="O785" s="121"/>
      <c r="P785" s="121"/>
      <c r="Q785" s="121"/>
      <c r="R785" s="121"/>
      <c r="S785" s="121"/>
      <c r="T785" s="121"/>
      <c r="U785" s="121"/>
      <c r="V785" s="121"/>
      <c r="W785" s="121"/>
      <c r="X785" s="121"/>
      <c r="Y785" s="121"/>
    </row>
    <row r="786" ht="15.75" customHeight="1">
      <c r="A786" s="118"/>
      <c r="B786" s="119"/>
      <c r="C786" s="123"/>
      <c r="D786" s="124"/>
      <c r="E786" s="120"/>
      <c r="F786" s="120"/>
      <c r="G786" s="120"/>
      <c r="H786" s="121"/>
      <c r="I786" s="121"/>
      <c r="J786" s="121"/>
      <c r="K786" s="121"/>
      <c r="L786" s="121"/>
      <c r="M786" s="121"/>
      <c r="N786" s="121"/>
      <c r="O786" s="121"/>
      <c r="P786" s="121"/>
      <c r="Q786" s="121"/>
      <c r="R786" s="121"/>
      <c r="S786" s="121"/>
      <c r="T786" s="121"/>
      <c r="U786" s="121"/>
      <c r="V786" s="121"/>
      <c r="W786" s="121"/>
      <c r="X786" s="121"/>
      <c r="Y786" s="121"/>
    </row>
    <row r="787" ht="15.75" customHeight="1">
      <c r="A787" s="118"/>
      <c r="B787" s="119"/>
      <c r="C787" s="123"/>
      <c r="D787" s="124"/>
      <c r="E787" s="120"/>
      <c r="F787" s="120"/>
      <c r="G787" s="120"/>
      <c r="H787" s="121"/>
      <c r="I787" s="121"/>
      <c r="J787" s="121"/>
      <c r="K787" s="121"/>
      <c r="L787" s="121"/>
      <c r="M787" s="121"/>
      <c r="N787" s="121"/>
      <c r="O787" s="121"/>
      <c r="P787" s="121"/>
      <c r="Q787" s="121"/>
      <c r="R787" s="121"/>
      <c r="S787" s="121"/>
      <c r="T787" s="121"/>
      <c r="U787" s="121"/>
      <c r="V787" s="121"/>
      <c r="W787" s="121"/>
      <c r="X787" s="121"/>
      <c r="Y787" s="121"/>
    </row>
    <row r="788" ht="15.75" customHeight="1">
      <c r="A788" s="118"/>
      <c r="B788" s="119"/>
      <c r="C788" s="123"/>
      <c r="D788" s="124"/>
      <c r="E788" s="120"/>
      <c r="F788" s="120"/>
      <c r="G788" s="120"/>
      <c r="H788" s="121"/>
      <c r="I788" s="121"/>
      <c r="J788" s="121"/>
      <c r="K788" s="121"/>
      <c r="L788" s="121"/>
      <c r="M788" s="121"/>
      <c r="N788" s="121"/>
      <c r="O788" s="121"/>
      <c r="P788" s="121"/>
      <c r="Q788" s="121"/>
      <c r="R788" s="121"/>
      <c r="S788" s="121"/>
      <c r="T788" s="121"/>
      <c r="U788" s="121"/>
      <c r="V788" s="121"/>
      <c r="W788" s="121"/>
      <c r="X788" s="121"/>
      <c r="Y788" s="121"/>
    </row>
    <row r="789" ht="36.75" customHeight="1">
      <c r="A789" s="106" t="s">
        <v>84</v>
      </c>
      <c r="B789" s="127"/>
      <c r="C789" s="108" t="s">
        <v>85</v>
      </c>
      <c r="D789" s="109" t="s">
        <v>86</v>
      </c>
      <c r="E789" s="109" t="s">
        <v>87</v>
      </c>
      <c r="F789" s="109" t="s">
        <v>88</v>
      </c>
      <c r="G789" s="109" t="s">
        <v>89</v>
      </c>
      <c r="H789" s="110"/>
      <c r="I789" s="110"/>
      <c r="J789" s="110"/>
      <c r="K789" s="110"/>
      <c r="L789" s="110"/>
      <c r="M789" s="110"/>
      <c r="N789" s="110"/>
      <c r="O789" s="110"/>
      <c r="P789" s="110"/>
      <c r="Q789" s="110"/>
      <c r="R789" s="110"/>
      <c r="S789" s="110"/>
      <c r="T789" s="110"/>
      <c r="U789" s="110"/>
      <c r="V789" s="110"/>
      <c r="W789" s="110"/>
      <c r="X789" s="110"/>
      <c r="Y789" s="110"/>
    </row>
    <row r="790" ht="15.75" customHeight="1">
      <c r="A790" s="111"/>
      <c r="B790" s="112"/>
      <c r="C790" s="113"/>
      <c r="D790" s="124"/>
      <c r="E790" s="115" t="s">
        <v>65</v>
      </c>
      <c r="F790" s="116"/>
      <c r="G790" s="116"/>
      <c r="H790" s="117"/>
      <c r="I790" s="117"/>
      <c r="J790" s="117"/>
      <c r="K790" s="117"/>
      <c r="L790" s="117"/>
      <c r="M790" s="117"/>
      <c r="N790" s="117"/>
      <c r="O790" s="117"/>
      <c r="P790" s="117"/>
      <c r="Q790" s="117"/>
      <c r="R790" s="117"/>
      <c r="S790" s="117"/>
      <c r="T790" s="117"/>
      <c r="U790" s="117"/>
      <c r="V790" s="117"/>
      <c r="W790" s="117"/>
      <c r="X790" s="117"/>
      <c r="Y790" s="117"/>
    </row>
    <row r="791" ht="15.75" customHeight="1">
      <c r="A791" s="118"/>
      <c r="B791" s="119"/>
      <c r="C791" s="113"/>
      <c r="D791" s="124"/>
      <c r="E791" s="120"/>
      <c r="F791" s="120"/>
      <c r="G791" s="120"/>
      <c r="H791" s="121"/>
      <c r="I791" s="121"/>
      <c r="J791" s="121"/>
      <c r="K791" s="121"/>
      <c r="L791" s="121"/>
      <c r="M791" s="121"/>
      <c r="N791" s="121"/>
      <c r="O791" s="121"/>
      <c r="P791" s="121"/>
      <c r="Q791" s="121"/>
      <c r="R791" s="121"/>
      <c r="S791" s="121"/>
      <c r="T791" s="121"/>
      <c r="U791" s="121"/>
      <c r="V791" s="121"/>
      <c r="W791" s="121"/>
      <c r="X791" s="121"/>
      <c r="Y791" s="121"/>
    </row>
    <row r="792" ht="15.75" customHeight="1">
      <c r="A792" s="118"/>
      <c r="B792" s="119"/>
      <c r="C792" s="123"/>
      <c r="D792" s="124"/>
      <c r="E792" s="120"/>
      <c r="F792" s="120"/>
      <c r="G792" s="120"/>
      <c r="H792" s="121"/>
      <c r="I792" s="121"/>
      <c r="J792" s="121"/>
      <c r="K792" s="121"/>
      <c r="L792" s="121"/>
      <c r="M792" s="121"/>
      <c r="N792" s="121"/>
      <c r="O792" s="121"/>
      <c r="P792" s="121"/>
      <c r="Q792" s="121"/>
      <c r="R792" s="121"/>
      <c r="S792" s="121"/>
      <c r="T792" s="121"/>
      <c r="U792" s="121"/>
      <c r="V792" s="121"/>
      <c r="W792" s="121"/>
      <c r="X792" s="121"/>
      <c r="Y792" s="121"/>
    </row>
    <row r="793" ht="15.75" customHeight="1">
      <c r="A793" s="118"/>
      <c r="B793" s="119"/>
      <c r="C793" s="123"/>
      <c r="D793" s="124"/>
      <c r="E793" s="120"/>
      <c r="F793" s="120"/>
      <c r="G793" s="120"/>
      <c r="H793" s="121"/>
      <c r="I793" s="121"/>
      <c r="J793" s="121"/>
      <c r="K793" s="121"/>
      <c r="L793" s="121"/>
      <c r="M793" s="121"/>
      <c r="N793" s="121"/>
      <c r="O793" s="121"/>
      <c r="P793" s="121"/>
      <c r="Q793" s="121"/>
      <c r="R793" s="121"/>
      <c r="S793" s="121"/>
      <c r="T793" s="121"/>
      <c r="U793" s="121"/>
      <c r="V793" s="121"/>
      <c r="W793" s="121"/>
      <c r="X793" s="121"/>
      <c r="Y793" s="121"/>
    </row>
    <row r="794" ht="15.75" customHeight="1">
      <c r="A794" s="118"/>
      <c r="B794" s="119"/>
      <c r="C794" s="123"/>
      <c r="D794" s="124"/>
      <c r="E794" s="120"/>
      <c r="F794" s="120"/>
      <c r="G794" s="120"/>
      <c r="H794" s="121"/>
      <c r="I794" s="121"/>
      <c r="J794" s="121"/>
      <c r="K794" s="121"/>
      <c r="L794" s="121"/>
      <c r="M794" s="121"/>
      <c r="N794" s="121"/>
      <c r="O794" s="121"/>
      <c r="P794" s="121"/>
      <c r="Q794" s="121"/>
      <c r="R794" s="121"/>
      <c r="S794" s="121"/>
      <c r="T794" s="121"/>
      <c r="U794" s="121"/>
      <c r="V794" s="121"/>
      <c r="W794" s="121"/>
      <c r="X794" s="121"/>
      <c r="Y794" s="121"/>
    </row>
    <row r="795" ht="15.75" customHeight="1">
      <c r="A795" s="118"/>
      <c r="B795" s="119"/>
      <c r="C795" s="123"/>
      <c r="D795" s="124"/>
      <c r="E795" s="120"/>
      <c r="F795" s="120"/>
      <c r="G795" s="120"/>
      <c r="H795" s="121"/>
      <c r="I795" s="121"/>
      <c r="J795" s="121"/>
      <c r="K795" s="121"/>
      <c r="L795" s="121"/>
      <c r="M795" s="121"/>
      <c r="N795" s="121"/>
      <c r="O795" s="121"/>
      <c r="P795" s="121"/>
      <c r="Q795" s="121"/>
      <c r="R795" s="121"/>
      <c r="S795" s="121"/>
      <c r="T795" s="121"/>
      <c r="U795" s="121"/>
      <c r="V795" s="121"/>
      <c r="W795" s="121"/>
      <c r="X795" s="121"/>
      <c r="Y795" s="121"/>
    </row>
    <row r="796" ht="15.75" customHeight="1">
      <c r="A796" s="118"/>
      <c r="B796" s="119"/>
      <c r="C796" s="123"/>
      <c r="D796" s="124"/>
      <c r="E796" s="120"/>
      <c r="F796" s="120"/>
      <c r="G796" s="120"/>
      <c r="H796" s="121"/>
      <c r="I796" s="121"/>
      <c r="J796" s="121"/>
      <c r="K796" s="121"/>
      <c r="L796" s="121"/>
      <c r="M796" s="121"/>
      <c r="N796" s="121"/>
      <c r="O796" s="121"/>
      <c r="P796" s="121"/>
      <c r="Q796" s="121"/>
      <c r="R796" s="121"/>
      <c r="S796" s="121"/>
      <c r="T796" s="121"/>
      <c r="U796" s="121"/>
      <c r="V796" s="121"/>
      <c r="W796" s="121"/>
      <c r="X796" s="121"/>
      <c r="Y796" s="121"/>
    </row>
    <row r="797" ht="15.75" customHeight="1">
      <c r="A797" s="118"/>
      <c r="B797" s="119"/>
      <c r="C797" s="123"/>
      <c r="D797" s="124"/>
      <c r="E797" s="120"/>
      <c r="F797" s="120"/>
      <c r="G797" s="120"/>
      <c r="H797" s="121"/>
      <c r="I797" s="121"/>
      <c r="J797" s="121"/>
      <c r="K797" s="121"/>
      <c r="L797" s="121"/>
      <c r="M797" s="121"/>
      <c r="N797" s="121"/>
      <c r="O797" s="121"/>
      <c r="P797" s="121"/>
      <c r="Q797" s="121"/>
      <c r="R797" s="121"/>
      <c r="S797" s="121"/>
      <c r="T797" s="121"/>
      <c r="U797" s="121"/>
      <c r="V797" s="121"/>
      <c r="W797" s="121"/>
      <c r="X797" s="121"/>
      <c r="Y797" s="121"/>
    </row>
    <row r="798" ht="15.75" customHeight="1">
      <c r="A798" s="118"/>
      <c r="B798" s="119"/>
      <c r="C798" s="123"/>
      <c r="D798" s="124"/>
      <c r="E798" s="120"/>
      <c r="F798" s="120"/>
      <c r="G798" s="120"/>
      <c r="H798" s="121"/>
      <c r="I798" s="121"/>
      <c r="J798" s="121"/>
      <c r="K798" s="121"/>
      <c r="L798" s="121"/>
      <c r="M798" s="121"/>
      <c r="N798" s="121"/>
      <c r="O798" s="121"/>
      <c r="P798" s="121"/>
      <c r="Q798" s="121"/>
      <c r="R798" s="121"/>
      <c r="S798" s="121"/>
      <c r="T798" s="121"/>
      <c r="U798" s="121"/>
      <c r="V798" s="121"/>
      <c r="W798" s="121"/>
      <c r="X798" s="121"/>
      <c r="Y798" s="121"/>
    </row>
    <row r="799" ht="15.75" customHeight="1">
      <c r="A799" s="118"/>
      <c r="B799" s="119"/>
      <c r="C799" s="123"/>
      <c r="D799" s="124"/>
      <c r="E799" s="120"/>
      <c r="F799" s="120"/>
      <c r="G799" s="120"/>
      <c r="H799" s="121"/>
      <c r="I799" s="121"/>
      <c r="J799" s="121"/>
      <c r="K799" s="121"/>
      <c r="L799" s="121"/>
      <c r="M799" s="121"/>
      <c r="N799" s="121"/>
      <c r="O799" s="121"/>
      <c r="P799" s="121"/>
      <c r="Q799" s="121"/>
      <c r="R799" s="121"/>
      <c r="S799" s="121"/>
      <c r="T799" s="121"/>
      <c r="U799" s="121"/>
      <c r="V799" s="121"/>
      <c r="W799" s="121"/>
      <c r="X799" s="121"/>
      <c r="Y799" s="121"/>
    </row>
    <row r="800" ht="15.75" customHeight="1">
      <c r="A800" s="118"/>
      <c r="B800" s="119"/>
      <c r="C800" s="123"/>
      <c r="D800" s="124"/>
      <c r="E800" s="120"/>
      <c r="F800" s="120"/>
      <c r="G800" s="120"/>
      <c r="H800" s="121"/>
      <c r="I800" s="121"/>
      <c r="J800" s="121"/>
      <c r="K800" s="121"/>
      <c r="L800" s="121"/>
      <c r="M800" s="121"/>
      <c r="N800" s="121"/>
      <c r="O800" s="121"/>
      <c r="P800" s="121"/>
      <c r="Q800" s="121"/>
      <c r="R800" s="121"/>
      <c r="S800" s="121"/>
      <c r="T800" s="121"/>
      <c r="U800" s="121"/>
      <c r="V800" s="121"/>
      <c r="W800" s="121"/>
      <c r="X800" s="121"/>
      <c r="Y800" s="121"/>
    </row>
    <row r="801" ht="15.75" customHeight="1">
      <c r="A801" s="118"/>
      <c r="B801" s="119"/>
      <c r="C801" s="123"/>
      <c r="D801" s="124"/>
      <c r="E801" s="120"/>
      <c r="F801" s="120"/>
      <c r="G801" s="120"/>
      <c r="H801" s="121"/>
      <c r="I801" s="121"/>
      <c r="J801" s="121"/>
      <c r="K801" s="121"/>
      <c r="L801" s="121"/>
      <c r="M801" s="121"/>
      <c r="N801" s="121"/>
      <c r="O801" s="121"/>
      <c r="P801" s="121"/>
      <c r="Q801" s="121"/>
      <c r="R801" s="121"/>
      <c r="S801" s="121"/>
      <c r="T801" s="121"/>
      <c r="U801" s="121"/>
      <c r="V801" s="121"/>
      <c r="W801" s="121"/>
      <c r="X801" s="121"/>
      <c r="Y801" s="121"/>
    </row>
    <row r="802" ht="15.75" customHeight="1">
      <c r="A802" s="118"/>
      <c r="B802" s="119"/>
      <c r="C802" s="123"/>
      <c r="D802" s="124"/>
      <c r="E802" s="120"/>
      <c r="F802" s="120"/>
      <c r="G802" s="120"/>
      <c r="H802" s="121"/>
      <c r="I802" s="121"/>
      <c r="J802" s="121"/>
      <c r="K802" s="121"/>
      <c r="L802" s="121"/>
      <c r="M802" s="121"/>
      <c r="N802" s="121"/>
      <c r="O802" s="121"/>
      <c r="P802" s="121"/>
      <c r="Q802" s="121"/>
      <c r="R802" s="121"/>
      <c r="S802" s="121"/>
      <c r="T802" s="121"/>
      <c r="U802" s="121"/>
      <c r="V802" s="121"/>
      <c r="W802" s="121"/>
      <c r="X802" s="121"/>
      <c r="Y802" s="121"/>
    </row>
    <row r="803" ht="15.75" customHeight="1">
      <c r="A803" s="118"/>
      <c r="B803" s="119"/>
      <c r="C803" s="123"/>
      <c r="D803" s="124"/>
      <c r="E803" s="120"/>
      <c r="F803" s="120"/>
      <c r="G803" s="120"/>
      <c r="H803" s="121"/>
      <c r="I803" s="121"/>
      <c r="J803" s="121"/>
      <c r="K803" s="121"/>
      <c r="L803" s="121"/>
      <c r="M803" s="121"/>
      <c r="N803" s="121"/>
      <c r="O803" s="121"/>
      <c r="P803" s="121"/>
      <c r="Q803" s="121"/>
      <c r="R803" s="121"/>
      <c r="S803" s="121"/>
      <c r="T803" s="121"/>
      <c r="U803" s="121"/>
      <c r="V803" s="121"/>
      <c r="W803" s="121"/>
      <c r="X803" s="121"/>
      <c r="Y803" s="121"/>
    </row>
    <row r="804" ht="15.75" customHeight="1">
      <c r="A804" s="118"/>
      <c r="B804" s="119"/>
      <c r="C804" s="123"/>
      <c r="D804" s="124"/>
      <c r="E804" s="120"/>
      <c r="F804" s="120"/>
      <c r="G804" s="120"/>
      <c r="H804" s="121"/>
      <c r="I804" s="121"/>
      <c r="J804" s="121"/>
      <c r="K804" s="121"/>
      <c r="L804" s="121"/>
      <c r="M804" s="121"/>
      <c r="N804" s="121"/>
      <c r="O804" s="121"/>
      <c r="P804" s="121"/>
      <c r="Q804" s="121"/>
      <c r="R804" s="121"/>
      <c r="S804" s="121"/>
      <c r="T804" s="121"/>
      <c r="U804" s="121"/>
      <c r="V804" s="121"/>
      <c r="W804" s="121"/>
      <c r="X804" s="121"/>
      <c r="Y804" s="121"/>
    </row>
    <row r="805" ht="36.75" customHeight="1">
      <c r="A805" s="106" t="s">
        <v>84</v>
      </c>
      <c r="B805" s="127"/>
      <c r="C805" s="108" t="s">
        <v>85</v>
      </c>
      <c r="D805" s="109" t="s">
        <v>86</v>
      </c>
      <c r="E805" s="109" t="s">
        <v>87</v>
      </c>
      <c r="F805" s="109" t="s">
        <v>88</v>
      </c>
      <c r="G805" s="109" t="s">
        <v>89</v>
      </c>
      <c r="H805" s="110"/>
      <c r="I805" s="110"/>
      <c r="J805" s="110"/>
      <c r="K805" s="110"/>
      <c r="L805" s="110"/>
      <c r="M805" s="110"/>
      <c r="N805" s="110"/>
      <c r="O805" s="110"/>
      <c r="P805" s="110"/>
      <c r="Q805" s="110"/>
      <c r="R805" s="110"/>
      <c r="S805" s="110"/>
      <c r="T805" s="110"/>
      <c r="U805" s="110"/>
      <c r="V805" s="110"/>
      <c r="W805" s="110"/>
      <c r="X805" s="110"/>
      <c r="Y805" s="110"/>
    </row>
    <row r="806" ht="15.75" customHeight="1">
      <c r="A806" s="111"/>
      <c r="B806" s="112"/>
      <c r="C806" s="113"/>
      <c r="D806" s="124"/>
      <c r="E806" s="115" t="s">
        <v>65</v>
      </c>
      <c r="F806" s="116"/>
      <c r="G806" s="116"/>
      <c r="H806" s="117"/>
      <c r="I806" s="117"/>
      <c r="J806" s="117"/>
      <c r="K806" s="117"/>
      <c r="L806" s="117"/>
      <c r="M806" s="117"/>
      <c r="N806" s="117"/>
      <c r="O806" s="117"/>
      <c r="P806" s="117"/>
      <c r="Q806" s="117"/>
      <c r="R806" s="117"/>
      <c r="S806" s="117"/>
      <c r="T806" s="117"/>
      <c r="U806" s="117"/>
      <c r="V806" s="117"/>
      <c r="W806" s="117"/>
      <c r="X806" s="117"/>
      <c r="Y806" s="117"/>
    </row>
    <row r="807" ht="15.75" customHeight="1">
      <c r="A807" s="118"/>
      <c r="B807" s="119"/>
      <c r="C807" s="113"/>
      <c r="D807" s="124"/>
      <c r="E807" s="120"/>
      <c r="F807" s="120"/>
      <c r="G807" s="120"/>
      <c r="H807" s="121"/>
      <c r="I807" s="121"/>
      <c r="J807" s="121"/>
      <c r="K807" s="121"/>
      <c r="L807" s="121"/>
      <c r="M807" s="121"/>
      <c r="N807" s="121"/>
      <c r="O807" s="121"/>
      <c r="P807" s="121"/>
      <c r="Q807" s="121"/>
      <c r="R807" s="121"/>
      <c r="S807" s="121"/>
      <c r="T807" s="121"/>
      <c r="U807" s="121"/>
      <c r="V807" s="121"/>
      <c r="W807" s="121"/>
      <c r="X807" s="121"/>
      <c r="Y807" s="121"/>
    </row>
    <row r="808" ht="15.75" customHeight="1">
      <c r="A808" s="118"/>
      <c r="B808" s="119"/>
      <c r="C808" s="123"/>
      <c r="D808" s="124"/>
      <c r="E808" s="120"/>
      <c r="F808" s="120"/>
      <c r="G808" s="120"/>
      <c r="H808" s="121"/>
      <c r="I808" s="121"/>
      <c r="J808" s="121"/>
      <c r="K808" s="121"/>
      <c r="L808" s="121"/>
      <c r="M808" s="121"/>
      <c r="N808" s="121"/>
      <c r="O808" s="121"/>
      <c r="P808" s="121"/>
      <c r="Q808" s="121"/>
      <c r="R808" s="121"/>
      <c r="S808" s="121"/>
      <c r="T808" s="121"/>
      <c r="U808" s="121"/>
      <c r="V808" s="121"/>
      <c r="W808" s="121"/>
      <c r="X808" s="121"/>
      <c r="Y808" s="121"/>
    </row>
    <row r="809" ht="15.75" customHeight="1">
      <c r="A809" s="118"/>
      <c r="B809" s="119"/>
      <c r="C809" s="123"/>
      <c r="D809" s="124"/>
      <c r="E809" s="120"/>
      <c r="F809" s="120"/>
      <c r="G809" s="120"/>
      <c r="H809" s="121"/>
      <c r="I809" s="121"/>
      <c r="J809" s="121"/>
      <c r="K809" s="121"/>
      <c r="L809" s="121"/>
      <c r="M809" s="121"/>
      <c r="N809" s="121"/>
      <c r="O809" s="121"/>
      <c r="P809" s="121"/>
      <c r="Q809" s="121"/>
      <c r="R809" s="121"/>
      <c r="S809" s="121"/>
      <c r="T809" s="121"/>
      <c r="U809" s="121"/>
      <c r="V809" s="121"/>
      <c r="W809" s="121"/>
      <c r="X809" s="121"/>
      <c r="Y809" s="121"/>
    </row>
    <row r="810" ht="15.75" customHeight="1">
      <c r="A810" s="118"/>
      <c r="B810" s="119"/>
      <c r="C810" s="123"/>
      <c r="D810" s="124"/>
      <c r="E810" s="120"/>
      <c r="F810" s="120"/>
      <c r="G810" s="120"/>
      <c r="H810" s="121"/>
      <c r="I810" s="121"/>
      <c r="J810" s="121"/>
      <c r="K810" s="121"/>
      <c r="L810" s="121"/>
      <c r="M810" s="121"/>
      <c r="N810" s="121"/>
      <c r="O810" s="121"/>
      <c r="P810" s="121"/>
      <c r="Q810" s="121"/>
      <c r="R810" s="121"/>
      <c r="S810" s="121"/>
      <c r="T810" s="121"/>
      <c r="U810" s="121"/>
      <c r="V810" s="121"/>
      <c r="W810" s="121"/>
      <c r="X810" s="121"/>
      <c r="Y810" s="121"/>
    </row>
    <row r="811" ht="15.75" customHeight="1">
      <c r="A811" s="118"/>
      <c r="B811" s="119"/>
      <c r="C811" s="123"/>
      <c r="D811" s="124"/>
      <c r="E811" s="120"/>
      <c r="F811" s="120"/>
      <c r="G811" s="120"/>
      <c r="H811" s="121"/>
      <c r="I811" s="121"/>
      <c r="J811" s="121"/>
      <c r="K811" s="121"/>
      <c r="L811" s="121"/>
      <c r="M811" s="121"/>
      <c r="N811" s="121"/>
      <c r="O811" s="121"/>
      <c r="P811" s="121"/>
      <c r="Q811" s="121"/>
      <c r="R811" s="121"/>
      <c r="S811" s="121"/>
      <c r="T811" s="121"/>
      <c r="U811" s="121"/>
      <c r="V811" s="121"/>
      <c r="W811" s="121"/>
      <c r="X811" s="121"/>
      <c r="Y811" s="121"/>
    </row>
    <row r="812" ht="15.75" customHeight="1">
      <c r="A812" s="118"/>
      <c r="B812" s="119"/>
      <c r="C812" s="123"/>
      <c r="D812" s="124"/>
      <c r="E812" s="120"/>
      <c r="F812" s="120"/>
      <c r="G812" s="120"/>
      <c r="H812" s="121"/>
      <c r="I812" s="121"/>
      <c r="J812" s="121"/>
      <c r="K812" s="121"/>
      <c r="L812" s="121"/>
      <c r="M812" s="121"/>
      <c r="N812" s="121"/>
      <c r="O812" s="121"/>
      <c r="P812" s="121"/>
      <c r="Q812" s="121"/>
      <c r="R812" s="121"/>
      <c r="S812" s="121"/>
      <c r="T812" s="121"/>
      <c r="U812" s="121"/>
      <c r="V812" s="121"/>
      <c r="W812" s="121"/>
      <c r="X812" s="121"/>
      <c r="Y812" s="121"/>
    </row>
    <row r="813" ht="15.75" customHeight="1">
      <c r="A813" s="118"/>
      <c r="B813" s="119"/>
      <c r="C813" s="123"/>
      <c r="D813" s="124"/>
      <c r="E813" s="120"/>
      <c r="F813" s="120"/>
      <c r="G813" s="120"/>
      <c r="H813" s="121"/>
      <c r="I813" s="121"/>
      <c r="J813" s="121"/>
      <c r="K813" s="121"/>
      <c r="L813" s="121"/>
      <c r="M813" s="121"/>
      <c r="N813" s="121"/>
      <c r="O813" s="121"/>
      <c r="P813" s="121"/>
      <c r="Q813" s="121"/>
      <c r="R813" s="121"/>
      <c r="S813" s="121"/>
      <c r="T813" s="121"/>
      <c r="U813" s="121"/>
      <c r="V813" s="121"/>
      <c r="W813" s="121"/>
      <c r="X813" s="121"/>
      <c r="Y813" s="121"/>
    </row>
    <row r="814" ht="15.75" customHeight="1">
      <c r="A814" s="118"/>
      <c r="B814" s="119"/>
      <c r="C814" s="123"/>
      <c r="D814" s="124"/>
      <c r="E814" s="120"/>
      <c r="F814" s="120"/>
      <c r="G814" s="120"/>
      <c r="H814" s="121"/>
      <c r="I814" s="121"/>
      <c r="J814" s="121"/>
      <c r="K814" s="121"/>
      <c r="L814" s="121"/>
      <c r="M814" s="121"/>
      <c r="N814" s="121"/>
      <c r="O814" s="121"/>
      <c r="P814" s="121"/>
      <c r="Q814" s="121"/>
      <c r="R814" s="121"/>
      <c r="S814" s="121"/>
      <c r="T814" s="121"/>
      <c r="U814" s="121"/>
      <c r="V814" s="121"/>
      <c r="W814" s="121"/>
      <c r="X814" s="121"/>
      <c r="Y814" s="121"/>
    </row>
    <row r="815" ht="15.75" customHeight="1">
      <c r="A815" s="118"/>
      <c r="B815" s="119"/>
      <c r="C815" s="123"/>
      <c r="D815" s="124"/>
      <c r="E815" s="120"/>
      <c r="F815" s="120"/>
      <c r="G815" s="120"/>
      <c r="H815" s="121"/>
      <c r="I815" s="121"/>
      <c r="J815" s="121"/>
      <c r="K815" s="121"/>
      <c r="L815" s="121"/>
      <c r="M815" s="121"/>
      <c r="N815" s="121"/>
      <c r="O815" s="121"/>
      <c r="P815" s="121"/>
      <c r="Q815" s="121"/>
      <c r="R815" s="121"/>
      <c r="S815" s="121"/>
      <c r="T815" s="121"/>
      <c r="U815" s="121"/>
      <c r="V815" s="121"/>
      <c r="W815" s="121"/>
      <c r="X815" s="121"/>
      <c r="Y815" s="121"/>
    </row>
    <row r="816" ht="15.75" customHeight="1">
      <c r="A816" s="118"/>
      <c r="B816" s="119"/>
      <c r="C816" s="123"/>
      <c r="D816" s="124"/>
      <c r="E816" s="120"/>
      <c r="F816" s="120"/>
      <c r="G816" s="120"/>
      <c r="H816" s="121"/>
      <c r="I816" s="121"/>
      <c r="J816" s="121"/>
      <c r="K816" s="121"/>
      <c r="L816" s="121"/>
      <c r="M816" s="121"/>
      <c r="N816" s="121"/>
      <c r="O816" s="121"/>
      <c r="P816" s="121"/>
      <c r="Q816" s="121"/>
      <c r="R816" s="121"/>
      <c r="S816" s="121"/>
      <c r="T816" s="121"/>
      <c r="U816" s="121"/>
      <c r="V816" s="121"/>
      <c r="W816" s="121"/>
      <c r="X816" s="121"/>
      <c r="Y816" s="121"/>
    </row>
    <row r="817" ht="15.75" customHeight="1">
      <c r="A817" s="118"/>
      <c r="B817" s="119"/>
      <c r="C817" s="123"/>
      <c r="D817" s="124"/>
      <c r="E817" s="120"/>
      <c r="F817" s="120"/>
      <c r="G817" s="120"/>
      <c r="H817" s="121"/>
      <c r="I817" s="121"/>
      <c r="J817" s="121"/>
      <c r="K817" s="121"/>
      <c r="L817" s="121"/>
      <c r="M817" s="121"/>
      <c r="N817" s="121"/>
      <c r="O817" s="121"/>
      <c r="P817" s="121"/>
      <c r="Q817" s="121"/>
      <c r="R817" s="121"/>
      <c r="S817" s="121"/>
      <c r="T817" s="121"/>
      <c r="U817" s="121"/>
      <c r="V817" s="121"/>
      <c r="W817" s="121"/>
      <c r="X817" s="121"/>
      <c r="Y817" s="121"/>
    </row>
    <row r="818" ht="15.75" customHeight="1">
      <c r="A818" s="118"/>
      <c r="B818" s="119"/>
      <c r="C818" s="123"/>
      <c r="D818" s="124"/>
      <c r="E818" s="120"/>
      <c r="F818" s="120"/>
      <c r="G818" s="120"/>
      <c r="H818" s="121"/>
      <c r="I818" s="121"/>
      <c r="J818" s="121"/>
      <c r="K818" s="121"/>
      <c r="L818" s="121"/>
      <c r="M818" s="121"/>
      <c r="N818" s="121"/>
      <c r="O818" s="121"/>
      <c r="P818" s="121"/>
      <c r="Q818" s="121"/>
      <c r="R818" s="121"/>
      <c r="S818" s="121"/>
      <c r="T818" s="121"/>
      <c r="U818" s="121"/>
      <c r="V818" s="121"/>
      <c r="W818" s="121"/>
      <c r="X818" s="121"/>
      <c r="Y818" s="121"/>
    </row>
    <row r="819" ht="15.75" customHeight="1">
      <c r="A819" s="118"/>
      <c r="B819" s="119"/>
      <c r="C819" s="123"/>
      <c r="D819" s="124"/>
      <c r="E819" s="120"/>
      <c r="F819" s="120"/>
      <c r="G819" s="120"/>
      <c r="H819" s="121"/>
      <c r="I819" s="121"/>
      <c r="J819" s="121"/>
      <c r="K819" s="121"/>
      <c r="L819" s="121"/>
      <c r="M819" s="121"/>
      <c r="N819" s="121"/>
      <c r="O819" s="121"/>
      <c r="P819" s="121"/>
      <c r="Q819" s="121"/>
      <c r="R819" s="121"/>
      <c r="S819" s="121"/>
      <c r="T819" s="121"/>
      <c r="U819" s="121"/>
      <c r="V819" s="121"/>
      <c r="W819" s="121"/>
      <c r="X819" s="121"/>
      <c r="Y819" s="121"/>
    </row>
    <row r="820" ht="15.75" customHeight="1">
      <c r="A820" s="118"/>
      <c r="B820" s="119"/>
      <c r="C820" s="123"/>
      <c r="D820" s="124"/>
      <c r="E820" s="120"/>
      <c r="F820" s="120"/>
      <c r="G820" s="120"/>
      <c r="H820" s="121"/>
      <c r="I820" s="121"/>
      <c r="J820" s="121"/>
      <c r="K820" s="121"/>
      <c r="L820" s="121"/>
      <c r="M820" s="121"/>
      <c r="N820" s="121"/>
      <c r="O820" s="121"/>
      <c r="P820" s="121"/>
      <c r="Q820" s="121"/>
      <c r="R820" s="121"/>
      <c r="S820" s="121"/>
      <c r="T820" s="121"/>
      <c r="U820" s="121"/>
      <c r="V820" s="121"/>
      <c r="W820" s="121"/>
      <c r="X820" s="121"/>
      <c r="Y820" s="121"/>
    </row>
    <row r="821" ht="36.75" customHeight="1">
      <c r="A821" s="106" t="s">
        <v>84</v>
      </c>
      <c r="B821" s="127"/>
      <c r="C821" s="108" t="s">
        <v>85</v>
      </c>
      <c r="D821" s="109" t="s">
        <v>86</v>
      </c>
      <c r="E821" s="109" t="s">
        <v>87</v>
      </c>
      <c r="F821" s="109" t="s">
        <v>88</v>
      </c>
      <c r="G821" s="109" t="s">
        <v>89</v>
      </c>
      <c r="H821" s="110"/>
      <c r="I821" s="110"/>
      <c r="J821" s="110"/>
      <c r="K821" s="110"/>
      <c r="L821" s="110"/>
      <c r="M821" s="110"/>
      <c r="N821" s="110"/>
      <c r="O821" s="110"/>
      <c r="P821" s="110"/>
      <c r="Q821" s="110"/>
      <c r="R821" s="110"/>
      <c r="S821" s="110"/>
      <c r="T821" s="110"/>
      <c r="U821" s="110"/>
      <c r="V821" s="110"/>
      <c r="W821" s="110"/>
      <c r="X821" s="110"/>
      <c r="Y821" s="110"/>
    </row>
    <row r="822" ht="15.75" customHeight="1">
      <c r="A822" s="111"/>
      <c r="B822" s="112"/>
      <c r="C822" s="113"/>
      <c r="D822" s="113"/>
      <c r="E822" s="115" t="s">
        <v>65</v>
      </c>
      <c r="F822" s="116"/>
      <c r="G822" s="116"/>
      <c r="H822" s="117"/>
      <c r="I822" s="117"/>
      <c r="J822" s="117"/>
      <c r="K822" s="117"/>
      <c r="L822" s="117"/>
      <c r="M822" s="117"/>
      <c r="N822" s="117"/>
      <c r="O822" s="117"/>
      <c r="P822" s="117"/>
      <c r="Q822" s="117"/>
      <c r="R822" s="117"/>
      <c r="S822" s="117"/>
      <c r="T822" s="117"/>
      <c r="U822" s="117"/>
      <c r="V822" s="117"/>
      <c r="W822" s="117"/>
      <c r="X822" s="117"/>
      <c r="Y822" s="117"/>
    </row>
    <row r="823" ht="15.75" customHeight="1">
      <c r="A823" s="118"/>
      <c r="B823" s="119"/>
      <c r="C823" s="113"/>
      <c r="D823" s="113"/>
      <c r="E823" s="120"/>
      <c r="F823" s="120"/>
      <c r="G823" s="120"/>
      <c r="H823" s="121"/>
      <c r="I823" s="121"/>
      <c r="J823" s="121"/>
      <c r="K823" s="121"/>
      <c r="L823" s="121"/>
      <c r="M823" s="121"/>
      <c r="N823" s="121"/>
      <c r="O823" s="121"/>
      <c r="P823" s="121"/>
      <c r="Q823" s="121"/>
      <c r="R823" s="121"/>
      <c r="S823" s="121"/>
      <c r="T823" s="121"/>
      <c r="U823" s="121"/>
      <c r="V823" s="121"/>
      <c r="W823" s="121"/>
      <c r="X823" s="121"/>
      <c r="Y823" s="121"/>
    </row>
    <row r="824" ht="15.75" customHeight="1">
      <c r="A824" s="118"/>
      <c r="B824" s="119"/>
      <c r="C824" s="113"/>
      <c r="D824" s="113"/>
      <c r="E824" s="120"/>
      <c r="F824" s="120"/>
      <c r="G824" s="120"/>
      <c r="H824" s="121"/>
      <c r="I824" s="121"/>
      <c r="J824" s="121"/>
      <c r="K824" s="121"/>
      <c r="L824" s="121"/>
      <c r="M824" s="121"/>
      <c r="N824" s="121"/>
      <c r="O824" s="121"/>
      <c r="P824" s="121"/>
      <c r="Q824" s="121"/>
      <c r="R824" s="121"/>
      <c r="S824" s="121"/>
      <c r="T824" s="121"/>
      <c r="U824" s="121"/>
      <c r="V824" s="121"/>
      <c r="W824" s="121"/>
      <c r="X824" s="121"/>
      <c r="Y824" s="121"/>
    </row>
    <row r="825" ht="15.75" customHeight="1">
      <c r="A825" s="118"/>
      <c r="B825" s="119"/>
      <c r="C825" s="113"/>
      <c r="D825" s="113"/>
      <c r="E825" s="120"/>
      <c r="F825" s="120"/>
      <c r="G825" s="120"/>
      <c r="H825" s="121"/>
      <c r="I825" s="121"/>
      <c r="J825" s="121"/>
      <c r="K825" s="121"/>
      <c r="L825" s="121"/>
      <c r="M825" s="121"/>
      <c r="N825" s="121"/>
      <c r="O825" s="121"/>
      <c r="P825" s="121"/>
      <c r="Q825" s="121"/>
      <c r="R825" s="121"/>
      <c r="S825" s="121"/>
      <c r="T825" s="121"/>
      <c r="U825" s="121"/>
      <c r="V825" s="121"/>
      <c r="W825" s="121"/>
      <c r="X825" s="121"/>
      <c r="Y825" s="121"/>
    </row>
    <row r="826" ht="15.75" customHeight="1">
      <c r="A826" s="118"/>
      <c r="B826" s="119"/>
      <c r="C826" s="113"/>
      <c r="D826" s="113"/>
      <c r="E826" s="120"/>
      <c r="F826" s="120"/>
      <c r="G826" s="120"/>
      <c r="H826" s="121"/>
      <c r="I826" s="121"/>
      <c r="J826" s="121"/>
      <c r="K826" s="121"/>
      <c r="L826" s="121"/>
      <c r="M826" s="121"/>
      <c r="N826" s="121"/>
      <c r="O826" s="121"/>
      <c r="P826" s="121"/>
      <c r="Q826" s="121"/>
      <c r="R826" s="121"/>
      <c r="S826" s="121"/>
      <c r="T826" s="121"/>
      <c r="U826" s="121"/>
      <c r="V826" s="121"/>
      <c r="W826" s="121"/>
      <c r="X826" s="121"/>
      <c r="Y826" s="121"/>
    </row>
    <row r="827" ht="15.75" customHeight="1">
      <c r="A827" s="118"/>
      <c r="B827" s="119"/>
      <c r="C827" s="113"/>
      <c r="D827" s="113"/>
      <c r="E827" s="120"/>
      <c r="F827" s="120"/>
      <c r="G827" s="120"/>
      <c r="H827" s="121"/>
      <c r="I827" s="121"/>
      <c r="J827" s="121"/>
      <c r="K827" s="121"/>
      <c r="L827" s="121"/>
      <c r="M827" s="121"/>
      <c r="N827" s="121"/>
      <c r="O827" s="121"/>
      <c r="P827" s="121"/>
      <c r="Q827" s="121"/>
      <c r="R827" s="121"/>
      <c r="S827" s="121"/>
      <c r="T827" s="121"/>
      <c r="U827" s="121"/>
      <c r="V827" s="121"/>
      <c r="W827" s="121"/>
      <c r="X827" s="121"/>
      <c r="Y827" s="121"/>
    </row>
    <row r="828" ht="15.75" customHeight="1">
      <c r="A828" s="118"/>
      <c r="B828" s="119"/>
      <c r="C828" s="113"/>
      <c r="D828" s="113"/>
      <c r="E828" s="120"/>
      <c r="F828" s="120"/>
      <c r="G828" s="120"/>
      <c r="H828" s="121"/>
      <c r="I828" s="121"/>
      <c r="J828" s="121"/>
      <c r="K828" s="121"/>
      <c r="L828" s="121"/>
      <c r="M828" s="121"/>
      <c r="N828" s="121"/>
      <c r="O828" s="121"/>
      <c r="P828" s="121"/>
      <c r="Q828" s="121"/>
      <c r="R828" s="121"/>
      <c r="S828" s="121"/>
      <c r="T828" s="121"/>
      <c r="U828" s="121"/>
      <c r="V828" s="121"/>
      <c r="W828" s="121"/>
      <c r="X828" s="121"/>
      <c r="Y828" s="121"/>
    </row>
    <row r="829" ht="15.75" customHeight="1">
      <c r="A829" s="118"/>
      <c r="B829" s="119"/>
      <c r="C829" s="113"/>
      <c r="D829" s="113"/>
      <c r="E829" s="120"/>
      <c r="F829" s="120"/>
      <c r="G829" s="120"/>
      <c r="H829" s="121"/>
      <c r="I829" s="121"/>
      <c r="J829" s="121"/>
      <c r="K829" s="121"/>
      <c r="L829" s="121"/>
      <c r="M829" s="121"/>
      <c r="N829" s="121"/>
      <c r="O829" s="121"/>
      <c r="P829" s="121"/>
      <c r="Q829" s="121"/>
      <c r="R829" s="121"/>
      <c r="S829" s="121"/>
      <c r="T829" s="121"/>
      <c r="U829" s="121"/>
      <c r="V829" s="121"/>
      <c r="W829" s="121"/>
      <c r="X829" s="121"/>
      <c r="Y829" s="121"/>
    </row>
    <row r="830" ht="15.75" customHeight="1">
      <c r="A830" s="118"/>
      <c r="B830" s="119"/>
      <c r="C830" s="113"/>
      <c r="D830" s="113"/>
      <c r="E830" s="120"/>
      <c r="F830" s="120"/>
      <c r="G830" s="120"/>
      <c r="H830" s="121"/>
      <c r="I830" s="121"/>
      <c r="J830" s="121"/>
      <c r="K830" s="121"/>
      <c r="L830" s="121"/>
      <c r="M830" s="121"/>
      <c r="N830" s="121"/>
      <c r="O830" s="121"/>
      <c r="P830" s="121"/>
      <c r="Q830" s="121"/>
      <c r="R830" s="121"/>
      <c r="S830" s="121"/>
      <c r="T830" s="121"/>
      <c r="U830" s="121"/>
      <c r="V830" s="121"/>
      <c r="W830" s="121"/>
      <c r="X830" s="121"/>
      <c r="Y830" s="121"/>
    </row>
    <row r="831" ht="15.75" customHeight="1">
      <c r="A831" s="118"/>
      <c r="B831" s="119"/>
      <c r="C831" s="113"/>
      <c r="D831" s="113"/>
      <c r="E831" s="120"/>
      <c r="F831" s="120"/>
      <c r="G831" s="120"/>
      <c r="H831" s="121"/>
      <c r="I831" s="121"/>
      <c r="J831" s="121"/>
      <c r="K831" s="121"/>
      <c r="L831" s="121"/>
      <c r="M831" s="121"/>
      <c r="N831" s="121"/>
      <c r="O831" s="121"/>
      <c r="P831" s="121"/>
      <c r="Q831" s="121"/>
      <c r="R831" s="121"/>
      <c r="S831" s="121"/>
      <c r="T831" s="121"/>
      <c r="U831" s="121"/>
      <c r="V831" s="121"/>
      <c r="W831" s="121"/>
      <c r="X831" s="121"/>
      <c r="Y831" s="121"/>
    </row>
    <row r="832" ht="15.75" customHeight="1">
      <c r="A832" s="118"/>
      <c r="B832" s="119"/>
      <c r="C832" s="113"/>
      <c r="D832" s="113"/>
      <c r="E832" s="120"/>
      <c r="F832" s="120"/>
      <c r="G832" s="120"/>
      <c r="H832" s="121"/>
      <c r="I832" s="121"/>
      <c r="J832" s="121"/>
      <c r="K832" s="121"/>
      <c r="L832" s="121"/>
      <c r="M832" s="121"/>
      <c r="N832" s="121"/>
      <c r="O832" s="121"/>
      <c r="P832" s="121"/>
      <c r="Q832" s="121"/>
      <c r="R832" s="121"/>
      <c r="S832" s="121"/>
      <c r="T832" s="121"/>
      <c r="U832" s="121"/>
      <c r="V832" s="121"/>
      <c r="W832" s="121"/>
      <c r="X832" s="121"/>
      <c r="Y832" s="121"/>
    </row>
    <row r="833" ht="15.75" customHeight="1">
      <c r="A833" s="118"/>
      <c r="B833" s="119"/>
      <c r="C833" s="113"/>
      <c r="D833" s="113"/>
      <c r="E833" s="120"/>
      <c r="F833" s="120"/>
      <c r="G833" s="120"/>
      <c r="H833" s="121"/>
      <c r="I833" s="121"/>
      <c r="J833" s="121"/>
      <c r="K833" s="121"/>
      <c r="L833" s="121"/>
      <c r="M833" s="121"/>
      <c r="N833" s="121"/>
      <c r="O833" s="121"/>
      <c r="P833" s="121"/>
      <c r="Q833" s="121"/>
      <c r="R833" s="121"/>
      <c r="S833" s="121"/>
      <c r="T833" s="121"/>
      <c r="U833" s="121"/>
      <c r="V833" s="121"/>
      <c r="W833" s="121"/>
      <c r="X833" s="121"/>
      <c r="Y833" s="121"/>
    </row>
    <row r="834" ht="15.75" customHeight="1">
      <c r="A834" s="118"/>
      <c r="B834" s="119"/>
      <c r="C834" s="113"/>
      <c r="D834" s="113"/>
      <c r="E834" s="120"/>
      <c r="F834" s="120"/>
      <c r="G834" s="120"/>
      <c r="H834" s="121"/>
      <c r="I834" s="121"/>
      <c r="J834" s="121"/>
      <c r="K834" s="121"/>
      <c r="L834" s="121"/>
      <c r="M834" s="121"/>
      <c r="N834" s="121"/>
      <c r="O834" s="121"/>
      <c r="P834" s="121"/>
      <c r="Q834" s="121"/>
      <c r="R834" s="121"/>
      <c r="S834" s="121"/>
      <c r="T834" s="121"/>
      <c r="U834" s="121"/>
      <c r="V834" s="121"/>
      <c r="W834" s="121"/>
      <c r="X834" s="121"/>
      <c r="Y834" s="121"/>
    </row>
    <row r="835" ht="15.75" customHeight="1">
      <c r="A835" s="118"/>
      <c r="B835" s="119"/>
      <c r="C835" s="113"/>
      <c r="D835" s="113"/>
      <c r="E835" s="120"/>
      <c r="F835" s="120"/>
      <c r="G835" s="120"/>
      <c r="H835" s="121"/>
      <c r="I835" s="121"/>
      <c r="J835" s="121"/>
      <c r="K835" s="121"/>
      <c r="L835" s="121"/>
      <c r="M835" s="121"/>
      <c r="N835" s="121"/>
      <c r="O835" s="121"/>
      <c r="P835" s="121"/>
      <c r="Q835" s="121"/>
      <c r="R835" s="121"/>
      <c r="S835" s="121"/>
      <c r="T835" s="121"/>
      <c r="U835" s="121"/>
      <c r="V835" s="121"/>
      <c r="W835" s="121"/>
      <c r="X835" s="121"/>
      <c r="Y835" s="121"/>
    </row>
    <row r="836" ht="15.75" customHeight="1">
      <c r="A836" s="118"/>
      <c r="B836" s="119"/>
      <c r="C836" s="113"/>
      <c r="D836" s="113"/>
      <c r="E836" s="120"/>
      <c r="F836" s="120"/>
      <c r="G836" s="120"/>
      <c r="H836" s="121"/>
      <c r="I836" s="121"/>
      <c r="J836" s="121"/>
      <c r="K836" s="121"/>
      <c r="L836" s="121"/>
      <c r="M836" s="121"/>
      <c r="N836" s="121"/>
      <c r="O836" s="121"/>
      <c r="P836" s="121"/>
      <c r="Q836" s="121"/>
      <c r="R836" s="121"/>
      <c r="S836" s="121"/>
      <c r="T836" s="121"/>
      <c r="U836" s="121"/>
      <c r="V836" s="121"/>
      <c r="W836" s="121"/>
      <c r="X836" s="121"/>
      <c r="Y836" s="121"/>
    </row>
    <row r="837" ht="15.75" customHeight="1">
      <c r="A837" s="118"/>
      <c r="B837" s="119"/>
      <c r="C837" s="113"/>
      <c r="D837" s="113"/>
      <c r="E837" s="120"/>
      <c r="F837" s="120"/>
      <c r="G837" s="120"/>
      <c r="H837" s="121"/>
      <c r="I837" s="121"/>
      <c r="J837" s="121"/>
      <c r="K837" s="121"/>
      <c r="L837" s="121"/>
      <c r="M837" s="121"/>
      <c r="N837" s="121"/>
      <c r="O837" s="121"/>
      <c r="P837" s="121"/>
      <c r="Q837" s="121"/>
      <c r="R837" s="121"/>
      <c r="S837" s="121"/>
      <c r="T837" s="121"/>
      <c r="U837" s="121"/>
      <c r="V837" s="121"/>
      <c r="W837" s="121"/>
      <c r="X837" s="121"/>
      <c r="Y837" s="121"/>
    </row>
    <row r="838" ht="15.75" customHeight="1">
      <c r="A838" s="118"/>
      <c r="B838" s="119"/>
      <c r="C838" s="113"/>
      <c r="D838" s="113"/>
      <c r="E838" s="120"/>
      <c r="F838" s="120"/>
      <c r="G838" s="120"/>
      <c r="H838" s="121"/>
      <c r="I838" s="121"/>
      <c r="J838" s="121"/>
      <c r="K838" s="121"/>
      <c r="L838" s="121"/>
      <c r="M838" s="121"/>
      <c r="N838" s="121"/>
      <c r="O838" s="121"/>
      <c r="P838" s="121"/>
      <c r="Q838" s="121"/>
      <c r="R838" s="121"/>
      <c r="S838" s="121"/>
      <c r="T838" s="121"/>
      <c r="U838" s="121"/>
      <c r="V838" s="121"/>
      <c r="W838" s="121"/>
      <c r="X838" s="121"/>
      <c r="Y838" s="121"/>
    </row>
    <row r="839" ht="15.75" customHeight="1">
      <c r="A839" s="118"/>
      <c r="B839" s="119"/>
      <c r="C839" s="113"/>
      <c r="D839" s="113"/>
      <c r="E839" s="120"/>
      <c r="F839" s="120"/>
      <c r="G839" s="120"/>
      <c r="H839" s="121"/>
      <c r="I839" s="121"/>
      <c r="J839" s="121"/>
      <c r="K839" s="121"/>
      <c r="L839" s="121"/>
      <c r="M839" s="121"/>
      <c r="N839" s="121"/>
      <c r="O839" s="121"/>
      <c r="P839" s="121"/>
      <c r="Q839" s="121"/>
      <c r="R839" s="121"/>
      <c r="S839" s="121"/>
      <c r="T839" s="121"/>
      <c r="U839" s="121"/>
      <c r="V839" s="121"/>
      <c r="W839" s="121"/>
      <c r="X839" s="121"/>
      <c r="Y839" s="121"/>
    </row>
    <row r="840" ht="15.75" customHeight="1">
      <c r="A840" s="118"/>
      <c r="B840" s="119"/>
      <c r="C840" s="113"/>
      <c r="D840" s="113"/>
      <c r="E840" s="120"/>
      <c r="F840" s="120"/>
      <c r="G840" s="120"/>
      <c r="H840" s="121"/>
      <c r="I840" s="121"/>
      <c r="J840" s="121"/>
      <c r="K840" s="121"/>
      <c r="L840" s="121"/>
      <c r="M840" s="121"/>
      <c r="N840" s="121"/>
      <c r="O840" s="121"/>
      <c r="P840" s="121"/>
      <c r="Q840" s="121"/>
      <c r="R840" s="121"/>
      <c r="S840" s="121"/>
      <c r="T840" s="121"/>
      <c r="U840" s="121"/>
      <c r="V840" s="121"/>
      <c r="W840" s="121"/>
      <c r="X840" s="121"/>
      <c r="Y840" s="121"/>
    </row>
    <row r="841" ht="15.75" customHeight="1">
      <c r="A841" s="118"/>
      <c r="B841" s="119"/>
      <c r="C841" s="113"/>
      <c r="D841" s="113"/>
      <c r="E841" s="120"/>
      <c r="F841" s="120"/>
      <c r="G841" s="120"/>
      <c r="H841" s="121"/>
      <c r="I841" s="121"/>
      <c r="J841" s="121"/>
      <c r="K841" s="121"/>
      <c r="L841" s="121"/>
      <c r="M841" s="121"/>
      <c r="N841" s="121"/>
      <c r="O841" s="121"/>
      <c r="P841" s="121"/>
      <c r="Q841" s="121"/>
      <c r="R841" s="121"/>
      <c r="S841" s="121"/>
      <c r="T841" s="121"/>
      <c r="U841" s="121"/>
      <c r="V841" s="121"/>
      <c r="W841" s="121"/>
      <c r="X841" s="121"/>
      <c r="Y841" s="121"/>
    </row>
    <row r="842" ht="15.75" customHeight="1">
      <c r="A842" s="118"/>
      <c r="B842" s="119"/>
      <c r="C842" s="113"/>
      <c r="D842" s="113"/>
      <c r="E842" s="120"/>
      <c r="F842" s="120"/>
      <c r="G842" s="120"/>
      <c r="H842" s="121"/>
      <c r="I842" s="121"/>
      <c r="J842" s="121"/>
      <c r="K842" s="121"/>
      <c r="L842" s="121"/>
      <c r="M842" s="121"/>
      <c r="N842" s="121"/>
      <c r="O842" s="121"/>
      <c r="P842" s="121"/>
      <c r="Q842" s="121"/>
      <c r="R842" s="121"/>
      <c r="S842" s="121"/>
      <c r="T842" s="121"/>
      <c r="U842" s="121"/>
      <c r="V842" s="121"/>
      <c r="W842" s="121"/>
      <c r="X842" s="121"/>
      <c r="Y842" s="121"/>
    </row>
    <row r="843" ht="36.75" customHeight="1">
      <c r="A843" s="106" t="s">
        <v>84</v>
      </c>
      <c r="B843" s="127"/>
      <c r="C843" s="108" t="s">
        <v>85</v>
      </c>
      <c r="D843" s="109" t="s">
        <v>86</v>
      </c>
      <c r="E843" s="109" t="s">
        <v>87</v>
      </c>
      <c r="F843" s="109" t="s">
        <v>88</v>
      </c>
      <c r="G843" s="109" t="s">
        <v>89</v>
      </c>
      <c r="H843" s="110"/>
      <c r="I843" s="110"/>
      <c r="J843" s="110"/>
      <c r="K843" s="110"/>
      <c r="L843" s="110"/>
      <c r="M843" s="110"/>
      <c r="N843" s="110"/>
      <c r="O843" s="110"/>
      <c r="P843" s="110"/>
      <c r="Q843" s="110"/>
      <c r="R843" s="110"/>
      <c r="S843" s="110"/>
      <c r="T843" s="110"/>
      <c r="U843" s="110"/>
      <c r="V843" s="110"/>
      <c r="W843" s="110"/>
      <c r="X843" s="110"/>
      <c r="Y843" s="110"/>
    </row>
    <row r="844" ht="15.75" customHeight="1">
      <c r="A844" s="111"/>
      <c r="B844" s="112"/>
      <c r="C844" s="113"/>
      <c r="D844" s="124"/>
      <c r="E844" s="115" t="s">
        <v>65</v>
      </c>
      <c r="F844" s="116"/>
      <c r="G844" s="116"/>
      <c r="H844" s="117"/>
      <c r="I844" s="117"/>
      <c r="J844" s="117"/>
      <c r="K844" s="117"/>
      <c r="L844" s="117"/>
      <c r="M844" s="117"/>
      <c r="N844" s="117"/>
      <c r="O844" s="117"/>
      <c r="P844" s="117"/>
      <c r="Q844" s="117"/>
      <c r="R844" s="117"/>
      <c r="S844" s="117"/>
      <c r="T844" s="117"/>
      <c r="U844" s="117"/>
      <c r="V844" s="117"/>
      <c r="W844" s="117"/>
      <c r="X844" s="117"/>
      <c r="Y844" s="117"/>
    </row>
    <row r="845" ht="15.75" customHeight="1">
      <c r="A845" s="118"/>
      <c r="B845" s="119"/>
      <c r="C845" s="113"/>
      <c r="D845" s="124"/>
      <c r="E845" s="120"/>
      <c r="F845" s="120"/>
      <c r="G845" s="120"/>
      <c r="H845" s="121"/>
      <c r="I845" s="121"/>
      <c r="J845" s="121"/>
      <c r="K845" s="121"/>
      <c r="L845" s="121"/>
      <c r="M845" s="121"/>
      <c r="N845" s="121"/>
      <c r="O845" s="121"/>
      <c r="P845" s="121"/>
      <c r="Q845" s="121"/>
      <c r="R845" s="121"/>
      <c r="S845" s="121"/>
      <c r="T845" s="121"/>
      <c r="U845" s="121"/>
      <c r="V845" s="121"/>
      <c r="W845" s="121"/>
      <c r="X845" s="121"/>
      <c r="Y845" s="121"/>
    </row>
    <row r="846" ht="15.75" customHeight="1">
      <c r="A846" s="118"/>
      <c r="B846" s="119"/>
      <c r="C846" s="123"/>
      <c r="D846" s="124"/>
      <c r="E846" s="120"/>
      <c r="F846" s="120"/>
      <c r="G846" s="120"/>
      <c r="H846" s="121"/>
      <c r="I846" s="121"/>
      <c r="J846" s="121"/>
      <c r="K846" s="121"/>
      <c r="L846" s="121"/>
      <c r="M846" s="121"/>
      <c r="N846" s="121"/>
      <c r="O846" s="121"/>
      <c r="P846" s="121"/>
      <c r="Q846" s="121"/>
      <c r="R846" s="121"/>
      <c r="S846" s="121"/>
      <c r="T846" s="121"/>
      <c r="U846" s="121"/>
      <c r="V846" s="121"/>
      <c r="W846" s="121"/>
      <c r="X846" s="121"/>
      <c r="Y846" s="121"/>
    </row>
    <row r="847" ht="15.75" customHeight="1">
      <c r="A847" s="118"/>
      <c r="B847" s="119"/>
      <c r="C847" s="123"/>
      <c r="D847" s="124"/>
      <c r="E847" s="120"/>
      <c r="F847" s="120"/>
      <c r="G847" s="120"/>
      <c r="H847" s="121"/>
      <c r="I847" s="121"/>
      <c r="J847" s="121"/>
      <c r="K847" s="121"/>
      <c r="L847" s="121"/>
      <c r="M847" s="121"/>
      <c r="N847" s="121"/>
      <c r="O847" s="121"/>
      <c r="P847" s="121"/>
      <c r="Q847" s="121"/>
      <c r="R847" s="121"/>
      <c r="S847" s="121"/>
      <c r="T847" s="121"/>
      <c r="U847" s="121"/>
      <c r="V847" s="121"/>
      <c r="W847" s="121"/>
      <c r="X847" s="121"/>
      <c r="Y847" s="121"/>
    </row>
    <row r="848" ht="15.75" customHeight="1">
      <c r="A848" s="118"/>
      <c r="B848" s="119"/>
      <c r="C848" s="123"/>
      <c r="D848" s="124"/>
      <c r="E848" s="120"/>
      <c r="F848" s="120"/>
      <c r="G848" s="120"/>
      <c r="H848" s="121"/>
      <c r="I848" s="121"/>
      <c r="J848" s="121"/>
      <c r="K848" s="121"/>
      <c r="L848" s="121"/>
      <c r="M848" s="121"/>
      <c r="N848" s="121"/>
      <c r="O848" s="121"/>
      <c r="P848" s="121"/>
      <c r="Q848" s="121"/>
      <c r="R848" s="121"/>
      <c r="S848" s="121"/>
      <c r="T848" s="121"/>
      <c r="U848" s="121"/>
      <c r="V848" s="121"/>
      <c r="W848" s="121"/>
      <c r="X848" s="121"/>
      <c r="Y848" s="121"/>
    </row>
    <row r="849" ht="15.75" customHeight="1">
      <c r="A849" s="118"/>
      <c r="B849" s="119"/>
      <c r="C849" s="123"/>
      <c r="D849" s="124"/>
      <c r="E849" s="120"/>
      <c r="F849" s="120"/>
      <c r="G849" s="120"/>
      <c r="H849" s="121"/>
      <c r="I849" s="121"/>
      <c r="J849" s="121"/>
      <c r="K849" s="121"/>
      <c r="L849" s="121"/>
      <c r="M849" s="121"/>
      <c r="N849" s="121"/>
      <c r="O849" s="121"/>
      <c r="P849" s="121"/>
      <c r="Q849" s="121"/>
      <c r="R849" s="121"/>
      <c r="S849" s="121"/>
      <c r="T849" s="121"/>
      <c r="U849" s="121"/>
      <c r="V849" s="121"/>
      <c r="W849" s="121"/>
      <c r="X849" s="121"/>
      <c r="Y849" s="121"/>
    </row>
    <row r="850" ht="15.75" customHeight="1">
      <c r="A850" s="118"/>
      <c r="B850" s="119"/>
      <c r="C850" s="123"/>
      <c r="D850" s="124"/>
      <c r="E850" s="120"/>
      <c r="F850" s="120"/>
      <c r="G850" s="120"/>
      <c r="H850" s="121"/>
      <c r="I850" s="121"/>
      <c r="J850" s="121"/>
      <c r="K850" s="121"/>
      <c r="L850" s="121"/>
      <c r="M850" s="121"/>
      <c r="N850" s="121"/>
      <c r="O850" s="121"/>
      <c r="P850" s="121"/>
      <c r="Q850" s="121"/>
      <c r="R850" s="121"/>
      <c r="S850" s="121"/>
      <c r="T850" s="121"/>
      <c r="U850" s="121"/>
      <c r="V850" s="121"/>
      <c r="W850" s="121"/>
      <c r="X850" s="121"/>
      <c r="Y850" s="121"/>
    </row>
    <row r="851" ht="15.75" customHeight="1">
      <c r="A851" s="118"/>
      <c r="B851" s="119"/>
      <c r="C851" s="123"/>
      <c r="D851" s="124"/>
      <c r="E851" s="120"/>
      <c r="F851" s="120"/>
      <c r="G851" s="120"/>
      <c r="H851" s="121"/>
      <c r="I851" s="121"/>
      <c r="J851" s="121"/>
      <c r="K851" s="121"/>
      <c r="L851" s="121"/>
      <c r="M851" s="121"/>
      <c r="N851" s="121"/>
      <c r="O851" s="121"/>
      <c r="P851" s="121"/>
      <c r="Q851" s="121"/>
      <c r="R851" s="121"/>
      <c r="S851" s="121"/>
      <c r="T851" s="121"/>
      <c r="U851" s="121"/>
      <c r="V851" s="121"/>
      <c r="W851" s="121"/>
      <c r="X851" s="121"/>
      <c r="Y851" s="121"/>
    </row>
    <row r="852" ht="15.75" customHeight="1">
      <c r="A852" s="118"/>
      <c r="B852" s="119"/>
      <c r="C852" s="123"/>
      <c r="D852" s="124"/>
      <c r="E852" s="120"/>
      <c r="F852" s="120"/>
      <c r="G852" s="120"/>
      <c r="H852" s="121"/>
      <c r="I852" s="121"/>
      <c r="J852" s="121"/>
      <c r="K852" s="121"/>
      <c r="L852" s="121"/>
      <c r="M852" s="121"/>
      <c r="N852" s="121"/>
      <c r="O852" s="121"/>
      <c r="P852" s="121"/>
      <c r="Q852" s="121"/>
      <c r="R852" s="121"/>
      <c r="S852" s="121"/>
      <c r="T852" s="121"/>
      <c r="U852" s="121"/>
      <c r="V852" s="121"/>
      <c r="W852" s="121"/>
      <c r="X852" s="121"/>
      <c r="Y852" s="121"/>
    </row>
    <row r="853" ht="15.75" customHeight="1">
      <c r="A853" s="118"/>
      <c r="B853" s="119"/>
      <c r="C853" s="123"/>
      <c r="D853" s="124"/>
      <c r="E853" s="120"/>
      <c r="F853" s="120"/>
      <c r="G853" s="120"/>
      <c r="H853" s="121"/>
      <c r="I853" s="121"/>
      <c r="J853" s="121"/>
      <c r="K853" s="121"/>
      <c r="L853" s="121"/>
      <c r="M853" s="121"/>
      <c r="N853" s="121"/>
      <c r="O853" s="121"/>
      <c r="P853" s="121"/>
      <c r="Q853" s="121"/>
      <c r="R853" s="121"/>
      <c r="S853" s="121"/>
      <c r="T853" s="121"/>
      <c r="U853" s="121"/>
      <c r="V853" s="121"/>
      <c r="W853" s="121"/>
      <c r="X853" s="121"/>
      <c r="Y853" s="121"/>
    </row>
    <row r="854" ht="15.75" customHeight="1">
      <c r="A854" s="118"/>
      <c r="B854" s="119"/>
      <c r="C854" s="123"/>
      <c r="D854" s="124"/>
      <c r="E854" s="120"/>
      <c r="F854" s="120"/>
      <c r="G854" s="120"/>
      <c r="H854" s="121"/>
      <c r="I854" s="121"/>
      <c r="J854" s="121"/>
      <c r="K854" s="121"/>
      <c r="L854" s="121"/>
      <c r="M854" s="121"/>
      <c r="N854" s="121"/>
      <c r="O854" s="121"/>
      <c r="P854" s="121"/>
      <c r="Q854" s="121"/>
      <c r="R854" s="121"/>
      <c r="S854" s="121"/>
      <c r="T854" s="121"/>
      <c r="U854" s="121"/>
      <c r="V854" s="121"/>
      <c r="W854" s="121"/>
      <c r="X854" s="121"/>
      <c r="Y854" s="121"/>
    </row>
    <row r="855" ht="15.75" customHeight="1">
      <c r="A855" s="118"/>
      <c r="B855" s="119"/>
      <c r="C855" s="123"/>
      <c r="D855" s="124"/>
      <c r="E855" s="120"/>
      <c r="F855" s="120"/>
      <c r="G855" s="120"/>
      <c r="H855" s="121"/>
      <c r="I855" s="121"/>
      <c r="J855" s="121"/>
      <c r="K855" s="121"/>
      <c r="L855" s="121"/>
      <c r="M855" s="121"/>
      <c r="N855" s="121"/>
      <c r="O855" s="121"/>
      <c r="P855" s="121"/>
      <c r="Q855" s="121"/>
      <c r="R855" s="121"/>
      <c r="S855" s="121"/>
      <c r="T855" s="121"/>
      <c r="U855" s="121"/>
      <c r="V855" s="121"/>
      <c r="W855" s="121"/>
      <c r="X855" s="121"/>
      <c r="Y855" s="121"/>
    </row>
    <row r="856" ht="15.75" customHeight="1">
      <c r="A856" s="118"/>
      <c r="B856" s="119"/>
      <c r="C856" s="123"/>
      <c r="D856" s="124"/>
      <c r="E856" s="120"/>
      <c r="F856" s="120"/>
      <c r="G856" s="120"/>
      <c r="H856" s="121"/>
      <c r="I856" s="121"/>
      <c r="J856" s="121"/>
      <c r="K856" s="121"/>
      <c r="L856" s="121"/>
      <c r="M856" s="121"/>
      <c r="N856" s="121"/>
      <c r="O856" s="121"/>
      <c r="P856" s="121"/>
      <c r="Q856" s="121"/>
      <c r="R856" s="121"/>
      <c r="S856" s="121"/>
      <c r="T856" s="121"/>
      <c r="U856" s="121"/>
      <c r="V856" s="121"/>
      <c r="W856" s="121"/>
      <c r="X856" s="121"/>
      <c r="Y856" s="121"/>
    </row>
    <row r="857" ht="15.75" customHeight="1">
      <c r="A857" s="118"/>
      <c r="B857" s="119"/>
      <c r="C857" s="123"/>
      <c r="D857" s="124"/>
      <c r="E857" s="120"/>
      <c r="F857" s="120"/>
      <c r="G857" s="120"/>
      <c r="H857" s="121"/>
      <c r="I857" s="121"/>
      <c r="J857" s="121"/>
      <c r="K857" s="121"/>
      <c r="L857" s="121"/>
      <c r="M857" s="121"/>
      <c r="N857" s="121"/>
      <c r="O857" s="121"/>
      <c r="P857" s="121"/>
      <c r="Q857" s="121"/>
      <c r="R857" s="121"/>
      <c r="S857" s="121"/>
      <c r="T857" s="121"/>
      <c r="U857" s="121"/>
      <c r="V857" s="121"/>
      <c r="W857" s="121"/>
      <c r="X857" s="121"/>
      <c r="Y857" s="121"/>
    </row>
    <row r="858" ht="15.75" customHeight="1">
      <c r="A858" s="118"/>
      <c r="B858" s="119"/>
      <c r="C858" s="123"/>
      <c r="D858" s="124"/>
      <c r="E858" s="120"/>
      <c r="F858" s="120"/>
      <c r="G858" s="120"/>
      <c r="H858" s="121"/>
      <c r="I858" s="121"/>
      <c r="J858" s="121"/>
      <c r="K858" s="121"/>
      <c r="L858" s="121"/>
      <c r="M858" s="121"/>
      <c r="N858" s="121"/>
      <c r="O858" s="121"/>
      <c r="P858" s="121"/>
      <c r="Q858" s="121"/>
      <c r="R858" s="121"/>
      <c r="S858" s="121"/>
      <c r="T858" s="121"/>
      <c r="U858" s="121"/>
      <c r="V858" s="121"/>
      <c r="W858" s="121"/>
      <c r="X858" s="121"/>
      <c r="Y858" s="121"/>
    </row>
    <row r="859" ht="15.75" customHeight="1">
      <c r="A859" s="118"/>
      <c r="B859" s="119"/>
      <c r="C859" s="123"/>
      <c r="D859" s="124"/>
      <c r="E859" s="120"/>
      <c r="F859" s="120"/>
      <c r="G859" s="120"/>
      <c r="H859" s="121"/>
      <c r="I859" s="121"/>
      <c r="J859" s="121"/>
      <c r="K859" s="121"/>
      <c r="L859" s="121"/>
      <c r="M859" s="121"/>
      <c r="N859" s="121"/>
      <c r="O859" s="121"/>
      <c r="P859" s="121"/>
      <c r="Q859" s="121"/>
      <c r="R859" s="121"/>
      <c r="S859" s="121"/>
      <c r="T859" s="121"/>
      <c r="U859" s="121"/>
      <c r="V859" s="121"/>
      <c r="W859" s="121"/>
      <c r="X859" s="121"/>
      <c r="Y859" s="121"/>
    </row>
    <row r="860" ht="15.75" customHeight="1">
      <c r="A860" s="118"/>
      <c r="B860" s="119"/>
      <c r="C860" s="123"/>
      <c r="D860" s="124"/>
      <c r="E860" s="120"/>
      <c r="F860" s="120"/>
      <c r="G860" s="120"/>
      <c r="H860" s="121"/>
      <c r="I860" s="121"/>
      <c r="J860" s="121"/>
      <c r="K860" s="121"/>
      <c r="L860" s="121"/>
      <c r="M860" s="121"/>
      <c r="N860" s="121"/>
      <c r="O860" s="121"/>
      <c r="P860" s="121"/>
      <c r="Q860" s="121"/>
      <c r="R860" s="121"/>
      <c r="S860" s="121"/>
      <c r="T860" s="121"/>
      <c r="U860" s="121"/>
      <c r="V860" s="121"/>
      <c r="W860" s="121"/>
      <c r="X860" s="121"/>
      <c r="Y860" s="121"/>
    </row>
    <row r="861" ht="15.75" customHeight="1">
      <c r="A861" s="118"/>
      <c r="B861" s="119"/>
      <c r="C861" s="123"/>
      <c r="D861" s="124"/>
      <c r="E861" s="120"/>
      <c r="F861" s="120"/>
      <c r="G861" s="120"/>
      <c r="H861" s="121"/>
      <c r="I861" s="121"/>
      <c r="J861" s="121"/>
      <c r="K861" s="121"/>
      <c r="L861" s="121"/>
      <c r="M861" s="121"/>
      <c r="N861" s="121"/>
      <c r="O861" s="121"/>
      <c r="P861" s="121"/>
      <c r="Q861" s="121"/>
      <c r="R861" s="121"/>
      <c r="S861" s="121"/>
      <c r="T861" s="121"/>
      <c r="U861" s="121"/>
      <c r="V861" s="121"/>
      <c r="W861" s="121"/>
      <c r="X861" s="121"/>
      <c r="Y861" s="121"/>
    </row>
    <row r="862" ht="15.75" customHeight="1">
      <c r="A862" s="118"/>
      <c r="B862" s="119"/>
      <c r="C862" s="123"/>
      <c r="D862" s="124"/>
      <c r="E862" s="120"/>
      <c r="F862" s="120"/>
      <c r="G862" s="120"/>
      <c r="H862" s="121"/>
      <c r="I862" s="121"/>
      <c r="J862" s="121"/>
      <c r="K862" s="121"/>
      <c r="L862" s="121"/>
      <c r="M862" s="121"/>
      <c r="N862" s="121"/>
      <c r="O862" s="121"/>
      <c r="P862" s="121"/>
      <c r="Q862" s="121"/>
      <c r="R862" s="121"/>
      <c r="S862" s="121"/>
      <c r="T862" s="121"/>
      <c r="U862" s="121"/>
      <c r="V862" s="121"/>
      <c r="W862" s="121"/>
      <c r="X862" s="121"/>
      <c r="Y862" s="121"/>
    </row>
    <row r="863" ht="15.75" customHeight="1">
      <c r="A863" s="118"/>
      <c r="B863" s="119"/>
      <c r="C863" s="123"/>
      <c r="D863" s="124"/>
      <c r="E863" s="120"/>
      <c r="F863" s="120"/>
      <c r="G863" s="120"/>
      <c r="H863" s="121"/>
      <c r="I863" s="121"/>
      <c r="J863" s="121"/>
      <c r="K863" s="121"/>
      <c r="L863" s="121"/>
      <c r="M863" s="121"/>
      <c r="N863" s="121"/>
      <c r="O863" s="121"/>
      <c r="P863" s="121"/>
      <c r="Q863" s="121"/>
      <c r="R863" s="121"/>
      <c r="S863" s="121"/>
      <c r="T863" s="121"/>
      <c r="U863" s="121"/>
      <c r="V863" s="121"/>
      <c r="W863" s="121"/>
      <c r="X863" s="121"/>
      <c r="Y863" s="121"/>
    </row>
    <row r="864" ht="15.75" customHeight="1">
      <c r="A864" s="118"/>
      <c r="B864" s="119"/>
      <c r="C864" s="123"/>
      <c r="D864" s="124"/>
      <c r="E864" s="120"/>
      <c r="F864" s="120"/>
      <c r="G864" s="120"/>
      <c r="H864" s="121"/>
      <c r="I864" s="121"/>
      <c r="J864" s="121"/>
      <c r="K864" s="121"/>
      <c r="L864" s="121"/>
      <c r="M864" s="121"/>
      <c r="N864" s="121"/>
      <c r="O864" s="121"/>
      <c r="P864" s="121"/>
      <c r="Q864" s="121"/>
      <c r="R864" s="121"/>
      <c r="S864" s="121"/>
      <c r="T864" s="121"/>
      <c r="U864" s="121"/>
      <c r="V864" s="121"/>
      <c r="W864" s="121"/>
      <c r="X864" s="121"/>
      <c r="Y864" s="121"/>
    </row>
    <row r="865" ht="36.75" customHeight="1">
      <c r="A865" s="106" t="s">
        <v>84</v>
      </c>
      <c r="B865" s="127"/>
      <c r="C865" s="108" t="s">
        <v>85</v>
      </c>
      <c r="D865" s="109" t="s">
        <v>86</v>
      </c>
      <c r="E865" s="109" t="s">
        <v>87</v>
      </c>
      <c r="F865" s="109" t="s">
        <v>88</v>
      </c>
      <c r="G865" s="109" t="s">
        <v>89</v>
      </c>
      <c r="H865" s="110"/>
      <c r="I865" s="110"/>
      <c r="J865" s="110"/>
      <c r="K865" s="110"/>
      <c r="L865" s="110"/>
      <c r="M865" s="110"/>
      <c r="N865" s="110"/>
      <c r="O865" s="110"/>
      <c r="P865" s="110"/>
      <c r="Q865" s="110"/>
      <c r="R865" s="110"/>
      <c r="S865" s="110"/>
      <c r="T865" s="110"/>
      <c r="U865" s="110"/>
      <c r="V865" s="110"/>
      <c r="W865" s="110"/>
      <c r="X865" s="110"/>
      <c r="Y865" s="110"/>
    </row>
    <row r="866" ht="15.75" customHeight="1">
      <c r="A866" s="111"/>
      <c r="B866" s="112"/>
      <c r="C866" s="113"/>
      <c r="D866" s="124"/>
      <c r="E866" s="115" t="s">
        <v>65</v>
      </c>
      <c r="F866" s="116"/>
      <c r="G866" s="116"/>
      <c r="H866" s="117"/>
      <c r="I866" s="117"/>
      <c r="J866" s="117"/>
      <c r="K866" s="117"/>
      <c r="L866" s="117"/>
      <c r="M866" s="117"/>
      <c r="N866" s="117"/>
      <c r="O866" s="117"/>
      <c r="P866" s="117"/>
      <c r="Q866" s="117"/>
      <c r="R866" s="117"/>
      <c r="S866" s="117"/>
      <c r="T866" s="117"/>
      <c r="U866" s="117"/>
      <c r="V866" s="117"/>
      <c r="W866" s="117"/>
      <c r="X866" s="117"/>
      <c r="Y866" s="117"/>
    </row>
    <row r="867" ht="15.75" customHeight="1">
      <c r="A867" s="118"/>
      <c r="B867" s="119"/>
      <c r="C867" s="113"/>
      <c r="D867" s="124"/>
      <c r="E867" s="120"/>
      <c r="F867" s="120"/>
      <c r="G867" s="120"/>
      <c r="H867" s="121"/>
      <c r="I867" s="121"/>
      <c r="J867" s="121"/>
      <c r="K867" s="121"/>
      <c r="L867" s="121"/>
      <c r="M867" s="121"/>
      <c r="N867" s="121"/>
      <c r="O867" s="121"/>
      <c r="P867" s="121"/>
      <c r="Q867" s="121"/>
      <c r="R867" s="121"/>
      <c r="S867" s="121"/>
      <c r="T867" s="121"/>
      <c r="U867" s="121"/>
      <c r="V867" s="121"/>
      <c r="W867" s="121"/>
      <c r="X867" s="121"/>
      <c r="Y867" s="121"/>
    </row>
    <row r="868" ht="15.75" customHeight="1">
      <c r="A868" s="118"/>
      <c r="B868" s="119"/>
      <c r="C868" s="123"/>
      <c r="D868" s="124"/>
      <c r="E868" s="120"/>
      <c r="F868" s="120"/>
      <c r="G868" s="120"/>
      <c r="H868" s="121"/>
      <c r="I868" s="121"/>
      <c r="J868" s="121"/>
      <c r="K868" s="121"/>
      <c r="L868" s="121"/>
      <c r="M868" s="121"/>
      <c r="N868" s="121"/>
      <c r="O868" s="121"/>
      <c r="P868" s="121"/>
      <c r="Q868" s="121"/>
      <c r="R868" s="121"/>
      <c r="S868" s="121"/>
      <c r="T868" s="121"/>
      <c r="U868" s="121"/>
      <c r="V868" s="121"/>
      <c r="W868" s="121"/>
      <c r="X868" s="121"/>
      <c r="Y868" s="121"/>
    </row>
    <row r="869" ht="15.75" customHeight="1">
      <c r="A869" s="118"/>
      <c r="B869" s="119"/>
      <c r="C869" s="123"/>
      <c r="D869" s="124"/>
      <c r="E869" s="120"/>
      <c r="F869" s="120"/>
      <c r="G869" s="120"/>
      <c r="H869" s="121"/>
      <c r="I869" s="121"/>
      <c r="J869" s="121"/>
      <c r="K869" s="121"/>
      <c r="L869" s="121"/>
      <c r="M869" s="121"/>
      <c r="N869" s="121"/>
      <c r="O869" s="121"/>
      <c r="P869" s="121"/>
      <c r="Q869" s="121"/>
      <c r="R869" s="121"/>
      <c r="S869" s="121"/>
      <c r="T869" s="121"/>
      <c r="U869" s="121"/>
      <c r="V869" s="121"/>
      <c r="W869" s="121"/>
      <c r="X869" s="121"/>
      <c r="Y869" s="121"/>
    </row>
    <row r="870" ht="15.75" customHeight="1">
      <c r="A870" s="118"/>
      <c r="B870" s="119"/>
      <c r="C870" s="123"/>
      <c r="D870" s="124"/>
      <c r="E870" s="120"/>
      <c r="F870" s="120"/>
      <c r="G870" s="120"/>
      <c r="H870" s="121"/>
      <c r="I870" s="121"/>
      <c r="J870" s="121"/>
      <c r="K870" s="121"/>
      <c r="L870" s="121"/>
      <c r="M870" s="121"/>
      <c r="N870" s="121"/>
      <c r="O870" s="121"/>
      <c r="P870" s="121"/>
      <c r="Q870" s="121"/>
      <c r="R870" s="121"/>
      <c r="S870" s="121"/>
      <c r="T870" s="121"/>
      <c r="U870" s="121"/>
      <c r="V870" s="121"/>
      <c r="W870" s="121"/>
      <c r="X870" s="121"/>
      <c r="Y870" s="121"/>
    </row>
    <row r="871" ht="15.75" customHeight="1">
      <c r="A871" s="118"/>
      <c r="B871" s="119"/>
      <c r="C871" s="123"/>
      <c r="D871" s="124"/>
      <c r="E871" s="120"/>
      <c r="F871" s="120"/>
      <c r="G871" s="120"/>
      <c r="H871" s="121"/>
      <c r="I871" s="121"/>
      <c r="J871" s="121"/>
      <c r="K871" s="121"/>
      <c r="L871" s="121"/>
      <c r="M871" s="121"/>
      <c r="N871" s="121"/>
      <c r="O871" s="121"/>
      <c r="P871" s="121"/>
      <c r="Q871" s="121"/>
      <c r="R871" s="121"/>
      <c r="S871" s="121"/>
      <c r="T871" s="121"/>
      <c r="U871" s="121"/>
      <c r="V871" s="121"/>
      <c r="W871" s="121"/>
      <c r="X871" s="121"/>
      <c r="Y871" s="121"/>
    </row>
    <row r="872" ht="15.75" customHeight="1">
      <c r="A872" s="118"/>
      <c r="B872" s="119"/>
      <c r="C872" s="123"/>
      <c r="D872" s="124"/>
      <c r="E872" s="120"/>
      <c r="F872" s="120"/>
      <c r="G872" s="120"/>
      <c r="H872" s="121"/>
      <c r="I872" s="121"/>
      <c r="J872" s="121"/>
      <c r="K872" s="121"/>
      <c r="L872" s="121"/>
      <c r="M872" s="121"/>
      <c r="N872" s="121"/>
      <c r="O872" s="121"/>
      <c r="P872" s="121"/>
      <c r="Q872" s="121"/>
      <c r="R872" s="121"/>
      <c r="S872" s="121"/>
      <c r="T872" s="121"/>
      <c r="U872" s="121"/>
      <c r="V872" s="121"/>
      <c r="W872" s="121"/>
      <c r="X872" s="121"/>
      <c r="Y872" s="121"/>
    </row>
    <row r="873" ht="15.75" customHeight="1">
      <c r="A873" s="118"/>
      <c r="B873" s="119"/>
      <c r="C873" s="123"/>
      <c r="D873" s="124"/>
      <c r="E873" s="120"/>
      <c r="F873" s="120"/>
      <c r="G873" s="120"/>
      <c r="H873" s="121"/>
      <c r="I873" s="121"/>
      <c r="J873" s="121"/>
      <c r="K873" s="121"/>
      <c r="L873" s="121"/>
      <c r="M873" s="121"/>
      <c r="N873" s="121"/>
      <c r="O873" s="121"/>
      <c r="P873" s="121"/>
      <c r="Q873" s="121"/>
      <c r="R873" s="121"/>
      <c r="S873" s="121"/>
      <c r="T873" s="121"/>
      <c r="U873" s="121"/>
      <c r="V873" s="121"/>
      <c r="W873" s="121"/>
      <c r="X873" s="121"/>
      <c r="Y873" s="121"/>
    </row>
    <row r="874" ht="15.75" customHeight="1">
      <c r="A874" s="118"/>
      <c r="B874" s="119"/>
      <c r="C874" s="123"/>
      <c r="D874" s="124"/>
      <c r="E874" s="120"/>
      <c r="F874" s="120"/>
      <c r="G874" s="120"/>
      <c r="H874" s="121"/>
      <c r="I874" s="121"/>
      <c r="J874" s="121"/>
      <c r="K874" s="121"/>
      <c r="L874" s="121"/>
      <c r="M874" s="121"/>
      <c r="N874" s="121"/>
      <c r="O874" s="121"/>
      <c r="P874" s="121"/>
      <c r="Q874" s="121"/>
      <c r="R874" s="121"/>
      <c r="S874" s="121"/>
      <c r="T874" s="121"/>
      <c r="U874" s="121"/>
      <c r="V874" s="121"/>
      <c r="W874" s="121"/>
      <c r="X874" s="121"/>
      <c r="Y874" s="121"/>
    </row>
    <row r="875" ht="15.75" customHeight="1">
      <c r="A875" s="118"/>
      <c r="B875" s="119"/>
      <c r="C875" s="123"/>
      <c r="D875" s="124"/>
      <c r="E875" s="120"/>
      <c r="F875" s="120"/>
      <c r="G875" s="120"/>
      <c r="H875" s="121"/>
      <c r="I875" s="121"/>
      <c r="J875" s="121"/>
      <c r="K875" s="121"/>
      <c r="L875" s="121"/>
      <c r="M875" s="121"/>
      <c r="N875" s="121"/>
      <c r="O875" s="121"/>
      <c r="P875" s="121"/>
      <c r="Q875" s="121"/>
      <c r="R875" s="121"/>
      <c r="S875" s="121"/>
      <c r="T875" s="121"/>
      <c r="U875" s="121"/>
      <c r="V875" s="121"/>
      <c r="W875" s="121"/>
      <c r="X875" s="121"/>
      <c r="Y875" s="121"/>
    </row>
    <row r="876" ht="15.75" customHeight="1">
      <c r="A876" s="118"/>
      <c r="B876" s="119"/>
      <c r="C876" s="123"/>
      <c r="D876" s="124"/>
      <c r="E876" s="120"/>
      <c r="F876" s="120"/>
      <c r="G876" s="120"/>
      <c r="H876" s="121"/>
      <c r="I876" s="121"/>
      <c r="J876" s="121"/>
      <c r="K876" s="121"/>
      <c r="L876" s="121"/>
      <c r="M876" s="121"/>
      <c r="N876" s="121"/>
      <c r="O876" s="121"/>
      <c r="P876" s="121"/>
      <c r="Q876" s="121"/>
      <c r="R876" s="121"/>
      <c r="S876" s="121"/>
      <c r="T876" s="121"/>
      <c r="U876" s="121"/>
      <c r="V876" s="121"/>
      <c r="W876" s="121"/>
      <c r="X876" s="121"/>
      <c r="Y876" s="121"/>
    </row>
    <row r="877" ht="15.75" customHeight="1">
      <c r="A877" s="118"/>
      <c r="B877" s="119"/>
      <c r="C877" s="123"/>
      <c r="D877" s="124"/>
      <c r="E877" s="120"/>
      <c r="F877" s="120"/>
      <c r="G877" s="120"/>
      <c r="H877" s="121"/>
      <c r="I877" s="121"/>
      <c r="J877" s="121"/>
      <c r="K877" s="121"/>
      <c r="L877" s="121"/>
      <c r="M877" s="121"/>
      <c r="N877" s="121"/>
      <c r="O877" s="121"/>
      <c r="P877" s="121"/>
      <c r="Q877" s="121"/>
      <c r="R877" s="121"/>
      <c r="S877" s="121"/>
      <c r="T877" s="121"/>
      <c r="U877" s="121"/>
      <c r="V877" s="121"/>
      <c r="W877" s="121"/>
      <c r="X877" s="121"/>
      <c r="Y877" s="121"/>
    </row>
    <row r="878" ht="15.75" customHeight="1">
      <c r="A878" s="118"/>
      <c r="B878" s="119"/>
      <c r="C878" s="123"/>
      <c r="D878" s="124"/>
      <c r="E878" s="120"/>
      <c r="F878" s="120"/>
      <c r="G878" s="120"/>
      <c r="H878" s="121"/>
      <c r="I878" s="121"/>
      <c r="J878" s="121"/>
      <c r="K878" s="121"/>
      <c r="L878" s="121"/>
      <c r="M878" s="121"/>
      <c r="N878" s="121"/>
      <c r="O878" s="121"/>
      <c r="P878" s="121"/>
      <c r="Q878" s="121"/>
      <c r="R878" s="121"/>
      <c r="S878" s="121"/>
      <c r="T878" s="121"/>
      <c r="U878" s="121"/>
      <c r="V878" s="121"/>
      <c r="W878" s="121"/>
      <c r="X878" s="121"/>
      <c r="Y878" s="121"/>
    </row>
    <row r="879" ht="15.75" customHeight="1">
      <c r="A879" s="118"/>
      <c r="B879" s="119"/>
      <c r="C879" s="123"/>
      <c r="D879" s="124"/>
      <c r="E879" s="120"/>
      <c r="F879" s="120"/>
      <c r="G879" s="120"/>
      <c r="H879" s="121"/>
      <c r="I879" s="121"/>
      <c r="J879" s="121"/>
      <c r="K879" s="121"/>
      <c r="L879" s="121"/>
      <c r="M879" s="121"/>
      <c r="N879" s="121"/>
      <c r="O879" s="121"/>
      <c r="P879" s="121"/>
      <c r="Q879" s="121"/>
      <c r="R879" s="121"/>
      <c r="S879" s="121"/>
      <c r="T879" s="121"/>
      <c r="U879" s="121"/>
      <c r="V879" s="121"/>
      <c r="W879" s="121"/>
      <c r="X879" s="121"/>
      <c r="Y879" s="121"/>
    </row>
    <row r="880" ht="15.75" customHeight="1">
      <c r="A880" s="118"/>
      <c r="B880" s="119"/>
      <c r="C880" s="123"/>
      <c r="D880" s="124"/>
      <c r="E880" s="120"/>
      <c r="F880" s="120"/>
      <c r="G880" s="120"/>
      <c r="H880" s="121"/>
      <c r="I880" s="121"/>
      <c r="J880" s="121"/>
      <c r="K880" s="121"/>
      <c r="L880" s="121"/>
      <c r="M880" s="121"/>
      <c r="N880" s="121"/>
      <c r="O880" s="121"/>
      <c r="P880" s="121"/>
      <c r="Q880" s="121"/>
      <c r="R880" s="121"/>
      <c r="S880" s="121"/>
      <c r="T880" s="121"/>
      <c r="U880" s="121"/>
      <c r="V880" s="121"/>
      <c r="W880" s="121"/>
      <c r="X880" s="121"/>
      <c r="Y880" s="121"/>
    </row>
    <row r="881" ht="15.75" customHeight="1">
      <c r="A881" s="118"/>
      <c r="B881" s="119"/>
      <c r="C881" s="123"/>
      <c r="D881" s="124"/>
      <c r="E881" s="120"/>
      <c r="F881" s="120"/>
      <c r="G881" s="120"/>
      <c r="H881" s="121"/>
      <c r="I881" s="121"/>
      <c r="J881" s="121"/>
      <c r="K881" s="121"/>
      <c r="L881" s="121"/>
      <c r="M881" s="121"/>
      <c r="N881" s="121"/>
      <c r="O881" s="121"/>
      <c r="P881" s="121"/>
      <c r="Q881" s="121"/>
      <c r="R881" s="121"/>
      <c r="S881" s="121"/>
      <c r="T881" s="121"/>
      <c r="U881" s="121"/>
      <c r="V881" s="121"/>
      <c r="W881" s="121"/>
      <c r="X881" s="121"/>
      <c r="Y881" s="121"/>
    </row>
    <row r="882" ht="15.75" customHeight="1">
      <c r="A882" s="118"/>
      <c r="B882" s="119"/>
      <c r="C882" s="123"/>
      <c r="D882" s="124"/>
      <c r="E882" s="120"/>
      <c r="F882" s="120"/>
      <c r="G882" s="120"/>
      <c r="H882" s="121"/>
      <c r="I882" s="121"/>
      <c r="J882" s="121"/>
      <c r="K882" s="121"/>
      <c r="L882" s="121"/>
      <c r="M882" s="121"/>
      <c r="N882" s="121"/>
      <c r="O882" s="121"/>
      <c r="P882" s="121"/>
      <c r="Q882" s="121"/>
      <c r="R882" s="121"/>
      <c r="S882" s="121"/>
      <c r="T882" s="121"/>
      <c r="U882" s="121"/>
      <c r="V882" s="121"/>
      <c r="W882" s="121"/>
      <c r="X882" s="121"/>
      <c r="Y882" s="121"/>
    </row>
    <row r="883" ht="15.75" customHeight="1">
      <c r="A883" s="118"/>
      <c r="B883" s="119"/>
      <c r="C883" s="123"/>
      <c r="D883" s="124"/>
      <c r="E883" s="120"/>
      <c r="F883" s="120"/>
      <c r="G883" s="120"/>
      <c r="H883" s="121"/>
      <c r="I883" s="121"/>
      <c r="J883" s="121"/>
      <c r="K883" s="121"/>
      <c r="L883" s="121"/>
      <c r="M883" s="121"/>
      <c r="N883" s="121"/>
      <c r="O883" s="121"/>
      <c r="P883" s="121"/>
      <c r="Q883" s="121"/>
      <c r="R883" s="121"/>
      <c r="S883" s="121"/>
      <c r="T883" s="121"/>
      <c r="U883" s="121"/>
      <c r="V883" s="121"/>
      <c r="W883" s="121"/>
      <c r="X883" s="121"/>
      <c r="Y883" s="121"/>
    </row>
    <row r="884" ht="15.75" customHeight="1">
      <c r="A884" s="118"/>
      <c r="B884" s="119"/>
      <c r="C884" s="123"/>
      <c r="D884" s="124"/>
      <c r="E884" s="120"/>
      <c r="F884" s="120"/>
      <c r="G884" s="120"/>
      <c r="H884" s="121"/>
      <c r="I884" s="121"/>
      <c r="J884" s="121"/>
      <c r="K884" s="121"/>
      <c r="L884" s="121"/>
      <c r="M884" s="121"/>
      <c r="N884" s="121"/>
      <c r="O884" s="121"/>
      <c r="P884" s="121"/>
      <c r="Q884" s="121"/>
      <c r="R884" s="121"/>
      <c r="S884" s="121"/>
      <c r="T884" s="121"/>
      <c r="U884" s="121"/>
      <c r="V884" s="121"/>
      <c r="W884" s="121"/>
      <c r="X884" s="121"/>
      <c r="Y884" s="121"/>
    </row>
    <row r="885" ht="15.75" customHeight="1">
      <c r="A885" s="118"/>
      <c r="B885" s="119"/>
      <c r="C885" s="123"/>
      <c r="D885" s="124"/>
      <c r="E885" s="120"/>
      <c r="F885" s="120"/>
      <c r="G885" s="120"/>
      <c r="H885" s="121"/>
      <c r="I885" s="121"/>
      <c r="J885" s="121"/>
      <c r="K885" s="121"/>
      <c r="L885" s="121"/>
      <c r="M885" s="121"/>
      <c r="N885" s="121"/>
      <c r="O885" s="121"/>
      <c r="P885" s="121"/>
      <c r="Q885" s="121"/>
      <c r="R885" s="121"/>
      <c r="S885" s="121"/>
      <c r="T885" s="121"/>
      <c r="U885" s="121"/>
      <c r="V885" s="121"/>
      <c r="W885" s="121"/>
      <c r="X885" s="121"/>
      <c r="Y885" s="121"/>
    </row>
    <row r="886" ht="15.75" customHeight="1">
      <c r="A886" s="118"/>
      <c r="B886" s="119"/>
      <c r="C886" s="123"/>
      <c r="D886" s="124"/>
      <c r="E886" s="120"/>
      <c r="F886" s="120"/>
      <c r="G886" s="120"/>
      <c r="H886" s="121"/>
      <c r="I886" s="121"/>
      <c r="J886" s="121"/>
      <c r="K886" s="121"/>
      <c r="L886" s="121"/>
      <c r="M886" s="121"/>
      <c r="N886" s="121"/>
      <c r="O886" s="121"/>
      <c r="P886" s="121"/>
      <c r="Q886" s="121"/>
      <c r="R886" s="121"/>
      <c r="S886" s="121"/>
      <c r="T886" s="121"/>
      <c r="U886" s="121"/>
      <c r="V886" s="121"/>
      <c r="W886" s="121"/>
      <c r="X886" s="121"/>
      <c r="Y886" s="121"/>
    </row>
    <row r="887" ht="36.75" customHeight="1">
      <c r="A887" s="106" t="s">
        <v>84</v>
      </c>
      <c r="B887" s="127"/>
      <c r="C887" s="108" t="s">
        <v>85</v>
      </c>
      <c r="D887" s="109" t="s">
        <v>86</v>
      </c>
      <c r="E887" s="109" t="s">
        <v>87</v>
      </c>
      <c r="F887" s="109" t="s">
        <v>88</v>
      </c>
      <c r="G887" s="109" t="s">
        <v>89</v>
      </c>
      <c r="H887" s="110"/>
      <c r="I887" s="110"/>
      <c r="J887" s="110"/>
      <c r="K887" s="110"/>
      <c r="L887" s="110"/>
      <c r="M887" s="110"/>
      <c r="N887" s="110"/>
      <c r="O887" s="110"/>
      <c r="P887" s="110"/>
      <c r="Q887" s="110"/>
      <c r="R887" s="110"/>
      <c r="S887" s="110"/>
      <c r="T887" s="110"/>
      <c r="U887" s="110"/>
      <c r="V887" s="110"/>
      <c r="W887" s="110"/>
      <c r="X887" s="110"/>
      <c r="Y887" s="110"/>
    </row>
    <row r="888" ht="15.75" customHeight="1">
      <c r="A888" s="111"/>
      <c r="B888" s="112"/>
      <c r="C888" s="113"/>
      <c r="D888" s="124"/>
      <c r="E888" s="115" t="s">
        <v>65</v>
      </c>
      <c r="F888" s="116"/>
      <c r="G888" s="116"/>
      <c r="H888" s="117"/>
      <c r="I888" s="117"/>
      <c r="J888" s="117"/>
      <c r="K888" s="117"/>
      <c r="L888" s="117"/>
      <c r="M888" s="117"/>
      <c r="N888" s="117"/>
      <c r="O888" s="117"/>
      <c r="P888" s="117"/>
      <c r="Q888" s="117"/>
      <c r="R888" s="117"/>
      <c r="S888" s="117"/>
      <c r="T888" s="117"/>
      <c r="U888" s="117"/>
      <c r="V888" s="117"/>
      <c r="W888" s="117"/>
      <c r="X888" s="117"/>
      <c r="Y888" s="117"/>
    </row>
    <row r="889" ht="15.75" customHeight="1">
      <c r="A889" s="118"/>
      <c r="B889" s="119"/>
      <c r="C889" s="113"/>
      <c r="D889" s="124"/>
      <c r="E889" s="120"/>
      <c r="F889" s="120"/>
      <c r="G889" s="120"/>
      <c r="H889" s="121"/>
      <c r="I889" s="121"/>
      <c r="J889" s="121"/>
      <c r="K889" s="121"/>
      <c r="L889" s="121"/>
      <c r="M889" s="121"/>
      <c r="N889" s="121"/>
      <c r="O889" s="121"/>
      <c r="P889" s="121"/>
      <c r="Q889" s="121"/>
      <c r="R889" s="121"/>
      <c r="S889" s="121"/>
      <c r="T889" s="121"/>
      <c r="U889" s="121"/>
      <c r="V889" s="121"/>
      <c r="W889" s="121"/>
      <c r="X889" s="121"/>
      <c r="Y889" s="121"/>
    </row>
    <row r="890" ht="15.75" customHeight="1">
      <c r="A890" s="118"/>
      <c r="B890" s="119"/>
      <c r="C890" s="113"/>
      <c r="D890" s="124"/>
      <c r="E890" s="120"/>
      <c r="F890" s="120"/>
      <c r="G890" s="120"/>
      <c r="H890" s="121"/>
      <c r="I890" s="121"/>
      <c r="J890" s="121"/>
      <c r="K890" s="121"/>
      <c r="L890" s="121"/>
      <c r="M890" s="121"/>
      <c r="N890" s="121"/>
      <c r="O890" s="121"/>
      <c r="P890" s="121"/>
      <c r="Q890" s="121"/>
      <c r="R890" s="121"/>
      <c r="S890" s="121"/>
      <c r="T890" s="121"/>
      <c r="U890" s="121"/>
      <c r="V890" s="121"/>
      <c r="W890" s="121"/>
      <c r="X890" s="121"/>
      <c r="Y890" s="121"/>
    </row>
    <row r="891" ht="15.75" customHeight="1">
      <c r="A891" s="118"/>
      <c r="B891" s="119"/>
      <c r="C891" s="113"/>
      <c r="D891" s="124"/>
      <c r="E891" s="120"/>
      <c r="F891" s="120"/>
      <c r="G891" s="120"/>
      <c r="H891" s="121"/>
      <c r="I891" s="121"/>
      <c r="J891" s="121"/>
      <c r="K891" s="121"/>
      <c r="L891" s="121"/>
      <c r="M891" s="121"/>
      <c r="N891" s="121"/>
      <c r="O891" s="121"/>
      <c r="P891" s="121"/>
      <c r="Q891" s="121"/>
      <c r="R891" s="121"/>
      <c r="S891" s="121"/>
      <c r="T891" s="121"/>
      <c r="U891" s="121"/>
      <c r="V891" s="121"/>
      <c r="W891" s="121"/>
      <c r="X891" s="121"/>
      <c r="Y891" s="121"/>
    </row>
    <row r="892" ht="15.75" customHeight="1">
      <c r="A892" s="118"/>
      <c r="B892" s="119"/>
      <c r="C892" s="113"/>
      <c r="D892" s="124"/>
      <c r="E892" s="120"/>
      <c r="F892" s="120"/>
      <c r="G892" s="120"/>
      <c r="H892" s="121"/>
      <c r="I892" s="121"/>
      <c r="J892" s="121"/>
      <c r="K892" s="121"/>
      <c r="L892" s="121"/>
      <c r="M892" s="121"/>
      <c r="N892" s="121"/>
      <c r="O892" s="121"/>
      <c r="P892" s="121"/>
      <c r="Q892" s="121"/>
      <c r="R892" s="121"/>
      <c r="S892" s="121"/>
      <c r="T892" s="121"/>
      <c r="U892" s="121"/>
      <c r="V892" s="121"/>
      <c r="W892" s="121"/>
      <c r="X892" s="121"/>
      <c r="Y892" s="121"/>
    </row>
    <row r="893" ht="15.75" customHeight="1">
      <c r="A893" s="118"/>
      <c r="B893" s="119"/>
      <c r="C893" s="113"/>
      <c r="D893" s="124"/>
      <c r="E893" s="120"/>
      <c r="F893" s="120"/>
      <c r="G893" s="120"/>
      <c r="H893" s="121"/>
      <c r="I893" s="121"/>
      <c r="J893" s="121"/>
      <c r="K893" s="121"/>
      <c r="L893" s="121"/>
      <c r="M893" s="121"/>
      <c r="N893" s="121"/>
      <c r="O893" s="121"/>
      <c r="P893" s="121"/>
      <c r="Q893" s="121"/>
      <c r="R893" s="121"/>
      <c r="S893" s="121"/>
      <c r="T893" s="121"/>
      <c r="U893" s="121"/>
      <c r="V893" s="121"/>
      <c r="W893" s="121"/>
      <c r="X893" s="121"/>
      <c r="Y893" s="121"/>
    </row>
    <row r="894" ht="15.75" customHeight="1">
      <c r="A894" s="118"/>
      <c r="B894" s="119"/>
      <c r="C894" s="113"/>
      <c r="D894" s="124"/>
      <c r="E894" s="120"/>
      <c r="F894" s="120"/>
      <c r="G894" s="120"/>
      <c r="H894" s="121"/>
      <c r="I894" s="121"/>
      <c r="J894" s="121"/>
      <c r="K894" s="121"/>
      <c r="L894" s="121"/>
      <c r="M894" s="121"/>
      <c r="N894" s="121"/>
      <c r="O894" s="121"/>
      <c r="P894" s="121"/>
      <c r="Q894" s="121"/>
      <c r="R894" s="121"/>
      <c r="S894" s="121"/>
      <c r="T894" s="121"/>
      <c r="U894" s="121"/>
      <c r="V894" s="121"/>
      <c r="W894" s="121"/>
      <c r="X894" s="121"/>
      <c r="Y894" s="121"/>
    </row>
    <row r="895" ht="15.75" customHeight="1">
      <c r="A895" s="118"/>
      <c r="B895" s="119"/>
      <c r="C895" s="113"/>
      <c r="D895" s="124"/>
      <c r="E895" s="120"/>
      <c r="F895" s="120"/>
      <c r="G895" s="120"/>
      <c r="H895" s="121"/>
      <c r="I895" s="121"/>
      <c r="J895" s="121"/>
      <c r="K895" s="121"/>
      <c r="L895" s="121"/>
      <c r="M895" s="121"/>
      <c r="N895" s="121"/>
      <c r="O895" s="121"/>
      <c r="P895" s="121"/>
      <c r="Q895" s="121"/>
      <c r="R895" s="121"/>
      <c r="S895" s="121"/>
      <c r="T895" s="121"/>
      <c r="U895" s="121"/>
      <c r="V895" s="121"/>
      <c r="W895" s="121"/>
      <c r="X895" s="121"/>
      <c r="Y895" s="121"/>
    </row>
    <row r="896" ht="15.75" customHeight="1">
      <c r="A896" s="118"/>
      <c r="B896" s="119"/>
      <c r="C896" s="113"/>
      <c r="D896" s="124"/>
      <c r="E896" s="120"/>
      <c r="F896" s="120"/>
      <c r="G896" s="120"/>
      <c r="H896" s="121"/>
      <c r="I896" s="121"/>
      <c r="J896" s="121"/>
      <c r="K896" s="121"/>
      <c r="L896" s="121"/>
      <c r="M896" s="121"/>
      <c r="N896" s="121"/>
      <c r="O896" s="121"/>
      <c r="P896" s="121"/>
      <c r="Q896" s="121"/>
      <c r="R896" s="121"/>
      <c r="S896" s="121"/>
      <c r="T896" s="121"/>
      <c r="U896" s="121"/>
      <c r="V896" s="121"/>
      <c r="W896" s="121"/>
      <c r="X896" s="121"/>
      <c r="Y896" s="121"/>
    </row>
    <row r="897" ht="15.75" customHeight="1">
      <c r="A897" s="118"/>
      <c r="B897" s="119"/>
      <c r="C897" s="123"/>
      <c r="D897" s="124"/>
      <c r="E897" s="120"/>
      <c r="F897" s="120"/>
      <c r="G897" s="120"/>
      <c r="H897" s="121"/>
      <c r="I897" s="121"/>
      <c r="J897" s="121"/>
      <c r="K897" s="121"/>
      <c r="L897" s="121"/>
      <c r="M897" s="121"/>
      <c r="N897" s="121"/>
      <c r="O897" s="121"/>
      <c r="P897" s="121"/>
      <c r="Q897" s="121"/>
      <c r="R897" s="121"/>
      <c r="S897" s="121"/>
      <c r="T897" s="121"/>
      <c r="U897" s="121"/>
      <c r="V897" s="121"/>
      <c r="W897" s="121"/>
      <c r="X897" s="121"/>
      <c r="Y897" s="121"/>
    </row>
    <row r="898" ht="15.75" customHeight="1">
      <c r="A898" s="118"/>
      <c r="B898" s="119"/>
      <c r="C898" s="123"/>
      <c r="D898" s="124"/>
      <c r="E898" s="120"/>
      <c r="F898" s="120"/>
      <c r="G898" s="120"/>
      <c r="H898" s="121"/>
      <c r="I898" s="121"/>
      <c r="J898" s="121"/>
      <c r="K898" s="121"/>
      <c r="L898" s="121"/>
      <c r="M898" s="121"/>
      <c r="N898" s="121"/>
      <c r="O898" s="121"/>
      <c r="P898" s="121"/>
      <c r="Q898" s="121"/>
      <c r="R898" s="121"/>
      <c r="S898" s="121"/>
      <c r="T898" s="121"/>
      <c r="U898" s="121"/>
      <c r="V898" s="121"/>
      <c r="W898" s="121"/>
      <c r="X898" s="121"/>
      <c r="Y898" s="121"/>
    </row>
    <row r="899" ht="15.75" customHeight="1">
      <c r="A899" s="118"/>
      <c r="B899" s="119"/>
      <c r="C899" s="123"/>
      <c r="D899" s="124"/>
      <c r="E899" s="120"/>
      <c r="F899" s="120"/>
      <c r="G899" s="120"/>
      <c r="H899" s="121"/>
      <c r="I899" s="121"/>
      <c r="J899" s="121"/>
      <c r="K899" s="121"/>
      <c r="L899" s="121"/>
      <c r="M899" s="121"/>
      <c r="N899" s="121"/>
      <c r="O899" s="121"/>
      <c r="P899" s="121"/>
      <c r="Q899" s="121"/>
      <c r="R899" s="121"/>
      <c r="S899" s="121"/>
      <c r="T899" s="121"/>
      <c r="U899" s="121"/>
      <c r="V899" s="121"/>
      <c r="W899" s="121"/>
      <c r="X899" s="121"/>
      <c r="Y899" s="121"/>
    </row>
    <row r="900" ht="15.75" customHeight="1">
      <c r="A900" s="118"/>
      <c r="B900" s="119"/>
      <c r="C900" s="123"/>
      <c r="D900" s="124"/>
      <c r="E900" s="120"/>
      <c r="F900" s="120"/>
      <c r="G900" s="120"/>
      <c r="H900" s="121"/>
      <c r="I900" s="121"/>
      <c r="J900" s="121"/>
      <c r="K900" s="121"/>
      <c r="L900" s="121"/>
      <c r="M900" s="121"/>
      <c r="N900" s="121"/>
      <c r="O900" s="121"/>
      <c r="P900" s="121"/>
      <c r="Q900" s="121"/>
      <c r="R900" s="121"/>
      <c r="S900" s="121"/>
      <c r="T900" s="121"/>
      <c r="U900" s="121"/>
      <c r="V900" s="121"/>
      <c r="W900" s="121"/>
      <c r="X900" s="121"/>
      <c r="Y900" s="121"/>
    </row>
    <row r="901" ht="15.75" customHeight="1">
      <c r="A901" s="118"/>
      <c r="B901" s="119"/>
      <c r="C901" s="123"/>
      <c r="D901" s="124"/>
      <c r="E901" s="120"/>
      <c r="F901" s="120"/>
      <c r="G901" s="120"/>
      <c r="H901" s="121"/>
      <c r="I901" s="121"/>
      <c r="J901" s="121"/>
      <c r="K901" s="121"/>
      <c r="L901" s="121"/>
      <c r="M901" s="121"/>
      <c r="N901" s="121"/>
      <c r="O901" s="121"/>
      <c r="P901" s="121"/>
      <c r="Q901" s="121"/>
      <c r="R901" s="121"/>
      <c r="S901" s="121"/>
      <c r="T901" s="121"/>
      <c r="U901" s="121"/>
      <c r="V901" s="121"/>
      <c r="W901" s="121"/>
      <c r="X901" s="121"/>
      <c r="Y901" s="121"/>
    </row>
    <row r="902" ht="15.75" customHeight="1">
      <c r="A902" s="118"/>
      <c r="B902" s="119"/>
      <c r="C902" s="123"/>
      <c r="D902" s="124"/>
      <c r="E902" s="120"/>
      <c r="F902" s="120"/>
      <c r="G902" s="120"/>
      <c r="H902" s="121"/>
      <c r="I902" s="121"/>
      <c r="J902" s="121"/>
      <c r="K902" s="121"/>
      <c r="L902" s="121"/>
      <c r="M902" s="121"/>
      <c r="N902" s="121"/>
      <c r="O902" s="121"/>
      <c r="P902" s="121"/>
      <c r="Q902" s="121"/>
      <c r="R902" s="121"/>
      <c r="S902" s="121"/>
      <c r="T902" s="121"/>
      <c r="U902" s="121"/>
      <c r="V902" s="121"/>
      <c r="W902" s="121"/>
      <c r="X902" s="121"/>
      <c r="Y902" s="121"/>
    </row>
    <row r="903" ht="15.75" customHeight="1">
      <c r="A903" s="118"/>
      <c r="B903" s="119"/>
      <c r="C903" s="123"/>
      <c r="D903" s="124"/>
      <c r="E903" s="120"/>
      <c r="F903" s="120"/>
      <c r="G903" s="120"/>
      <c r="H903" s="121"/>
      <c r="I903" s="121"/>
      <c r="J903" s="121"/>
      <c r="K903" s="121"/>
      <c r="L903" s="121"/>
      <c r="M903" s="121"/>
      <c r="N903" s="121"/>
      <c r="O903" s="121"/>
      <c r="P903" s="121"/>
      <c r="Q903" s="121"/>
      <c r="R903" s="121"/>
      <c r="S903" s="121"/>
      <c r="T903" s="121"/>
      <c r="U903" s="121"/>
      <c r="V903" s="121"/>
      <c r="W903" s="121"/>
      <c r="X903" s="121"/>
      <c r="Y903" s="121"/>
    </row>
    <row r="904" ht="15.75" customHeight="1">
      <c r="A904" s="118"/>
      <c r="B904" s="119"/>
      <c r="C904" s="123"/>
      <c r="D904" s="124"/>
      <c r="E904" s="120"/>
      <c r="F904" s="120"/>
      <c r="G904" s="120"/>
      <c r="H904" s="121"/>
      <c r="I904" s="121"/>
      <c r="J904" s="121"/>
      <c r="K904" s="121"/>
      <c r="L904" s="121"/>
      <c r="M904" s="121"/>
      <c r="N904" s="121"/>
      <c r="O904" s="121"/>
      <c r="P904" s="121"/>
      <c r="Q904" s="121"/>
      <c r="R904" s="121"/>
      <c r="S904" s="121"/>
      <c r="T904" s="121"/>
      <c r="U904" s="121"/>
      <c r="V904" s="121"/>
      <c r="W904" s="121"/>
      <c r="X904" s="121"/>
      <c r="Y904" s="121"/>
    </row>
    <row r="905" ht="15.75" customHeight="1">
      <c r="A905" s="118"/>
      <c r="B905" s="119"/>
      <c r="C905" s="123"/>
      <c r="D905" s="124"/>
      <c r="E905" s="120"/>
      <c r="F905" s="120"/>
      <c r="G905" s="120"/>
      <c r="H905" s="121"/>
      <c r="I905" s="121"/>
      <c r="J905" s="121"/>
      <c r="K905" s="121"/>
      <c r="L905" s="121"/>
      <c r="M905" s="121"/>
      <c r="N905" s="121"/>
      <c r="O905" s="121"/>
      <c r="P905" s="121"/>
      <c r="Q905" s="121"/>
      <c r="R905" s="121"/>
      <c r="S905" s="121"/>
      <c r="T905" s="121"/>
      <c r="U905" s="121"/>
      <c r="V905" s="121"/>
      <c r="W905" s="121"/>
      <c r="X905" s="121"/>
      <c r="Y905" s="121"/>
    </row>
    <row r="906" ht="15.75" customHeight="1">
      <c r="A906" s="118"/>
      <c r="B906" s="119"/>
      <c r="C906" s="123"/>
      <c r="D906" s="124"/>
      <c r="E906" s="120"/>
      <c r="F906" s="120"/>
      <c r="G906" s="120"/>
      <c r="H906" s="121"/>
      <c r="I906" s="121"/>
      <c r="J906" s="121"/>
      <c r="K906" s="121"/>
      <c r="L906" s="121"/>
      <c r="M906" s="121"/>
      <c r="N906" s="121"/>
      <c r="O906" s="121"/>
      <c r="P906" s="121"/>
      <c r="Q906" s="121"/>
      <c r="R906" s="121"/>
      <c r="S906" s="121"/>
      <c r="T906" s="121"/>
      <c r="U906" s="121"/>
      <c r="V906" s="121"/>
      <c r="W906" s="121"/>
      <c r="X906" s="121"/>
      <c r="Y906" s="121"/>
    </row>
    <row r="907" ht="15.75" customHeight="1">
      <c r="A907" s="118"/>
      <c r="B907" s="119"/>
      <c r="C907" s="123"/>
      <c r="D907" s="124"/>
      <c r="E907" s="120"/>
      <c r="F907" s="120"/>
      <c r="G907" s="120"/>
      <c r="H907" s="121"/>
      <c r="I907" s="121"/>
      <c r="J907" s="121"/>
      <c r="K907" s="121"/>
      <c r="L907" s="121"/>
      <c r="M907" s="121"/>
      <c r="N907" s="121"/>
      <c r="O907" s="121"/>
      <c r="P907" s="121"/>
      <c r="Q907" s="121"/>
      <c r="R907" s="121"/>
      <c r="S907" s="121"/>
      <c r="T907" s="121"/>
      <c r="U907" s="121"/>
      <c r="V907" s="121"/>
      <c r="W907" s="121"/>
      <c r="X907" s="121"/>
      <c r="Y907" s="121"/>
    </row>
    <row r="908" ht="15.75" customHeight="1">
      <c r="A908" s="128"/>
      <c r="B908" s="119"/>
      <c r="C908" s="113"/>
      <c r="D908" s="129"/>
      <c r="E908" s="130"/>
      <c r="F908" s="130"/>
      <c r="G908" s="130"/>
      <c r="H908" s="131"/>
      <c r="I908" s="121"/>
      <c r="J908" s="131"/>
      <c r="K908" s="131"/>
      <c r="L908" s="131"/>
      <c r="M908" s="131"/>
      <c r="N908" s="131"/>
      <c r="O908" s="131"/>
      <c r="P908" s="121"/>
      <c r="Q908" s="131"/>
      <c r="R908" s="131"/>
      <c r="S908" s="131"/>
      <c r="T908" s="131"/>
      <c r="U908" s="131"/>
      <c r="V908" s="121"/>
      <c r="W908" s="121"/>
      <c r="X908" s="121"/>
      <c r="Y908" s="121"/>
    </row>
    <row r="909" ht="15.75" customHeight="1">
      <c r="A909" s="118"/>
      <c r="B909" s="132"/>
      <c r="C909" s="133"/>
      <c r="D909" s="134"/>
      <c r="E909" s="130"/>
      <c r="F909" s="120"/>
      <c r="G909" s="120"/>
      <c r="H909" s="121"/>
      <c r="I909" s="131"/>
      <c r="J909" s="131"/>
      <c r="K909" s="135"/>
      <c r="L909" s="131"/>
      <c r="M909" s="121"/>
      <c r="N909" s="121"/>
      <c r="O909" s="121"/>
      <c r="P909" s="131"/>
      <c r="Q909" s="131"/>
      <c r="R909" s="135"/>
      <c r="S909" s="131"/>
      <c r="T909" s="121"/>
      <c r="U909" s="121"/>
      <c r="V909" s="121"/>
      <c r="W909" s="121"/>
      <c r="X909" s="121"/>
      <c r="Y909" s="121"/>
    </row>
    <row r="910" ht="15.75" customHeight="1">
      <c r="A910" s="118"/>
      <c r="B910" s="119"/>
      <c r="C910" s="133"/>
      <c r="D910" s="134"/>
      <c r="E910" s="120"/>
      <c r="F910" s="120"/>
      <c r="G910" s="120"/>
      <c r="H910" s="121"/>
      <c r="I910" s="121"/>
      <c r="J910" s="131"/>
      <c r="K910" s="135"/>
      <c r="L910" s="121"/>
      <c r="M910" s="121"/>
      <c r="N910" s="121"/>
      <c r="O910" s="121"/>
      <c r="P910" s="121"/>
      <c r="Q910" s="131"/>
      <c r="R910" s="135"/>
      <c r="S910" s="121"/>
      <c r="T910" s="121"/>
      <c r="U910" s="121"/>
      <c r="V910" s="121"/>
      <c r="W910" s="121"/>
      <c r="X910" s="121"/>
      <c r="Y910" s="121"/>
    </row>
    <row r="911" ht="15.75" customHeight="1">
      <c r="A911" s="118"/>
      <c r="B911" s="119"/>
      <c r="C911" s="133"/>
      <c r="D911" s="134"/>
      <c r="E911" s="120"/>
      <c r="F911" s="120"/>
      <c r="G911" s="120"/>
      <c r="H911" s="121"/>
      <c r="I911" s="121"/>
      <c r="J911" s="131"/>
      <c r="K911" s="135"/>
      <c r="L911" s="121"/>
      <c r="M911" s="121"/>
      <c r="N911" s="121"/>
      <c r="O911" s="121"/>
      <c r="P911" s="121"/>
      <c r="Q911" s="131"/>
      <c r="R911" s="135"/>
      <c r="S911" s="121"/>
      <c r="T911" s="121"/>
      <c r="U911" s="121"/>
      <c r="V911" s="121"/>
      <c r="W911" s="121"/>
      <c r="X911" s="121"/>
      <c r="Y911" s="121"/>
    </row>
    <row r="912" ht="15.75" customHeight="1">
      <c r="A912" s="118"/>
      <c r="B912" s="119"/>
      <c r="C912" s="133"/>
      <c r="D912" s="134"/>
      <c r="E912" s="120"/>
      <c r="F912" s="120"/>
      <c r="G912" s="120"/>
      <c r="H912" s="121"/>
      <c r="I912" s="121"/>
      <c r="J912" s="131"/>
      <c r="K912" s="135"/>
      <c r="L912" s="121"/>
      <c r="M912" s="121"/>
      <c r="N912" s="121"/>
      <c r="O912" s="121"/>
      <c r="P912" s="121"/>
      <c r="Q912" s="131"/>
      <c r="R912" s="135"/>
      <c r="S912" s="121"/>
      <c r="T912" s="121"/>
      <c r="U912" s="121"/>
      <c r="V912" s="121"/>
      <c r="W912" s="121"/>
      <c r="X912" s="121"/>
      <c r="Y912" s="121"/>
    </row>
    <row r="913" ht="15.75" customHeight="1">
      <c r="A913" s="118"/>
      <c r="B913" s="119"/>
      <c r="C913" s="133"/>
      <c r="D913" s="134"/>
      <c r="E913" s="120"/>
      <c r="F913" s="120"/>
      <c r="G913" s="120"/>
      <c r="H913" s="121"/>
      <c r="I913" s="121"/>
      <c r="J913" s="131"/>
      <c r="K913" s="135"/>
      <c r="L913" s="121"/>
      <c r="M913" s="121"/>
      <c r="N913" s="121"/>
      <c r="O913" s="121"/>
      <c r="P913" s="121"/>
      <c r="Q913" s="131"/>
      <c r="R913" s="135"/>
      <c r="S913" s="121"/>
      <c r="T913" s="121"/>
      <c r="U913" s="121"/>
      <c r="V913" s="121"/>
      <c r="W913" s="121"/>
      <c r="X913" s="121"/>
      <c r="Y913" s="121"/>
    </row>
    <row r="914" ht="15.75" customHeight="1">
      <c r="A914" s="118"/>
      <c r="B914" s="119"/>
      <c r="C914" s="133"/>
      <c r="D914" s="134"/>
      <c r="E914" s="120"/>
      <c r="F914" s="120"/>
      <c r="G914" s="120"/>
      <c r="H914" s="121"/>
      <c r="I914" s="121"/>
      <c r="J914" s="131"/>
      <c r="K914" s="135"/>
      <c r="L914" s="121"/>
      <c r="M914" s="121"/>
      <c r="N914" s="121"/>
      <c r="O914" s="121"/>
      <c r="P914" s="121"/>
      <c r="Q914" s="131"/>
      <c r="R914" s="135"/>
      <c r="S914" s="121"/>
      <c r="T914" s="121"/>
      <c r="U914" s="121"/>
      <c r="V914" s="121"/>
      <c r="W914" s="121"/>
      <c r="X914" s="121"/>
      <c r="Y914" s="121"/>
    </row>
    <row r="915" ht="15.75" customHeight="1">
      <c r="A915" s="118"/>
      <c r="B915" s="119"/>
      <c r="C915" s="133"/>
      <c r="D915" s="134"/>
      <c r="E915" s="120"/>
      <c r="F915" s="120"/>
      <c r="G915" s="120"/>
      <c r="H915" s="121"/>
      <c r="I915" s="121"/>
      <c r="J915" s="131"/>
      <c r="K915" s="135"/>
      <c r="L915" s="121"/>
      <c r="M915" s="121"/>
      <c r="N915" s="121"/>
      <c r="O915" s="121"/>
      <c r="P915" s="121"/>
      <c r="Q915" s="131"/>
      <c r="R915" s="135"/>
      <c r="S915" s="121"/>
      <c r="T915" s="121"/>
      <c r="U915" s="121"/>
      <c r="V915" s="121"/>
      <c r="W915" s="121"/>
      <c r="X915" s="121"/>
      <c r="Y915" s="121"/>
    </row>
    <row r="916" ht="15.75" customHeight="1">
      <c r="A916" s="118"/>
      <c r="B916" s="119"/>
      <c r="C916" s="133"/>
      <c r="D916" s="134"/>
      <c r="E916" s="120"/>
      <c r="F916" s="120"/>
      <c r="G916" s="120"/>
      <c r="H916" s="121"/>
      <c r="I916" s="121"/>
      <c r="J916" s="131"/>
      <c r="K916" s="135"/>
      <c r="L916" s="121"/>
      <c r="M916" s="121"/>
      <c r="N916" s="121"/>
      <c r="O916" s="121"/>
      <c r="P916" s="121"/>
      <c r="Q916" s="131"/>
      <c r="R916" s="135"/>
      <c r="S916" s="121"/>
      <c r="T916" s="121"/>
      <c r="U916" s="121"/>
      <c r="V916" s="121"/>
      <c r="W916" s="121"/>
      <c r="X916" s="121"/>
      <c r="Y916" s="121"/>
    </row>
    <row r="917" ht="15.75" customHeight="1">
      <c r="A917" s="118"/>
      <c r="B917" s="119"/>
      <c r="C917" s="133"/>
      <c r="D917" s="134"/>
      <c r="E917" s="120"/>
      <c r="F917" s="120"/>
      <c r="G917" s="120"/>
      <c r="H917" s="121"/>
      <c r="I917" s="121"/>
      <c r="J917" s="131"/>
      <c r="K917" s="135"/>
      <c r="L917" s="121"/>
      <c r="M917" s="121"/>
      <c r="N917" s="121"/>
      <c r="O917" s="121"/>
      <c r="P917" s="121"/>
      <c r="Q917" s="131"/>
      <c r="R917" s="135"/>
      <c r="S917" s="121"/>
      <c r="T917" s="121"/>
      <c r="U917" s="121"/>
      <c r="V917" s="121"/>
      <c r="W917" s="121"/>
      <c r="X917" s="121"/>
      <c r="Y917" s="121"/>
    </row>
    <row r="918" ht="15.75" customHeight="1">
      <c r="A918" s="118"/>
      <c r="B918" s="119"/>
      <c r="C918" s="133"/>
      <c r="D918" s="134"/>
      <c r="E918" s="120"/>
      <c r="F918" s="120"/>
      <c r="G918" s="120"/>
      <c r="H918" s="121"/>
      <c r="I918" s="121"/>
      <c r="J918" s="131"/>
      <c r="K918" s="135"/>
      <c r="L918" s="121"/>
      <c r="M918" s="121"/>
      <c r="N918" s="121"/>
      <c r="O918" s="121"/>
      <c r="P918" s="121"/>
      <c r="Q918" s="131"/>
      <c r="R918" s="135"/>
      <c r="S918" s="121"/>
      <c r="T918" s="121"/>
      <c r="U918" s="121"/>
      <c r="V918" s="121"/>
      <c r="W918" s="121"/>
      <c r="X918" s="121"/>
      <c r="Y918" s="121"/>
    </row>
    <row r="919" ht="15.75" customHeight="1">
      <c r="A919" s="118"/>
      <c r="B919" s="119"/>
      <c r="C919" s="133"/>
      <c r="D919" s="134"/>
      <c r="E919" s="120"/>
      <c r="F919" s="120"/>
      <c r="G919" s="120"/>
      <c r="H919" s="121"/>
      <c r="I919" s="121"/>
      <c r="J919" s="131"/>
      <c r="K919" s="135"/>
      <c r="L919" s="121"/>
      <c r="M919" s="121"/>
      <c r="N919" s="121"/>
      <c r="O919" s="121"/>
      <c r="P919" s="121"/>
      <c r="Q919" s="131"/>
      <c r="R919" s="135"/>
      <c r="S919" s="121"/>
      <c r="T919" s="121"/>
      <c r="U919" s="121"/>
      <c r="V919" s="121"/>
      <c r="W919" s="121"/>
      <c r="X919" s="121"/>
      <c r="Y919" s="121"/>
    </row>
    <row r="920" ht="15.75" customHeight="1">
      <c r="A920" s="118"/>
      <c r="B920" s="119"/>
      <c r="C920" s="133"/>
      <c r="D920" s="134"/>
      <c r="E920" s="120"/>
      <c r="F920" s="120"/>
      <c r="G920" s="120"/>
      <c r="H920" s="121"/>
      <c r="I920" s="121"/>
      <c r="J920" s="131"/>
      <c r="K920" s="135"/>
      <c r="L920" s="121"/>
      <c r="M920" s="121"/>
      <c r="N920" s="121"/>
      <c r="O920" s="121"/>
      <c r="P920" s="121"/>
      <c r="Q920" s="131"/>
      <c r="R920" s="135"/>
      <c r="S920" s="121"/>
      <c r="T920" s="121"/>
      <c r="U920" s="121"/>
      <c r="V920" s="121"/>
      <c r="W920" s="121"/>
      <c r="X920" s="121"/>
      <c r="Y920" s="121"/>
    </row>
    <row r="921" ht="15.75" customHeight="1">
      <c r="A921" s="118"/>
      <c r="B921" s="119"/>
      <c r="C921" s="133"/>
      <c r="D921" s="134"/>
      <c r="E921" s="120"/>
      <c r="F921" s="120"/>
      <c r="G921" s="120"/>
      <c r="H921" s="121"/>
      <c r="I921" s="121"/>
      <c r="J921" s="131"/>
      <c r="K921" s="135"/>
      <c r="L921" s="121"/>
      <c r="M921" s="121"/>
      <c r="N921" s="121"/>
      <c r="O921" s="121"/>
      <c r="P921" s="121"/>
      <c r="Q921" s="131"/>
      <c r="R921" s="135"/>
      <c r="S921" s="121"/>
      <c r="T921" s="121"/>
      <c r="U921" s="121"/>
      <c r="V921" s="121"/>
      <c r="W921" s="121"/>
      <c r="X921" s="121"/>
      <c r="Y921" s="121"/>
    </row>
    <row r="922" ht="15.75" customHeight="1">
      <c r="A922" s="118"/>
      <c r="B922" s="119"/>
      <c r="C922" s="133"/>
      <c r="D922" s="134"/>
      <c r="E922" s="120"/>
      <c r="F922" s="120"/>
      <c r="G922" s="120"/>
      <c r="H922" s="121"/>
      <c r="I922" s="121"/>
      <c r="J922" s="131"/>
      <c r="K922" s="135"/>
      <c r="L922" s="121"/>
      <c r="M922" s="121"/>
      <c r="N922" s="121"/>
      <c r="O922" s="121"/>
      <c r="P922" s="121"/>
      <c r="Q922" s="131"/>
      <c r="R922" s="135"/>
      <c r="S922" s="121"/>
      <c r="T922" s="121"/>
      <c r="U922" s="121"/>
      <c r="V922" s="121"/>
      <c r="W922" s="121"/>
      <c r="X922" s="121"/>
      <c r="Y922" s="121"/>
    </row>
    <row r="923" ht="15.75" customHeight="1">
      <c r="A923" s="118"/>
      <c r="B923" s="119"/>
      <c r="C923" s="133"/>
      <c r="D923" s="134"/>
      <c r="E923" s="120"/>
      <c r="F923" s="120"/>
      <c r="G923" s="120"/>
      <c r="H923" s="121"/>
      <c r="I923" s="121"/>
      <c r="J923" s="131"/>
      <c r="K923" s="135"/>
      <c r="L923" s="121"/>
      <c r="M923" s="121"/>
      <c r="N923" s="121"/>
      <c r="O923" s="121"/>
      <c r="P923" s="121"/>
      <c r="Q923" s="131"/>
      <c r="R923" s="135"/>
      <c r="S923" s="121"/>
      <c r="T923" s="121"/>
      <c r="U923" s="121"/>
      <c r="V923" s="121"/>
      <c r="W923" s="121"/>
      <c r="X923" s="121"/>
      <c r="Y923" s="121"/>
    </row>
    <row r="924" ht="15.75" customHeight="1">
      <c r="A924" s="118"/>
      <c r="B924" s="119"/>
      <c r="C924" s="133"/>
      <c r="D924" s="134"/>
      <c r="E924" s="120"/>
      <c r="F924" s="120"/>
      <c r="G924" s="120"/>
      <c r="H924" s="121"/>
      <c r="I924" s="121"/>
      <c r="J924" s="131"/>
      <c r="K924" s="135"/>
      <c r="L924" s="121"/>
      <c r="M924" s="121"/>
      <c r="N924" s="121"/>
      <c r="O924" s="121"/>
      <c r="P924" s="121"/>
      <c r="Q924" s="131"/>
      <c r="R924" s="135"/>
      <c r="S924" s="121"/>
      <c r="T924" s="121"/>
      <c r="U924" s="121"/>
      <c r="V924" s="121"/>
      <c r="W924" s="121"/>
      <c r="X924" s="121"/>
      <c r="Y924" s="121"/>
    </row>
    <row r="925" ht="15.75" customHeight="1">
      <c r="A925" s="118"/>
      <c r="B925" s="119"/>
      <c r="C925" s="133"/>
      <c r="D925" s="134"/>
      <c r="E925" s="120"/>
      <c r="F925" s="120"/>
      <c r="G925" s="120"/>
      <c r="H925" s="121"/>
      <c r="I925" s="121"/>
      <c r="J925" s="131"/>
      <c r="K925" s="135"/>
      <c r="L925" s="121"/>
      <c r="M925" s="121"/>
      <c r="N925" s="121"/>
      <c r="O925" s="121"/>
      <c r="P925" s="121"/>
      <c r="Q925" s="131"/>
      <c r="R925" s="135"/>
      <c r="S925" s="121"/>
      <c r="T925" s="121"/>
      <c r="U925" s="121"/>
      <c r="V925" s="121"/>
      <c r="W925" s="121"/>
      <c r="X925" s="121"/>
      <c r="Y925" s="121"/>
    </row>
    <row r="926" ht="15.75" customHeight="1">
      <c r="A926" s="118"/>
      <c r="B926" s="119"/>
      <c r="C926" s="133"/>
      <c r="D926" s="134"/>
      <c r="E926" s="120"/>
      <c r="F926" s="120"/>
      <c r="G926" s="120"/>
      <c r="H926" s="121"/>
      <c r="I926" s="121"/>
      <c r="J926" s="131"/>
      <c r="K926" s="135"/>
      <c r="L926" s="121"/>
      <c r="M926" s="121"/>
      <c r="N926" s="121"/>
      <c r="O926" s="121"/>
      <c r="P926" s="121"/>
      <c r="Q926" s="131"/>
      <c r="R926" s="135"/>
      <c r="S926" s="121"/>
      <c r="T926" s="121"/>
      <c r="U926" s="121"/>
      <c r="V926" s="121"/>
      <c r="W926" s="121"/>
      <c r="X926" s="121"/>
      <c r="Y926" s="121"/>
    </row>
    <row r="927" ht="15.75" customHeight="1">
      <c r="A927" s="118"/>
      <c r="B927" s="119"/>
      <c r="C927" s="133"/>
      <c r="D927" s="134"/>
      <c r="E927" s="120"/>
      <c r="F927" s="120"/>
      <c r="G927" s="120"/>
      <c r="H927" s="121"/>
      <c r="I927" s="121"/>
      <c r="J927" s="131"/>
      <c r="K927" s="135"/>
      <c r="L927" s="121"/>
      <c r="M927" s="121"/>
      <c r="N927" s="121"/>
      <c r="O927" s="121"/>
      <c r="P927" s="121"/>
      <c r="Q927" s="131"/>
      <c r="R927" s="135"/>
      <c r="S927" s="121"/>
      <c r="T927" s="121"/>
      <c r="U927" s="121"/>
      <c r="V927" s="121"/>
      <c r="W927" s="121"/>
      <c r="X927" s="121"/>
      <c r="Y927" s="121"/>
    </row>
    <row r="928" ht="15.75" customHeight="1">
      <c r="A928" s="118"/>
      <c r="B928" s="119"/>
      <c r="C928" s="133"/>
      <c r="D928" s="134"/>
      <c r="E928" s="120"/>
      <c r="F928" s="120"/>
      <c r="G928" s="120"/>
      <c r="H928" s="121"/>
      <c r="I928" s="121"/>
      <c r="J928" s="131"/>
      <c r="K928" s="135"/>
      <c r="L928" s="121"/>
      <c r="M928" s="121"/>
      <c r="N928" s="121"/>
      <c r="O928" s="121"/>
      <c r="P928" s="121"/>
      <c r="Q928" s="131"/>
      <c r="R928" s="135"/>
      <c r="S928" s="121"/>
      <c r="T928" s="121"/>
      <c r="U928" s="121"/>
      <c r="V928" s="121"/>
      <c r="W928" s="121"/>
      <c r="X928" s="121"/>
      <c r="Y928" s="121"/>
    </row>
    <row r="929" ht="15.75" customHeight="1">
      <c r="A929" s="118"/>
      <c r="B929" s="119"/>
      <c r="C929" s="133"/>
      <c r="D929" s="134"/>
      <c r="E929" s="120"/>
      <c r="F929" s="120"/>
      <c r="G929" s="120"/>
      <c r="H929" s="121"/>
      <c r="I929" s="121"/>
      <c r="J929" s="131"/>
      <c r="K929" s="135"/>
      <c r="L929" s="121"/>
      <c r="M929" s="121"/>
      <c r="N929" s="121"/>
      <c r="O929" s="121"/>
      <c r="P929" s="121"/>
      <c r="Q929" s="131"/>
      <c r="R929" s="135"/>
      <c r="S929" s="121"/>
      <c r="T929" s="121"/>
      <c r="U929" s="121"/>
      <c r="V929" s="121"/>
      <c r="W929" s="121"/>
      <c r="X929" s="121"/>
      <c r="Y929" s="121"/>
    </row>
    <row r="930" ht="15.75" customHeight="1">
      <c r="A930" s="118"/>
      <c r="B930" s="119"/>
      <c r="C930" s="133"/>
      <c r="D930" s="134"/>
      <c r="E930" s="120"/>
      <c r="F930" s="120"/>
      <c r="G930" s="120"/>
      <c r="H930" s="121"/>
      <c r="I930" s="121"/>
      <c r="J930" s="131"/>
      <c r="K930" s="135"/>
      <c r="L930" s="121"/>
      <c r="M930" s="121"/>
      <c r="N930" s="121"/>
      <c r="O930" s="121"/>
      <c r="P930" s="121"/>
      <c r="Q930" s="131"/>
      <c r="R930" s="135"/>
      <c r="S930" s="121"/>
      <c r="T930" s="121"/>
      <c r="U930" s="121"/>
      <c r="V930" s="121"/>
      <c r="W930" s="121"/>
      <c r="X930" s="121"/>
      <c r="Y930" s="121"/>
    </row>
    <row r="931" ht="15.75" customHeight="1">
      <c r="A931" s="118"/>
      <c r="B931" s="119"/>
      <c r="C931" s="133"/>
      <c r="D931" s="134"/>
      <c r="E931" s="120"/>
      <c r="F931" s="120"/>
      <c r="G931" s="120"/>
      <c r="H931" s="121"/>
      <c r="I931" s="121"/>
      <c r="J931" s="131"/>
      <c r="K931" s="135"/>
      <c r="L931" s="121"/>
      <c r="M931" s="121"/>
      <c r="N931" s="121"/>
      <c r="O931" s="121"/>
      <c r="P931" s="121"/>
      <c r="Q931" s="131"/>
      <c r="R931" s="135"/>
      <c r="S931" s="121"/>
      <c r="T931" s="121"/>
      <c r="U931" s="121"/>
      <c r="V931" s="121"/>
      <c r="W931" s="121"/>
      <c r="X931" s="121"/>
      <c r="Y931" s="121"/>
    </row>
    <row r="932" ht="15.75" customHeight="1">
      <c r="A932" s="118"/>
      <c r="B932" s="119"/>
      <c r="C932" s="133"/>
      <c r="D932" s="134"/>
      <c r="E932" s="120"/>
      <c r="F932" s="120"/>
      <c r="G932" s="120"/>
      <c r="H932" s="121"/>
      <c r="I932" s="121"/>
      <c r="J932" s="131"/>
      <c r="K932" s="135"/>
      <c r="L932" s="121"/>
      <c r="M932" s="121"/>
      <c r="N932" s="121"/>
      <c r="O932" s="121"/>
      <c r="P932" s="121"/>
      <c r="Q932" s="131"/>
      <c r="R932" s="135"/>
      <c r="S932" s="121"/>
      <c r="T932" s="121"/>
      <c r="U932" s="121"/>
      <c r="V932" s="121"/>
      <c r="W932" s="121"/>
      <c r="X932" s="121"/>
      <c r="Y932" s="121"/>
    </row>
    <row r="933" ht="15.75" customHeight="1">
      <c r="A933" s="118"/>
      <c r="B933" s="119"/>
      <c r="C933" s="133"/>
      <c r="D933" s="134"/>
      <c r="E933" s="120"/>
      <c r="F933" s="120"/>
      <c r="G933" s="120"/>
      <c r="H933" s="121"/>
      <c r="I933" s="121"/>
      <c r="J933" s="131"/>
      <c r="K933" s="135"/>
      <c r="L933" s="121"/>
      <c r="M933" s="121"/>
      <c r="N933" s="121"/>
      <c r="O933" s="121"/>
      <c r="P933" s="121"/>
      <c r="Q933" s="131"/>
      <c r="R933" s="135"/>
      <c r="S933" s="121"/>
      <c r="T933" s="121"/>
      <c r="U933" s="121"/>
      <c r="V933" s="121"/>
      <c r="W933" s="121"/>
      <c r="X933" s="121"/>
      <c r="Y933" s="121"/>
    </row>
    <row r="934" ht="15.75" customHeight="1">
      <c r="A934" s="118"/>
      <c r="B934" s="119"/>
      <c r="C934" s="133"/>
      <c r="D934" s="134"/>
      <c r="E934" s="120"/>
      <c r="F934" s="120"/>
      <c r="G934" s="120"/>
      <c r="H934" s="121"/>
      <c r="I934" s="121"/>
      <c r="J934" s="131"/>
      <c r="K934" s="135"/>
      <c r="L934" s="121"/>
      <c r="M934" s="121"/>
      <c r="N934" s="121"/>
      <c r="O934" s="121"/>
      <c r="P934" s="121"/>
      <c r="Q934" s="131"/>
      <c r="R934" s="135"/>
      <c r="S934" s="121"/>
      <c r="T934" s="121"/>
      <c r="U934" s="121"/>
      <c r="V934" s="121"/>
      <c r="W934" s="121"/>
      <c r="X934" s="121"/>
      <c r="Y934" s="121"/>
    </row>
    <row r="935" ht="15.75" customHeight="1">
      <c r="A935" s="118"/>
      <c r="B935" s="119"/>
      <c r="C935" s="133"/>
      <c r="D935" s="134"/>
      <c r="E935" s="120"/>
      <c r="F935" s="120"/>
      <c r="G935" s="120"/>
      <c r="H935" s="121"/>
      <c r="I935" s="121"/>
      <c r="J935" s="131"/>
      <c r="K935" s="135"/>
      <c r="L935" s="121"/>
      <c r="M935" s="121"/>
      <c r="N935" s="121"/>
      <c r="O935" s="121"/>
      <c r="P935" s="121"/>
      <c r="Q935" s="131"/>
      <c r="R935" s="135"/>
      <c r="S935" s="121"/>
      <c r="T935" s="121"/>
      <c r="U935" s="121"/>
      <c r="V935" s="121"/>
      <c r="W935" s="121"/>
      <c r="X935" s="121"/>
      <c r="Y935" s="121"/>
    </row>
    <row r="936" ht="15.75" customHeight="1">
      <c r="A936" s="118"/>
      <c r="B936" s="119"/>
      <c r="C936" s="133"/>
      <c r="D936" s="134"/>
      <c r="E936" s="120"/>
      <c r="F936" s="120"/>
      <c r="G936" s="120"/>
      <c r="H936" s="121"/>
      <c r="I936" s="121"/>
      <c r="J936" s="131"/>
      <c r="K936" s="135"/>
      <c r="L936" s="121"/>
      <c r="M936" s="121"/>
      <c r="N936" s="121"/>
      <c r="O936" s="121"/>
      <c r="P936" s="121"/>
      <c r="Q936" s="131"/>
      <c r="R936" s="135"/>
      <c r="S936" s="121"/>
      <c r="T936" s="121"/>
      <c r="U936" s="121"/>
      <c r="V936" s="121"/>
      <c r="W936" s="121"/>
      <c r="X936" s="121"/>
      <c r="Y936" s="121"/>
    </row>
    <row r="937" ht="15.75" customHeight="1">
      <c r="A937" s="118"/>
      <c r="B937" s="119"/>
      <c r="C937" s="133"/>
      <c r="D937" s="134"/>
      <c r="E937" s="120"/>
      <c r="F937" s="120"/>
      <c r="G937" s="120"/>
      <c r="H937" s="121"/>
      <c r="I937" s="121"/>
      <c r="J937" s="131"/>
      <c r="K937" s="135"/>
      <c r="L937" s="121"/>
      <c r="M937" s="121"/>
      <c r="N937" s="121"/>
      <c r="O937" s="121"/>
      <c r="P937" s="121"/>
      <c r="Q937" s="131"/>
      <c r="R937" s="135"/>
      <c r="S937" s="121"/>
      <c r="T937" s="121"/>
      <c r="U937" s="121"/>
      <c r="V937" s="121"/>
      <c r="W937" s="121"/>
      <c r="X937" s="121"/>
      <c r="Y937" s="121"/>
    </row>
    <row r="938" ht="15.75" customHeight="1">
      <c r="A938" s="118"/>
      <c r="B938" s="119"/>
      <c r="C938" s="133"/>
      <c r="D938" s="134"/>
      <c r="E938" s="120"/>
      <c r="F938" s="120"/>
      <c r="G938" s="120"/>
      <c r="H938" s="121"/>
      <c r="I938" s="121"/>
      <c r="J938" s="131"/>
      <c r="K938" s="135"/>
      <c r="L938" s="121"/>
      <c r="M938" s="121"/>
      <c r="N938" s="121"/>
      <c r="O938" s="121"/>
      <c r="P938" s="121"/>
      <c r="Q938" s="131"/>
      <c r="R938" s="135"/>
      <c r="S938" s="121"/>
      <c r="T938" s="121"/>
      <c r="U938" s="121"/>
      <c r="V938" s="121"/>
      <c r="W938" s="121"/>
      <c r="X938" s="121"/>
      <c r="Y938" s="121"/>
    </row>
    <row r="939" ht="15.75" customHeight="1">
      <c r="A939" s="118"/>
      <c r="B939" s="119"/>
      <c r="C939" s="133"/>
      <c r="D939" s="134"/>
      <c r="E939" s="120"/>
      <c r="F939" s="120"/>
      <c r="G939" s="120"/>
      <c r="H939" s="121"/>
      <c r="I939" s="121"/>
      <c r="J939" s="131"/>
      <c r="K939" s="135"/>
      <c r="L939" s="121"/>
      <c r="M939" s="121"/>
      <c r="N939" s="121"/>
      <c r="O939" s="121"/>
      <c r="P939" s="121"/>
      <c r="Q939" s="131"/>
      <c r="R939" s="135"/>
      <c r="S939" s="121"/>
      <c r="T939" s="121"/>
      <c r="U939" s="121"/>
      <c r="V939" s="121"/>
      <c r="W939" s="121"/>
      <c r="X939" s="121"/>
      <c r="Y939" s="121"/>
    </row>
    <row r="940" ht="15.75" customHeight="1">
      <c r="A940" s="118"/>
      <c r="B940" s="119"/>
      <c r="C940" s="133"/>
      <c r="D940" s="134"/>
      <c r="E940" s="120"/>
      <c r="F940" s="120"/>
      <c r="G940" s="120"/>
      <c r="H940" s="121"/>
      <c r="I940" s="121"/>
      <c r="J940" s="131"/>
      <c r="K940" s="135"/>
      <c r="L940" s="121"/>
      <c r="M940" s="121"/>
      <c r="N940" s="121"/>
      <c r="O940" s="121"/>
      <c r="P940" s="121"/>
      <c r="Q940" s="131"/>
      <c r="R940" s="135"/>
      <c r="S940" s="121"/>
      <c r="T940" s="121"/>
      <c r="U940" s="121"/>
      <c r="V940" s="121"/>
      <c r="W940" s="121"/>
      <c r="X940" s="121"/>
      <c r="Y940" s="121"/>
    </row>
    <row r="941" ht="15.75" customHeight="1">
      <c r="A941" s="118"/>
      <c r="B941" s="119"/>
      <c r="C941" s="133"/>
      <c r="D941" s="134"/>
      <c r="E941" s="120"/>
      <c r="F941" s="120"/>
      <c r="G941" s="120"/>
      <c r="H941" s="121"/>
      <c r="I941" s="121"/>
      <c r="J941" s="131"/>
      <c r="K941" s="135"/>
      <c r="L941" s="121"/>
      <c r="M941" s="121"/>
      <c r="N941" s="121"/>
      <c r="O941" s="121"/>
      <c r="P941" s="121"/>
      <c r="Q941" s="131"/>
      <c r="R941" s="135"/>
      <c r="S941" s="121"/>
      <c r="T941" s="121"/>
      <c r="U941" s="121"/>
      <c r="V941" s="121"/>
      <c r="W941" s="121"/>
      <c r="X941" s="121"/>
      <c r="Y941" s="121"/>
    </row>
    <row r="942" ht="15.75" customHeight="1">
      <c r="A942" s="118"/>
      <c r="B942" s="119"/>
      <c r="C942" s="133"/>
      <c r="D942" s="134"/>
      <c r="E942" s="120"/>
      <c r="F942" s="120"/>
      <c r="G942" s="120"/>
      <c r="H942" s="121"/>
      <c r="I942" s="121"/>
      <c r="J942" s="131"/>
      <c r="K942" s="135"/>
      <c r="L942" s="121"/>
      <c r="M942" s="121"/>
      <c r="N942" s="121"/>
      <c r="O942" s="121"/>
      <c r="P942" s="121"/>
      <c r="Q942" s="131"/>
      <c r="R942" s="135"/>
      <c r="S942" s="121"/>
      <c r="T942" s="121"/>
      <c r="U942" s="121"/>
      <c r="V942" s="121"/>
      <c r="W942" s="121"/>
      <c r="X942" s="121"/>
      <c r="Y942" s="121"/>
    </row>
    <row r="943" ht="15.75" customHeight="1">
      <c r="A943" s="118"/>
      <c r="B943" s="119"/>
      <c r="C943" s="133"/>
      <c r="D943" s="134"/>
      <c r="E943" s="120"/>
      <c r="F943" s="120"/>
      <c r="G943" s="120"/>
      <c r="H943" s="121"/>
      <c r="I943" s="121"/>
      <c r="J943" s="131"/>
      <c r="K943" s="135"/>
      <c r="L943" s="121"/>
      <c r="M943" s="121"/>
      <c r="N943" s="121"/>
      <c r="O943" s="121"/>
      <c r="P943" s="121"/>
      <c r="Q943" s="131"/>
      <c r="R943" s="135"/>
      <c r="S943" s="121"/>
      <c r="T943" s="121"/>
      <c r="U943" s="121"/>
      <c r="V943" s="121"/>
      <c r="W943" s="121"/>
      <c r="X943" s="121"/>
      <c r="Y943" s="121"/>
    </row>
    <row r="944" ht="15.75" customHeight="1">
      <c r="A944" s="118"/>
      <c r="B944" s="119"/>
      <c r="C944" s="133"/>
      <c r="D944" s="134"/>
      <c r="E944" s="120"/>
      <c r="F944" s="120"/>
      <c r="G944" s="120"/>
      <c r="H944" s="121"/>
      <c r="I944" s="121"/>
      <c r="J944" s="131"/>
      <c r="K944" s="135"/>
      <c r="L944" s="121"/>
      <c r="M944" s="121"/>
      <c r="N944" s="121"/>
      <c r="O944" s="121"/>
      <c r="P944" s="121"/>
      <c r="Q944" s="131"/>
      <c r="R944" s="135"/>
      <c r="S944" s="121"/>
      <c r="T944" s="121"/>
      <c r="U944" s="121"/>
      <c r="V944" s="121"/>
      <c r="W944" s="121"/>
      <c r="X944" s="121"/>
      <c r="Y944" s="121"/>
    </row>
    <row r="945" ht="15.75" customHeight="1">
      <c r="A945" s="118"/>
      <c r="B945" s="119"/>
      <c r="C945" s="133"/>
      <c r="D945" s="134"/>
      <c r="E945" s="120"/>
      <c r="F945" s="120"/>
      <c r="G945" s="120"/>
      <c r="H945" s="121"/>
      <c r="I945" s="121"/>
      <c r="J945" s="131"/>
      <c r="K945" s="135"/>
      <c r="L945" s="121"/>
      <c r="M945" s="121"/>
      <c r="N945" s="121"/>
      <c r="O945" s="121"/>
      <c r="P945" s="121"/>
      <c r="Q945" s="131"/>
      <c r="R945" s="135"/>
      <c r="S945" s="121"/>
      <c r="T945" s="121"/>
      <c r="U945" s="121"/>
      <c r="V945" s="121"/>
      <c r="W945" s="121"/>
      <c r="X945" s="121"/>
      <c r="Y945" s="121"/>
    </row>
    <row r="946" ht="15.75" customHeight="1">
      <c r="A946" s="118"/>
      <c r="B946" s="119"/>
      <c r="C946" s="133"/>
      <c r="D946" s="134"/>
      <c r="E946" s="120"/>
      <c r="F946" s="120"/>
      <c r="G946" s="120"/>
      <c r="H946" s="121"/>
      <c r="I946" s="121"/>
      <c r="J946" s="131"/>
      <c r="K946" s="135"/>
      <c r="L946" s="121"/>
      <c r="M946" s="121"/>
      <c r="N946" s="121"/>
      <c r="O946" s="121"/>
      <c r="P946" s="121"/>
      <c r="Q946" s="131"/>
      <c r="R946" s="135"/>
      <c r="S946" s="121"/>
      <c r="T946" s="121"/>
      <c r="U946" s="121"/>
      <c r="V946" s="121"/>
      <c r="W946" s="121"/>
      <c r="X946" s="121"/>
      <c r="Y946" s="121"/>
    </row>
    <row r="947" ht="15.75" customHeight="1">
      <c r="A947" s="118"/>
      <c r="B947" s="119"/>
      <c r="C947" s="133"/>
      <c r="D947" s="134"/>
      <c r="E947" s="120"/>
      <c r="F947" s="120"/>
      <c r="G947" s="120"/>
      <c r="H947" s="121"/>
      <c r="I947" s="121"/>
      <c r="J947" s="131"/>
      <c r="K947" s="135"/>
      <c r="L947" s="121"/>
      <c r="M947" s="121"/>
      <c r="N947" s="121"/>
      <c r="O947" s="121"/>
      <c r="P947" s="121"/>
      <c r="Q947" s="131"/>
      <c r="R947" s="135"/>
      <c r="S947" s="121"/>
      <c r="T947" s="121"/>
      <c r="U947" s="121"/>
      <c r="V947" s="121"/>
      <c r="W947" s="121"/>
      <c r="X947" s="121"/>
      <c r="Y947" s="121"/>
    </row>
    <row r="948" ht="15.75" customHeight="1">
      <c r="A948" s="118"/>
      <c r="B948" s="119"/>
      <c r="C948" s="133"/>
      <c r="D948" s="134"/>
      <c r="E948" s="120"/>
      <c r="F948" s="120"/>
      <c r="G948" s="120"/>
      <c r="H948" s="121"/>
      <c r="I948" s="121"/>
      <c r="J948" s="131"/>
      <c r="K948" s="135"/>
      <c r="L948" s="121"/>
      <c r="M948" s="121"/>
      <c r="N948" s="121"/>
      <c r="O948" s="121"/>
      <c r="P948" s="121"/>
      <c r="Q948" s="131"/>
      <c r="R948" s="135"/>
      <c r="S948" s="121"/>
      <c r="T948" s="121"/>
      <c r="U948" s="121"/>
      <c r="V948" s="121"/>
      <c r="W948" s="121"/>
      <c r="X948" s="121"/>
      <c r="Y948" s="121"/>
    </row>
    <row r="949" ht="15.75" customHeight="1">
      <c r="A949" s="118"/>
      <c r="B949" s="119"/>
      <c r="C949" s="133"/>
      <c r="D949" s="134"/>
      <c r="E949" s="120"/>
      <c r="F949" s="120"/>
      <c r="G949" s="120"/>
      <c r="H949" s="121"/>
      <c r="I949" s="121"/>
      <c r="J949" s="131"/>
      <c r="K949" s="135"/>
      <c r="L949" s="121"/>
      <c r="M949" s="121"/>
      <c r="N949" s="121"/>
      <c r="O949" s="121"/>
      <c r="P949" s="121"/>
      <c r="Q949" s="131"/>
      <c r="R949" s="135"/>
      <c r="S949" s="121"/>
      <c r="T949" s="121"/>
      <c r="U949" s="121"/>
      <c r="V949" s="121"/>
      <c r="W949" s="121"/>
      <c r="X949" s="121"/>
      <c r="Y949" s="121"/>
    </row>
    <row r="950" ht="15.75" customHeight="1">
      <c r="A950" s="118"/>
      <c r="B950" s="119"/>
      <c r="C950" s="133"/>
      <c r="D950" s="134"/>
      <c r="E950" s="120"/>
      <c r="F950" s="120"/>
      <c r="G950" s="120"/>
      <c r="H950" s="121"/>
      <c r="I950" s="121"/>
      <c r="J950" s="131"/>
      <c r="K950" s="135"/>
      <c r="L950" s="121"/>
      <c r="M950" s="121"/>
      <c r="N950" s="121"/>
      <c r="O950" s="121"/>
      <c r="P950" s="121"/>
      <c r="Q950" s="131"/>
      <c r="R950" s="135"/>
      <c r="S950" s="121"/>
      <c r="T950" s="121"/>
      <c r="U950" s="121"/>
      <c r="V950" s="121"/>
      <c r="W950" s="121"/>
      <c r="X950" s="121"/>
      <c r="Y950" s="121"/>
    </row>
    <row r="951" ht="15.75" customHeight="1">
      <c r="A951" s="118"/>
      <c r="B951" s="119"/>
      <c r="C951" s="133"/>
      <c r="D951" s="134"/>
      <c r="E951" s="120"/>
      <c r="F951" s="120"/>
      <c r="G951" s="120"/>
      <c r="H951" s="121"/>
      <c r="I951" s="121"/>
      <c r="J951" s="131"/>
      <c r="K951" s="135"/>
      <c r="L951" s="121"/>
      <c r="M951" s="121"/>
      <c r="N951" s="121"/>
      <c r="O951" s="121"/>
      <c r="P951" s="121"/>
      <c r="Q951" s="131"/>
      <c r="R951" s="135"/>
      <c r="S951" s="121"/>
      <c r="T951" s="121"/>
      <c r="U951" s="121"/>
      <c r="V951" s="121"/>
      <c r="W951" s="121"/>
      <c r="X951" s="121"/>
      <c r="Y951" s="121"/>
    </row>
    <row r="952" ht="15.75" customHeight="1">
      <c r="A952" s="118"/>
      <c r="B952" s="119"/>
      <c r="C952" s="133"/>
      <c r="D952" s="134"/>
      <c r="E952" s="120"/>
      <c r="F952" s="120"/>
      <c r="G952" s="120"/>
      <c r="H952" s="121"/>
      <c r="I952" s="121"/>
      <c r="J952" s="131"/>
      <c r="K952" s="135"/>
      <c r="L952" s="121"/>
      <c r="M952" s="121"/>
      <c r="N952" s="121"/>
      <c r="O952" s="121"/>
      <c r="P952" s="121"/>
      <c r="Q952" s="131"/>
      <c r="R952" s="135"/>
      <c r="S952" s="121"/>
      <c r="T952" s="121"/>
      <c r="U952" s="121"/>
      <c r="V952" s="121"/>
      <c r="W952" s="121"/>
      <c r="X952" s="121"/>
      <c r="Y952" s="121"/>
    </row>
    <row r="953" ht="15.75" customHeight="1">
      <c r="A953" s="118"/>
      <c r="B953" s="119"/>
      <c r="C953" s="133"/>
      <c r="D953" s="134"/>
      <c r="E953" s="120"/>
      <c r="F953" s="120"/>
      <c r="G953" s="120"/>
      <c r="H953" s="121"/>
      <c r="I953" s="121"/>
      <c r="J953" s="131"/>
      <c r="K953" s="135"/>
      <c r="L953" s="121"/>
      <c r="M953" s="121"/>
      <c r="N953" s="121"/>
      <c r="O953" s="121"/>
      <c r="P953" s="121"/>
      <c r="Q953" s="131"/>
      <c r="R953" s="135"/>
      <c r="S953" s="121"/>
      <c r="T953" s="121"/>
      <c r="U953" s="121"/>
      <c r="V953" s="121"/>
      <c r="W953" s="121"/>
      <c r="X953" s="121"/>
      <c r="Y953" s="121"/>
    </row>
    <row r="954" ht="15.75" customHeight="1">
      <c r="A954" s="118"/>
      <c r="B954" s="119"/>
      <c r="C954" s="133"/>
      <c r="D954" s="134"/>
      <c r="E954" s="120"/>
      <c r="F954" s="120"/>
      <c r="G954" s="120"/>
      <c r="H954" s="121"/>
      <c r="I954" s="121"/>
      <c r="J954" s="131"/>
      <c r="K954" s="135"/>
      <c r="L954" s="121"/>
      <c r="M954" s="121"/>
      <c r="N954" s="121"/>
      <c r="O954" s="121"/>
      <c r="P954" s="121"/>
      <c r="Q954" s="131"/>
      <c r="R954" s="135"/>
      <c r="S954" s="121"/>
      <c r="T954" s="121"/>
      <c r="U954" s="121"/>
      <c r="V954" s="121"/>
      <c r="W954" s="121"/>
      <c r="X954" s="121"/>
      <c r="Y954" s="121"/>
    </row>
    <row r="955" ht="15.75" customHeight="1">
      <c r="A955" s="118"/>
      <c r="B955" s="119"/>
      <c r="C955" s="133"/>
      <c r="D955" s="134"/>
      <c r="E955" s="120"/>
      <c r="F955" s="120"/>
      <c r="G955" s="120"/>
      <c r="H955" s="121"/>
      <c r="I955" s="121"/>
      <c r="J955" s="131"/>
      <c r="K955" s="135"/>
      <c r="L955" s="121"/>
      <c r="M955" s="121"/>
      <c r="N955" s="121"/>
      <c r="O955" s="121"/>
      <c r="P955" s="121"/>
      <c r="Q955" s="131"/>
      <c r="R955" s="135"/>
      <c r="S955" s="121"/>
      <c r="T955" s="121"/>
      <c r="U955" s="121"/>
      <c r="V955" s="121"/>
      <c r="W955" s="121"/>
      <c r="X955" s="121"/>
      <c r="Y955" s="121"/>
    </row>
    <row r="956" ht="15.75" customHeight="1">
      <c r="A956" s="118"/>
      <c r="B956" s="119"/>
      <c r="C956" s="133"/>
      <c r="D956" s="134"/>
      <c r="E956" s="120"/>
      <c r="F956" s="120"/>
      <c r="G956" s="120"/>
      <c r="H956" s="121"/>
      <c r="I956" s="121"/>
      <c r="J956" s="131"/>
      <c r="K956" s="135"/>
      <c r="L956" s="121"/>
      <c r="M956" s="121"/>
      <c r="N956" s="121"/>
      <c r="O956" s="121"/>
      <c r="P956" s="121"/>
      <c r="Q956" s="131"/>
      <c r="R956" s="135"/>
      <c r="S956" s="121"/>
      <c r="T956" s="121"/>
      <c r="U956" s="121"/>
      <c r="V956" s="121"/>
      <c r="W956" s="121"/>
      <c r="X956" s="121"/>
      <c r="Y956" s="121"/>
    </row>
    <row r="957" ht="15.75" customHeight="1">
      <c r="A957" s="118"/>
      <c r="B957" s="119"/>
      <c r="C957" s="133"/>
      <c r="D957" s="134"/>
      <c r="E957" s="120"/>
      <c r="F957" s="120"/>
      <c r="G957" s="120"/>
      <c r="H957" s="121"/>
      <c r="I957" s="121"/>
      <c r="J957" s="131"/>
      <c r="K957" s="135"/>
      <c r="L957" s="121"/>
      <c r="M957" s="121"/>
      <c r="N957" s="121"/>
      <c r="O957" s="121"/>
      <c r="P957" s="121"/>
      <c r="Q957" s="131"/>
      <c r="R957" s="135"/>
      <c r="S957" s="121"/>
      <c r="T957" s="121"/>
      <c r="U957" s="121"/>
      <c r="V957" s="121"/>
      <c r="W957" s="121"/>
      <c r="X957" s="121"/>
      <c r="Y957" s="121"/>
    </row>
    <row r="958" ht="15.75" customHeight="1">
      <c r="A958" s="118"/>
      <c r="B958" s="119"/>
      <c r="C958" s="133"/>
      <c r="D958" s="134"/>
      <c r="E958" s="120"/>
      <c r="F958" s="120"/>
      <c r="G958" s="120"/>
      <c r="H958" s="121"/>
      <c r="I958" s="121"/>
      <c r="J958" s="131"/>
      <c r="K958" s="135"/>
      <c r="L958" s="121"/>
      <c r="M958" s="121"/>
      <c r="N958" s="121"/>
      <c r="O958" s="121"/>
      <c r="P958" s="121"/>
      <c r="Q958" s="131"/>
      <c r="R958" s="135"/>
      <c r="S958" s="121"/>
      <c r="T958" s="121"/>
      <c r="U958" s="121"/>
      <c r="V958" s="121"/>
      <c r="W958" s="121"/>
      <c r="X958" s="121"/>
      <c r="Y958" s="121"/>
    </row>
    <row r="959" ht="15.75" customHeight="1">
      <c r="A959" s="118"/>
      <c r="B959" s="119"/>
      <c r="C959" s="133"/>
      <c r="D959" s="134"/>
      <c r="E959" s="120"/>
      <c r="F959" s="120"/>
      <c r="G959" s="120"/>
      <c r="H959" s="121"/>
      <c r="I959" s="121"/>
      <c r="J959" s="131"/>
      <c r="K959" s="135"/>
      <c r="L959" s="121"/>
      <c r="M959" s="121"/>
      <c r="N959" s="121"/>
      <c r="O959" s="121"/>
      <c r="P959" s="121"/>
      <c r="Q959" s="131"/>
      <c r="R959" s="135"/>
      <c r="S959" s="121"/>
      <c r="T959" s="121"/>
      <c r="U959" s="121"/>
      <c r="V959" s="121"/>
      <c r="W959" s="121"/>
      <c r="X959" s="121"/>
      <c r="Y959" s="121"/>
    </row>
    <row r="960" ht="15.75" customHeight="1">
      <c r="A960" s="118"/>
      <c r="B960" s="119"/>
      <c r="C960" s="133"/>
      <c r="D960" s="134"/>
      <c r="E960" s="120"/>
      <c r="F960" s="120"/>
      <c r="G960" s="120"/>
      <c r="H960" s="121"/>
      <c r="I960" s="121"/>
      <c r="J960" s="131"/>
      <c r="K960" s="135"/>
      <c r="L960" s="121"/>
      <c r="M960" s="121"/>
      <c r="N960" s="121"/>
      <c r="O960" s="121"/>
      <c r="P960" s="121"/>
      <c r="Q960" s="131"/>
      <c r="R960" s="135"/>
      <c r="S960" s="121"/>
      <c r="T960" s="121"/>
      <c r="U960" s="121"/>
      <c r="V960" s="121"/>
      <c r="W960" s="121"/>
      <c r="X960" s="121"/>
      <c r="Y960" s="121"/>
    </row>
    <row r="961" ht="15.75" customHeight="1">
      <c r="A961" s="118"/>
      <c r="B961" s="119"/>
      <c r="C961" s="133"/>
      <c r="D961" s="134"/>
      <c r="E961" s="120"/>
      <c r="F961" s="120"/>
      <c r="G961" s="120"/>
      <c r="H961" s="121"/>
      <c r="I961" s="121"/>
      <c r="J961" s="131"/>
      <c r="K961" s="135"/>
      <c r="L961" s="121"/>
      <c r="M961" s="121"/>
      <c r="N961" s="121"/>
      <c r="O961" s="121"/>
      <c r="P961" s="121"/>
      <c r="Q961" s="131"/>
      <c r="R961" s="135"/>
      <c r="S961" s="121"/>
      <c r="T961" s="121"/>
      <c r="U961" s="121"/>
      <c r="V961" s="121"/>
      <c r="W961" s="121"/>
      <c r="X961" s="121"/>
      <c r="Y961" s="121"/>
    </row>
    <row r="962" ht="15.75" customHeight="1">
      <c r="A962" s="118"/>
      <c r="B962" s="119"/>
      <c r="C962" s="133"/>
      <c r="D962" s="134"/>
      <c r="E962" s="120"/>
      <c r="F962" s="120"/>
      <c r="G962" s="120"/>
      <c r="H962" s="121"/>
      <c r="I962" s="121"/>
      <c r="J962" s="131"/>
      <c r="K962" s="135"/>
      <c r="L962" s="121"/>
      <c r="M962" s="121"/>
      <c r="N962" s="121"/>
      <c r="O962" s="121"/>
      <c r="P962" s="121"/>
      <c r="Q962" s="131"/>
      <c r="R962" s="135"/>
      <c r="S962" s="121"/>
      <c r="T962" s="121"/>
      <c r="U962" s="121"/>
      <c r="V962" s="121"/>
      <c r="W962" s="121"/>
      <c r="X962" s="121"/>
      <c r="Y962" s="121"/>
    </row>
    <row r="963" ht="15.75" customHeight="1">
      <c r="A963" s="118"/>
      <c r="B963" s="119"/>
      <c r="C963" s="133"/>
      <c r="D963" s="134"/>
      <c r="E963" s="120"/>
      <c r="F963" s="120"/>
      <c r="G963" s="120"/>
      <c r="H963" s="121"/>
      <c r="I963" s="121"/>
      <c r="J963" s="131"/>
      <c r="K963" s="135"/>
      <c r="L963" s="121"/>
      <c r="M963" s="121"/>
      <c r="N963" s="121"/>
      <c r="O963" s="121"/>
      <c r="P963" s="121"/>
      <c r="Q963" s="131"/>
      <c r="R963" s="135"/>
      <c r="S963" s="121"/>
      <c r="T963" s="121"/>
      <c r="U963" s="121"/>
      <c r="V963" s="121"/>
      <c r="W963" s="121"/>
      <c r="X963" s="121"/>
      <c r="Y963" s="121"/>
    </row>
    <row r="964" ht="15.75" customHeight="1">
      <c r="A964" s="118"/>
      <c r="B964" s="119"/>
      <c r="C964" s="133"/>
      <c r="D964" s="134"/>
      <c r="E964" s="120"/>
      <c r="F964" s="120"/>
      <c r="G964" s="120"/>
      <c r="H964" s="121"/>
      <c r="I964" s="121"/>
      <c r="J964" s="131"/>
      <c r="K964" s="135"/>
      <c r="L964" s="121"/>
      <c r="M964" s="121"/>
      <c r="N964" s="121"/>
      <c r="O964" s="121"/>
      <c r="P964" s="121"/>
      <c r="Q964" s="131"/>
      <c r="R964" s="135"/>
      <c r="S964" s="121"/>
      <c r="T964" s="121"/>
      <c r="U964" s="121"/>
      <c r="V964" s="121"/>
      <c r="W964" s="121"/>
      <c r="X964" s="121"/>
      <c r="Y964" s="121"/>
    </row>
    <row r="965" ht="15.75" customHeight="1">
      <c r="A965" s="118"/>
      <c r="B965" s="119"/>
      <c r="C965" s="133"/>
      <c r="D965" s="134"/>
      <c r="E965" s="120"/>
      <c r="F965" s="120"/>
      <c r="G965" s="120"/>
      <c r="H965" s="121"/>
      <c r="I965" s="121"/>
      <c r="J965" s="131"/>
      <c r="K965" s="135"/>
      <c r="L965" s="121"/>
      <c r="M965" s="121"/>
      <c r="N965" s="121"/>
      <c r="O965" s="121"/>
      <c r="P965" s="121"/>
      <c r="Q965" s="131"/>
      <c r="R965" s="135"/>
      <c r="S965" s="121"/>
      <c r="T965" s="121"/>
      <c r="U965" s="121"/>
      <c r="V965" s="121"/>
      <c r="W965" s="121"/>
      <c r="X965" s="121"/>
      <c r="Y965" s="121"/>
    </row>
    <row r="966" ht="15.75" customHeight="1">
      <c r="A966" s="118"/>
      <c r="B966" s="119"/>
      <c r="C966" s="133"/>
      <c r="D966" s="134"/>
      <c r="E966" s="120"/>
      <c r="F966" s="120"/>
      <c r="G966" s="120"/>
      <c r="H966" s="121"/>
      <c r="I966" s="121"/>
      <c r="J966" s="131"/>
      <c r="K966" s="135"/>
      <c r="L966" s="121"/>
      <c r="M966" s="121"/>
      <c r="N966" s="121"/>
      <c r="O966" s="121"/>
      <c r="P966" s="121"/>
      <c r="Q966" s="131"/>
      <c r="R966" s="135"/>
      <c r="S966" s="121"/>
      <c r="T966" s="121"/>
      <c r="U966" s="121"/>
      <c r="V966" s="121"/>
      <c r="W966" s="121"/>
      <c r="X966" s="121"/>
      <c r="Y966" s="121"/>
    </row>
    <row r="967" ht="15.75" customHeight="1">
      <c r="A967" s="118"/>
      <c r="B967" s="119"/>
      <c r="C967" s="133"/>
      <c r="D967" s="134"/>
      <c r="E967" s="120"/>
      <c r="F967" s="120"/>
      <c r="G967" s="120"/>
      <c r="H967" s="121"/>
      <c r="I967" s="121"/>
      <c r="J967" s="131"/>
      <c r="K967" s="135"/>
      <c r="L967" s="121"/>
      <c r="M967" s="121"/>
      <c r="N967" s="121"/>
      <c r="O967" s="121"/>
      <c r="P967" s="121"/>
      <c r="Q967" s="131"/>
      <c r="R967" s="135"/>
      <c r="S967" s="121"/>
      <c r="T967" s="121"/>
      <c r="U967" s="121"/>
      <c r="V967" s="121"/>
      <c r="W967" s="121"/>
      <c r="X967" s="121"/>
      <c r="Y967" s="121"/>
    </row>
    <row r="968" ht="15.75" customHeight="1">
      <c r="A968" s="118"/>
      <c r="B968" s="119"/>
      <c r="C968" s="133"/>
      <c r="D968" s="134"/>
      <c r="E968" s="120"/>
      <c r="F968" s="120"/>
      <c r="G968" s="120"/>
      <c r="H968" s="121"/>
      <c r="I968" s="121"/>
      <c r="J968" s="131"/>
      <c r="K968" s="135"/>
      <c r="L968" s="121"/>
      <c r="M968" s="121"/>
      <c r="N968" s="121"/>
      <c r="O968" s="121"/>
      <c r="P968" s="121"/>
      <c r="Q968" s="131"/>
      <c r="R968" s="135"/>
      <c r="S968" s="121"/>
      <c r="T968" s="121"/>
      <c r="U968" s="121"/>
      <c r="V968" s="121"/>
      <c r="W968" s="121"/>
      <c r="X968" s="121"/>
      <c r="Y968" s="121"/>
    </row>
    <row r="969" ht="15.75" customHeight="1">
      <c r="A969" s="118"/>
      <c r="B969" s="119"/>
      <c r="C969" s="133"/>
      <c r="D969" s="134"/>
      <c r="E969" s="120"/>
      <c r="F969" s="120"/>
      <c r="G969" s="120"/>
      <c r="H969" s="121"/>
      <c r="I969" s="121"/>
      <c r="J969" s="131"/>
      <c r="K969" s="135"/>
      <c r="L969" s="121"/>
      <c r="M969" s="121"/>
      <c r="N969" s="121"/>
      <c r="O969" s="121"/>
      <c r="P969" s="121"/>
      <c r="Q969" s="131"/>
      <c r="R969" s="135"/>
      <c r="S969" s="121"/>
      <c r="T969" s="121"/>
      <c r="U969" s="121"/>
      <c r="V969" s="121"/>
      <c r="W969" s="121"/>
      <c r="X969" s="121"/>
      <c r="Y969" s="121"/>
    </row>
    <row r="970" ht="15.75" customHeight="1">
      <c r="A970" s="118"/>
      <c r="B970" s="119"/>
      <c r="C970" s="133"/>
      <c r="D970" s="134"/>
      <c r="E970" s="120"/>
      <c r="F970" s="120"/>
      <c r="G970" s="120"/>
      <c r="H970" s="121"/>
      <c r="I970" s="121"/>
      <c r="J970" s="131"/>
      <c r="K970" s="135"/>
      <c r="L970" s="121"/>
      <c r="M970" s="121"/>
      <c r="N970" s="121"/>
      <c r="O970" s="121"/>
      <c r="P970" s="121"/>
      <c r="Q970" s="131"/>
      <c r="R970" s="135"/>
      <c r="S970" s="121"/>
      <c r="T970" s="121"/>
      <c r="U970" s="121"/>
      <c r="V970" s="121"/>
      <c r="W970" s="121"/>
      <c r="X970" s="121"/>
      <c r="Y970" s="121"/>
    </row>
    <row r="971" ht="15.75" customHeight="1">
      <c r="A971" s="118"/>
      <c r="B971" s="119"/>
      <c r="C971" s="133"/>
      <c r="D971" s="134"/>
      <c r="E971" s="120"/>
      <c r="F971" s="120"/>
      <c r="G971" s="120"/>
      <c r="H971" s="121"/>
      <c r="I971" s="121"/>
      <c r="J971" s="131"/>
      <c r="K971" s="135"/>
      <c r="L971" s="121"/>
      <c r="M971" s="121"/>
      <c r="N971" s="121"/>
      <c r="O971" s="121"/>
      <c r="P971" s="121"/>
      <c r="Q971" s="131"/>
      <c r="R971" s="135"/>
      <c r="S971" s="121"/>
      <c r="T971" s="121"/>
      <c r="U971" s="121"/>
      <c r="V971" s="121"/>
      <c r="W971" s="121"/>
      <c r="X971" s="121"/>
      <c r="Y971" s="121"/>
    </row>
    <row r="972" ht="15.75" customHeight="1">
      <c r="A972" s="118"/>
      <c r="B972" s="119"/>
      <c r="C972" s="133"/>
      <c r="D972" s="134"/>
      <c r="E972" s="120"/>
      <c r="F972" s="120"/>
      <c r="G972" s="120"/>
      <c r="H972" s="121"/>
      <c r="I972" s="121"/>
      <c r="J972" s="131"/>
      <c r="K972" s="135"/>
      <c r="L972" s="121"/>
      <c r="M972" s="121"/>
      <c r="N972" s="121"/>
      <c r="O972" s="121"/>
      <c r="P972" s="121"/>
      <c r="Q972" s="131"/>
      <c r="R972" s="135"/>
      <c r="S972" s="121"/>
      <c r="T972" s="121"/>
      <c r="U972" s="121"/>
      <c r="V972" s="121"/>
      <c r="W972" s="121"/>
      <c r="X972" s="121"/>
      <c r="Y972" s="121"/>
    </row>
    <row r="973" ht="15.75" customHeight="1">
      <c r="A973" s="118"/>
      <c r="B973" s="119"/>
      <c r="C973" s="133"/>
      <c r="D973" s="134"/>
      <c r="E973" s="120"/>
      <c r="F973" s="120"/>
      <c r="G973" s="120"/>
      <c r="H973" s="121"/>
      <c r="I973" s="121"/>
      <c r="J973" s="131"/>
      <c r="K973" s="135"/>
      <c r="L973" s="121"/>
      <c r="M973" s="121"/>
      <c r="N973" s="121"/>
      <c r="O973" s="121"/>
      <c r="P973" s="121"/>
      <c r="Q973" s="131"/>
      <c r="R973" s="135"/>
      <c r="S973" s="121"/>
      <c r="T973" s="121"/>
      <c r="U973" s="121"/>
      <c r="V973" s="121"/>
      <c r="W973" s="121"/>
      <c r="X973" s="121"/>
      <c r="Y973" s="121"/>
    </row>
    <row r="974" ht="15.75" customHeight="1">
      <c r="A974" s="118"/>
      <c r="B974" s="119"/>
      <c r="C974" s="133"/>
      <c r="D974" s="134"/>
      <c r="E974" s="120"/>
      <c r="F974" s="120"/>
      <c r="G974" s="120"/>
      <c r="H974" s="121"/>
      <c r="I974" s="121"/>
      <c r="J974" s="131"/>
      <c r="K974" s="135"/>
      <c r="L974" s="121"/>
      <c r="M974" s="121"/>
      <c r="N974" s="121"/>
      <c r="O974" s="121"/>
      <c r="P974" s="121"/>
      <c r="Q974" s="131"/>
      <c r="R974" s="135"/>
      <c r="S974" s="121"/>
      <c r="T974" s="121"/>
      <c r="U974" s="121"/>
      <c r="V974" s="121"/>
      <c r="W974" s="121"/>
      <c r="X974" s="121"/>
      <c r="Y974" s="121"/>
    </row>
    <row r="975" ht="15.75" customHeight="1">
      <c r="A975" s="118"/>
      <c r="B975" s="119"/>
      <c r="C975" s="133"/>
      <c r="D975" s="134"/>
      <c r="E975" s="120"/>
      <c r="F975" s="120"/>
      <c r="G975" s="120"/>
      <c r="H975" s="121"/>
      <c r="I975" s="121"/>
      <c r="J975" s="131"/>
      <c r="K975" s="135"/>
      <c r="L975" s="121"/>
      <c r="M975" s="121"/>
      <c r="N975" s="121"/>
      <c r="O975" s="121"/>
      <c r="P975" s="121"/>
      <c r="Q975" s="131"/>
      <c r="R975" s="135"/>
      <c r="S975" s="121"/>
      <c r="T975" s="121"/>
      <c r="U975" s="121"/>
      <c r="V975" s="121"/>
      <c r="W975" s="121"/>
      <c r="X975" s="121"/>
      <c r="Y975" s="121"/>
    </row>
    <row r="976" ht="15.75" customHeight="1">
      <c r="A976" s="118"/>
      <c r="B976" s="119"/>
      <c r="C976" s="133"/>
      <c r="D976" s="134"/>
      <c r="E976" s="120"/>
      <c r="F976" s="120"/>
      <c r="G976" s="120"/>
      <c r="H976" s="121"/>
      <c r="I976" s="121"/>
      <c r="J976" s="131"/>
      <c r="K976" s="135"/>
      <c r="L976" s="121"/>
      <c r="M976" s="121"/>
      <c r="N976" s="121"/>
      <c r="O976" s="121"/>
      <c r="P976" s="121"/>
      <c r="Q976" s="131"/>
      <c r="R976" s="135"/>
      <c r="S976" s="121"/>
      <c r="T976" s="121"/>
      <c r="U976" s="121"/>
      <c r="V976" s="121"/>
      <c r="W976" s="121"/>
      <c r="X976" s="121"/>
      <c r="Y976" s="121"/>
    </row>
    <row r="977" ht="15.75" customHeight="1">
      <c r="A977" s="118"/>
      <c r="B977" s="119"/>
      <c r="C977" s="133"/>
      <c r="D977" s="134"/>
      <c r="E977" s="120"/>
      <c r="F977" s="120"/>
      <c r="G977" s="120"/>
      <c r="H977" s="121"/>
      <c r="I977" s="121"/>
      <c r="J977" s="131"/>
      <c r="K977" s="135"/>
      <c r="L977" s="121"/>
      <c r="M977" s="121"/>
      <c r="N977" s="121"/>
      <c r="O977" s="121"/>
      <c r="P977" s="121"/>
      <c r="Q977" s="131"/>
      <c r="R977" s="135"/>
      <c r="S977" s="121"/>
      <c r="T977" s="121"/>
      <c r="U977" s="121"/>
      <c r="V977" s="121"/>
      <c r="W977" s="121"/>
      <c r="X977" s="121"/>
      <c r="Y977" s="121"/>
    </row>
    <row r="978" ht="15.75" customHeight="1">
      <c r="A978" s="118"/>
      <c r="B978" s="119"/>
      <c r="C978" s="133"/>
      <c r="D978" s="134"/>
      <c r="E978" s="120"/>
      <c r="F978" s="120"/>
      <c r="G978" s="120"/>
      <c r="H978" s="121"/>
      <c r="I978" s="121"/>
      <c r="J978" s="131"/>
      <c r="K978" s="135"/>
      <c r="L978" s="121"/>
      <c r="M978" s="121"/>
      <c r="N978" s="121"/>
      <c r="O978" s="121"/>
      <c r="P978" s="121"/>
      <c r="Q978" s="131"/>
      <c r="R978" s="135"/>
      <c r="S978" s="121"/>
      <c r="T978" s="121"/>
      <c r="U978" s="121"/>
      <c r="V978" s="121"/>
      <c r="W978" s="121"/>
      <c r="X978" s="121"/>
      <c r="Y978" s="121"/>
    </row>
    <row r="979" ht="15.75" customHeight="1">
      <c r="A979" s="118"/>
      <c r="B979" s="119"/>
      <c r="C979" s="133"/>
      <c r="D979" s="134"/>
      <c r="E979" s="120"/>
      <c r="F979" s="120"/>
      <c r="G979" s="120"/>
      <c r="H979" s="121"/>
      <c r="I979" s="121"/>
      <c r="J979" s="131"/>
      <c r="K979" s="135"/>
      <c r="L979" s="121"/>
      <c r="M979" s="121"/>
      <c r="N979" s="121"/>
      <c r="O979" s="121"/>
      <c r="P979" s="121"/>
      <c r="Q979" s="131"/>
      <c r="R979" s="135"/>
      <c r="S979" s="121"/>
      <c r="T979" s="121"/>
      <c r="U979" s="121"/>
      <c r="V979" s="121"/>
      <c r="W979" s="121"/>
      <c r="X979" s="121"/>
      <c r="Y979" s="121"/>
    </row>
    <row r="980" ht="15.75" customHeight="1">
      <c r="A980" s="118"/>
      <c r="B980" s="119"/>
      <c r="C980" s="133"/>
      <c r="D980" s="134"/>
      <c r="E980" s="120"/>
      <c r="F980" s="120"/>
      <c r="G980" s="120"/>
      <c r="H980" s="121"/>
      <c r="I980" s="121"/>
      <c r="J980" s="131"/>
      <c r="K980" s="135"/>
      <c r="L980" s="121"/>
      <c r="M980" s="121"/>
      <c r="N980" s="121"/>
      <c r="O980" s="121"/>
      <c r="P980" s="121"/>
      <c r="Q980" s="131"/>
      <c r="R980" s="135"/>
      <c r="S980" s="121"/>
      <c r="T980" s="121"/>
      <c r="U980" s="121"/>
      <c r="V980" s="121"/>
      <c r="W980" s="121"/>
      <c r="X980" s="121"/>
      <c r="Y980" s="121"/>
    </row>
    <row r="981" ht="15.75" customHeight="1">
      <c r="A981" s="118"/>
      <c r="B981" s="119"/>
      <c r="C981" s="133"/>
      <c r="D981" s="134"/>
      <c r="E981" s="120"/>
      <c r="F981" s="120"/>
      <c r="G981" s="120"/>
      <c r="H981" s="121"/>
      <c r="I981" s="121"/>
      <c r="J981" s="131"/>
      <c r="K981" s="135"/>
      <c r="L981" s="121"/>
      <c r="M981" s="121"/>
      <c r="N981" s="121"/>
      <c r="O981" s="121"/>
      <c r="P981" s="121"/>
      <c r="Q981" s="131"/>
      <c r="R981" s="135"/>
      <c r="S981" s="121"/>
      <c r="T981" s="121"/>
      <c r="U981" s="121"/>
      <c r="V981" s="121"/>
      <c r="W981" s="121"/>
      <c r="X981" s="121"/>
      <c r="Y981" s="121"/>
    </row>
    <row r="982" ht="15.75" customHeight="1">
      <c r="A982" s="118"/>
      <c r="B982" s="119"/>
      <c r="C982" s="133"/>
      <c r="D982" s="134"/>
      <c r="E982" s="120"/>
      <c r="F982" s="120"/>
      <c r="G982" s="120"/>
      <c r="H982" s="121"/>
      <c r="I982" s="121"/>
      <c r="J982" s="131"/>
      <c r="K982" s="135"/>
      <c r="L982" s="121"/>
      <c r="M982" s="121"/>
      <c r="N982" s="121"/>
      <c r="O982" s="121"/>
      <c r="P982" s="121"/>
      <c r="Q982" s="131"/>
      <c r="R982" s="135"/>
      <c r="S982" s="121"/>
      <c r="T982" s="121"/>
      <c r="U982" s="121"/>
      <c r="V982" s="121"/>
      <c r="W982" s="121"/>
      <c r="X982" s="121"/>
      <c r="Y982" s="121"/>
    </row>
    <row r="983" ht="15.75" customHeight="1">
      <c r="A983" s="118"/>
      <c r="B983" s="119"/>
      <c r="C983" s="133"/>
      <c r="D983" s="134"/>
      <c r="E983" s="120"/>
      <c r="F983" s="120"/>
      <c r="G983" s="120"/>
      <c r="H983" s="121"/>
      <c r="I983" s="121"/>
      <c r="J983" s="131"/>
      <c r="K983" s="135"/>
      <c r="L983" s="121"/>
      <c r="M983" s="121"/>
      <c r="N983" s="121"/>
      <c r="O983" s="121"/>
      <c r="P983" s="121"/>
      <c r="Q983" s="131"/>
      <c r="R983" s="135"/>
      <c r="S983" s="121"/>
      <c r="T983" s="121"/>
      <c r="U983" s="121"/>
      <c r="V983" s="121"/>
      <c r="W983" s="121"/>
      <c r="X983" s="121"/>
      <c r="Y983" s="121"/>
    </row>
    <row r="984" ht="15.75" customHeight="1">
      <c r="A984" s="118"/>
      <c r="B984" s="119"/>
      <c r="C984" s="133"/>
      <c r="D984" s="134"/>
      <c r="E984" s="120"/>
      <c r="F984" s="120"/>
      <c r="G984" s="120"/>
      <c r="H984" s="121"/>
      <c r="I984" s="121"/>
      <c r="J984" s="131"/>
      <c r="K984" s="135"/>
      <c r="L984" s="121"/>
      <c r="M984" s="121"/>
      <c r="N984" s="121"/>
      <c r="O984" s="121"/>
      <c r="P984" s="121"/>
      <c r="Q984" s="131"/>
      <c r="R984" s="135"/>
      <c r="S984" s="121"/>
      <c r="T984" s="121"/>
      <c r="U984" s="121"/>
      <c r="V984" s="121"/>
      <c r="W984" s="121"/>
      <c r="X984" s="121"/>
      <c r="Y984" s="121"/>
    </row>
    <row r="985" ht="15.75" customHeight="1">
      <c r="A985" s="118"/>
      <c r="B985" s="119"/>
      <c r="C985" s="133"/>
      <c r="D985" s="134"/>
      <c r="E985" s="120"/>
      <c r="F985" s="120"/>
      <c r="G985" s="120"/>
      <c r="H985" s="121"/>
      <c r="I985" s="121"/>
      <c r="J985" s="131"/>
      <c r="K985" s="135"/>
      <c r="L985" s="121"/>
      <c r="M985" s="121"/>
      <c r="N985" s="121"/>
      <c r="O985" s="121"/>
      <c r="P985" s="121"/>
      <c r="Q985" s="131"/>
      <c r="R985" s="135"/>
      <c r="S985" s="121"/>
      <c r="T985" s="121"/>
      <c r="U985" s="121"/>
      <c r="V985" s="121"/>
      <c r="W985" s="121"/>
      <c r="X985" s="121"/>
      <c r="Y985" s="121"/>
    </row>
    <row r="986" ht="15.75" customHeight="1">
      <c r="A986" s="118"/>
      <c r="B986" s="119"/>
      <c r="C986" s="133"/>
      <c r="D986" s="134"/>
      <c r="E986" s="120"/>
      <c r="F986" s="120"/>
      <c r="G986" s="120"/>
      <c r="H986" s="121"/>
      <c r="I986" s="121"/>
      <c r="J986" s="131"/>
      <c r="K986" s="135"/>
      <c r="L986" s="121"/>
      <c r="M986" s="121"/>
      <c r="N986" s="121"/>
      <c r="O986" s="121"/>
      <c r="P986" s="121"/>
      <c r="Q986" s="131"/>
      <c r="R986" s="135"/>
      <c r="S986" s="121"/>
      <c r="T986" s="121"/>
      <c r="U986" s="121"/>
      <c r="V986" s="121"/>
      <c r="W986" s="121"/>
      <c r="X986" s="121"/>
      <c r="Y986" s="121"/>
    </row>
    <row r="987" ht="15.75" customHeight="1">
      <c r="A987" s="118"/>
      <c r="B987" s="119"/>
      <c r="C987" s="133"/>
      <c r="D987" s="134"/>
      <c r="E987" s="120"/>
      <c r="F987" s="120"/>
      <c r="G987" s="120"/>
      <c r="H987" s="121"/>
      <c r="I987" s="121"/>
      <c r="J987" s="131"/>
      <c r="K987" s="135"/>
      <c r="L987" s="121"/>
      <c r="M987" s="121"/>
      <c r="N987" s="121"/>
      <c r="O987" s="121"/>
      <c r="P987" s="121"/>
      <c r="Q987" s="131"/>
      <c r="R987" s="135"/>
      <c r="S987" s="121"/>
      <c r="T987" s="121"/>
      <c r="U987" s="121"/>
      <c r="V987" s="121"/>
      <c r="W987" s="121"/>
      <c r="X987" s="121"/>
      <c r="Y987" s="121"/>
    </row>
    <row r="988" ht="15.75" customHeight="1">
      <c r="A988" s="118"/>
      <c r="B988" s="119"/>
      <c r="C988" s="133"/>
      <c r="D988" s="134"/>
      <c r="E988" s="120"/>
      <c r="F988" s="120"/>
      <c r="G988" s="120"/>
      <c r="H988" s="121"/>
      <c r="I988" s="121"/>
      <c r="J988" s="131"/>
      <c r="K988" s="135"/>
      <c r="L988" s="121"/>
      <c r="M988" s="121"/>
      <c r="N988" s="121"/>
      <c r="O988" s="121"/>
      <c r="P988" s="121"/>
      <c r="Q988" s="131"/>
      <c r="R988" s="135"/>
      <c r="S988" s="121"/>
      <c r="T988" s="121"/>
      <c r="U988" s="121"/>
      <c r="V988" s="121"/>
      <c r="W988" s="121"/>
      <c r="X988" s="121"/>
      <c r="Y988" s="121"/>
    </row>
    <row r="989" ht="15.75" customHeight="1">
      <c r="A989" s="118"/>
      <c r="B989" s="119"/>
      <c r="C989" s="133"/>
      <c r="D989" s="134"/>
      <c r="E989" s="120"/>
      <c r="F989" s="120"/>
      <c r="G989" s="120"/>
      <c r="H989" s="121"/>
      <c r="I989" s="121"/>
      <c r="J989" s="131"/>
      <c r="K989" s="135"/>
      <c r="L989" s="121"/>
      <c r="M989" s="121"/>
      <c r="N989" s="121"/>
      <c r="O989" s="121"/>
      <c r="P989" s="121"/>
      <c r="Q989" s="131"/>
      <c r="R989" s="135"/>
      <c r="S989" s="121"/>
      <c r="T989" s="121"/>
      <c r="U989" s="121"/>
      <c r="V989" s="121"/>
      <c r="W989" s="121"/>
      <c r="X989" s="121"/>
      <c r="Y989" s="121"/>
    </row>
    <row r="990" ht="15.75" customHeight="1">
      <c r="A990" s="118"/>
      <c r="B990" s="119"/>
      <c r="C990" s="133"/>
      <c r="D990" s="134"/>
      <c r="E990" s="120"/>
      <c r="F990" s="120"/>
      <c r="G990" s="120"/>
      <c r="H990" s="121"/>
      <c r="I990" s="121"/>
      <c r="J990" s="131"/>
      <c r="K990" s="135"/>
      <c r="L990" s="121"/>
      <c r="M990" s="121"/>
      <c r="N990" s="121"/>
      <c r="O990" s="121"/>
      <c r="P990" s="121"/>
      <c r="Q990" s="131"/>
      <c r="R990" s="135"/>
      <c r="S990" s="121"/>
      <c r="T990" s="121"/>
      <c r="U990" s="121"/>
      <c r="V990" s="121"/>
      <c r="W990" s="121"/>
      <c r="X990" s="121"/>
      <c r="Y990" s="121"/>
    </row>
    <row r="991" ht="15.75" customHeight="1">
      <c r="A991" s="118"/>
      <c r="B991" s="119"/>
      <c r="C991" s="133"/>
      <c r="D991" s="134"/>
      <c r="E991" s="120"/>
      <c r="F991" s="120"/>
      <c r="G991" s="120"/>
      <c r="H991" s="121"/>
      <c r="I991" s="121"/>
      <c r="J991" s="131"/>
      <c r="K991" s="135"/>
      <c r="L991" s="121"/>
      <c r="M991" s="121"/>
      <c r="N991" s="121"/>
      <c r="O991" s="121"/>
      <c r="P991" s="121"/>
      <c r="Q991" s="131"/>
      <c r="R991" s="135"/>
      <c r="S991" s="121"/>
      <c r="T991" s="121"/>
      <c r="U991" s="121"/>
      <c r="V991" s="121"/>
      <c r="W991" s="121"/>
      <c r="X991" s="121"/>
      <c r="Y991" s="121"/>
    </row>
    <row r="992" ht="15.75" customHeight="1">
      <c r="A992" s="118"/>
      <c r="B992" s="119"/>
      <c r="C992" s="133"/>
      <c r="D992" s="134"/>
      <c r="E992" s="120"/>
      <c r="F992" s="120"/>
      <c r="G992" s="120"/>
      <c r="H992" s="121"/>
      <c r="I992" s="121"/>
      <c r="J992" s="131"/>
      <c r="K992" s="135"/>
      <c r="L992" s="121"/>
      <c r="M992" s="121"/>
      <c r="N992" s="121"/>
      <c r="O992" s="121"/>
      <c r="P992" s="121"/>
      <c r="Q992" s="131"/>
      <c r="R992" s="135"/>
      <c r="S992" s="121"/>
      <c r="T992" s="121"/>
      <c r="U992" s="121"/>
      <c r="V992" s="121"/>
      <c r="W992" s="121"/>
      <c r="X992" s="121"/>
      <c r="Y992" s="121"/>
    </row>
    <row r="993" ht="15.75" customHeight="1">
      <c r="A993" s="118"/>
      <c r="B993" s="119"/>
      <c r="C993" s="133"/>
      <c r="D993" s="134"/>
      <c r="E993" s="120"/>
      <c r="F993" s="120"/>
      <c r="G993" s="120"/>
      <c r="H993" s="121"/>
      <c r="I993" s="121"/>
      <c r="J993" s="131"/>
      <c r="K993" s="135"/>
      <c r="L993" s="121"/>
      <c r="M993" s="121"/>
      <c r="N993" s="121"/>
      <c r="O993" s="121"/>
      <c r="P993" s="121"/>
      <c r="Q993" s="131"/>
      <c r="R993" s="135"/>
      <c r="S993" s="121"/>
      <c r="T993" s="121"/>
      <c r="U993" s="121"/>
      <c r="V993" s="121"/>
      <c r="W993" s="121"/>
      <c r="X993" s="121"/>
      <c r="Y993" s="121"/>
    </row>
    <row r="994" ht="15.75" customHeight="1">
      <c r="A994" s="118"/>
      <c r="B994" s="119"/>
      <c r="C994" s="133"/>
      <c r="D994" s="134"/>
      <c r="E994" s="120"/>
      <c r="F994" s="120"/>
      <c r="G994" s="120"/>
      <c r="H994" s="121"/>
      <c r="I994" s="121"/>
      <c r="J994" s="131"/>
      <c r="K994" s="135"/>
      <c r="L994" s="121"/>
      <c r="M994" s="121"/>
      <c r="N994" s="121"/>
      <c r="O994" s="121"/>
      <c r="P994" s="121"/>
      <c r="Q994" s="131"/>
      <c r="R994" s="135"/>
      <c r="S994" s="121"/>
      <c r="T994" s="121"/>
      <c r="U994" s="121"/>
      <c r="V994" s="121"/>
      <c r="W994" s="121"/>
      <c r="X994" s="121"/>
      <c r="Y994" s="121"/>
    </row>
    <row r="995" ht="15.75" customHeight="1">
      <c r="A995" s="118"/>
      <c r="B995" s="119"/>
      <c r="C995" s="133"/>
      <c r="D995" s="134"/>
      <c r="E995" s="120"/>
      <c r="F995" s="120"/>
      <c r="G995" s="120"/>
      <c r="H995" s="121"/>
      <c r="I995" s="121"/>
      <c r="J995" s="131"/>
      <c r="K995" s="135"/>
      <c r="L995" s="121"/>
      <c r="M995" s="121"/>
      <c r="N995" s="121"/>
      <c r="O995" s="121"/>
      <c r="P995" s="121"/>
      <c r="Q995" s="131"/>
      <c r="R995" s="135"/>
      <c r="S995" s="121"/>
      <c r="T995" s="121"/>
      <c r="U995" s="121"/>
      <c r="V995" s="121"/>
      <c r="W995" s="121"/>
      <c r="X995" s="121"/>
      <c r="Y995" s="121"/>
    </row>
    <row r="996" ht="15.75" customHeight="1">
      <c r="A996" s="118"/>
      <c r="B996" s="119"/>
      <c r="C996" s="133"/>
      <c r="D996" s="134"/>
      <c r="E996" s="120"/>
      <c r="F996" s="120"/>
      <c r="G996" s="120"/>
      <c r="H996" s="121"/>
      <c r="I996" s="121"/>
      <c r="J996" s="131"/>
      <c r="K996" s="135"/>
      <c r="L996" s="121"/>
      <c r="M996" s="121"/>
      <c r="N996" s="121"/>
      <c r="O996" s="121"/>
      <c r="P996" s="121"/>
      <c r="Q996" s="131"/>
      <c r="R996" s="135"/>
      <c r="S996" s="121"/>
      <c r="T996" s="121"/>
      <c r="U996" s="121"/>
      <c r="V996" s="121"/>
      <c r="W996" s="121"/>
      <c r="X996" s="121"/>
      <c r="Y996" s="121"/>
    </row>
    <row r="997" ht="15.75" customHeight="1">
      <c r="A997" s="118"/>
      <c r="B997" s="119"/>
      <c r="C997" s="133"/>
      <c r="D997" s="134"/>
      <c r="E997" s="120"/>
      <c r="F997" s="120"/>
      <c r="G997" s="120"/>
      <c r="H997" s="121"/>
      <c r="I997" s="121"/>
      <c r="J997" s="131"/>
      <c r="K997" s="135"/>
      <c r="L997" s="121"/>
      <c r="M997" s="121"/>
      <c r="N997" s="121"/>
      <c r="O997" s="121"/>
      <c r="P997" s="121"/>
      <c r="Q997" s="131"/>
      <c r="R997" s="135"/>
      <c r="S997" s="121"/>
      <c r="T997" s="121"/>
      <c r="U997" s="121"/>
      <c r="V997" s="121"/>
      <c r="W997" s="121"/>
      <c r="X997" s="121"/>
      <c r="Y997" s="121"/>
    </row>
    <row r="998" ht="15.75" customHeight="1">
      <c r="A998" s="118"/>
      <c r="B998" s="119"/>
      <c r="C998" s="133"/>
      <c r="D998" s="134"/>
      <c r="E998" s="120"/>
      <c r="F998" s="120"/>
      <c r="G998" s="120"/>
      <c r="H998" s="121"/>
      <c r="I998" s="121"/>
      <c r="J998" s="131"/>
      <c r="K998" s="135"/>
      <c r="L998" s="121"/>
      <c r="M998" s="121"/>
      <c r="N998" s="121"/>
      <c r="O998" s="121"/>
      <c r="P998" s="121"/>
      <c r="Q998" s="131"/>
      <c r="R998" s="135"/>
      <c r="S998" s="121"/>
      <c r="T998" s="121"/>
      <c r="U998" s="121"/>
      <c r="V998" s="121"/>
      <c r="W998" s="121"/>
      <c r="X998" s="121"/>
      <c r="Y998" s="121"/>
    </row>
    <row r="999" ht="15.75" customHeight="1">
      <c r="A999" s="118"/>
      <c r="B999" s="119"/>
      <c r="C999" s="133"/>
      <c r="D999" s="134"/>
      <c r="E999" s="120"/>
      <c r="F999" s="120"/>
      <c r="G999" s="120"/>
      <c r="H999" s="121"/>
      <c r="I999" s="121"/>
      <c r="J999" s="131"/>
      <c r="K999" s="135"/>
      <c r="L999" s="121"/>
      <c r="M999" s="121"/>
      <c r="N999" s="121"/>
      <c r="O999" s="121"/>
      <c r="P999" s="121"/>
      <c r="Q999" s="131"/>
      <c r="R999" s="135"/>
      <c r="S999" s="121"/>
      <c r="T999" s="121"/>
      <c r="U999" s="121"/>
      <c r="V999" s="121"/>
      <c r="W999" s="121"/>
      <c r="X999" s="121"/>
      <c r="Y999" s="121"/>
    </row>
    <row r="1000" ht="15.75" customHeight="1">
      <c r="A1000" s="118"/>
      <c r="B1000" s="119"/>
      <c r="C1000" s="133"/>
      <c r="D1000" s="134"/>
      <c r="E1000" s="120"/>
      <c r="F1000" s="120"/>
      <c r="G1000" s="120"/>
      <c r="H1000" s="121"/>
      <c r="I1000" s="121"/>
      <c r="J1000" s="131"/>
      <c r="K1000" s="135"/>
      <c r="L1000" s="121"/>
      <c r="M1000" s="121"/>
      <c r="N1000" s="121"/>
      <c r="O1000" s="121"/>
      <c r="P1000" s="121"/>
      <c r="Q1000" s="131"/>
      <c r="R1000" s="135"/>
      <c r="S1000" s="121"/>
      <c r="T1000" s="121"/>
      <c r="U1000" s="121"/>
      <c r="V1000" s="121"/>
      <c r="W1000" s="121"/>
      <c r="X1000" s="121"/>
      <c r="Y1000" s="121"/>
    </row>
    <row r="1001" ht="15.75" customHeight="1">
      <c r="A1001" s="118"/>
      <c r="B1001" s="119"/>
      <c r="C1001" s="133"/>
      <c r="D1001" s="134"/>
      <c r="E1001" s="120"/>
      <c r="F1001" s="120"/>
      <c r="G1001" s="120"/>
      <c r="H1001" s="121"/>
      <c r="I1001" s="121"/>
      <c r="J1001" s="131"/>
      <c r="K1001" s="135"/>
      <c r="L1001" s="121"/>
      <c r="M1001" s="121"/>
      <c r="N1001" s="121"/>
      <c r="O1001" s="121"/>
      <c r="P1001" s="121"/>
      <c r="Q1001" s="131"/>
      <c r="R1001" s="135"/>
      <c r="S1001" s="121"/>
      <c r="T1001" s="121"/>
      <c r="U1001" s="121"/>
      <c r="V1001" s="121"/>
      <c r="W1001" s="121"/>
      <c r="X1001" s="121"/>
      <c r="Y1001" s="121"/>
    </row>
    <row r="1002" ht="15.75" customHeight="1">
      <c r="A1002" s="118"/>
      <c r="B1002" s="119"/>
      <c r="C1002" s="133"/>
      <c r="D1002" s="134"/>
      <c r="E1002" s="120"/>
      <c r="F1002" s="120"/>
      <c r="G1002" s="120"/>
      <c r="H1002" s="121"/>
      <c r="I1002" s="121"/>
      <c r="J1002" s="131"/>
      <c r="K1002" s="135"/>
      <c r="L1002" s="121"/>
      <c r="M1002" s="121"/>
      <c r="N1002" s="121"/>
      <c r="O1002" s="121"/>
      <c r="P1002" s="121"/>
      <c r="Q1002" s="131"/>
      <c r="R1002" s="135"/>
      <c r="S1002" s="121"/>
      <c r="T1002" s="121"/>
      <c r="U1002" s="121"/>
      <c r="V1002" s="121"/>
      <c r="W1002" s="121"/>
      <c r="X1002" s="121"/>
      <c r="Y1002" s="121"/>
    </row>
    <row r="1003" ht="15.75" customHeight="1">
      <c r="A1003" s="118"/>
      <c r="B1003" s="119"/>
      <c r="C1003" s="133"/>
      <c r="D1003" s="134"/>
      <c r="E1003" s="120"/>
      <c r="F1003" s="120"/>
      <c r="G1003" s="120"/>
      <c r="H1003" s="121"/>
      <c r="I1003" s="121"/>
      <c r="J1003" s="131"/>
      <c r="K1003" s="135"/>
      <c r="L1003" s="121"/>
      <c r="M1003" s="121"/>
      <c r="N1003" s="121"/>
      <c r="O1003" s="121"/>
      <c r="P1003" s="121"/>
      <c r="Q1003" s="131"/>
      <c r="R1003" s="135"/>
      <c r="S1003" s="121"/>
      <c r="T1003" s="121"/>
      <c r="U1003" s="121"/>
      <c r="V1003" s="121"/>
      <c r="W1003" s="121"/>
      <c r="X1003" s="121"/>
      <c r="Y1003" s="121"/>
    </row>
    <row r="1004" ht="15.75" customHeight="1">
      <c r="A1004" s="118"/>
      <c r="B1004" s="119"/>
      <c r="C1004" s="133"/>
      <c r="D1004" s="134"/>
      <c r="E1004" s="120"/>
      <c r="F1004" s="120"/>
      <c r="G1004" s="120"/>
      <c r="H1004" s="121"/>
      <c r="I1004" s="121"/>
      <c r="J1004" s="131"/>
      <c r="K1004" s="135"/>
      <c r="L1004" s="121"/>
      <c r="M1004" s="121"/>
      <c r="N1004" s="121"/>
      <c r="O1004" s="121"/>
      <c r="P1004" s="121"/>
      <c r="Q1004" s="131"/>
      <c r="R1004" s="135"/>
      <c r="S1004" s="121"/>
      <c r="T1004" s="121"/>
      <c r="U1004" s="121"/>
      <c r="V1004" s="121"/>
      <c r="W1004" s="121"/>
      <c r="X1004" s="121"/>
      <c r="Y1004" s="121"/>
    </row>
    <row r="1005" ht="15.75" customHeight="1">
      <c r="A1005" s="118"/>
      <c r="B1005" s="119"/>
      <c r="C1005" s="133"/>
      <c r="D1005" s="134"/>
      <c r="E1005" s="120"/>
      <c r="F1005" s="120"/>
      <c r="G1005" s="120"/>
      <c r="H1005" s="121"/>
      <c r="I1005" s="121"/>
      <c r="J1005" s="131"/>
      <c r="K1005" s="135"/>
      <c r="L1005" s="121"/>
      <c r="M1005" s="121"/>
      <c r="N1005" s="121"/>
      <c r="O1005" s="121"/>
      <c r="P1005" s="121"/>
      <c r="Q1005" s="131"/>
      <c r="R1005" s="135"/>
      <c r="S1005" s="121"/>
      <c r="T1005" s="121"/>
      <c r="U1005" s="121"/>
      <c r="V1005" s="121"/>
      <c r="W1005" s="121"/>
      <c r="X1005" s="121"/>
      <c r="Y1005" s="121"/>
    </row>
    <row r="1006" ht="15.75" customHeight="1">
      <c r="A1006" s="118"/>
      <c r="B1006" s="119"/>
      <c r="C1006" s="133"/>
      <c r="D1006" s="134"/>
      <c r="E1006" s="120"/>
      <c r="F1006" s="120"/>
      <c r="G1006" s="120"/>
      <c r="H1006" s="121"/>
      <c r="I1006" s="121"/>
      <c r="J1006" s="131"/>
      <c r="K1006" s="135"/>
      <c r="L1006" s="121"/>
      <c r="M1006" s="121"/>
      <c r="N1006" s="121"/>
      <c r="O1006" s="121"/>
      <c r="P1006" s="121"/>
      <c r="Q1006" s="131"/>
      <c r="R1006" s="135"/>
      <c r="S1006" s="121"/>
      <c r="T1006" s="121"/>
      <c r="U1006" s="121"/>
      <c r="V1006" s="121"/>
      <c r="W1006" s="121"/>
      <c r="X1006" s="121"/>
      <c r="Y1006" s="121"/>
    </row>
    <row r="1007" ht="15.75" customHeight="1">
      <c r="A1007" s="118"/>
      <c r="B1007" s="119"/>
      <c r="C1007" s="133"/>
      <c r="D1007" s="134"/>
      <c r="E1007" s="120"/>
      <c r="F1007" s="120"/>
      <c r="G1007" s="120"/>
      <c r="H1007" s="121"/>
      <c r="I1007" s="121"/>
      <c r="J1007" s="131"/>
      <c r="K1007" s="135"/>
      <c r="L1007" s="121"/>
      <c r="M1007" s="121"/>
      <c r="N1007" s="121"/>
      <c r="O1007" s="121"/>
      <c r="P1007" s="121"/>
      <c r="Q1007" s="131"/>
      <c r="R1007" s="135"/>
      <c r="S1007" s="121"/>
      <c r="T1007" s="121"/>
      <c r="U1007" s="121"/>
      <c r="V1007" s="121"/>
      <c r="W1007" s="121"/>
      <c r="X1007" s="121"/>
      <c r="Y1007" s="121"/>
    </row>
    <row r="1008" ht="15.75" customHeight="1">
      <c r="A1008" s="118"/>
      <c r="B1008" s="119"/>
      <c r="C1008" s="133"/>
      <c r="D1008" s="134"/>
      <c r="E1008" s="120"/>
      <c r="F1008" s="120"/>
      <c r="G1008" s="120"/>
      <c r="H1008" s="121"/>
      <c r="I1008" s="121"/>
      <c r="J1008" s="131"/>
      <c r="K1008" s="135"/>
      <c r="L1008" s="121"/>
      <c r="M1008" s="121"/>
      <c r="N1008" s="121"/>
      <c r="O1008" s="121"/>
      <c r="P1008" s="121"/>
      <c r="Q1008" s="131"/>
      <c r="R1008" s="135"/>
      <c r="S1008" s="121"/>
      <c r="T1008" s="121"/>
      <c r="U1008" s="121"/>
      <c r="V1008" s="121"/>
      <c r="W1008" s="121"/>
      <c r="X1008" s="121"/>
      <c r="Y1008" s="121"/>
    </row>
    <row r="1009" ht="15.75" customHeight="1">
      <c r="A1009" s="128"/>
      <c r="B1009" s="119"/>
      <c r="C1009" s="133"/>
      <c r="D1009" s="136"/>
      <c r="E1009" s="130"/>
      <c r="F1009" s="130"/>
      <c r="G1009" s="130"/>
      <c r="H1009" s="131"/>
      <c r="I1009" s="121"/>
      <c r="J1009" s="131"/>
      <c r="K1009" s="131"/>
      <c r="L1009" s="131"/>
      <c r="M1009" s="131"/>
      <c r="N1009" s="131"/>
      <c r="O1009" s="131"/>
      <c r="P1009" s="121"/>
      <c r="Q1009" s="131"/>
      <c r="R1009" s="131"/>
      <c r="S1009" s="131"/>
      <c r="T1009" s="131"/>
      <c r="U1009" s="131"/>
      <c r="V1009" s="121"/>
      <c r="W1009" s="121"/>
      <c r="X1009" s="121"/>
      <c r="Y1009" s="121"/>
    </row>
    <row r="1010" ht="15.75" customHeight="1">
      <c r="A1010" s="118"/>
      <c r="B1010" s="132"/>
      <c r="C1010" s="133"/>
      <c r="D1010" s="134"/>
      <c r="E1010" s="130"/>
      <c r="F1010" s="120"/>
      <c r="G1010" s="120"/>
      <c r="H1010" s="121"/>
      <c r="I1010" s="131"/>
      <c r="J1010" s="131"/>
      <c r="K1010" s="135"/>
      <c r="L1010" s="131"/>
      <c r="M1010" s="121"/>
      <c r="N1010" s="121"/>
      <c r="O1010" s="121"/>
      <c r="P1010" s="131"/>
      <c r="Q1010" s="131"/>
      <c r="R1010" s="135"/>
      <c r="S1010" s="131"/>
      <c r="T1010" s="121"/>
      <c r="U1010" s="121"/>
      <c r="V1010" s="121"/>
      <c r="W1010" s="121"/>
      <c r="X1010" s="121"/>
      <c r="Y1010" s="121"/>
    </row>
    <row r="1011" ht="15.75" customHeight="1">
      <c r="A1011" s="118"/>
      <c r="B1011" s="119"/>
      <c r="C1011" s="133"/>
      <c r="D1011" s="134"/>
      <c r="E1011" s="120"/>
      <c r="F1011" s="120"/>
      <c r="G1011" s="120"/>
      <c r="H1011" s="121"/>
      <c r="I1011" s="121"/>
      <c r="J1011" s="131"/>
      <c r="K1011" s="135"/>
      <c r="L1011" s="121"/>
      <c r="M1011" s="121"/>
      <c r="N1011" s="121"/>
      <c r="O1011" s="121"/>
      <c r="P1011" s="121"/>
      <c r="Q1011" s="131"/>
      <c r="R1011" s="135"/>
      <c r="S1011" s="121"/>
      <c r="T1011" s="121"/>
      <c r="U1011" s="121"/>
      <c r="V1011" s="121"/>
      <c r="W1011" s="121"/>
      <c r="X1011" s="121"/>
      <c r="Y1011" s="121"/>
    </row>
    <row r="1012" ht="15.75" customHeight="1">
      <c r="A1012" s="118"/>
      <c r="B1012" s="119"/>
      <c r="C1012" s="133"/>
      <c r="D1012" s="134"/>
      <c r="E1012" s="120"/>
      <c r="F1012" s="120"/>
      <c r="G1012" s="120"/>
      <c r="H1012" s="121"/>
      <c r="I1012" s="121"/>
      <c r="J1012" s="131"/>
      <c r="K1012" s="135"/>
      <c r="L1012" s="121"/>
      <c r="M1012" s="121"/>
      <c r="N1012" s="121"/>
      <c r="O1012" s="121"/>
      <c r="P1012" s="121"/>
      <c r="Q1012" s="131"/>
      <c r="R1012" s="135"/>
      <c r="S1012" s="121"/>
      <c r="T1012" s="121"/>
      <c r="U1012" s="121"/>
      <c r="V1012" s="121"/>
      <c r="W1012" s="121"/>
      <c r="X1012" s="121"/>
      <c r="Y1012" s="121"/>
    </row>
    <row r="1013" ht="15.75" customHeight="1">
      <c r="A1013" s="118"/>
      <c r="B1013" s="119"/>
      <c r="C1013" s="133"/>
      <c r="D1013" s="134"/>
      <c r="E1013" s="120"/>
      <c r="F1013" s="120"/>
      <c r="G1013" s="120"/>
      <c r="H1013" s="121"/>
      <c r="I1013" s="121"/>
      <c r="J1013" s="131"/>
      <c r="K1013" s="135"/>
      <c r="L1013" s="121"/>
      <c r="M1013" s="121"/>
      <c r="N1013" s="121"/>
      <c r="O1013" s="121"/>
      <c r="P1013" s="121"/>
      <c r="Q1013" s="131"/>
      <c r="R1013" s="135"/>
      <c r="S1013" s="121"/>
      <c r="T1013" s="121"/>
      <c r="U1013" s="121"/>
      <c r="V1013" s="121"/>
      <c r="W1013" s="121"/>
      <c r="X1013" s="121"/>
      <c r="Y1013" s="121"/>
    </row>
    <row r="1014" ht="15.75" customHeight="1">
      <c r="A1014" s="118"/>
      <c r="B1014" s="119"/>
      <c r="C1014" s="133"/>
      <c r="D1014" s="134"/>
      <c r="E1014" s="120"/>
      <c r="F1014" s="120"/>
      <c r="G1014" s="120"/>
      <c r="H1014" s="121"/>
      <c r="I1014" s="121"/>
      <c r="J1014" s="131"/>
      <c r="K1014" s="135"/>
      <c r="L1014" s="121"/>
      <c r="M1014" s="121"/>
      <c r="N1014" s="121"/>
      <c r="O1014" s="121"/>
      <c r="P1014" s="121"/>
      <c r="Q1014" s="131"/>
      <c r="R1014" s="135"/>
      <c r="S1014" s="121"/>
      <c r="T1014" s="121"/>
      <c r="U1014" s="121"/>
      <c r="V1014" s="121"/>
      <c r="W1014" s="121"/>
      <c r="X1014" s="121"/>
      <c r="Y1014" s="121"/>
    </row>
    <row r="1015" ht="15.75" customHeight="1">
      <c r="A1015" s="118"/>
      <c r="B1015" s="119"/>
      <c r="C1015" s="133"/>
      <c r="D1015" s="134"/>
      <c r="E1015" s="120"/>
      <c r="F1015" s="120"/>
      <c r="G1015" s="120"/>
      <c r="H1015" s="121"/>
      <c r="I1015" s="121"/>
      <c r="J1015" s="131"/>
      <c r="K1015" s="135"/>
      <c r="L1015" s="121"/>
      <c r="M1015" s="121"/>
      <c r="N1015" s="121"/>
      <c r="O1015" s="121"/>
      <c r="P1015" s="121"/>
      <c r="Q1015" s="131"/>
      <c r="R1015" s="135"/>
      <c r="S1015" s="121"/>
      <c r="T1015" s="121"/>
      <c r="U1015" s="121"/>
      <c r="V1015" s="121"/>
      <c r="W1015" s="121"/>
      <c r="X1015" s="121"/>
      <c r="Y1015" s="121"/>
    </row>
    <row r="1016" ht="15.75" customHeight="1">
      <c r="A1016" s="118"/>
      <c r="B1016" s="119"/>
      <c r="C1016" s="133"/>
      <c r="D1016" s="134"/>
      <c r="E1016" s="120"/>
      <c r="F1016" s="120"/>
      <c r="G1016" s="120"/>
      <c r="H1016" s="121"/>
      <c r="I1016" s="121"/>
      <c r="J1016" s="131"/>
      <c r="K1016" s="135"/>
      <c r="L1016" s="121"/>
      <c r="M1016" s="121"/>
      <c r="N1016" s="121"/>
      <c r="O1016" s="121"/>
      <c r="P1016" s="121"/>
      <c r="Q1016" s="131"/>
      <c r="R1016" s="135"/>
      <c r="S1016" s="121"/>
      <c r="T1016" s="121"/>
      <c r="U1016" s="121"/>
      <c r="V1016" s="121"/>
      <c r="W1016" s="121"/>
      <c r="X1016" s="121"/>
      <c r="Y1016" s="121"/>
    </row>
    <row r="1017" ht="15.75" customHeight="1">
      <c r="A1017" s="118"/>
      <c r="B1017" s="119"/>
      <c r="C1017" s="133"/>
      <c r="D1017" s="134"/>
      <c r="E1017" s="120"/>
      <c r="F1017" s="120"/>
      <c r="G1017" s="120"/>
      <c r="H1017" s="121"/>
      <c r="I1017" s="121"/>
      <c r="J1017" s="131"/>
      <c r="K1017" s="135"/>
      <c r="L1017" s="121"/>
      <c r="M1017" s="121"/>
      <c r="N1017" s="121"/>
      <c r="O1017" s="121"/>
      <c r="P1017" s="121"/>
      <c r="Q1017" s="131"/>
      <c r="R1017" s="135"/>
      <c r="S1017" s="121"/>
      <c r="T1017" s="121"/>
      <c r="U1017" s="121"/>
      <c r="V1017" s="121"/>
      <c r="W1017" s="121"/>
      <c r="X1017" s="121"/>
      <c r="Y1017" s="121"/>
    </row>
    <row r="1018" ht="15.75" customHeight="1">
      <c r="A1018" s="118"/>
      <c r="B1018" s="119"/>
      <c r="C1018" s="133"/>
      <c r="D1018" s="134"/>
      <c r="E1018" s="120"/>
      <c r="F1018" s="120"/>
      <c r="G1018" s="120"/>
      <c r="H1018" s="121"/>
      <c r="I1018" s="121"/>
      <c r="J1018" s="131"/>
      <c r="K1018" s="135"/>
      <c r="L1018" s="121"/>
      <c r="M1018" s="121"/>
      <c r="N1018" s="121"/>
      <c r="O1018" s="121"/>
      <c r="P1018" s="121"/>
      <c r="Q1018" s="131"/>
      <c r="R1018" s="135"/>
      <c r="S1018" s="121"/>
      <c r="T1018" s="121"/>
      <c r="U1018" s="121"/>
      <c r="V1018" s="121"/>
      <c r="W1018" s="121"/>
      <c r="X1018" s="121"/>
      <c r="Y1018" s="121"/>
    </row>
    <row r="1019" ht="15.75" customHeight="1">
      <c r="A1019" s="118"/>
      <c r="B1019" s="119"/>
      <c r="C1019" s="133"/>
      <c r="D1019" s="134"/>
      <c r="E1019" s="120"/>
      <c r="F1019" s="120"/>
      <c r="G1019" s="120"/>
      <c r="H1019" s="121"/>
      <c r="I1019" s="121"/>
      <c r="J1019" s="131"/>
      <c r="K1019" s="135"/>
      <c r="L1019" s="121"/>
      <c r="M1019" s="121"/>
      <c r="N1019" s="121"/>
      <c r="O1019" s="121"/>
      <c r="P1019" s="121"/>
      <c r="Q1019" s="131"/>
      <c r="R1019" s="135"/>
      <c r="S1019" s="121"/>
      <c r="T1019" s="121"/>
      <c r="U1019" s="121"/>
      <c r="V1019" s="121"/>
      <c r="W1019" s="121"/>
      <c r="X1019" s="121"/>
      <c r="Y1019" s="121"/>
    </row>
    <row r="1020" ht="15.75" customHeight="1">
      <c r="A1020" s="118"/>
      <c r="B1020" s="119"/>
      <c r="C1020" s="133"/>
      <c r="D1020" s="134"/>
      <c r="E1020" s="120"/>
      <c r="F1020" s="120"/>
      <c r="G1020" s="120"/>
      <c r="H1020" s="121"/>
      <c r="I1020" s="121"/>
      <c r="J1020" s="131"/>
      <c r="K1020" s="135"/>
      <c r="L1020" s="121"/>
      <c r="M1020" s="121"/>
      <c r="N1020" s="121"/>
      <c r="O1020" s="121"/>
      <c r="P1020" s="121"/>
      <c r="Q1020" s="131"/>
      <c r="R1020" s="135"/>
      <c r="S1020" s="121"/>
      <c r="T1020" s="121"/>
      <c r="U1020" s="121"/>
      <c r="V1020" s="121"/>
      <c r="W1020" s="121"/>
      <c r="X1020" s="121"/>
      <c r="Y1020" s="121"/>
    </row>
    <row r="1021" ht="15.75" customHeight="1">
      <c r="A1021" s="118"/>
      <c r="B1021" s="119"/>
      <c r="C1021" s="133"/>
      <c r="D1021" s="134"/>
      <c r="E1021" s="120"/>
      <c r="F1021" s="120"/>
      <c r="G1021" s="120"/>
      <c r="H1021" s="121"/>
      <c r="I1021" s="121"/>
      <c r="J1021" s="131"/>
      <c r="K1021" s="135"/>
      <c r="L1021" s="121"/>
      <c r="M1021" s="121"/>
      <c r="N1021" s="121"/>
      <c r="O1021" s="121"/>
      <c r="P1021" s="121"/>
      <c r="Q1021" s="131"/>
      <c r="R1021" s="135"/>
      <c r="S1021" s="121"/>
      <c r="T1021" s="121"/>
      <c r="U1021" s="121"/>
      <c r="V1021" s="121"/>
      <c r="W1021" s="121"/>
      <c r="X1021" s="121"/>
      <c r="Y1021" s="121"/>
    </row>
    <row r="1022" ht="15.75" customHeight="1">
      <c r="A1022" s="118"/>
      <c r="B1022" s="119"/>
      <c r="C1022" s="133"/>
      <c r="D1022" s="134"/>
      <c r="E1022" s="120"/>
      <c r="F1022" s="120"/>
      <c r="G1022" s="120"/>
      <c r="H1022" s="121"/>
      <c r="I1022" s="121"/>
      <c r="J1022" s="131"/>
      <c r="K1022" s="135"/>
      <c r="L1022" s="121"/>
      <c r="M1022" s="121"/>
      <c r="N1022" s="121"/>
      <c r="O1022" s="121"/>
      <c r="P1022" s="121"/>
      <c r="Q1022" s="131"/>
      <c r="R1022" s="135"/>
      <c r="S1022" s="121"/>
      <c r="T1022" s="121"/>
      <c r="U1022" s="121"/>
      <c r="V1022" s="121"/>
      <c r="W1022" s="121"/>
      <c r="X1022" s="121"/>
      <c r="Y1022" s="121"/>
    </row>
    <row r="1023" ht="15.75" customHeight="1">
      <c r="A1023" s="118"/>
      <c r="B1023" s="119"/>
      <c r="C1023" s="133"/>
      <c r="D1023" s="134"/>
      <c r="E1023" s="120"/>
      <c r="F1023" s="120"/>
      <c r="G1023" s="120"/>
      <c r="H1023" s="121"/>
      <c r="I1023" s="121"/>
      <c r="J1023" s="131"/>
      <c r="K1023" s="135"/>
      <c r="L1023" s="121"/>
      <c r="M1023" s="121"/>
      <c r="N1023" s="121"/>
      <c r="O1023" s="121"/>
      <c r="P1023" s="121"/>
      <c r="Q1023" s="131"/>
      <c r="R1023" s="135"/>
      <c r="S1023" s="121"/>
      <c r="T1023" s="121"/>
      <c r="U1023" s="121"/>
      <c r="V1023" s="121"/>
      <c r="W1023" s="121"/>
      <c r="X1023" s="121"/>
      <c r="Y1023" s="121"/>
    </row>
    <row r="1024" ht="15.75" customHeight="1">
      <c r="A1024" s="118"/>
      <c r="B1024" s="119"/>
      <c r="C1024" s="133"/>
      <c r="D1024" s="134"/>
      <c r="E1024" s="120"/>
      <c r="F1024" s="120"/>
      <c r="G1024" s="120"/>
      <c r="H1024" s="121"/>
      <c r="I1024" s="121"/>
      <c r="J1024" s="131"/>
      <c r="K1024" s="135"/>
      <c r="L1024" s="121"/>
      <c r="M1024" s="121"/>
      <c r="N1024" s="121"/>
      <c r="O1024" s="121"/>
      <c r="P1024" s="121"/>
      <c r="Q1024" s="131"/>
      <c r="R1024" s="135"/>
      <c r="S1024" s="121"/>
      <c r="T1024" s="121"/>
      <c r="U1024" s="121"/>
      <c r="V1024" s="121"/>
      <c r="W1024" s="121"/>
      <c r="X1024" s="121"/>
      <c r="Y1024" s="121"/>
    </row>
    <row r="1025" ht="15.75" customHeight="1">
      <c r="A1025" s="118"/>
      <c r="B1025" s="119"/>
      <c r="C1025" s="133"/>
      <c r="D1025" s="134"/>
      <c r="E1025" s="120"/>
      <c r="F1025" s="120"/>
      <c r="G1025" s="120"/>
      <c r="H1025" s="121"/>
      <c r="I1025" s="121"/>
      <c r="J1025" s="131"/>
      <c r="K1025" s="135"/>
      <c r="L1025" s="121"/>
      <c r="M1025" s="121"/>
      <c r="N1025" s="121"/>
      <c r="O1025" s="121"/>
      <c r="P1025" s="121"/>
      <c r="Q1025" s="131"/>
      <c r="R1025" s="135"/>
      <c r="S1025" s="121"/>
      <c r="T1025" s="121"/>
      <c r="U1025" s="121"/>
      <c r="V1025" s="121"/>
      <c r="W1025" s="121"/>
      <c r="X1025" s="121"/>
      <c r="Y1025" s="121"/>
    </row>
    <row r="1026" ht="15.75" customHeight="1">
      <c r="A1026" s="118"/>
      <c r="B1026" s="119"/>
      <c r="C1026" s="133"/>
      <c r="D1026" s="134"/>
      <c r="E1026" s="120"/>
      <c r="F1026" s="120"/>
      <c r="G1026" s="120"/>
      <c r="H1026" s="121"/>
      <c r="I1026" s="121"/>
      <c r="J1026" s="131"/>
      <c r="K1026" s="135"/>
      <c r="L1026" s="121"/>
      <c r="M1026" s="121"/>
      <c r="N1026" s="121"/>
      <c r="O1026" s="121"/>
      <c r="P1026" s="121"/>
      <c r="Q1026" s="131"/>
      <c r="R1026" s="135"/>
      <c r="S1026" s="121"/>
      <c r="T1026" s="121"/>
      <c r="U1026" s="121"/>
      <c r="V1026" s="121"/>
      <c r="W1026" s="121"/>
      <c r="X1026" s="121"/>
      <c r="Y1026" s="121"/>
    </row>
    <row r="1027" ht="15.75" customHeight="1">
      <c r="A1027" s="118"/>
      <c r="B1027" s="119"/>
      <c r="C1027" s="133"/>
      <c r="D1027" s="134"/>
      <c r="E1027" s="120"/>
      <c r="F1027" s="120"/>
      <c r="G1027" s="120"/>
      <c r="H1027" s="121"/>
      <c r="I1027" s="121"/>
      <c r="J1027" s="131"/>
      <c r="K1027" s="135"/>
      <c r="L1027" s="121"/>
      <c r="M1027" s="121"/>
      <c r="N1027" s="121"/>
      <c r="O1027" s="121"/>
      <c r="P1027" s="121"/>
      <c r="Q1027" s="131"/>
      <c r="R1027" s="135"/>
      <c r="S1027" s="121"/>
      <c r="T1027" s="121"/>
      <c r="U1027" s="121"/>
      <c r="V1027" s="121"/>
      <c r="W1027" s="121"/>
      <c r="X1027" s="121"/>
      <c r="Y1027" s="121"/>
    </row>
    <row r="1028" ht="15.75" customHeight="1">
      <c r="A1028" s="118"/>
      <c r="B1028" s="119"/>
      <c r="C1028" s="133"/>
      <c r="D1028" s="134"/>
      <c r="E1028" s="120"/>
      <c r="F1028" s="120"/>
      <c r="G1028" s="120"/>
      <c r="H1028" s="121"/>
      <c r="I1028" s="121"/>
      <c r="J1028" s="131"/>
      <c r="K1028" s="135"/>
      <c r="L1028" s="121"/>
      <c r="M1028" s="121"/>
      <c r="N1028" s="121"/>
      <c r="O1028" s="121"/>
      <c r="P1028" s="121"/>
      <c r="Q1028" s="131"/>
      <c r="R1028" s="135"/>
      <c r="S1028" s="121"/>
      <c r="T1028" s="121"/>
      <c r="U1028" s="121"/>
      <c r="V1028" s="121"/>
      <c r="W1028" s="121"/>
      <c r="X1028" s="121"/>
      <c r="Y1028" s="121"/>
    </row>
    <row r="1029" ht="15.75" customHeight="1">
      <c r="A1029" s="118"/>
      <c r="B1029" s="119"/>
      <c r="C1029" s="133"/>
      <c r="D1029" s="134"/>
      <c r="E1029" s="120"/>
      <c r="F1029" s="120"/>
      <c r="G1029" s="120"/>
      <c r="H1029" s="121"/>
      <c r="I1029" s="121"/>
      <c r="J1029" s="131"/>
      <c r="K1029" s="135"/>
      <c r="L1029" s="121"/>
      <c r="M1029" s="121"/>
      <c r="N1029" s="121"/>
      <c r="O1029" s="121"/>
      <c r="P1029" s="121"/>
      <c r="Q1029" s="131"/>
      <c r="R1029" s="135"/>
      <c r="S1029" s="121"/>
      <c r="T1029" s="121"/>
      <c r="U1029" s="121"/>
      <c r="V1029" s="121"/>
      <c r="W1029" s="121"/>
      <c r="X1029" s="121"/>
      <c r="Y1029" s="121"/>
    </row>
    <row r="1030" ht="15.75" customHeight="1">
      <c r="A1030" s="118"/>
      <c r="B1030" s="119"/>
      <c r="C1030" s="133"/>
      <c r="D1030" s="134"/>
      <c r="E1030" s="120"/>
      <c r="F1030" s="120"/>
      <c r="G1030" s="120"/>
      <c r="H1030" s="121"/>
      <c r="I1030" s="121"/>
      <c r="J1030" s="131"/>
      <c r="K1030" s="135"/>
      <c r="L1030" s="121"/>
      <c r="M1030" s="121"/>
      <c r="N1030" s="121"/>
      <c r="O1030" s="121"/>
      <c r="P1030" s="121"/>
      <c r="Q1030" s="131"/>
      <c r="R1030" s="135"/>
      <c r="S1030" s="121"/>
      <c r="T1030" s="121"/>
      <c r="U1030" s="121"/>
      <c r="V1030" s="121"/>
      <c r="W1030" s="121"/>
      <c r="X1030" s="121"/>
      <c r="Y1030" s="121"/>
    </row>
    <row r="1031" ht="15.75" customHeight="1">
      <c r="A1031" s="118"/>
      <c r="B1031" s="119"/>
      <c r="C1031" s="133"/>
      <c r="D1031" s="134"/>
      <c r="E1031" s="120"/>
      <c r="F1031" s="120"/>
      <c r="G1031" s="120"/>
      <c r="H1031" s="121"/>
      <c r="I1031" s="121"/>
      <c r="J1031" s="131"/>
      <c r="K1031" s="135"/>
      <c r="L1031" s="121"/>
      <c r="M1031" s="121"/>
      <c r="N1031" s="121"/>
      <c r="O1031" s="121"/>
      <c r="P1031" s="121"/>
      <c r="Q1031" s="131"/>
      <c r="R1031" s="135"/>
      <c r="S1031" s="121"/>
      <c r="T1031" s="121"/>
      <c r="U1031" s="121"/>
      <c r="V1031" s="121"/>
      <c r="W1031" s="121"/>
      <c r="X1031" s="121"/>
      <c r="Y1031" s="121"/>
    </row>
    <row r="1032" ht="15.75" customHeight="1">
      <c r="A1032" s="118"/>
      <c r="B1032" s="119"/>
      <c r="C1032" s="133"/>
      <c r="D1032" s="134"/>
      <c r="E1032" s="120"/>
      <c r="F1032" s="120"/>
      <c r="G1032" s="120"/>
      <c r="H1032" s="121"/>
      <c r="I1032" s="121"/>
      <c r="J1032" s="131"/>
      <c r="K1032" s="135"/>
      <c r="L1032" s="121"/>
      <c r="M1032" s="121"/>
      <c r="N1032" s="121"/>
      <c r="O1032" s="121"/>
      <c r="P1032" s="121"/>
      <c r="Q1032" s="131"/>
      <c r="R1032" s="135"/>
      <c r="S1032" s="121"/>
      <c r="T1032" s="121"/>
      <c r="U1032" s="121"/>
      <c r="V1032" s="121"/>
      <c r="W1032" s="121"/>
      <c r="X1032" s="121"/>
      <c r="Y1032" s="121"/>
    </row>
    <row r="1033" ht="15.75" customHeight="1">
      <c r="A1033" s="118"/>
      <c r="B1033" s="119"/>
      <c r="C1033" s="133"/>
      <c r="D1033" s="134"/>
      <c r="E1033" s="120"/>
      <c r="F1033" s="120"/>
      <c r="G1033" s="120"/>
      <c r="H1033" s="121"/>
      <c r="I1033" s="121"/>
      <c r="J1033" s="131"/>
      <c r="K1033" s="135"/>
      <c r="L1033" s="121"/>
      <c r="M1033" s="121"/>
      <c r="N1033" s="121"/>
      <c r="O1033" s="121"/>
      <c r="P1033" s="121"/>
      <c r="Q1033" s="131"/>
      <c r="R1033" s="135"/>
      <c r="S1033" s="121"/>
      <c r="T1033" s="121"/>
      <c r="U1033" s="121"/>
      <c r="V1033" s="121"/>
      <c r="W1033" s="121"/>
      <c r="X1033" s="121"/>
      <c r="Y1033" s="121"/>
    </row>
    <row r="1034" ht="15.75" customHeight="1">
      <c r="A1034" s="118"/>
      <c r="B1034" s="119"/>
      <c r="C1034" s="133"/>
      <c r="D1034" s="134"/>
      <c r="E1034" s="120"/>
      <c r="F1034" s="120"/>
      <c r="G1034" s="120"/>
      <c r="H1034" s="121"/>
      <c r="I1034" s="121"/>
      <c r="J1034" s="131"/>
      <c r="K1034" s="135"/>
      <c r="L1034" s="121"/>
      <c r="M1034" s="121"/>
      <c r="N1034" s="121"/>
      <c r="O1034" s="121"/>
      <c r="P1034" s="121"/>
      <c r="Q1034" s="131"/>
      <c r="R1034" s="135"/>
      <c r="S1034" s="121"/>
      <c r="T1034" s="121"/>
      <c r="U1034" s="121"/>
      <c r="V1034" s="121"/>
      <c r="W1034" s="121"/>
      <c r="X1034" s="121"/>
      <c r="Y1034" s="121"/>
    </row>
    <row r="1035" ht="15.75" customHeight="1">
      <c r="A1035" s="118"/>
      <c r="B1035" s="119"/>
      <c r="C1035" s="133"/>
      <c r="D1035" s="134"/>
      <c r="E1035" s="120"/>
      <c r="F1035" s="120"/>
      <c r="G1035" s="120"/>
      <c r="H1035" s="121"/>
      <c r="I1035" s="121"/>
      <c r="J1035" s="131"/>
      <c r="K1035" s="135"/>
      <c r="L1035" s="121"/>
      <c r="M1035" s="121"/>
      <c r="N1035" s="121"/>
      <c r="O1035" s="121"/>
      <c r="P1035" s="121"/>
      <c r="Q1035" s="131"/>
      <c r="R1035" s="135"/>
      <c r="S1035" s="121"/>
      <c r="T1035" s="121"/>
      <c r="U1035" s="121"/>
      <c r="V1035" s="121"/>
      <c r="W1035" s="121"/>
      <c r="X1035" s="121"/>
      <c r="Y1035" s="121"/>
    </row>
    <row r="1036" ht="15.75" customHeight="1">
      <c r="A1036" s="118"/>
      <c r="B1036" s="119"/>
      <c r="C1036" s="133"/>
      <c r="D1036" s="134"/>
      <c r="E1036" s="120"/>
      <c r="F1036" s="120"/>
      <c r="G1036" s="120"/>
      <c r="H1036" s="121"/>
      <c r="I1036" s="121"/>
      <c r="J1036" s="131"/>
      <c r="K1036" s="135"/>
      <c r="L1036" s="121"/>
      <c r="M1036" s="121"/>
      <c r="N1036" s="121"/>
      <c r="O1036" s="121"/>
      <c r="P1036" s="121"/>
      <c r="Q1036" s="131"/>
      <c r="R1036" s="135"/>
      <c r="S1036" s="121"/>
      <c r="T1036" s="121"/>
      <c r="U1036" s="121"/>
      <c r="V1036" s="121"/>
      <c r="W1036" s="121"/>
      <c r="X1036" s="121"/>
      <c r="Y1036" s="121"/>
    </row>
    <row r="1037" ht="15.75" customHeight="1">
      <c r="A1037" s="118"/>
      <c r="B1037" s="119"/>
      <c r="C1037" s="133"/>
      <c r="D1037" s="134"/>
      <c r="E1037" s="120"/>
      <c r="F1037" s="120"/>
      <c r="G1037" s="120"/>
      <c r="H1037" s="121"/>
      <c r="I1037" s="121"/>
      <c r="J1037" s="131"/>
      <c r="K1037" s="135"/>
      <c r="L1037" s="121"/>
      <c r="M1037" s="121"/>
      <c r="N1037" s="121"/>
      <c r="O1037" s="121"/>
      <c r="P1037" s="121"/>
      <c r="Q1037" s="131"/>
      <c r="R1037" s="135"/>
      <c r="S1037" s="121"/>
      <c r="T1037" s="121"/>
      <c r="U1037" s="121"/>
      <c r="V1037" s="121"/>
      <c r="W1037" s="121"/>
      <c r="X1037" s="121"/>
      <c r="Y1037" s="121"/>
    </row>
    <row r="1038" ht="15.75" customHeight="1">
      <c r="A1038" s="118"/>
      <c r="B1038" s="119"/>
      <c r="C1038" s="133"/>
      <c r="D1038" s="134"/>
      <c r="E1038" s="120"/>
      <c r="F1038" s="120"/>
      <c r="G1038" s="120"/>
      <c r="H1038" s="121"/>
      <c r="I1038" s="121"/>
      <c r="J1038" s="131"/>
      <c r="K1038" s="135"/>
      <c r="L1038" s="121"/>
      <c r="M1038" s="121"/>
      <c r="N1038" s="121"/>
      <c r="O1038" s="121"/>
      <c r="P1038" s="121"/>
      <c r="Q1038" s="131"/>
      <c r="R1038" s="135"/>
      <c r="S1038" s="121"/>
      <c r="T1038" s="121"/>
      <c r="U1038" s="121"/>
      <c r="V1038" s="121"/>
      <c r="W1038" s="121"/>
      <c r="X1038" s="121"/>
      <c r="Y1038" s="121"/>
    </row>
    <row r="1039" ht="15.75" customHeight="1">
      <c r="A1039" s="118"/>
      <c r="B1039" s="119"/>
      <c r="C1039" s="133"/>
      <c r="D1039" s="134"/>
      <c r="E1039" s="120"/>
      <c r="F1039" s="120"/>
      <c r="G1039" s="120"/>
      <c r="H1039" s="121"/>
      <c r="I1039" s="121"/>
      <c r="J1039" s="131"/>
      <c r="K1039" s="135"/>
      <c r="L1039" s="121"/>
      <c r="M1039" s="121"/>
      <c r="N1039" s="121"/>
      <c r="O1039" s="121"/>
      <c r="P1039" s="121"/>
      <c r="Q1039" s="131"/>
      <c r="R1039" s="135"/>
      <c r="S1039" s="121"/>
      <c r="T1039" s="121"/>
      <c r="U1039" s="121"/>
      <c r="V1039" s="121"/>
      <c r="W1039" s="121"/>
      <c r="X1039" s="121"/>
      <c r="Y1039" s="121"/>
    </row>
    <row r="1040" ht="15.75" customHeight="1">
      <c r="A1040" s="118"/>
      <c r="B1040" s="119"/>
      <c r="C1040" s="133"/>
      <c r="D1040" s="134"/>
      <c r="E1040" s="120"/>
      <c r="F1040" s="120"/>
      <c r="G1040" s="120"/>
      <c r="H1040" s="121"/>
      <c r="I1040" s="121"/>
      <c r="J1040" s="131"/>
      <c r="K1040" s="135"/>
      <c r="L1040" s="121"/>
      <c r="M1040" s="121"/>
      <c r="N1040" s="121"/>
      <c r="O1040" s="121"/>
      <c r="P1040" s="121"/>
      <c r="Q1040" s="131"/>
      <c r="R1040" s="135"/>
      <c r="S1040" s="121"/>
      <c r="T1040" s="121"/>
      <c r="U1040" s="121"/>
      <c r="V1040" s="121"/>
      <c r="W1040" s="121"/>
      <c r="X1040" s="121"/>
      <c r="Y1040" s="121"/>
    </row>
    <row r="1041" ht="15.75" customHeight="1">
      <c r="A1041" s="118"/>
      <c r="B1041" s="119"/>
      <c r="C1041" s="133"/>
      <c r="D1041" s="134"/>
      <c r="E1041" s="120"/>
      <c r="F1041" s="120"/>
      <c r="G1041" s="120"/>
      <c r="H1041" s="121"/>
      <c r="I1041" s="121"/>
      <c r="J1041" s="131"/>
      <c r="K1041" s="135"/>
      <c r="L1041" s="121"/>
      <c r="M1041" s="121"/>
      <c r="N1041" s="121"/>
      <c r="O1041" s="121"/>
      <c r="P1041" s="121"/>
      <c r="Q1041" s="131"/>
      <c r="R1041" s="135"/>
      <c r="S1041" s="121"/>
      <c r="T1041" s="121"/>
      <c r="U1041" s="121"/>
      <c r="V1041" s="121"/>
      <c r="W1041" s="121"/>
      <c r="X1041" s="121"/>
      <c r="Y1041" s="121"/>
    </row>
    <row r="1042" ht="15.75" customHeight="1">
      <c r="A1042" s="118"/>
      <c r="B1042" s="119"/>
      <c r="C1042" s="133"/>
      <c r="D1042" s="134"/>
      <c r="E1042" s="120"/>
      <c r="F1042" s="120"/>
      <c r="G1042" s="120"/>
      <c r="H1042" s="121"/>
      <c r="I1042" s="121"/>
      <c r="J1042" s="131"/>
      <c r="K1042" s="135"/>
      <c r="L1042" s="121"/>
      <c r="M1042" s="121"/>
      <c r="N1042" s="121"/>
      <c r="O1042" s="121"/>
      <c r="P1042" s="121"/>
      <c r="Q1042" s="131"/>
      <c r="R1042" s="135"/>
      <c r="S1042" s="121"/>
      <c r="T1042" s="121"/>
      <c r="U1042" s="121"/>
      <c r="V1042" s="121"/>
      <c r="W1042" s="121"/>
      <c r="X1042" s="121"/>
      <c r="Y1042" s="121"/>
    </row>
    <row r="1043" ht="15.75" customHeight="1">
      <c r="A1043" s="118"/>
      <c r="B1043" s="119"/>
      <c r="C1043" s="133"/>
      <c r="D1043" s="134"/>
      <c r="E1043" s="120"/>
      <c r="F1043" s="120"/>
      <c r="G1043" s="120"/>
      <c r="H1043" s="121"/>
      <c r="I1043" s="121"/>
      <c r="J1043" s="131"/>
      <c r="K1043" s="135"/>
      <c r="L1043" s="121"/>
      <c r="M1043" s="121"/>
      <c r="N1043" s="121"/>
      <c r="O1043" s="121"/>
      <c r="P1043" s="121"/>
      <c r="Q1043" s="131"/>
      <c r="R1043" s="135"/>
      <c r="S1043" s="121"/>
      <c r="T1043" s="121"/>
      <c r="U1043" s="121"/>
      <c r="V1043" s="121"/>
      <c r="W1043" s="121"/>
      <c r="X1043" s="121"/>
      <c r="Y1043" s="121"/>
    </row>
    <row r="1044" ht="15.75" customHeight="1">
      <c r="A1044" s="118"/>
      <c r="B1044" s="119"/>
      <c r="C1044" s="133"/>
      <c r="D1044" s="134"/>
      <c r="E1044" s="120"/>
      <c r="F1044" s="120"/>
      <c r="G1044" s="120"/>
      <c r="H1044" s="121"/>
      <c r="I1044" s="121"/>
      <c r="J1044" s="131"/>
      <c r="K1044" s="135"/>
      <c r="L1044" s="121"/>
      <c r="M1044" s="121"/>
      <c r="N1044" s="121"/>
      <c r="O1044" s="121"/>
      <c r="P1044" s="121"/>
      <c r="Q1044" s="131"/>
      <c r="R1044" s="135"/>
      <c r="S1044" s="121"/>
      <c r="T1044" s="121"/>
      <c r="U1044" s="121"/>
      <c r="V1044" s="121"/>
      <c r="W1044" s="121"/>
      <c r="X1044" s="121"/>
      <c r="Y1044" s="121"/>
    </row>
    <row r="1045" ht="15.75" customHeight="1">
      <c r="A1045" s="118"/>
      <c r="B1045" s="119"/>
      <c r="C1045" s="133"/>
      <c r="D1045" s="134"/>
      <c r="E1045" s="120"/>
      <c r="F1045" s="120"/>
      <c r="G1045" s="120"/>
      <c r="H1045" s="121"/>
      <c r="I1045" s="121"/>
      <c r="J1045" s="131"/>
      <c r="K1045" s="135"/>
      <c r="L1045" s="121"/>
      <c r="M1045" s="121"/>
      <c r="N1045" s="121"/>
      <c r="O1045" s="121"/>
      <c r="P1045" s="121"/>
      <c r="Q1045" s="131"/>
      <c r="R1045" s="135"/>
      <c r="S1045" s="121"/>
      <c r="T1045" s="121"/>
      <c r="U1045" s="121"/>
      <c r="V1045" s="121"/>
      <c r="W1045" s="121"/>
      <c r="X1045" s="121"/>
      <c r="Y1045" s="121"/>
    </row>
    <row r="1046" ht="15.75" customHeight="1">
      <c r="A1046" s="118"/>
      <c r="B1046" s="119"/>
      <c r="C1046" s="133"/>
      <c r="D1046" s="134"/>
      <c r="E1046" s="120"/>
      <c r="F1046" s="120"/>
      <c r="G1046" s="120"/>
      <c r="H1046" s="121"/>
      <c r="I1046" s="121"/>
      <c r="J1046" s="131"/>
      <c r="K1046" s="135"/>
      <c r="L1046" s="121"/>
      <c r="M1046" s="121"/>
      <c r="N1046" s="121"/>
      <c r="O1046" s="121"/>
      <c r="P1046" s="121"/>
      <c r="Q1046" s="131"/>
      <c r="R1046" s="135"/>
      <c r="S1046" s="121"/>
      <c r="T1046" s="121"/>
      <c r="U1046" s="121"/>
      <c r="V1046" s="121"/>
      <c r="W1046" s="121"/>
      <c r="X1046" s="121"/>
      <c r="Y1046" s="121"/>
    </row>
    <row r="1047" ht="15.75" customHeight="1">
      <c r="A1047" s="118"/>
      <c r="B1047" s="119"/>
      <c r="C1047" s="133"/>
      <c r="D1047" s="134"/>
      <c r="E1047" s="120"/>
      <c r="F1047" s="120"/>
      <c r="G1047" s="120"/>
      <c r="H1047" s="121"/>
      <c r="I1047" s="121"/>
      <c r="J1047" s="131"/>
      <c r="K1047" s="135"/>
      <c r="L1047" s="121"/>
      <c r="M1047" s="121"/>
      <c r="N1047" s="121"/>
      <c r="O1047" s="121"/>
      <c r="P1047" s="121"/>
      <c r="Q1047" s="131"/>
      <c r="R1047" s="135"/>
      <c r="S1047" s="121"/>
      <c r="T1047" s="121"/>
      <c r="U1047" s="121"/>
      <c r="V1047" s="121"/>
      <c r="W1047" s="121"/>
      <c r="X1047" s="121"/>
      <c r="Y1047" s="121"/>
    </row>
    <row r="1048" ht="15.75" customHeight="1">
      <c r="A1048" s="118"/>
      <c r="B1048" s="119"/>
      <c r="C1048" s="133"/>
      <c r="D1048" s="134"/>
      <c r="E1048" s="120"/>
      <c r="F1048" s="120"/>
      <c r="G1048" s="120"/>
      <c r="H1048" s="121"/>
      <c r="I1048" s="121"/>
      <c r="J1048" s="131"/>
      <c r="K1048" s="135"/>
      <c r="L1048" s="121"/>
      <c r="M1048" s="121"/>
      <c r="N1048" s="121"/>
      <c r="O1048" s="121"/>
      <c r="P1048" s="121"/>
      <c r="Q1048" s="131"/>
      <c r="R1048" s="135"/>
      <c r="S1048" s="121"/>
      <c r="T1048" s="121"/>
      <c r="U1048" s="121"/>
      <c r="V1048" s="121"/>
      <c r="W1048" s="121"/>
      <c r="X1048" s="121"/>
      <c r="Y1048" s="121"/>
    </row>
    <row r="1049" ht="15.75" customHeight="1">
      <c r="A1049" s="118"/>
      <c r="B1049" s="119"/>
      <c r="C1049" s="133"/>
      <c r="D1049" s="134"/>
      <c r="E1049" s="120"/>
      <c r="F1049" s="120"/>
      <c r="G1049" s="120"/>
      <c r="H1049" s="121"/>
      <c r="I1049" s="121"/>
      <c r="J1049" s="131"/>
      <c r="K1049" s="135"/>
      <c r="L1049" s="121"/>
      <c r="M1049" s="121"/>
      <c r="N1049" s="121"/>
      <c r="O1049" s="121"/>
      <c r="P1049" s="121"/>
      <c r="Q1049" s="131"/>
      <c r="R1049" s="135"/>
      <c r="S1049" s="121"/>
      <c r="T1049" s="121"/>
      <c r="U1049" s="121"/>
      <c r="V1049" s="121"/>
      <c r="W1049" s="121"/>
      <c r="X1049" s="121"/>
      <c r="Y1049" s="121"/>
    </row>
    <row r="1050" ht="15.75" customHeight="1">
      <c r="A1050" s="118"/>
      <c r="B1050" s="119"/>
      <c r="C1050" s="133"/>
      <c r="D1050" s="134"/>
      <c r="E1050" s="120"/>
      <c r="F1050" s="120"/>
      <c r="G1050" s="120"/>
      <c r="H1050" s="121"/>
      <c r="I1050" s="121"/>
      <c r="J1050" s="131"/>
      <c r="K1050" s="135"/>
      <c r="L1050" s="121"/>
      <c r="M1050" s="121"/>
      <c r="N1050" s="121"/>
      <c r="O1050" s="121"/>
      <c r="P1050" s="121"/>
      <c r="Q1050" s="131"/>
      <c r="R1050" s="135"/>
      <c r="S1050" s="121"/>
      <c r="T1050" s="121"/>
      <c r="U1050" s="121"/>
      <c r="V1050" s="121"/>
      <c r="W1050" s="121"/>
      <c r="X1050" s="121"/>
      <c r="Y1050" s="121"/>
    </row>
    <row r="1051" ht="15.75" customHeight="1">
      <c r="A1051" s="118"/>
      <c r="B1051" s="119"/>
      <c r="C1051" s="133"/>
      <c r="D1051" s="134"/>
      <c r="E1051" s="120"/>
      <c r="F1051" s="120"/>
      <c r="G1051" s="120"/>
      <c r="H1051" s="121"/>
      <c r="I1051" s="121"/>
      <c r="J1051" s="131"/>
      <c r="K1051" s="135"/>
      <c r="L1051" s="121"/>
      <c r="M1051" s="121"/>
      <c r="N1051" s="121"/>
      <c r="O1051" s="121"/>
      <c r="P1051" s="121"/>
      <c r="Q1051" s="131"/>
      <c r="R1051" s="135"/>
      <c r="S1051" s="121"/>
      <c r="T1051" s="121"/>
      <c r="U1051" s="121"/>
      <c r="V1051" s="121"/>
      <c r="W1051" s="121"/>
      <c r="X1051" s="121"/>
      <c r="Y1051" s="121"/>
    </row>
    <row r="1052" ht="15.75" customHeight="1">
      <c r="A1052" s="118"/>
      <c r="B1052" s="119"/>
      <c r="C1052" s="133"/>
      <c r="D1052" s="134"/>
      <c r="E1052" s="120"/>
      <c r="F1052" s="120"/>
      <c r="G1052" s="120"/>
      <c r="H1052" s="121"/>
      <c r="I1052" s="121"/>
      <c r="J1052" s="131"/>
      <c r="K1052" s="135"/>
      <c r="L1052" s="121"/>
      <c r="M1052" s="121"/>
      <c r="N1052" s="121"/>
      <c r="O1052" s="121"/>
      <c r="P1052" s="121"/>
      <c r="Q1052" s="131"/>
      <c r="R1052" s="135"/>
      <c r="S1052" s="121"/>
      <c r="T1052" s="121"/>
      <c r="U1052" s="121"/>
      <c r="V1052" s="121"/>
      <c r="W1052" s="121"/>
      <c r="X1052" s="121"/>
      <c r="Y1052" s="121"/>
    </row>
    <row r="1053" ht="15.75" customHeight="1">
      <c r="A1053" s="118"/>
      <c r="B1053" s="119"/>
      <c r="C1053" s="133"/>
      <c r="D1053" s="134"/>
      <c r="E1053" s="120"/>
      <c r="F1053" s="120"/>
      <c r="G1053" s="120"/>
      <c r="H1053" s="121"/>
      <c r="I1053" s="121"/>
      <c r="J1053" s="131"/>
      <c r="K1053" s="135"/>
      <c r="L1053" s="121"/>
      <c r="M1053" s="121"/>
      <c r="N1053" s="121"/>
      <c r="O1053" s="121"/>
      <c r="P1053" s="121"/>
      <c r="Q1053" s="131"/>
      <c r="R1053" s="135"/>
      <c r="S1053" s="121"/>
      <c r="T1053" s="121"/>
      <c r="U1053" s="121"/>
      <c r="V1053" s="121"/>
      <c r="W1053" s="121"/>
      <c r="X1053" s="121"/>
      <c r="Y1053" s="121"/>
    </row>
    <row r="1054" ht="15.75" customHeight="1">
      <c r="A1054" s="118"/>
      <c r="B1054" s="119"/>
      <c r="C1054" s="133"/>
      <c r="D1054" s="134"/>
      <c r="E1054" s="120"/>
      <c r="F1054" s="120"/>
      <c r="G1054" s="120"/>
      <c r="H1054" s="121"/>
      <c r="I1054" s="121"/>
      <c r="J1054" s="131"/>
      <c r="K1054" s="135"/>
      <c r="L1054" s="121"/>
      <c r="M1054" s="121"/>
      <c r="N1054" s="121"/>
      <c r="O1054" s="121"/>
      <c r="P1054" s="121"/>
      <c r="Q1054" s="131"/>
      <c r="R1054" s="135"/>
      <c r="S1054" s="121"/>
      <c r="T1054" s="121"/>
      <c r="U1054" s="121"/>
      <c r="V1054" s="121"/>
      <c r="W1054" s="121"/>
      <c r="X1054" s="121"/>
      <c r="Y1054" s="121"/>
    </row>
    <row r="1055" ht="15.75" customHeight="1">
      <c r="A1055" s="118"/>
      <c r="B1055" s="119"/>
      <c r="C1055" s="133"/>
      <c r="D1055" s="134"/>
      <c r="E1055" s="120"/>
      <c r="F1055" s="120"/>
      <c r="G1055" s="120"/>
      <c r="H1055" s="121"/>
      <c r="I1055" s="121"/>
      <c r="J1055" s="131"/>
      <c r="K1055" s="135"/>
      <c r="L1055" s="121"/>
      <c r="M1055" s="121"/>
      <c r="N1055" s="121"/>
      <c r="O1055" s="121"/>
      <c r="P1055" s="121"/>
      <c r="Q1055" s="131"/>
      <c r="R1055" s="135"/>
      <c r="S1055" s="121"/>
      <c r="T1055" s="121"/>
      <c r="U1055" s="121"/>
      <c r="V1055" s="121"/>
      <c r="W1055" s="121"/>
      <c r="X1055" s="121"/>
      <c r="Y1055" s="121"/>
    </row>
    <row r="1056" ht="15.75" customHeight="1">
      <c r="A1056" s="118"/>
      <c r="B1056" s="119"/>
      <c r="C1056" s="133"/>
      <c r="D1056" s="134"/>
      <c r="E1056" s="120"/>
      <c r="F1056" s="120"/>
      <c r="G1056" s="120"/>
      <c r="H1056" s="121"/>
      <c r="I1056" s="121"/>
      <c r="J1056" s="131"/>
      <c r="K1056" s="135"/>
      <c r="L1056" s="121"/>
      <c r="M1056" s="121"/>
      <c r="N1056" s="121"/>
      <c r="O1056" s="121"/>
      <c r="P1056" s="121"/>
      <c r="Q1056" s="131"/>
      <c r="R1056" s="135"/>
      <c r="S1056" s="121"/>
      <c r="T1056" s="121"/>
      <c r="U1056" s="121"/>
      <c r="V1056" s="121"/>
      <c r="W1056" s="121"/>
      <c r="X1056" s="121"/>
      <c r="Y1056" s="121"/>
    </row>
    <row r="1057" ht="15.75" customHeight="1">
      <c r="A1057" s="118"/>
      <c r="B1057" s="119"/>
      <c r="C1057" s="133"/>
      <c r="D1057" s="134"/>
      <c r="E1057" s="120"/>
      <c r="F1057" s="120"/>
      <c r="G1057" s="120"/>
      <c r="H1057" s="121"/>
      <c r="I1057" s="121"/>
      <c r="J1057" s="131"/>
      <c r="K1057" s="135"/>
      <c r="L1057" s="121"/>
      <c r="M1057" s="121"/>
      <c r="N1057" s="121"/>
      <c r="O1057" s="121"/>
      <c r="P1057" s="121"/>
      <c r="Q1057" s="131"/>
      <c r="R1057" s="135"/>
      <c r="S1057" s="121"/>
      <c r="T1057" s="121"/>
      <c r="U1057" s="121"/>
      <c r="V1057" s="121"/>
      <c r="W1057" s="121"/>
      <c r="X1057" s="121"/>
      <c r="Y1057" s="121"/>
    </row>
    <row r="1058" ht="15.75" customHeight="1">
      <c r="A1058" s="118"/>
      <c r="B1058" s="119"/>
      <c r="C1058" s="133"/>
      <c r="D1058" s="134"/>
      <c r="E1058" s="120"/>
      <c r="F1058" s="120"/>
      <c r="G1058" s="120"/>
      <c r="H1058" s="121"/>
      <c r="I1058" s="121"/>
      <c r="J1058" s="131"/>
      <c r="K1058" s="135"/>
      <c r="L1058" s="121"/>
      <c r="M1058" s="121"/>
      <c r="N1058" s="121"/>
      <c r="O1058" s="121"/>
      <c r="P1058" s="121"/>
      <c r="Q1058" s="131"/>
      <c r="R1058" s="135"/>
      <c r="S1058" s="121"/>
      <c r="T1058" s="121"/>
      <c r="U1058" s="121"/>
      <c r="V1058" s="121"/>
      <c r="W1058" s="121"/>
      <c r="X1058" s="121"/>
      <c r="Y1058" s="121"/>
    </row>
    <row r="1059" ht="15.75" customHeight="1">
      <c r="A1059" s="118"/>
      <c r="B1059" s="119"/>
      <c r="C1059" s="133"/>
      <c r="D1059" s="134"/>
      <c r="E1059" s="120"/>
      <c r="F1059" s="120"/>
      <c r="G1059" s="120"/>
      <c r="H1059" s="121"/>
      <c r="I1059" s="121"/>
      <c r="J1059" s="131"/>
      <c r="K1059" s="135"/>
      <c r="L1059" s="121"/>
      <c r="M1059" s="121"/>
      <c r="N1059" s="121"/>
      <c r="O1059" s="121"/>
      <c r="P1059" s="121"/>
      <c r="Q1059" s="131"/>
      <c r="R1059" s="135"/>
      <c r="S1059" s="121"/>
      <c r="T1059" s="121"/>
      <c r="U1059" s="121"/>
      <c r="V1059" s="121"/>
      <c r="W1059" s="121"/>
      <c r="X1059" s="121"/>
      <c r="Y1059" s="121"/>
    </row>
    <row r="1060" ht="15.75" customHeight="1">
      <c r="A1060" s="118"/>
      <c r="B1060" s="119"/>
      <c r="C1060" s="133"/>
      <c r="D1060" s="134"/>
      <c r="E1060" s="120"/>
      <c r="F1060" s="120"/>
      <c r="G1060" s="120"/>
      <c r="H1060" s="121"/>
      <c r="I1060" s="121"/>
      <c r="J1060" s="131"/>
      <c r="K1060" s="135"/>
      <c r="L1060" s="121"/>
      <c r="M1060" s="121"/>
      <c r="N1060" s="121"/>
      <c r="O1060" s="121"/>
      <c r="P1060" s="121"/>
      <c r="Q1060" s="131"/>
      <c r="R1060" s="135"/>
      <c r="S1060" s="121"/>
      <c r="T1060" s="121"/>
      <c r="U1060" s="121"/>
      <c r="V1060" s="121"/>
      <c r="W1060" s="121"/>
      <c r="X1060" s="121"/>
      <c r="Y1060" s="121"/>
    </row>
    <row r="1061" ht="15.75" customHeight="1">
      <c r="A1061" s="118"/>
      <c r="B1061" s="119"/>
      <c r="C1061" s="133"/>
      <c r="D1061" s="134"/>
      <c r="E1061" s="120"/>
      <c r="F1061" s="120"/>
      <c r="G1061" s="120"/>
      <c r="H1061" s="121"/>
      <c r="I1061" s="121"/>
      <c r="J1061" s="131"/>
      <c r="K1061" s="135"/>
      <c r="L1061" s="121"/>
      <c r="M1061" s="121"/>
      <c r="N1061" s="121"/>
      <c r="O1061" s="121"/>
      <c r="P1061" s="121"/>
      <c r="Q1061" s="131"/>
      <c r="R1061" s="135"/>
      <c r="S1061" s="121"/>
      <c r="T1061" s="121"/>
      <c r="U1061" s="121"/>
      <c r="V1061" s="121"/>
      <c r="W1061" s="121"/>
      <c r="X1061" s="121"/>
      <c r="Y1061" s="121"/>
    </row>
    <row r="1062" ht="15.75" customHeight="1">
      <c r="A1062" s="118"/>
      <c r="B1062" s="119"/>
      <c r="C1062" s="133"/>
      <c r="D1062" s="134"/>
      <c r="E1062" s="120"/>
      <c r="F1062" s="120"/>
      <c r="G1062" s="120"/>
      <c r="H1062" s="121"/>
      <c r="I1062" s="121"/>
      <c r="J1062" s="131"/>
      <c r="K1062" s="135"/>
      <c r="L1062" s="121"/>
      <c r="M1062" s="121"/>
      <c r="N1062" s="121"/>
      <c r="O1062" s="121"/>
      <c r="P1062" s="121"/>
      <c r="Q1062" s="131"/>
      <c r="R1062" s="135"/>
      <c r="S1062" s="121"/>
      <c r="T1062" s="121"/>
      <c r="U1062" s="121"/>
      <c r="V1062" s="121"/>
      <c r="W1062" s="121"/>
      <c r="X1062" s="121"/>
      <c r="Y1062" s="121"/>
    </row>
    <row r="1063" ht="15.75" customHeight="1">
      <c r="A1063" s="118"/>
      <c r="B1063" s="119"/>
      <c r="C1063" s="133"/>
      <c r="D1063" s="134"/>
      <c r="E1063" s="120"/>
      <c r="F1063" s="120"/>
      <c r="G1063" s="120"/>
      <c r="H1063" s="121"/>
      <c r="I1063" s="121"/>
      <c r="J1063" s="131"/>
      <c r="K1063" s="135"/>
      <c r="L1063" s="121"/>
      <c r="M1063" s="121"/>
      <c r="N1063" s="121"/>
      <c r="O1063" s="121"/>
      <c r="P1063" s="121"/>
      <c r="Q1063" s="131"/>
      <c r="R1063" s="135"/>
      <c r="S1063" s="121"/>
      <c r="T1063" s="121"/>
      <c r="U1063" s="121"/>
      <c r="V1063" s="121"/>
      <c r="W1063" s="121"/>
      <c r="X1063" s="121"/>
      <c r="Y1063" s="121"/>
    </row>
    <row r="1064" ht="15.75" customHeight="1">
      <c r="A1064" s="118"/>
      <c r="B1064" s="119"/>
      <c r="C1064" s="133"/>
      <c r="D1064" s="134"/>
      <c r="E1064" s="120"/>
      <c r="F1064" s="120"/>
      <c r="G1064" s="120"/>
      <c r="H1064" s="121"/>
      <c r="I1064" s="121"/>
      <c r="J1064" s="131"/>
      <c r="K1064" s="135"/>
      <c r="L1064" s="121"/>
      <c r="M1064" s="121"/>
      <c r="N1064" s="121"/>
      <c r="O1064" s="121"/>
      <c r="P1064" s="121"/>
      <c r="Q1064" s="131"/>
      <c r="R1064" s="135"/>
      <c r="S1064" s="121"/>
      <c r="T1064" s="121"/>
      <c r="U1064" s="121"/>
      <c r="V1064" s="121"/>
      <c r="W1064" s="121"/>
      <c r="X1064" s="121"/>
      <c r="Y1064" s="121"/>
    </row>
    <row r="1065" ht="15.75" customHeight="1">
      <c r="A1065" s="118"/>
      <c r="B1065" s="119"/>
      <c r="C1065" s="133"/>
      <c r="D1065" s="134"/>
      <c r="E1065" s="120"/>
      <c r="F1065" s="120"/>
      <c r="G1065" s="120"/>
      <c r="H1065" s="121"/>
      <c r="I1065" s="121"/>
      <c r="J1065" s="131"/>
      <c r="K1065" s="135"/>
      <c r="L1065" s="121"/>
      <c r="M1065" s="121"/>
      <c r="N1065" s="121"/>
      <c r="O1065" s="121"/>
      <c r="P1065" s="121"/>
      <c r="Q1065" s="131"/>
      <c r="R1065" s="135"/>
      <c r="S1065" s="121"/>
      <c r="T1065" s="121"/>
      <c r="U1065" s="121"/>
      <c r="V1065" s="121"/>
      <c r="W1065" s="121"/>
      <c r="X1065" s="121"/>
      <c r="Y1065" s="121"/>
    </row>
    <row r="1066" ht="15.75" customHeight="1">
      <c r="A1066" s="118"/>
      <c r="B1066" s="119"/>
      <c r="C1066" s="133"/>
      <c r="D1066" s="134"/>
      <c r="E1066" s="120"/>
      <c r="F1066" s="120"/>
      <c r="G1066" s="120"/>
      <c r="H1066" s="121"/>
      <c r="I1066" s="121"/>
      <c r="J1066" s="131"/>
      <c r="K1066" s="135"/>
      <c r="L1066" s="121"/>
      <c r="M1066" s="121"/>
      <c r="N1066" s="121"/>
      <c r="O1066" s="121"/>
      <c r="P1066" s="121"/>
      <c r="Q1066" s="131"/>
      <c r="R1066" s="135"/>
      <c r="S1066" s="121"/>
      <c r="T1066" s="121"/>
      <c r="U1066" s="121"/>
      <c r="V1066" s="121"/>
      <c r="W1066" s="121"/>
      <c r="X1066" s="121"/>
      <c r="Y1066" s="121"/>
    </row>
    <row r="1067" ht="15.75" customHeight="1">
      <c r="A1067" s="118"/>
      <c r="B1067" s="119"/>
      <c r="C1067" s="133"/>
      <c r="D1067" s="134"/>
      <c r="E1067" s="120"/>
      <c r="F1067" s="120"/>
      <c r="G1067" s="120"/>
      <c r="H1067" s="121"/>
      <c r="I1067" s="121"/>
      <c r="J1067" s="131"/>
      <c r="K1067" s="135"/>
      <c r="L1067" s="121"/>
      <c r="M1067" s="121"/>
      <c r="N1067" s="121"/>
      <c r="O1067" s="121"/>
      <c r="P1067" s="121"/>
      <c r="Q1067" s="131"/>
      <c r="R1067" s="135"/>
      <c r="S1067" s="121"/>
      <c r="T1067" s="121"/>
      <c r="U1067" s="121"/>
      <c r="V1067" s="121"/>
      <c r="W1067" s="121"/>
      <c r="X1067" s="121"/>
      <c r="Y1067" s="121"/>
    </row>
    <row r="1068" ht="15.75" customHeight="1">
      <c r="A1068" s="118"/>
      <c r="B1068" s="119"/>
      <c r="C1068" s="133"/>
      <c r="D1068" s="134"/>
      <c r="E1068" s="120"/>
      <c r="F1068" s="120"/>
      <c r="G1068" s="120"/>
      <c r="H1068" s="121"/>
      <c r="I1068" s="121"/>
      <c r="J1068" s="131"/>
      <c r="K1068" s="135"/>
      <c r="L1068" s="121"/>
      <c r="M1068" s="121"/>
      <c r="N1068" s="121"/>
      <c r="O1068" s="121"/>
      <c r="P1068" s="121"/>
      <c r="Q1068" s="131"/>
      <c r="R1068" s="135"/>
      <c r="S1068" s="121"/>
      <c r="T1068" s="121"/>
      <c r="U1068" s="121"/>
      <c r="V1068" s="121"/>
      <c r="W1068" s="121"/>
      <c r="X1068" s="121"/>
      <c r="Y1068" s="121"/>
    </row>
    <row r="1069" ht="15.75" customHeight="1">
      <c r="A1069" s="118"/>
      <c r="B1069" s="119"/>
      <c r="C1069" s="133"/>
      <c r="D1069" s="134"/>
      <c r="E1069" s="120"/>
      <c r="F1069" s="120"/>
      <c r="G1069" s="120"/>
      <c r="H1069" s="121"/>
      <c r="I1069" s="121"/>
      <c r="J1069" s="131"/>
      <c r="K1069" s="135"/>
      <c r="L1069" s="121"/>
      <c r="M1069" s="121"/>
      <c r="N1069" s="121"/>
      <c r="O1069" s="121"/>
      <c r="P1069" s="121"/>
      <c r="Q1069" s="131"/>
      <c r="R1069" s="135"/>
      <c r="S1069" s="121"/>
      <c r="T1069" s="121"/>
      <c r="U1069" s="121"/>
      <c r="V1069" s="121"/>
      <c r="W1069" s="121"/>
      <c r="X1069" s="121"/>
      <c r="Y1069" s="121"/>
    </row>
    <row r="1070" ht="15.75" customHeight="1">
      <c r="A1070" s="118"/>
      <c r="B1070" s="119"/>
      <c r="C1070" s="133"/>
      <c r="D1070" s="134"/>
      <c r="E1070" s="120"/>
      <c r="F1070" s="120"/>
      <c r="G1070" s="120"/>
      <c r="H1070" s="121"/>
      <c r="I1070" s="121"/>
      <c r="J1070" s="131"/>
      <c r="K1070" s="135"/>
      <c r="L1070" s="121"/>
      <c r="M1070" s="121"/>
      <c r="N1070" s="121"/>
      <c r="O1070" s="121"/>
      <c r="P1070" s="121"/>
      <c r="Q1070" s="131"/>
      <c r="R1070" s="135"/>
      <c r="S1070" s="121"/>
      <c r="T1070" s="121"/>
      <c r="U1070" s="121"/>
      <c r="V1070" s="121"/>
      <c r="W1070" s="121"/>
      <c r="X1070" s="121"/>
      <c r="Y1070" s="121"/>
    </row>
    <row r="1071" ht="15.75" customHeight="1">
      <c r="A1071" s="118"/>
      <c r="B1071" s="119"/>
      <c r="C1071" s="133"/>
      <c r="D1071" s="134"/>
      <c r="E1071" s="120"/>
      <c r="F1071" s="120"/>
      <c r="G1071" s="120"/>
      <c r="H1071" s="121"/>
      <c r="I1071" s="121"/>
      <c r="J1071" s="131"/>
      <c r="K1071" s="135"/>
      <c r="L1071" s="121"/>
      <c r="M1071" s="121"/>
      <c r="N1071" s="121"/>
      <c r="O1071" s="121"/>
      <c r="P1071" s="121"/>
      <c r="Q1071" s="131"/>
      <c r="R1071" s="135"/>
      <c r="S1071" s="121"/>
      <c r="T1071" s="121"/>
      <c r="U1071" s="121"/>
      <c r="V1071" s="121"/>
      <c r="W1071" s="121"/>
      <c r="X1071" s="121"/>
      <c r="Y1071" s="121"/>
    </row>
    <row r="1072" ht="15.75" customHeight="1">
      <c r="A1072" s="118"/>
      <c r="B1072" s="119"/>
      <c r="C1072" s="133"/>
      <c r="D1072" s="134"/>
      <c r="E1072" s="120"/>
      <c r="F1072" s="120"/>
      <c r="G1072" s="120"/>
      <c r="H1072" s="121"/>
      <c r="I1072" s="121"/>
      <c r="J1072" s="131"/>
      <c r="K1072" s="135"/>
      <c r="L1072" s="121"/>
      <c r="M1072" s="121"/>
      <c r="N1072" s="121"/>
      <c r="O1072" s="121"/>
      <c r="P1072" s="121"/>
      <c r="Q1072" s="131"/>
      <c r="R1072" s="135"/>
      <c r="S1072" s="121"/>
      <c r="T1072" s="121"/>
      <c r="U1072" s="121"/>
      <c r="V1072" s="121"/>
      <c r="W1072" s="121"/>
      <c r="X1072" s="121"/>
      <c r="Y1072" s="121"/>
    </row>
    <row r="1073" ht="15.75" customHeight="1">
      <c r="A1073" s="118"/>
      <c r="B1073" s="119"/>
      <c r="C1073" s="133"/>
      <c r="D1073" s="134"/>
      <c r="E1073" s="120"/>
      <c r="F1073" s="120"/>
      <c r="G1073" s="120"/>
      <c r="H1073" s="121"/>
      <c r="I1073" s="121"/>
      <c r="J1073" s="131"/>
      <c r="K1073" s="135"/>
      <c r="L1073" s="121"/>
      <c r="M1073" s="121"/>
      <c r="N1073" s="121"/>
      <c r="O1073" s="121"/>
      <c r="P1073" s="121"/>
      <c r="Q1073" s="131"/>
      <c r="R1073" s="135"/>
      <c r="S1073" s="121"/>
      <c r="T1073" s="121"/>
      <c r="U1073" s="121"/>
      <c r="V1073" s="121"/>
      <c r="W1073" s="121"/>
      <c r="X1073" s="121"/>
      <c r="Y1073" s="121"/>
    </row>
    <row r="1074" ht="15.75" customHeight="1">
      <c r="A1074" s="118"/>
      <c r="B1074" s="119"/>
      <c r="C1074" s="133"/>
      <c r="D1074" s="134"/>
      <c r="E1074" s="120"/>
      <c r="F1074" s="120"/>
      <c r="G1074" s="120"/>
      <c r="H1074" s="121"/>
      <c r="I1074" s="121"/>
      <c r="J1074" s="131"/>
      <c r="K1074" s="135"/>
      <c r="L1074" s="121"/>
      <c r="M1074" s="121"/>
      <c r="N1074" s="121"/>
      <c r="O1074" s="121"/>
      <c r="P1074" s="121"/>
      <c r="Q1074" s="131"/>
      <c r="R1074" s="135"/>
      <c r="S1074" s="121"/>
      <c r="T1074" s="121"/>
      <c r="U1074" s="121"/>
      <c r="V1074" s="121"/>
      <c r="W1074" s="121"/>
      <c r="X1074" s="121"/>
      <c r="Y1074" s="121"/>
    </row>
    <row r="1075" ht="15.75" customHeight="1">
      <c r="A1075" s="118"/>
      <c r="B1075" s="119"/>
      <c r="C1075" s="133"/>
      <c r="D1075" s="134"/>
      <c r="E1075" s="120"/>
      <c r="F1075" s="120"/>
      <c r="G1075" s="120"/>
      <c r="H1075" s="121"/>
      <c r="I1075" s="121"/>
      <c r="J1075" s="131"/>
      <c r="K1075" s="135"/>
      <c r="L1075" s="121"/>
      <c r="M1075" s="121"/>
      <c r="N1075" s="121"/>
      <c r="O1075" s="121"/>
      <c r="P1075" s="121"/>
      <c r="Q1075" s="131"/>
      <c r="R1075" s="135"/>
      <c r="S1075" s="121"/>
      <c r="T1075" s="121"/>
      <c r="U1075" s="121"/>
      <c r="V1075" s="121"/>
      <c r="W1075" s="121"/>
      <c r="X1075" s="121"/>
      <c r="Y1075" s="121"/>
    </row>
    <row r="1076" ht="15.75" customHeight="1">
      <c r="A1076" s="118"/>
      <c r="B1076" s="119"/>
      <c r="C1076" s="133"/>
      <c r="D1076" s="134"/>
      <c r="E1076" s="120"/>
      <c r="F1076" s="120"/>
      <c r="G1076" s="120"/>
      <c r="H1076" s="121"/>
      <c r="I1076" s="121"/>
      <c r="J1076" s="131"/>
      <c r="K1076" s="135"/>
      <c r="L1076" s="121"/>
      <c r="M1076" s="121"/>
      <c r="N1076" s="121"/>
      <c r="O1076" s="121"/>
      <c r="P1076" s="121"/>
      <c r="Q1076" s="131"/>
      <c r="R1076" s="135"/>
      <c r="S1076" s="121"/>
      <c r="T1076" s="121"/>
      <c r="U1076" s="121"/>
      <c r="V1076" s="121"/>
      <c r="W1076" s="121"/>
      <c r="X1076" s="121"/>
      <c r="Y1076" s="121"/>
    </row>
    <row r="1077" ht="15.75" customHeight="1">
      <c r="A1077" s="118"/>
      <c r="B1077" s="119"/>
      <c r="C1077" s="133"/>
      <c r="D1077" s="134"/>
      <c r="E1077" s="120"/>
      <c r="F1077" s="120"/>
      <c r="G1077" s="120"/>
      <c r="H1077" s="121"/>
      <c r="I1077" s="121"/>
      <c r="J1077" s="131"/>
      <c r="K1077" s="135"/>
      <c r="L1077" s="121"/>
      <c r="M1077" s="121"/>
      <c r="N1077" s="121"/>
      <c r="O1077" s="121"/>
      <c r="P1077" s="121"/>
      <c r="Q1077" s="131"/>
      <c r="R1077" s="135"/>
      <c r="S1077" s="121"/>
      <c r="T1077" s="121"/>
      <c r="U1077" s="121"/>
      <c r="V1077" s="121"/>
      <c r="W1077" s="121"/>
      <c r="X1077" s="121"/>
      <c r="Y1077" s="121"/>
    </row>
    <row r="1078" ht="15.75" customHeight="1">
      <c r="A1078" s="118"/>
      <c r="B1078" s="119"/>
      <c r="C1078" s="133"/>
      <c r="D1078" s="134"/>
      <c r="E1078" s="120"/>
      <c r="F1078" s="120"/>
      <c r="G1078" s="120"/>
      <c r="H1078" s="121"/>
      <c r="I1078" s="121"/>
      <c r="J1078" s="131"/>
      <c r="K1078" s="135"/>
      <c r="L1078" s="121"/>
      <c r="M1078" s="121"/>
      <c r="N1078" s="121"/>
      <c r="O1078" s="121"/>
      <c r="P1078" s="121"/>
      <c r="Q1078" s="131"/>
      <c r="R1078" s="135"/>
      <c r="S1078" s="121"/>
      <c r="T1078" s="121"/>
      <c r="U1078" s="121"/>
      <c r="V1078" s="121"/>
      <c r="W1078" s="121"/>
      <c r="X1078" s="121"/>
      <c r="Y1078" s="121"/>
    </row>
    <row r="1079" ht="15.75" customHeight="1">
      <c r="A1079" s="118"/>
      <c r="B1079" s="119"/>
      <c r="C1079" s="133"/>
      <c r="D1079" s="134"/>
      <c r="E1079" s="120"/>
      <c r="F1079" s="120"/>
      <c r="G1079" s="120"/>
      <c r="H1079" s="121"/>
      <c r="I1079" s="121"/>
      <c r="J1079" s="131"/>
      <c r="K1079" s="135"/>
      <c r="L1079" s="121"/>
      <c r="M1079" s="121"/>
      <c r="N1079" s="121"/>
      <c r="O1079" s="121"/>
      <c r="P1079" s="121"/>
      <c r="Q1079" s="131"/>
      <c r="R1079" s="135"/>
      <c r="S1079" s="121"/>
      <c r="T1079" s="121"/>
      <c r="U1079" s="121"/>
      <c r="V1079" s="121"/>
      <c r="W1079" s="121"/>
      <c r="X1079" s="121"/>
      <c r="Y1079" s="121"/>
    </row>
    <row r="1080" ht="15.75" customHeight="1">
      <c r="A1080" s="118"/>
      <c r="B1080" s="119"/>
      <c r="C1080" s="133"/>
      <c r="D1080" s="134"/>
      <c r="E1080" s="120"/>
      <c r="F1080" s="120"/>
      <c r="G1080" s="120"/>
      <c r="H1080" s="121"/>
      <c r="I1080" s="121"/>
      <c r="J1080" s="131"/>
      <c r="K1080" s="135"/>
      <c r="L1080" s="121"/>
      <c r="M1080" s="121"/>
      <c r="N1080" s="121"/>
      <c r="O1080" s="121"/>
      <c r="P1080" s="121"/>
      <c r="Q1080" s="131"/>
      <c r="R1080" s="135"/>
      <c r="S1080" s="121"/>
      <c r="T1080" s="121"/>
      <c r="U1080" s="121"/>
      <c r="V1080" s="121"/>
      <c r="W1080" s="121"/>
      <c r="X1080" s="121"/>
      <c r="Y1080" s="121"/>
    </row>
    <row r="1081" ht="15.75" customHeight="1">
      <c r="A1081" s="118"/>
      <c r="B1081" s="119"/>
      <c r="C1081" s="133"/>
      <c r="D1081" s="134"/>
      <c r="E1081" s="120"/>
      <c r="F1081" s="120"/>
      <c r="G1081" s="120"/>
      <c r="H1081" s="121"/>
      <c r="I1081" s="121"/>
      <c r="J1081" s="131"/>
      <c r="K1081" s="135"/>
      <c r="L1081" s="121"/>
      <c r="M1081" s="121"/>
      <c r="N1081" s="121"/>
      <c r="O1081" s="121"/>
      <c r="P1081" s="121"/>
      <c r="Q1081" s="131"/>
      <c r="R1081" s="135"/>
      <c r="S1081" s="121"/>
      <c r="T1081" s="121"/>
      <c r="U1081" s="121"/>
      <c r="V1081" s="121"/>
      <c r="W1081" s="121"/>
      <c r="X1081" s="121"/>
      <c r="Y1081" s="121"/>
    </row>
    <row r="1082" ht="15.75" customHeight="1">
      <c r="A1082" s="118"/>
      <c r="B1082" s="119"/>
      <c r="C1082" s="133"/>
      <c r="D1082" s="134"/>
      <c r="E1082" s="120"/>
      <c r="F1082" s="120"/>
      <c r="G1082" s="120"/>
      <c r="H1082" s="121"/>
      <c r="I1082" s="121"/>
      <c r="J1082" s="131"/>
      <c r="K1082" s="135"/>
      <c r="L1082" s="121"/>
      <c r="M1082" s="121"/>
      <c r="N1082" s="121"/>
      <c r="O1082" s="121"/>
      <c r="P1082" s="121"/>
      <c r="Q1082" s="131"/>
      <c r="R1082" s="135"/>
      <c r="S1082" s="121"/>
      <c r="T1082" s="121"/>
      <c r="U1082" s="121"/>
      <c r="V1082" s="121"/>
      <c r="W1082" s="121"/>
      <c r="X1082" s="121"/>
      <c r="Y1082" s="121"/>
    </row>
    <row r="1083" ht="15.75" customHeight="1">
      <c r="A1083" s="118"/>
      <c r="B1083" s="119"/>
      <c r="C1083" s="133"/>
      <c r="D1083" s="134"/>
      <c r="E1083" s="120"/>
      <c r="F1083" s="120"/>
      <c r="G1083" s="120"/>
      <c r="H1083" s="121"/>
      <c r="I1083" s="121"/>
      <c r="J1083" s="131"/>
      <c r="K1083" s="135"/>
      <c r="L1083" s="121"/>
      <c r="M1083" s="121"/>
      <c r="N1083" s="121"/>
      <c r="O1083" s="121"/>
      <c r="P1083" s="121"/>
      <c r="Q1083" s="131"/>
      <c r="R1083" s="135"/>
      <c r="S1083" s="121"/>
      <c r="T1083" s="121"/>
      <c r="U1083" s="121"/>
      <c r="V1083" s="121"/>
      <c r="W1083" s="121"/>
      <c r="X1083" s="121"/>
      <c r="Y1083" s="121"/>
    </row>
    <row r="1084" ht="15.75" customHeight="1">
      <c r="A1084" s="118"/>
      <c r="B1084" s="119"/>
      <c r="C1084" s="133"/>
      <c r="D1084" s="134"/>
      <c r="E1084" s="120"/>
      <c r="F1084" s="120"/>
      <c r="G1084" s="120"/>
      <c r="H1084" s="121"/>
      <c r="I1084" s="121"/>
      <c r="J1084" s="131"/>
      <c r="K1084" s="135"/>
      <c r="L1084" s="121"/>
      <c r="M1084" s="121"/>
      <c r="N1084" s="121"/>
      <c r="O1084" s="121"/>
      <c r="P1084" s="121"/>
      <c r="Q1084" s="131"/>
      <c r="R1084" s="135"/>
      <c r="S1084" s="121"/>
      <c r="T1084" s="121"/>
      <c r="U1084" s="121"/>
      <c r="V1084" s="121"/>
      <c r="W1084" s="121"/>
      <c r="X1084" s="121"/>
      <c r="Y1084" s="121"/>
    </row>
    <row r="1085" ht="15.75" customHeight="1">
      <c r="A1085" s="118"/>
      <c r="B1085" s="119"/>
      <c r="C1085" s="133"/>
      <c r="D1085" s="134"/>
      <c r="E1085" s="120"/>
      <c r="F1085" s="120"/>
      <c r="G1085" s="120"/>
      <c r="H1085" s="121"/>
      <c r="I1085" s="121"/>
      <c r="J1085" s="131"/>
      <c r="K1085" s="135"/>
      <c r="L1085" s="121"/>
      <c r="M1085" s="121"/>
      <c r="N1085" s="121"/>
      <c r="O1085" s="121"/>
      <c r="P1085" s="121"/>
      <c r="Q1085" s="131"/>
      <c r="R1085" s="135"/>
      <c r="S1085" s="121"/>
      <c r="T1085" s="121"/>
      <c r="U1085" s="121"/>
      <c r="V1085" s="121"/>
      <c r="W1085" s="121"/>
      <c r="X1085" s="121"/>
      <c r="Y1085" s="121"/>
    </row>
    <row r="1086" ht="15.75" customHeight="1">
      <c r="A1086" s="118"/>
      <c r="B1086" s="119"/>
      <c r="C1086" s="133"/>
      <c r="D1086" s="134"/>
      <c r="E1086" s="120"/>
      <c r="F1086" s="120"/>
      <c r="G1086" s="120"/>
      <c r="H1086" s="121"/>
      <c r="I1086" s="121"/>
      <c r="J1086" s="131"/>
      <c r="K1086" s="135"/>
      <c r="L1086" s="121"/>
      <c r="M1086" s="121"/>
      <c r="N1086" s="121"/>
      <c r="O1086" s="121"/>
      <c r="P1086" s="121"/>
      <c r="Q1086" s="131"/>
      <c r="R1086" s="135"/>
      <c r="S1086" s="121"/>
      <c r="T1086" s="121"/>
      <c r="U1086" s="121"/>
      <c r="V1086" s="121"/>
      <c r="W1086" s="121"/>
      <c r="X1086" s="121"/>
      <c r="Y1086" s="121"/>
    </row>
    <row r="1087" ht="15.75" customHeight="1">
      <c r="A1087" s="118"/>
      <c r="B1087" s="119"/>
      <c r="C1087" s="133"/>
      <c r="D1087" s="134"/>
      <c r="E1087" s="120"/>
      <c r="F1087" s="120"/>
      <c r="G1087" s="120"/>
      <c r="H1087" s="121"/>
      <c r="I1087" s="121"/>
      <c r="J1087" s="131"/>
      <c r="K1087" s="135"/>
      <c r="L1087" s="121"/>
      <c r="M1087" s="121"/>
      <c r="N1087" s="121"/>
      <c r="O1087" s="121"/>
      <c r="P1087" s="121"/>
      <c r="Q1087" s="131"/>
      <c r="R1087" s="135"/>
      <c r="S1087" s="121"/>
      <c r="T1087" s="121"/>
      <c r="U1087" s="121"/>
      <c r="V1087" s="121"/>
      <c r="W1087" s="121"/>
      <c r="X1087" s="121"/>
      <c r="Y1087" s="121"/>
    </row>
    <row r="1088" ht="15.75" customHeight="1">
      <c r="A1088" s="118"/>
      <c r="B1088" s="119"/>
      <c r="C1088" s="133"/>
      <c r="D1088" s="134"/>
      <c r="E1088" s="120"/>
      <c r="F1088" s="120"/>
      <c r="G1088" s="120"/>
      <c r="H1088" s="121"/>
      <c r="I1088" s="121"/>
      <c r="J1088" s="131"/>
      <c r="K1088" s="135"/>
      <c r="L1088" s="121"/>
      <c r="M1088" s="121"/>
      <c r="N1088" s="121"/>
      <c r="O1088" s="121"/>
      <c r="P1088" s="121"/>
      <c r="Q1088" s="131"/>
      <c r="R1088" s="135"/>
      <c r="S1088" s="121"/>
      <c r="T1088" s="121"/>
      <c r="U1088" s="121"/>
      <c r="V1088" s="121"/>
      <c r="W1088" s="121"/>
      <c r="X1088" s="121"/>
      <c r="Y1088" s="121"/>
    </row>
    <row r="1089" ht="15.75" customHeight="1">
      <c r="A1089" s="118"/>
      <c r="B1089" s="119"/>
      <c r="C1089" s="133"/>
      <c r="D1089" s="134"/>
      <c r="E1089" s="120"/>
      <c r="F1089" s="120"/>
      <c r="G1089" s="120"/>
      <c r="H1089" s="121"/>
      <c r="I1089" s="121"/>
      <c r="J1089" s="131"/>
      <c r="K1089" s="135"/>
      <c r="L1089" s="121"/>
      <c r="M1089" s="121"/>
      <c r="N1089" s="121"/>
      <c r="O1089" s="121"/>
      <c r="P1089" s="121"/>
      <c r="Q1089" s="131"/>
      <c r="R1089" s="135"/>
      <c r="S1089" s="121"/>
      <c r="T1089" s="121"/>
      <c r="U1089" s="121"/>
      <c r="V1089" s="121"/>
      <c r="W1089" s="121"/>
      <c r="X1089" s="121"/>
      <c r="Y1089" s="121"/>
    </row>
    <row r="1090" ht="15.75" customHeight="1">
      <c r="A1090" s="118"/>
      <c r="B1090" s="119"/>
      <c r="C1090" s="133"/>
      <c r="D1090" s="134"/>
      <c r="E1090" s="120"/>
      <c r="F1090" s="120"/>
      <c r="G1090" s="120"/>
      <c r="H1090" s="121"/>
      <c r="I1090" s="121"/>
      <c r="J1090" s="131"/>
      <c r="K1090" s="135"/>
      <c r="L1090" s="121"/>
      <c r="M1090" s="121"/>
      <c r="N1090" s="121"/>
      <c r="O1090" s="121"/>
      <c r="P1090" s="121"/>
      <c r="Q1090" s="131"/>
      <c r="R1090" s="135"/>
      <c r="S1090" s="121"/>
      <c r="T1090" s="121"/>
      <c r="U1090" s="121"/>
      <c r="V1090" s="121"/>
      <c r="W1090" s="121"/>
      <c r="X1090" s="121"/>
      <c r="Y1090" s="121"/>
    </row>
    <row r="1091" ht="15.75" customHeight="1">
      <c r="A1091" s="118"/>
      <c r="B1091" s="119"/>
      <c r="C1091" s="133"/>
      <c r="D1091" s="134"/>
      <c r="E1091" s="120"/>
      <c r="F1091" s="120"/>
      <c r="G1091" s="120"/>
      <c r="H1091" s="121"/>
      <c r="I1091" s="121"/>
      <c r="J1091" s="131"/>
      <c r="K1091" s="135"/>
      <c r="L1091" s="121"/>
      <c r="M1091" s="121"/>
      <c r="N1091" s="121"/>
      <c r="O1091" s="121"/>
      <c r="P1091" s="121"/>
      <c r="Q1091" s="131"/>
      <c r="R1091" s="135"/>
      <c r="S1091" s="121"/>
      <c r="T1091" s="121"/>
      <c r="U1091" s="121"/>
      <c r="V1091" s="121"/>
      <c r="W1091" s="121"/>
      <c r="X1091" s="121"/>
      <c r="Y1091" s="121"/>
    </row>
    <row r="1092" ht="15.75" customHeight="1">
      <c r="A1092" s="118"/>
      <c r="B1092" s="119"/>
      <c r="C1092" s="133"/>
      <c r="D1092" s="134"/>
      <c r="E1092" s="120"/>
      <c r="F1092" s="120"/>
      <c r="G1092" s="120"/>
      <c r="H1092" s="121"/>
      <c r="I1092" s="121"/>
      <c r="J1092" s="131"/>
      <c r="K1092" s="135"/>
      <c r="L1092" s="121"/>
      <c r="M1092" s="121"/>
      <c r="N1092" s="121"/>
      <c r="O1092" s="121"/>
      <c r="P1092" s="121"/>
      <c r="Q1092" s="131"/>
      <c r="R1092" s="135"/>
      <c r="S1092" s="121"/>
      <c r="T1092" s="121"/>
      <c r="U1092" s="121"/>
      <c r="V1092" s="121"/>
      <c r="W1092" s="121"/>
      <c r="X1092" s="121"/>
      <c r="Y1092" s="121"/>
    </row>
    <row r="1093" ht="15.75" customHeight="1">
      <c r="A1093" s="118"/>
      <c r="B1093" s="119"/>
      <c r="C1093" s="133"/>
      <c r="D1093" s="134"/>
      <c r="E1093" s="120"/>
      <c r="F1093" s="120"/>
      <c r="G1093" s="120"/>
      <c r="H1093" s="121"/>
      <c r="I1093" s="121"/>
      <c r="J1093" s="131"/>
      <c r="K1093" s="135"/>
      <c r="L1093" s="121"/>
      <c r="M1093" s="121"/>
      <c r="N1093" s="121"/>
      <c r="O1093" s="121"/>
      <c r="P1093" s="121"/>
      <c r="Q1093" s="131"/>
      <c r="R1093" s="135"/>
      <c r="S1093" s="121"/>
      <c r="T1093" s="121"/>
      <c r="U1093" s="121"/>
      <c r="V1093" s="121"/>
      <c r="W1093" s="121"/>
      <c r="X1093" s="121"/>
      <c r="Y1093" s="121"/>
    </row>
    <row r="1094" ht="15.75" customHeight="1">
      <c r="A1094" s="118"/>
      <c r="B1094" s="119"/>
      <c r="C1094" s="133"/>
      <c r="D1094" s="134"/>
      <c r="E1094" s="120"/>
      <c r="F1094" s="120"/>
      <c r="G1094" s="120"/>
      <c r="H1094" s="121"/>
      <c r="I1094" s="121"/>
      <c r="J1094" s="131"/>
      <c r="K1094" s="135"/>
      <c r="L1094" s="121"/>
      <c r="M1094" s="121"/>
      <c r="N1094" s="121"/>
      <c r="O1094" s="121"/>
      <c r="P1094" s="121"/>
      <c r="Q1094" s="131"/>
      <c r="R1094" s="135"/>
      <c r="S1094" s="121"/>
      <c r="T1094" s="121"/>
      <c r="U1094" s="121"/>
      <c r="V1094" s="121"/>
      <c r="W1094" s="121"/>
      <c r="X1094" s="121"/>
      <c r="Y1094" s="121"/>
    </row>
    <row r="1095" ht="15.75" customHeight="1">
      <c r="A1095" s="118"/>
      <c r="B1095" s="119"/>
      <c r="C1095" s="133"/>
      <c r="D1095" s="134"/>
      <c r="E1095" s="120"/>
      <c r="F1095" s="120"/>
      <c r="G1095" s="120"/>
      <c r="H1095" s="121"/>
      <c r="I1095" s="121"/>
      <c r="J1095" s="131"/>
      <c r="K1095" s="135"/>
      <c r="L1095" s="121"/>
      <c r="M1095" s="121"/>
      <c r="N1095" s="121"/>
      <c r="O1095" s="121"/>
      <c r="P1095" s="121"/>
      <c r="Q1095" s="131"/>
      <c r="R1095" s="135"/>
      <c r="S1095" s="121"/>
      <c r="T1095" s="121"/>
      <c r="U1095" s="121"/>
      <c r="V1095" s="121"/>
      <c r="W1095" s="121"/>
      <c r="X1095" s="121"/>
      <c r="Y1095" s="121"/>
    </row>
    <row r="1096" ht="15.75" customHeight="1">
      <c r="A1096" s="118"/>
      <c r="B1096" s="119"/>
      <c r="C1096" s="133"/>
      <c r="D1096" s="134"/>
      <c r="E1096" s="120"/>
      <c r="F1096" s="120"/>
      <c r="G1096" s="120"/>
      <c r="H1096" s="121"/>
      <c r="I1096" s="121"/>
      <c r="J1096" s="131"/>
      <c r="K1096" s="135"/>
      <c r="L1096" s="121"/>
      <c r="M1096" s="121"/>
      <c r="N1096" s="121"/>
      <c r="O1096" s="121"/>
      <c r="P1096" s="121"/>
      <c r="Q1096" s="131"/>
      <c r="R1096" s="135"/>
      <c r="S1096" s="121"/>
      <c r="T1096" s="121"/>
      <c r="U1096" s="121"/>
      <c r="V1096" s="121"/>
      <c r="W1096" s="121"/>
      <c r="X1096" s="121"/>
      <c r="Y1096" s="121"/>
    </row>
    <row r="1097" ht="15.75" customHeight="1">
      <c r="A1097" s="118"/>
      <c r="B1097" s="119"/>
      <c r="C1097" s="133"/>
      <c r="D1097" s="134"/>
      <c r="E1097" s="120"/>
      <c r="F1097" s="120"/>
      <c r="G1097" s="120"/>
      <c r="H1097" s="121"/>
      <c r="I1097" s="121"/>
      <c r="J1097" s="131"/>
      <c r="K1097" s="135"/>
      <c r="L1097" s="121"/>
      <c r="M1097" s="121"/>
      <c r="N1097" s="121"/>
      <c r="O1097" s="121"/>
      <c r="P1097" s="121"/>
      <c r="Q1097" s="131"/>
      <c r="R1097" s="135"/>
      <c r="S1097" s="121"/>
      <c r="T1097" s="121"/>
      <c r="U1097" s="121"/>
      <c r="V1097" s="121"/>
      <c r="W1097" s="121"/>
      <c r="X1097" s="121"/>
      <c r="Y1097" s="121"/>
    </row>
    <row r="1098" ht="15.75" customHeight="1">
      <c r="A1098" s="118"/>
      <c r="B1098" s="119"/>
      <c r="C1098" s="133"/>
      <c r="D1098" s="134"/>
      <c r="E1098" s="120"/>
      <c r="F1098" s="120"/>
      <c r="G1098" s="120"/>
      <c r="H1098" s="121"/>
      <c r="I1098" s="121"/>
      <c r="J1098" s="131"/>
      <c r="K1098" s="135"/>
      <c r="L1098" s="121"/>
      <c r="M1098" s="121"/>
      <c r="N1098" s="121"/>
      <c r="O1098" s="121"/>
      <c r="P1098" s="121"/>
      <c r="Q1098" s="131"/>
      <c r="R1098" s="135"/>
      <c r="S1098" s="121"/>
      <c r="T1098" s="121"/>
      <c r="U1098" s="121"/>
      <c r="V1098" s="121"/>
      <c r="W1098" s="121"/>
      <c r="X1098" s="121"/>
      <c r="Y1098" s="121"/>
    </row>
    <row r="1099" ht="15.75" customHeight="1">
      <c r="A1099" s="118"/>
      <c r="B1099" s="119"/>
      <c r="C1099" s="133"/>
      <c r="D1099" s="134"/>
      <c r="E1099" s="120"/>
      <c r="F1099" s="120"/>
      <c r="G1099" s="120"/>
      <c r="H1099" s="121"/>
      <c r="I1099" s="121"/>
      <c r="J1099" s="131"/>
      <c r="K1099" s="135"/>
      <c r="L1099" s="121"/>
      <c r="M1099" s="121"/>
      <c r="N1099" s="121"/>
      <c r="O1099" s="121"/>
      <c r="P1099" s="121"/>
      <c r="Q1099" s="131"/>
      <c r="R1099" s="135"/>
      <c r="S1099" s="121"/>
      <c r="T1099" s="121"/>
      <c r="U1099" s="121"/>
      <c r="V1099" s="121"/>
      <c r="W1099" s="121"/>
      <c r="X1099" s="121"/>
      <c r="Y1099" s="121"/>
    </row>
    <row r="1100" ht="15.75" customHeight="1">
      <c r="A1100" s="118"/>
      <c r="B1100" s="119"/>
      <c r="C1100" s="133"/>
      <c r="D1100" s="134"/>
      <c r="E1100" s="120"/>
      <c r="F1100" s="120"/>
      <c r="G1100" s="120"/>
      <c r="H1100" s="121"/>
      <c r="I1100" s="121"/>
      <c r="J1100" s="131"/>
      <c r="K1100" s="135"/>
      <c r="L1100" s="121"/>
      <c r="M1100" s="121"/>
      <c r="N1100" s="121"/>
      <c r="O1100" s="121"/>
      <c r="P1100" s="121"/>
      <c r="Q1100" s="131"/>
      <c r="R1100" s="135"/>
      <c r="S1100" s="121"/>
      <c r="T1100" s="121"/>
      <c r="U1100" s="121"/>
      <c r="V1100" s="121"/>
      <c r="W1100" s="121"/>
      <c r="X1100" s="121"/>
      <c r="Y1100" s="121"/>
    </row>
    <row r="1101" ht="15.75" customHeight="1">
      <c r="A1101" s="118"/>
      <c r="B1101" s="119"/>
      <c r="C1101" s="133"/>
      <c r="D1101" s="134"/>
      <c r="E1101" s="120"/>
      <c r="F1101" s="120"/>
      <c r="G1101" s="120"/>
      <c r="H1101" s="121"/>
      <c r="I1101" s="121"/>
      <c r="J1101" s="131"/>
      <c r="K1101" s="135"/>
      <c r="L1101" s="121"/>
      <c r="M1101" s="121"/>
      <c r="N1101" s="121"/>
      <c r="O1101" s="121"/>
      <c r="P1101" s="121"/>
      <c r="Q1101" s="131"/>
      <c r="R1101" s="135"/>
      <c r="S1101" s="121"/>
      <c r="T1101" s="121"/>
      <c r="U1101" s="121"/>
      <c r="V1101" s="121"/>
      <c r="W1101" s="121"/>
      <c r="X1101" s="121"/>
      <c r="Y1101" s="121"/>
    </row>
    <row r="1102" ht="15.75" customHeight="1">
      <c r="A1102" s="118"/>
      <c r="B1102" s="119"/>
      <c r="C1102" s="133"/>
      <c r="D1102" s="134"/>
      <c r="E1102" s="120"/>
      <c r="F1102" s="120"/>
      <c r="G1102" s="120"/>
      <c r="H1102" s="121"/>
      <c r="I1102" s="121"/>
      <c r="J1102" s="131"/>
      <c r="K1102" s="135"/>
      <c r="L1102" s="121"/>
      <c r="M1102" s="121"/>
      <c r="N1102" s="121"/>
      <c r="O1102" s="121"/>
      <c r="P1102" s="121"/>
      <c r="Q1102" s="131"/>
      <c r="R1102" s="135"/>
      <c r="S1102" s="121"/>
      <c r="T1102" s="121"/>
      <c r="U1102" s="121"/>
      <c r="V1102" s="121"/>
      <c r="W1102" s="121"/>
      <c r="X1102" s="121"/>
      <c r="Y1102" s="121"/>
    </row>
    <row r="1103" ht="15.75" customHeight="1">
      <c r="A1103" s="118"/>
      <c r="B1103" s="119"/>
      <c r="C1103" s="133"/>
      <c r="D1103" s="134"/>
      <c r="E1103" s="120"/>
      <c r="F1103" s="120"/>
      <c r="G1103" s="120"/>
      <c r="H1103" s="121"/>
      <c r="I1103" s="121"/>
      <c r="J1103" s="131"/>
      <c r="K1103" s="135"/>
      <c r="L1103" s="121"/>
      <c r="M1103" s="121"/>
      <c r="N1103" s="121"/>
      <c r="O1103" s="121"/>
      <c r="P1103" s="121"/>
      <c r="Q1103" s="131"/>
      <c r="R1103" s="135"/>
      <c r="S1103" s="121"/>
      <c r="T1103" s="121"/>
      <c r="U1103" s="121"/>
      <c r="V1103" s="121"/>
      <c r="W1103" s="121"/>
      <c r="X1103" s="121"/>
      <c r="Y1103" s="121"/>
    </row>
    <row r="1104" ht="15.75" customHeight="1">
      <c r="A1104" s="118"/>
      <c r="B1104" s="119"/>
      <c r="C1104" s="133"/>
      <c r="D1104" s="134"/>
      <c r="E1104" s="120"/>
      <c r="F1104" s="120"/>
      <c r="G1104" s="120"/>
      <c r="H1104" s="121"/>
      <c r="I1104" s="121"/>
      <c r="J1104" s="131"/>
      <c r="K1104" s="135"/>
      <c r="L1104" s="121"/>
      <c r="M1104" s="121"/>
      <c r="N1104" s="121"/>
      <c r="O1104" s="121"/>
      <c r="P1104" s="121"/>
      <c r="Q1104" s="131"/>
      <c r="R1104" s="135"/>
      <c r="S1104" s="121"/>
      <c r="T1104" s="121"/>
      <c r="U1104" s="121"/>
      <c r="V1104" s="121"/>
      <c r="W1104" s="121"/>
      <c r="X1104" s="121"/>
      <c r="Y1104" s="121"/>
    </row>
    <row r="1105" ht="15.75" customHeight="1">
      <c r="A1105" s="118"/>
      <c r="B1105" s="119"/>
      <c r="C1105" s="133"/>
      <c r="D1105" s="134"/>
      <c r="E1105" s="120"/>
      <c r="F1105" s="120"/>
      <c r="G1105" s="120"/>
      <c r="H1105" s="121"/>
      <c r="I1105" s="121"/>
      <c r="J1105" s="131"/>
      <c r="K1105" s="135"/>
      <c r="L1105" s="121"/>
      <c r="M1105" s="121"/>
      <c r="N1105" s="121"/>
      <c r="O1105" s="121"/>
      <c r="P1105" s="121"/>
      <c r="Q1105" s="131"/>
      <c r="R1105" s="135"/>
      <c r="S1105" s="121"/>
      <c r="T1105" s="121"/>
      <c r="U1105" s="121"/>
      <c r="V1105" s="121"/>
      <c r="W1105" s="121"/>
      <c r="X1105" s="121"/>
      <c r="Y1105" s="121"/>
    </row>
    <row r="1106" ht="15.75" customHeight="1">
      <c r="A1106" s="118"/>
      <c r="B1106" s="119"/>
      <c r="C1106" s="133"/>
      <c r="D1106" s="134"/>
      <c r="E1106" s="120"/>
      <c r="F1106" s="120"/>
      <c r="G1106" s="120"/>
      <c r="H1106" s="121"/>
      <c r="I1106" s="121"/>
      <c r="J1106" s="131"/>
      <c r="K1106" s="135"/>
      <c r="L1106" s="121"/>
      <c r="M1106" s="121"/>
      <c r="N1106" s="121"/>
      <c r="O1106" s="121"/>
      <c r="P1106" s="121"/>
      <c r="Q1106" s="131"/>
      <c r="R1106" s="135"/>
      <c r="S1106" s="121"/>
      <c r="T1106" s="121"/>
      <c r="U1106" s="121"/>
      <c r="V1106" s="121"/>
      <c r="W1106" s="121"/>
      <c r="X1106" s="121"/>
      <c r="Y1106" s="121"/>
    </row>
    <row r="1107" ht="15.75" customHeight="1">
      <c r="A1107" s="118"/>
      <c r="B1107" s="119"/>
      <c r="C1107" s="133"/>
      <c r="D1107" s="134"/>
      <c r="E1107" s="120"/>
      <c r="F1107" s="120"/>
      <c r="G1107" s="120"/>
      <c r="H1107" s="121"/>
      <c r="I1107" s="121"/>
      <c r="J1107" s="131"/>
      <c r="K1107" s="135"/>
      <c r="L1107" s="121"/>
      <c r="M1107" s="121"/>
      <c r="N1107" s="121"/>
      <c r="O1107" s="121"/>
      <c r="P1107" s="121"/>
      <c r="Q1107" s="131"/>
      <c r="R1107" s="135"/>
      <c r="S1107" s="121"/>
      <c r="T1107" s="121"/>
      <c r="U1107" s="121"/>
      <c r="V1107" s="121"/>
      <c r="W1107" s="121"/>
      <c r="X1107" s="121"/>
      <c r="Y1107" s="121"/>
    </row>
    <row r="1108" ht="15.75" customHeight="1">
      <c r="A1108" s="118"/>
      <c r="B1108" s="119"/>
      <c r="C1108" s="133"/>
      <c r="D1108" s="134"/>
      <c r="E1108" s="120"/>
      <c r="F1108" s="120"/>
      <c r="G1108" s="120"/>
      <c r="H1108" s="121"/>
      <c r="I1108" s="121"/>
      <c r="J1108" s="131"/>
      <c r="K1108" s="135"/>
      <c r="L1108" s="121"/>
      <c r="M1108" s="121"/>
      <c r="N1108" s="121"/>
      <c r="O1108" s="121"/>
      <c r="P1108" s="121"/>
      <c r="Q1108" s="131"/>
      <c r="R1108" s="135"/>
      <c r="S1108" s="121"/>
      <c r="T1108" s="121"/>
      <c r="U1108" s="121"/>
      <c r="V1108" s="121"/>
      <c r="W1108" s="121"/>
      <c r="X1108" s="121"/>
      <c r="Y1108" s="121"/>
    </row>
    <row r="1109" ht="15.75" customHeight="1">
      <c r="A1109" s="118"/>
      <c r="B1109" s="119"/>
      <c r="C1109" s="133"/>
      <c r="D1109" s="134"/>
      <c r="E1109" s="120"/>
      <c r="F1109" s="120"/>
      <c r="G1109" s="120"/>
      <c r="H1109" s="121"/>
      <c r="I1109" s="121"/>
      <c r="J1109" s="131"/>
      <c r="K1109" s="135"/>
      <c r="L1109" s="121"/>
      <c r="M1109" s="121"/>
      <c r="N1109" s="121"/>
      <c r="O1109" s="121"/>
      <c r="P1109" s="121"/>
      <c r="Q1109" s="131"/>
      <c r="R1109" s="135"/>
      <c r="S1109" s="121"/>
      <c r="T1109" s="121"/>
      <c r="U1109" s="121"/>
      <c r="V1109" s="121"/>
      <c r="W1109" s="121"/>
      <c r="X1109" s="121"/>
      <c r="Y1109" s="121"/>
    </row>
    <row r="1110" ht="15.75" customHeight="1">
      <c r="A1110" s="128"/>
      <c r="B1110" s="119"/>
      <c r="C1110" s="133"/>
      <c r="D1110" s="136"/>
      <c r="E1110" s="130"/>
      <c r="F1110" s="130"/>
      <c r="G1110" s="130"/>
      <c r="H1110" s="131"/>
      <c r="I1110" s="121"/>
      <c r="J1110" s="131"/>
      <c r="K1110" s="131"/>
      <c r="L1110" s="131"/>
      <c r="M1110" s="131"/>
      <c r="N1110" s="131"/>
      <c r="O1110" s="131"/>
      <c r="P1110" s="121"/>
      <c r="Q1110" s="131"/>
      <c r="R1110" s="131"/>
      <c r="S1110" s="131"/>
      <c r="T1110" s="131"/>
      <c r="U1110" s="131"/>
      <c r="V1110" s="121"/>
      <c r="W1110" s="121"/>
      <c r="X1110" s="121"/>
      <c r="Y1110" s="121"/>
    </row>
    <row r="1111" ht="15.75" customHeight="1">
      <c r="A1111" s="118"/>
      <c r="B1111" s="132"/>
      <c r="C1111" s="133"/>
      <c r="D1111" s="134"/>
      <c r="E1111" s="130"/>
      <c r="F1111" s="120"/>
      <c r="G1111" s="120"/>
      <c r="H1111" s="121"/>
      <c r="I1111" s="131"/>
      <c r="J1111" s="131"/>
      <c r="K1111" s="135"/>
      <c r="L1111" s="131"/>
      <c r="M1111" s="121"/>
      <c r="N1111" s="121"/>
      <c r="O1111" s="121"/>
      <c r="P1111" s="131"/>
      <c r="Q1111" s="131"/>
      <c r="R1111" s="135"/>
      <c r="S1111" s="131"/>
      <c r="T1111" s="121"/>
      <c r="U1111" s="121"/>
      <c r="V1111" s="121"/>
      <c r="W1111" s="121"/>
      <c r="X1111" s="121"/>
      <c r="Y1111" s="121"/>
    </row>
    <row r="1112" ht="15.75" customHeight="1">
      <c r="A1112" s="118"/>
      <c r="B1112" s="119"/>
      <c r="C1112" s="133"/>
      <c r="D1112" s="134"/>
      <c r="E1112" s="120"/>
      <c r="F1112" s="120"/>
      <c r="G1112" s="120"/>
      <c r="H1112" s="121"/>
      <c r="I1112" s="121"/>
      <c r="J1112" s="131"/>
      <c r="K1112" s="135"/>
      <c r="L1112" s="121"/>
      <c r="M1112" s="121"/>
      <c r="N1112" s="121"/>
      <c r="O1112" s="121"/>
      <c r="P1112" s="121"/>
      <c r="Q1112" s="131"/>
      <c r="R1112" s="135"/>
      <c r="S1112" s="121"/>
      <c r="T1112" s="121"/>
      <c r="U1112" s="121"/>
      <c r="V1112" s="121"/>
      <c r="W1112" s="121"/>
      <c r="X1112" s="121"/>
      <c r="Y1112" s="121"/>
    </row>
    <row r="1113" ht="15.75" customHeight="1">
      <c r="A1113" s="118"/>
      <c r="B1113" s="119"/>
      <c r="C1113" s="133"/>
      <c r="D1113" s="134"/>
      <c r="E1113" s="120"/>
      <c r="F1113" s="120"/>
      <c r="G1113" s="120"/>
      <c r="H1113" s="121"/>
      <c r="I1113" s="121"/>
      <c r="J1113" s="131"/>
      <c r="K1113" s="135"/>
      <c r="L1113" s="121"/>
      <c r="M1113" s="121"/>
      <c r="N1113" s="121"/>
      <c r="O1113" s="121"/>
      <c r="P1113" s="121"/>
      <c r="Q1113" s="131"/>
      <c r="R1113" s="135"/>
      <c r="S1113" s="121"/>
      <c r="T1113" s="121"/>
      <c r="U1113" s="121"/>
      <c r="V1113" s="121"/>
      <c r="W1113" s="121"/>
      <c r="X1113" s="121"/>
      <c r="Y1113" s="121"/>
    </row>
    <row r="1114" ht="15.75" customHeight="1">
      <c r="A1114" s="118"/>
      <c r="B1114" s="119"/>
      <c r="C1114" s="133"/>
      <c r="D1114" s="134"/>
      <c r="E1114" s="120"/>
      <c r="F1114" s="120"/>
      <c r="G1114" s="120"/>
      <c r="H1114" s="121"/>
      <c r="I1114" s="121"/>
      <c r="J1114" s="131"/>
      <c r="K1114" s="135"/>
      <c r="L1114" s="121"/>
      <c r="M1114" s="121"/>
      <c r="N1114" s="121"/>
      <c r="O1114" s="121"/>
      <c r="P1114" s="121"/>
      <c r="Q1114" s="131"/>
      <c r="R1114" s="135"/>
      <c r="S1114" s="121"/>
      <c r="T1114" s="121"/>
      <c r="U1114" s="121"/>
      <c r="V1114" s="121"/>
      <c r="W1114" s="121"/>
      <c r="X1114" s="121"/>
      <c r="Y1114" s="121"/>
    </row>
    <row r="1115" ht="15.75" customHeight="1">
      <c r="A1115" s="118"/>
      <c r="B1115" s="119"/>
      <c r="C1115" s="133"/>
      <c r="D1115" s="134"/>
      <c r="E1115" s="120"/>
      <c r="F1115" s="120"/>
      <c r="G1115" s="120"/>
      <c r="H1115" s="121"/>
      <c r="I1115" s="121"/>
      <c r="J1115" s="131"/>
      <c r="K1115" s="135"/>
      <c r="L1115" s="121"/>
      <c r="M1115" s="121"/>
      <c r="N1115" s="121"/>
      <c r="O1115" s="121"/>
      <c r="P1115" s="121"/>
      <c r="Q1115" s="131"/>
      <c r="R1115" s="135"/>
      <c r="S1115" s="121"/>
      <c r="T1115" s="121"/>
      <c r="U1115" s="121"/>
      <c r="V1115" s="121"/>
      <c r="W1115" s="121"/>
      <c r="X1115" s="121"/>
      <c r="Y1115" s="121"/>
    </row>
    <row r="1116" ht="15.75" customHeight="1">
      <c r="A1116" s="118"/>
      <c r="B1116" s="119"/>
      <c r="C1116" s="133"/>
      <c r="D1116" s="134"/>
      <c r="E1116" s="120"/>
      <c r="F1116" s="120"/>
      <c r="G1116" s="120"/>
      <c r="H1116" s="121"/>
      <c r="I1116" s="121"/>
      <c r="J1116" s="131"/>
      <c r="K1116" s="135"/>
      <c r="L1116" s="121"/>
      <c r="M1116" s="121"/>
      <c r="N1116" s="121"/>
      <c r="O1116" s="121"/>
      <c r="P1116" s="121"/>
      <c r="Q1116" s="131"/>
      <c r="R1116" s="135"/>
      <c r="S1116" s="121"/>
      <c r="T1116" s="121"/>
      <c r="U1116" s="121"/>
      <c r="V1116" s="121"/>
      <c r="W1116" s="121"/>
      <c r="X1116" s="121"/>
      <c r="Y1116" s="121"/>
    </row>
    <row r="1117" ht="15.75" customHeight="1">
      <c r="A1117" s="118"/>
      <c r="B1117" s="119"/>
      <c r="C1117" s="133"/>
      <c r="D1117" s="134"/>
      <c r="E1117" s="120"/>
      <c r="F1117" s="120"/>
      <c r="G1117" s="120"/>
      <c r="H1117" s="121"/>
      <c r="I1117" s="121"/>
      <c r="J1117" s="131"/>
      <c r="K1117" s="135"/>
      <c r="L1117" s="121"/>
      <c r="M1117" s="121"/>
      <c r="N1117" s="121"/>
      <c r="O1117" s="121"/>
      <c r="P1117" s="121"/>
      <c r="Q1117" s="131"/>
      <c r="R1117" s="135"/>
      <c r="S1117" s="121"/>
      <c r="T1117" s="121"/>
      <c r="U1117" s="121"/>
      <c r="V1117" s="121"/>
      <c r="W1117" s="121"/>
      <c r="X1117" s="121"/>
      <c r="Y1117" s="121"/>
    </row>
    <row r="1118" ht="15.75" customHeight="1">
      <c r="A1118" s="118"/>
      <c r="B1118" s="119"/>
      <c r="C1118" s="133"/>
      <c r="D1118" s="134"/>
      <c r="E1118" s="120"/>
      <c r="F1118" s="120"/>
      <c r="G1118" s="120"/>
      <c r="H1118" s="121"/>
      <c r="I1118" s="121"/>
      <c r="J1118" s="131"/>
      <c r="K1118" s="135"/>
      <c r="L1118" s="121"/>
      <c r="M1118" s="121"/>
      <c r="N1118" s="121"/>
      <c r="O1118" s="121"/>
      <c r="P1118" s="121"/>
      <c r="Q1118" s="131"/>
      <c r="R1118" s="135"/>
      <c r="S1118" s="121"/>
      <c r="T1118" s="121"/>
      <c r="U1118" s="121"/>
      <c r="V1118" s="121"/>
      <c r="W1118" s="121"/>
      <c r="X1118" s="121"/>
      <c r="Y1118" s="121"/>
    </row>
    <row r="1119" ht="15.75" customHeight="1">
      <c r="A1119" s="118"/>
      <c r="B1119" s="119"/>
      <c r="C1119" s="133"/>
      <c r="D1119" s="134"/>
      <c r="E1119" s="120"/>
      <c r="F1119" s="120"/>
      <c r="G1119" s="120"/>
      <c r="H1119" s="121"/>
      <c r="I1119" s="121"/>
      <c r="J1119" s="131"/>
      <c r="K1119" s="135"/>
      <c r="L1119" s="121"/>
      <c r="M1119" s="121"/>
      <c r="N1119" s="121"/>
      <c r="O1119" s="121"/>
      <c r="P1119" s="121"/>
      <c r="Q1119" s="131"/>
      <c r="R1119" s="135"/>
      <c r="S1119" s="121"/>
      <c r="T1119" s="121"/>
      <c r="U1119" s="121"/>
      <c r="V1119" s="121"/>
      <c r="W1119" s="121"/>
      <c r="X1119" s="121"/>
      <c r="Y1119" s="121"/>
    </row>
    <row r="1120" ht="15.75" customHeight="1">
      <c r="A1120" s="118"/>
      <c r="B1120" s="119"/>
      <c r="C1120" s="133"/>
      <c r="D1120" s="134"/>
      <c r="E1120" s="120"/>
      <c r="F1120" s="120"/>
      <c r="G1120" s="120"/>
      <c r="H1120" s="121"/>
      <c r="I1120" s="121"/>
      <c r="J1120" s="131"/>
      <c r="K1120" s="135"/>
      <c r="L1120" s="121"/>
      <c r="M1120" s="121"/>
      <c r="N1120" s="121"/>
      <c r="O1120" s="121"/>
      <c r="P1120" s="121"/>
      <c r="Q1120" s="131"/>
      <c r="R1120" s="135"/>
      <c r="S1120" s="121"/>
      <c r="T1120" s="121"/>
      <c r="U1120" s="121"/>
      <c r="V1120" s="121"/>
      <c r="W1120" s="121"/>
      <c r="X1120" s="121"/>
      <c r="Y1120" s="121"/>
    </row>
    <row r="1121" ht="15.75" customHeight="1">
      <c r="A1121" s="118"/>
      <c r="B1121" s="119"/>
      <c r="C1121" s="133"/>
      <c r="D1121" s="134"/>
      <c r="E1121" s="120"/>
      <c r="F1121" s="120"/>
      <c r="G1121" s="120"/>
      <c r="H1121" s="121"/>
      <c r="I1121" s="121"/>
      <c r="J1121" s="131"/>
      <c r="K1121" s="135"/>
      <c r="L1121" s="121"/>
      <c r="M1121" s="121"/>
      <c r="N1121" s="121"/>
      <c r="O1121" s="121"/>
      <c r="P1121" s="121"/>
      <c r="Q1121" s="131"/>
      <c r="R1121" s="135"/>
      <c r="S1121" s="121"/>
      <c r="T1121" s="121"/>
      <c r="U1121" s="121"/>
      <c r="V1121" s="121"/>
      <c r="W1121" s="121"/>
      <c r="X1121" s="121"/>
      <c r="Y1121" s="121"/>
    </row>
    <row r="1122" ht="15.75" customHeight="1">
      <c r="A1122" s="118"/>
      <c r="B1122" s="119"/>
      <c r="C1122" s="133"/>
      <c r="D1122" s="134"/>
      <c r="E1122" s="120"/>
      <c r="F1122" s="120"/>
      <c r="G1122" s="120"/>
      <c r="H1122" s="121"/>
      <c r="I1122" s="121"/>
      <c r="J1122" s="131"/>
      <c r="K1122" s="135"/>
      <c r="L1122" s="121"/>
      <c r="M1122" s="121"/>
      <c r="N1122" s="121"/>
      <c r="O1122" s="121"/>
      <c r="P1122" s="121"/>
      <c r="Q1122" s="131"/>
      <c r="R1122" s="135"/>
      <c r="S1122" s="121"/>
      <c r="T1122" s="121"/>
      <c r="U1122" s="121"/>
      <c r="V1122" s="121"/>
      <c r="W1122" s="121"/>
      <c r="X1122" s="121"/>
      <c r="Y1122" s="121"/>
    </row>
    <row r="1123" ht="15.75" customHeight="1">
      <c r="A1123" s="118"/>
      <c r="B1123" s="119"/>
      <c r="C1123" s="133"/>
      <c r="D1123" s="134"/>
      <c r="E1123" s="120"/>
      <c r="F1123" s="120"/>
      <c r="G1123" s="120"/>
      <c r="H1123" s="121"/>
      <c r="I1123" s="121"/>
      <c r="J1123" s="131"/>
      <c r="K1123" s="135"/>
      <c r="L1123" s="121"/>
      <c r="M1123" s="121"/>
      <c r="N1123" s="121"/>
      <c r="O1123" s="121"/>
      <c r="P1123" s="121"/>
      <c r="Q1123" s="131"/>
      <c r="R1123" s="135"/>
      <c r="S1123" s="121"/>
      <c r="T1123" s="121"/>
      <c r="U1123" s="121"/>
      <c r="V1123" s="121"/>
      <c r="W1123" s="121"/>
      <c r="X1123" s="121"/>
      <c r="Y1123" s="121"/>
    </row>
    <row r="1124" ht="15.75" customHeight="1">
      <c r="A1124" s="118"/>
      <c r="B1124" s="119"/>
      <c r="C1124" s="133"/>
      <c r="D1124" s="134"/>
      <c r="E1124" s="120"/>
      <c r="F1124" s="120"/>
      <c r="G1124" s="120"/>
      <c r="H1124" s="121"/>
      <c r="I1124" s="121"/>
      <c r="J1124" s="131"/>
      <c r="K1124" s="135"/>
      <c r="L1124" s="121"/>
      <c r="M1124" s="121"/>
      <c r="N1124" s="121"/>
      <c r="O1124" s="121"/>
      <c r="P1124" s="121"/>
      <c r="Q1124" s="131"/>
      <c r="R1124" s="135"/>
      <c r="S1124" s="121"/>
      <c r="T1124" s="121"/>
      <c r="U1124" s="121"/>
      <c r="V1124" s="121"/>
      <c r="W1124" s="121"/>
      <c r="X1124" s="121"/>
      <c r="Y1124" s="121"/>
    </row>
    <row r="1125" ht="15.75" customHeight="1">
      <c r="A1125" s="118"/>
      <c r="B1125" s="119"/>
      <c r="C1125" s="133"/>
      <c r="D1125" s="134"/>
      <c r="E1125" s="120"/>
      <c r="F1125" s="120"/>
      <c r="G1125" s="120"/>
      <c r="H1125" s="121"/>
      <c r="I1125" s="121"/>
      <c r="J1125" s="131"/>
      <c r="K1125" s="135"/>
      <c r="L1125" s="121"/>
      <c r="M1125" s="121"/>
      <c r="N1125" s="121"/>
      <c r="O1125" s="121"/>
      <c r="P1125" s="121"/>
      <c r="Q1125" s="131"/>
      <c r="R1125" s="135"/>
      <c r="S1125" s="121"/>
      <c r="T1125" s="121"/>
      <c r="U1125" s="121"/>
      <c r="V1125" s="121"/>
      <c r="W1125" s="121"/>
      <c r="X1125" s="121"/>
      <c r="Y1125" s="121"/>
    </row>
    <row r="1126" ht="15.75" customHeight="1">
      <c r="A1126" s="118"/>
      <c r="B1126" s="119"/>
      <c r="C1126" s="133"/>
      <c r="D1126" s="134"/>
      <c r="E1126" s="120"/>
      <c r="F1126" s="120"/>
      <c r="G1126" s="120"/>
      <c r="H1126" s="121"/>
      <c r="I1126" s="121"/>
      <c r="J1126" s="131"/>
      <c r="K1126" s="135"/>
      <c r="L1126" s="121"/>
      <c r="M1126" s="121"/>
      <c r="N1126" s="121"/>
      <c r="O1126" s="121"/>
      <c r="P1126" s="121"/>
      <c r="Q1126" s="131"/>
      <c r="R1126" s="135"/>
      <c r="S1126" s="121"/>
      <c r="T1126" s="121"/>
      <c r="U1126" s="121"/>
      <c r="V1126" s="121"/>
      <c r="W1126" s="121"/>
      <c r="X1126" s="121"/>
      <c r="Y1126" s="121"/>
    </row>
    <row r="1127" ht="15.75" customHeight="1">
      <c r="A1127" s="118"/>
      <c r="B1127" s="119"/>
      <c r="C1127" s="133"/>
      <c r="D1127" s="134"/>
      <c r="E1127" s="120"/>
      <c r="F1127" s="120"/>
      <c r="G1127" s="120"/>
      <c r="H1127" s="121"/>
      <c r="I1127" s="121"/>
      <c r="J1127" s="131"/>
      <c r="K1127" s="135"/>
      <c r="L1127" s="121"/>
      <c r="M1127" s="121"/>
      <c r="N1127" s="121"/>
      <c r="O1127" s="121"/>
      <c r="P1127" s="121"/>
      <c r="Q1127" s="131"/>
      <c r="R1127" s="135"/>
      <c r="S1127" s="121"/>
      <c r="T1127" s="121"/>
      <c r="U1127" s="121"/>
      <c r="V1127" s="121"/>
      <c r="W1127" s="121"/>
      <c r="X1127" s="121"/>
      <c r="Y1127" s="121"/>
    </row>
    <row r="1128" ht="15.75" customHeight="1">
      <c r="A1128" s="118"/>
      <c r="B1128" s="119"/>
      <c r="C1128" s="133"/>
      <c r="D1128" s="134"/>
      <c r="E1128" s="120"/>
      <c r="F1128" s="120"/>
      <c r="G1128" s="120"/>
      <c r="H1128" s="121"/>
      <c r="I1128" s="121"/>
      <c r="J1128" s="131"/>
      <c r="K1128" s="135"/>
      <c r="L1128" s="121"/>
      <c r="M1128" s="121"/>
      <c r="N1128" s="121"/>
      <c r="O1128" s="121"/>
      <c r="P1128" s="121"/>
      <c r="Q1128" s="131"/>
      <c r="R1128" s="135"/>
      <c r="S1128" s="121"/>
      <c r="T1128" s="121"/>
      <c r="U1128" s="121"/>
      <c r="V1128" s="121"/>
      <c r="W1128" s="121"/>
      <c r="X1128" s="121"/>
      <c r="Y1128" s="121"/>
    </row>
    <row r="1129" ht="15.75" customHeight="1">
      <c r="A1129" s="118"/>
      <c r="B1129" s="119"/>
      <c r="C1129" s="133"/>
      <c r="D1129" s="134"/>
      <c r="E1129" s="120"/>
      <c r="F1129" s="120"/>
      <c r="G1129" s="120"/>
      <c r="H1129" s="121"/>
      <c r="I1129" s="121"/>
      <c r="J1129" s="131"/>
      <c r="K1129" s="135"/>
      <c r="L1129" s="121"/>
      <c r="M1129" s="121"/>
      <c r="N1129" s="121"/>
      <c r="O1129" s="121"/>
      <c r="P1129" s="121"/>
      <c r="Q1129" s="131"/>
      <c r="R1129" s="135"/>
      <c r="S1129" s="121"/>
      <c r="T1129" s="121"/>
      <c r="U1129" s="121"/>
      <c r="V1129" s="121"/>
      <c r="W1129" s="121"/>
      <c r="X1129" s="121"/>
      <c r="Y1129" s="121"/>
    </row>
    <row r="1130" ht="15.75" customHeight="1">
      <c r="A1130" s="118"/>
      <c r="B1130" s="119"/>
      <c r="C1130" s="133"/>
      <c r="D1130" s="134"/>
      <c r="E1130" s="120"/>
      <c r="F1130" s="120"/>
      <c r="G1130" s="120"/>
      <c r="H1130" s="121"/>
      <c r="I1130" s="121"/>
      <c r="J1130" s="131"/>
      <c r="K1130" s="135"/>
      <c r="L1130" s="121"/>
      <c r="M1130" s="121"/>
      <c r="N1130" s="121"/>
      <c r="O1130" s="121"/>
      <c r="P1130" s="121"/>
      <c r="Q1130" s="131"/>
      <c r="R1130" s="135"/>
      <c r="S1130" s="121"/>
      <c r="T1130" s="121"/>
      <c r="U1130" s="121"/>
      <c r="V1130" s="121"/>
      <c r="W1130" s="121"/>
      <c r="X1130" s="121"/>
      <c r="Y1130" s="121"/>
    </row>
    <row r="1131" ht="15.75" customHeight="1">
      <c r="A1131" s="118"/>
      <c r="B1131" s="119"/>
      <c r="C1131" s="133"/>
      <c r="D1131" s="134"/>
      <c r="E1131" s="120"/>
      <c r="F1131" s="120"/>
      <c r="G1131" s="120"/>
      <c r="H1131" s="121"/>
      <c r="I1131" s="121"/>
      <c r="J1131" s="131"/>
      <c r="K1131" s="135"/>
      <c r="L1131" s="121"/>
      <c r="M1131" s="121"/>
      <c r="N1131" s="121"/>
      <c r="O1131" s="121"/>
      <c r="P1131" s="121"/>
      <c r="Q1131" s="131"/>
      <c r="R1131" s="135"/>
      <c r="S1131" s="121"/>
      <c r="T1131" s="121"/>
      <c r="U1131" s="121"/>
      <c r="V1131" s="121"/>
      <c r="W1131" s="121"/>
      <c r="X1131" s="121"/>
      <c r="Y1131" s="121"/>
    </row>
    <row r="1132" ht="15.75" customHeight="1">
      <c r="A1132" s="118"/>
      <c r="B1132" s="119"/>
      <c r="C1132" s="133"/>
      <c r="D1132" s="134"/>
      <c r="E1132" s="120"/>
      <c r="F1132" s="120"/>
      <c r="G1132" s="120"/>
      <c r="H1132" s="121"/>
      <c r="I1132" s="121"/>
      <c r="J1132" s="131"/>
      <c r="K1132" s="135"/>
      <c r="L1132" s="121"/>
      <c r="M1132" s="121"/>
      <c r="N1132" s="121"/>
      <c r="O1132" s="121"/>
      <c r="P1132" s="121"/>
      <c r="Q1132" s="131"/>
      <c r="R1132" s="135"/>
      <c r="S1132" s="121"/>
      <c r="T1132" s="121"/>
      <c r="U1132" s="121"/>
      <c r="V1132" s="121"/>
      <c r="W1132" s="121"/>
      <c r="X1132" s="121"/>
      <c r="Y1132" s="121"/>
    </row>
    <row r="1133" ht="15.75" customHeight="1">
      <c r="A1133" s="118"/>
      <c r="B1133" s="119"/>
      <c r="C1133" s="133"/>
      <c r="D1133" s="134"/>
      <c r="E1133" s="120"/>
      <c r="F1133" s="120"/>
      <c r="G1133" s="120"/>
      <c r="H1133" s="121"/>
      <c r="I1133" s="121"/>
      <c r="J1133" s="131"/>
      <c r="K1133" s="135"/>
      <c r="L1133" s="121"/>
      <c r="M1133" s="121"/>
      <c r="N1133" s="121"/>
      <c r="O1133" s="121"/>
      <c r="P1133" s="121"/>
      <c r="Q1133" s="131"/>
      <c r="R1133" s="135"/>
      <c r="S1133" s="121"/>
      <c r="T1133" s="121"/>
      <c r="U1133" s="121"/>
      <c r="V1133" s="121"/>
      <c r="W1133" s="121"/>
      <c r="X1133" s="121"/>
      <c r="Y1133" s="121"/>
    </row>
    <row r="1134" ht="15.75" customHeight="1">
      <c r="A1134" s="118"/>
      <c r="B1134" s="119"/>
      <c r="C1134" s="133"/>
      <c r="D1134" s="134"/>
      <c r="E1134" s="120"/>
      <c r="F1134" s="120"/>
      <c r="G1134" s="120"/>
      <c r="H1134" s="121"/>
      <c r="I1134" s="121"/>
      <c r="J1134" s="131"/>
      <c r="K1134" s="135"/>
      <c r="L1134" s="121"/>
      <c r="M1134" s="121"/>
      <c r="N1134" s="121"/>
      <c r="O1134" s="121"/>
      <c r="P1134" s="121"/>
      <c r="Q1134" s="131"/>
      <c r="R1134" s="135"/>
      <c r="S1134" s="121"/>
      <c r="T1134" s="121"/>
      <c r="U1134" s="121"/>
      <c r="V1134" s="121"/>
      <c r="W1134" s="121"/>
      <c r="X1134" s="121"/>
      <c r="Y1134" s="121"/>
    </row>
    <row r="1135" ht="15.75" customHeight="1">
      <c r="A1135" s="118"/>
      <c r="B1135" s="119"/>
      <c r="C1135" s="133"/>
      <c r="D1135" s="134"/>
      <c r="E1135" s="120"/>
      <c r="F1135" s="120"/>
      <c r="G1135" s="120"/>
      <c r="H1135" s="121"/>
      <c r="I1135" s="121"/>
      <c r="J1135" s="131"/>
      <c r="K1135" s="135"/>
      <c r="L1135" s="121"/>
      <c r="M1135" s="121"/>
      <c r="N1135" s="121"/>
      <c r="O1135" s="121"/>
      <c r="P1135" s="121"/>
      <c r="Q1135" s="131"/>
      <c r="R1135" s="135"/>
      <c r="S1135" s="121"/>
      <c r="T1135" s="121"/>
      <c r="U1135" s="121"/>
      <c r="V1135" s="121"/>
      <c r="W1135" s="121"/>
      <c r="X1135" s="121"/>
      <c r="Y1135" s="121"/>
    </row>
    <row r="1136" ht="15.75" customHeight="1">
      <c r="A1136" s="118"/>
      <c r="B1136" s="119"/>
      <c r="C1136" s="133"/>
      <c r="D1136" s="134"/>
      <c r="E1136" s="120"/>
      <c r="F1136" s="120"/>
      <c r="G1136" s="120"/>
      <c r="H1136" s="121"/>
      <c r="I1136" s="121"/>
      <c r="J1136" s="131"/>
      <c r="K1136" s="135"/>
      <c r="L1136" s="121"/>
      <c r="M1136" s="121"/>
      <c r="N1136" s="121"/>
      <c r="O1136" s="121"/>
      <c r="P1136" s="121"/>
      <c r="Q1136" s="131"/>
      <c r="R1136" s="135"/>
      <c r="S1136" s="121"/>
      <c r="T1136" s="121"/>
      <c r="U1136" s="121"/>
      <c r="V1136" s="121"/>
      <c r="W1136" s="121"/>
      <c r="X1136" s="121"/>
      <c r="Y1136" s="121"/>
    </row>
    <row r="1137" ht="15.75" customHeight="1">
      <c r="A1137" s="118"/>
      <c r="B1137" s="119"/>
      <c r="C1137" s="137"/>
      <c r="D1137" s="136"/>
      <c r="E1137" s="120"/>
      <c r="F1137" s="120"/>
      <c r="G1137" s="120"/>
      <c r="H1137" s="121"/>
      <c r="I1137" s="121"/>
      <c r="J1137" s="138"/>
      <c r="K1137" s="131"/>
      <c r="L1137" s="121"/>
      <c r="M1137" s="121"/>
      <c r="N1137" s="121"/>
      <c r="O1137" s="121"/>
      <c r="P1137" s="121"/>
      <c r="Q1137" s="138"/>
      <c r="R1137" s="131"/>
      <c r="S1137" s="121"/>
      <c r="T1137" s="121"/>
      <c r="U1137" s="121"/>
      <c r="V1137" s="121"/>
      <c r="W1137" s="121"/>
      <c r="X1137" s="121"/>
      <c r="Y1137" s="121"/>
    </row>
    <row r="1138" ht="15.75" customHeight="1">
      <c r="A1138" s="118"/>
      <c r="B1138" s="119"/>
      <c r="C1138" s="133"/>
      <c r="D1138" s="136"/>
      <c r="E1138" s="120"/>
      <c r="F1138" s="120"/>
      <c r="G1138" s="120"/>
      <c r="H1138" s="121"/>
      <c r="I1138" s="121"/>
      <c r="J1138" s="131"/>
      <c r="K1138" s="131"/>
      <c r="L1138" s="121"/>
      <c r="M1138" s="121"/>
      <c r="N1138" s="121"/>
      <c r="O1138" s="121"/>
      <c r="P1138" s="121"/>
      <c r="Q1138" s="131"/>
      <c r="R1138" s="131"/>
      <c r="S1138" s="121"/>
      <c r="T1138" s="121"/>
      <c r="U1138" s="121"/>
      <c r="V1138" s="121"/>
      <c r="W1138" s="121"/>
      <c r="X1138" s="121"/>
      <c r="Y1138" s="121"/>
    </row>
    <row r="1139" ht="15.75" customHeight="1">
      <c r="A1139" s="118"/>
      <c r="B1139" s="119"/>
      <c r="C1139" s="133"/>
      <c r="D1139" s="136"/>
      <c r="E1139" s="120"/>
      <c r="F1139" s="120"/>
      <c r="G1139" s="120"/>
      <c r="H1139" s="121"/>
      <c r="I1139" s="121"/>
      <c r="J1139" s="131"/>
      <c r="K1139" s="131"/>
      <c r="L1139" s="121"/>
      <c r="M1139" s="121"/>
      <c r="N1139" s="121"/>
      <c r="O1139" s="121"/>
      <c r="P1139" s="121"/>
      <c r="Q1139" s="131"/>
      <c r="R1139" s="131"/>
      <c r="S1139" s="121"/>
      <c r="T1139" s="121"/>
      <c r="U1139" s="121"/>
      <c r="V1139" s="121"/>
      <c r="W1139" s="121"/>
      <c r="X1139" s="121"/>
      <c r="Y1139" s="121"/>
    </row>
    <row r="1140" ht="15.75" customHeight="1">
      <c r="A1140" s="118"/>
      <c r="B1140" s="119"/>
      <c r="C1140" s="133"/>
      <c r="D1140" s="136"/>
      <c r="E1140" s="120"/>
      <c r="F1140" s="120"/>
      <c r="G1140" s="120"/>
      <c r="H1140" s="121"/>
      <c r="I1140" s="121"/>
      <c r="J1140" s="131"/>
      <c r="K1140" s="131"/>
      <c r="L1140" s="121"/>
      <c r="M1140" s="121"/>
      <c r="N1140" s="121"/>
      <c r="O1140" s="121"/>
      <c r="P1140" s="121"/>
      <c r="Q1140" s="131"/>
      <c r="R1140" s="131"/>
      <c r="S1140" s="121"/>
      <c r="T1140" s="121"/>
      <c r="U1140" s="121"/>
      <c r="V1140" s="121"/>
      <c r="W1140" s="121"/>
      <c r="X1140" s="121"/>
      <c r="Y1140" s="121"/>
    </row>
    <row r="1141" ht="15.75" customHeight="1">
      <c r="A1141" s="118"/>
      <c r="B1141" s="119"/>
      <c r="C1141" s="133"/>
      <c r="D1141" s="136"/>
      <c r="E1141" s="120"/>
      <c r="F1141" s="120"/>
      <c r="G1141" s="120"/>
      <c r="H1141" s="121"/>
      <c r="I1141" s="121"/>
      <c r="J1141" s="131"/>
      <c r="K1141" s="131"/>
      <c r="L1141" s="121"/>
      <c r="M1141" s="121"/>
      <c r="N1141" s="121"/>
      <c r="O1141" s="121"/>
      <c r="P1141" s="121"/>
      <c r="Q1141" s="131"/>
      <c r="R1141" s="131"/>
      <c r="S1141" s="121"/>
      <c r="T1141" s="121"/>
      <c r="U1141" s="121"/>
      <c r="V1141" s="121"/>
      <c r="W1141" s="121"/>
      <c r="X1141" s="121"/>
      <c r="Y1141" s="121"/>
    </row>
    <row r="1142" ht="15.75" customHeight="1">
      <c r="A1142" s="118"/>
      <c r="B1142" s="119"/>
      <c r="C1142" s="133"/>
      <c r="D1142" s="136"/>
      <c r="E1142" s="120"/>
      <c r="F1142" s="120"/>
      <c r="G1142" s="120"/>
      <c r="H1142" s="121"/>
      <c r="I1142" s="121"/>
      <c r="J1142" s="131"/>
      <c r="K1142" s="131"/>
      <c r="L1142" s="121"/>
      <c r="M1142" s="121"/>
      <c r="N1142" s="121"/>
      <c r="O1142" s="121"/>
      <c r="P1142" s="121"/>
      <c r="Q1142" s="131"/>
      <c r="R1142" s="131"/>
      <c r="S1142" s="121"/>
      <c r="T1142" s="121"/>
      <c r="U1142" s="121"/>
      <c r="V1142" s="121"/>
      <c r="W1142" s="121"/>
      <c r="X1142" s="121"/>
      <c r="Y1142" s="121"/>
    </row>
    <row r="1143" ht="15.75" customHeight="1">
      <c r="A1143" s="118"/>
      <c r="B1143" s="119"/>
      <c r="C1143" s="133"/>
      <c r="D1143" s="136"/>
      <c r="E1143" s="120"/>
      <c r="F1143" s="120"/>
      <c r="G1143" s="120"/>
      <c r="H1143" s="121"/>
      <c r="I1143" s="121"/>
      <c r="J1143" s="131"/>
      <c r="K1143" s="131"/>
      <c r="L1143" s="121"/>
      <c r="M1143" s="121"/>
      <c r="N1143" s="121"/>
      <c r="O1143" s="121"/>
      <c r="P1143" s="121"/>
      <c r="Q1143" s="131"/>
      <c r="R1143" s="131"/>
      <c r="S1143" s="121"/>
      <c r="T1143" s="121"/>
      <c r="U1143" s="121"/>
      <c r="V1143" s="121"/>
      <c r="W1143" s="121"/>
      <c r="X1143" s="121"/>
      <c r="Y1143" s="121"/>
    </row>
    <row r="1144" ht="15.75" customHeight="1">
      <c r="A1144" s="118"/>
      <c r="B1144" s="119"/>
      <c r="C1144" s="133"/>
      <c r="D1144" s="136"/>
      <c r="E1144" s="120"/>
      <c r="F1144" s="120"/>
      <c r="G1144" s="120"/>
      <c r="H1144" s="121"/>
      <c r="I1144" s="121"/>
      <c r="J1144" s="131"/>
      <c r="K1144" s="131"/>
      <c r="L1144" s="121"/>
      <c r="M1144" s="121"/>
      <c r="N1144" s="121"/>
      <c r="O1144" s="121"/>
      <c r="P1144" s="121"/>
      <c r="Q1144" s="131"/>
      <c r="R1144" s="131"/>
      <c r="S1144" s="121"/>
      <c r="T1144" s="121"/>
      <c r="U1144" s="121"/>
      <c r="V1144" s="121"/>
      <c r="W1144" s="121"/>
      <c r="X1144" s="121"/>
      <c r="Y1144" s="121"/>
    </row>
    <row r="1145" ht="15.75" customHeight="1">
      <c r="A1145" s="118"/>
      <c r="B1145" s="119"/>
      <c r="C1145" s="133"/>
      <c r="D1145" s="136"/>
      <c r="E1145" s="120"/>
      <c r="F1145" s="120"/>
      <c r="G1145" s="120"/>
      <c r="H1145" s="121"/>
      <c r="I1145" s="121"/>
      <c r="J1145" s="131"/>
      <c r="K1145" s="131"/>
      <c r="L1145" s="121"/>
      <c r="M1145" s="121"/>
      <c r="N1145" s="121"/>
      <c r="O1145" s="121"/>
      <c r="P1145" s="121"/>
      <c r="Q1145" s="131"/>
      <c r="R1145" s="131"/>
      <c r="S1145" s="121"/>
      <c r="T1145" s="121"/>
      <c r="U1145" s="121"/>
      <c r="V1145" s="121"/>
      <c r="W1145" s="121"/>
      <c r="X1145" s="121"/>
      <c r="Y1145" s="121"/>
    </row>
    <row r="1146" ht="15.75" customHeight="1">
      <c r="A1146" s="118"/>
      <c r="B1146" s="119"/>
      <c r="C1146" s="133"/>
      <c r="D1146" s="136"/>
      <c r="E1146" s="120"/>
      <c r="F1146" s="120"/>
      <c r="G1146" s="120"/>
      <c r="H1146" s="121"/>
      <c r="I1146" s="121"/>
      <c r="J1146" s="131"/>
      <c r="K1146" s="131"/>
      <c r="L1146" s="121"/>
      <c r="M1146" s="121"/>
      <c r="N1146" s="121"/>
      <c r="O1146" s="121"/>
      <c r="P1146" s="121"/>
      <c r="Q1146" s="131"/>
      <c r="R1146" s="131"/>
      <c r="S1146" s="121"/>
      <c r="T1146" s="121"/>
      <c r="U1146" s="121"/>
      <c r="V1146" s="121"/>
      <c r="W1146" s="121"/>
      <c r="X1146" s="121"/>
      <c r="Y1146" s="121"/>
    </row>
    <row r="1147" ht="15.75" customHeight="1">
      <c r="A1147" s="118"/>
      <c r="B1147" s="119"/>
      <c r="C1147" s="133"/>
      <c r="D1147" s="136"/>
      <c r="E1147" s="120"/>
      <c r="F1147" s="120"/>
      <c r="G1147" s="120"/>
      <c r="H1147" s="121"/>
      <c r="I1147" s="121"/>
      <c r="J1147" s="131"/>
      <c r="K1147" s="131"/>
      <c r="L1147" s="121"/>
      <c r="M1147" s="121"/>
      <c r="N1147" s="121"/>
      <c r="O1147" s="121"/>
      <c r="P1147" s="121"/>
      <c r="Q1147" s="131"/>
      <c r="R1147" s="131"/>
      <c r="S1147" s="121"/>
      <c r="T1147" s="121"/>
      <c r="U1147" s="121"/>
      <c r="V1147" s="121"/>
      <c r="W1147" s="121"/>
      <c r="X1147" s="121"/>
      <c r="Y1147" s="121"/>
    </row>
    <row r="1148" ht="15.75" customHeight="1">
      <c r="A1148" s="118"/>
      <c r="B1148" s="119"/>
      <c r="C1148" s="133"/>
      <c r="D1148" s="136"/>
      <c r="E1148" s="120"/>
      <c r="F1148" s="120"/>
      <c r="G1148" s="120"/>
      <c r="H1148" s="121"/>
      <c r="I1148" s="121"/>
      <c r="J1148" s="131"/>
      <c r="K1148" s="131"/>
      <c r="L1148" s="121"/>
      <c r="M1148" s="121"/>
      <c r="N1148" s="121"/>
      <c r="O1148" s="121"/>
      <c r="P1148" s="121"/>
      <c r="Q1148" s="131"/>
      <c r="R1148" s="131"/>
      <c r="S1148" s="121"/>
      <c r="T1148" s="121"/>
      <c r="U1148" s="121"/>
      <c r="V1148" s="121"/>
      <c r="W1148" s="121"/>
      <c r="X1148" s="121"/>
      <c r="Y1148" s="121"/>
    </row>
    <row r="1149" ht="15.75" customHeight="1">
      <c r="A1149" s="118"/>
      <c r="B1149" s="119"/>
      <c r="C1149" s="133"/>
      <c r="D1149" s="136"/>
      <c r="E1149" s="120"/>
      <c r="F1149" s="120"/>
      <c r="G1149" s="120"/>
      <c r="H1149" s="121"/>
      <c r="I1149" s="121"/>
      <c r="J1149" s="131"/>
      <c r="K1149" s="131"/>
      <c r="L1149" s="121"/>
      <c r="M1149" s="121"/>
      <c r="N1149" s="121"/>
      <c r="O1149" s="121"/>
      <c r="P1149" s="121"/>
      <c r="Q1149" s="131"/>
      <c r="R1149" s="131"/>
      <c r="S1149" s="121"/>
      <c r="T1149" s="121"/>
      <c r="U1149" s="121"/>
      <c r="V1149" s="121"/>
      <c r="W1149" s="121"/>
      <c r="X1149" s="121"/>
      <c r="Y1149" s="121"/>
    </row>
    <row r="1150" ht="15.75" customHeight="1">
      <c r="A1150" s="118"/>
      <c r="B1150" s="119"/>
      <c r="C1150" s="133"/>
      <c r="D1150" s="136"/>
      <c r="E1150" s="120"/>
      <c r="F1150" s="120"/>
      <c r="G1150" s="120"/>
      <c r="H1150" s="121"/>
      <c r="I1150" s="121"/>
      <c r="J1150" s="131"/>
      <c r="K1150" s="131"/>
      <c r="L1150" s="121"/>
      <c r="M1150" s="121"/>
      <c r="N1150" s="121"/>
      <c r="O1150" s="121"/>
      <c r="P1150" s="121"/>
      <c r="Q1150" s="131"/>
      <c r="R1150" s="131"/>
      <c r="S1150" s="121"/>
      <c r="T1150" s="121"/>
      <c r="U1150" s="121"/>
      <c r="V1150" s="121"/>
      <c r="W1150" s="121"/>
      <c r="X1150" s="121"/>
      <c r="Y1150" s="121"/>
    </row>
    <row r="1151" ht="15.75" customHeight="1">
      <c r="A1151" s="118"/>
      <c r="B1151" s="119"/>
      <c r="C1151" s="133"/>
      <c r="D1151" s="136"/>
      <c r="E1151" s="120"/>
      <c r="F1151" s="120"/>
      <c r="G1151" s="120"/>
      <c r="H1151" s="121"/>
      <c r="I1151" s="121"/>
      <c r="J1151" s="131"/>
      <c r="K1151" s="131"/>
      <c r="L1151" s="121"/>
      <c r="M1151" s="121"/>
      <c r="N1151" s="121"/>
      <c r="O1151" s="121"/>
      <c r="P1151" s="121"/>
      <c r="Q1151" s="131"/>
      <c r="R1151" s="131"/>
      <c r="S1151" s="121"/>
      <c r="T1151" s="121"/>
      <c r="U1151" s="121"/>
      <c r="V1151" s="121"/>
      <c r="W1151" s="121"/>
      <c r="X1151" s="121"/>
      <c r="Y1151" s="121"/>
    </row>
    <row r="1152" ht="15.75" customHeight="1">
      <c r="A1152" s="118"/>
      <c r="B1152" s="119"/>
      <c r="C1152" s="133"/>
      <c r="D1152" s="136"/>
      <c r="E1152" s="120"/>
      <c r="F1152" s="120"/>
      <c r="G1152" s="120"/>
      <c r="H1152" s="121"/>
      <c r="I1152" s="121"/>
      <c r="J1152" s="131"/>
      <c r="K1152" s="131"/>
      <c r="L1152" s="121"/>
      <c r="M1152" s="121"/>
      <c r="N1152" s="121"/>
      <c r="O1152" s="121"/>
      <c r="P1152" s="121"/>
      <c r="Q1152" s="131"/>
      <c r="R1152" s="131"/>
      <c r="S1152" s="121"/>
      <c r="T1152" s="121"/>
      <c r="U1152" s="121"/>
      <c r="V1152" s="121"/>
      <c r="W1152" s="121"/>
      <c r="X1152" s="121"/>
      <c r="Y1152" s="121"/>
    </row>
    <row r="1153" ht="15.75" customHeight="1">
      <c r="A1153" s="118"/>
      <c r="B1153" s="119"/>
      <c r="C1153" s="133"/>
      <c r="D1153" s="136"/>
      <c r="E1153" s="120"/>
      <c r="F1153" s="120"/>
      <c r="G1153" s="120"/>
      <c r="H1153" s="121"/>
      <c r="I1153" s="121"/>
      <c r="J1153" s="131"/>
      <c r="K1153" s="131"/>
      <c r="L1153" s="121"/>
      <c r="M1153" s="121"/>
      <c r="N1153" s="121"/>
      <c r="O1153" s="121"/>
      <c r="P1153" s="121"/>
      <c r="Q1153" s="131"/>
      <c r="R1153" s="131"/>
      <c r="S1153" s="121"/>
      <c r="T1153" s="121"/>
      <c r="U1153" s="121"/>
      <c r="V1153" s="121"/>
      <c r="W1153" s="121"/>
      <c r="X1153" s="121"/>
      <c r="Y1153" s="121"/>
    </row>
    <row r="1154" ht="15.75" customHeight="1">
      <c r="A1154" s="118"/>
      <c r="B1154" s="119"/>
      <c r="C1154" s="133"/>
      <c r="D1154" s="136"/>
      <c r="E1154" s="120"/>
      <c r="F1154" s="120"/>
      <c r="G1154" s="120"/>
      <c r="H1154" s="121"/>
      <c r="I1154" s="121"/>
      <c r="J1154" s="131"/>
      <c r="K1154" s="131"/>
      <c r="L1154" s="121"/>
      <c r="M1154" s="121"/>
      <c r="N1154" s="121"/>
      <c r="O1154" s="121"/>
      <c r="P1154" s="121"/>
      <c r="Q1154" s="131"/>
      <c r="R1154" s="131"/>
      <c r="S1154" s="121"/>
      <c r="T1154" s="121"/>
      <c r="U1154" s="121"/>
      <c r="V1154" s="121"/>
      <c r="W1154" s="121"/>
      <c r="X1154" s="121"/>
      <c r="Y1154" s="121"/>
    </row>
    <row r="1155" ht="15.75" customHeight="1">
      <c r="A1155" s="118"/>
      <c r="B1155" s="119"/>
      <c r="C1155" s="133"/>
      <c r="D1155" s="136"/>
      <c r="E1155" s="120"/>
      <c r="F1155" s="120"/>
      <c r="G1155" s="120"/>
      <c r="H1155" s="121"/>
      <c r="I1155" s="121"/>
      <c r="J1155" s="131"/>
      <c r="K1155" s="131"/>
      <c r="L1155" s="121"/>
      <c r="M1155" s="121"/>
      <c r="N1155" s="121"/>
      <c r="O1155" s="121"/>
      <c r="P1155" s="121"/>
      <c r="Q1155" s="131"/>
      <c r="R1155" s="131"/>
      <c r="S1155" s="121"/>
      <c r="T1155" s="121"/>
      <c r="U1155" s="121"/>
      <c r="V1155" s="121"/>
      <c r="W1155" s="121"/>
      <c r="X1155" s="121"/>
      <c r="Y1155" s="121"/>
    </row>
    <row r="1156" ht="15.75" customHeight="1">
      <c r="A1156" s="118"/>
      <c r="B1156" s="119"/>
      <c r="C1156" s="133"/>
      <c r="D1156" s="136"/>
      <c r="E1156" s="120"/>
      <c r="F1156" s="120"/>
      <c r="G1156" s="120"/>
      <c r="H1156" s="121"/>
      <c r="I1156" s="121"/>
      <c r="J1156" s="131"/>
      <c r="K1156" s="131"/>
      <c r="L1156" s="121"/>
      <c r="M1156" s="121"/>
      <c r="N1156" s="121"/>
      <c r="O1156" s="121"/>
      <c r="P1156" s="121"/>
      <c r="Q1156" s="131"/>
      <c r="R1156" s="131"/>
      <c r="S1156" s="121"/>
      <c r="T1156" s="121"/>
      <c r="U1156" s="121"/>
      <c r="V1156" s="121"/>
      <c r="W1156" s="121"/>
      <c r="X1156" s="121"/>
      <c r="Y1156" s="121"/>
    </row>
    <row r="1157" ht="15.75" customHeight="1">
      <c r="A1157" s="118"/>
      <c r="B1157" s="119"/>
      <c r="C1157" s="133"/>
      <c r="D1157" s="136"/>
      <c r="E1157" s="120"/>
      <c r="F1157" s="120"/>
      <c r="G1157" s="120"/>
      <c r="H1157" s="121"/>
      <c r="I1157" s="121"/>
      <c r="J1157" s="131"/>
      <c r="K1157" s="131"/>
      <c r="L1157" s="121"/>
      <c r="M1157" s="121"/>
      <c r="N1157" s="121"/>
      <c r="O1157" s="121"/>
      <c r="P1157" s="121"/>
      <c r="Q1157" s="131"/>
      <c r="R1157" s="131"/>
      <c r="S1157" s="121"/>
      <c r="T1157" s="121"/>
      <c r="U1157" s="121"/>
      <c r="V1157" s="121"/>
      <c r="W1157" s="121"/>
      <c r="X1157" s="121"/>
      <c r="Y1157" s="121"/>
    </row>
    <row r="1158" ht="15.75" customHeight="1">
      <c r="A1158" s="118"/>
      <c r="B1158" s="119"/>
      <c r="C1158" s="133"/>
      <c r="D1158" s="136"/>
      <c r="E1158" s="120"/>
      <c r="F1158" s="120"/>
      <c r="G1158" s="120"/>
      <c r="H1158" s="121"/>
      <c r="I1158" s="121"/>
      <c r="J1158" s="131"/>
      <c r="K1158" s="131"/>
      <c r="L1158" s="121"/>
      <c r="M1158" s="121"/>
      <c r="N1158" s="121"/>
      <c r="O1158" s="121"/>
      <c r="P1158" s="121"/>
      <c r="Q1158" s="131"/>
      <c r="R1158" s="131"/>
      <c r="S1158" s="121"/>
      <c r="T1158" s="121"/>
      <c r="U1158" s="121"/>
      <c r="V1158" s="121"/>
      <c r="W1158" s="121"/>
      <c r="X1158" s="121"/>
      <c r="Y1158" s="121"/>
    </row>
    <row r="1159" ht="15.75" customHeight="1">
      <c r="A1159" s="118"/>
      <c r="B1159" s="119"/>
      <c r="C1159" s="133"/>
      <c r="D1159" s="136"/>
      <c r="E1159" s="120"/>
      <c r="F1159" s="120"/>
      <c r="G1159" s="120"/>
      <c r="H1159" s="121"/>
      <c r="I1159" s="121"/>
      <c r="J1159" s="131"/>
      <c r="K1159" s="131"/>
      <c r="L1159" s="121"/>
      <c r="M1159" s="121"/>
      <c r="N1159" s="121"/>
      <c r="O1159" s="121"/>
      <c r="P1159" s="121"/>
      <c r="Q1159" s="131"/>
      <c r="R1159" s="131"/>
      <c r="S1159" s="121"/>
      <c r="T1159" s="121"/>
      <c r="U1159" s="121"/>
      <c r="V1159" s="121"/>
      <c r="W1159" s="121"/>
      <c r="X1159" s="121"/>
      <c r="Y1159" s="121"/>
    </row>
    <row r="1160" ht="15.75" customHeight="1">
      <c r="A1160" s="118"/>
      <c r="B1160" s="119"/>
      <c r="C1160" s="133"/>
      <c r="D1160" s="136"/>
      <c r="E1160" s="120"/>
      <c r="F1160" s="120"/>
      <c r="G1160" s="120"/>
      <c r="H1160" s="121"/>
      <c r="I1160" s="121"/>
      <c r="J1160" s="131"/>
      <c r="K1160" s="131"/>
      <c r="L1160" s="121"/>
      <c r="M1160" s="121"/>
      <c r="N1160" s="121"/>
      <c r="O1160" s="121"/>
      <c r="P1160" s="121"/>
      <c r="Q1160" s="131"/>
      <c r="R1160" s="131"/>
      <c r="S1160" s="121"/>
      <c r="T1160" s="121"/>
      <c r="U1160" s="121"/>
      <c r="V1160" s="121"/>
      <c r="W1160" s="121"/>
      <c r="X1160" s="121"/>
      <c r="Y1160" s="121"/>
    </row>
    <row r="1161" ht="15.75" customHeight="1">
      <c r="A1161" s="118"/>
      <c r="B1161" s="119"/>
      <c r="C1161" s="133"/>
      <c r="D1161" s="136"/>
      <c r="E1161" s="120"/>
      <c r="F1161" s="120"/>
      <c r="G1161" s="120"/>
      <c r="H1161" s="121"/>
      <c r="I1161" s="121"/>
      <c r="J1161" s="131"/>
      <c r="K1161" s="131"/>
      <c r="L1161" s="121"/>
      <c r="M1161" s="121"/>
      <c r="N1161" s="121"/>
      <c r="O1161" s="121"/>
      <c r="P1161" s="121"/>
      <c r="Q1161" s="131"/>
      <c r="R1161" s="131"/>
      <c r="S1161" s="121"/>
      <c r="T1161" s="121"/>
      <c r="U1161" s="121"/>
      <c r="V1161" s="121"/>
      <c r="W1161" s="121"/>
      <c r="X1161" s="121"/>
      <c r="Y1161" s="121"/>
    </row>
    <row r="1162" ht="15.75" customHeight="1">
      <c r="A1162" s="118"/>
      <c r="B1162" s="119"/>
      <c r="C1162" s="133"/>
      <c r="D1162" s="136"/>
      <c r="E1162" s="120"/>
      <c r="F1162" s="120"/>
      <c r="G1162" s="120"/>
      <c r="H1162" s="121"/>
      <c r="I1162" s="121"/>
      <c r="J1162" s="131"/>
      <c r="K1162" s="131"/>
      <c r="L1162" s="121"/>
      <c r="M1162" s="121"/>
      <c r="N1162" s="121"/>
      <c r="O1162" s="121"/>
      <c r="P1162" s="121"/>
      <c r="Q1162" s="131"/>
      <c r="R1162" s="131"/>
      <c r="S1162" s="121"/>
      <c r="T1162" s="121"/>
      <c r="U1162" s="121"/>
      <c r="V1162" s="121"/>
      <c r="W1162" s="121"/>
      <c r="X1162" s="121"/>
      <c r="Y1162" s="121"/>
    </row>
    <row r="1163" ht="15.75" customHeight="1">
      <c r="A1163" s="118"/>
      <c r="B1163" s="119"/>
      <c r="C1163" s="133"/>
      <c r="D1163" s="136"/>
      <c r="E1163" s="120"/>
      <c r="F1163" s="120"/>
      <c r="G1163" s="120"/>
      <c r="H1163" s="121"/>
      <c r="I1163" s="121"/>
      <c r="J1163" s="131"/>
      <c r="K1163" s="131"/>
      <c r="L1163" s="121"/>
      <c r="M1163" s="121"/>
      <c r="N1163" s="121"/>
      <c r="O1163" s="121"/>
      <c r="P1163" s="121"/>
      <c r="Q1163" s="131"/>
      <c r="R1163" s="131"/>
      <c r="S1163" s="121"/>
      <c r="T1163" s="121"/>
      <c r="U1163" s="121"/>
      <c r="V1163" s="121"/>
      <c r="W1163" s="121"/>
      <c r="X1163" s="121"/>
      <c r="Y1163" s="121"/>
    </row>
    <row r="1164" ht="15.75" customHeight="1">
      <c r="A1164" s="118"/>
      <c r="B1164" s="119"/>
      <c r="C1164" s="133"/>
      <c r="D1164" s="136"/>
      <c r="E1164" s="120"/>
      <c r="F1164" s="120"/>
      <c r="G1164" s="120"/>
      <c r="H1164" s="121"/>
      <c r="I1164" s="121"/>
      <c r="J1164" s="131"/>
      <c r="K1164" s="131"/>
      <c r="L1164" s="121"/>
      <c r="M1164" s="121"/>
      <c r="N1164" s="121"/>
      <c r="O1164" s="121"/>
      <c r="P1164" s="121"/>
      <c r="Q1164" s="131"/>
      <c r="R1164" s="131"/>
      <c r="S1164" s="121"/>
      <c r="T1164" s="121"/>
      <c r="U1164" s="121"/>
      <c r="V1164" s="121"/>
      <c r="W1164" s="121"/>
      <c r="X1164" s="121"/>
      <c r="Y1164" s="121"/>
    </row>
    <row r="1165" ht="15.75" customHeight="1">
      <c r="A1165" s="118"/>
      <c r="B1165" s="119"/>
      <c r="C1165" s="133"/>
      <c r="D1165" s="136"/>
      <c r="E1165" s="120"/>
      <c r="F1165" s="120"/>
      <c r="G1165" s="120"/>
      <c r="H1165" s="121"/>
      <c r="I1165" s="121"/>
      <c r="J1165" s="131"/>
      <c r="K1165" s="131"/>
      <c r="L1165" s="121"/>
      <c r="M1165" s="121"/>
      <c r="N1165" s="121"/>
      <c r="O1165" s="121"/>
      <c r="P1165" s="121"/>
      <c r="Q1165" s="131"/>
      <c r="R1165" s="131"/>
      <c r="S1165" s="121"/>
      <c r="T1165" s="121"/>
      <c r="U1165" s="121"/>
      <c r="V1165" s="121"/>
      <c r="W1165" s="121"/>
      <c r="X1165" s="121"/>
      <c r="Y1165" s="121"/>
    </row>
    <row r="1166" ht="15.75" customHeight="1">
      <c r="A1166" s="118"/>
      <c r="B1166" s="119"/>
      <c r="C1166" s="133"/>
      <c r="D1166" s="136"/>
      <c r="E1166" s="120"/>
      <c r="F1166" s="120"/>
      <c r="G1166" s="120"/>
      <c r="H1166" s="121"/>
      <c r="I1166" s="121"/>
      <c r="J1166" s="131"/>
      <c r="K1166" s="131"/>
      <c r="L1166" s="121"/>
      <c r="M1166" s="121"/>
      <c r="N1166" s="121"/>
      <c r="O1166" s="121"/>
      <c r="P1166" s="121"/>
      <c r="Q1166" s="131"/>
      <c r="R1166" s="131"/>
      <c r="S1166" s="121"/>
      <c r="T1166" s="121"/>
      <c r="U1166" s="121"/>
      <c r="V1166" s="121"/>
      <c r="W1166" s="121"/>
      <c r="X1166" s="121"/>
      <c r="Y1166" s="121"/>
    </row>
    <row r="1167" ht="15.75" customHeight="1">
      <c r="A1167" s="118"/>
      <c r="B1167" s="119"/>
      <c r="C1167" s="133"/>
      <c r="D1167" s="136"/>
      <c r="E1167" s="120"/>
      <c r="F1167" s="120"/>
      <c r="G1167" s="120"/>
      <c r="H1167" s="121"/>
      <c r="I1167" s="121"/>
      <c r="J1167" s="131"/>
      <c r="K1167" s="131"/>
      <c r="L1167" s="121"/>
      <c r="M1167" s="121"/>
      <c r="N1167" s="121"/>
      <c r="O1167" s="121"/>
      <c r="P1167" s="121"/>
      <c r="Q1167" s="131"/>
      <c r="R1167" s="131"/>
      <c r="S1167" s="121"/>
      <c r="T1167" s="121"/>
      <c r="U1167" s="121"/>
      <c r="V1167" s="121"/>
      <c r="W1167" s="121"/>
      <c r="X1167" s="121"/>
      <c r="Y1167" s="121"/>
    </row>
    <row r="1168" ht="15.75" customHeight="1">
      <c r="A1168" s="118"/>
      <c r="B1168" s="119"/>
      <c r="C1168" s="133"/>
      <c r="D1168" s="136"/>
      <c r="E1168" s="120"/>
      <c r="F1168" s="120"/>
      <c r="G1168" s="120"/>
      <c r="H1168" s="121"/>
      <c r="I1168" s="121"/>
      <c r="J1168" s="131"/>
      <c r="K1168" s="131"/>
      <c r="L1168" s="121"/>
      <c r="M1168" s="121"/>
      <c r="N1168" s="121"/>
      <c r="O1168" s="121"/>
      <c r="P1168" s="121"/>
      <c r="Q1168" s="131"/>
      <c r="R1168" s="131"/>
      <c r="S1168" s="121"/>
      <c r="T1168" s="121"/>
      <c r="U1168" s="121"/>
      <c r="V1168" s="121"/>
      <c r="W1168" s="121"/>
      <c r="X1168" s="121"/>
      <c r="Y1168" s="121"/>
    </row>
    <row r="1169" ht="15.75" customHeight="1">
      <c r="A1169" s="118"/>
      <c r="B1169" s="119"/>
      <c r="C1169" s="133"/>
      <c r="D1169" s="136"/>
      <c r="E1169" s="120"/>
      <c r="F1169" s="120"/>
      <c r="G1169" s="120"/>
      <c r="H1169" s="121"/>
      <c r="I1169" s="121"/>
      <c r="J1169" s="131"/>
      <c r="K1169" s="131"/>
      <c r="L1169" s="121"/>
      <c r="M1169" s="121"/>
      <c r="N1169" s="121"/>
      <c r="O1169" s="121"/>
      <c r="P1169" s="121"/>
      <c r="Q1169" s="131"/>
      <c r="R1169" s="131"/>
      <c r="S1169" s="121"/>
      <c r="T1169" s="121"/>
      <c r="U1169" s="121"/>
      <c r="V1169" s="121"/>
      <c r="W1169" s="121"/>
      <c r="X1169" s="121"/>
      <c r="Y1169" s="121"/>
    </row>
    <row r="1170" ht="15.75" customHeight="1">
      <c r="A1170" s="118"/>
      <c r="B1170" s="119"/>
      <c r="C1170" s="133"/>
      <c r="D1170" s="136"/>
      <c r="E1170" s="120"/>
      <c r="F1170" s="120"/>
      <c r="G1170" s="120"/>
      <c r="H1170" s="121"/>
      <c r="I1170" s="121"/>
      <c r="J1170" s="131"/>
      <c r="K1170" s="131"/>
      <c r="L1170" s="121"/>
      <c r="M1170" s="121"/>
      <c r="N1170" s="121"/>
      <c r="O1170" s="121"/>
      <c r="P1170" s="121"/>
      <c r="Q1170" s="131"/>
      <c r="R1170" s="131"/>
      <c r="S1170" s="121"/>
      <c r="T1170" s="121"/>
      <c r="U1170" s="121"/>
      <c r="V1170" s="121"/>
      <c r="W1170" s="121"/>
      <c r="X1170" s="121"/>
      <c r="Y1170" s="121"/>
    </row>
    <row r="1171" ht="15.75" customHeight="1">
      <c r="A1171" s="118"/>
      <c r="B1171" s="119"/>
      <c r="C1171" s="133"/>
      <c r="D1171" s="136"/>
      <c r="E1171" s="120"/>
      <c r="F1171" s="120"/>
      <c r="G1171" s="120"/>
      <c r="H1171" s="121"/>
      <c r="I1171" s="121"/>
      <c r="J1171" s="131"/>
      <c r="K1171" s="131"/>
      <c r="L1171" s="121"/>
      <c r="M1171" s="121"/>
      <c r="N1171" s="121"/>
      <c r="O1171" s="121"/>
      <c r="P1171" s="121"/>
      <c r="Q1171" s="131"/>
      <c r="R1171" s="131"/>
      <c r="S1171" s="121"/>
      <c r="T1171" s="121"/>
      <c r="U1171" s="121"/>
      <c r="V1171" s="121"/>
      <c r="W1171" s="121"/>
      <c r="X1171" s="121"/>
      <c r="Y1171" s="121"/>
    </row>
    <row r="1172" ht="15.75" customHeight="1">
      <c r="A1172" s="118"/>
      <c r="B1172" s="119"/>
      <c r="C1172" s="133"/>
      <c r="D1172" s="136"/>
      <c r="E1172" s="120"/>
      <c r="F1172" s="120"/>
      <c r="G1172" s="120"/>
      <c r="H1172" s="121"/>
      <c r="I1172" s="121"/>
      <c r="J1172" s="131"/>
      <c r="K1172" s="131"/>
      <c r="L1172" s="121"/>
      <c r="M1172" s="121"/>
      <c r="N1172" s="121"/>
      <c r="O1172" s="121"/>
      <c r="P1172" s="121"/>
      <c r="Q1172" s="131"/>
      <c r="R1172" s="131"/>
      <c r="S1172" s="121"/>
      <c r="T1172" s="121"/>
      <c r="U1172" s="121"/>
      <c r="V1172" s="121"/>
      <c r="W1172" s="121"/>
      <c r="X1172" s="121"/>
      <c r="Y1172" s="121"/>
    </row>
    <row r="1173" ht="15.75" customHeight="1">
      <c r="A1173" s="118"/>
      <c r="B1173" s="119"/>
      <c r="C1173" s="133"/>
      <c r="D1173" s="136"/>
      <c r="E1173" s="120"/>
      <c r="F1173" s="120"/>
      <c r="G1173" s="120"/>
      <c r="H1173" s="121"/>
      <c r="I1173" s="121"/>
      <c r="J1173" s="131"/>
      <c r="K1173" s="131"/>
      <c r="L1173" s="121"/>
      <c r="M1173" s="121"/>
      <c r="N1173" s="121"/>
      <c r="O1173" s="121"/>
      <c r="P1173" s="121"/>
      <c r="Q1173" s="131"/>
      <c r="R1173" s="131"/>
      <c r="S1173" s="121"/>
      <c r="T1173" s="121"/>
      <c r="U1173" s="121"/>
      <c r="V1173" s="121"/>
      <c r="W1173" s="121"/>
      <c r="X1173" s="121"/>
      <c r="Y1173" s="121"/>
    </row>
    <row r="1174" ht="15.75" customHeight="1">
      <c r="A1174" s="118"/>
      <c r="B1174" s="119"/>
      <c r="C1174" s="133"/>
      <c r="D1174" s="136"/>
      <c r="E1174" s="120"/>
      <c r="F1174" s="120"/>
      <c r="G1174" s="120"/>
      <c r="H1174" s="121"/>
      <c r="I1174" s="121"/>
      <c r="J1174" s="131"/>
      <c r="K1174" s="131"/>
      <c r="L1174" s="121"/>
      <c r="M1174" s="121"/>
      <c r="N1174" s="121"/>
      <c r="O1174" s="121"/>
      <c r="P1174" s="121"/>
      <c r="Q1174" s="131"/>
      <c r="R1174" s="131"/>
      <c r="S1174" s="121"/>
      <c r="T1174" s="121"/>
      <c r="U1174" s="121"/>
      <c r="V1174" s="121"/>
      <c r="W1174" s="121"/>
      <c r="X1174" s="121"/>
      <c r="Y1174" s="121"/>
    </row>
    <row r="1175" ht="15.75" customHeight="1">
      <c r="A1175" s="118"/>
      <c r="B1175" s="119"/>
      <c r="C1175" s="133"/>
      <c r="D1175" s="136"/>
      <c r="E1175" s="120"/>
      <c r="F1175" s="120"/>
      <c r="G1175" s="120"/>
      <c r="H1175" s="121"/>
      <c r="I1175" s="121"/>
      <c r="J1175" s="131"/>
      <c r="K1175" s="131"/>
      <c r="L1175" s="121"/>
      <c r="M1175" s="121"/>
      <c r="N1175" s="121"/>
      <c r="O1175" s="121"/>
      <c r="P1175" s="121"/>
      <c r="Q1175" s="131"/>
      <c r="R1175" s="131"/>
      <c r="S1175" s="121"/>
      <c r="T1175" s="121"/>
      <c r="U1175" s="121"/>
      <c r="V1175" s="121"/>
      <c r="W1175" s="121"/>
      <c r="X1175" s="121"/>
      <c r="Y1175" s="121"/>
    </row>
    <row r="1176" ht="15.75" customHeight="1">
      <c r="A1176" s="118"/>
      <c r="B1176" s="119"/>
      <c r="C1176" s="133"/>
      <c r="D1176" s="136"/>
      <c r="E1176" s="120"/>
      <c r="F1176" s="120"/>
      <c r="G1176" s="120"/>
      <c r="H1176" s="121"/>
      <c r="I1176" s="121"/>
      <c r="J1176" s="131"/>
      <c r="K1176" s="131"/>
      <c r="L1176" s="121"/>
      <c r="M1176" s="121"/>
      <c r="N1176" s="121"/>
      <c r="O1176" s="121"/>
      <c r="P1176" s="121"/>
      <c r="Q1176" s="131"/>
      <c r="R1176" s="131"/>
      <c r="S1176" s="121"/>
      <c r="T1176" s="121"/>
      <c r="U1176" s="121"/>
      <c r="V1176" s="121"/>
      <c r="W1176" s="121"/>
      <c r="X1176" s="121"/>
      <c r="Y1176" s="121"/>
    </row>
    <row r="1177" ht="15.75" customHeight="1">
      <c r="A1177" s="118"/>
      <c r="B1177" s="119"/>
      <c r="C1177" s="133"/>
      <c r="D1177" s="136"/>
      <c r="E1177" s="120"/>
      <c r="F1177" s="120"/>
      <c r="G1177" s="120"/>
      <c r="H1177" s="121"/>
      <c r="I1177" s="121"/>
      <c r="J1177" s="131"/>
      <c r="K1177" s="131"/>
      <c r="L1177" s="121"/>
      <c r="M1177" s="121"/>
      <c r="N1177" s="121"/>
      <c r="O1177" s="121"/>
      <c r="P1177" s="121"/>
      <c r="Q1177" s="131"/>
      <c r="R1177" s="131"/>
      <c r="S1177" s="121"/>
      <c r="T1177" s="121"/>
      <c r="U1177" s="121"/>
      <c r="V1177" s="121"/>
      <c r="W1177" s="121"/>
      <c r="X1177" s="121"/>
      <c r="Y1177" s="121"/>
    </row>
    <row r="1178" ht="15.75" customHeight="1">
      <c r="A1178" s="118"/>
      <c r="B1178" s="119"/>
      <c r="C1178" s="133"/>
      <c r="D1178" s="136"/>
      <c r="E1178" s="120"/>
      <c r="F1178" s="120"/>
      <c r="G1178" s="120"/>
      <c r="H1178" s="121"/>
      <c r="I1178" s="121"/>
      <c r="J1178" s="131"/>
      <c r="K1178" s="131"/>
      <c r="L1178" s="121"/>
      <c r="M1178" s="121"/>
      <c r="N1178" s="121"/>
      <c r="O1178" s="121"/>
      <c r="P1178" s="121"/>
      <c r="Q1178" s="131"/>
      <c r="R1178" s="131"/>
      <c r="S1178" s="121"/>
      <c r="T1178" s="121"/>
      <c r="U1178" s="121"/>
      <c r="V1178" s="121"/>
      <c r="W1178" s="121"/>
      <c r="X1178" s="121"/>
      <c r="Y1178" s="121"/>
    </row>
    <row r="1179" ht="15.75" customHeight="1">
      <c r="A1179" s="118"/>
      <c r="B1179" s="119"/>
      <c r="C1179" s="133"/>
      <c r="D1179" s="136"/>
      <c r="E1179" s="120"/>
      <c r="F1179" s="120"/>
      <c r="G1179" s="120"/>
      <c r="H1179" s="121"/>
      <c r="I1179" s="121"/>
      <c r="J1179" s="131"/>
      <c r="K1179" s="131"/>
      <c r="L1179" s="121"/>
      <c r="M1179" s="121"/>
      <c r="N1179" s="121"/>
      <c r="O1179" s="121"/>
      <c r="P1179" s="121"/>
      <c r="Q1179" s="131"/>
      <c r="R1179" s="131"/>
      <c r="S1179" s="121"/>
      <c r="T1179" s="121"/>
      <c r="U1179" s="121"/>
      <c r="V1179" s="121"/>
      <c r="W1179" s="121"/>
      <c r="X1179" s="121"/>
      <c r="Y1179" s="121"/>
    </row>
    <row r="1180" ht="15.75" customHeight="1">
      <c r="A1180" s="118"/>
      <c r="B1180" s="119"/>
      <c r="C1180" s="133"/>
      <c r="D1180" s="136"/>
      <c r="E1180" s="120"/>
      <c r="F1180" s="120"/>
      <c r="G1180" s="120"/>
      <c r="H1180" s="121"/>
      <c r="I1180" s="121"/>
      <c r="J1180" s="131"/>
      <c r="K1180" s="131"/>
      <c r="L1180" s="121"/>
      <c r="M1180" s="121"/>
      <c r="N1180" s="121"/>
      <c r="O1180" s="121"/>
      <c r="P1180" s="121"/>
      <c r="Q1180" s="131"/>
      <c r="R1180" s="131"/>
      <c r="S1180" s="121"/>
      <c r="T1180" s="121"/>
      <c r="U1180" s="121"/>
      <c r="V1180" s="121"/>
      <c r="W1180" s="121"/>
      <c r="X1180" s="121"/>
      <c r="Y1180" s="121"/>
    </row>
    <row r="1181" ht="15.75" customHeight="1">
      <c r="A1181" s="118"/>
      <c r="B1181" s="119"/>
      <c r="C1181" s="133"/>
      <c r="D1181" s="136"/>
      <c r="E1181" s="120"/>
      <c r="F1181" s="120"/>
      <c r="G1181" s="120"/>
      <c r="H1181" s="121"/>
      <c r="I1181" s="121"/>
      <c r="J1181" s="131"/>
      <c r="K1181" s="131"/>
      <c r="L1181" s="121"/>
      <c r="M1181" s="121"/>
      <c r="N1181" s="121"/>
      <c r="O1181" s="121"/>
      <c r="P1181" s="121"/>
      <c r="Q1181" s="131"/>
      <c r="R1181" s="131"/>
      <c r="S1181" s="121"/>
      <c r="T1181" s="121"/>
      <c r="U1181" s="121"/>
      <c r="V1181" s="121"/>
      <c r="W1181" s="121"/>
      <c r="X1181" s="121"/>
      <c r="Y1181" s="121"/>
    </row>
    <row r="1182" ht="15.75" customHeight="1">
      <c r="A1182" s="118"/>
      <c r="B1182" s="119"/>
      <c r="C1182" s="133"/>
      <c r="D1182" s="136"/>
      <c r="E1182" s="120"/>
      <c r="F1182" s="120"/>
      <c r="G1182" s="120"/>
      <c r="H1182" s="121"/>
      <c r="I1182" s="121"/>
      <c r="J1182" s="131"/>
      <c r="K1182" s="131"/>
      <c r="L1182" s="121"/>
      <c r="M1182" s="121"/>
      <c r="N1182" s="121"/>
      <c r="O1182" s="121"/>
      <c r="P1182" s="121"/>
      <c r="Q1182" s="131"/>
      <c r="R1182" s="131"/>
      <c r="S1182" s="121"/>
      <c r="T1182" s="121"/>
      <c r="U1182" s="121"/>
      <c r="V1182" s="121"/>
      <c r="W1182" s="121"/>
      <c r="X1182" s="121"/>
      <c r="Y1182" s="121"/>
    </row>
    <row r="1183" ht="15.75" customHeight="1">
      <c r="A1183" s="118"/>
      <c r="B1183" s="119"/>
      <c r="C1183" s="133"/>
      <c r="D1183" s="136"/>
      <c r="E1183" s="120"/>
      <c r="F1183" s="120"/>
      <c r="G1183" s="120"/>
      <c r="H1183" s="121"/>
      <c r="I1183" s="121"/>
      <c r="J1183" s="131"/>
      <c r="K1183" s="131"/>
      <c r="L1183" s="121"/>
      <c r="M1183" s="121"/>
      <c r="N1183" s="121"/>
      <c r="O1183" s="121"/>
      <c r="P1183" s="121"/>
      <c r="Q1183" s="131"/>
      <c r="R1183" s="131"/>
      <c r="S1183" s="121"/>
      <c r="T1183" s="121"/>
      <c r="U1183" s="121"/>
      <c r="V1183" s="121"/>
      <c r="W1183" s="121"/>
      <c r="X1183" s="121"/>
      <c r="Y1183" s="121"/>
    </row>
    <row r="1184" ht="15.75" customHeight="1">
      <c r="A1184" s="118"/>
      <c r="B1184" s="119"/>
      <c r="C1184" s="133"/>
      <c r="D1184" s="136"/>
      <c r="E1184" s="120"/>
      <c r="F1184" s="120"/>
      <c r="G1184" s="120"/>
      <c r="H1184" s="121"/>
      <c r="I1184" s="121"/>
      <c r="J1184" s="131"/>
      <c r="K1184" s="131"/>
      <c r="L1184" s="121"/>
      <c r="M1184" s="121"/>
      <c r="N1184" s="121"/>
      <c r="O1184" s="121"/>
      <c r="P1184" s="121"/>
      <c r="Q1184" s="131"/>
      <c r="R1184" s="131"/>
      <c r="S1184" s="121"/>
      <c r="T1184" s="121"/>
      <c r="U1184" s="121"/>
      <c r="V1184" s="121"/>
      <c r="W1184" s="121"/>
      <c r="X1184" s="121"/>
      <c r="Y1184" s="121"/>
    </row>
    <row r="1185" ht="15.75" customHeight="1">
      <c r="A1185" s="118"/>
      <c r="B1185" s="119"/>
      <c r="C1185" s="133"/>
      <c r="D1185" s="136"/>
      <c r="E1185" s="120"/>
      <c r="F1185" s="120"/>
      <c r="G1185" s="120"/>
      <c r="H1185" s="121"/>
      <c r="I1185" s="121"/>
      <c r="J1185" s="131"/>
      <c r="K1185" s="131"/>
      <c r="L1185" s="121"/>
      <c r="M1185" s="121"/>
      <c r="N1185" s="121"/>
      <c r="O1185" s="121"/>
      <c r="P1185" s="121"/>
      <c r="Q1185" s="131"/>
      <c r="R1185" s="131"/>
      <c r="S1185" s="121"/>
      <c r="T1185" s="121"/>
      <c r="U1185" s="121"/>
      <c r="V1185" s="121"/>
      <c r="W1185" s="121"/>
      <c r="X1185" s="121"/>
      <c r="Y1185" s="121"/>
    </row>
    <row r="1186" ht="15.75" customHeight="1">
      <c r="A1186" s="118"/>
      <c r="B1186" s="119"/>
      <c r="C1186" s="133"/>
      <c r="D1186" s="136"/>
      <c r="E1186" s="120"/>
      <c r="F1186" s="120"/>
      <c r="G1186" s="120"/>
      <c r="H1186" s="121"/>
      <c r="I1186" s="121"/>
      <c r="J1186" s="131"/>
      <c r="K1186" s="131"/>
      <c r="L1186" s="121"/>
      <c r="M1186" s="121"/>
      <c r="N1186" s="121"/>
      <c r="O1186" s="121"/>
      <c r="P1186" s="121"/>
      <c r="Q1186" s="131"/>
      <c r="R1186" s="131"/>
      <c r="S1186" s="121"/>
      <c r="T1186" s="121"/>
      <c r="U1186" s="121"/>
      <c r="V1186" s="121"/>
      <c r="W1186" s="121"/>
      <c r="X1186" s="121"/>
      <c r="Y1186" s="121"/>
    </row>
    <row r="1187" ht="15.75" customHeight="1">
      <c r="A1187" s="118"/>
      <c r="B1187" s="119"/>
      <c r="C1187" s="133"/>
      <c r="D1187" s="136"/>
      <c r="E1187" s="120"/>
      <c r="F1187" s="120"/>
      <c r="G1187" s="120"/>
      <c r="H1187" s="121"/>
      <c r="I1187" s="121"/>
      <c r="J1187" s="131"/>
      <c r="K1187" s="131"/>
      <c r="L1187" s="121"/>
      <c r="M1187" s="121"/>
      <c r="N1187" s="121"/>
      <c r="O1187" s="121"/>
      <c r="P1187" s="121"/>
      <c r="Q1187" s="131"/>
      <c r="R1187" s="131"/>
      <c r="S1187" s="121"/>
      <c r="T1187" s="121"/>
      <c r="U1187" s="121"/>
      <c r="V1187" s="121"/>
      <c r="W1187" s="121"/>
      <c r="X1187" s="121"/>
      <c r="Y1187" s="121"/>
    </row>
    <row r="1188" ht="15.75" customHeight="1">
      <c r="A1188" s="118"/>
      <c r="B1188" s="119"/>
      <c r="C1188" s="133"/>
      <c r="D1188" s="136"/>
      <c r="E1188" s="120"/>
      <c r="F1188" s="120"/>
      <c r="G1188" s="120"/>
      <c r="H1188" s="121"/>
      <c r="I1188" s="121"/>
      <c r="J1188" s="131"/>
      <c r="K1188" s="131"/>
      <c r="L1188" s="121"/>
      <c r="M1188" s="121"/>
      <c r="N1188" s="121"/>
      <c r="O1188" s="121"/>
      <c r="P1188" s="121"/>
      <c r="Q1188" s="131"/>
      <c r="R1188" s="131"/>
      <c r="S1188" s="121"/>
      <c r="T1188" s="121"/>
      <c r="U1188" s="121"/>
      <c r="V1188" s="121"/>
      <c r="W1188" s="121"/>
      <c r="X1188" s="121"/>
      <c r="Y1188" s="121"/>
    </row>
    <row r="1189" ht="15.75" customHeight="1">
      <c r="A1189" s="118"/>
      <c r="B1189" s="119"/>
      <c r="C1189" s="133"/>
      <c r="D1189" s="136"/>
      <c r="E1189" s="120"/>
      <c r="F1189" s="120"/>
      <c r="G1189" s="120"/>
      <c r="H1189" s="121"/>
      <c r="I1189" s="121"/>
      <c r="J1189" s="131"/>
      <c r="K1189" s="131"/>
      <c r="L1189" s="121"/>
      <c r="M1189" s="121"/>
      <c r="N1189" s="121"/>
      <c r="O1189" s="121"/>
      <c r="P1189" s="121"/>
      <c r="Q1189" s="131"/>
      <c r="R1189" s="131"/>
      <c r="S1189" s="121"/>
      <c r="T1189" s="121"/>
      <c r="U1189" s="121"/>
      <c r="V1189" s="121"/>
      <c r="W1189" s="121"/>
      <c r="X1189" s="121"/>
      <c r="Y1189" s="121"/>
    </row>
    <row r="1190" ht="15.75" customHeight="1">
      <c r="A1190" s="118"/>
      <c r="B1190" s="119"/>
      <c r="C1190" s="133"/>
      <c r="D1190" s="136"/>
      <c r="E1190" s="120"/>
      <c r="F1190" s="120"/>
      <c r="G1190" s="120"/>
      <c r="H1190" s="121"/>
      <c r="I1190" s="121"/>
      <c r="J1190" s="131"/>
      <c r="K1190" s="131"/>
      <c r="L1190" s="121"/>
      <c r="M1190" s="121"/>
      <c r="N1190" s="121"/>
      <c r="O1190" s="121"/>
      <c r="P1190" s="121"/>
      <c r="Q1190" s="131"/>
      <c r="R1190" s="131"/>
      <c r="S1190" s="121"/>
      <c r="T1190" s="121"/>
      <c r="U1190" s="121"/>
      <c r="V1190" s="121"/>
      <c r="W1190" s="121"/>
      <c r="X1190" s="121"/>
      <c r="Y1190" s="121"/>
    </row>
    <row r="1191" ht="15.75" customHeight="1">
      <c r="A1191" s="118"/>
      <c r="B1191" s="119"/>
      <c r="C1191" s="133"/>
      <c r="D1191" s="136"/>
      <c r="E1191" s="120"/>
      <c r="F1191" s="120"/>
      <c r="G1191" s="120"/>
      <c r="H1191" s="121"/>
      <c r="I1191" s="121"/>
      <c r="J1191" s="131"/>
      <c r="K1191" s="131"/>
      <c r="L1191" s="121"/>
      <c r="M1191" s="121"/>
      <c r="N1191" s="121"/>
      <c r="O1191" s="121"/>
      <c r="P1191" s="121"/>
      <c r="Q1191" s="131"/>
      <c r="R1191" s="131"/>
      <c r="S1191" s="121"/>
      <c r="T1191" s="121"/>
      <c r="U1191" s="121"/>
      <c r="V1191" s="121"/>
      <c r="W1191" s="121"/>
      <c r="X1191" s="121"/>
      <c r="Y1191" s="121"/>
    </row>
    <row r="1192" ht="15.75" customHeight="1">
      <c r="A1192" s="118"/>
      <c r="B1192" s="119"/>
      <c r="C1192" s="133"/>
      <c r="D1192" s="136"/>
      <c r="E1192" s="120"/>
      <c r="F1192" s="120"/>
      <c r="G1192" s="120"/>
      <c r="H1192" s="121"/>
      <c r="I1192" s="121"/>
      <c r="J1192" s="131"/>
      <c r="K1192" s="131"/>
      <c r="L1192" s="121"/>
      <c r="M1192" s="121"/>
      <c r="N1192" s="121"/>
      <c r="O1192" s="121"/>
      <c r="P1192" s="121"/>
      <c r="Q1192" s="131"/>
      <c r="R1192" s="131"/>
      <c r="S1192" s="121"/>
      <c r="T1192" s="121"/>
      <c r="U1192" s="121"/>
      <c r="V1192" s="121"/>
      <c r="W1192" s="121"/>
      <c r="X1192" s="121"/>
      <c r="Y1192" s="121"/>
    </row>
    <row r="1193" ht="15.75" customHeight="1">
      <c r="A1193" s="118"/>
      <c r="B1193" s="119"/>
      <c r="C1193" s="133"/>
      <c r="D1193" s="136"/>
      <c r="E1193" s="120"/>
      <c r="F1193" s="120"/>
      <c r="G1193" s="120"/>
      <c r="H1193" s="121"/>
      <c r="I1193" s="121"/>
      <c r="J1193" s="131"/>
      <c r="K1193" s="131"/>
      <c r="L1193" s="121"/>
      <c r="M1193" s="121"/>
      <c r="N1193" s="121"/>
      <c r="O1193" s="121"/>
      <c r="P1193" s="121"/>
      <c r="Q1193" s="131"/>
      <c r="R1193" s="131"/>
      <c r="S1193" s="121"/>
      <c r="T1193" s="121"/>
      <c r="U1193" s="121"/>
      <c r="V1193" s="121"/>
      <c r="W1193" s="121"/>
      <c r="X1193" s="121"/>
      <c r="Y1193" s="121"/>
    </row>
    <row r="1194" ht="15.75" customHeight="1">
      <c r="A1194" s="118"/>
      <c r="B1194" s="119"/>
      <c r="C1194" s="133"/>
      <c r="D1194" s="136"/>
      <c r="E1194" s="120"/>
      <c r="F1194" s="120"/>
      <c r="G1194" s="120"/>
      <c r="H1194" s="121"/>
      <c r="I1194" s="121"/>
      <c r="J1194" s="131"/>
      <c r="K1194" s="131"/>
      <c r="L1194" s="121"/>
      <c r="M1194" s="121"/>
      <c r="N1194" s="121"/>
      <c r="O1194" s="121"/>
      <c r="P1194" s="121"/>
      <c r="Q1194" s="131"/>
      <c r="R1194" s="131"/>
      <c r="S1194" s="121"/>
      <c r="T1194" s="121"/>
      <c r="U1194" s="121"/>
      <c r="V1194" s="121"/>
      <c r="W1194" s="121"/>
      <c r="X1194" s="121"/>
      <c r="Y1194" s="121"/>
    </row>
    <row r="1195" ht="15.75" customHeight="1">
      <c r="A1195" s="118"/>
      <c r="B1195" s="119"/>
      <c r="C1195" s="133"/>
      <c r="D1195" s="136"/>
      <c r="E1195" s="120"/>
      <c r="F1195" s="120"/>
      <c r="G1195" s="120"/>
      <c r="H1195" s="121"/>
      <c r="I1195" s="121"/>
      <c r="J1195" s="131"/>
      <c r="K1195" s="131"/>
      <c r="L1195" s="121"/>
      <c r="M1195" s="121"/>
      <c r="N1195" s="121"/>
      <c r="O1195" s="121"/>
      <c r="P1195" s="121"/>
      <c r="Q1195" s="131"/>
      <c r="R1195" s="131"/>
      <c r="S1195" s="121"/>
      <c r="T1195" s="121"/>
      <c r="U1195" s="121"/>
      <c r="V1195" s="121"/>
      <c r="W1195" s="121"/>
      <c r="X1195" s="121"/>
      <c r="Y1195" s="121"/>
    </row>
    <row r="1196" ht="15.75" customHeight="1">
      <c r="A1196" s="118"/>
      <c r="B1196" s="119"/>
      <c r="C1196" s="133"/>
      <c r="D1196" s="136"/>
      <c r="E1196" s="120"/>
      <c r="F1196" s="120"/>
      <c r="G1196" s="120"/>
      <c r="H1196" s="121"/>
      <c r="I1196" s="121"/>
      <c r="J1196" s="131"/>
      <c r="K1196" s="131"/>
      <c r="L1196" s="121"/>
      <c r="M1196" s="121"/>
      <c r="N1196" s="121"/>
      <c r="O1196" s="121"/>
      <c r="P1196" s="121"/>
      <c r="Q1196" s="131"/>
      <c r="R1196" s="131"/>
      <c r="S1196" s="121"/>
      <c r="T1196" s="121"/>
      <c r="U1196" s="121"/>
      <c r="V1196" s="121"/>
      <c r="W1196" s="121"/>
      <c r="X1196" s="121"/>
      <c r="Y1196" s="121"/>
    </row>
    <row r="1197" ht="15.75" customHeight="1">
      <c r="A1197" s="118"/>
      <c r="B1197" s="119"/>
      <c r="C1197" s="133"/>
      <c r="D1197" s="136"/>
      <c r="E1197" s="120"/>
      <c r="F1197" s="120"/>
      <c r="G1197" s="120"/>
      <c r="H1197" s="121"/>
      <c r="I1197" s="121"/>
      <c r="J1197" s="131"/>
      <c r="K1197" s="131"/>
      <c r="L1197" s="121"/>
      <c r="M1197" s="121"/>
      <c r="N1197" s="121"/>
      <c r="O1197" s="121"/>
      <c r="P1197" s="121"/>
      <c r="Q1197" s="131"/>
      <c r="R1197" s="131"/>
      <c r="S1197" s="121"/>
      <c r="T1197" s="121"/>
      <c r="U1197" s="121"/>
      <c r="V1197" s="121"/>
      <c r="W1197" s="121"/>
      <c r="X1197" s="121"/>
      <c r="Y1197" s="121"/>
    </row>
    <row r="1198" ht="15.75" customHeight="1">
      <c r="A1198" s="118"/>
      <c r="B1198" s="119"/>
      <c r="C1198" s="133"/>
      <c r="D1198" s="136"/>
      <c r="E1198" s="120"/>
      <c r="F1198" s="120"/>
      <c r="G1198" s="120"/>
      <c r="H1198" s="121"/>
      <c r="I1198" s="121"/>
      <c r="J1198" s="131"/>
      <c r="K1198" s="131"/>
      <c r="L1198" s="121"/>
      <c r="M1198" s="121"/>
      <c r="N1198" s="121"/>
      <c r="O1198" s="121"/>
      <c r="P1198" s="121"/>
      <c r="Q1198" s="131"/>
      <c r="R1198" s="131"/>
      <c r="S1198" s="121"/>
      <c r="T1198" s="121"/>
      <c r="U1198" s="121"/>
      <c r="V1198" s="121"/>
      <c r="W1198" s="121"/>
      <c r="X1198" s="121"/>
      <c r="Y1198" s="121"/>
    </row>
    <row r="1199" ht="15.75" customHeight="1">
      <c r="A1199" s="118"/>
      <c r="B1199" s="119"/>
      <c r="C1199" s="133"/>
      <c r="D1199" s="136"/>
      <c r="E1199" s="120"/>
      <c r="F1199" s="120"/>
      <c r="G1199" s="120"/>
      <c r="H1199" s="121"/>
      <c r="I1199" s="121"/>
      <c r="J1199" s="131"/>
      <c r="K1199" s="131"/>
      <c r="L1199" s="121"/>
      <c r="M1199" s="121"/>
      <c r="N1199" s="121"/>
      <c r="O1199" s="121"/>
      <c r="P1199" s="121"/>
      <c r="Q1199" s="131"/>
      <c r="R1199" s="131"/>
      <c r="S1199" s="121"/>
      <c r="T1199" s="121"/>
      <c r="U1199" s="121"/>
      <c r="V1199" s="121"/>
      <c r="W1199" s="121"/>
      <c r="X1199" s="121"/>
      <c r="Y1199" s="121"/>
    </row>
    <row r="1200" ht="15.75" customHeight="1">
      <c r="A1200" s="118"/>
      <c r="B1200" s="119"/>
      <c r="C1200" s="133"/>
      <c r="D1200" s="136"/>
      <c r="E1200" s="120"/>
      <c r="F1200" s="120"/>
      <c r="G1200" s="120"/>
      <c r="H1200" s="121"/>
      <c r="I1200" s="121"/>
      <c r="J1200" s="131"/>
      <c r="K1200" s="131"/>
      <c r="L1200" s="121"/>
      <c r="M1200" s="121"/>
      <c r="N1200" s="121"/>
      <c r="O1200" s="121"/>
      <c r="P1200" s="121"/>
      <c r="Q1200" s="131"/>
      <c r="R1200" s="131"/>
      <c r="S1200" s="121"/>
      <c r="T1200" s="121"/>
      <c r="U1200" s="121"/>
      <c r="V1200" s="121"/>
      <c r="W1200" s="121"/>
      <c r="X1200" s="121"/>
      <c r="Y1200" s="121"/>
    </row>
    <row r="1201" ht="15.75" customHeight="1">
      <c r="A1201" s="118"/>
      <c r="B1201" s="119"/>
      <c r="C1201" s="133"/>
      <c r="D1201" s="136"/>
      <c r="E1201" s="120"/>
      <c r="F1201" s="120"/>
      <c r="G1201" s="120"/>
      <c r="H1201" s="121"/>
      <c r="I1201" s="121"/>
      <c r="J1201" s="131"/>
      <c r="K1201" s="131"/>
      <c r="L1201" s="121"/>
      <c r="M1201" s="121"/>
      <c r="N1201" s="121"/>
      <c r="O1201" s="121"/>
      <c r="P1201" s="121"/>
      <c r="Q1201" s="131"/>
      <c r="R1201" s="131"/>
      <c r="S1201" s="121"/>
      <c r="T1201" s="121"/>
      <c r="U1201" s="121"/>
      <c r="V1201" s="121"/>
      <c r="W1201" s="121"/>
      <c r="X1201" s="121"/>
      <c r="Y1201" s="121"/>
    </row>
    <row r="1202" ht="15.75" customHeight="1">
      <c r="A1202" s="118"/>
      <c r="B1202" s="119"/>
      <c r="C1202" s="133"/>
      <c r="D1202" s="136"/>
      <c r="E1202" s="120"/>
      <c r="F1202" s="120"/>
      <c r="G1202" s="120"/>
      <c r="H1202" s="121"/>
      <c r="I1202" s="121"/>
      <c r="J1202" s="131"/>
      <c r="K1202" s="131"/>
      <c r="L1202" s="121"/>
      <c r="M1202" s="121"/>
      <c r="N1202" s="121"/>
      <c r="O1202" s="121"/>
      <c r="P1202" s="121"/>
      <c r="Q1202" s="131"/>
      <c r="R1202" s="131"/>
      <c r="S1202" s="121"/>
      <c r="T1202" s="121"/>
      <c r="U1202" s="121"/>
      <c r="V1202" s="121"/>
      <c r="W1202" s="121"/>
      <c r="X1202" s="121"/>
      <c r="Y1202" s="121"/>
    </row>
    <row r="1203" ht="15.75" customHeight="1">
      <c r="A1203" s="118"/>
      <c r="B1203" s="119"/>
      <c r="C1203" s="133"/>
      <c r="D1203" s="136"/>
      <c r="E1203" s="120"/>
      <c r="F1203" s="120"/>
      <c r="G1203" s="120"/>
      <c r="H1203" s="121"/>
      <c r="I1203" s="121"/>
      <c r="J1203" s="131"/>
      <c r="K1203" s="131"/>
      <c r="L1203" s="121"/>
      <c r="M1203" s="121"/>
      <c r="N1203" s="121"/>
      <c r="O1203" s="121"/>
      <c r="P1203" s="121"/>
      <c r="Q1203" s="131"/>
      <c r="R1203" s="131"/>
      <c r="S1203" s="121"/>
      <c r="T1203" s="121"/>
      <c r="U1203" s="121"/>
      <c r="V1203" s="121"/>
      <c r="W1203" s="121"/>
      <c r="X1203" s="121"/>
      <c r="Y1203" s="121"/>
    </row>
    <row r="1204" ht="15.75" customHeight="1">
      <c r="A1204" s="118"/>
      <c r="B1204" s="119"/>
      <c r="C1204" s="133"/>
      <c r="D1204" s="136"/>
      <c r="E1204" s="120"/>
      <c r="F1204" s="120"/>
      <c r="G1204" s="120"/>
      <c r="H1204" s="121"/>
      <c r="I1204" s="121"/>
      <c r="J1204" s="131"/>
      <c r="K1204" s="131"/>
      <c r="L1204" s="121"/>
      <c r="M1204" s="121"/>
      <c r="N1204" s="121"/>
      <c r="O1204" s="121"/>
      <c r="P1204" s="121"/>
      <c r="Q1204" s="131"/>
      <c r="R1204" s="131"/>
      <c r="S1204" s="121"/>
      <c r="T1204" s="121"/>
      <c r="U1204" s="121"/>
      <c r="V1204" s="121"/>
      <c r="W1204" s="121"/>
      <c r="X1204" s="121"/>
      <c r="Y1204" s="121"/>
    </row>
    <row r="1205" ht="15.75" customHeight="1">
      <c r="A1205" s="118"/>
      <c r="B1205" s="119"/>
      <c r="C1205" s="133"/>
      <c r="D1205" s="136"/>
      <c r="E1205" s="120"/>
      <c r="F1205" s="120"/>
      <c r="G1205" s="120"/>
      <c r="H1205" s="121"/>
      <c r="I1205" s="121"/>
      <c r="J1205" s="131"/>
      <c r="K1205" s="131"/>
      <c r="L1205" s="121"/>
      <c r="M1205" s="121"/>
      <c r="N1205" s="121"/>
      <c r="O1205" s="121"/>
      <c r="P1205" s="121"/>
      <c r="Q1205" s="131"/>
      <c r="R1205" s="131"/>
      <c r="S1205" s="121"/>
      <c r="T1205" s="121"/>
      <c r="U1205" s="121"/>
      <c r="V1205" s="121"/>
      <c r="W1205" s="121"/>
      <c r="X1205" s="121"/>
      <c r="Y1205" s="121"/>
    </row>
    <row r="1206" ht="15.75" customHeight="1">
      <c r="A1206" s="118"/>
      <c r="B1206" s="119"/>
      <c r="C1206" s="133"/>
      <c r="D1206" s="136"/>
      <c r="E1206" s="120"/>
      <c r="F1206" s="120"/>
      <c r="G1206" s="120"/>
      <c r="H1206" s="121"/>
      <c r="I1206" s="121"/>
      <c r="J1206" s="131"/>
      <c r="K1206" s="131"/>
      <c r="L1206" s="121"/>
      <c r="M1206" s="121"/>
      <c r="N1206" s="121"/>
      <c r="O1206" s="121"/>
      <c r="P1206" s="121"/>
      <c r="Q1206" s="131"/>
      <c r="R1206" s="131"/>
      <c r="S1206" s="121"/>
      <c r="T1206" s="121"/>
      <c r="U1206" s="121"/>
      <c r="V1206" s="121"/>
      <c r="W1206" s="121"/>
      <c r="X1206" s="121"/>
      <c r="Y1206" s="121"/>
    </row>
    <row r="1207" ht="15.75" customHeight="1">
      <c r="A1207" s="118"/>
      <c r="B1207" s="119"/>
      <c r="C1207" s="133"/>
      <c r="D1207" s="136"/>
      <c r="E1207" s="120"/>
      <c r="F1207" s="120"/>
      <c r="G1207" s="120"/>
      <c r="H1207" s="121"/>
      <c r="I1207" s="121"/>
      <c r="J1207" s="131"/>
      <c r="K1207" s="131"/>
      <c r="L1207" s="121"/>
      <c r="M1207" s="121"/>
      <c r="N1207" s="121"/>
      <c r="O1207" s="121"/>
      <c r="P1207" s="121"/>
      <c r="Q1207" s="131"/>
      <c r="R1207" s="131"/>
      <c r="S1207" s="121"/>
      <c r="T1207" s="121"/>
      <c r="U1207" s="121"/>
      <c r="V1207" s="121"/>
      <c r="W1207" s="121"/>
      <c r="X1207" s="121"/>
      <c r="Y1207" s="121"/>
    </row>
    <row r="1208" ht="15.75" customHeight="1">
      <c r="A1208" s="118"/>
      <c r="B1208" s="119"/>
      <c r="C1208" s="133"/>
      <c r="D1208" s="136"/>
      <c r="E1208" s="120"/>
      <c r="F1208" s="120"/>
      <c r="G1208" s="120"/>
      <c r="H1208" s="121"/>
      <c r="I1208" s="121"/>
      <c r="J1208" s="131"/>
      <c r="K1208" s="131"/>
      <c r="L1208" s="121"/>
      <c r="M1208" s="121"/>
      <c r="N1208" s="121"/>
      <c r="O1208" s="121"/>
      <c r="P1208" s="121"/>
      <c r="Q1208" s="131"/>
      <c r="R1208" s="131"/>
      <c r="S1208" s="121"/>
      <c r="T1208" s="121"/>
      <c r="U1208" s="121"/>
      <c r="V1208" s="121"/>
      <c r="W1208" s="121"/>
      <c r="X1208" s="121"/>
      <c r="Y1208" s="121"/>
    </row>
    <row r="1209" ht="15.75" customHeight="1">
      <c r="A1209" s="118"/>
      <c r="B1209" s="119"/>
      <c r="C1209" s="133"/>
      <c r="D1209" s="136"/>
      <c r="E1209" s="120"/>
      <c r="F1209" s="120"/>
      <c r="G1209" s="120"/>
      <c r="H1209" s="121"/>
      <c r="I1209" s="121"/>
      <c r="J1209" s="131"/>
      <c r="K1209" s="131"/>
      <c r="L1209" s="121"/>
      <c r="M1209" s="121"/>
      <c r="N1209" s="121"/>
      <c r="O1209" s="121"/>
      <c r="P1209" s="121"/>
      <c r="Q1209" s="131"/>
      <c r="R1209" s="131"/>
      <c r="S1209" s="121"/>
      <c r="T1209" s="121"/>
      <c r="U1209" s="121"/>
      <c r="V1209" s="121"/>
      <c r="W1209" s="121"/>
      <c r="X1209" s="121"/>
      <c r="Y1209" s="121"/>
    </row>
    <row r="1210" ht="15.75" customHeight="1">
      <c r="A1210" s="118"/>
      <c r="B1210" s="119"/>
      <c r="C1210" s="133"/>
      <c r="D1210" s="136"/>
      <c r="E1210" s="120"/>
      <c r="F1210" s="120"/>
      <c r="G1210" s="120"/>
      <c r="H1210" s="121"/>
      <c r="I1210" s="121"/>
      <c r="J1210" s="131"/>
      <c r="K1210" s="131"/>
      <c r="L1210" s="121"/>
      <c r="M1210" s="121"/>
      <c r="N1210" s="121"/>
      <c r="O1210" s="121"/>
      <c r="P1210" s="121"/>
      <c r="Q1210" s="131"/>
      <c r="R1210" s="131"/>
      <c r="S1210" s="121"/>
      <c r="T1210" s="121"/>
      <c r="U1210" s="121"/>
      <c r="V1210" s="121"/>
      <c r="W1210" s="121"/>
      <c r="X1210" s="121"/>
      <c r="Y1210" s="121"/>
    </row>
    <row r="1211" ht="15.75" customHeight="1">
      <c r="A1211" s="128"/>
      <c r="B1211" s="119"/>
      <c r="C1211" s="133"/>
      <c r="D1211" s="136"/>
      <c r="E1211" s="130"/>
      <c r="F1211" s="130"/>
      <c r="G1211" s="130"/>
      <c r="H1211" s="131"/>
      <c r="I1211" s="121"/>
      <c r="J1211" s="131"/>
      <c r="K1211" s="131"/>
      <c r="L1211" s="131"/>
      <c r="M1211" s="131"/>
      <c r="N1211" s="131"/>
      <c r="O1211" s="131"/>
      <c r="P1211" s="121"/>
      <c r="Q1211" s="131"/>
      <c r="R1211" s="131"/>
      <c r="S1211" s="131"/>
      <c r="T1211" s="131"/>
      <c r="U1211" s="131"/>
      <c r="V1211" s="121"/>
      <c r="W1211" s="121"/>
      <c r="X1211" s="121"/>
      <c r="Y1211" s="121"/>
    </row>
    <row r="1212" ht="15.75" customHeight="1">
      <c r="A1212" s="118"/>
      <c r="B1212" s="132"/>
      <c r="C1212" s="139"/>
      <c r="D1212" s="140"/>
      <c r="E1212" s="130"/>
      <c r="F1212" s="120"/>
      <c r="G1212" s="120"/>
      <c r="H1212" s="121"/>
      <c r="I1212" s="131"/>
      <c r="J1212" s="141"/>
      <c r="K1212" s="138"/>
      <c r="L1212" s="131"/>
      <c r="M1212" s="121"/>
      <c r="N1212" s="121"/>
      <c r="O1212" s="121"/>
      <c r="P1212" s="131"/>
      <c r="Q1212" s="141"/>
      <c r="R1212" s="138"/>
      <c r="S1212" s="131"/>
      <c r="T1212" s="121"/>
      <c r="U1212" s="121"/>
      <c r="V1212" s="121"/>
      <c r="W1212" s="121"/>
      <c r="X1212" s="121"/>
      <c r="Y1212" s="121"/>
    </row>
    <row r="1213" ht="15.75" customHeight="1">
      <c r="A1213" s="118"/>
      <c r="B1213" s="119"/>
      <c r="C1213" s="139"/>
      <c r="D1213" s="140"/>
      <c r="E1213" s="120"/>
      <c r="F1213" s="120"/>
      <c r="G1213" s="120"/>
      <c r="H1213" s="121"/>
      <c r="I1213" s="121"/>
      <c r="J1213" s="141"/>
      <c r="K1213" s="138"/>
      <c r="L1213" s="121"/>
      <c r="M1213" s="121"/>
      <c r="N1213" s="121"/>
      <c r="O1213" s="121"/>
      <c r="P1213" s="121"/>
      <c r="Q1213" s="141"/>
      <c r="R1213" s="138"/>
      <c r="S1213" s="121"/>
      <c r="T1213" s="121"/>
      <c r="U1213" s="121"/>
      <c r="V1213" s="121"/>
      <c r="W1213" s="121"/>
      <c r="X1213" s="121"/>
      <c r="Y1213" s="121"/>
    </row>
    <row r="1214" ht="15.75" customHeight="1">
      <c r="A1214" s="118"/>
      <c r="B1214" s="119"/>
      <c r="C1214" s="139"/>
      <c r="D1214" s="140"/>
      <c r="E1214" s="120"/>
      <c r="F1214" s="120"/>
      <c r="G1214" s="120"/>
      <c r="H1214" s="121"/>
      <c r="I1214" s="121"/>
      <c r="J1214" s="141"/>
      <c r="K1214" s="138"/>
      <c r="L1214" s="121"/>
      <c r="M1214" s="121"/>
      <c r="N1214" s="121"/>
      <c r="O1214" s="121"/>
      <c r="P1214" s="121"/>
      <c r="Q1214" s="141"/>
      <c r="R1214" s="138"/>
      <c r="S1214" s="121"/>
      <c r="T1214" s="121"/>
      <c r="U1214" s="121"/>
      <c r="V1214" s="121"/>
      <c r="W1214" s="121"/>
      <c r="X1214" s="121"/>
      <c r="Y1214" s="121"/>
    </row>
    <row r="1215" ht="15.75" customHeight="1">
      <c r="A1215" s="118"/>
      <c r="B1215" s="119"/>
      <c r="C1215" s="139"/>
      <c r="D1215" s="140"/>
      <c r="E1215" s="120"/>
      <c r="F1215" s="120"/>
      <c r="G1215" s="120"/>
      <c r="H1215" s="121"/>
      <c r="I1215" s="121"/>
      <c r="J1215" s="141"/>
      <c r="K1215" s="138"/>
      <c r="L1215" s="121"/>
      <c r="M1215" s="121"/>
      <c r="N1215" s="121"/>
      <c r="O1215" s="121"/>
      <c r="P1215" s="121"/>
      <c r="Q1215" s="141"/>
      <c r="R1215" s="138"/>
      <c r="S1215" s="121"/>
      <c r="T1215" s="121"/>
      <c r="U1215" s="121"/>
      <c r="V1215" s="121"/>
      <c r="W1215" s="121"/>
      <c r="X1215" s="121"/>
      <c r="Y1215" s="121"/>
    </row>
    <row r="1216" ht="15.75" customHeight="1">
      <c r="A1216" s="118"/>
      <c r="B1216" s="119"/>
      <c r="C1216" s="139"/>
      <c r="D1216" s="140"/>
      <c r="E1216" s="120"/>
      <c r="F1216" s="120"/>
      <c r="G1216" s="120"/>
      <c r="H1216" s="121"/>
      <c r="I1216" s="121"/>
      <c r="J1216" s="141"/>
      <c r="K1216" s="138"/>
      <c r="L1216" s="121"/>
      <c r="M1216" s="121"/>
      <c r="N1216" s="121"/>
      <c r="O1216" s="121"/>
      <c r="P1216" s="121"/>
      <c r="Q1216" s="141"/>
      <c r="R1216" s="138"/>
      <c r="S1216" s="121"/>
      <c r="T1216" s="121"/>
      <c r="U1216" s="121"/>
      <c r="V1216" s="121"/>
      <c r="W1216" s="121"/>
      <c r="X1216" s="121"/>
      <c r="Y1216" s="121"/>
    </row>
    <row r="1217" ht="15.75" customHeight="1">
      <c r="A1217" s="118"/>
      <c r="B1217" s="119"/>
      <c r="C1217" s="139"/>
      <c r="D1217" s="140"/>
      <c r="E1217" s="120"/>
      <c r="F1217" s="120"/>
      <c r="G1217" s="120"/>
      <c r="H1217" s="121"/>
      <c r="I1217" s="121"/>
      <c r="J1217" s="141"/>
      <c r="K1217" s="138"/>
      <c r="L1217" s="121"/>
      <c r="M1217" s="121"/>
      <c r="N1217" s="121"/>
      <c r="O1217" s="121"/>
      <c r="P1217" s="121"/>
      <c r="Q1217" s="141"/>
      <c r="R1217" s="138"/>
      <c r="S1217" s="121"/>
      <c r="T1217" s="121"/>
      <c r="U1217" s="121"/>
      <c r="V1217" s="121"/>
      <c r="W1217" s="121"/>
      <c r="X1217" s="121"/>
      <c r="Y1217" s="121"/>
    </row>
    <row r="1218" ht="15.75" customHeight="1">
      <c r="A1218" s="118"/>
      <c r="B1218" s="119"/>
      <c r="C1218" s="139"/>
      <c r="D1218" s="140"/>
      <c r="E1218" s="120"/>
      <c r="F1218" s="120"/>
      <c r="G1218" s="120"/>
      <c r="H1218" s="121"/>
      <c r="I1218" s="121"/>
      <c r="J1218" s="141"/>
      <c r="K1218" s="138"/>
      <c r="L1218" s="121"/>
      <c r="M1218" s="121"/>
      <c r="N1218" s="121"/>
      <c r="O1218" s="121"/>
      <c r="P1218" s="121"/>
      <c r="Q1218" s="141"/>
      <c r="R1218" s="138"/>
      <c r="S1218" s="121"/>
      <c r="T1218" s="121"/>
      <c r="U1218" s="121"/>
      <c r="V1218" s="121"/>
      <c r="W1218" s="121"/>
      <c r="X1218" s="121"/>
      <c r="Y1218" s="121"/>
    </row>
    <row r="1219" ht="15.75" customHeight="1">
      <c r="A1219" s="118"/>
      <c r="B1219" s="119"/>
      <c r="C1219" s="139"/>
      <c r="D1219" s="140"/>
      <c r="E1219" s="120"/>
      <c r="F1219" s="120"/>
      <c r="G1219" s="120"/>
      <c r="H1219" s="121"/>
      <c r="I1219" s="121"/>
      <c r="J1219" s="141"/>
      <c r="K1219" s="138"/>
      <c r="L1219" s="121"/>
      <c r="M1219" s="121"/>
      <c r="N1219" s="121"/>
      <c r="O1219" s="121"/>
      <c r="P1219" s="121"/>
      <c r="Q1219" s="141"/>
      <c r="R1219" s="138"/>
      <c r="S1219" s="121"/>
      <c r="T1219" s="121"/>
      <c r="U1219" s="121"/>
      <c r="V1219" s="121"/>
      <c r="W1219" s="121"/>
      <c r="X1219" s="121"/>
      <c r="Y1219" s="121"/>
    </row>
    <row r="1220" ht="15.75" customHeight="1">
      <c r="A1220" s="118"/>
      <c r="B1220" s="119"/>
      <c r="C1220" s="139"/>
      <c r="D1220" s="140"/>
      <c r="E1220" s="120"/>
      <c r="F1220" s="120"/>
      <c r="G1220" s="120"/>
      <c r="H1220" s="121"/>
      <c r="I1220" s="121"/>
      <c r="J1220" s="141"/>
      <c r="K1220" s="138"/>
      <c r="L1220" s="121"/>
      <c r="M1220" s="121"/>
      <c r="N1220" s="121"/>
      <c r="O1220" s="121"/>
      <c r="P1220" s="121"/>
      <c r="Q1220" s="141"/>
      <c r="R1220" s="138"/>
      <c r="S1220" s="121"/>
      <c r="T1220" s="121"/>
      <c r="U1220" s="121"/>
      <c r="V1220" s="121"/>
      <c r="W1220" s="121"/>
      <c r="X1220" s="121"/>
      <c r="Y1220" s="121"/>
    </row>
    <row r="1221" ht="15.75" customHeight="1">
      <c r="A1221" s="118"/>
      <c r="B1221" s="119"/>
      <c r="C1221" s="139"/>
      <c r="D1221" s="140"/>
      <c r="E1221" s="120"/>
      <c r="F1221" s="120"/>
      <c r="G1221" s="120"/>
      <c r="H1221" s="121"/>
      <c r="I1221" s="121"/>
      <c r="J1221" s="141"/>
      <c r="K1221" s="138"/>
      <c r="L1221" s="121"/>
      <c r="M1221" s="121"/>
      <c r="N1221" s="121"/>
      <c r="O1221" s="121"/>
      <c r="P1221" s="121"/>
      <c r="Q1221" s="141"/>
      <c r="R1221" s="138"/>
      <c r="S1221" s="121"/>
      <c r="T1221" s="121"/>
      <c r="U1221" s="121"/>
      <c r="V1221" s="121"/>
      <c r="W1221" s="121"/>
      <c r="X1221" s="121"/>
      <c r="Y1221" s="121"/>
    </row>
    <row r="1222" ht="15.75" customHeight="1">
      <c r="A1222" s="118"/>
      <c r="B1222" s="119"/>
      <c r="C1222" s="139"/>
      <c r="D1222" s="140"/>
      <c r="E1222" s="120"/>
      <c r="F1222" s="120"/>
      <c r="G1222" s="120"/>
      <c r="H1222" s="121"/>
      <c r="I1222" s="121"/>
      <c r="J1222" s="141"/>
      <c r="K1222" s="138"/>
      <c r="L1222" s="121"/>
      <c r="M1222" s="121"/>
      <c r="N1222" s="121"/>
      <c r="O1222" s="121"/>
      <c r="P1222" s="121"/>
      <c r="Q1222" s="141"/>
      <c r="R1222" s="138"/>
      <c r="S1222" s="121"/>
      <c r="T1222" s="121"/>
      <c r="U1222" s="121"/>
      <c r="V1222" s="121"/>
      <c r="W1222" s="121"/>
      <c r="X1222" s="121"/>
      <c r="Y1222" s="121"/>
    </row>
    <row r="1223" ht="15.75" customHeight="1">
      <c r="A1223" s="118"/>
      <c r="B1223" s="119"/>
      <c r="C1223" s="139"/>
      <c r="D1223" s="140"/>
      <c r="E1223" s="120"/>
      <c r="F1223" s="120"/>
      <c r="G1223" s="120"/>
      <c r="H1223" s="121"/>
      <c r="I1223" s="121"/>
      <c r="J1223" s="141"/>
      <c r="K1223" s="138"/>
      <c r="L1223" s="121"/>
      <c r="M1223" s="121"/>
      <c r="N1223" s="121"/>
      <c r="O1223" s="121"/>
      <c r="P1223" s="121"/>
      <c r="Q1223" s="141"/>
      <c r="R1223" s="138"/>
      <c r="S1223" s="121"/>
      <c r="T1223" s="121"/>
      <c r="U1223" s="121"/>
      <c r="V1223" s="121"/>
      <c r="W1223" s="121"/>
      <c r="X1223" s="121"/>
      <c r="Y1223" s="121"/>
    </row>
    <row r="1224" ht="15.75" customHeight="1">
      <c r="A1224" s="118"/>
      <c r="B1224" s="119"/>
      <c r="C1224" s="139"/>
      <c r="D1224" s="140"/>
      <c r="E1224" s="120"/>
      <c r="F1224" s="120"/>
      <c r="G1224" s="120"/>
      <c r="H1224" s="121"/>
      <c r="I1224" s="121"/>
      <c r="J1224" s="141"/>
      <c r="K1224" s="138"/>
      <c r="L1224" s="121"/>
      <c r="M1224" s="121"/>
      <c r="N1224" s="121"/>
      <c r="O1224" s="121"/>
      <c r="P1224" s="121"/>
      <c r="Q1224" s="141"/>
      <c r="R1224" s="138"/>
      <c r="S1224" s="121"/>
      <c r="T1224" s="121"/>
      <c r="U1224" s="121"/>
      <c r="V1224" s="121"/>
      <c r="W1224" s="121"/>
      <c r="X1224" s="121"/>
      <c r="Y1224" s="121"/>
    </row>
    <row r="1225" ht="15.75" customHeight="1">
      <c r="A1225" s="118"/>
      <c r="B1225" s="119"/>
      <c r="C1225" s="139"/>
      <c r="D1225" s="140"/>
      <c r="E1225" s="120"/>
      <c r="F1225" s="120"/>
      <c r="G1225" s="120"/>
      <c r="H1225" s="121"/>
      <c r="I1225" s="121"/>
      <c r="J1225" s="141"/>
      <c r="K1225" s="138"/>
      <c r="L1225" s="121"/>
      <c r="M1225" s="121"/>
      <c r="N1225" s="121"/>
      <c r="O1225" s="121"/>
      <c r="P1225" s="121"/>
      <c r="Q1225" s="141"/>
      <c r="R1225" s="138"/>
      <c r="S1225" s="121"/>
      <c r="T1225" s="121"/>
      <c r="U1225" s="121"/>
      <c r="V1225" s="121"/>
      <c r="W1225" s="121"/>
      <c r="X1225" s="121"/>
      <c r="Y1225" s="121"/>
    </row>
    <row r="1226" ht="15.75" customHeight="1">
      <c r="A1226" s="118"/>
      <c r="B1226" s="119"/>
      <c r="C1226" s="139"/>
      <c r="D1226" s="140"/>
      <c r="E1226" s="120"/>
      <c r="F1226" s="120"/>
      <c r="G1226" s="120"/>
      <c r="H1226" s="121"/>
      <c r="I1226" s="121"/>
      <c r="J1226" s="141"/>
      <c r="K1226" s="138"/>
      <c r="L1226" s="121"/>
      <c r="M1226" s="121"/>
      <c r="N1226" s="121"/>
      <c r="O1226" s="121"/>
      <c r="P1226" s="121"/>
      <c r="Q1226" s="141"/>
      <c r="R1226" s="138"/>
      <c r="S1226" s="121"/>
      <c r="T1226" s="121"/>
      <c r="U1226" s="121"/>
      <c r="V1226" s="121"/>
      <c r="W1226" s="121"/>
      <c r="X1226" s="121"/>
      <c r="Y1226" s="121"/>
    </row>
    <row r="1227" ht="15.75" customHeight="1">
      <c r="A1227" s="118"/>
      <c r="B1227" s="119"/>
      <c r="C1227" s="139"/>
      <c r="D1227" s="140"/>
      <c r="E1227" s="120"/>
      <c r="F1227" s="120"/>
      <c r="G1227" s="120"/>
      <c r="H1227" s="121"/>
      <c r="I1227" s="121"/>
      <c r="J1227" s="141"/>
      <c r="K1227" s="138"/>
      <c r="L1227" s="121"/>
      <c r="M1227" s="121"/>
      <c r="N1227" s="121"/>
      <c r="O1227" s="121"/>
      <c r="P1227" s="121"/>
      <c r="Q1227" s="141"/>
      <c r="R1227" s="138"/>
      <c r="S1227" s="121"/>
      <c r="T1227" s="121"/>
      <c r="U1227" s="121"/>
      <c r="V1227" s="121"/>
      <c r="W1227" s="121"/>
      <c r="X1227" s="121"/>
      <c r="Y1227" s="121"/>
    </row>
    <row r="1228" ht="15.75" customHeight="1">
      <c r="A1228" s="118"/>
      <c r="B1228" s="119"/>
      <c r="C1228" s="139"/>
      <c r="D1228" s="140"/>
      <c r="E1228" s="120"/>
      <c r="F1228" s="120"/>
      <c r="G1228" s="120"/>
      <c r="H1228" s="121"/>
      <c r="I1228" s="121"/>
      <c r="J1228" s="141"/>
      <c r="K1228" s="138"/>
      <c r="L1228" s="121"/>
      <c r="M1228" s="121"/>
      <c r="N1228" s="121"/>
      <c r="O1228" s="121"/>
      <c r="P1228" s="121"/>
      <c r="Q1228" s="141"/>
      <c r="R1228" s="138"/>
      <c r="S1228" s="121"/>
      <c r="T1228" s="121"/>
      <c r="U1228" s="121"/>
      <c r="V1228" s="121"/>
      <c r="W1228" s="121"/>
      <c r="X1228" s="121"/>
      <c r="Y1228" s="121"/>
    </row>
    <row r="1229" ht="15.75" customHeight="1">
      <c r="A1229" s="118"/>
      <c r="B1229" s="119"/>
      <c r="C1229" s="139"/>
      <c r="D1229" s="140"/>
      <c r="E1229" s="120"/>
      <c r="F1229" s="120"/>
      <c r="G1229" s="120"/>
      <c r="H1229" s="121"/>
      <c r="I1229" s="121"/>
      <c r="J1229" s="141"/>
      <c r="K1229" s="138"/>
      <c r="L1229" s="121"/>
      <c r="M1229" s="121"/>
      <c r="N1229" s="121"/>
      <c r="O1229" s="121"/>
      <c r="P1229" s="121"/>
      <c r="Q1229" s="141"/>
      <c r="R1229" s="138"/>
      <c r="S1229" s="121"/>
      <c r="T1229" s="121"/>
      <c r="U1229" s="121"/>
      <c r="V1229" s="121"/>
      <c r="W1229" s="121"/>
      <c r="X1229" s="121"/>
      <c r="Y1229" s="121"/>
    </row>
    <row r="1230" ht="15.75" customHeight="1">
      <c r="A1230" s="118"/>
      <c r="B1230" s="119"/>
      <c r="C1230" s="139"/>
      <c r="D1230" s="140"/>
      <c r="E1230" s="120"/>
      <c r="F1230" s="120"/>
      <c r="G1230" s="120"/>
      <c r="H1230" s="121"/>
      <c r="I1230" s="121"/>
      <c r="J1230" s="141"/>
      <c r="K1230" s="138"/>
      <c r="L1230" s="121"/>
      <c r="M1230" s="121"/>
      <c r="N1230" s="121"/>
      <c r="O1230" s="121"/>
      <c r="P1230" s="121"/>
      <c r="Q1230" s="141"/>
      <c r="R1230" s="138"/>
      <c r="S1230" s="121"/>
      <c r="T1230" s="121"/>
      <c r="U1230" s="121"/>
      <c r="V1230" s="121"/>
      <c r="W1230" s="121"/>
      <c r="X1230" s="121"/>
      <c r="Y1230" s="121"/>
    </row>
    <row r="1231" ht="15.75" customHeight="1">
      <c r="A1231" s="118"/>
      <c r="B1231" s="119"/>
      <c r="C1231" s="139"/>
      <c r="D1231" s="140"/>
      <c r="E1231" s="120"/>
      <c r="F1231" s="120"/>
      <c r="G1231" s="120"/>
      <c r="H1231" s="121"/>
      <c r="I1231" s="121"/>
      <c r="J1231" s="141"/>
      <c r="K1231" s="138"/>
      <c r="L1231" s="121"/>
      <c r="M1231" s="121"/>
      <c r="N1231" s="121"/>
      <c r="O1231" s="121"/>
      <c r="P1231" s="121"/>
      <c r="Q1231" s="141"/>
      <c r="R1231" s="138"/>
      <c r="S1231" s="121"/>
      <c r="T1231" s="121"/>
      <c r="U1231" s="121"/>
      <c r="V1231" s="121"/>
      <c r="W1231" s="121"/>
      <c r="X1231" s="121"/>
      <c r="Y1231" s="121"/>
    </row>
    <row r="1232" ht="15.75" customHeight="1">
      <c r="A1232" s="118"/>
      <c r="B1232" s="119"/>
      <c r="C1232" s="139"/>
      <c r="D1232" s="140"/>
      <c r="E1232" s="120"/>
      <c r="F1232" s="120"/>
      <c r="G1232" s="120"/>
      <c r="H1232" s="121"/>
      <c r="I1232" s="121"/>
      <c r="J1232" s="141"/>
      <c r="K1232" s="138"/>
      <c r="L1232" s="121"/>
      <c r="M1232" s="121"/>
      <c r="N1232" s="121"/>
      <c r="O1232" s="121"/>
      <c r="P1232" s="121"/>
      <c r="Q1232" s="141"/>
      <c r="R1232" s="138"/>
      <c r="S1232" s="121"/>
      <c r="T1232" s="121"/>
      <c r="U1232" s="121"/>
      <c r="V1232" s="121"/>
      <c r="W1232" s="121"/>
      <c r="X1232" s="121"/>
      <c r="Y1232" s="121"/>
    </row>
    <row r="1233" ht="15.75" customHeight="1">
      <c r="A1233" s="118"/>
      <c r="B1233" s="119"/>
      <c r="C1233" s="139"/>
      <c r="D1233" s="140"/>
      <c r="E1233" s="120"/>
      <c r="F1233" s="120"/>
      <c r="G1233" s="120"/>
      <c r="H1233" s="121"/>
      <c r="I1233" s="121"/>
      <c r="J1233" s="141"/>
      <c r="K1233" s="138"/>
      <c r="L1233" s="121"/>
      <c r="M1233" s="121"/>
      <c r="N1233" s="121"/>
      <c r="O1233" s="121"/>
      <c r="P1233" s="121"/>
      <c r="Q1233" s="141"/>
      <c r="R1233" s="138"/>
      <c r="S1233" s="121"/>
      <c r="T1233" s="121"/>
      <c r="U1233" s="121"/>
      <c r="V1233" s="121"/>
      <c r="W1233" s="121"/>
      <c r="X1233" s="121"/>
      <c r="Y1233" s="121"/>
    </row>
    <row r="1234" ht="15.75" customHeight="1">
      <c r="A1234" s="118"/>
      <c r="B1234" s="119"/>
      <c r="C1234" s="139"/>
      <c r="D1234" s="140"/>
      <c r="E1234" s="120"/>
      <c r="F1234" s="120"/>
      <c r="G1234" s="120"/>
      <c r="H1234" s="121"/>
      <c r="I1234" s="121"/>
      <c r="J1234" s="141"/>
      <c r="K1234" s="138"/>
      <c r="L1234" s="121"/>
      <c r="M1234" s="121"/>
      <c r="N1234" s="121"/>
      <c r="O1234" s="121"/>
      <c r="P1234" s="121"/>
      <c r="Q1234" s="141"/>
      <c r="R1234" s="138"/>
      <c r="S1234" s="121"/>
      <c r="T1234" s="121"/>
      <c r="U1234" s="121"/>
      <c r="V1234" s="121"/>
      <c r="W1234" s="121"/>
      <c r="X1234" s="121"/>
      <c r="Y1234" s="121"/>
    </row>
    <row r="1235" ht="15.75" customHeight="1">
      <c r="A1235" s="118"/>
      <c r="B1235" s="119"/>
      <c r="C1235" s="139"/>
      <c r="D1235" s="140"/>
      <c r="E1235" s="120"/>
      <c r="F1235" s="120"/>
      <c r="G1235" s="120"/>
      <c r="H1235" s="121"/>
      <c r="I1235" s="121"/>
      <c r="J1235" s="141"/>
      <c r="K1235" s="138"/>
      <c r="L1235" s="121"/>
      <c r="M1235" s="121"/>
      <c r="N1235" s="121"/>
      <c r="O1235" s="121"/>
      <c r="P1235" s="121"/>
      <c r="Q1235" s="141"/>
      <c r="R1235" s="138"/>
      <c r="S1235" s="121"/>
      <c r="T1235" s="121"/>
      <c r="U1235" s="121"/>
      <c r="V1235" s="121"/>
      <c r="W1235" s="121"/>
      <c r="X1235" s="121"/>
      <c r="Y1235" s="121"/>
    </row>
    <row r="1236" ht="15.75" customHeight="1">
      <c r="A1236" s="118"/>
      <c r="B1236" s="119"/>
      <c r="C1236" s="139"/>
      <c r="D1236" s="140"/>
      <c r="E1236" s="120"/>
      <c r="F1236" s="120"/>
      <c r="G1236" s="120"/>
      <c r="H1236" s="121"/>
      <c r="I1236" s="121"/>
      <c r="J1236" s="141"/>
      <c r="K1236" s="138"/>
      <c r="L1236" s="121"/>
      <c r="M1236" s="121"/>
      <c r="N1236" s="121"/>
      <c r="O1236" s="121"/>
      <c r="P1236" s="121"/>
      <c r="Q1236" s="141"/>
      <c r="R1236" s="138"/>
      <c r="S1236" s="121"/>
      <c r="T1236" s="121"/>
      <c r="U1236" s="121"/>
      <c r="V1236" s="121"/>
      <c r="W1236" s="121"/>
      <c r="X1236" s="121"/>
      <c r="Y1236" s="121"/>
    </row>
    <row r="1237" ht="15.75" customHeight="1">
      <c r="A1237" s="118"/>
      <c r="B1237" s="119"/>
      <c r="C1237" s="139"/>
      <c r="D1237" s="140"/>
      <c r="E1237" s="120"/>
      <c r="F1237" s="120"/>
      <c r="G1237" s="120"/>
      <c r="H1237" s="121"/>
      <c r="I1237" s="121"/>
      <c r="J1237" s="141"/>
      <c r="K1237" s="138"/>
      <c r="L1237" s="121"/>
      <c r="M1237" s="121"/>
      <c r="N1237" s="121"/>
      <c r="O1237" s="121"/>
      <c r="P1237" s="121"/>
      <c r="Q1237" s="141"/>
      <c r="R1237" s="138"/>
      <c r="S1237" s="121"/>
      <c r="T1237" s="121"/>
      <c r="U1237" s="121"/>
      <c r="V1237" s="121"/>
      <c r="W1237" s="121"/>
      <c r="X1237" s="121"/>
      <c r="Y1237" s="121"/>
    </row>
    <row r="1238" ht="15.75" customHeight="1">
      <c r="A1238" s="118"/>
      <c r="B1238" s="119"/>
      <c r="C1238" s="137"/>
      <c r="D1238" s="136"/>
      <c r="E1238" s="120"/>
      <c r="F1238" s="120"/>
      <c r="G1238" s="120"/>
      <c r="H1238" s="121"/>
      <c r="I1238" s="121"/>
      <c r="J1238" s="138"/>
      <c r="K1238" s="131"/>
      <c r="L1238" s="121"/>
      <c r="M1238" s="121"/>
      <c r="N1238" s="121"/>
      <c r="O1238" s="121"/>
      <c r="P1238" s="121"/>
      <c r="Q1238" s="138"/>
      <c r="R1238" s="131"/>
      <c r="S1238" s="121"/>
      <c r="T1238" s="121"/>
      <c r="U1238" s="121"/>
      <c r="V1238" s="121"/>
      <c r="W1238" s="121"/>
      <c r="X1238" s="121"/>
      <c r="Y1238" s="121"/>
    </row>
    <row r="1239" ht="15.75" customHeight="1">
      <c r="A1239" s="118"/>
      <c r="B1239" s="119"/>
      <c r="C1239" s="133"/>
      <c r="D1239" s="136"/>
      <c r="E1239" s="120"/>
      <c r="F1239" s="120"/>
      <c r="G1239" s="120"/>
      <c r="H1239" s="121"/>
      <c r="I1239" s="121"/>
      <c r="J1239" s="131"/>
      <c r="K1239" s="131"/>
      <c r="L1239" s="121"/>
      <c r="M1239" s="121"/>
      <c r="N1239" s="121"/>
      <c r="O1239" s="121"/>
      <c r="P1239" s="121"/>
      <c r="Q1239" s="131"/>
      <c r="R1239" s="131"/>
      <c r="S1239" s="121"/>
      <c r="T1239" s="121"/>
      <c r="U1239" s="121"/>
      <c r="V1239" s="121"/>
      <c r="W1239" s="121"/>
      <c r="X1239" s="121"/>
      <c r="Y1239" s="121"/>
    </row>
    <row r="1240" ht="15.75" customHeight="1">
      <c r="A1240" s="118"/>
      <c r="B1240" s="119"/>
      <c r="C1240" s="133"/>
      <c r="D1240" s="136"/>
      <c r="E1240" s="120"/>
      <c r="F1240" s="120"/>
      <c r="G1240" s="120"/>
      <c r="H1240" s="121"/>
      <c r="I1240" s="121"/>
      <c r="J1240" s="131"/>
      <c r="K1240" s="131"/>
      <c r="L1240" s="121"/>
      <c r="M1240" s="121"/>
      <c r="N1240" s="121"/>
      <c r="O1240" s="121"/>
      <c r="P1240" s="121"/>
      <c r="Q1240" s="131"/>
      <c r="R1240" s="131"/>
      <c r="S1240" s="121"/>
      <c r="T1240" s="121"/>
      <c r="U1240" s="121"/>
      <c r="V1240" s="121"/>
      <c r="W1240" s="121"/>
      <c r="X1240" s="121"/>
      <c r="Y1240" s="121"/>
    </row>
    <row r="1241" ht="15.75" customHeight="1">
      <c r="A1241" s="118"/>
      <c r="B1241" s="119"/>
      <c r="C1241" s="133"/>
      <c r="D1241" s="136"/>
      <c r="E1241" s="120"/>
      <c r="F1241" s="120"/>
      <c r="G1241" s="120"/>
      <c r="H1241" s="121"/>
      <c r="I1241" s="121"/>
      <c r="J1241" s="131"/>
      <c r="K1241" s="131"/>
      <c r="L1241" s="121"/>
      <c r="M1241" s="121"/>
      <c r="N1241" s="121"/>
      <c r="O1241" s="121"/>
      <c r="P1241" s="121"/>
      <c r="Q1241" s="131"/>
      <c r="R1241" s="131"/>
      <c r="S1241" s="121"/>
      <c r="T1241" s="121"/>
      <c r="U1241" s="121"/>
      <c r="V1241" s="121"/>
      <c r="W1241" s="121"/>
      <c r="X1241" s="121"/>
      <c r="Y1241" s="121"/>
    </row>
    <row r="1242" ht="15.75" customHeight="1">
      <c r="A1242" s="118"/>
      <c r="B1242" s="119"/>
      <c r="C1242" s="133"/>
      <c r="D1242" s="136"/>
      <c r="E1242" s="120"/>
      <c r="F1242" s="120"/>
      <c r="G1242" s="120"/>
      <c r="H1242" s="121"/>
      <c r="I1242" s="121"/>
      <c r="J1242" s="131"/>
      <c r="K1242" s="131"/>
      <c r="L1242" s="121"/>
      <c r="M1242" s="121"/>
      <c r="N1242" s="121"/>
      <c r="O1242" s="121"/>
      <c r="P1242" s="121"/>
      <c r="Q1242" s="131"/>
      <c r="R1242" s="131"/>
      <c r="S1242" s="121"/>
      <c r="T1242" s="121"/>
      <c r="U1242" s="121"/>
      <c r="V1242" s="121"/>
      <c r="W1242" s="121"/>
      <c r="X1242" s="121"/>
      <c r="Y1242" s="121"/>
    </row>
    <row r="1243" ht="15.75" customHeight="1">
      <c r="A1243" s="118"/>
      <c r="B1243" s="119"/>
      <c r="C1243" s="133"/>
      <c r="D1243" s="136"/>
      <c r="E1243" s="120"/>
      <c r="F1243" s="120"/>
      <c r="G1243" s="120"/>
      <c r="H1243" s="121"/>
      <c r="I1243" s="121"/>
      <c r="J1243" s="131"/>
      <c r="K1243" s="131"/>
      <c r="L1243" s="121"/>
      <c r="M1243" s="121"/>
      <c r="N1243" s="121"/>
      <c r="O1243" s="121"/>
      <c r="P1243" s="121"/>
      <c r="Q1243" s="131"/>
      <c r="R1243" s="131"/>
      <c r="S1243" s="121"/>
      <c r="T1243" s="121"/>
      <c r="U1243" s="121"/>
      <c r="V1243" s="121"/>
      <c r="W1243" s="121"/>
      <c r="X1243" s="121"/>
      <c r="Y1243" s="121"/>
    </row>
    <row r="1244" ht="15.75" customHeight="1">
      <c r="A1244" s="118"/>
      <c r="B1244" s="119"/>
      <c r="C1244" s="133"/>
      <c r="D1244" s="136"/>
      <c r="E1244" s="120"/>
      <c r="F1244" s="120"/>
      <c r="G1244" s="120"/>
      <c r="H1244" s="121"/>
      <c r="I1244" s="121"/>
      <c r="J1244" s="131"/>
      <c r="K1244" s="131"/>
      <c r="L1244" s="121"/>
      <c r="M1244" s="121"/>
      <c r="N1244" s="121"/>
      <c r="O1244" s="121"/>
      <c r="P1244" s="121"/>
      <c r="Q1244" s="131"/>
      <c r="R1244" s="131"/>
      <c r="S1244" s="121"/>
      <c r="T1244" s="121"/>
      <c r="U1244" s="121"/>
      <c r="V1244" s="121"/>
      <c r="W1244" s="121"/>
      <c r="X1244" s="121"/>
      <c r="Y1244" s="121"/>
    </row>
    <row r="1245" ht="15.75" customHeight="1">
      <c r="A1245" s="118"/>
      <c r="B1245" s="119"/>
      <c r="C1245" s="133"/>
      <c r="D1245" s="136"/>
      <c r="E1245" s="120"/>
      <c r="F1245" s="120"/>
      <c r="G1245" s="120"/>
      <c r="H1245" s="121"/>
      <c r="I1245" s="121"/>
      <c r="J1245" s="131"/>
      <c r="K1245" s="131"/>
      <c r="L1245" s="121"/>
      <c r="M1245" s="121"/>
      <c r="N1245" s="121"/>
      <c r="O1245" s="121"/>
      <c r="P1245" s="121"/>
      <c r="Q1245" s="131"/>
      <c r="R1245" s="131"/>
      <c r="S1245" s="121"/>
      <c r="T1245" s="121"/>
      <c r="U1245" s="121"/>
      <c r="V1245" s="121"/>
      <c r="W1245" s="121"/>
      <c r="X1245" s="121"/>
      <c r="Y1245" s="121"/>
    </row>
    <row r="1246" ht="15.75" customHeight="1">
      <c r="A1246" s="118"/>
      <c r="B1246" s="119"/>
      <c r="C1246" s="133"/>
      <c r="D1246" s="136"/>
      <c r="E1246" s="120"/>
      <c r="F1246" s="120"/>
      <c r="G1246" s="120"/>
      <c r="H1246" s="121"/>
      <c r="I1246" s="121"/>
      <c r="J1246" s="131"/>
      <c r="K1246" s="131"/>
      <c r="L1246" s="121"/>
      <c r="M1246" s="121"/>
      <c r="N1246" s="121"/>
      <c r="O1246" s="121"/>
      <c r="P1246" s="121"/>
      <c r="Q1246" s="131"/>
      <c r="R1246" s="131"/>
      <c r="S1246" s="121"/>
      <c r="T1246" s="121"/>
      <c r="U1246" s="121"/>
      <c r="V1246" s="121"/>
      <c r="W1246" s="121"/>
      <c r="X1246" s="121"/>
      <c r="Y1246" s="121"/>
    </row>
    <row r="1247" ht="15.75" customHeight="1">
      <c r="A1247" s="118"/>
      <c r="B1247" s="119"/>
      <c r="C1247" s="133"/>
      <c r="D1247" s="136"/>
      <c r="E1247" s="120"/>
      <c r="F1247" s="120"/>
      <c r="G1247" s="120"/>
      <c r="H1247" s="121"/>
      <c r="I1247" s="121"/>
      <c r="J1247" s="131"/>
      <c r="K1247" s="131"/>
      <c r="L1247" s="121"/>
      <c r="M1247" s="121"/>
      <c r="N1247" s="121"/>
      <c r="O1247" s="121"/>
      <c r="P1247" s="121"/>
      <c r="Q1247" s="131"/>
      <c r="R1247" s="131"/>
      <c r="S1247" s="121"/>
      <c r="T1247" s="121"/>
      <c r="U1247" s="121"/>
      <c r="V1247" s="121"/>
      <c r="W1247" s="121"/>
      <c r="X1247" s="121"/>
      <c r="Y1247" s="121"/>
    </row>
    <row r="1248" ht="15.75" customHeight="1">
      <c r="A1248" s="118"/>
      <c r="B1248" s="119"/>
      <c r="C1248" s="133"/>
      <c r="D1248" s="136"/>
      <c r="E1248" s="120"/>
      <c r="F1248" s="120"/>
      <c r="G1248" s="120"/>
      <c r="H1248" s="121"/>
      <c r="I1248" s="121"/>
      <c r="J1248" s="131"/>
      <c r="K1248" s="131"/>
      <c r="L1248" s="121"/>
      <c r="M1248" s="121"/>
      <c r="N1248" s="121"/>
      <c r="O1248" s="121"/>
      <c r="P1248" s="121"/>
      <c r="Q1248" s="131"/>
      <c r="R1248" s="131"/>
      <c r="S1248" s="121"/>
      <c r="T1248" s="121"/>
      <c r="U1248" s="121"/>
      <c r="V1248" s="121"/>
      <c r="W1248" s="121"/>
      <c r="X1248" s="121"/>
      <c r="Y1248" s="121"/>
    </row>
    <row r="1249" ht="15.75" customHeight="1">
      <c r="A1249" s="118"/>
      <c r="B1249" s="119"/>
      <c r="C1249" s="133"/>
      <c r="D1249" s="136"/>
      <c r="E1249" s="120"/>
      <c r="F1249" s="120"/>
      <c r="G1249" s="120"/>
      <c r="H1249" s="121"/>
      <c r="I1249" s="121"/>
      <c r="J1249" s="131"/>
      <c r="K1249" s="131"/>
      <c r="L1249" s="121"/>
      <c r="M1249" s="121"/>
      <c r="N1249" s="121"/>
      <c r="O1249" s="121"/>
      <c r="P1249" s="121"/>
      <c r="Q1249" s="131"/>
      <c r="R1249" s="131"/>
      <c r="S1249" s="121"/>
      <c r="T1249" s="121"/>
      <c r="U1249" s="121"/>
      <c r="V1249" s="121"/>
      <c r="W1249" s="121"/>
      <c r="X1249" s="121"/>
      <c r="Y1249" s="121"/>
    </row>
    <row r="1250" ht="15.75" customHeight="1">
      <c r="A1250" s="118"/>
      <c r="B1250" s="119"/>
      <c r="C1250" s="133"/>
      <c r="D1250" s="136"/>
      <c r="E1250" s="120"/>
      <c r="F1250" s="120"/>
      <c r="G1250" s="120"/>
      <c r="H1250" s="121"/>
      <c r="I1250" s="121"/>
      <c r="J1250" s="131"/>
      <c r="K1250" s="131"/>
      <c r="L1250" s="121"/>
      <c r="M1250" s="121"/>
      <c r="N1250" s="121"/>
      <c r="O1250" s="121"/>
      <c r="P1250" s="121"/>
      <c r="Q1250" s="131"/>
      <c r="R1250" s="131"/>
      <c r="S1250" s="121"/>
      <c r="T1250" s="121"/>
      <c r="U1250" s="121"/>
      <c r="V1250" s="121"/>
      <c r="W1250" s="121"/>
      <c r="X1250" s="121"/>
      <c r="Y1250" s="121"/>
    </row>
    <row r="1251" ht="15.75" customHeight="1">
      <c r="A1251" s="118"/>
      <c r="B1251" s="119"/>
      <c r="C1251" s="133"/>
      <c r="D1251" s="136"/>
      <c r="E1251" s="120"/>
      <c r="F1251" s="120"/>
      <c r="G1251" s="120"/>
      <c r="H1251" s="121"/>
      <c r="I1251" s="121"/>
      <c r="J1251" s="131"/>
      <c r="K1251" s="131"/>
      <c r="L1251" s="121"/>
      <c r="M1251" s="121"/>
      <c r="N1251" s="121"/>
      <c r="O1251" s="121"/>
      <c r="P1251" s="121"/>
      <c r="Q1251" s="131"/>
      <c r="R1251" s="131"/>
      <c r="S1251" s="121"/>
      <c r="T1251" s="121"/>
      <c r="U1251" s="121"/>
      <c r="V1251" s="121"/>
      <c r="W1251" s="121"/>
      <c r="X1251" s="121"/>
      <c r="Y1251" s="121"/>
    </row>
    <row r="1252" ht="15.75" customHeight="1">
      <c r="A1252" s="118"/>
      <c r="B1252" s="119"/>
      <c r="C1252" s="133"/>
      <c r="D1252" s="136"/>
      <c r="E1252" s="120"/>
      <c r="F1252" s="120"/>
      <c r="G1252" s="120"/>
      <c r="H1252" s="121"/>
      <c r="I1252" s="121"/>
      <c r="J1252" s="131"/>
      <c r="K1252" s="131"/>
      <c r="L1252" s="121"/>
      <c r="M1252" s="121"/>
      <c r="N1252" s="121"/>
      <c r="O1252" s="121"/>
      <c r="P1252" s="121"/>
      <c r="Q1252" s="131"/>
      <c r="R1252" s="131"/>
      <c r="S1252" s="121"/>
      <c r="T1252" s="121"/>
      <c r="U1252" s="121"/>
      <c r="V1252" s="121"/>
      <c r="W1252" s="121"/>
      <c r="X1252" s="121"/>
      <c r="Y1252" s="121"/>
    </row>
    <row r="1253" ht="15.75" customHeight="1">
      <c r="A1253" s="118"/>
      <c r="B1253" s="119"/>
      <c r="C1253" s="133"/>
      <c r="D1253" s="136"/>
      <c r="E1253" s="120"/>
      <c r="F1253" s="120"/>
      <c r="G1253" s="120"/>
      <c r="H1253" s="121"/>
      <c r="I1253" s="121"/>
      <c r="J1253" s="131"/>
      <c r="K1253" s="131"/>
      <c r="L1253" s="121"/>
      <c r="M1253" s="121"/>
      <c r="N1253" s="121"/>
      <c r="O1253" s="121"/>
      <c r="P1253" s="121"/>
      <c r="Q1253" s="131"/>
      <c r="R1253" s="131"/>
      <c r="S1253" s="121"/>
      <c r="T1253" s="121"/>
      <c r="U1253" s="121"/>
      <c r="V1253" s="121"/>
      <c r="W1253" s="121"/>
      <c r="X1253" s="121"/>
      <c r="Y1253" s="121"/>
    </row>
    <row r="1254" ht="15.75" customHeight="1">
      <c r="A1254" s="118"/>
      <c r="B1254" s="119"/>
      <c r="C1254" s="133"/>
      <c r="D1254" s="136"/>
      <c r="E1254" s="120"/>
      <c r="F1254" s="120"/>
      <c r="G1254" s="120"/>
      <c r="H1254" s="121"/>
      <c r="I1254" s="121"/>
      <c r="J1254" s="131"/>
      <c r="K1254" s="131"/>
      <c r="L1254" s="121"/>
      <c r="M1254" s="121"/>
      <c r="N1254" s="121"/>
      <c r="O1254" s="121"/>
      <c r="P1254" s="121"/>
      <c r="Q1254" s="131"/>
      <c r="R1254" s="131"/>
      <c r="S1254" s="121"/>
      <c r="T1254" s="121"/>
      <c r="U1254" s="121"/>
      <c r="V1254" s="121"/>
      <c r="W1254" s="121"/>
      <c r="X1254" s="121"/>
      <c r="Y1254" s="121"/>
    </row>
    <row r="1255" ht="15.75" customHeight="1">
      <c r="A1255" s="118"/>
      <c r="B1255" s="119"/>
      <c r="C1255" s="133"/>
      <c r="D1255" s="136"/>
      <c r="E1255" s="120"/>
      <c r="F1255" s="120"/>
      <c r="G1255" s="120"/>
      <c r="H1255" s="121"/>
      <c r="I1255" s="121"/>
      <c r="J1255" s="131"/>
      <c r="K1255" s="131"/>
      <c r="L1255" s="121"/>
      <c r="M1255" s="121"/>
      <c r="N1255" s="121"/>
      <c r="O1255" s="121"/>
      <c r="P1255" s="121"/>
      <c r="Q1255" s="131"/>
      <c r="R1255" s="131"/>
      <c r="S1255" s="121"/>
      <c r="T1255" s="121"/>
      <c r="U1255" s="121"/>
      <c r="V1255" s="121"/>
      <c r="W1255" s="121"/>
      <c r="X1255" s="121"/>
      <c r="Y1255" s="121"/>
    </row>
    <row r="1256" ht="15.75" customHeight="1">
      <c r="A1256" s="118"/>
      <c r="B1256" s="119"/>
      <c r="C1256" s="133"/>
      <c r="D1256" s="136"/>
      <c r="E1256" s="120"/>
      <c r="F1256" s="120"/>
      <c r="G1256" s="120"/>
      <c r="H1256" s="121"/>
      <c r="I1256" s="121"/>
      <c r="J1256" s="131"/>
      <c r="K1256" s="131"/>
      <c r="L1256" s="121"/>
      <c r="M1256" s="121"/>
      <c r="N1256" s="121"/>
      <c r="O1256" s="121"/>
      <c r="P1256" s="121"/>
      <c r="Q1256" s="131"/>
      <c r="R1256" s="131"/>
      <c r="S1256" s="121"/>
      <c r="T1256" s="121"/>
      <c r="U1256" s="121"/>
      <c r="V1256" s="121"/>
      <c r="W1256" s="121"/>
      <c r="X1256" s="121"/>
      <c r="Y1256" s="121"/>
    </row>
    <row r="1257" ht="15.75" customHeight="1">
      <c r="A1257" s="118"/>
      <c r="B1257" s="119"/>
      <c r="C1257" s="133"/>
      <c r="D1257" s="136"/>
      <c r="E1257" s="120"/>
      <c r="F1257" s="120"/>
      <c r="G1257" s="120"/>
      <c r="H1257" s="121"/>
      <c r="I1257" s="121"/>
      <c r="J1257" s="131"/>
      <c r="K1257" s="131"/>
      <c r="L1257" s="121"/>
      <c r="M1257" s="121"/>
      <c r="N1257" s="121"/>
      <c r="O1257" s="121"/>
      <c r="P1257" s="121"/>
      <c r="Q1257" s="131"/>
      <c r="R1257" s="131"/>
      <c r="S1257" s="121"/>
      <c r="T1257" s="121"/>
      <c r="U1257" s="121"/>
      <c r="V1257" s="121"/>
      <c r="W1257" s="121"/>
      <c r="X1257" s="121"/>
      <c r="Y1257" s="121"/>
    </row>
    <row r="1258" ht="15.75" customHeight="1">
      <c r="A1258" s="118"/>
      <c r="B1258" s="119"/>
      <c r="C1258" s="133"/>
      <c r="D1258" s="136"/>
      <c r="E1258" s="120"/>
      <c r="F1258" s="120"/>
      <c r="G1258" s="120"/>
      <c r="H1258" s="121"/>
      <c r="I1258" s="121"/>
      <c r="J1258" s="131"/>
      <c r="K1258" s="131"/>
      <c r="L1258" s="121"/>
      <c r="M1258" s="121"/>
      <c r="N1258" s="121"/>
      <c r="O1258" s="121"/>
      <c r="P1258" s="121"/>
      <c r="Q1258" s="131"/>
      <c r="R1258" s="131"/>
      <c r="S1258" s="121"/>
      <c r="T1258" s="121"/>
      <c r="U1258" s="121"/>
      <c r="V1258" s="121"/>
      <c r="W1258" s="121"/>
      <c r="X1258" s="121"/>
      <c r="Y1258" s="121"/>
    </row>
    <row r="1259" ht="15.75" customHeight="1">
      <c r="A1259" s="118"/>
      <c r="B1259" s="119"/>
      <c r="C1259" s="133"/>
      <c r="D1259" s="136"/>
      <c r="E1259" s="120"/>
      <c r="F1259" s="120"/>
      <c r="G1259" s="120"/>
      <c r="H1259" s="121"/>
      <c r="I1259" s="121"/>
      <c r="J1259" s="131"/>
      <c r="K1259" s="131"/>
      <c r="L1259" s="121"/>
      <c r="M1259" s="121"/>
      <c r="N1259" s="121"/>
      <c r="O1259" s="121"/>
      <c r="P1259" s="121"/>
      <c r="Q1259" s="131"/>
      <c r="R1259" s="131"/>
      <c r="S1259" s="121"/>
      <c r="T1259" s="121"/>
      <c r="U1259" s="121"/>
      <c r="V1259" s="121"/>
      <c r="W1259" s="121"/>
      <c r="X1259" s="121"/>
      <c r="Y1259" s="121"/>
    </row>
    <row r="1260" ht="15.75" customHeight="1">
      <c r="A1260" s="118"/>
      <c r="B1260" s="119"/>
      <c r="C1260" s="133"/>
      <c r="D1260" s="136"/>
      <c r="E1260" s="120"/>
      <c r="F1260" s="120"/>
      <c r="G1260" s="120"/>
      <c r="H1260" s="121"/>
      <c r="I1260" s="121"/>
      <c r="J1260" s="131"/>
      <c r="K1260" s="131"/>
      <c r="L1260" s="121"/>
      <c r="M1260" s="121"/>
      <c r="N1260" s="121"/>
      <c r="O1260" s="121"/>
      <c r="P1260" s="121"/>
      <c r="Q1260" s="131"/>
      <c r="R1260" s="131"/>
      <c r="S1260" s="121"/>
      <c r="T1260" s="121"/>
      <c r="U1260" s="121"/>
      <c r="V1260" s="121"/>
      <c r="W1260" s="121"/>
      <c r="X1260" s="121"/>
      <c r="Y1260" s="121"/>
    </row>
    <row r="1261" ht="15.75" customHeight="1">
      <c r="A1261" s="118"/>
      <c r="B1261" s="119"/>
      <c r="C1261" s="133"/>
      <c r="D1261" s="136"/>
      <c r="E1261" s="120"/>
      <c r="F1261" s="120"/>
      <c r="G1261" s="120"/>
      <c r="H1261" s="121"/>
      <c r="I1261" s="121"/>
      <c r="J1261" s="131"/>
      <c r="K1261" s="131"/>
      <c r="L1261" s="121"/>
      <c r="M1261" s="121"/>
      <c r="N1261" s="121"/>
      <c r="O1261" s="121"/>
      <c r="P1261" s="121"/>
      <c r="Q1261" s="131"/>
      <c r="R1261" s="131"/>
      <c r="S1261" s="121"/>
      <c r="T1261" s="121"/>
      <c r="U1261" s="121"/>
      <c r="V1261" s="121"/>
      <c r="W1261" s="121"/>
      <c r="X1261" s="121"/>
      <c r="Y1261" s="121"/>
    </row>
    <row r="1262" ht="15.75" customHeight="1">
      <c r="A1262" s="118"/>
      <c r="B1262" s="119"/>
      <c r="C1262" s="133"/>
      <c r="D1262" s="136"/>
      <c r="E1262" s="120"/>
      <c r="F1262" s="120"/>
      <c r="G1262" s="120"/>
      <c r="H1262" s="121"/>
      <c r="I1262" s="121"/>
      <c r="J1262" s="131"/>
      <c r="K1262" s="131"/>
      <c r="L1262" s="121"/>
      <c r="M1262" s="121"/>
      <c r="N1262" s="121"/>
      <c r="O1262" s="121"/>
      <c r="P1262" s="121"/>
      <c r="Q1262" s="131"/>
      <c r="R1262" s="131"/>
      <c r="S1262" s="121"/>
      <c r="T1262" s="121"/>
      <c r="U1262" s="121"/>
      <c r="V1262" s="121"/>
      <c r="W1262" s="121"/>
      <c r="X1262" s="121"/>
      <c r="Y1262" s="121"/>
    </row>
    <row r="1263" ht="15.75" customHeight="1">
      <c r="A1263" s="118"/>
      <c r="B1263" s="119"/>
      <c r="C1263" s="133"/>
      <c r="D1263" s="136"/>
      <c r="E1263" s="120"/>
      <c r="F1263" s="120"/>
      <c r="G1263" s="120"/>
      <c r="H1263" s="121"/>
      <c r="I1263" s="121"/>
      <c r="J1263" s="131"/>
      <c r="K1263" s="131"/>
      <c r="L1263" s="121"/>
      <c r="M1263" s="121"/>
      <c r="N1263" s="121"/>
      <c r="O1263" s="121"/>
      <c r="P1263" s="121"/>
      <c r="Q1263" s="131"/>
      <c r="R1263" s="131"/>
      <c r="S1263" s="121"/>
      <c r="T1263" s="121"/>
      <c r="U1263" s="121"/>
      <c r="V1263" s="121"/>
      <c r="W1263" s="121"/>
      <c r="X1263" s="121"/>
      <c r="Y1263" s="121"/>
    </row>
    <row r="1264" ht="15.75" customHeight="1">
      <c r="A1264" s="118"/>
      <c r="B1264" s="119"/>
      <c r="C1264" s="133"/>
      <c r="D1264" s="136"/>
      <c r="E1264" s="120"/>
      <c r="F1264" s="120"/>
      <c r="G1264" s="120"/>
      <c r="H1264" s="121"/>
      <c r="I1264" s="121"/>
      <c r="J1264" s="131"/>
      <c r="K1264" s="131"/>
      <c r="L1264" s="121"/>
      <c r="M1264" s="121"/>
      <c r="N1264" s="121"/>
      <c r="O1264" s="121"/>
      <c r="P1264" s="121"/>
      <c r="Q1264" s="131"/>
      <c r="R1264" s="131"/>
      <c r="S1264" s="121"/>
      <c r="T1264" s="121"/>
      <c r="U1264" s="121"/>
      <c r="V1264" s="121"/>
      <c r="W1264" s="121"/>
      <c r="X1264" s="121"/>
      <c r="Y1264" s="121"/>
    </row>
    <row r="1265" ht="15.75" customHeight="1">
      <c r="A1265" s="118"/>
      <c r="B1265" s="119"/>
      <c r="C1265" s="133"/>
      <c r="D1265" s="136"/>
      <c r="E1265" s="120"/>
      <c r="F1265" s="120"/>
      <c r="G1265" s="120"/>
      <c r="H1265" s="121"/>
      <c r="I1265" s="121"/>
      <c r="J1265" s="131"/>
      <c r="K1265" s="131"/>
      <c r="L1265" s="121"/>
      <c r="M1265" s="121"/>
      <c r="N1265" s="121"/>
      <c r="O1265" s="121"/>
      <c r="P1265" s="121"/>
      <c r="Q1265" s="131"/>
      <c r="R1265" s="131"/>
      <c r="S1265" s="121"/>
      <c r="T1265" s="121"/>
      <c r="U1265" s="121"/>
      <c r="V1265" s="121"/>
      <c r="W1265" s="121"/>
      <c r="X1265" s="121"/>
      <c r="Y1265" s="121"/>
    </row>
    <row r="1266" ht="15.75" customHeight="1">
      <c r="A1266" s="118"/>
      <c r="B1266" s="119"/>
      <c r="C1266" s="133"/>
      <c r="D1266" s="136"/>
      <c r="E1266" s="120"/>
      <c r="F1266" s="120"/>
      <c r="G1266" s="120"/>
      <c r="H1266" s="121"/>
      <c r="I1266" s="121"/>
      <c r="J1266" s="131"/>
      <c r="K1266" s="131"/>
      <c r="L1266" s="121"/>
      <c r="M1266" s="121"/>
      <c r="N1266" s="121"/>
      <c r="O1266" s="121"/>
      <c r="P1266" s="121"/>
      <c r="Q1266" s="131"/>
      <c r="R1266" s="131"/>
      <c r="S1266" s="121"/>
      <c r="T1266" s="121"/>
      <c r="U1266" s="121"/>
      <c r="V1266" s="121"/>
      <c r="W1266" s="121"/>
      <c r="X1266" s="121"/>
      <c r="Y1266" s="121"/>
    </row>
    <row r="1267" ht="15.75" customHeight="1">
      <c r="A1267" s="118"/>
      <c r="B1267" s="119"/>
      <c r="C1267" s="133"/>
      <c r="D1267" s="136"/>
      <c r="E1267" s="120"/>
      <c r="F1267" s="120"/>
      <c r="G1267" s="120"/>
      <c r="H1267" s="121"/>
      <c r="I1267" s="121"/>
      <c r="J1267" s="131"/>
      <c r="K1267" s="131"/>
      <c r="L1267" s="121"/>
      <c r="M1267" s="121"/>
      <c r="N1267" s="121"/>
      <c r="O1267" s="121"/>
      <c r="P1267" s="121"/>
      <c r="Q1267" s="131"/>
      <c r="R1267" s="131"/>
      <c r="S1267" s="121"/>
      <c r="T1267" s="121"/>
      <c r="U1267" s="121"/>
      <c r="V1267" s="121"/>
      <c r="W1267" s="121"/>
      <c r="X1267" s="121"/>
      <c r="Y1267" s="121"/>
    </row>
    <row r="1268" ht="15.75" customHeight="1">
      <c r="A1268" s="118"/>
      <c r="B1268" s="119"/>
      <c r="C1268" s="133"/>
      <c r="D1268" s="136"/>
      <c r="E1268" s="120"/>
      <c r="F1268" s="120"/>
      <c r="G1268" s="120"/>
      <c r="H1268" s="121"/>
      <c r="I1268" s="121"/>
      <c r="J1268" s="131"/>
      <c r="K1268" s="131"/>
      <c r="L1268" s="121"/>
      <c r="M1268" s="121"/>
      <c r="N1268" s="121"/>
      <c r="O1268" s="121"/>
      <c r="P1268" s="121"/>
      <c r="Q1268" s="131"/>
      <c r="R1268" s="131"/>
      <c r="S1268" s="121"/>
      <c r="T1268" s="121"/>
      <c r="U1268" s="121"/>
      <c r="V1268" s="121"/>
      <c r="W1268" s="121"/>
      <c r="X1268" s="121"/>
      <c r="Y1268" s="121"/>
    </row>
    <row r="1269" ht="15.75" customHeight="1">
      <c r="A1269" s="118"/>
      <c r="B1269" s="119"/>
      <c r="C1269" s="133"/>
      <c r="D1269" s="136"/>
      <c r="E1269" s="120"/>
      <c r="F1269" s="120"/>
      <c r="G1269" s="120"/>
      <c r="H1269" s="121"/>
      <c r="I1269" s="121"/>
      <c r="J1269" s="131"/>
      <c r="K1269" s="131"/>
      <c r="L1269" s="121"/>
      <c r="M1269" s="121"/>
      <c r="N1269" s="121"/>
      <c r="O1269" s="121"/>
      <c r="P1269" s="121"/>
      <c r="Q1269" s="131"/>
      <c r="R1269" s="131"/>
      <c r="S1269" s="121"/>
      <c r="T1269" s="121"/>
      <c r="U1269" s="121"/>
      <c r="V1269" s="121"/>
      <c r="W1269" s="121"/>
      <c r="X1269" s="121"/>
      <c r="Y1269" s="121"/>
    </row>
    <row r="1270" ht="15.75" customHeight="1">
      <c r="A1270" s="118"/>
      <c r="B1270" s="119"/>
      <c r="C1270" s="133"/>
      <c r="D1270" s="136"/>
      <c r="E1270" s="120"/>
      <c r="F1270" s="120"/>
      <c r="G1270" s="120"/>
      <c r="H1270" s="121"/>
      <c r="I1270" s="121"/>
      <c r="J1270" s="131"/>
      <c r="K1270" s="131"/>
      <c r="L1270" s="121"/>
      <c r="M1270" s="121"/>
      <c r="N1270" s="121"/>
      <c r="O1270" s="121"/>
      <c r="P1270" s="121"/>
      <c r="Q1270" s="131"/>
      <c r="R1270" s="131"/>
      <c r="S1270" s="121"/>
      <c r="T1270" s="121"/>
      <c r="U1270" s="121"/>
      <c r="V1270" s="121"/>
      <c r="W1270" s="121"/>
      <c r="X1270" s="121"/>
      <c r="Y1270" s="121"/>
    </row>
    <row r="1271" ht="15.75" customHeight="1">
      <c r="A1271" s="118"/>
      <c r="B1271" s="119"/>
      <c r="C1271" s="133"/>
      <c r="D1271" s="136"/>
      <c r="E1271" s="120"/>
      <c r="F1271" s="120"/>
      <c r="G1271" s="120"/>
      <c r="H1271" s="121"/>
      <c r="I1271" s="121"/>
      <c r="J1271" s="131"/>
      <c r="K1271" s="131"/>
      <c r="L1271" s="121"/>
      <c r="M1271" s="121"/>
      <c r="N1271" s="121"/>
      <c r="O1271" s="121"/>
      <c r="P1271" s="121"/>
      <c r="Q1271" s="131"/>
      <c r="R1271" s="131"/>
      <c r="S1271" s="121"/>
      <c r="T1271" s="121"/>
      <c r="U1271" s="121"/>
      <c r="V1271" s="121"/>
      <c r="W1271" s="121"/>
      <c r="X1271" s="121"/>
      <c r="Y1271" s="121"/>
    </row>
    <row r="1272" ht="15.75" customHeight="1">
      <c r="A1272" s="118"/>
      <c r="B1272" s="119"/>
      <c r="C1272" s="133"/>
      <c r="D1272" s="136"/>
      <c r="E1272" s="120"/>
      <c r="F1272" s="120"/>
      <c r="G1272" s="120"/>
      <c r="H1272" s="121"/>
      <c r="I1272" s="121"/>
      <c r="J1272" s="131"/>
      <c r="K1272" s="131"/>
      <c r="L1272" s="121"/>
      <c r="M1272" s="121"/>
      <c r="N1272" s="121"/>
      <c r="O1272" s="121"/>
      <c r="P1272" s="121"/>
      <c r="Q1272" s="131"/>
      <c r="R1272" s="131"/>
      <c r="S1272" s="121"/>
      <c r="T1272" s="121"/>
      <c r="U1272" s="121"/>
      <c r="V1272" s="121"/>
      <c r="W1272" s="121"/>
      <c r="X1272" s="121"/>
      <c r="Y1272" s="121"/>
    </row>
    <row r="1273" ht="15.75" customHeight="1">
      <c r="A1273" s="118"/>
      <c r="B1273" s="119"/>
      <c r="C1273" s="133"/>
      <c r="D1273" s="136"/>
      <c r="E1273" s="120"/>
      <c r="F1273" s="120"/>
      <c r="G1273" s="120"/>
      <c r="H1273" s="121"/>
      <c r="I1273" s="121"/>
      <c r="J1273" s="131"/>
      <c r="K1273" s="131"/>
      <c r="L1273" s="121"/>
      <c r="M1273" s="121"/>
      <c r="N1273" s="121"/>
      <c r="O1273" s="121"/>
      <c r="P1273" s="121"/>
      <c r="Q1273" s="131"/>
      <c r="R1273" s="131"/>
      <c r="S1273" s="121"/>
      <c r="T1273" s="121"/>
      <c r="U1273" s="121"/>
      <c r="V1273" s="121"/>
      <c r="W1273" s="121"/>
      <c r="X1273" s="121"/>
      <c r="Y1273" s="121"/>
    </row>
    <row r="1274" ht="15.75" customHeight="1">
      <c r="A1274" s="118"/>
      <c r="B1274" s="119"/>
      <c r="C1274" s="133"/>
      <c r="D1274" s="136"/>
      <c r="E1274" s="120"/>
      <c r="F1274" s="120"/>
      <c r="G1274" s="120"/>
      <c r="H1274" s="121"/>
      <c r="I1274" s="121"/>
      <c r="J1274" s="131"/>
      <c r="K1274" s="131"/>
      <c r="L1274" s="121"/>
      <c r="M1274" s="121"/>
      <c r="N1274" s="121"/>
      <c r="O1274" s="121"/>
      <c r="P1274" s="121"/>
      <c r="Q1274" s="131"/>
      <c r="R1274" s="131"/>
      <c r="S1274" s="121"/>
      <c r="T1274" s="121"/>
      <c r="U1274" s="121"/>
      <c r="V1274" s="121"/>
      <c r="W1274" s="121"/>
      <c r="X1274" s="121"/>
      <c r="Y1274" s="121"/>
    </row>
    <row r="1275" ht="15.75" customHeight="1">
      <c r="A1275" s="118"/>
      <c r="B1275" s="119"/>
      <c r="C1275" s="133"/>
      <c r="D1275" s="136"/>
      <c r="E1275" s="120"/>
      <c r="F1275" s="120"/>
      <c r="G1275" s="120"/>
      <c r="H1275" s="121"/>
      <c r="I1275" s="121"/>
      <c r="J1275" s="131"/>
      <c r="K1275" s="131"/>
      <c r="L1275" s="121"/>
      <c r="M1275" s="121"/>
      <c r="N1275" s="121"/>
      <c r="O1275" s="121"/>
      <c r="P1275" s="121"/>
      <c r="Q1275" s="131"/>
      <c r="R1275" s="131"/>
      <c r="S1275" s="121"/>
      <c r="T1275" s="121"/>
      <c r="U1275" s="121"/>
      <c r="V1275" s="121"/>
      <c r="W1275" s="121"/>
      <c r="X1275" s="121"/>
      <c r="Y1275" s="121"/>
    </row>
    <row r="1276" ht="15.75" customHeight="1">
      <c r="A1276" s="118"/>
      <c r="B1276" s="119"/>
      <c r="C1276" s="133"/>
      <c r="D1276" s="136"/>
      <c r="E1276" s="120"/>
      <c r="F1276" s="120"/>
      <c r="G1276" s="120"/>
      <c r="H1276" s="121"/>
      <c r="I1276" s="121"/>
      <c r="J1276" s="131"/>
      <c r="K1276" s="131"/>
      <c r="L1276" s="121"/>
      <c r="M1276" s="121"/>
      <c r="N1276" s="121"/>
      <c r="O1276" s="121"/>
      <c r="P1276" s="121"/>
      <c r="Q1276" s="131"/>
      <c r="R1276" s="131"/>
      <c r="S1276" s="121"/>
      <c r="T1276" s="121"/>
      <c r="U1276" s="121"/>
      <c r="V1276" s="121"/>
      <c r="W1276" s="121"/>
      <c r="X1276" s="121"/>
      <c r="Y1276" s="121"/>
    </row>
    <row r="1277" ht="15.75" customHeight="1">
      <c r="A1277" s="118"/>
      <c r="B1277" s="119"/>
      <c r="C1277" s="133"/>
      <c r="D1277" s="136"/>
      <c r="E1277" s="120"/>
      <c r="F1277" s="120"/>
      <c r="G1277" s="120"/>
      <c r="H1277" s="121"/>
      <c r="I1277" s="121"/>
      <c r="J1277" s="131"/>
      <c r="K1277" s="131"/>
      <c r="L1277" s="121"/>
      <c r="M1277" s="121"/>
      <c r="N1277" s="121"/>
      <c r="O1277" s="121"/>
      <c r="P1277" s="121"/>
      <c r="Q1277" s="131"/>
      <c r="R1277" s="131"/>
      <c r="S1277" s="121"/>
      <c r="T1277" s="121"/>
      <c r="U1277" s="121"/>
      <c r="V1277" s="121"/>
      <c r="W1277" s="121"/>
      <c r="X1277" s="121"/>
      <c r="Y1277" s="121"/>
    </row>
    <row r="1278" ht="15.75" customHeight="1">
      <c r="A1278" s="118"/>
      <c r="B1278" s="119"/>
      <c r="C1278" s="133"/>
      <c r="D1278" s="136"/>
      <c r="E1278" s="120"/>
      <c r="F1278" s="120"/>
      <c r="G1278" s="120"/>
      <c r="H1278" s="121"/>
      <c r="I1278" s="121"/>
      <c r="J1278" s="131"/>
      <c r="K1278" s="131"/>
      <c r="L1278" s="121"/>
      <c r="M1278" s="121"/>
      <c r="N1278" s="121"/>
      <c r="O1278" s="121"/>
      <c r="P1278" s="121"/>
      <c r="Q1278" s="131"/>
      <c r="R1278" s="131"/>
      <c r="S1278" s="121"/>
      <c r="T1278" s="121"/>
      <c r="U1278" s="121"/>
      <c r="V1278" s="121"/>
      <c r="W1278" s="121"/>
      <c r="X1278" s="121"/>
      <c r="Y1278" s="121"/>
    </row>
    <row r="1279" ht="15.75" customHeight="1">
      <c r="A1279" s="118"/>
      <c r="B1279" s="119"/>
      <c r="C1279" s="133"/>
      <c r="D1279" s="136"/>
      <c r="E1279" s="120"/>
      <c r="F1279" s="120"/>
      <c r="G1279" s="120"/>
      <c r="H1279" s="121"/>
      <c r="I1279" s="121"/>
      <c r="J1279" s="131"/>
      <c r="K1279" s="131"/>
      <c r="L1279" s="121"/>
      <c r="M1279" s="121"/>
      <c r="N1279" s="121"/>
      <c r="O1279" s="121"/>
      <c r="P1279" s="121"/>
      <c r="Q1279" s="131"/>
      <c r="R1279" s="131"/>
      <c r="S1279" s="121"/>
      <c r="T1279" s="121"/>
      <c r="U1279" s="121"/>
      <c r="V1279" s="121"/>
      <c r="W1279" s="121"/>
      <c r="X1279" s="121"/>
      <c r="Y1279" s="121"/>
    </row>
    <row r="1280" ht="15.75" customHeight="1">
      <c r="A1280" s="118"/>
      <c r="B1280" s="119"/>
      <c r="C1280" s="133"/>
      <c r="D1280" s="136"/>
      <c r="E1280" s="120"/>
      <c r="F1280" s="120"/>
      <c r="G1280" s="120"/>
      <c r="H1280" s="121"/>
      <c r="I1280" s="121"/>
      <c r="J1280" s="131"/>
      <c r="K1280" s="131"/>
      <c r="L1280" s="121"/>
      <c r="M1280" s="121"/>
      <c r="N1280" s="121"/>
      <c r="O1280" s="121"/>
      <c r="P1280" s="121"/>
      <c r="Q1280" s="131"/>
      <c r="R1280" s="131"/>
      <c r="S1280" s="121"/>
      <c r="T1280" s="121"/>
      <c r="U1280" s="121"/>
      <c r="V1280" s="121"/>
      <c r="W1280" s="121"/>
      <c r="X1280" s="121"/>
      <c r="Y1280" s="121"/>
    </row>
    <row r="1281" ht="15.75" customHeight="1">
      <c r="A1281" s="118"/>
      <c r="B1281" s="119"/>
      <c r="C1281" s="133"/>
      <c r="D1281" s="136"/>
      <c r="E1281" s="120"/>
      <c r="F1281" s="120"/>
      <c r="G1281" s="120"/>
      <c r="H1281" s="121"/>
      <c r="I1281" s="121"/>
      <c r="J1281" s="131"/>
      <c r="K1281" s="131"/>
      <c r="L1281" s="121"/>
      <c r="M1281" s="121"/>
      <c r="N1281" s="121"/>
      <c r="O1281" s="121"/>
      <c r="P1281" s="121"/>
      <c r="Q1281" s="131"/>
      <c r="R1281" s="131"/>
      <c r="S1281" s="121"/>
      <c r="T1281" s="121"/>
      <c r="U1281" s="121"/>
      <c r="V1281" s="121"/>
      <c r="W1281" s="121"/>
      <c r="X1281" s="121"/>
      <c r="Y1281" s="121"/>
    </row>
    <row r="1282" ht="15.75" customHeight="1">
      <c r="A1282" s="118"/>
      <c r="B1282" s="119"/>
      <c r="C1282" s="133"/>
      <c r="D1282" s="136"/>
      <c r="E1282" s="120"/>
      <c r="F1282" s="120"/>
      <c r="G1282" s="120"/>
      <c r="H1282" s="121"/>
      <c r="I1282" s="121"/>
      <c r="J1282" s="131"/>
      <c r="K1282" s="131"/>
      <c r="L1282" s="121"/>
      <c r="M1282" s="121"/>
      <c r="N1282" s="121"/>
      <c r="O1282" s="121"/>
      <c r="P1282" s="121"/>
      <c r="Q1282" s="131"/>
      <c r="R1282" s="131"/>
      <c r="S1282" s="121"/>
      <c r="T1282" s="121"/>
      <c r="U1282" s="121"/>
      <c r="V1282" s="121"/>
      <c r="W1282" s="121"/>
      <c r="X1282" s="121"/>
      <c r="Y1282" s="121"/>
    </row>
    <row r="1283" ht="15.75" customHeight="1">
      <c r="A1283" s="118"/>
      <c r="B1283" s="119"/>
      <c r="C1283" s="133"/>
      <c r="D1283" s="136"/>
      <c r="E1283" s="120"/>
      <c r="F1283" s="120"/>
      <c r="G1283" s="120"/>
      <c r="H1283" s="121"/>
      <c r="I1283" s="121"/>
      <c r="J1283" s="131"/>
      <c r="K1283" s="131"/>
      <c r="L1283" s="121"/>
      <c r="M1283" s="121"/>
      <c r="N1283" s="121"/>
      <c r="O1283" s="121"/>
      <c r="P1283" s="121"/>
      <c r="Q1283" s="131"/>
      <c r="R1283" s="131"/>
      <c r="S1283" s="121"/>
      <c r="T1283" s="121"/>
      <c r="U1283" s="121"/>
      <c r="V1283" s="121"/>
      <c r="W1283" s="121"/>
      <c r="X1283" s="121"/>
      <c r="Y1283" s="121"/>
    </row>
    <row r="1284" ht="15.75" customHeight="1">
      <c r="A1284" s="118"/>
      <c r="B1284" s="119"/>
      <c r="C1284" s="133"/>
      <c r="D1284" s="136"/>
      <c r="E1284" s="120"/>
      <c r="F1284" s="120"/>
      <c r="G1284" s="120"/>
      <c r="H1284" s="121"/>
      <c r="I1284" s="121"/>
      <c r="J1284" s="131"/>
      <c r="K1284" s="131"/>
      <c r="L1284" s="121"/>
      <c r="M1284" s="121"/>
      <c r="N1284" s="121"/>
      <c r="O1284" s="121"/>
      <c r="P1284" s="121"/>
      <c r="Q1284" s="131"/>
      <c r="R1284" s="131"/>
      <c r="S1284" s="121"/>
      <c r="T1284" s="121"/>
      <c r="U1284" s="121"/>
      <c r="V1284" s="121"/>
      <c r="W1284" s="121"/>
      <c r="X1284" s="121"/>
      <c r="Y1284" s="121"/>
    </row>
    <row r="1285" ht="15.75" customHeight="1">
      <c r="A1285" s="118"/>
      <c r="B1285" s="119"/>
      <c r="C1285" s="133"/>
      <c r="D1285" s="136"/>
      <c r="E1285" s="120"/>
      <c r="F1285" s="120"/>
      <c r="G1285" s="120"/>
      <c r="H1285" s="121"/>
      <c r="I1285" s="121"/>
      <c r="J1285" s="131"/>
      <c r="K1285" s="131"/>
      <c r="L1285" s="121"/>
      <c r="M1285" s="121"/>
      <c r="N1285" s="121"/>
      <c r="O1285" s="121"/>
      <c r="P1285" s="121"/>
      <c r="Q1285" s="131"/>
      <c r="R1285" s="131"/>
      <c r="S1285" s="121"/>
      <c r="T1285" s="121"/>
      <c r="U1285" s="121"/>
      <c r="V1285" s="121"/>
      <c r="W1285" s="121"/>
      <c r="X1285" s="121"/>
      <c r="Y1285" s="121"/>
    </row>
    <row r="1286" ht="15.75" customHeight="1">
      <c r="A1286" s="118"/>
      <c r="B1286" s="119"/>
      <c r="C1286" s="133"/>
      <c r="D1286" s="136"/>
      <c r="E1286" s="120"/>
      <c r="F1286" s="120"/>
      <c r="G1286" s="120"/>
      <c r="H1286" s="121"/>
      <c r="I1286" s="121"/>
      <c r="J1286" s="131"/>
      <c r="K1286" s="131"/>
      <c r="L1286" s="121"/>
      <c r="M1286" s="121"/>
      <c r="N1286" s="121"/>
      <c r="O1286" s="121"/>
      <c r="P1286" s="121"/>
      <c r="Q1286" s="131"/>
      <c r="R1286" s="131"/>
      <c r="S1286" s="121"/>
      <c r="T1286" s="121"/>
      <c r="U1286" s="121"/>
      <c r="V1286" s="121"/>
      <c r="W1286" s="121"/>
      <c r="X1286" s="121"/>
      <c r="Y1286" s="121"/>
    </row>
    <row r="1287" ht="15.75" customHeight="1">
      <c r="A1287" s="118"/>
      <c r="B1287" s="119"/>
      <c r="C1287" s="133"/>
      <c r="D1287" s="136"/>
      <c r="E1287" s="120"/>
      <c r="F1287" s="120"/>
      <c r="G1287" s="120"/>
      <c r="H1287" s="121"/>
      <c r="I1287" s="121"/>
      <c r="J1287" s="131"/>
      <c r="K1287" s="131"/>
      <c r="L1287" s="121"/>
      <c r="M1287" s="121"/>
      <c r="N1287" s="121"/>
      <c r="O1287" s="121"/>
      <c r="P1287" s="121"/>
      <c r="Q1287" s="131"/>
      <c r="R1287" s="131"/>
      <c r="S1287" s="121"/>
      <c r="T1287" s="121"/>
      <c r="U1287" s="121"/>
      <c r="V1287" s="121"/>
      <c r="W1287" s="121"/>
      <c r="X1287" s="121"/>
      <c r="Y1287" s="121"/>
    </row>
    <row r="1288" ht="15.75" customHeight="1">
      <c r="A1288" s="118"/>
      <c r="B1288" s="119"/>
      <c r="C1288" s="133"/>
      <c r="D1288" s="136"/>
      <c r="E1288" s="120"/>
      <c r="F1288" s="120"/>
      <c r="G1288" s="120"/>
      <c r="H1288" s="121"/>
      <c r="I1288" s="121"/>
      <c r="J1288" s="131"/>
      <c r="K1288" s="131"/>
      <c r="L1288" s="121"/>
      <c r="M1288" s="121"/>
      <c r="N1288" s="121"/>
      <c r="O1288" s="121"/>
      <c r="P1288" s="121"/>
      <c r="Q1288" s="131"/>
      <c r="R1288" s="131"/>
      <c r="S1288" s="121"/>
      <c r="T1288" s="121"/>
      <c r="U1288" s="121"/>
      <c r="V1288" s="121"/>
      <c r="W1288" s="121"/>
      <c r="X1288" s="121"/>
      <c r="Y1288" s="121"/>
    </row>
    <row r="1289" ht="15.75" customHeight="1">
      <c r="A1289" s="118"/>
      <c r="B1289" s="119"/>
      <c r="C1289" s="133"/>
      <c r="D1289" s="136"/>
      <c r="E1289" s="120"/>
      <c r="F1289" s="120"/>
      <c r="G1289" s="120"/>
      <c r="H1289" s="121"/>
      <c r="I1289" s="121"/>
      <c r="J1289" s="131"/>
      <c r="K1289" s="131"/>
      <c r="L1289" s="121"/>
      <c r="M1289" s="121"/>
      <c r="N1289" s="121"/>
      <c r="O1289" s="121"/>
      <c r="P1289" s="121"/>
      <c r="Q1289" s="131"/>
      <c r="R1289" s="131"/>
      <c r="S1289" s="121"/>
      <c r="T1289" s="121"/>
      <c r="U1289" s="121"/>
      <c r="V1289" s="121"/>
      <c r="W1289" s="121"/>
      <c r="X1289" s="121"/>
      <c r="Y1289" s="121"/>
    </row>
    <row r="1290" ht="15.75" customHeight="1">
      <c r="A1290" s="118"/>
      <c r="B1290" s="119"/>
      <c r="C1290" s="133"/>
      <c r="D1290" s="136"/>
      <c r="E1290" s="120"/>
      <c r="F1290" s="120"/>
      <c r="G1290" s="120"/>
      <c r="H1290" s="121"/>
      <c r="I1290" s="121"/>
      <c r="J1290" s="131"/>
      <c r="K1290" s="131"/>
      <c r="L1290" s="121"/>
      <c r="M1290" s="121"/>
      <c r="N1290" s="121"/>
      <c r="O1290" s="121"/>
      <c r="P1290" s="121"/>
      <c r="Q1290" s="131"/>
      <c r="R1290" s="131"/>
      <c r="S1290" s="121"/>
      <c r="T1290" s="121"/>
      <c r="U1290" s="121"/>
      <c r="V1290" s="121"/>
      <c r="W1290" s="121"/>
      <c r="X1290" s="121"/>
      <c r="Y1290" s="121"/>
    </row>
    <row r="1291" ht="15.75" customHeight="1">
      <c r="A1291" s="118"/>
      <c r="B1291" s="119"/>
      <c r="C1291" s="133"/>
      <c r="D1291" s="136"/>
      <c r="E1291" s="120"/>
      <c r="F1291" s="120"/>
      <c r="G1291" s="120"/>
      <c r="H1291" s="121"/>
      <c r="I1291" s="121"/>
      <c r="J1291" s="131"/>
      <c r="K1291" s="131"/>
      <c r="L1291" s="121"/>
      <c r="M1291" s="121"/>
      <c r="N1291" s="121"/>
      <c r="O1291" s="121"/>
      <c r="P1291" s="121"/>
      <c r="Q1291" s="131"/>
      <c r="R1291" s="131"/>
      <c r="S1291" s="121"/>
      <c r="T1291" s="121"/>
      <c r="U1291" s="121"/>
      <c r="V1291" s="121"/>
      <c r="W1291" s="121"/>
      <c r="X1291" s="121"/>
      <c r="Y1291" s="121"/>
    </row>
    <row r="1292" ht="15.75" customHeight="1">
      <c r="A1292" s="118"/>
      <c r="B1292" s="119"/>
      <c r="C1292" s="133"/>
      <c r="D1292" s="136"/>
      <c r="E1292" s="120"/>
      <c r="F1292" s="120"/>
      <c r="G1292" s="120"/>
      <c r="H1292" s="121"/>
      <c r="I1292" s="121"/>
      <c r="J1292" s="131"/>
      <c r="K1292" s="131"/>
      <c r="L1292" s="121"/>
      <c r="M1292" s="121"/>
      <c r="N1292" s="121"/>
      <c r="O1292" s="121"/>
      <c r="P1292" s="121"/>
      <c r="Q1292" s="131"/>
      <c r="R1292" s="131"/>
      <c r="S1292" s="121"/>
      <c r="T1292" s="121"/>
      <c r="U1292" s="121"/>
      <c r="V1292" s="121"/>
      <c r="W1292" s="121"/>
      <c r="X1292" s="121"/>
      <c r="Y1292" s="121"/>
    </row>
    <row r="1293" ht="15.75" customHeight="1">
      <c r="A1293" s="118"/>
      <c r="B1293" s="119"/>
      <c r="C1293" s="133"/>
      <c r="D1293" s="136"/>
      <c r="E1293" s="120"/>
      <c r="F1293" s="120"/>
      <c r="G1293" s="120"/>
      <c r="H1293" s="121"/>
      <c r="I1293" s="121"/>
      <c r="J1293" s="131"/>
      <c r="K1293" s="131"/>
      <c r="L1293" s="121"/>
      <c r="M1293" s="121"/>
      <c r="N1293" s="121"/>
      <c r="O1293" s="121"/>
      <c r="P1293" s="121"/>
      <c r="Q1293" s="131"/>
      <c r="R1293" s="131"/>
      <c r="S1293" s="121"/>
      <c r="T1293" s="121"/>
      <c r="U1293" s="121"/>
      <c r="V1293" s="121"/>
      <c r="W1293" s="121"/>
      <c r="X1293" s="121"/>
      <c r="Y1293" s="121"/>
    </row>
    <row r="1294" ht="15.75" customHeight="1">
      <c r="A1294" s="118"/>
      <c r="B1294" s="119"/>
      <c r="C1294" s="133"/>
      <c r="D1294" s="136"/>
      <c r="E1294" s="120"/>
      <c r="F1294" s="120"/>
      <c r="G1294" s="120"/>
      <c r="H1294" s="121"/>
      <c r="I1294" s="121"/>
      <c r="J1294" s="131"/>
      <c r="K1294" s="131"/>
      <c r="L1294" s="121"/>
      <c r="M1294" s="121"/>
      <c r="N1294" s="121"/>
      <c r="O1294" s="121"/>
      <c r="P1294" s="121"/>
      <c r="Q1294" s="131"/>
      <c r="R1294" s="131"/>
      <c r="S1294" s="121"/>
      <c r="T1294" s="121"/>
      <c r="U1294" s="121"/>
      <c r="V1294" s="121"/>
      <c r="W1294" s="121"/>
      <c r="X1294" s="121"/>
      <c r="Y1294" s="121"/>
    </row>
    <row r="1295" ht="15.75" customHeight="1">
      <c r="A1295" s="118"/>
      <c r="B1295" s="119"/>
      <c r="C1295" s="133"/>
      <c r="D1295" s="136"/>
      <c r="E1295" s="120"/>
      <c r="F1295" s="120"/>
      <c r="G1295" s="120"/>
      <c r="H1295" s="121"/>
      <c r="I1295" s="121"/>
      <c r="J1295" s="131"/>
      <c r="K1295" s="131"/>
      <c r="L1295" s="121"/>
      <c r="M1295" s="121"/>
      <c r="N1295" s="121"/>
      <c r="O1295" s="121"/>
      <c r="P1295" s="121"/>
      <c r="Q1295" s="131"/>
      <c r="R1295" s="131"/>
      <c r="S1295" s="121"/>
      <c r="T1295" s="121"/>
      <c r="U1295" s="121"/>
      <c r="V1295" s="121"/>
      <c r="W1295" s="121"/>
      <c r="X1295" s="121"/>
      <c r="Y1295" s="121"/>
    </row>
    <row r="1296" ht="15.75" customHeight="1">
      <c r="A1296" s="118"/>
      <c r="B1296" s="119"/>
      <c r="C1296" s="133"/>
      <c r="D1296" s="136"/>
      <c r="E1296" s="120"/>
      <c r="F1296" s="120"/>
      <c r="G1296" s="120"/>
      <c r="H1296" s="121"/>
      <c r="I1296" s="121"/>
      <c r="J1296" s="131"/>
      <c r="K1296" s="131"/>
      <c r="L1296" s="121"/>
      <c r="M1296" s="121"/>
      <c r="N1296" s="121"/>
      <c r="O1296" s="121"/>
      <c r="P1296" s="121"/>
      <c r="Q1296" s="131"/>
      <c r="R1296" s="131"/>
      <c r="S1296" s="121"/>
      <c r="T1296" s="121"/>
      <c r="U1296" s="121"/>
      <c r="V1296" s="121"/>
      <c r="W1296" s="121"/>
      <c r="X1296" s="121"/>
      <c r="Y1296" s="121"/>
    </row>
    <row r="1297" ht="15.75" customHeight="1">
      <c r="A1297" s="118"/>
      <c r="B1297" s="119"/>
      <c r="C1297" s="133"/>
      <c r="D1297" s="136"/>
      <c r="E1297" s="120"/>
      <c r="F1297" s="120"/>
      <c r="G1297" s="120"/>
      <c r="H1297" s="121"/>
      <c r="I1297" s="121"/>
      <c r="J1297" s="131"/>
      <c r="K1297" s="131"/>
      <c r="L1297" s="121"/>
      <c r="M1297" s="121"/>
      <c r="N1297" s="121"/>
      <c r="O1297" s="121"/>
      <c r="P1297" s="121"/>
      <c r="Q1297" s="131"/>
      <c r="R1297" s="131"/>
      <c r="S1297" s="121"/>
      <c r="T1297" s="121"/>
      <c r="U1297" s="121"/>
      <c r="V1297" s="121"/>
      <c r="W1297" s="121"/>
      <c r="X1297" s="121"/>
      <c r="Y1297" s="121"/>
    </row>
    <row r="1298" ht="15.75" customHeight="1">
      <c r="A1298" s="118"/>
      <c r="B1298" s="119"/>
      <c r="C1298" s="133"/>
      <c r="D1298" s="136"/>
      <c r="E1298" s="120"/>
      <c r="F1298" s="120"/>
      <c r="G1298" s="120"/>
      <c r="H1298" s="121"/>
      <c r="I1298" s="121"/>
      <c r="J1298" s="131"/>
      <c r="K1298" s="131"/>
      <c r="L1298" s="121"/>
      <c r="M1298" s="121"/>
      <c r="N1298" s="121"/>
      <c r="O1298" s="121"/>
      <c r="P1298" s="121"/>
      <c r="Q1298" s="131"/>
      <c r="R1298" s="131"/>
      <c r="S1298" s="121"/>
      <c r="T1298" s="121"/>
      <c r="U1298" s="121"/>
      <c r="V1298" s="121"/>
      <c r="W1298" s="121"/>
      <c r="X1298" s="121"/>
      <c r="Y1298" s="121"/>
    </row>
    <row r="1299" ht="15.75" customHeight="1">
      <c r="A1299" s="118"/>
      <c r="B1299" s="119"/>
      <c r="C1299" s="133"/>
      <c r="D1299" s="136"/>
      <c r="E1299" s="120"/>
      <c r="F1299" s="120"/>
      <c r="G1299" s="120"/>
      <c r="H1299" s="121"/>
      <c r="I1299" s="121"/>
      <c r="J1299" s="131"/>
      <c r="K1299" s="131"/>
      <c r="L1299" s="121"/>
      <c r="M1299" s="121"/>
      <c r="N1299" s="121"/>
      <c r="O1299" s="121"/>
      <c r="P1299" s="121"/>
      <c r="Q1299" s="131"/>
      <c r="R1299" s="131"/>
      <c r="S1299" s="121"/>
      <c r="T1299" s="121"/>
      <c r="U1299" s="121"/>
      <c r="V1299" s="121"/>
      <c r="W1299" s="121"/>
      <c r="X1299" s="121"/>
      <c r="Y1299" s="121"/>
    </row>
    <row r="1300" ht="15.75" customHeight="1">
      <c r="A1300" s="118"/>
      <c r="B1300" s="119"/>
      <c r="C1300" s="133"/>
      <c r="D1300" s="136"/>
      <c r="E1300" s="120"/>
      <c r="F1300" s="120"/>
      <c r="G1300" s="120"/>
      <c r="H1300" s="121"/>
      <c r="I1300" s="121"/>
      <c r="J1300" s="131"/>
      <c r="K1300" s="131"/>
      <c r="L1300" s="121"/>
      <c r="M1300" s="121"/>
      <c r="N1300" s="121"/>
      <c r="O1300" s="121"/>
      <c r="P1300" s="121"/>
      <c r="Q1300" s="131"/>
      <c r="R1300" s="131"/>
      <c r="S1300" s="121"/>
      <c r="T1300" s="121"/>
      <c r="U1300" s="121"/>
      <c r="V1300" s="121"/>
      <c r="W1300" s="121"/>
      <c r="X1300" s="121"/>
      <c r="Y1300" s="121"/>
    </row>
    <row r="1301" ht="15.75" customHeight="1">
      <c r="A1301" s="118"/>
      <c r="B1301" s="119"/>
      <c r="C1301" s="133"/>
      <c r="D1301" s="136"/>
      <c r="E1301" s="120"/>
      <c r="F1301" s="120"/>
      <c r="G1301" s="120"/>
      <c r="H1301" s="121"/>
      <c r="I1301" s="121"/>
      <c r="J1301" s="131"/>
      <c r="K1301" s="131"/>
      <c r="L1301" s="121"/>
      <c r="M1301" s="121"/>
      <c r="N1301" s="121"/>
      <c r="O1301" s="121"/>
      <c r="P1301" s="121"/>
      <c r="Q1301" s="131"/>
      <c r="R1301" s="131"/>
      <c r="S1301" s="121"/>
      <c r="T1301" s="121"/>
      <c r="U1301" s="121"/>
      <c r="V1301" s="121"/>
      <c r="W1301" s="121"/>
      <c r="X1301" s="121"/>
      <c r="Y1301" s="121"/>
    </row>
    <row r="1302" ht="15.75" customHeight="1">
      <c r="A1302" s="118"/>
      <c r="B1302" s="119"/>
      <c r="C1302" s="133"/>
      <c r="D1302" s="136"/>
      <c r="E1302" s="120"/>
      <c r="F1302" s="120"/>
      <c r="G1302" s="120"/>
      <c r="H1302" s="121"/>
      <c r="I1302" s="121"/>
      <c r="J1302" s="131"/>
      <c r="K1302" s="131"/>
      <c r="L1302" s="121"/>
      <c r="M1302" s="121"/>
      <c r="N1302" s="121"/>
      <c r="O1302" s="121"/>
      <c r="P1302" s="121"/>
      <c r="Q1302" s="131"/>
      <c r="R1302" s="131"/>
      <c r="S1302" s="121"/>
      <c r="T1302" s="121"/>
      <c r="U1302" s="121"/>
      <c r="V1302" s="121"/>
      <c r="W1302" s="121"/>
      <c r="X1302" s="121"/>
      <c r="Y1302" s="121"/>
    </row>
    <row r="1303" ht="15.75" customHeight="1">
      <c r="A1303" s="118"/>
      <c r="B1303" s="119"/>
      <c r="C1303" s="133"/>
      <c r="D1303" s="136"/>
      <c r="E1303" s="120"/>
      <c r="F1303" s="120"/>
      <c r="G1303" s="120"/>
      <c r="H1303" s="121"/>
      <c r="I1303" s="121"/>
      <c r="J1303" s="131"/>
      <c r="K1303" s="131"/>
      <c r="L1303" s="121"/>
      <c r="M1303" s="121"/>
      <c r="N1303" s="121"/>
      <c r="O1303" s="121"/>
      <c r="P1303" s="121"/>
      <c r="Q1303" s="131"/>
      <c r="R1303" s="131"/>
      <c r="S1303" s="121"/>
      <c r="T1303" s="121"/>
      <c r="U1303" s="121"/>
      <c r="V1303" s="121"/>
      <c r="W1303" s="121"/>
      <c r="X1303" s="121"/>
      <c r="Y1303" s="121"/>
    </row>
    <row r="1304" ht="15.75" customHeight="1">
      <c r="A1304" s="118"/>
      <c r="B1304" s="119"/>
      <c r="C1304" s="133"/>
      <c r="D1304" s="136"/>
      <c r="E1304" s="120"/>
      <c r="F1304" s="120"/>
      <c r="G1304" s="120"/>
      <c r="H1304" s="121"/>
      <c r="I1304" s="121"/>
      <c r="J1304" s="131"/>
      <c r="K1304" s="131"/>
      <c r="L1304" s="121"/>
      <c r="M1304" s="121"/>
      <c r="N1304" s="121"/>
      <c r="O1304" s="121"/>
      <c r="P1304" s="121"/>
      <c r="Q1304" s="131"/>
      <c r="R1304" s="131"/>
      <c r="S1304" s="121"/>
      <c r="T1304" s="121"/>
      <c r="U1304" s="121"/>
      <c r="V1304" s="121"/>
      <c r="W1304" s="121"/>
      <c r="X1304" s="121"/>
      <c r="Y1304" s="121"/>
    </row>
    <row r="1305" ht="15.75" customHeight="1">
      <c r="A1305" s="118"/>
      <c r="B1305" s="119"/>
      <c r="C1305" s="133"/>
      <c r="D1305" s="136"/>
      <c r="E1305" s="120"/>
      <c r="F1305" s="120"/>
      <c r="G1305" s="120"/>
      <c r="H1305" s="121"/>
      <c r="I1305" s="121"/>
      <c r="J1305" s="131"/>
      <c r="K1305" s="131"/>
      <c r="L1305" s="121"/>
      <c r="M1305" s="121"/>
      <c r="N1305" s="121"/>
      <c r="O1305" s="121"/>
      <c r="P1305" s="121"/>
      <c r="Q1305" s="131"/>
      <c r="R1305" s="131"/>
      <c r="S1305" s="121"/>
      <c r="T1305" s="121"/>
      <c r="U1305" s="121"/>
      <c r="V1305" s="121"/>
      <c r="W1305" s="121"/>
      <c r="X1305" s="121"/>
      <c r="Y1305" s="121"/>
    </row>
    <row r="1306" ht="15.75" customHeight="1">
      <c r="A1306" s="118"/>
      <c r="B1306" s="119"/>
      <c r="C1306" s="133"/>
      <c r="D1306" s="136"/>
      <c r="E1306" s="120"/>
      <c r="F1306" s="120"/>
      <c r="G1306" s="120"/>
      <c r="H1306" s="121"/>
      <c r="I1306" s="121"/>
      <c r="J1306" s="131"/>
      <c r="K1306" s="131"/>
      <c r="L1306" s="121"/>
      <c r="M1306" s="121"/>
      <c r="N1306" s="121"/>
      <c r="O1306" s="121"/>
      <c r="P1306" s="121"/>
      <c r="Q1306" s="131"/>
      <c r="R1306" s="131"/>
      <c r="S1306" s="121"/>
      <c r="T1306" s="121"/>
      <c r="U1306" s="121"/>
      <c r="V1306" s="121"/>
      <c r="W1306" s="121"/>
      <c r="X1306" s="121"/>
      <c r="Y1306" s="121"/>
    </row>
    <row r="1307" ht="15.75" customHeight="1">
      <c r="A1307" s="118"/>
      <c r="B1307" s="119"/>
      <c r="C1307" s="133"/>
      <c r="D1307" s="136"/>
      <c r="E1307" s="120"/>
      <c r="F1307" s="120"/>
      <c r="G1307" s="120"/>
      <c r="H1307" s="121"/>
      <c r="I1307" s="121"/>
      <c r="J1307" s="131"/>
      <c r="K1307" s="131"/>
      <c r="L1307" s="121"/>
      <c r="M1307" s="121"/>
      <c r="N1307" s="121"/>
      <c r="O1307" s="121"/>
      <c r="P1307" s="121"/>
      <c r="Q1307" s="131"/>
      <c r="R1307" s="131"/>
      <c r="S1307" s="121"/>
      <c r="T1307" s="121"/>
      <c r="U1307" s="121"/>
      <c r="V1307" s="121"/>
      <c r="W1307" s="121"/>
      <c r="X1307" s="121"/>
      <c r="Y1307" s="121"/>
    </row>
    <row r="1308" ht="15.75" customHeight="1">
      <c r="A1308" s="118"/>
      <c r="B1308" s="119"/>
      <c r="C1308" s="133"/>
      <c r="D1308" s="136"/>
      <c r="E1308" s="120"/>
      <c r="F1308" s="120"/>
      <c r="G1308" s="120"/>
      <c r="H1308" s="121"/>
      <c r="I1308" s="121"/>
      <c r="J1308" s="131"/>
      <c r="K1308" s="131"/>
      <c r="L1308" s="121"/>
      <c r="M1308" s="121"/>
      <c r="N1308" s="121"/>
      <c r="O1308" s="121"/>
      <c r="P1308" s="121"/>
      <c r="Q1308" s="131"/>
      <c r="R1308" s="131"/>
      <c r="S1308" s="121"/>
      <c r="T1308" s="121"/>
      <c r="U1308" s="121"/>
      <c r="V1308" s="121"/>
      <c r="W1308" s="121"/>
      <c r="X1308" s="121"/>
      <c r="Y1308" s="121"/>
    </row>
    <row r="1309" ht="15.75" customHeight="1">
      <c r="A1309" s="118"/>
      <c r="B1309" s="119"/>
      <c r="C1309" s="133"/>
      <c r="D1309" s="136"/>
      <c r="E1309" s="120"/>
      <c r="F1309" s="120"/>
      <c r="G1309" s="120"/>
      <c r="H1309" s="121"/>
      <c r="I1309" s="121"/>
      <c r="J1309" s="131"/>
      <c r="K1309" s="131"/>
      <c r="L1309" s="121"/>
      <c r="M1309" s="121"/>
      <c r="N1309" s="121"/>
      <c r="O1309" s="121"/>
      <c r="P1309" s="121"/>
      <c r="Q1309" s="131"/>
      <c r="R1309" s="131"/>
      <c r="S1309" s="121"/>
      <c r="T1309" s="121"/>
      <c r="U1309" s="121"/>
      <c r="V1309" s="121"/>
      <c r="W1309" s="121"/>
      <c r="X1309" s="121"/>
      <c r="Y1309" s="121"/>
    </row>
    <row r="1310" ht="15.75" customHeight="1">
      <c r="A1310" s="118"/>
      <c r="B1310" s="119"/>
      <c r="C1310" s="133"/>
      <c r="D1310" s="136"/>
      <c r="E1310" s="120"/>
      <c r="F1310" s="120"/>
      <c r="G1310" s="120"/>
      <c r="H1310" s="121"/>
      <c r="I1310" s="121"/>
      <c r="J1310" s="131"/>
      <c r="K1310" s="131"/>
      <c r="L1310" s="121"/>
      <c r="M1310" s="121"/>
      <c r="N1310" s="121"/>
      <c r="O1310" s="121"/>
      <c r="P1310" s="121"/>
      <c r="Q1310" s="131"/>
      <c r="R1310" s="131"/>
      <c r="S1310" s="121"/>
      <c r="T1310" s="121"/>
      <c r="U1310" s="121"/>
      <c r="V1310" s="121"/>
      <c r="W1310" s="121"/>
      <c r="X1310" s="121"/>
      <c r="Y1310" s="121"/>
    </row>
    <row r="1311" ht="15.75" customHeight="1">
      <c r="A1311" s="118"/>
      <c r="B1311" s="119"/>
      <c r="C1311" s="133"/>
      <c r="D1311" s="136"/>
      <c r="E1311" s="120"/>
      <c r="F1311" s="120"/>
      <c r="G1311" s="120"/>
      <c r="H1311" s="121"/>
      <c r="I1311" s="121"/>
      <c r="J1311" s="131"/>
      <c r="K1311" s="131"/>
      <c r="L1311" s="121"/>
      <c r="M1311" s="121"/>
      <c r="N1311" s="121"/>
      <c r="O1311" s="121"/>
      <c r="P1311" s="121"/>
      <c r="Q1311" s="131"/>
      <c r="R1311" s="131"/>
      <c r="S1311" s="121"/>
      <c r="T1311" s="121"/>
      <c r="U1311" s="121"/>
      <c r="V1311" s="121"/>
      <c r="W1311" s="121"/>
      <c r="X1311" s="121"/>
      <c r="Y1311" s="121"/>
    </row>
    <row r="1312" ht="15.75" customHeight="1">
      <c r="A1312" s="118"/>
      <c r="B1312" s="119"/>
      <c r="C1312" s="133"/>
      <c r="D1312" s="136"/>
      <c r="E1312" s="120"/>
      <c r="F1312" s="120"/>
      <c r="G1312" s="120"/>
      <c r="H1312" s="121"/>
      <c r="I1312" s="121"/>
      <c r="J1312" s="131"/>
      <c r="K1312" s="131"/>
      <c r="L1312" s="121"/>
      <c r="M1312" s="121"/>
      <c r="N1312" s="121"/>
      <c r="O1312" s="121"/>
      <c r="P1312" s="121"/>
      <c r="Q1312" s="131"/>
      <c r="R1312" s="131"/>
      <c r="S1312" s="121"/>
      <c r="T1312" s="121"/>
      <c r="U1312" s="121"/>
      <c r="V1312" s="121"/>
      <c r="W1312" s="121"/>
      <c r="X1312" s="121"/>
      <c r="Y1312" s="121"/>
    </row>
    <row r="1313" ht="15.75" customHeight="1">
      <c r="A1313" s="118"/>
      <c r="B1313" s="119"/>
      <c r="C1313" s="133"/>
      <c r="D1313" s="136"/>
      <c r="E1313" s="120"/>
      <c r="F1313" s="120"/>
      <c r="G1313" s="120"/>
      <c r="H1313" s="121"/>
      <c r="I1313" s="121"/>
      <c r="J1313" s="131"/>
      <c r="K1313" s="131"/>
      <c r="L1313" s="121"/>
      <c r="M1313" s="121"/>
      <c r="N1313" s="121"/>
      <c r="O1313" s="121"/>
      <c r="P1313" s="121"/>
      <c r="Q1313" s="131"/>
      <c r="R1313" s="131"/>
      <c r="S1313" s="121"/>
      <c r="T1313" s="121"/>
      <c r="U1313" s="121"/>
      <c r="V1313" s="121"/>
      <c r="W1313" s="121"/>
      <c r="X1313" s="121"/>
      <c r="Y1313" s="121"/>
    </row>
    <row r="1314" ht="15.75" customHeight="1">
      <c r="A1314" s="118"/>
      <c r="B1314" s="119"/>
      <c r="C1314" s="133"/>
      <c r="D1314" s="136"/>
      <c r="E1314" s="120"/>
      <c r="F1314" s="120"/>
      <c r="G1314" s="120"/>
      <c r="H1314" s="121"/>
      <c r="I1314" s="121"/>
      <c r="J1314" s="131"/>
      <c r="K1314" s="131"/>
      <c r="L1314" s="121"/>
      <c r="M1314" s="121"/>
      <c r="N1314" s="121"/>
      <c r="O1314" s="121"/>
      <c r="P1314" s="121"/>
      <c r="Q1314" s="131"/>
      <c r="R1314" s="131"/>
      <c r="S1314" s="121"/>
      <c r="T1314" s="121"/>
      <c r="U1314" s="121"/>
      <c r="V1314" s="121"/>
      <c r="W1314" s="121"/>
      <c r="X1314" s="121"/>
      <c r="Y1314" s="121"/>
    </row>
    <row r="1315" ht="15.75" customHeight="1">
      <c r="A1315" s="118"/>
      <c r="B1315" s="119"/>
      <c r="C1315" s="133"/>
      <c r="D1315" s="136"/>
      <c r="E1315" s="120"/>
      <c r="F1315" s="120"/>
      <c r="G1315" s="120"/>
      <c r="H1315" s="121"/>
      <c r="I1315" s="121"/>
      <c r="J1315" s="131"/>
      <c r="K1315" s="131"/>
      <c r="L1315" s="121"/>
      <c r="M1315" s="121"/>
      <c r="N1315" s="121"/>
      <c r="O1315" s="121"/>
      <c r="P1315" s="121"/>
      <c r="Q1315" s="131"/>
      <c r="R1315" s="131"/>
      <c r="S1315" s="121"/>
      <c r="T1315" s="121"/>
      <c r="U1315" s="121"/>
      <c r="V1315" s="121"/>
      <c r="W1315" s="121"/>
      <c r="X1315" s="121"/>
      <c r="Y1315" s="121"/>
    </row>
    <row r="1316" ht="15.75" customHeight="1">
      <c r="A1316" s="118"/>
      <c r="B1316" s="119"/>
      <c r="C1316" s="133"/>
      <c r="D1316" s="136"/>
      <c r="E1316" s="120"/>
      <c r="F1316" s="120"/>
      <c r="G1316" s="120"/>
      <c r="H1316" s="121"/>
      <c r="I1316" s="121"/>
      <c r="J1316" s="131"/>
      <c r="K1316" s="131"/>
      <c r="L1316" s="121"/>
      <c r="M1316" s="121"/>
      <c r="N1316" s="121"/>
      <c r="O1316" s="121"/>
      <c r="P1316" s="121"/>
      <c r="Q1316" s="131"/>
      <c r="R1316" s="131"/>
      <c r="S1316" s="121"/>
      <c r="T1316" s="121"/>
      <c r="U1316" s="121"/>
      <c r="V1316" s="121"/>
      <c r="W1316" s="121"/>
      <c r="X1316" s="121"/>
      <c r="Y1316" s="121"/>
    </row>
    <row r="1317" ht="15.75" customHeight="1">
      <c r="A1317" s="118"/>
      <c r="B1317" s="119"/>
      <c r="C1317" s="133"/>
      <c r="D1317" s="136"/>
      <c r="E1317" s="120"/>
      <c r="F1317" s="120"/>
      <c r="G1317" s="120"/>
      <c r="H1317" s="121"/>
      <c r="I1317" s="121"/>
      <c r="J1317" s="131"/>
      <c r="K1317" s="131"/>
      <c r="L1317" s="121"/>
      <c r="M1317" s="121"/>
      <c r="N1317" s="121"/>
      <c r="O1317" s="121"/>
      <c r="P1317" s="121"/>
      <c r="Q1317" s="131"/>
      <c r="R1317" s="131"/>
      <c r="S1317" s="121"/>
      <c r="T1317" s="121"/>
      <c r="U1317" s="121"/>
      <c r="V1317" s="121"/>
      <c r="W1317" s="121"/>
      <c r="X1317" s="121"/>
      <c r="Y1317" s="121"/>
    </row>
    <row r="1318" ht="15.75" customHeight="1">
      <c r="A1318" s="128"/>
      <c r="B1318" s="119"/>
      <c r="C1318" s="133"/>
      <c r="D1318" s="136"/>
      <c r="E1318" s="130"/>
      <c r="F1318" s="130"/>
      <c r="G1318" s="130"/>
      <c r="H1318" s="131"/>
      <c r="I1318" s="121"/>
      <c r="J1318" s="131"/>
      <c r="K1318" s="131"/>
      <c r="L1318" s="131"/>
      <c r="M1318" s="131"/>
      <c r="N1318" s="131"/>
      <c r="O1318" s="131"/>
      <c r="P1318" s="121"/>
      <c r="Q1318" s="131"/>
      <c r="R1318" s="131"/>
      <c r="S1318" s="131"/>
      <c r="T1318" s="131"/>
      <c r="U1318" s="131"/>
      <c r="V1318" s="121"/>
      <c r="W1318" s="121"/>
      <c r="X1318" s="121"/>
      <c r="Y1318" s="121"/>
    </row>
    <row r="1319" ht="15.75" customHeight="1">
      <c r="A1319" s="118"/>
      <c r="B1319" s="132"/>
      <c r="C1319" s="142"/>
      <c r="D1319" s="140"/>
      <c r="E1319" s="130"/>
      <c r="F1319" s="120"/>
      <c r="G1319" s="120"/>
      <c r="H1319" s="121"/>
      <c r="I1319" s="131"/>
      <c r="J1319" s="135"/>
      <c r="K1319" s="138"/>
      <c r="L1319" s="131"/>
      <c r="M1319" s="121"/>
      <c r="N1319" s="121"/>
      <c r="O1319" s="121"/>
      <c r="P1319" s="131"/>
      <c r="Q1319" s="135"/>
      <c r="R1319" s="138"/>
      <c r="S1319" s="131"/>
      <c r="T1319" s="121"/>
      <c r="U1319" s="121"/>
      <c r="V1319" s="121"/>
      <c r="W1319" s="121"/>
      <c r="X1319" s="121"/>
      <c r="Y1319" s="121"/>
    </row>
    <row r="1320" ht="15.75" customHeight="1">
      <c r="A1320" s="118"/>
      <c r="B1320" s="119"/>
      <c r="C1320" s="142"/>
      <c r="D1320" s="140"/>
      <c r="E1320" s="120"/>
      <c r="F1320" s="120"/>
      <c r="G1320" s="120"/>
      <c r="H1320" s="121"/>
      <c r="I1320" s="121"/>
      <c r="J1320" s="135"/>
      <c r="K1320" s="138"/>
      <c r="L1320" s="121"/>
      <c r="M1320" s="121"/>
      <c r="N1320" s="121"/>
      <c r="O1320" s="121"/>
      <c r="P1320" s="121"/>
      <c r="Q1320" s="135"/>
      <c r="R1320" s="138"/>
      <c r="S1320" s="121"/>
      <c r="T1320" s="121"/>
      <c r="U1320" s="121"/>
      <c r="V1320" s="121"/>
      <c r="W1320" s="121"/>
      <c r="X1320" s="121"/>
      <c r="Y1320" s="121"/>
    </row>
    <row r="1321" ht="15.75" customHeight="1">
      <c r="A1321" s="118"/>
      <c r="B1321" s="119"/>
      <c r="C1321" s="142"/>
      <c r="D1321" s="140"/>
      <c r="E1321" s="120"/>
      <c r="F1321" s="120"/>
      <c r="G1321" s="120"/>
      <c r="H1321" s="121"/>
      <c r="I1321" s="121"/>
      <c r="J1321" s="135"/>
      <c r="K1321" s="138"/>
      <c r="L1321" s="121"/>
      <c r="M1321" s="121"/>
      <c r="N1321" s="121"/>
      <c r="O1321" s="121"/>
      <c r="P1321" s="121"/>
      <c r="Q1321" s="135"/>
      <c r="R1321" s="138"/>
      <c r="S1321" s="121"/>
      <c r="T1321" s="121"/>
      <c r="U1321" s="121"/>
      <c r="V1321" s="121"/>
      <c r="W1321" s="121"/>
      <c r="X1321" s="121"/>
      <c r="Y1321" s="121"/>
    </row>
    <row r="1322" ht="15.75" customHeight="1">
      <c r="A1322" s="118"/>
      <c r="B1322" s="119"/>
      <c r="C1322" s="142"/>
      <c r="D1322" s="140"/>
      <c r="E1322" s="120"/>
      <c r="F1322" s="120"/>
      <c r="G1322" s="120"/>
      <c r="H1322" s="121"/>
      <c r="I1322" s="121"/>
      <c r="J1322" s="135"/>
      <c r="K1322" s="138"/>
      <c r="L1322" s="121"/>
      <c r="M1322" s="121"/>
      <c r="N1322" s="121"/>
      <c r="O1322" s="121"/>
      <c r="P1322" s="121"/>
      <c r="Q1322" s="135"/>
      <c r="R1322" s="138"/>
      <c r="S1322" s="121"/>
      <c r="T1322" s="121"/>
      <c r="U1322" s="121"/>
      <c r="V1322" s="121"/>
      <c r="W1322" s="121"/>
      <c r="X1322" s="121"/>
      <c r="Y1322" s="121"/>
    </row>
    <row r="1323" ht="15.75" customHeight="1">
      <c r="A1323" s="118"/>
      <c r="B1323" s="119"/>
      <c r="C1323" s="142"/>
      <c r="D1323" s="140"/>
      <c r="E1323" s="120"/>
      <c r="F1323" s="120"/>
      <c r="G1323" s="120"/>
      <c r="H1323" s="121"/>
      <c r="I1323" s="121"/>
      <c r="J1323" s="135"/>
      <c r="K1323" s="138"/>
      <c r="L1323" s="121"/>
      <c r="M1323" s="121"/>
      <c r="N1323" s="121"/>
      <c r="O1323" s="121"/>
      <c r="P1323" s="121"/>
      <c r="Q1323" s="135"/>
      <c r="R1323" s="138"/>
      <c r="S1323" s="121"/>
      <c r="T1323" s="121"/>
      <c r="U1323" s="121"/>
      <c r="V1323" s="121"/>
      <c r="W1323" s="121"/>
      <c r="X1323" s="121"/>
      <c r="Y1323" s="121"/>
    </row>
    <row r="1324" ht="15.75" customHeight="1">
      <c r="A1324" s="118"/>
      <c r="B1324" s="119"/>
      <c r="C1324" s="142"/>
      <c r="D1324" s="140"/>
      <c r="E1324" s="120"/>
      <c r="F1324" s="120"/>
      <c r="G1324" s="120"/>
      <c r="H1324" s="121"/>
      <c r="I1324" s="121"/>
      <c r="J1324" s="135"/>
      <c r="K1324" s="138"/>
      <c r="L1324" s="121"/>
      <c r="M1324" s="121"/>
      <c r="N1324" s="121"/>
      <c r="O1324" s="121"/>
      <c r="P1324" s="121"/>
      <c r="Q1324" s="135"/>
      <c r="R1324" s="138"/>
      <c r="S1324" s="121"/>
      <c r="T1324" s="121"/>
      <c r="U1324" s="121"/>
      <c r="V1324" s="121"/>
      <c r="W1324" s="121"/>
      <c r="X1324" s="121"/>
      <c r="Y1324" s="121"/>
    </row>
    <row r="1325" ht="15.75" customHeight="1">
      <c r="A1325" s="118"/>
      <c r="B1325" s="119"/>
      <c r="C1325" s="142"/>
      <c r="D1325" s="140"/>
      <c r="E1325" s="120"/>
      <c r="F1325" s="120"/>
      <c r="G1325" s="120"/>
      <c r="H1325" s="121"/>
      <c r="I1325" s="121"/>
      <c r="J1325" s="135"/>
      <c r="K1325" s="138"/>
      <c r="L1325" s="121"/>
      <c r="M1325" s="121"/>
      <c r="N1325" s="121"/>
      <c r="O1325" s="121"/>
      <c r="P1325" s="121"/>
      <c r="Q1325" s="135"/>
      <c r="R1325" s="138"/>
      <c r="S1325" s="121"/>
      <c r="T1325" s="121"/>
      <c r="U1325" s="121"/>
      <c r="V1325" s="121"/>
      <c r="W1325" s="121"/>
      <c r="X1325" s="121"/>
      <c r="Y1325" s="121"/>
    </row>
    <row r="1326" ht="15.75" customHeight="1">
      <c r="A1326" s="118"/>
      <c r="B1326" s="119"/>
      <c r="C1326" s="142"/>
      <c r="D1326" s="140"/>
      <c r="E1326" s="120"/>
      <c r="F1326" s="120"/>
      <c r="G1326" s="120"/>
      <c r="H1326" s="121"/>
      <c r="I1326" s="121"/>
      <c r="J1326" s="135"/>
      <c r="K1326" s="138"/>
      <c r="L1326" s="121"/>
      <c r="M1326" s="121"/>
      <c r="N1326" s="121"/>
      <c r="O1326" s="121"/>
      <c r="P1326" s="121"/>
      <c r="Q1326" s="135"/>
      <c r="R1326" s="138"/>
      <c r="S1326" s="121"/>
      <c r="T1326" s="121"/>
      <c r="U1326" s="121"/>
      <c r="V1326" s="121"/>
      <c r="W1326" s="121"/>
      <c r="X1326" s="121"/>
      <c r="Y1326" s="121"/>
    </row>
    <row r="1327" ht="15.75" customHeight="1">
      <c r="A1327" s="118"/>
      <c r="B1327" s="119"/>
      <c r="C1327" s="142"/>
      <c r="D1327" s="140"/>
      <c r="E1327" s="120"/>
      <c r="F1327" s="120"/>
      <c r="G1327" s="120"/>
      <c r="H1327" s="121"/>
      <c r="I1327" s="121"/>
      <c r="J1327" s="135"/>
      <c r="K1327" s="138"/>
      <c r="L1327" s="121"/>
      <c r="M1327" s="121"/>
      <c r="N1327" s="121"/>
      <c r="O1327" s="121"/>
      <c r="P1327" s="121"/>
      <c r="Q1327" s="135"/>
      <c r="R1327" s="138"/>
      <c r="S1327" s="121"/>
      <c r="T1327" s="121"/>
      <c r="U1327" s="121"/>
      <c r="V1327" s="121"/>
      <c r="W1327" s="121"/>
      <c r="X1327" s="121"/>
      <c r="Y1327" s="121"/>
    </row>
    <row r="1328" ht="15.75" customHeight="1">
      <c r="A1328" s="118"/>
      <c r="B1328" s="119"/>
      <c r="C1328" s="142"/>
      <c r="D1328" s="140"/>
      <c r="E1328" s="120"/>
      <c r="F1328" s="120"/>
      <c r="G1328" s="120"/>
      <c r="H1328" s="121"/>
      <c r="I1328" s="121"/>
      <c r="J1328" s="135"/>
      <c r="K1328" s="138"/>
      <c r="L1328" s="121"/>
      <c r="M1328" s="121"/>
      <c r="N1328" s="121"/>
      <c r="O1328" s="121"/>
      <c r="P1328" s="121"/>
      <c r="Q1328" s="135"/>
      <c r="R1328" s="138"/>
      <c r="S1328" s="121"/>
      <c r="T1328" s="121"/>
      <c r="U1328" s="121"/>
      <c r="V1328" s="121"/>
      <c r="W1328" s="121"/>
      <c r="X1328" s="121"/>
      <c r="Y1328" s="121"/>
    </row>
    <row r="1329" ht="15.75" customHeight="1">
      <c r="A1329" s="118"/>
      <c r="B1329" s="119"/>
      <c r="C1329" s="142"/>
      <c r="D1329" s="140"/>
      <c r="E1329" s="120"/>
      <c r="F1329" s="120"/>
      <c r="G1329" s="120"/>
      <c r="H1329" s="121"/>
      <c r="I1329" s="121"/>
      <c r="J1329" s="135"/>
      <c r="K1329" s="138"/>
      <c r="L1329" s="121"/>
      <c r="M1329" s="121"/>
      <c r="N1329" s="121"/>
      <c r="O1329" s="121"/>
      <c r="P1329" s="121"/>
      <c r="Q1329" s="135"/>
      <c r="R1329" s="138"/>
      <c r="S1329" s="121"/>
      <c r="T1329" s="121"/>
      <c r="U1329" s="121"/>
      <c r="V1329" s="121"/>
      <c r="W1329" s="121"/>
      <c r="X1329" s="121"/>
      <c r="Y1329" s="121"/>
    </row>
    <row r="1330" ht="15.75" customHeight="1">
      <c r="A1330" s="118"/>
      <c r="B1330" s="119"/>
      <c r="C1330" s="142"/>
      <c r="D1330" s="140"/>
      <c r="E1330" s="120"/>
      <c r="F1330" s="120"/>
      <c r="G1330" s="120"/>
      <c r="H1330" s="121"/>
      <c r="I1330" s="121"/>
      <c r="J1330" s="135"/>
      <c r="K1330" s="138"/>
      <c r="L1330" s="121"/>
      <c r="M1330" s="121"/>
      <c r="N1330" s="121"/>
      <c r="O1330" s="121"/>
      <c r="P1330" s="121"/>
      <c r="Q1330" s="135"/>
      <c r="R1330" s="138"/>
      <c r="S1330" s="121"/>
      <c r="T1330" s="121"/>
      <c r="U1330" s="121"/>
      <c r="V1330" s="121"/>
      <c r="W1330" s="121"/>
      <c r="X1330" s="121"/>
      <c r="Y1330" s="121"/>
    </row>
    <row r="1331" ht="15.75" customHeight="1">
      <c r="A1331" s="118"/>
      <c r="B1331" s="119"/>
      <c r="C1331" s="142"/>
      <c r="D1331" s="140"/>
      <c r="E1331" s="120"/>
      <c r="F1331" s="120"/>
      <c r="G1331" s="120"/>
      <c r="H1331" s="121"/>
      <c r="I1331" s="121"/>
      <c r="J1331" s="135"/>
      <c r="K1331" s="138"/>
      <c r="L1331" s="121"/>
      <c r="M1331" s="121"/>
      <c r="N1331" s="121"/>
      <c r="O1331" s="121"/>
      <c r="P1331" s="121"/>
      <c r="Q1331" s="135"/>
      <c r="R1331" s="138"/>
      <c r="S1331" s="121"/>
      <c r="T1331" s="121"/>
      <c r="U1331" s="121"/>
      <c r="V1331" s="121"/>
      <c r="W1331" s="121"/>
      <c r="X1331" s="121"/>
      <c r="Y1331" s="121"/>
    </row>
    <row r="1332" ht="15.75" customHeight="1">
      <c r="A1332" s="118"/>
      <c r="B1332" s="119"/>
      <c r="C1332" s="142"/>
      <c r="D1332" s="140"/>
      <c r="E1332" s="120"/>
      <c r="F1332" s="120"/>
      <c r="G1332" s="120"/>
      <c r="H1332" s="121"/>
      <c r="I1332" s="121"/>
      <c r="J1332" s="135"/>
      <c r="K1332" s="138"/>
      <c r="L1332" s="121"/>
      <c r="M1332" s="121"/>
      <c r="N1332" s="121"/>
      <c r="O1332" s="121"/>
      <c r="P1332" s="121"/>
      <c r="Q1332" s="135"/>
      <c r="R1332" s="138"/>
      <c r="S1332" s="121"/>
      <c r="T1332" s="121"/>
      <c r="U1332" s="121"/>
      <c r="V1332" s="121"/>
      <c r="W1332" s="121"/>
      <c r="X1332" s="121"/>
      <c r="Y1332" s="121"/>
    </row>
    <row r="1333" ht="15.75" customHeight="1">
      <c r="A1333" s="118"/>
      <c r="B1333" s="119"/>
      <c r="C1333" s="142"/>
      <c r="D1333" s="140"/>
      <c r="E1333" s="120"/>
      <c r="F1333" s="120"/>
      <c r="G1333" s="120"/>
      <c r="H1333" s="121"/>
      <c r="I1333" s="121"/>
      <c r="J1333" s="135"/>
      <c r="K1333" s="138"/>
      <c r="L1333" s="121"/>
      <c r="M1333" s="121"/>
      <c r="N1333" s="121"/>
      <c r="O1333" s="121"/>
      <c r="P1333" s="121"/>
      <c r="Q1333" s="135"/>
      <c r="R1333" s="138"/>
      <c r="S1333" s="121"/>
      <c r="T1333" s="121"/>
      <c r="U1333" s="121"/>
      <c r="V1333" s="121"/>
      <c r="W1333" s="121"/>
      <c r="X1333" s="121"/>
      <c r="Y1333" s="121"/>
    </row>
    <row r="1334" ht="15.75" customHeight="1">
      <c r="A1334" s="118"/>
      <c r="B1334" s="119"/>
      <c r="C1334" s="142"/>
      <c r="D1334" s="140"/>
      <c r="E1334" s="120"/>
      <c r="F1334" s="120"/>
      <c r="G1334" s="120"/>
      <c r="H1334" s="121"/>
      <c r="I1334" s="121"/>
      <c r="J1334" s="135"/>
      <c r="K1334" s="138"/>
      <c r="L1334" s="121"/>
      <c r="M1334" s="121"/>
      <c r="N1334" s="121"/>
      <c r="O1334" s="121"/>
      <c r="P1334" s="121"/>
      <c r="Q1334" s="135"/>
      <c r="R1334" s="138"/>
      <c r="S1334" s="121"/>
      <c r="T1334" s="121"/>
      <c r="U1334" s="121"/>
      <c r="V1334" s="121"/>
      <c r="W1334" s="121"/>
      <c r="X1334" s="121"/>
      <c r="Y1334" s="121"/>
    </row>
    <row r="1335" ht="15.75" customHeight="1">
      <c r="A1335" s="118"/>
      <c r="B1335" s="119"/>
      <c r="C1335" s="142"/>
      <c r="D1335" s="140"/>
      <c r="E1335" s="120"/>
      <c r="F1335" s="120"/>
      <c r="G1335" s="120"/>
      <c r="H1335" s="121"/>
      <c r="I1335" s="121"/>
      <c r="J1335" s="135"/>
      <c r="K1335" s="138"/>
      <c r="L1335" s="121"/>
      <c r="M1335" s="121"/>
      <c r="N1335" s="121"/>
      <c r="O1335" s="121"/>
      <c r="P1335" s="121"/>
      <c r="Q1335" s="135"/>
      <c r="R1335" s="138"/>
      <c r="S1335" s="121"/>
      <c r="T1335" s="121"/>
      <c r="U1335" s="121"/>
      <c r="V1335" s="121"/>
      <c r="W1335" s="121"/>
      <c r="X1335" s="121"/>
      <c r="Y1335" s="121"/>
    </row>
    <row r="1336" ht="15.75" customHeight="1">
      <c r="A1336" s="118"/>
      <c r="B1336" s="119"/>
      <c r="C1336" s="142"/>
      <c r="D1336" s="140"/>
      <c r="E1336" s="120"/>
      <c r="F1336" s="120"/>
      <c r="G1336" s="120"/>
      <c r="H1336" s="121"/>
      <c r="I1336" s="121"/>
      <c r="J1336" s="135"/>
      <c r="K1336" s="138"/>
      <c r="L1336" s="121"/>
      <c r="M1336" s="121"/>
      <c r="N1336" s="121"/>
      <c r="O1336" s="121"/>
      <c r="P1336" s="121"/>
      <c r="Q1336" s="135"/>
      <c r="R1336" s="138"/>
      <c r="S1336" s="121"/>
      <c r="T1336" s="121"/>
      <c r="U1336" s="121"/>
      <c r="V1336" s="121"/>
      <c r="W1336" s="121"/>
      <c r="X1336" s="121"/>
      <c r="Y1336" s="121"/>
    </row>
    <row r="1337" ht="15.75" customHeight="1">
      <c r="A1337" s="118"/>
      <c r="B1337" s="119"/>
      <c r="C1337" s="142"/>
      <c r="D1337" s="140"/>
      <c r="E1337" s="120"/>
      <c r="F1337" s="120"/>
      <c r="G1337" s="120"/>
      <c r="H1337" s="121"/>
      <c r="I1337" s="121"/>
      <c r="J1337" s="135"/>
      <c r="K1337" s="138"/>
      <c r="L1337" s="121"/>
      <c r="M1337" s="121"/>
      <c r="N1337" s="121"/>
      <c r="O1337" s="121"/>
      <c r="P1337" s="121"/>
      <c r="Q1337" s="135"/>
      <c r="R1337" s="138"/>
      <c r="S1337" s="121"/>
      <c r="T1337" s="121"/>
      <c r="U1337" s="121"/>
      <c r="V1337" s="121"/>
      <c r="W1337" s="121"/>
      <c r="X1337" s="121"/>
      <c r="Y1337" s="121"/>
    </row>
    <row r="1338" ht="15.75" customHeight="1">
      <c r="A1338" s="118"/>
      <c r="B1338" s="119"/>
      <c r="C1338" s="142"/>
      <c r="D1338" s="140"/>
      <c r="E1338" s="120"/>
      <c r="F1338" s="120"/>
      <c r="G1338" s="120"/>
      <c r="H1338" s="121"/>
      <c r="I1338" s="121"/>
      <c r="J1338" s="135"/>
      <c r="K1338" s="138"/>
      <c r="L1338" s="121"/>
      <c r="M1338" s="121"/>
      <c r="N1338" s="121"/>
      <c r="O1338" s="121"/>
      <c r="P1338" s="121"/>
      <c r="Q1338" s="135"/>
      <c r="R1338" s="138"/>
      <c r="S1338" s="121"/>
      <c r="T1338" s="121"/>
      <c r="U1338" s="121"/>
      <c r="V1338" s="121"/>
      <c r="W1338" s="121"/>
      <c r="X1338" s="121"/>
      <c r="Y1338" s="121"/>
    </row>
    <row r="1339" ht="15.75" customHeight="1">
      <c r="A1339" s="118"/>
      <c r="B1339" s="119"/>
      <c r="C1339" s="142"/>
      <c r="D1339" s="140"/>
      <c r="E1339" s="120"/>
      <c r="F1339" s="120"/>
      <c r="G1339" s="120"/>
      <c r="H1339" s="121"/>
      <c r="I1339" s="121"/>
      <c r="J1339" s="135"/>
      <c r="K1339" s="138"/>
      <c r="L1339" s="121"/>
      <c r="M1339" s="121"/>
      <c r="N1339" s="121"/>
      <c r="O1339" s="121"/>
      <c r="P1339" s="121"/>
      <c r="Q1339" s="135"/>
      <c r="R1339" s="138"/>
      <c r="S1339" s="121"/>
      <c r="T1339" s="121"/>
      <c r="U1339" s="121"/>
      <c r="V1339" s="121"/>
      <c r="W1339" s="121"/>
      <c r="X1339" s="121"/>
      <c r="Y1339" s="121"/>
    </row>
    <row r="1340" ht="15.75" customHeight="1">
      <c r="A1340" s="118"/>
      <c r="B1340" s="119"/>
      <c r="C1340" s="142"/>
      <c r="D1340" s="140"/>
      <c r="E1340" s="120"/>
      <c r="F1340" s="120"/>
      <c r="G1340" s="120"/>
      <c r="H1340" s="121"/>
      <c r="I1340" s="121"/>
      <c r="J1340" s="135"/>
      <c r="K1340" s="138"/>
      <c r="L1340" s="121"/>
      <c r="M1340" s="121"/>
      <c r="N1340" s="121"/>
      <c r="O1340" s="121"/>
      <c r="P1340" s="121"/>
      <c r="Q1340" s="135"/>
      <c r="R1340" s="138"/>
      <c r="S1340" s="121"/>
      <c r="T1340" s="121"/>
      <c r="U1340" s="121"/>
      <c r="V1340" s="121"/>
      <c r="W1340" s="121"/>
      <c r="X1340" s="121"/>
      <c r="Y1340" s="121"/>
    </row>
    <row r="1341" ht="15.75" customHeight="1">
      <c r="A1341" s="118"/>
      <c r="B1341" s="119"/>
      <c r="C1341" s="142"/>
      <c r="D1341" s="140"/>
      <c r="E1341" s="120"/>
      <c r="F1341" s="120"/>
      <c r="G1341" s="120"/>
      <c r="H1341" s="121"/>
      <c r="I1341" s="121"/>
      <c r="J1341" s="135"/>
      <c r="K1341" s="138"/>
      <c r="L1341" s="121"/>
      <c r="M1341" s="121"/>
      <c r="N1341" s="121"/>
      <c r="O1341" s="121"/>
      <c r="P1341" s="121"/>
      <c r="Q1341" s="135"/>
      <c r="R1341" s="138"/>
      <c r="S1341" s="121"/>
      <c r="T1341" s="121"/>
      <c r="U1341" s="121"/>
      <c r="V1341" s="121"/>
      <c r="W1341" s="121"/>
      <c r="X1341" s="121"/>
      <c r="Y1341" s="121"/>
    </row>
    <row r="1342" ht="15.75" customHeight="1">
      <c r="A1342" s="118"/>
      <c r="B1342" s="119"/>
      <c r="C1342" s="142"/>
      <c r="D1342" s="140"/>
      <c r="E1342" s="120"/>
      <c r="F1342" s="120"/>
      <c r="G1342" s="120"/>
      <c r="H1342" s="121"/>
      <c r="I1342" s="121"/>
      <c r="J1342" s="135"/>
      <c r="K1342" s="138"/>
      <c r="L1342" s="121"/>
      <c r="M1342" s="121"/>
      <c r="N1342" s="121"/>
      <c r="O1342" s="121"/>
      <c r="P1342" s="121"/>
      <c r="Q1342" s="135"/>
      <c r="R1342" s="138"/>
      <c r="S1342" s="121"/>
      <c r="T1342" s="121"/>
      <c r="U1342" s="121"/>
      <c r="V1342" s="121"/>
      <c r="W1342" s="121"/>
      <c r="X1342" s="121"/>
      <c r="Y1342" s="121"/>
    </row>
    <row r="1343" ht="15.75" customHeight="1">
      <c r="A1343" s="118"/>
      <c r="B1343" s="119"/>
      <c r="C1343" s="142"/>
      <c r="D1343" s="140"/>
      <c r="E1343" s="120"/>
      <c r="F1343" s="120"/>
      <c r="G1343" s="120"/>
      <c r="H1343" s="121"/>
      <c r="I1343" s="121"/>
      <c r="J1343" s="135"/>
      <c r="K1343" s="138"/>
      <c r="L1343" s="121"/>
      <c r="M1343" s="121"/>
      <c r="N1343" s="121"/>
      <c r="O1343" s="121"/>
      <c r="P1343" s="121"/>
      <c r="Q1343" s="135"/>
      <c r="R1343" s="138"/>
      <c r="S1343" s="121"/>
      <c r="T1343" s="121"/>
      <c r="U1343" s="121"/>
      <c r="V1343" s="121"/>
      <c r="W1343" s="121"/>
      <c r="X1343" s="121"/>
      <c r="Y1343" s="121"/>
    </row>
    <row r="1344" ht="15.75" customHeight="1">
      <c r="A1344" s="118"/>
      <c r="B1344" s="119"/>
      <c r="C1344" s="142"/>
      <c r="D1344" s="140"/>
      <c r="E1344" s="120"/>
      <c r="F1344" s="120"/>
      <c r="G1344" s="120"/>
      <c r="H1344" s="121"/>
      <c r="I1344" s="121"/>
      <c r="J1344" s="135"/>
      <c r="K1344" s="138"/>
      <c r="L1344" s="121"/>
      <c r="M1344" s="121"/>
      <c r="N1344" s="121"/>
      <c r="O1344" s="121"/>
      <c r="P1344" s="121"/>
      <c r="Q1344" s="135"/>
      <c r="R1344" s="138"/>
      <c r="S1344" s="121"/>
      <c r="T1344" s="121"/>
      <c r="U1344" s="121"/>
      <c r="V1344" s="121"/>
      <c r="W1344" s="121"/>
      <c r="X1344" s="121"/>
      <c r="Y1344" s="121"/>
    </row>
    <row r="1345" ht="15.75" customHeight="1">
      <c r="A1345" s="118"/>
      <c r="B1345" s="119"/>
      <c r="C1345" s="137"/>
      <c r="D1345" s="136"/>
      <c r="E1345" s="120"/>
      <c r="F1345" s="120"/>
      <c r="G1345" s="120"/>
      <c r="H1345" s="121"/>
      <c r="I1345" s="121"/>
      <c r="J1345" s="138"/>
      <c r="K1345" s="131"/>
      <c r="L1345" s="121"/>
      <c r="M1345" s="121"/>
      <c r="N1345" s="121"/>
      <c r="O1345" s="121"/>
      <c r="P1345" s="121"/>
      <c r="Q1345" s="138"/>
      <c r="R1345" s="131"/>
      <c r="S1345" s="121"/>
      <c r="T1345" s="121"/>
      <c r="U1345" s="121"/>
      <c r="V1345" s="121"/>
      <c r="W1345" s="121"/>
      <c r="X1345" s="121"/>
      <c r="Y1345" s="121"/>
    </row>
    <row r="1346" ht="15.75" customHeight="1">
      <c r="A1346" s="118"/>
      <c r="B1346" s="119"/>
      <c r="C1346" s="133"/>
      <c r="D1346" s="136"/>
      <c r="E1346" s="120"/>
      <c r="F1346" s="120"/>
      <c r="G1346" s="120"/>
      <c r="H1346" s="121"/>
      <c r="I1346" s="121"/>
      <c r="J1346" s="131"/>
      <c r="K1346" s="131"/>
      <c r="L1346" s="121"/>
      <c r="M1346" s="121"/>
      <c r="N1346" s="121"/>
      <c r="O1346" s="121"/>
      <c r="P1346" s="121"/>
      <c r="Q1346" s="131"/>
      <c r="R1346" s="131"/>
      <c r="S1346" s="121"/>
      <c r="T1346" s="121"/>
      <c r="U1346" s="121"/>
      <c r="V1346" s="121"/>
      <c r="W1346" s="121"/>
      <c r="X1346" s="121"/>
      <c r="Y1346" s="121"/>
    </row>
    <row r="1347" ht="15.75" customHeight="1">
      <c r="A1347" s="118"/>
      <c r="B1347" s="119"/>
      <c r="C1347" s="133"/>
      <c r="D1347" s="136"/>
      <c r="E1347" s="120"/>
      <c r="F1347" s="120"/>
      <c r="G1347" s="120"/>
      <c r="H1347" s="121"/>
      <c r="I1347" s="121"/>
      <c r="J1347" s="131"/>
      <c r="K1347" s="131"/>
      <c r="L1347" s="121"/>
      <c r="M1347" s="121"/>
      <c r="N1347" s="121"/>
      <c r="O1347" s="121"/>
      <c r="P1347" s="121"/>
      <c r="Q1347" s="131"/>
      <c r="R1347" s="131"/>
      <c r="S1347" s="121"/>
      <c r="T1347" s="121"/>
      <c r="U1347" s="121"/>
      <c r="V1347" s="121"/>
      <c r="W1347" s="121"/>
      <c r="X1347" s="121"/>
      <c r="Y1347" s="121"/>
    </row>
    <row r="1348" ht="15.75" customHeight="1">
      <c r="A1348" s="118"/>
      <c r="B1348" s="119"/>
      <c r="C1348" s="133"/>
      <c r="D1348" s="136"/>
      <c r="E1348" s="120"/>
      <c r="F1348" s="120"/>
      <c r="G1348" s="120"/>
      <c r="H1348" s="121"/>
      <c r="I1348" s="121"/>
      <c r="J1348" s="131"/>
      <c r="K1348" s="131"/>
      <c r="L1348" s="121"/>
      <c r="M1348" s="121"/>
      <c r="N1348" s="121"/>
      <c r="O1348" s="121"/>
      <c r="P1348" s="121"/>
      <c r="Q1348" s="131"/>
      <c r="R1348" s="131"/>
      <c r="S1348" s="121"/>
      <c r="T1348" s="121"/>
      <c r="U1348" s="121"/>
      <c r="V1348" s="121"/>
      <c r="W1348" s="121"/>
      <c r="X1348" s="121"/>
      <c r="Y1348" s="121"/>
    </row>
    <row r="1349" ht="15.75" customHeight="1">
      <c r="A1349" s="118"/>
      <c r="B1349" s="119"/>
      <c r="C1349" s="133"/>
      <c r="D1349" s="136"/>
      <c r="E1349" s="120"/>
      <c r="F1349" s="120"/>
      <c r="G1349" s="120"/>
      <c r="H1349" s="121"/>
      <c r="I1349" s="121"/>
      <c r="J1349" s="131"/>
      <c r="K1349" s="131"/>
      <c r="L1349" s="121"/>
      <c r="M1349" s="121"/>
      <c r="N1349" s="121"/>
      <c r="O1349" s="121"/>
      <c r="P1349" s="121"/>
      <c r="Q1349" s="131"/>
      <c r="R1349" s="131"/>
      <c r="S1349" s="121"/>
      <c r="T1349" s="121"/>
      <c r="U1349" s="121"/>
      <c r="V1349" s="121"/>
      <c r="W1349" s="121"/>
      <c r="X1349" s="121"/>
      <c r="Y1349" s="121"/>
    </row>
    <row r="1350" ht="15.75" customHeight="1">
      <c r="A1350" s="118"/>
      <c r="B1350" s="119"/>
      <c r="C1350" s="133"/>
      <c r="D1350" s="136"/>
      <c r="E1350" s="120"/>
      <c r="F1350" s="120"/>
      <c r="G1350" s="120"/>
      <c r="H1350" s="121"/>
      <c r="I1350" s="121"/>
      <c r="J1350" s="131"/>
      <c r="K1350" s="131"/>
      <c r="L1350" s="121"/>
      <c r="M1350" s="121"/>
      <c r="N1350" s="121"/>
      <c r="O1350" s="121"/>
      <c r="P1350" s="121"/>
      <c r="Q1350" s="131"/>
      <c r="R1350" s="131"/>
      <c r="S1350" s="121"/>
      <c r="T1350" s="121"/>
      <c r="U1350" s="121"/>
      <c r="V1350" s="121"/>
      <c r="W1350" s="121"/>
      <c r="X1350" s="121"/>
      <c r="Y1350" s="121"/>
    </row>
    <row r="1351" ht="15.75" customHeight="1">
      <c r="A1351" s="118"/>
      <c r="B1351" s="119"/>
      <c r="C1351" s="133"/>
      <c r="D1351" s="136"/>
      <c r="E1351" s="120"/>
      <c r="F1351" s="120"/>
      <c r="G1351" s="120"/>
      <c r="H1351" s="121"/>
      <c r="I1351" s="121"/>
      <c r="J1351" s="131"/>
      <c r="K1351" s="131"/>
      <c r="L1351" s="121"/>
      <c r="M1351" s="121"/>
      <c r="N1351" s="121"/>
      <c r="O1351" s="121"/>
      <c r="P1351" s="121"/>
      <c r="Q1351" s="131"/>
      <c r="R1351" s="131"/>
      <c r="S1351" s="121"/>
      <c r="T1351" s="121"/>
      <c r="U1351" s="121"/>
      <c r="V1351" s="121"/>
      <c r="W1351" s="121"/>
      <c r="X1351" s="121"/>
      <c r="Y1351" s="121"/>
    </row>
    <row r="1352" ht="15.75" customHeight="1">
      <c r="A1352" s="118"/>
      <c r="B1352" s="119"/>
      <c r="C1352" s="133"/>
      <c r="D1352" s="136"/>
      <c r="E1352" s="120"/>
      <c r="F1352" s="120"/>
      <c r="G1352" s="120"/>
      <c r="H1352" s="121"/>
      <c r="I1352" s="121"/>
      <c r="J1352" s="131"/>
      <c r="K1352" s="131"/>
      <c r="L1352" s="121"/>
      <c r="M1352" s="121"/>
      <c r="N1352" s="121"/>
      <c r="O1352" s="121"/>
      <c r="P1352" s="121"/>
      <c r="Q1352" s="131"/>
      <c r="R1352" s="131"/>
      <c r="S1352" s="121"/>
      <c r="T1352" s="121"/>
      <c r="U1352" s="121"/>
      <c r="V1352" s="121"/>
      <c r="W1352" s="121"/>
      <c r="X1352" s="121"/>
      <c r="Y1352" s="121"/>
    </row>
    <row r="1353" ht="15.75" customHeight="1">
      <c r="A1353" s="118"/>
      <c r="B1353" s="119"/>
      <c r="C1353" s="133"/>
      <c r="D1353" s="136"/>
      <c r="E1353" s="120"/>
      <c r="F1353" s="120"/>
      <c r="G1353" s="120"/>
      <c r="H1353" s="121"/>
      <c r="I1353" s="121"/>
      <c r="J1353" s="131"/>
      <c r="K1353" s="131"/>
      <c r="L1353" s="121"/>
      <c r="M1353" s="121"/>
      <c r="N1353" s="121"/>
      <c r="O1353" s="121"/>
      <c r="P1353" s="121"/>
      <c r="Q1353" s="131"/>
      <c r="R1353" s="131"/>
      <c r="S1353" s="121"/>
      <c r="T1353" s="121"/>
      <c r="U1353" s="121"/>
      <c r="V1353" s="121"/>
      <c r="W1353" s="121"/>
      <c r="X1353" s="121"/>
      <c r="Y1353" s="121"/>
    </row>
    <row r="1354" ht="15.75" customHeight="1">
      <c r="A1354" s="118"/>
      <c r="B1354" s="119"/>
      <c r="C1354" s="133"/>
      <c r="D1354" s="136"/>
      <c r="E1354" s="120"/>
      <c r="F1354" s="120"/>
      <c r="G1354" s="120"/>
      <c r="H1354" s="121"/>
      <c r="I1354" s="121"/>
      <c r="J1354" s="131"/>
      <c r="K1354" s="131"/>
      <c r="L1354" s="121"/>
      <c r="M1354" s="121"/>
      <c r="N1354" s="121"/>
      <c r="O1354" s="121"/>
      <c r="P1354" s="121"/>
      <c r="Q1354" s="131"/>
      <c r="R1354" s="131"/>
      <c r="S1354" s="121"/>
      <c r="T1354" s="121"/>
      <c r="U1354" s="121"/>
      <c r="V1354" s="121"/>
      <c r="W1354" s="121"/>
      <c r="X1354" s="121"/>
      <c r="Y1354" s="121"/>
    </row>
    <row r="1355" ht="15.75" customHeight="1">
      <c r="A1355" s="118"/>
      <c r="B1355" s="119"/>
      <c r="C1355" s="133"/>
      <c r="D1355" s="136"/>
      <c r="E1355" s="120"/>
      <c r="F1355" s="120"/>
      <c r="G1355" s="120"/>
      <c r="H1355" s="121"/>
      <c r="I1355" s="121"/>
      <c r="J1355" s="131"/>
      <c r="K1355" s="131"/>
      <c r="L1355" s="121"/>
      <c r="M1355" s="121"/>
      <c r="N1355" s="121"/>
      <c r="O1355" s="121"/>
      <c r="P1355" s="121"/>
      <c r="Q1355" s="131"/>
      <c r="R1355" s="131"/>
      <c r="S1355" s="121"/>
      <c r="T1355" s="121"/>
      <c r="U1355" s="121"/>
      <c r="V1355" s="121"/>
      <c r="W1355" s="121"/>
      <c r="X1355" s="121"/>
      <c r="Y1355" s="121"/>
    </row>
    <row r="1356" ht="15.75" customHeight="1">
      <c r="A1356" s="118"/>
      <c r="B1356" s="119"/>
      <c r="C1356" s="133"/>
      <c r="D1356" s="136"/>
      <c r="E1356" s="120"/>
      <c r="F1356" s="120"/>
      <c r="G1356" s="120"/>
      <c r="H1356" s="121"/>
      <c r="I1356" s="121"/>
      <c r="J1356" s="131"/>
      <c r="K1356" s="131"/>
      <c r="L1356" s="121"/>
      <c r="M1356" s="121"/>
      <c r="N1356" s="121"/>
      <c r="O1356" s="121"/>
      <c r="P1356" s="121"/>
      <c r="Q1356" s="131"/>
      <c r="R1356" s="131"/>
      <c r="S1356" s="121"/>
      <c r="T1356" s="121"/>
      <c r="U1356" s="121"/>
      <c r="V1356" s="121"/>
      <c r="W1356" s="121"/>
      <c r="X1356" s="121"/>
      <c r="Y1356" s="121"/>
    </row>
    <row r="1357" ht="15.75" customHeight="1">
      <c r="A1357" s="118"/>
      <c r="B1357" s="119"/>
      <c r="C1357" s="133"/>
      <c r="D1357" s="136"/>
      <c r="E1357" s="120"/>
      <c r="F1357" s="120"/>
      <c r="G1357" s="120"/>
      <c r="H1357" s="121"/>
      <c r="I1357" s="121"/>
      <c r="J1357" s="131"/>
      <c r="K1357" s="131"/>
      <c r="L1357" s="121"/>
      <c r="M1357" s="121"/>
      <c r="N1357" s="121"/>
      <c r="O1357" s="121"/>
      <c r="P1357" s="121"/>
      <c r="Q1357" s="131"/>
      <c r="R1357" s="131"/>
      <c r="S1357" s="121"/>
      <c r="T1357" s="121"/>
      <c r="U1357" s="121"/>
      <c r="V1357" s="121"/>
      <c r="W1357" s="121"/>
      <c r="X1357" s="121"/>
      <c r="Y1357" s="121"/>
    </row>
    <row r="1358" ht="15.75" customHeight="1">
      <c r="A1358" s="118"/>
      <c r="B1358" s="119"/>
      <c r="C1358" s="133"/>
      <c r="D1358" s="136"/>
      <c r="E1358" s="120"/>
      <c r="F1358" s="120"/>
      <c r="G1358" s="120"/>
      <c r="H1358" s="121"/>
      <c r="I1358" s="121"/>
      <c r="J1358" s="131"/>
      <c r="K1358" s="131"/>
      <c r="L1358" s="121"/>
      <c r="M1358" s="121"/>
      <c r="N1358" s="121"/>
      <c r="O1358" s="121"/>
      <c r="P1358" s="121"/>
      <c r="Q1358" s="131"/>
      <c r="R1358" s="131"/>
      <c r="S1358" s="121"/>
      <c r="T1358" s="121"/>
      <c r="U1358" s="121"/>
      <c r="V1358" s="121"/>
      <c r="W1358" s="121"/>
      <c r="X1358" s="121"/>
      <c r="Y1358" s="121"/>
    </row>
    <row r="1359" ht="15.75" customHeight="1">
      <c r="A1359" s="118"/>
      <c r="B1359" s="119"/>
      <c r="C1359" s="133"/>
      <c r="D1359" s="136"/>
      <c r="E1359" s="120"/>
      <c r="F1359" s="120"/>
      <c r="G1359" s="120"/>
      <c r="H1359" s="121"/>
      <c r="I1359" s="121"/>
      <c r="J1359" s="131"/>
      <c r="K1359" s="131"/>
      <c r="L1359" s="121"/>
      <c r="M1359" s="121"/>
      <c r="N1359" s="121"/>
      <c r="O1359" s="121"/>
      <c r="P1359" s="121"/>
      <c r="Q1359" s="131"/>
      <c r="R1359" s="131"/>
      <c r="S1359" s="121"/>
      <c r="T1359" s="121"/>
      <c r="U1359" s="121"/>
      <c r="V1359" s="121"/>
      <c r="W1359" s="121"/>
      <c r="X1359" s="121"/>
      <c r="Y1359" s="121"/>
    </row>
    <row r="1360" ht="15.75" customHeight="1">
      <c r="A1360" s="118"/>
      <c r="B1360" s="119"/>
      <c r="C1360" s="133"/>
      <c r="D1360" s="136"/>
      <c r="E1360" s="120"/>
      <c r="F1360" s="120"/>
      <c r="G1360" s="120"/>
      <c r="H1360" s="121"/>
      <c r="I1360" s="121"/>
      <c r="J1360" s="131"/>
      <c r="K1360" s="131"/>
      <c r="L1360" s="121"/>
      <c r="M1360" s="121"/>
      <c r="N1360" s="121"/>
      <c r="O1360" s="121"/>
      <c r="P1360" s="121"/>
      <c r="Q1360" s="131"/>
      <c r="R1360" s="131"/>
      <c r="S1360" s="121"/>
      <c r="T1360" s="121"/>
      <c r="U1360" s="121"/>
      <c r="V1360" s="121"/>
      <c r="W1360" s="121"/>
      <c r="X1360" s="121"/>
      <c r="Y1360" s="121"/>
    </row>
    <row r="1361" ht="15.75" customHeight="1">
      <c r="A1361" s="118"/>
      <c r="B1361" s="119"/>
      <c r="C1361" s="133"/>
      <c r="D1361" s="136"/>
      <c r="E1361" s="120"/>
      <c r="F1361" s="120"/>
      <c r="G1361" s="120"/>
      <c r="H1361" s="121"/>
      <c r="I1361" s="121"/>
      <c r="J1361" s="131"/>
      <c r="K1361" s="131"/>
      <c r="L1361" s="121"/>
      <c r="M1361" s="121"/>
      <c r="N1361" s="121"/>
      <c r="O1361" s="121"/>
      <c r="P1361" s="121"/>
      <c r="Q1361" s="131"/>
      <c r="R1361" s="131"/>
      <c r="S1361" s="121"/>
      <c r="T1361" s="121"/>
      <c r="U1361" s="121"/>
      <c r="V1361" s="121"/>
      <c r="W1361" s="121"/>
      <c r="X1361" s="121"/>
      <c r="Y1361" s="121"/>
    </row>
    <row r="1362" ht="15.75" customHeight="1">
      <c r="A1362" s="118"/>
      <c r="B1362" s="119"/>
      <c r="C1362" s="133"/>
      <c r="D1362" s="136"/>
      <c r="E1362" s="120"/>
      <c r="F1362" s="120"/>
      <c r="G1362" s="120"/>
      <c r="H1362" s="121"/>
      <c r="I1362" s="121"/>
      <c r="J1362" s="131"/>
      <c r="K1362" s="131"/>
      <c r="L1362" s="121"/>
      <c r="M1362" s="121"/>
      <c r="N1362" s="121"/>
      <c r="O1362" s="121"/>
      <c r="P1362" s="121"/>
      <c r="Q1362" s="131"/>
      <c r="R1362" s="131"/>
      <c r="S1362" s="121"/>
      <c r="T1362" s="121"/>
      <c r="U1362" s="121"/>
      <c r="V1362" s="121"/>
      <c r="W1362" s="121"/>
      <c r="X1362" s="121"/>
      <c r="Y1362" s="121"/>
    </row>
    <row r="1363" ht="15.75" customHeight="1">
      <c r="A1363" s="118"/>
      <c r="B1363" s="119"/>
      <c r="C1363" s="133"/>
      <c r="D1363" s="136"/>
      <c r="E1363" s="120"/>
      <c r="F1363" s="120"/>
      <c r="G1363" s="120"/>
      <c r="H1363" s="121"/>
      <c r="I1363" s="121"/>
      <c r="J1363" s="131"/>
      <c r="K1363" s="131"/>
      <c r="L1363" s="121"/>
      <c r="M1363" s="121"/>
      <c r="N1363" s="121"/>
      <c r="O1363" s="121"/>
      <c r="P1363" s="121"/>
      <c r="Q1363" s="131"/>
      <c r="R1363" s="131"/>
      <c r="S1363" s="121"/>
      <c r="T1363" s="121"/>
      <c r="U1363" s="121"/>
      <c r="V1363" s="121"/>
      <c r="W1363" s="121"/>
      <c r="X1363" s="121"/>
      <c r="Y1363" s="121"/>
    </row>
    <row r="1364" ht="15.75" customHeight="1">
      <c r="A1364" s="118"/>
      <c r="B1364" s="119"/>
      <c r="C1364" s="133"/>
      <c r="D1364" s="136"/>
      <c r="E1364" s="120"/>
      <c r="F1364" s="120"/>
      <c r="G1364" s="120"/>
      <c r="H1364" s="121"/>
      <c r="I1364" s="121"/>
      <c r="J1364" s="131"/>
      <c r="K1364" s="131"/>
      <c r="L1364" s="121"/>
      <c r="M1364" s="121"/>
      <c r="N1364" s="121"/>
      <c r="O1364" s="121"/>
      <c r="P1364" s="121"/>
      <c r="Q1364" s="131"/>
      <c r="R1364" s="131"/>
      <c r="S1364" s="121"/>
      <c r="T1364" s="121"/>
      <c r="U1364" s="121"/>
      <c r="V1364" s="121"/>
      <c r="W1364" s="121"/>
      <c r="X1364" s="121"/>
      <c r="Y1364" s="121"/>
    </row>
    <row r="1365" ht="15.75" customHeight="1">
      <c r="A1365" s="118"/>
      <c r="B1365" s="119"/>
      <c r="C1365" s="133"/>
      <c r="D1365" s="136"/>
      <c r="E1365" s="120"/>
      <c r="F1365" s="120"/>
      <c r="G1365" s="120"/>
      <c r="H1365" s="121"/>
      <c r="I1365" s="121"/>
      <c r="J1365" s="131"/>
      <c r="K1365" s="131"/>
      <c r="L1365" s="121"/>
      <c r="M1365" s="121"/>
      <c r="N1365" s="121"/>
      <c r="O1365" s="121"/>
      <c r="P1365" s="121"/>
      <c r="Q1365" s="131"/>
      <c r="R1365" s="131"/>
      <c r="S1365" s="121"/>
      <c r="T1365" s="121"/>
      <c r="U1365" s="121"/>
      <c r="V1365" s="121"/>
      <c r="W1365" s="121"/>
      <c r="X1365" s="121"/>
      <c r="Y1365" s="121"/>
    </row>
    <row r="1366" ht="15.75" customHeight="1">
      <c r="A1366" s="118"/>
      <c r="B1366" s="119"/>
      <c r="C1366" s="133"/>
      <c r="D1366" s="136"/>
      <c r="E1366" s="120"/>
      <c r="F1366" s="120"/>
      <c r="G1366" s="120"/>
      <c r="H1366" s="121"/>
      <c r="I1366" s="121"/>
      <c r="J1366" s="131"/>
      <c r="K1366" s="131"/>
      <c r="L1366" s="121"/>
      <c r="M1366" s="121"/>
      <c r="N1366" s="121"/>
      <c r="O1366" s="121"/>
      <c r="P1366" s="121"/>
      <c r="Q1366" s="131"/>
      <c r="R1366" s="131"/>
      <c r="S1366" s="121"/>
      <c r="T1366" s="121"/>
      <c r="U1366" s="121"/>
      <c r="V1366" s="121"/>
      <c r="W1366" s="121"/>
      <c r="X1366" s="121"/>
      <c r="Y1366" s="121"/>
    </row>
    <row r="1367" ht="15.75" customHeight="1">
      <c r="A1367" s="118"/>
      <c r="B1367" s="119"/>
      <c r="C1367" s="133"/>
      <c r="D1367" s="136"/>
      <c r="E1367" s="120"/>
      <c r="F1367" s="120"/>
      <c r="G1367" s="120"/>
      <c r="H1367" s="121"/>
      <c r="I1367" s="121"/>
      <c r="J1367" s="131"/>
      <c r="K1367" s="131"/>
      <c r="L1367" s="121"/>
      <c r="M1367" s="121"/>
      <c r="N1367" s="121"/>
      <c r="O1367" s="121"/>
      <c r="P1367" s="121"/>
      <c r="Q1367" s="131"/>
      <c r="R1367" s="131"/>
      <c r="S1367" s="121"/>
      <c r="T1367" s="121"/>
      <c r="U1367" s="121"/>
      <c r="V1367" s="121"/>
      <c r="W1367" s="121"/>
      <c r="X1367" s="121"/>
      <c r="Y1367" s="121"/>
    </row>
    <row r="1368" ht="15.75" customHeight="1">
      <c r="A1368" s="118"/>
      <c r="B1368" s="119"/>
      <c r="C1368" s="133"/>
      <c r="D1368" s="136"/>
      <c r="E1368" s="120"/>
      <c r="F1368" s="120"/>
      <c r="G1368" s="120"/>
      <c r="H1368" s="121"/>
      <c r="I1368" s="121"/>
      <c r="J1368" s="131"/>
      <c r="K1368" s="131"/>
      <c r="L1368" s="121"/>
      <c r="M1368" s="121"/>
      <c r="N1368" s="121"/>
      <c r="O1368" s="121"/>
      <c r="P1368" s="121"/>
      <c r="Q1368" s="131"/>
      <c r="R1368" s="131"/>
      <c r="S1368" s="121"/>
      <c r="T1368" s="121"/>
      <c r="U1368" s="121"/>
      <c r="V1368" s="121"/>
      <c r="W1368" s="121"/>
      <c r="X1368" s="121"/>
      <c r="Y1368" s="121"/>
    </row>
    <row r="1369" ht="15.75" customHeight="1">
      <c r="A1369" s="118"/>
      <c r="B1369" s="119"/>
      <c r="C1369" s="133"/>
      <c r="D1369" s="136"/>
      <c r="E1369" s="120"/>
      <c r="F1369" s="120"/>
      <c r="G1369" s="120"/>
      <c r="H1369" s="121"/>
      <c r="I1369" s="121"/>
      <c r="J1369" s="131"/>
      <c r="K1369" s="131"/>
      <c r="L1369" s="121"/>
      <c r="M1369" s="121"/>
      <c r="N1369" s="121"/>
      <c r="O1369" s="121"/>
      <c r="P1369" s="121"/>
      <c r="Q1369" s="131"/>
      <c r="R1369" s="131"/>
      <c r="S1369" s="121"/>
      <c r="T1369" s="121"/>
      <c r="U1369" s="121"/>
      <c r="V1369" s="121"/>
      <c r="W1369" s="121"/>
      <c r="X1369" s="121"/>
      <c r="Y1369" s="121"/>
    </row>
    <row r="1370" ht="15.75" customHeight="1">
      <c r="A1370" s="118"/>
      <c r="B1370" s="119"/>
      <c r="C1370" s="133"/>
      <c r="D1370" s="136"/>
      <c r="E1370" s="120"/>
      <c r="F1370" s="120"/>
      <c r="G1370" s="120"/>
      <c r="H1370" s="121"/>
      <c r="I1370" s="121"/>
      <c r="J1370" s="131"/>
      <c r="K1370" s="131"/>
      <c r="L1370" s="121"/>
      <c r="M1370" s="121"/>
      <c r="N1370" s="121"/>
      <c r="O1370" s="121"/>
      <c r="P1370" s="121"/>
      <c r="Q1370" s="131"/>
      <c r="R1370" s="131"/>
      <c r="S1370" s="121"/>
      <c r="T1370" s="121"/>
      <c r="U1370" s="121"/>
      <c r="V1370" s="121"/>
      <c r="W1370" s="121"/>
      <c r="X1370" s="121"/>
      <c r="Y1370" s="121"/>
    </row>
    <row r="1371" ht="15.75" customHeight="1">
      <c r="A1371" s="118"/>
      <c r="B1371" s="119"/>
      <c r="C1371" s="133"/>
      <c r="D1371" s="136"/>
      <c r="E1371" s="120"/>
      <c r="F1371" s="120"/>
      <c r="G1371" s="120"/>
      <c r="H1371" s="121"/>
      <c r="I1371" s="121"/>
      <c r="J1371" s="131"/>
      <c r="K1371" s="131"/>
      <c r="L1371" s="121"/>
      <c r="M1371" s="121"/>
      <c r="N1371" s="121"/>
      <c r="O1371" s="121"/>
      <c r="P1371" s="121"/>
      <c r="Q1371" s="131"/>
      <c r="R1371" s="131"/>
      <c r="S1371" s="121"/>
      <c r="T1371" s="121"/>
      <c r="U1371" s="121"/>
      <c r="V1371" s="121"/>
      <c r="W1371" s="121"/>
      <c r="X1371" s="121"/>
      <c r="Y1371" s="121"/>
    </row>
    <row r="1372" ht="15.75" customHeight="1">
      <c r="A1372" s="118"/>
      <c r="B1372" s="119"/>
      <c r="C1372" s="133"/>
      <c r="D1372" s="136"/>
      <c r="E1372" s="120"/>
      <c r="F1372" s="120"/>
      <c r="G1372" s="120"/>
      <c r="H1372" s="121"/>
      <c r="I1372" s="121"/>
      <c r="J1372" s="131"/>
      <c r="K1372" s="131"/>
      <c r="L1372" s="121"/>
      <c r="M1372" s="121"/>
      <c r="N1372" s="121"/>
      <c r="O1372" s="121"/>
      <c r="P1372" s="121"/>
      <c r="Q1372" s="131"/>
      <c r="R1372" s="131"/>
      <c r="S1372" s="121"/>
      <c r="T1372" s="121"/>
      <c r="U1372" s="121"/>
      <c r="V1372" s="121"/>
      <c r="W1372" s="121"/>
      <c r="X1372" s="121"/>
      <c r="Y1372" s="121"/>
    </row>
    <row r="1373" ht="15.75" customHeight="1">
      <c r="A1373" s="118"/>
      <c r="B1373" s="119"/>
      <c r="C1373" s="133"/>
      <c r="D1373" s="136"/>
      <c r="E1373" s="120"/>
      <c r="F1373" s="120"/>
      <c r="G1373" s="120"/>
      <c r="H1373" s="121"/>
      <c r="I1373" s="121"/>
      <c r="J1373" s="131"/>
      <c r="K1373" s="131"/>
      <c r="L1373" s="121"/>
      <c r="M1373" s="121"/>
      <c r="N1373" s="121"/>
      <c r="O1373" s="121"/>
      <c r="P1373" s="121"/>
      <c r="Q1373" s="131"/>
      <c r="R1373" s="131"/>
      <c r="S1373" s="121"/>
      <c r="T1373" s="121"/>
      <c r="U1373" s="121"/>
      <c r="V1373" s="121"/>
      <c r="W1373" s="121"/>
      <c r="X1373" s="121"/>
      <c r="Y1373" s="121"/>
    </row>
    <row r="1374" ht="15.75" customHeight="1">
      <c r="A1374" s="118"/>
      <c r="B1374" s="119"/>
      <c r="C1374" s="133"/>
      <c r="D1374" s="136"/>
      <c r="E1374" s="120"/>
      <c r="F1374" s="120"/>
      <c r="G1374" s="120"/>
      <c r="H1374" s="121"/>
      <c r="I1374" s="121"/>
      <c r="J1374" s="131"/>
      <c r="K1374" s="131"/>
      <c r="L1374" s="121"/>
      <c r="M1374" s="121"/>
      <c r="N1374" s="121"/>
      <c r="O1374" s="121"/>
      <c r="P1374" s="121"/>
      <c r="Q1374" s="131"/>
      <c r="R1374" s="131"/>
      <c r="S1374" s="121"/>
      <c r="T1374" s="121"/>
      <c r="U1374" s="121"/>
      <c r="V1374" s="121"/>
      <c r="W1374" s="121"/>
      <c r="X1374" s="121"/>
      <c r="Y1374" s="121"/>
    </row>
    <row r="1375" ht="15.75" customHeight="1">
      <c r="A1375" s="118"/>
      <c r="B1375" s="119"/>
      <c r="C1375" s="133"/>
      <c r="D1375" s="136"/>
      <c r="E1375" s="120"/>
      <c r="F1375" s="120"/>
      <c r="G1375" s="120"/>
      <c r="H1375" s="121"/>
      <c r="I1375" s="121"/>
      <c r="J1375" s="131"/>
      <c r="K1375" s="131"/>
      <c r="L1375" s="121"/>
      <c r="M1375" s="121"/>
      <c r="N1375" s="121"/>
      <c r="O1375" s="121"/>
      <c r="P1375" s="121"/>
      <c r="Q1375" s="131"/>
      <c r="R1375" s="131"/>
      <c r="S1375" s="121"/>
      <c r="T1375" s="121"/>
      <c r="U1375" s="121"/>
      <c r="V1375" s="121"/>
      <c r="W1375" s="121"/>
      <c r="X1375" s="121"/>
      <c r="Y1375" s="121"/>
    </row>
    <row r="1376" ht="15.75" customHeight="1">
      <c r="A1376" s="118"/>
      <c r="B1376" s="119"/>
      <c r="C1376" s="133"/>
      <c r="D1376" s="136"/>
      <c r="E1376" s="120"/>
      <c r="F1376" s="120"/>
      <c r="G1376" s="120"/>
      <c r="H1376" s="121"/>
      <c r="I1376" s="121"/>
      <c r="J1376" s="131"/>
      <c r="K1376" s="131"/>
      <c r="L1376" s="121"/>
      <c r="M1376" s="121"/>
      <c r="N1376" s="121"/>
      <c r="O1376" s="121"/>
      <c r="P1376" s="121"/>
      <c r="Q1376" s="131"/>
      <c r="R1376" s="131"/>
      <c r="S1376" s="121"/>
      <c r="T1376" s="121"/>
      <c r="U1376" s="121"/>
      <c r="V1376" s="121"/>
      <c r="W1376" s="121"/>
      <c r="X1376" s="121"/>
      <c r="Y1376" s="121"/>
    </row>
    <row r="1377" ht="15.75" customHeight="1">
      <c r="A1377" s="118"/>
      <c r="B1377" s="119"/>
      <c r="C1377" s="133"/>
      <c r="D1377" s="136"/>
      <c r="E1377" s="120"/>
      <c r="F1377" s="120"/>
      <c r="G1377" s="120"/>
      <c r="H1377" s="121"/>
      <c r="I1377" s="121"/>
      <c r="J1377" s="131"/>
      <c r="K1377" s="131"/>
      <c r="L1377" s="121"/>
      <c r="M1377" s="121"/>
      <c r="N1377" s="121"/>
      <c r="O1377" s="121"/>
      <c r="P1377" s="121"/>
      <c r="Q1377" s="131"/>
      <c r="R1377" s="131"/>
      <c r="S1377" s="121"/>
      <c r="T1377" s="121"/>
      <c r="U1377" s="121"/>
      <c r="V1377" s="121"/>
      <c r="W1377" s="121"/>
      <c r="X1377" s="121"/>
      <c r="Y1377" s="121"/>
    </row>
    <row r="1378" ht="15.75" customHeight="1">
      <c r="A1378" s="118"/>
      <c r="B1378" s="119"/>
      <c r="C1378" s="133"/>
      <c r="D1378" s="136"/>
      <c r="E1378" s="120"/>
      <c r="F1378" s="120"/>
      <c r="G1378" s="120"/>
      <c r="H1378" s="121"/>
      <c r="I1378" s="121"/>
      <c r="J1378" s="131"/>
      <c r="K1378" s="131"/>
      <c r="L1378" s="121"/>
      <c r="M1378" s="121"/>
      <c r="N1378" s="121"/>
      <c r="O1378" s="121"/>
      <c r="P1378" s="121"/>
      <c r="Q1378" s="131"/>
      <c r="R1378" s="131"/>
      <c r="S1378" s="121"/>
      <c r="T1378" s="121"/>
      <c r="U1378" s="121"/>
      <c r="V1378" s="121"/>
      <c r="W1378" s="121"/>
      <c r="X1378" s="121"/>
      <c r="Y1378" s="121"/>
    </row>
    <row r="1379" ht="15.75" customHeight="1">
      <c r="A1379" s="118"/>
      <c r="B1379" s="119"/>
      <c r="C1379" s="133"/>
      <c r="D1379" s="136"/>
      <c r="E1379" s="120"/>
      <c r="F1379" s="120"/>
      <c r="G1379" s="120"/>
      <c r="H1379" s="121"/>
      <c r="I1379" s="121"/>
      <c r="J1379" s="131"/>
      <c r="K1379" s="131"/>
      <c r="L1379" s="121"/>
      <c r="M1379" s="121"/>
      <c r="N1379" s="121"/>
      <c r="O1379" s="121"/>
      <c r="P1379" s="121"/>
      <c r="Q1379" s="131"/>
      <c r="R1379" s="131"/>
      <c r="S1379" s="121"/>
      <c r="T1379" s="121"/>
      <c r="U1379" s="121"/>
      <c r="V1379" s="121"/>
      <c r="W1379" s="121"/>
      <c r="X1379" s="121"/>
      <c r="Y1379" s="121"/>
    </row>
    <row r="1380" ht="15.75" customHeight="1">
      <c r="A1380" s="118"/>
      <c r="B1380" s="119"/>
      <c r="C1380" s="133"/>
      <c r="D1380" s="136"/>
      <c r="E1380" s="120"/>
      <c r="F1380" s="120"/>
      <c r="G1380" s="120"/>
      <c r="H1380" s="121"/>
      <c r="I1380" s="121"/>
      <c r="J1380" s="131"/>
      <c r="K1380" s="131"/>
      <c r="L1380" s="121"/>
      <c r="M1380" s="121"/>
      <c r="N1380" s="121"/>
      <c r="O1380" s="121"/>
      <c r="P1380" s="121"/>
      <c r="Q1380" s="131"/>
      <c r="R1380" s="131"/>
      <c r="S1380" s="121"/>
      <c r="T1380" s="121"/>
      <c r="U1380" s="121"/>
      <c r="V1380" s="121"/>
      <c r="W1380" s="121"/>
      <c r="X1380" s="121"/>
      <c r="Y1380" s="121"/>
    </row>
    <row r="1381" ht="15.75" customHeight="1">
      <c r="A1381" s="118"/>
      <c r="B1381" s="119"/>
      <c r="C1381" s="133"/>
      <c r="D1381" s="136"/>
      <c r="E1381" s="120"/>
      <c r="F1381" s="120"/>
      <c r="G1381" s="120"/>
      <c r="H1381" s="121"/>
      <c r="I1381" s="121"/>
      <c r="J1381" s="131"/>
      <c r="K1381" s="131"/>
      <c r="L1381" s="121"/>
      <c r="M1381" s="121"/>
      <c r="N1381" s="121"/>
      <c r="O1381" s="121"/>
      <c r="P1381" s="121"/>
      <c r="Q1381" s="131"/>
      <c r="R1381" s="131"/>
      <c r="S1381" s="121"/>
      <c r="T1381" s="121"/>
      <c r="U1381" s="121"/>
      <c r="V1381" s="121"/>
      <c r="W1381" s="121"/>
      <c r="X1381" s="121"/>
      <c r="Y1381" s="121"/>
    </row>
    <row r="1382" ht="15.75" customHeight="1">
      <c r="A1382" s="118"/>
      <c r="B1382" s="119"/>
      <c r="C1382" s="133"/>
      <c r="D1382" s="136"/>
      <c r="E1382" s="120"/>
      <c r="F1382" s="120"/>
      <c r="G1382" s="120"/>
      <c r="H1382" s="121"/>
      <c r="I1382" s="121"/>
      <c r="J1382" s="131"/>
      <c r="K1382" s="131"/>
      <c r="L1382" s="121"/>
      <c r="M1382" s="121"/>
      <c r="N1382" s="121"/>
      <c r="O1382" s="121"/>
      <c r="P1382" s="121"/>
      <c r="Q1382" s="131"/>
      <c r="R1382" s="131"/>
      <c r="S1382" s="121"/>
      <c r="T1382" s="121"/>
      <c r="U1382" s="121"/>
      <c r="V1382" s="121"/>
      <c r="W1382" s="121"/>
      <c r="X1382" s="121"/>
      <c r="Y1382" s="121"/>
    </row>
    <row r="1383" ht="15.75" customHeight="1">
      <c r="A1383" s="118"/>
      <c r="B1383" s="119"/>
      <c r="C1383" s="133"/>
      <c r="D1383" s="136"/>
      <c r="E1383" s="120"/>
      <c r="F1383" s="120"/>
      <c r="G1383" s="120"/>
      <c r="H1383" s="121"/>
      <c r="I1383" s="121"/>
      <c r="J1383" s="131"/>
      <c r="K1383" s="131"/>
      <c r="L1383" s="121"/>
      <c r="M1383" s="121"/>
      <c r="N1383" s="121"/>
      <c r="O1383" s="121"/>
      <c r="P1383" s="121"/>
      <c r="Q1383" s="131"/>
      <c r="R1383" s="131"/>
      <c r="S1383" s="121"/>
      <c r="T1383" s="121"/>
      <c r="U1383" s="121"/>
      <c r="V1383" s="121"/>
      <c r="W1383" s="121"/>
      <c r="X1383" s="121"/>
      <c r="Y1383" s="121"/>
    </row>
    <row r="1384" ht="15.75" customHeight="1">
      <c r="A1384" s="118"/>
      <c r="B1384" s="119"/>
      <c r="C1384" s="133"/>
      <c r="D1384" s="136"/>
      <c r="E1384" s="120"/>
      <c r="F1384" s="120"/>
      <c r="G1384" s="120"/>
      <c r="H1384" s="121"/>
      <c r="I1384" s="121"/>
      <c r="J1384" s="131"/>
      <c r="K1384" s="131"/>
      <c r="L1384" s="121"/>
      <c r="M1384" s="121"/>
      <c r="N1384" s="121"/>
      <c r="O1384" s="121"/>
      <c r="P1384" s="121"/>
      <c r="Q1384" s="131"/>
      <c r="R1384" s="131"/>
      <c r="S1384" s="121"/>
      <c r="T1384" s="121"/>
      <c r="U1384" s="121"/>
      <c r="V1384" s="121"/>
      <c r="W1384" s="121"/>
      <c r="X1384" s="121"/>
      <c r="Y1384" s="121"/>
    </row>
    <row r="1385" ht="15.75" customHeight="1">
      <c r="A1385" s="118"/>
      <c r="B1385" s="119"/>
      <c r="C1385" s="133"/>
      <c r="D1385" s="136"/>
      <c r="E1385" s="120"/>
      <c r="F1385" s="120"/>
      <c r="G1385" s="120"/>
      <c r="H1385" s="121"/>
      <c r="I1385" s="121"/>
      <c r="J1385" s="131"/>
      <c r="K1385" s="131"/>
      <c r="L1385" s="121"/>
      <c r="M1385" s="121"/>
      <c r="N1385" s="121"/>
      <c r="O1385" s="121"/>
      <c r="P1385" s="121"/>
      <c r="Q1385" s="131"/>
      <c r="R1385" s="131"/>
      <c r="S1385" s="121"/>
      <c r="T1385" s="121"/>
      <c r="U1385" s="121"/>
      <c r="V1385" s="121"/>
      <c r="W1385" s="121"/>
      <c r="X1385" s="121"/>
      <c r="Y1385" s="121"/>
    </row>
    <row r="1386" ht="15.75" customHeight="1">
      <c r="A1386" s="118"/>
      <c r="B1386" s="119"/>
      <c r="C1386" s="133"/>
      <c r="D1386" s="136"/>
      <c r="E1386" s="120"/>
      <c r="F1386" s="120"/>
      <c r="G1386" s="120"/>
      <c r="H1386" s="121"/>
      <c r="I1386" s="121"/>
      <c r="J1386" s="131"/>
      <c r="K1386" s="131"/>
      <c r="L1386" s="121"/>
      <c r="M1386" s="121"/>
      <c r="N1386" s="121"/>
      <c r="O1386" s="121"/>
      <c r="P1386" s="121"/>
      <c r="Q1386" s="131"/>
      <c r="R1386" s="131"/>
      <c r="S1386" s="121"/>
      <c r="T1386" s="121"/>
      <c r="U1386" s="121"/>
      <c r="V1386" s="121"/>
      <c r="W1386" s="121"/>
      <c r="X1386" s="121"/>
      <c r="Y1386" s="121"/>
    </row>
    <row r="1387" ht="15.75" customHeight="1">
      <c r="A1387" s="118"/>
      <c r="B1387" s="119"/>
      <c r="C1387" s="133"/>
      <c r="D1387" s="136"/>
      <c r="E1387" s="120"/>
      <c r="F1387" s="120"/>
      <c r="G1387" s="120"/>
      <c r="H1387" s="121"/>
      <c r="I1387" s="121"/>
      <c r="J1387" s="131"/>
      <c r="K1387" s="131"/>
      <c r="L1387" s="121"/>
      <c r="M1387" s="121"/>
      <c r="N1387" s="121"/>
      <c r="O1387" s="121"/>
      <c r="P1387" s="121"/>
      <c r="Q1387" s="131"/>
      <c r="R1387" s="131"/>
      <c r="S1387" s="121"/>
      <c r="T1387" s="121"/>
      <c r="U1387" s="121"/>
      <c r="V1387" s="121"/>
      <c r="W1387" s="121"/>
      <c r="X1387" s="121"/>
      <c r="Y1387" s="121"/>
    </row>
    <row r="1388" ht="15.75" customHeight="1">
      <c r="A1388" s="118"/>
      <c r="B1388" s="119"/>
      <c r="C1388" s="133"/>
      <c r="D1388" s="136"/>
      <c r="E1388" s="120"/>
      <c r="F1388" s="120"/>
      <c r="G1388" s="120"/>
      <c r="H1388" s="121"/>
      <c r="I1388" s="121"/>
      <c r="J1388" s="131"/>
      <c r="K1388" s="131"/>
      <c r="L1388" s="121"/>
      <c r="M1388" s="121"/>
      <c r="N1388" s="121"/>
      <c r="O1388" s="121"/>
      <c r="P1388" s="121"/>
      <c r="Q1388" s="131"/>
      <c r="R1388" s="131"/>
      <c r="S1388" s="121"/>
      <c r="T1388" s="121"/>
      <c r="U1388" s="121"/>
      <c r="V1388" s="121"/>
      <c r="W1388" s="121"/>
      <c r="X1388" s="121"/>
      <c r="Y1388" s="121"/>
    </row>
    <row r="1389" ht="15.75" customHeight="1">
      <c r="A1389" s="118"/>
      <c r="B1389" s="119"/>
      <c r="C1389" s="133"/>
      <c r="D1389" s="136"/>
      <c r="E1389" s="120"/>
      <c r="F1389" s="120"/>
      <c r="G1389" s="120"/>
      <c r="H1389" s="121"/>
      <c r="I1389" s="121"/>
      <c r="J1389" s="131"/>
      <c r="K1389" s="131"/>
      <c r="L1389" s="121"/>
      <c r="M1389" s="121"/>
      <c r="N1389" s="121"/>
      <c r="O1389" s="121"/>
      <c r="P1389" s="121"/>
      <c r="Q1389" s="131"/>
      <c r="R1389" s="131"/>
      <c r="S1389" s="121"/>
      <c r="T1389" s="121"/>
      <c r="U1389" s="121"/>
      <c r="V1389" s="121"/>
      <c r="W1389" s="121"/>
      <c r="X1389" s="121"/>
      <c r="Y1389" s="121"/>
    </row>
    <row r="1390" ht="15.75" customHeight="1">
      <c r="A1390" s="118"/>
      <c r="B1390" s="119"/>
      <c r="C1390" s="133"/>
      <c r="D1390" s="136"/>
      <c r="E1390" s="120"/>
      <c r="F1390" s="120"/>
      <c r="G1390" s="120"/>
      <c r="H1390" s="121"/>
      <c r="I1390" s="121"/>
      <c r="J1390" s="131"/>
      <c r="K1390" s="131"/>
      <c r="L1390" s="121"/>
      <c r="M1390" s="121"/>
      <c r="N1390" s="121"/>
      <c r="O1390" s="121"/>
      <c r="P1390" s="121"/>
      <c r="Q1390" s="131"/>
      <c r="R1390" s="131"/>
      <c r="S1390" s="121"/>
      <c r="T1390" s="121"/>
      <c r="U1390" s="121"/>
      <c r="V1390" s="121"/>
      <c r="W1390" s="121"/>
      <c r="X1390" s="121"/>
      <c r="Y1390" s="121"/>
    </row>
    <row r="1391" ht="15.75" customHeight="1">
      <c r="A1391" s="118"/>
      <c r="B1391" s="119"/>
      <c r="C1391" s="133"/>
      <c r="D1391" s="136"/>
      <c r="E1391" s="120"/>
      <c r="F1391" s="120"/>
      <c r="G1391" s="120"/>
      <c r="H1391" s="121"/>
      <c r="I1391" s="121"/>
      <c r="J1391" s="131"/>
      <c r="K1391" s="131"/>
      <c r="L1391" s="121"/>
      <c r="M1391" s="121"/>
      <c r="N1391" s="121"/>
      <c r="O1391" s="121"/>
      <c r="P1391" s="121"/>
      <c r="Q1391" s="131"/>
      <c r="R1391" s="131"/>
      <c r="S1391" s="121"/>
      <c r="T1391" s="121"/>
      <c r="U1391" s="121"/>
      <c r="V1391" s="121"/>
      <c r="W1391" s="121"/>
      <c r="X1391" s="121"/>
      <c r="Y1391" s="121"/>
    </row>
    <row r="1392" ht="15.75" customHeight="1">
      <c r="A1392" s="118"/>
      <c r="B1392" s="119"/>
      <c r="C1392" s="133"/>
      <c r="D1392" s="136"/>
      <c r="E1392" s="120"/>
      <c r="F1392" s="120"/>
      <c r="G1392" s="120"/>
      <c r="H1392" s="121"/>
      <c r="I1392" s="121"/>
      <c r="J1392" s="131"/>
      <c r="K1392" s="131"/>
      <c r="L1392" s="121"/>
      <c r="M1392" s="121"/>
      <c r="N1392" s="121"/>
      <c r="O1392" s="121"/>
      <c r="P1392" s="121"/>
      <c r="Q1392" s="131"/>
      <c r="R1392" s="131"/>
      <c r="S1392" s="121"/>
      <c r="T1392" s="121"/>
      <c r="U1392" s="121"/>
      <c r="V1392" s="121"/>
      <c r="W1392" s="121"/>
      <c r="X1392" s="121"/>
      <c r="Y1392" s="121"/>
    </row>
    <row r="1393" ht="15.75" customHeight="1">
      <c r="A1393" s="118"/>
      <c r="B1393" s="119"/>
      <c r="C1393" s="133"/>
      <c r="D1393" s="136"/>
      <c r="E1393" s="120"/>
      <c r="F1393" s="120"/>
      <c r="G1393" s="120"/>
      <c r="H1393" s="121"/>
      <c r="I1393" s="121"/>
      <c r="J1393" s="131"/>
      <c r="K1393" s="131"/>
      <c r="L1393" s="121"/>
      <c r="M1393" s="121"/>
      <c r="N1393" s="121"/>
      <c r="O1393" s="121"/>
      <c r="P1393" s="121"/>
      <c r="Q1393" s="131"/>
      <c r="R1393" s="131"/>
      <c r="S1393" s="121"/>
      <c r="T1393" s="121"/>
      <c r="U1393" s="121"/>
      <c r="V1393" s="121"/>
      <c r="W1393" s="121"/>
      <c r="X1393" s="121"/>
      <c r="Y1393" s="121"/>
    </row>
    <row r="1394" ht="15.75" customHeight="1">
      <c r="A1394" s="118"/>
      <c r="B1394" s="119"/>
      <c r="C1394" s="133"/>
      <c r="D1394" s="136"/>
      <c r="E1394" s="120"/>
      <c r="F1394" s="120"/>
      <c r="G1394" s="120"/>
      <c r="H1394" s="121"/>
      <c r="I1394" s="121"/>
      <c r="J1394" s="131"/>
      <c r="K1394" s="131"/>
      <c r="L1394" s="121"/>
      <c r="M1394" s="121"/>
      <c r="N1394" s="121"/>
      <c r="O1394" s="121"/>
      <c r="P1394" s="121"/>
      <c r="Q1394" s="131"/>
      <c r="R1394" s="131"/>
      <c r="S1394" s="121"/>
      <c r="T1394" s="121"/>
      <c r="U1394" s="121"/>
      <c r="V1394" s="121"/>
      <c r="W1394" s="121"/>
      <c r="X1394" s="121"/>
      <c r="Y1394" s="121"/>
    </row>
    <row r="1395" ht="15.75" customHeight="1">
      <c r="A1395" s="118"/>
      <c r="B1395" s="119"/>
      <c r="C1395" s="133"/>
      <c r="D1395" s="136"/>
      <c r="E1395" s="120"/>
      <c r="F1395" s="120"/>
      <c r="G1395" s="120"/>
      <c r="H1395" s="121"/>
      <c r="I1395" s="121"/>
      <c r="J1395" s="131"/>
      <c r="K1395" s="131"/>
      <c r="L1395" s="121"/>
      <c r="M1395" s="121"/>
      <c r="N1395" s="121"/>
      <c r="O1395" s="121"/>
      <c r="P1395" s="121"/>
      <c r="Q1395" s="131"/>
      <c r="R1395" s="131"/>
      <c r="S1395" s="121"/>
      <c r="T1395" s="121"/>
      <c r="U1395" s="121"/>
      <c r="V1395" s="121"/>
      <c r="W1395" s="121"/>
      <c r="X1395" s="121"/>
      <c r="Y1395" s="121"/>
    </row>
    <row r="1396" ht="15.75" customHeight="1">
      <c r="A1396" s="118"/>
      <c r="B1396" s="119"/>
      <c r="C1396" s="133"/>
      <c r="D1396" s="136"/>
      <c r="E1396" s="120"/>
      <c r="F1396" s="120"/>
      <c r="G1396" s="120"/>
      <c r="H1396" s="121"/>
      <c r="I1396" s="121"/>
      <c r="J1396" s="131"/>
      <c r="K1396" s="131"/>
      <c r="L1396" s="121"/>
      <c r="M1396" s="121"/>
      <c r="N1396" s="121"/>
      <c r="O1396" s="121"/>
      <c r="P1396" s="121"/>
      <c r="Q1396" s="131"/>
      <c r="R1396" s="131"/>
      <c r="S1396" s="121"/>
      <c r="T1396" s="121"/>
      <c r="U1396" s="121"/>
      <c r="V1396" s="121"/>
      <c r="W1396" s="121"/>
      <c r="X1396" s="121"/>
      <c r="Y1396" s="121"/>
    </row>
    <row r="1397" ht="15.75" customHeight="1">
      <c r="A1397" s="118"/>
      <c r="B1397" s="119"/>
      <c r="C1397" s="133"/>
      <c r="D1397" s="136"/>
      <c r="E1397" s="120"/>
      <c r="F1397" s="120"/>
      <c r="G1397" s="120"/>
      <c r="H1397" s="121"/>
      <c r="I1397" s="121"/>
      <c r="J1397" s="131"/>
      <c r="K1397" s="131"/>
      <c r="L1397" s="121"/>
      <c r="M1397" s="121"/>
      <c r="N1397" s="121"/>
      <c r="O1397" s="121"/>
      <c r="P1397" s="121"/>
      <c r="Q1397" s="131"/>
      <c r="R1397" s="131"/>
      <c r="S1397" s="121"/>
      <c r="T1397" s="121"/>
      <c r="U1397" s="121"/>
      <c r="V1397" s="121"/>
      <c r="W1397" s="121"/>
      <c r="X1397" s="121"/>
      <c r="Y1397" s="121"/>
    </row>
    <row r="1398" ht="15.75" customHeight="1">
      <c r="A1398" s="118"/>
      <c r="B1398" s="119"/>
      <c r="C1398" s="133"/>
      <c r="D1398" s="136"/>
      <c r="E1398" s="120"/>
      <c r="F1398" s="120"/>
      <c r="G1398" s="120"/>
      <c r="H1398" s="121"/>
      <c r="I1398" s="121"/>
      <c r="J1398" s="131"/>
      <c r="K1398" s="131"/>
      <c r="L1398" s="121"/>
      <c r="M1398" s="121"/>
      <c r="N1398" s="121"/>
      <c r="O1398" s="121"/>
      <c r="P1398" s="121"/>
      <c r="Q1398" s="131"/>
      <c r="R1398" s="131"/>
      <c r="S1398" s="121"/>
      <c r="T1398" s="121"/>
      <c r="U1398" s="121"/>
      <c r="V1398" s="121"/>
      <c r="W1398" s="121"/>
      <c r="X1398" s="121"/>
      <c r="Y1398" s="121"/>
    </row>
    <row r="1399" ht="15.75" customHeight="1">
      <c r="A1399" s="118"/>
      <c r="B1399" s="119"/>
      <c r="C1399" s="133"/>
      <c r="D1399" s="136"/>
      <c r="E1399" s="120"/>
      <c r="F1399" s="120"/>
      <c r="G1399" s="120"/>
      <c r="H1399" s="121"/>
      <c r="I1399" s="121"/>
      <c r="J1399" s="131"/>
      <c r="K1399" s="131"/>
      <c r="L1399" s="121"/>
      <c r="M1399" s="121"/>
      <c r="N1399" s="121"/>
      <c r="O1399" s="121"/>
      <c r="P1399" s="121"/>
      <c r="Q1399" s="131"/>
      <c r="R1399" s="131"/>
      <c r="S1399" s="121"/>
      <c r="T1399" s="121"/>
      <c r="U1399" s="121"/>
      <c r="V1399" s="121"/>
      <c r="W1399" s="121"/>
      <c r="X1399" s="121"/>
      <c r="Y1399" s="121"/>
    </row>
    <row r="1400" ht="15.75" customHeight="1">
      <c r="A1400" s="118"/>
      <c r="B1400" s="119"/>
      <c r="C1400" s="133"/>
      <c r="D1400" s="136"/>
      <c r="E1400" s="120"/>
      <c r="F1400" s="120"/>
      <c r="G1400" s="120"/>
      <c r="H1400" s="121"/>
      <c r="I1400" s="121"/>
      <c r="J1400" s="131"/>
      <c r="K1400" s="131"/>
      <c r="L1400" s="121"/>
      <c r="M1400" s="121"/>
      <c r="N1400" s="121"/>
      <c r="O1400" s="121"/>
      <c r="P1400" s="121"/>
      <c r="Q1400" s="131"/>
      <c r="R1400" s="131"/>
      <c r="S1400" s="121"/>
      <c r="T1400" s="121"/>
      <c r="U1400" s="121"/>
      <c r="V1400" s="121"/>
      <c r="W1400" s="121"/>
      <c r="X1400" s="121"/>
      <c r="Y1400" s="121"/>
    </row>
    <row r="1401" ht="15.75" customHeight="1">
      <c r="A1401" s="118"/>
      <c r="B1401" s="119"/>
      <c r="C1401" s="133"/>
      <c r="D1401" s="136"/>
      <c r="E1401" s="120"/>
      <c r="F1401" s="120"/>
      <c r="G1401" s="120"/>
      <c r="H1401" s="121"/>
      <c r="I1401" s="121"/>
      <c r="J1401" s="131"/>
      <c r="K1401" s="131"/>
      <c r="L1401" s="121"/>
      <c r="M1401" s="121"/>
      <c r="N1401" s="121"/>
      <c r="O1401" s="121"/>
      <c r="P1401" s="121"/>
      <c r="Q1401" s="131"/>
      <c r="R1401" s="131"/>
      <c r="S1401" s="121"/>
      <c r="T1401" s="121"/>
      <c r="U1401" s="121"/>
      <c r="V1401" s="121"/>
      <c r="W1401" s="121"/>
      <c r="X1401" s="121"/>
      <c r="Y1401" s="121"/>
    </row>
    <row r="1402" ht="15.75" customHeight="1">
      <c r="A1402" s="118"/>
      <c r="B1402" s="119"/>
      <c r="C1402" s="133"/>
      <c r="D1402" s="136"/>
      <c r="E1402" s="120"/>
      <c r="F1402" s="120"/>
      <c r="G1402" s="120"/>
      <c r="H1402" s="121"/>
      <c r="I1402" s="121"/>
      <c r="J1402" s="131"/>
      <c r="K1402" s="131"/>
      <c r="L1402" s="121"/>
      <c r="M1402" s="121"/>
      <c r="N1402" s="121"/>
      <c r="O1402" s="121"/>
      <c r="P1402" s="121"/>
      <c r="Q1402" s="131"/>
      <c r="R1402" s="131"/>
      <c r="S1402" s="121"/>
      <c r="T1402" s="121"/>
      <c r="U1402" s="121"/>
      <c r="V1402" s="121"/>
      <c r="W1402" s="121"/>
      <c r="X1402" s="121"/>
      <c r="Y1402" s="121"/>
    </row>
    <row r="1403" ht="15.75" customHeight="1">
      <c r="A1403" s="118"/>
      <c r="B1403" s="119"/>
      <c r="C1403" s="133"/>
      <c r="D1403" s="136"/>
      <c r="E1403" s="120"/>
      <c r="F1403" s="120"/>
      <c r="G1403" s="120"/>
      <c r="H1403" s="121"/>
      <c r="I1403" s="121"/>
      <c r="J1403" s="131"/>
      <c r="K1403" s="131"/>
      <c r="L1403" s="121"/>
      <c r="M1403" s="121"/>
      <c r="N1403" s="121"/>
      <c r="O1403" s="121"/>
      <c r="P1403" s="121"/>
      <c r="Q1403" s="131"/>
      <c r="R1403" s="131"/>
      <c r="S1403" s="121"/>
      <c r="T1403" s="121"/>
      <c r="U1403" s="121"/>
      <c r="V1403" s="121"/>
      <c r="W1403" s="121"/>
      <c r="X1403" s="121"/>
      <c r="Y1403" s="121"/>
    </row>
    <row r="1404" ht="15.75" customHeight="1">
      <c r="A1404" s="118"/>
      <c r="B1404" s="119"/>
      <c r="C1404" s="133"/>
      <c r="D1404" s="136"/>
      <c r="E1404" s="120"/>
      <c r="F1404" s="120"/>
      <c r="G1404" s="120"/>
      <c r="H1404" s="121"/>
      <c r="I1404" s="121"/>
      <c r="J1404" s="131"/>
      <c r="K1404" s="131"/>
      <c r="L1404" s="121"/>
      <c r="M1404" s="121"/>
      <c r="N1404" s="121"/>
      <c r="O1404" s="121"/>
      <c r="P1404" s="121"/>
      <c r="Q1404" s="131"/>
      <c r="R1404" s="131"/>
      <c r="S1404" s="121"/>
      <c r="T1404" s="121"/>
      <c r="U1404" s="121"/>
      <c r="V1404" s="121"/>
      <c r="W1404" s="121"/>
      <c r="X1404" s="121"/>
      <c r="Y1404" s="121"/>
    </row>
    <row r="1405" ht="15.75" customHeight="1">
      <c r="A1405" s="118"/>
      <c r="B1405" s="119"/>
      <c r="C1405" s="133"/>
      <c r="D1405" s="136"/>
      <c r="E1405" s="120"/>
      <c r="F1405" s="120"/>
      <c r="G1405" s="120"/>
      <c r="H1405" s="121"/>
      <c r="I1405" s="121"/>
      <c r="J1405" s="131"/>
      <c r="K1405" s="131"/>
      <c r="L1405" s="121"/>
      <c r="M1405" s="121"/>
      <c r="N1405" s="121"/>
      <c r="O1405" s="121"/>
      <c r="P1405" s="121"/>
      <c r="Q1405" s="131"/>
      <c r="R1405" s="131"/>
      <c r="S1405" s="121"/>
      <c r="T1405" s="121"/>
      <c r="U1405" s="121"/>
      <c r="V1405" s="121"/>
      <c r="W1405" s="121"/>
      <c r="X1405" s="121"/>
      <c r="Y1405" s="121"/>
    </row>
    <row r="1406" ht="15.75" customHeight="1">
      <c r="A1406" s="118"/>
      <c r="B1406" s="119"/>
      <c r="C1406" s="133"/>
      <c r="D1406" s="136"/>
      <c r="E1406" s="120"/>
      <c r="F1406" s="120"/>
      <c r="G1406" s="120"/>
      <c r="H1406" s="121"/>
      <c r="I1406" s="121"/>
      <c r="J1406" s="131"/>
      <c r="K1406" s="131"/>
      <c r="L1406" s="121"/>
      <c r="M1406" s="121"/>
      <c r="N1406" s="121"/>
      <c r="O1406" s="121"/>
      <c r="P1406" s="121"/>
      <c r="Q1406" s="131"/>
      <c r="R1406" s="131"/>
      <c r="S1406" s="121"/>
      <c r="T1406" s="121"/>
      <c r="U1406" s="121"/>
      <c r="V1406" s="121"/>
      <c r="W1406" s="121"/>
      <c r="X1406" s="121"/>
      <c r="Y1406" s="121"/>
    </row>
    <row r="1407" ht="15.75" customHeight="1">
      <c r="A1407" s="118"/>
      <c r="B1407" s="119"/>
      <c r="C1407" s="133"/>
      <c r="D1407" s="136"/>
      <c r="E1407" s="120"/>
      <c r="F1407" s="120"/>
      <c r="G1407" s="120"/>
      <c r="H1407" s="121"/>
      <c r="I1407" s="121"/>
      <c r="J1407" s="131"/>
      <c r="K1407" s="131"/>
      <c r="L1407" s="121"/>
      <c r="M1407" s="121"/>
      <c r="N1407" s="121"/>
      <c r="O1407" s="121"/>
      <c r="P1407" s="121"/>
      <c r="Q1407" s="131"/>
      <c r="R1407" s="131"/>
      <c r="S1407" s="121"/>
      <c r="T1407" s="121"/>
      <c r="U1407" s="121"/>
      <c r="V1407" s="121"/>
      <c r="W1407" s="121"/>
      <c r="X1407" s="121"/>
      <c r="Y1407" s="121"/>
    </row>
    <row r="1408" ht="15.75" customHeight="1">
      <c r="A1408" s="118"/>
      <c r="B1408" s="119"/>
      <c r="C1408" s="133"/>
      <c r="D1408" s="136"/>
      <c r="E1408" s="120"/>
      <c r="F1408" s="120"/>
      <c r="G1408" s="120"/>
      <c r="H1408" s="121"/>
      <c r="I1408" s="121"/>
      <c r="J1408" s="131"/>
      <c r="K1408" s="131"/>
      <c r="L1408" s="121"/>
      <c r="M1408" s="121"/>
      <c r="N1408" s="121"/>
      <c r="O1408" s="121"/>
      <c r="P1408" s="121"/>
      <c r="Q1408" s="131"/>
      <c r="R1408" s="131"/>
      <c r="S1408" s="121"/>
      <c r="T1408" s="121"/>
      <c r="U1408" s="121"/>
      <c r="V1408" s="121"/>
      <c r="W1408" s="121"/>
      <c r="X1408" s="121"/>
      <c r="Y1408" s="121"/>
    </row>
    <row r="1409" ht="15.75" customHeight="1">
      <c r="A1409" s="118"/>
      <c r="B1409" s="119"/>
      <c r="C1409" s="133"/>
      <c r="D1409" s="136"/>
      <c r="E1409" s="120"/>
      <c r="F1409" s="120"/>
      <c r="G1409" s="120"/>
      <c r="H1409" s="121"/>
      <c r="I1409" s="121"/>
      <c r="J1409" s="131"/>
      <c r="K1409" s="131"/>
      <c r="L1409" s="121"/>
      <c r="M1409" s="121"/>
      <c r="N1409" s="121"/>
      <c r="O1409" s="121"/>
      <c r="P1409" s="121"/>
      <c r="Q1409" s="131"/>
      <c r="R1409" s="131"/>
      <c r="S1409" s="121"/>
      <c r="T1409" s="121"/>
      <c r="U1409" s="121"/>
      <c r="V1409" s="121"/>
      <c r="W1409" s="121"/>
      <c r="X1409" s="121"/>
      <c r="Y1409" s="121"/>
    </row>
    <row r="1410" ht="15.75" customHeight="1">
      <c r="A1410" s="118"/>
      <c r="B1410" s="119"/>
      <c r="C1410" s="133"/>
      <c r="D1410" s="136"/>
      <c r="E1410" s="120"/>
      <c r="F1410" s="120"/>
      <c r="G1410" s="120"/>
      <c r="H1410" s="121"/>
      <c r="I1410" s="121"/>
      <c r="J1410" s="131"/>
      <c r="K1410" s="131"/>
      <c r="L1410" s="121"/>
      <c r="M1410" s="121"/>
      <c r="N1410" s="121"/>
      <c r="O1410" s="121"/>
      <c r="P1410" s="121"/>
      <c r="Q1410" s="131"/>
      <c r="R1410" s="131"/>
      <c r="S1410" s="121"/>
      <c r="T1410" s="121"/>
      <c r="U1410" s="121"/>
      <c r="V1410" s="121"/>
      <c r="W1410" s="121"/>
      <c r="X1410" s="121"/>
      <c r="Y1410" s="121"/>
    </row>
    <row r="1411" ht="15.75" customHeight="1">
      <c r="A1411" s="118"/>
      <c r="B1411" s="119"/>
      <c r="C1411" s="133"/>
      <c r="D1411" s="136"/>
      <c r="E1411" s="120"/>
      <c r="F1411" s="120"/>
      <c r="G1411" s="120"/>
      <c r="H1411" s="121"/>
      <c r="I1411" s="121"/>
      <c r="J1411" s="131"/>
      <c r="K1411" s="131"/>
      <c r="L1411" s="121"/>
      <c r="M1411" s="121"/>
      <c r="N1411" s="121"/>
      <c r="O1411" s="121"/>
      <c r="P1411" s="121"/>
      <c r="Q1411" s="131"/>
      <c r="R1411" s="131"/>
      <c r="S1411" s="121"/>
      <c r="T1411" s="121"/>
      <c r="U1411" s="121"/>
      <c r="V1411" s="121"/>
      <c r="W1411" s="121"/>
      <c r="X1411" s="121"/>
      <c r="Y1411" s="121"/>
    </row>
    <row r="1412" ht="15.75" customHeight="1">
      <c r="A1412" s="118"/>
      <c r="B1412" s="119"/>
      <c r="C1412" s="133"/>
      <c r="D1412" s="136"/>
      <c r="E1412" s="120"/>
      <c r="F1412" s="120"/>
      <c r="G1412" s="120"/>
      <c r="H1412" s="121"/>
      <c r="I1412" s="121"/>
      <c r="J1412" s="131"/>
      <c r="K1412" s="131"/>
      <c r="L1412" s="121"/>
      <c r="M1412" s="121"/>
      <c r="N1412" s="121"/>
      <c r="O1412" s="121"/>
      <c r="P1412" s="121"/>
      <c r="Q1412" s="131"/>
      <c r="R1412" s="131"/>
      <c r="S1412" s="121"/>
      <c r="T1412" s="121"/>
      <c r="U1412" s="121"/>
      <c r="V1412" s="121"/>
      <c r="W1412" s="121"/>
      <c r="X1412" s="121"/>
      <c r="Y1412" s="121"/>
    </row>
    <row r="1413" ht="15.75" customHeight="1">
      <c r="A1413" s="118"/>
      <c r="B1413" s="119"/>
      <c r="C1413" s="133"/>
      <c r="D1413" s="136"/>
      <c r="E1413" s="120"/>
      <c r="F1413" s="120"/>
      <c r="G1413" s="120"/>
      <c r="H1413" s="121"/>
      <c r="I1413" s="121"/>
      <c r="J1413" s="131"/>
      <c r="K1413" s="131"/>
      <c r="L1413" s="121"/>
      <c r="M1413" s="121"/>
      <c r="N1413" s="121"/>
      <c r="O1413" s="121"/>
      <c r="P1413" s="121"/>
      <c r="Q1413" s="131"/>
      <c r="R1413" s="131"/>
      <c r="S1413" s="121"/>
      <c r="T1413" s="121"/>
      <c r="U1413" s="121"/>
      <c r="V1413" s="121"/>
      <c r="W1413" s="121"/>
      <c r="X1413" s="121"/>
      <c r="Y1413" s="121"/>
    </row>
    <row r="1414" ht="15.75" customHeight="1">
      <c r="A1414" s="118"/>
      <c r="B1414" s="119"/>
      <c r="C1414" s="133"/>
      <c r="D1414" s="136"/>
      <c r="E1414" s="120"/>
      <c r="F1414" s="120"/>
      <c r="G1414" s="120"/>
      <c r="H1414" s="121"/>
      <c r="I1414" s="121"/>
      <c r="J1414" s="131"/>
      <c r="K1414" s="131"/>
      <c r="L1414" s="121"/>
      <c r="M1414" s="121"/>
      <c r="N1414" s="121"/>
      <c r="O1414" s="121"/>
      <c r="P1414" s="121"/>
      <c r="Q1414" s="131"/>
      <c r="R1414" s="131"/>
      <c r="S1414" s="121"/>
      <c r="T1414" s="121"/>
      <c r="U1414" s="121"/>
      <c r="V1414" s="121"/>
      <c r="W1414" s="121"/>
      <c r="X1414" s="121"/>
      <c r="Y1414" s="121"/>
    </row>
    <row r="1415" ht="15.75" customHeight="1">
      <c r="A1415" s="118"/>
      <c r="B1415" s="119"/>
      <c r="C1415" s="133"/>
      <c r="D1415" s="136"/>
      <c r="E1415" s="120"/>
      <c r="F1415" s="120"/>
      <c r="G1415" s="120"/>
      <c r="H1415" s="121"/>
      <c r="I1415" s="121"/>
      <c r="J1415" s="131"/>
      <c r="K1415" s="131"/>
      <c r="L1415" s="121"/>
      <c r="M1415" s="121"/>
      <c r="N1415" s="121"/>
      <c r="O1415" s="121"/>
      <c r="P1415" s="121"/>
      <c r="Q1415" s="131"/>
      <c r="R1415" s="131"/>
      <c r="S1415" s="121"/>
      <c r="T1415" s="121"/>
      <c r="U1415" s="121"/>
      <c r="V1415" s="121"/>
      <c r="W1415" s="121"/>
      <c r="X1415" s="121"/>
      <c r="Y1415" s="121"/>
    </row>
    <row r="1416" ht="15.75" customHeight="1">
      <c r="A1416" s="118"/>
      <c r="B1416" s="119"/>
      <c r="C1416" s="133"/>
      <c r="D1416" s="136"/>
      <c r="E1416" s="120"/>
      <c r="F1416" s="120"/>
      <c r="G1416" s="120"/>
      <c r="H1416" s="121"/>
      <c r="I1416" s="121"/>
      <c r="J1416" s="131"/>
      <c r="K1416" s="131"/>
      <c r="L1416" s="121"/>
      <c r="M1416" s="121"/>
      <c r="N1416" s="121"/>
      <c r="O1416" s="121"/>
      <c r="P1416" s="121"/>
      <c r="Q1416" s="131"/>
      <c r="R1416" s="131"/>
      <c r="S1416" s="121"/>
      <c r="T1416" s="121"/>
      <c r="U1416" s="121"/>
      <c r="V1416" s="121"/>
      <c r="W1416" s="121"/>
      <c r="X1416" s="121"/>
      <c r="Y1416" s="121"/>
    </row>
    <row r="1417" ht="15.75" customHeight="1">
      <c r="A1417" s="118"/>
      <c r="B1417" s="119"/>
      <c r="C1417" s="133"/>
      <c r="D1417" s="136"/>
      <c r="E1417" s="120"/>
      <c r="F1417" s="120"/>
      <c r="G1417" s="120"/>
      <c r="H1417" s="121"/>
      <c r="I1417" s="121"/>
      <c r="J1417" s="131"/>
      <c r="K1417" s="131"/>
      <c r="L1417" s="121"/>
      <c r="M1417" s="121"/>
      <c r="N1417" s="121"/>
      <c r="O1417" s="121"/>
      <c r="P1417" s="121"/>
      <c r="Q1417" s="131"/>
      <c r="R1417" s="131"/>
      <c r="S1417" s="121"/>
      <c r="T1417" s="121"/>
      <c r="U1417" s="121"/>
      <c r="V1417" s="121"/>
      <c r="W1417" s="121"/>
      <c r="X1417" s="121"/>
      <c r="Y1417" s="121"/>
    </row>
    <row r="1418" ht="15.75" customHeight="1">
      <c r="A1418" s="118"/>
      <c r="B1418" s="119"/>
      <c r="C1418" s="133"/>
      <c r="D1418" s="136"/>
      <c r="E1418" s="120"/>
      <c r="F1418" s="120"/>
      <c r="G1418" s="120"/>
      <c r="H1418" s="121"/>
      <c r="I1418" s="121"/>
      <c r="J1418" s="131"/>
      <c r="K1418" s="131"/>
      <c r="L1418" s="121"/>
      <c r="M1418" s="121"/>
      <c r="N1418" s="121"/>
      <c r="O1418" s="121"/>
      <c r="P1418" s="121"/>
      <c r="Q1418" s="131"/>
      <c r="R1418" s="131"/>
      <c r="S1418" s="121"/>
      <c r="T1418" s="121"/>
      <c r="U1418" s="121"/>
      <c r="V1418" s="121"/>
      <c r="W1418" s="121"/>
      <c r="X1418" s="121"/>
      <c r="Y1418" s="121"/>
    </row>
    <row r="1419" ht="15.75" customHeight="1">
      <c r="A1419" s="128"/>
      <c r="B1419" s="119"/>
      <c r="C1419" s="133"/>
      <c r="D1419" s="136"/>
      <c r="E1419" s="130"/>
      <c r="F1419" s="130"/>
      <c r="G1419" s="130"/>
      <c r="H1419" s="131"/>
      <c r="I1419" s="121"/>
      <c r="J1419" s="131"/>
      <c r="K1419" s="131"/>
      <c r="L1419" s="131"/>
      <c r="M1419" s="131"/>
      <c r="N1419" s="131"/>
      <c r="O1419" s="131"/>
      <c r="P1419" s="121"/>
      <c r="Q1419" s="131"/>
      <c r="R1419" s="131"/>
      <c r="S1419" s="131"/>
      <c r="T1419" s="131"/>
      <c r="U1419" s="131"/>
      <c r="V1419" s="121"/>
      <c r="W1419" s="121"/>
      <c r="X1419" s="121"/>
      <c r="Y1419" s="121"/>
    </row>
    <row r="1420" ht="15.75" customHeight="1">
      <c r="A1420" s="118"/>
      <c r="B1420" s="132"/>
      <c r="C1420" s="142"/>
      <c r="D1420" s="140"/>
      <c r="E1420" s="130"/>
      <c r="F1420" s="120"/>
      <c r="G1420" s="120"/>
      <c r="H1420" s="121"/>
      <c r="I1420" s="131"/>
      <c r="J1420" s="135"/>
      <c r="K1420" s="138"/>
      <c r="L1420" s="131"/>
      <c r="M1420" s="121"/>
      <c r="N1420" s="121"/>
      <c r="O1420" s="121"/>
      <c r="P1420" s="131"/>
      <c r="Q1420" s="135"/>
      <c r="R1420" s="138"/>
      <c r="S1420" s="131"/>
      <c r="T1420" s="121"/>
      <c r="U1420" s="121"/>
      <c r="V1420" s="121"/>
      <c r="W1420" s="121"/>
      <c r="X1420" s="121"/>
      <c r="Y1420" s="121"/>
    </row>
    <row r="1421" ht="15.75" customHeight="1">
      <c r="A1421" s="118"/>
      <c r="B1421" s="119"/>
      <c r="C1421" s="142"/>
      <c r="D1421" s="140"/>
      <c r="E1421" s="120"/>
      <c r="F1421" s="120"/>
      <c r="G1421" s="120"/>
      <c r="H1421" s="121"/>
      <c r="I1421" s="121"/>
      <c r="J1421" s="135"/>
      <c r="K1421" s="138"/>
      <c r="L1421" s="121"/>
      <c r="M1421" s="121"/>
      <c r="N1421" s="121"/>
      <c r="O1421" s="121"/>
      <c r="P1421" s="121"/>
      <c r="Q1421" s="135"/>
      <c r="R1421" s="138"/>
      <c r="S1421" s="121"/>
      <c r="T1421" s="121"/>
      <c r="U1421" s="121"/>
      <c r="V1421" s="121"/>
      <c r="W1421" s="121"/>
      <c r="X1421" s="121"/>
      <c r="Y1421" s="121"/>
    </row>
    <row r="1422" ht="15.75" customHeight="1">
      <c r="A1422" s="118"/>
      <c r="B1422" s="119"/>
      <c r="C1422" s="142"/>
      <c r="D1422" s="140"/>
      <c r="E1422" s="120"/>
      <c r="F1422" s="120"/>
      <c r="G1422" s="120"/>
      <c r="H1422" s="121"/>
      <c r="I1422" s="121"/>
      <c r="J1422" s="135"/>
      <c r="K1422" s="138"/>
      <c r="L1422" s="121"/>
      <c r="M1422" s="121"/>
      <c r="N1422" s="121"/>
      <c r="O1422" s="121"/>
      <c r="P1422" s="121"/>
      <c r="Q1422" s="135"/>
      <c r="R1422" s="138"/>
      <c r="S1422" s="121"/>
      <c r="T1422" s="121"/>
      <c r="U1422" s="121"/>
      <c r="V1422" s="121"/>
      <c r="W1422" s="121"/>
      <c r="X1422" s="121"/>
      <c r="Y1422" s="121"/>
    </row>
    <row r="1423" ht="15.75" customHeight="1">
      <c r="A1423" s="118"/>
      <c r="B1423" s="119"/>
      <c r="C1423" s="142"/>
      <c r="D1423" s="140"/>
      <c r="E1423" s="120"/>
      <c r="F1423" s="120"/>
      <c r="G1423" s="120"/>
      <c r="H1423" s="121"/>
      <c r="I1423" s="121"/>
      <c r="J1423" s="135"/>
      <c r="K1423" s="138"/>
      <c r="L1423" s="121"/>
      <c r="M1423" s="121"/>
      <c r="N1423" s="121"/>
      <c r="O1423" s="121"/>
      <c r="P1423" s="121"/>
      <c r="Q1423" s="135"/>
      <c r="R1423" s="138"/>
      <c r="S1423" s="121"/>
      <c r="T1423" s="121"/>
      <c r="U1423" s="121"/>
      <c r="V1423" s="121"/>
      <c r="W1423" s="121"/>
      <c r="X1423" s="121"/>
      <c r="Y1423" s="121"/>
    </row>
    <row r="1424" ht="15.75" customHeight="1">
      <c r="A1424" s="118"/>
      <c r="B1424" s="119"/>
      <c r="C1424" s="142"/>
      <c r="D1424" s="140"/>
      <c r="E1424" s="120"/>
      <c r="F1424" s="120"/>
      <c r="G1424" s="120"/>
      <c r="H1424" s="121"/>
      <c r="I1424" s="121"/>
      <c r="J1424" s="135"/>
      <c r="K1424" s="138"/>
      <c r="L1424" s="121"/>
      <c r="M1424" s="121"/>
      <c r="N1424" s="121"/>
      <c r="O1424" s="121"/>
      <c r="P1424" s="121"/>
      <c r="Q1424" s="135"/>
      <c r="R1424" s="138"/>
      <c r="S1424" s="121"/>
      <c r="T1424" s="121"/>
      <c r="U1424" s="121"/>
      <c r="V1424" s="121"/>
      <c r="W1424" s="121"/>
      <c r="X1424" s="121"/>
      <c r="Y1424" s="121"/>
    </row>
    <row r="1425" ht="15.75" customHeight="1">
      <c r="A1425" s="118"/>
      <c r="B1425" s="119"/>
      <c r="C1425" s="142"/>
      <c r="D1425" s="140"/>
      <c r="E1425" s="120"/>
      <c r="F1425" s="120"/>
      <c r="G1425" s="120"/>
      <c r="H1425" s="121"/>
      <c r="I1425" s="121"/>
      <c r="J1425" s="135"/>
      <c r="K1425" s="138"/>
      <c r="L1425" s="121"/>
      <c r="M1425" s="121"/>
      <c r="N1425" s="121"/>
      <c r="O1425" s="121"/>
      <c r="P1425" s="121"/>
      <c r="Q1425" s="135"/>
      <c r="R1425" s="138"/>
      <c r="S1425" s="121"/>
      <c r="T1425" s="121"/>
      <c r="U1425" s="121"/>
      <c r="V1425" s="121"/>
      <c r="W1425" s="121"/>
      <c r="X1425" s="121"/>
      <c r="Y1425" s="121"/>
    </row>
    <row r="1426" ht="15.75" customHeight="1">
      <c r="A1426" s="118"/>
      <c r="B1426" s="119"/>
      <c r="C1426" s="142"/>
      <c r="D1426" s="140"/>
      <c r="E1426" s="120"/>
      <c r="F1426" s="120"/>
      <c r="G1426" s="120"/>
      <c r="H1426" s="121"/>
      <c r="I1426" s="121"/>
      <c r="J1426" s="135"/>
      <c r="K1426" s="138"/>
      <c r="L1426" s="121"/>
      <c r="M1426" s="121"/>
      <c r="N1426" s="121"/>
      <c r="O1426" s="121"/>
      <c r="P1426" s="121"/>
      <c r="Q1426" s="135"/>
      <c r="R1426" s="138"/>
      <c r="S1426" s="121"/>
      <c r="T1426" s="121"/>
      <c r="U1426" s="121"/>
      <c r="V1426" s="121"/>
      <c r="W1426" s="121"/>
      <c r="X1426" s="121"/>
      <c r="Y1426" s="121"/>
    </row>
    <row r="1427" ht="15.75" customHeight="1">
      <c r="A1427" s="118"/>
      <c r="B1427" s="119"/>
      <c r="C1427" s="142"/>
      <c r="D1427" s="140"/>
      <c r="E1427" s="120"/>
      <c r="F1427" s="120"/>
      <c r="G1427" s="120"/>
      <c r="H1427" s="121"/>
      <c r="I1427" s="121"/>
      <c r="J1427" s="135"/>
      <c r="K1427" s="138"/>
      <c r="L1427" s="121"/>
      <c r="M1427" s="121"/>
      <c r="N1427" s="121"/>
      <c r="O1427" s="121"/>
      <c r="P1427" s="121"/>
      <c r="Q1427" s="135"/>
      <c r="R1427" s="138"/>
      <c r="S1427" s="121"/>
      <c r="T1427" s="121"/>
      <c r="U1427" s="121"/>
      <c r="V1427" s="121"/>
      <c r="W1427" s="121"/>
      <c r="X1427" s="121"/>
      <c r="Y1427" s="121"/>
    </row>
    <row r="1428" ht="15.75" customHeight="1">
      <c r="A1428" s="118"/>
      <c r="B1428" s="119"/>
      <c r="C1428" s="142"/>
      <c r="D1428" s="140"/>
      <c r="E1428" s="120"/>
      <c r="F1428" s="120"/>
      <c r="G1428" s="120"/>
      <c r="H1428" s="121"/>
      <c r="I1428" s="121"/>
      <c r="J1428" s="135"/>
      <c r="K1428" s="138"/>
      <c r="L1428" s="121"/>
      <c r="M1428" s="121"/>
      <c r="N1428" s="121"/>
      <c r="O1428" s="121"/>
      <c r="P1428" s="121"/>
      <c r="Q1428" s="135"/>
      <c r="R1428" s="138"/>
      <c r="S1428" s="121"/>
      <c r="T1428" s="121"/>
      <c r="U1428" s="121"/>
      <c r="V1428" s="121"/>
      <c r="W1428" s="121"/>
      <c r="X1428" s="121"/>
      <c r="Y1428" s="121"/>
    </row>
    <row r="1429" ht="15.75" customHeight="1">
      <c r="A1429" s="118"/>
      <c r="B1429" s="119"/>
      <c r="C1429" s="142"/>
      <c r="D1429" s="140"/>
      <c r="E1429" s="120"/>
      <c r="F1429" s="120"/>
      <c r="G1429" s="120"/>
      <c r="H1429" s="121"/>
      <c r="I1429" s="121"/>
      <c r="J1429" s="135"/>
      <c r="K1429" s="138"/>
      <c r="L1429" s="121"/>
      <c r="M1429" s="121"/>
      <c r="N1429" s="121"/>
      <c r="O1429" s="121"/>
      <c r="P1429" s="121"/>
      <c r="Q1429" s="135"/>
      <c r="R1429" s="138"/>
      <c r="S1429" s="121"/>
      <c r="T1429" s="121"/>
      <c r="U1429" s="121"/>
      <c r="V1429" s="121"/>
      <c r="W1429" s="121"/>
      <c r="X1429" s="121"/>
      <c r="Y1429" s="121"/>
    </row>
    <row r="1430" ht="15.75" customHeight="1">
      <c r="A1430" s="118"/>
      <c r="B1430" s="119"/>
      <c r="C1430" s="142"/>
      <c r="D1430" s="140"/>
      <c r="E1430" s="120"/>
      <c r="F1430" s="120"/>
      <c r="G1430" s="120"/>
      <c r="H1430" s="121"/>
      <c r="I1430" s="121"/>
      <c r="J1430" s="135"/>
      <c r="K1430" s="138"/>
      <c r="L1430" s="121"/>
      <c r="M1430" s="121"/>
      <c r="N1430" s="121"/>
      <c r="O1430" s="121"/>
      <c r="P1430" s="121"/>
      <c r="Q1430" s="135"/>
      <c r="R1430" s="138"/>
      <c r="S1430" s="121"/>
      <c r="T1430" s="121"/>
      <c r="U1430" s="121"/>
      <c r="V1430" s="121"/>
      <c r="W1430" s="121"/>
      <c r="X1430" s="121"/>
      <c r="Y1430" s="121"/>
    </row>
    <row r="1431" ht="15.75" customHeight="1">
      <c r="A1431" s="118"/>
      <c r="B1431" s="119"/>
      <c r="C1431" s="142"/>
      <c r="D1431" s="140"/>
      <c r="E1431" s="120"/>
      <c r="F1431" s="120"/>
      <c r="G1431" s="120"/>
      <c r="H1431" s="121"/>
      <c r="I1431" s="121"/>
      <c r="J1431" s="135"/>
      <c r="K1431" s="138"/>
      <c r="L1431" s="121"/>
      <c r="M1431" s="121"/>
      <c r="N1431" s="121"/>
      <c r="O1431" s="121"/>
      <c r="P1431" s="121"/>
      <c r="Q1431" s="135"/>
      <c r="R1431" s="138"/>
      <c r="S1431" s="121"/>
      <c r="T1431" s="121"/>
      <c r="U1431" s="121"/>
      <c r="V1431" s="121"/>
      <c r="W1431" s="121"/>
      <c r="X1431" s="121"/>
      <c r="Y1431" s="121"/>
    </row>
    <row r="1432" ht="15.75" customHeight="1">
      <c r="A1432" s="118"/>
      <c r="B1432" s="119"/>
      <c r="C1432" s="142"/>
      <c r="D1432" s="140"/>
      <c r="E1432" s="120"/>
      <c r="F1432" s="120"/>
      <c r="G1432" s="120"/>
      <c r="H1432" s="121"/>
      <c r="I1432" s="121"/>
      <c r="J1432" s="135"/>
      <c r="K1432" s="138"/>
      <c r="L1432" s="121"/>
      <c r="M1432" s="121"/>
      <c r="N1432" s="121"/>
      <c r="O1432" s="121"/>
      <c r="P1432" s="121"/>
      <c r="Q1432" s="135"/>
      <c r="R1432" s="138"/>
      <c r="S1432" s="121"/>
      <c r="T1432" s="121"/>
      <c r="U1432" s="121"/>
      <c r="V1432" s="121"/>
      <c r="W1432" s="121"/>
      <c r="X1432" s="121"/>
      <c r="Y1432" s="121"/>
    </row>
    <row r="1433" ht="15.75" customHeight="1">
      <c r="A1433" s="118"/>
      <c r="B1433" s="119"/>
      <c r="C1433" s="142"/>
      <c r="D1433" s="140"/>
      <c r="E1433" s="120"/>
      <c r="F1433" s="120"/>
      <c r="G1433" s="120"/>
      <c r="H1433" s="121"/>
      <c r="I1433" s="121"/>
      <c r="J1433" s="135"/>
      <c r="K1433" s="138"/>
      <c r="L1433" s="121"/>
      <c r="M1433" s="121"/>
      <c r="N1433" s="121"/>
      <c r="O1433" s="121"/>
      <c r="P1433" s="121"/>
      <c r="Q1433" s="135"/>
      <c r="R1433" s="138"/>
      <c r="S1433" s="121"/>
      <c r="T1433" s="121"/>
      <c r="U1433" s="121"/>
      <c r="V1433" s="121"/>
      <c r="W1433" s="121"/>
      <c r="X1433" s="121"/>
      <c r="Y1433" s="121"/>
    </row>
    <row r="1434" ht="15.75" customHeight="1">
      <c r="A1434" s="118"/>
      <c r="B1434" s="119"/>
      <c r="C1434" s="142"/>
      <c r="D1434" s="140"/>
      <c r="E1434" s="120"/>
      <c r="F1434" s="120"/>
      <c r="G1434" s="120"/>
      <c r="H1434" s="121"/>
      <c r="I1434" s="121"/>
      <c r="J1434" s="135"/>
      <c r="K1434" s="138"/>
      <c r="L1434" s="121"/>
      <c r="M1434" s="121"/>
      <c r="N1434" s="121"/>
      <c r="O1434" s="121"/>
      <c r="P1434" s="121"/>
      <c r="Q1434" s="135"/>
      <c r="R1434" s="138"/>
      <c r="S1434" s="121"/>
      <c r="T1434" s="121"/>
      <c r="U1434" s="121"/>
      <c r="V1434" s="121"/>
      <c r="W1434" s="121"/>
      <c r="X1434" s="121"/>
      <c r="Y1434" s="121"/>
    </row>
    <row r="1435" ht="15.75" customHeight="1">
      <c r="A1435" s="118"/>
      <c r="B1435" s="119"/>
      <c r="C1435" s="142"/>
      <c r="D1435" s="140"/>
      <c r="E1435" s="120"/>
      <c r="F1435" s="120"/>
      <c r="G1435" s="120"/>
      <c r="H1435" s="121"/>
      <c r="I1435" s="121"/>
      <c r="J1435" s="135"/>
      <c r="K1435" s="138"/>
      <c r="L1435" s="121"/>
      <c r="M1435" s="121"/>
      <c r="N1435" s="121"/>
      <c r="O1435" s="121"/>
      <c r="P1435" s="121"/>
      <c r="Q1435" s="135"/>
      <c r="R1435" s="138"/>
      <c r="S1435" s="121"/>
      <c r="T1435" s="121"/>
      <c r="U1435" s="121"/>
      <c r="V1435" s="121"/>
      <c r="W1435" s="121"/>
      <c r="X1435" s="121"/>
      <c r="Y1435" s="121"/>
    </row>
    <row r="1436" ht="15.75" customHeight="1">
      <c r="A1436" s="118"/>
      <c r="B1436" s="119"/>
      <c r="C1436" s="142"/>
      <c r="D1436" s="140"/>
      <c r="E1436" s="120"/>
      <c r="F1436" s="120"/>
      <c r="G1436" s="120"/>
      <c r="H1436" s="121"/>
      <c r="I1436" s="121"/>
      <c r="J1436" s="135"/>
      <c r="K1436" s="138"/>
      <c r="L1436" s="121"/>
      <c r="M1436" s="121"/>
      <c r="N1436" s="121"/>
      <c r="O1436" s="121"/>
      <c r="P1436" s="121"/>
      <c r="Q1436" s="135"/>
      <c r="R1436" s="138"/>
      <c r="S1436" s="121"/>
      <c r="T1436" s="121"/>
      <c r="U1436" s="121"/>
      <c r="V1436" s="121"/>
      <c r="W1436" s="121"/>
      <c r="X1436" s="121"/>
      <c r="Y1436" s="121"/>
    </row>
    <row r="1437" ht="15.75" customHeight="1">
      <c r="A1437" s="118"/>
      <c r="B1437" s="119"/>
      <c r="C1437" s="142"/>
      <c r="D1437" s="140"/>
      <c r="E1437" s="120"/>
      <c r="F1437" s="120"/>
      <c r="G1437" s="120"/>
      <c r="H1437" s="121"/>
      <c r="I1437" s="121"/>
      <c r="J1437" s="135"/>
      <c r="K1437" s="138"/>
      <c r="L1437" s="121"/>
      <c r="M1437" s="121"/>
      <c r="N1437" s="121"/>
      <c r="O1437" s="121"/>
      <c r="P1437" s="121"/>
      <c r="Q1437" s="135"/>
      <c r="R1437" s="138"/>
      <c r="S1437" s="121"/>
      <c r="T1437" s="121"/>
      <c r="U1437" s="121"/>
      <c r="V1437" s="121"/>
      <c r="W1437" s="121"/>
      <c r="X1437" s="121"/>
      <c r="Y1437" s="121"/>
    </row>
    <row r="1438" ht="15.75" customHeight="1">
      <c r="A1438" s="118"/>
      <c r="B1438" s="119"/>
      <c r="C1438" s="142"/>
      <c r="D1438" s="140"/>
      <c r="E1438" s="120"/>
      <c r="F1438" s="120"/>
      <c r="G1438" s="120"/>
      <c r="H1438" s="121"/>
      <c r="I1438" s="121"/>
      <c r="J1438" s="135"/>
      <c r="K1438" s="138"/>
      <c r="L1438" s="121"/>
      <c r="M1438" s="121"/>
      <c r="N1438" s="121"/>
      <c r="O1438" s="121"/>
      <c r="P1438" s="121"/>
      <c r="Q1438" s="135"/>
      <c r="R1438" s="138"/>
      <c r="S1438" s="121"/>
      <c r="T1438" s="121"/>
      <c r="U1438" s="121"/>
      <c r="V1438" s="121"/>
      <c r="W1438" s="121"/>
      <c r="X1438" s="121"/>
      <c r="Y1438" s="121"/>
    </row>
    <row r="1439" ht="15.75" customHeight="1">
      <c r="A1439" s="118"/>
      <c r="B1439" s="119"/>
      <c r="C1439" s="142"/>
      <c r="D1439" s="140"/>
      <c r="E1439" s="120"/>
      <c r="F1439" s="120"/>
      <c r="G1439" s="120"/>
      <c r="H1439" s="121"/>
      <c r="I1439" s="121"/>
      <c r="J1439" s="135"/>
      <c r="K1439" s="138"/>
      <c r="L1439" s="121"/>
      <c r="M1439" s="121"/>
      <c r="N1439" s="121"/>
      <c r="O1439" s="121"/>
      <c r="P1439" s="121"/>
      <c r="Q1439" s="135"/>
      <c r="R1439" s="138"/>
      <c r="S1439" s="121"/>
      <c r="T1439" s="121"/>
      <c r="U1439" s="121"/>
      <c r="V1439" s="121"/>
      <c r="W1439" s="121"/>
      <c r="X1439" s="121"/>
      <c r="Y1439" s="121"/>
    </row>
    <row r="1440" ht="15.75" customHeight="1">
      <c r="A1440" s="118"/>
      <c r="B1440" s="119"/>
      <c r="C1440" s="142"/>
      <c r="D1440" s="140"/>
      <c r="E1440" s="120"/>
      <c r="F1440" s="120"/>
      <c r="G1440" s="120"/>
      <c r="H1440" s="121"/>
      <c r="I1440" s="121"/>
      <c r="J1440" s="135"/>
      <c r="K1440" s="138"/>
      <c r="L1440" s="121"/>
      <c r="M1440" s="121"/>
      <c r="N1440" s="121"/>
      <c r="O1440" s="121"/>
      <c r="P1440" s="121"/>
      <c r="Q1440" s="135"/>
      <c r="R1440" s="138"/>
      <c r="S1440" s="121"/>
      <c r="T1440" s="121"/>
      <c r="U1440" s="121"/>
      <c r="V1440" s="121"/>
      <c r="W1440" s="121"/>
      <c r="X1440" s="121"/>
      <c r="Y1440" s="121"/>
    </row>
    <row r="1441" ht="15.75" customHeight="1">
      <c r="A1441" s="118"/>
      <c r="B1441" s="119"/>
      <c r="C1441" s="142"/>
      <c r="D1441" s="140"/>
      <c r="E1441" s="120"/>
      <c r="F1441" s="120"/>
      <c r="G1441" s="120"/>
      <c r="H1441" s="121"/>
      <c r="I1441" s="121"/>
      <c r="J1441" s="135"/>
      <c r="K1441" s="138"/>
      <c r="L1441" s="121"/>
      <c r="M1441" s="121"/>
      <c r="N1441" s="121"/>
      <c r="O1441" s="121"/>
      <c r="P1441" s="121"/>
      <c r="Q1441" s="135"/>
      <c r="R1441" s="138"/>
      <c r="S1441" s="121"/>
      <c r="T1441" s="121"/>
      <c r="U1441" s="121"/>
      <c r="V1441" s="121"/>
      <c r="W1441" s="121"/>
      <c r="X1441" s="121"/>
      <c r="Y1441" s="121"/>
    </row>
    <row r="1442" ht="15.75" customHeight="1">
      <c r="A1442" s="118"/>
      <c r="B1442" s="119"/>
      <c r="C1442" s="142"/>
      <c r="D1442" s="140"/>
      <c r="E1442" s="120"/>
      <c r="F1442" s="120"/>
      <c r="G1442" s="120"/>
      <c r="H1442" s="121"/>
      <c r="I1442" s="121"/>
      <c r="J1442" s="135"/>
      <c r="K1442" s="138"/>
      <c r="L1442" s="121"/>
      <c r="M1442" s="121"/>
      <c r="N1442" s="121"/>
      <c r="O1442" s="121"/>
      <c r="P1442" s="121"/>
      <c r="Q1442" s="135"/>
      <c r="R1442" s="138"/>
      <c r="S1442" s="121"/>
      <c r="T1442" s="121"/>
      <c r="U1442" s="121"/>
      <c r="V1442" s="121"/>
      <c r="W1442" s="121"/>
      <c r="X1442" s="121"/>
      <c r="Y1442" s="121"/>
    </row>
    <row r="1443" ht="15.75" customHeight="1">
      <c r="A1443" s="118"/>
      <c r="B1443" s="119"/>
      <c r="C1443" s="142"/>
      <c r="D1443" s="140"/>
      <c r="E1443" s="120"/>
      <c r="F1443" s="120"/>
      <c r="G1443" s="120"/>
      <c r="H1443" s="121"/>
      <c r="I1443" s="121"/>
      <c r="J1443" s="135"/>
      <c r="K1443" s="138"/>
      <c r="L1443" s="121"/>
      <c r="M1443" s="121"/>
      <c r="N1443" s="121"/>
      <c r="O1443" s="121"/>
      <c r="P1443" s="121"/>
      <c r="Q1443" s="135"/>
      <c r="R1443" s="138"/>
      <c r="S1443" s="121"/>
      <c r="T1443" s="121"/>
      <c r="U1443" s="121"/>
      <c r="V1443" s="121"/>
      <c r="W1443" s="121"/>
      <c r="X1443" s="121"/>
      <c r="Y1443" s="121"/>
    </row>
    <row r="1444" ht="15.75" customHeight="1">
      <c r="A1444" s="118"/>
      <c r="B1444" s="119"/>
      <c r="C1444" s="142"/>
      <c r="D1444" s="140"/>
      <c r="E1444" s="120"/>
      <c r="F1444" s="120"/>
      <c r="G1444" s="120"/>
      <c r="H1444" s="121"/>
      <c r="I1444" s="121"/>
      <c r="J1444" s="135"/>
      <c r="K1444" s="138"/>
      <c r="L1444" s="121"/>
      <c r="M1444" s="121"/>
      <c r="N1444" s="121"/>
      <c r="O1444" s="121"/>
      <c r="P1444" s="121"/>
      <c r="Q1444" s="135"/>
      <c r="R1444" s="138"/>
      <c r="S1444" s="121"/>
      <c r="T1444" s="121"/>
      <c r="U1444" s="121"/>
      <c r="V1444" s="121"/>
      <c r="W1444" s="121"/>
      <c r="X1444" s="121"/>
      <c r="Y1444" s="121"/>
    </row>
    <row r="1445" ht="15.75" customHeight="1">
      <c r="A1445" s="118"/>
      <c r="B1445" s="119"/>
      <c r="C1445" s="142"/>
      <c r="D1445" s="140"/>
      <c r="E1445" s="120"/>
      <c r="F1445" s="120"/>
      <c r="G1445" s="120"/>
      <c r="H1445" s="121"/>
      <c r="I1445" s="121"/>
      <c r="J1445" s="135"/>
      <c r="K1445" s="138"/>
      <c r="L1445" s="121"/>
      <c r="M1445" s="121"/>
      <c r="N1445" s="121"/>
      <c r="O1445" s="121"/>
      <c r="P1445" s="121"/>
      <c r="Q1445" s="135"/>
      <c r="R1445" s="138"/>
      <c r="S1445" s="121"/>
      <c r="T1445" s="121"/>
      <c r="U1445" s="121"/>
      <c r="V1445" s="121"/>
      <c r="W1445" s="121"/>
      <c r="X1445" s="121"/>
      <c r="Y1445" s="121"/>
    </row>
    <row r="1446" ht="15.75" customHeight="1">
      <c r="A1446" s="118"/>
      <c r="B1446" s="119"/>
      <c r="C1446" s="142"/>
      <c r="D1446" s="134"/>
      <c r="E1446" s="120"/>
      <c r="F1446" s="120"/>
      <c r="G1446" s="120"/>
      <c r="H1446" s="121"/>
      <c r="I1446" s="121"/>
      <c r="J1446" s="135"/>
      <c r="K1446" s="135"/>
      <c r="L1446" s="121"/>
      <c r="M1446" s="121"/>
      <c r="N1446" s="121"/>
      <c r="O1446" s="121"/>
      <c r="P1446" s="121"/>
      <c r="Q1446" s="135"/>
      <c r="R1446" s="135"/>
      <c r="S1446" s="121"/>
      <c r="T1446" s="121"/>
      <c r="U1446" s="121"/>
      <c r="V1446" s="121"/>
      <c r="W1446" s="121"/>
      <c r="X1446" s="121"/>
      <c r="Y1446" s="121"/>
    </row>
    <row r="1447" ht="15.75" customHeight="1">
      <c r="A1447" s="118"/>
      <c r="B1447" s="119"/>
      <c r="C1447" s="133"/>
      <c r="D1447" s="136"/>
      <c r="E1447" s="120"/>
      <c r="F1447" s="120"/>
      <c r="G1447" s="120"/>
      <c r="H1447" s="121"/>
      <c r="I1447" s="121"/>
      <c r="J1447" s="131"/>
      <c r="K1447" s="131"/>
      <c r="L1447" s="121"/>
      <c r="M1447" s="121"/>
      <c r="N1447" s="121"/>
      <c r="O1447" s="121"/>
      <c r="P1447" s="121"/>
      <c r="Q1447" s="131"/>
      <c r="R1447" s="131"/>
      <c r="S1447" s="121"/>
      <c r="T1447" s="121"/>
      <c r="U1447" s="121"/>
      <c r="V1447" s="121"/>
      <c r="W1447" s="121"/>
      <c r="X1447" s="121"/>
      <c r="Y1447" s="121"/>
    </row>
    <row r="1448" ht="15.75" customHeight="1">
      <c r="A1448" s="118"/>
      <c r="B1448" s="119"/>
      <c r="C1448" s="133"/>
      <c r="D1448" s="136"/>
      <c r="E1448" s="120"/>
      <c r="F1448" s="120"/>
      <c r="G1448" s="120"/>
      <c r="H1448" s="121"/>
      <c r="I1448" s="121"/>
      <c r="J1448" s="131"/>
      <c r="K1448" s="131"/>
      <c r="L1448" s="121"/>
      <c r="M1448" s="121"/>
      <c r="N1448" s="121"/>
      <c r="O1448" s="121"/>
      <c r="P1448" s="121"/>
      <c r="Q1448" s="131"/>
      <c r="R1448" s="131"/>
      <c r="S1448" s="121"/>
      <c r="T1448" s="121"/>
      <c r="U1448" s="121"/>
      <c r="V1448" s="121"/>
      <c r="W1448" s="121"/>
      <c r="X1448" s="121"/>
      <c r="Y1448" s="121"/>
    </row>
    <row r="1449" ht="15.75" customHeight="1">
      <c r="A1449" s="118"/>
      <c r="B1449" s="119"/>
      <c r="C1449" s="133"/>
      <c r="D1449" s="136"/>
      <c r="E1449" s="120"/>
      <c r="F1449" s="120"/>
      <c r="G1449" s="120"/>
      <c r="H1449" s="121"/>
      <c r="I1449" s="121"/>
      <c r="J1449" s="131"/>
      <c r="K1449" s="131"/>
      <c r="L1449" s="121"/>
      <c r="M1449" s="121"/>
      <c r="N1449" s="121"/>
      <c r="O1449" s="121"/>
      <c r="P1449" s="121"/>
      <c r="Q1449" s="131"/>
      <c r="R1449" s="131"/>
      <c r="S1449" s="121"/>
      <c r="T1449" s="121"/>
      <c r="U1449" s="121"/>
      <c r="V1449" s="121"/>
      <c r="W1449" s="121"/>
      <c r="X1449" s="121"/>
      <c r="Y1449" s="121"/>
    </row>
    <row r="1450" ht="15.75" customHeight="1">
      <c r="A1450" s="118"/>
      <c r="B1450" s="119"/>
      <c r="C1450" s="133"/>
      <c r="D1450" s="136"/>
      <c r="E1450" s="120"/>
      <c r="F1450" s="120"/>
      <c r="G1450" s="120"/>
      <c r="H1450" s="121"/>
      <c r="I1450" s="121"/>
      <c r="J1450" s="131"/>
      <c r="K1450" s="131"/>
      <c r="L1450" s="121"/>
      <c r="M1450" s="121"/>
      <c r="N1450" s="121"/>
      <c r="O1450" s="121"/>
      <c r="P1450" s="121"/>
      <c r="Q1450" s="131"/>
      <c r="R1450" s="131"/>
      <c r="S1450" s="121"/>
      <c r="T1450" s="121"/>
      <c r="U1450" s="121"/>
      <c r="V1450" s="121"/>
      <c r="W1450" s="121"/>
      <c r="X1450" s="121"/>
      <c r="Y1450" s="121"/>
    </row>
    <row r="1451" ht="15.75" customHeight="1">
      <c r="A1451" s="118"/>
      <c r="B1451" s="119"/>
      <c r="C1451" s="133"/>
      <c r="D1451" s="136"/>
      <c r="E1451" s="120"/>
      <c r="F1451" s="120"/>
      <c r="G1451" s="120"/>
      <c r="H1451" s="121"/>
      <c r="I1451" s="121"/>
      <c r="J1451" s="131"/>
      <c r="K1451" s="131"/>
      <c r="L1451" s="121"/>
      <c r="M1451" s="121"/>
      <c r="N1451" s="121"/>
      <c r="O1451" s="121"/>
      <c r="P1451" s="121"/>
      <c r="Q1451" s="131"/>
      <c r="R1451" s="131"/>
      <c r="S1451" s="121"/>
      <c r="T1451" s="121"/>
      <c r="U1451" s="121"/>
      <c r="V1451" s="121"/>
      <c r="W1451" s="121"/>
      <c r="X1451" s="121"/>
      <c r="Y1451" s="121"/>
    </row>
    <row r="1452" ht="15.75" customHeight="1">
      <c r="A1452" s="118"/>
      <c r="B1452" s="119"/>
      <c r="C1452" s="133"/>
      <c r="D1452" s="136"/>
      <c r="E1452" s="120"/>
      <c r="F1452" s="120"/>
      <c r="G1452" s="120"/>
      <c r="H1452" s="121"/>
      <c r="I1452" s="121"/>
      <c r="J1452" s="131"/>
      <c r="K1452" s="131"/>
      <c r="L1452" s="121"/>
      <c r="M1452" s="121"/>
      <c r="N1452" s="121"/>
      <c r="O1452" s="121"/>
      <c r="P1452" s="121"/>
      <c r="Q1452" s="131"/>
      <c r="R1452" s="131"/>
      <c r="S1452" s="121"/>
      <c r="T1452" s="121"/>
      <c r="U1452" s="121"/>
      <c r="V1452" s="121"/>
      <c r="W1452" s="121"/>
      <c r="X1452" s="121"/>
      <c r="Y1452" s="121"/>
    </row>
    <row r="1453" ht="15.75" customHeight="1">
      <c r="A1453" s="118"/>
      <c r="B1453" s="119"/>
      <c r="C1453" s="133"/>
      <c r="D1453" s="136"/>
      <c r="E1453" s="120"/>
      <c r="F1453" s="120"/>
      <c r="G1453" s="120"/>
      <c r="H1453" s="121"/>
      <c r="I1453" s="121"/>
      <c r="J1453" s="131"/>
      <c r="K1453" s="131"/>
      <c r="L1453" s="121"/>
      <c r="M1453" s="121"/>
      <c r="N1453" s="121"/>
      <c r="O1453" s="121"/>
      <c r="P1453" s="121"/>
      <c r="Q1453" s="131"/>
      <c r="R1453" s="131"/>
      <c r="S1453" s="121"/>
      <c r="T1453" s="121"/>
      <c r="U1453" s="121"/>
      <c r="V1453" s="121"/>
      <c r="W1453" s="121"/>
      <c r="X1453" s="121"/>
      <c r="Y1453" s="121"/>
    </row>
    <row r="1454" ht="15.75" customHeight="1">
      <c r="A1454" s="118"/>
      <c r="B1454" s="119"/>
      <c r="C1454" s="133"/>
      <c r="D1454" s="136"/>
      <c r="E1454" s="120"/>
      <c r="F1454" s="120"/>
      <c r="G1454" s="120"/>
      <c r="H1454" s="121"/>
      <c r="I1454" s="121"/>
      <c r="J1454" s="131"/>
      <c r="K1454" s="131"/>
      <c r="L1454" s="121"/>
      <c r="M1454" s="121"/>
      <c r="N1454" s="121"/>
      <c r="O1454" s="121"/>
      <c r="P1454" s="121"/>
      <c r="Q1454" s="131"/>
      <c r="R1454" s="131"/>
      <c r="S1454" s="121"/>
      <c r="T1454" s="121"/>
      <c r="U1454" s="121"/>
      <c r="V1454" s="121"/>
      <c r="W1454" s="121"/>
      <c r="X1454" s="121"/>
      <c r="Y1454" s="121"/>
    </row>
    <row r="1455" ht="15.75" customHeight="1">
      <c r="A1455" s="118"/>
      <c r="B1455" s="119"/>
      <c r="C1455" s="133"/>
      <c r="D1455" s="136"/>
      <c r="E1455" s="120"/>
      <c r="F1455" s="120"/>
      <c r="G1455" s="120"/>
      <c r="H1455" s="121"/>
      <c r="I1455" s="121"/>
      <c r="J1455" s="131"/>
      <c r="K1455" s="131"/>
      <c r="L1455" s="121"/>
      <c r="M1455" s="121"/>
      <c r="N1455" s="121"/>
      <c r="O1455" s="121"/>
      <c r="P1455" s="121"/>
      <c r="Q1455" s="131"/>
      <c r="R1455" s="131"/>
      <c r="S1455" s="121"/>
      <c r="T1455" s="121"/>
      <c r="U1455" s="121"/>
      <c r="V1455" s="121"/>
      <c r="W1455" s="121"/>
      <c r="X1455" s="121"/>
      <c r="Y1455" s="121"/>
    </row>
    <row r="1456" ht="15.75" customHeight="1">
      <c r="A1456" s="118"/>
      <c r="B1456" s="119"/>
      <c r="C1456" s="133"/>
      <c r="D1456" s="136"/>
      <c r="E1456" s="120"/>
      <c r="F1456" s="120"/>
      <c r="G1456" s="120"/>
      <c r="H1456" s="121"/>
      <c r="I1456" s="121"/>
      <c r="J1456" s="131"/>
      <c r="K1456" s="131"/>
      <c r="L1456" s="121"/>
      <c r="M1456" s="121"/>
      <c r="N1456" s="121"/>
      <c r="O1456" s="121"/>
      <c r="P1456" s="121"/>
      <c r="Q1456" s="131"/>
      <c r="R1456" s="131"/>
      <c r="S1456" s="121"/>
      <c r="T1456" s="121"/>
      <c r="U1456" s="121"/>
      <c r="V1456" s="121"/>
      <c r="W1456" s="121"/>
      <c r="X1456" s="121"/>
      <c r="Y1456" s="121"/>
    </row>
    <row r="1457" ht="15.75" customHeight="1">
      <c r="A1457" s="118"/>
      <c r="B1457" s="119"/>
      <c r="C1457" s="133"/>
      <c r="D1457" s="136"/>
      <c r="E1457" s="120"/>
      <c r="F1457" s="120"/>
      <c r="G1457" s="120"/>
      <c r="H1457" s="121"/>
      <c r="I1457" s="121"/>
      <c r="J1457" s="131"/>
      <c r="K1457" s="131"/>
      <c r="L1457" s="121"/>
      <c r="M1457" s="121"/>
      <c r="N1457" s="121"/>
      <c r="O1457" s="121"/>
      <c r="P1457" s="121"/>
      <c r="Q1457" s="131"/>
      <c r="R1457" s="131"/>
      <c r="S1457" s="121"/>
      <c r="T1457" s="121"/>
      <c r="U1457" s="121"/>
      <c r="V1457" s="121"/>
      <c r="W1457" s="121"/>
      <c r="X1457" s="121"/>
      <c r="Y1457" s="121"/>
    </row>
    <row r="1458" ht="15.75" customHeight="1">
      <c r="A1458" s="118"/>
      <c r="B1458" s="119"/>
      <c r="C1458" s="133"/>
      <c r="D1458" s="136"/>
      <c r="E1458" s="120"/>
      <c r="F1458" s="120"/>
      <c r="G1458" s="120"/>
      <c r="H1458" s="121"/>
      <c r="I1458" s="121"/>
      <c r="J1458" s="131"/>
      <c r="K1458" s="131"/>
      <c r="L1458" s="121"/>
      <c r="M1458" s="121"/>
      <c r="N1458" s="121"/>
      <c r="O1458" s="121"/>
      <c r="P1458" s="121"/>
      <c r="Q1458" s="131"/>
      <c r="R1458" s="131"/>
      <c r="S1458" s="121"/>
      <c r="T1458" s="121"/>
      <c r="U1458" s="121"/>
      <c r="V1458" s="121"/>
      <c r="W1458" s="121"/>
      <c r="X1458" s="121"/>
      <c r="Y1458" s="121"/>
    </row>
    <row r="1459" ht="15.75" customHeight="1">
      <c r="A1459" s="118"/>
      <c r="B1459" s="119"/>
      <c r="C1459" s="133"/>
      <c r="D1459" s="136"/>
      <c r="E1459" s="120"/>
      <c r="F1459" s="120"/>
      <c r="G1459" s="120"/>
      <c r="H1459" s="121"/>
      <c r="I1459" s="121"/>
      <c r="J1459" s="131"/>
      <c r="K1459" s="131"/>
      <c r="L1459" s="121"/>
      <c r="M1459" s="121"/>
      <c r="N1459" s="121"/>
      <c r="O1459" s="121"/>
      <c r="P1459" s="121"/>
      <c r="Q1459" s="131"/>
      <c r="R1459" s="131"/>
      <c r="S1459" s="121"/>
      <c r="T1459" s="121"/>
      <c r="U1459" s="121"/>
      <c r="V1459" s="121"/>
      <c r="W1459" s="121"/>
      <c r="X1459" s="121"/>
      <c r="Y1459" s="121"/>
    </row>
    <row r="1460" ht="15.75" customHeight="1">
      <c r="A1460" s="118"/>
      <c r="B1460" s="119"/>
      <c r="C1460" s="133"/>
      <c r="D1460" s="136"/>
      <c r="E1460" s="120"/>
      <c r="F1460" s="120"/>
      <c r="G1460" s="120"/>
      <c r="H1460" s="121"/>
      <c r="I1460" s="121"/>
      <c r="J1460" s="131"/>
      <c r="K1460" s="131"/>
      <c r="L1460" s="121"/>
      <c r="M1460" s="121"/>
      <c r="N1460" s="121"/>
      <c r="O1460" s="121"/>
      <c r="P1460" s="121"/>
      <c r="Q1460" s="131"/>
      <c r="R1460" s="131"/>
      <c r="S1460" s="121"/>
      <c r="T1460" s="121"/>
      <c r="U1460" s="121"/>
      <c r="V1460" s="121"/>
      <c r="W1460" s="121"/>
      <c r="X1460" s="121"/>
      <c r="Y1460" s="121"/>
    </row>
    <row r="1461" ht="15.75" customHeight="1">
      <c r="A1461" s="118"/>
      <c r="B1461" s="119"/>
      <c r="C1461" s="133"/>
      <c r="D1461" s="136"/>
      <c r="E1461" s="120"/>
      <c r="F1461" s="120"/>
      <c r="G1461" s="120"/>
      <c r="H1461" s="121"/>
      <c r="I1461" s="121"/>
      <c r="J1461" s="131"/>
      <c r="K1461" s="131"/>
      <c r="L1461" s="121"/>
      <c r="M1461" s="121"/>
      <c r="N1461" s="121"/>
      <c r="O1461" s="121"/>
      <c r="P1461" s="121"/>
      <c r="Q1461" s="131"/>
      <c r="R1461" s="131"/>
      <c r="S1461" s="121"/>
      <c r="T1461" s="121"/>
      <c r="U1461" s="121"/>
      <c r="V1461" s="121"/>
      <c r="W1461" s="121"/>
      <c r="X1461" s="121"/>
      <c r="Y1461" s="121"/>
    </row>
    <row r="1462" ht="15.75" customHeight="1">
      <c r="A1462" s="118"/>
      <c r="B1462" s="119"/>
      <c r="C1462" s="133"/>
      <c r="D1462" s="136"/>
      <c r="E1462" s="120"/>
      <c r="F1462" s="120"/>
      <c r="G1462" s="120"/>
      <c r="H1462" s="121"/>
      <c r="I1462" s="121"/>
      <c r="J1462" s="131"/>
      <c r="K1462" s="131"/>
      <c r="L1462" s="121"/>
      <c r="M1462" s="121"/>
      <c r="N1462" s="121"/>
      <c r="O1462" s="121"/>
      <c r="P1462" s="121"/>
      <c r="Q1462" s="131"/>
      <c r="R1462" s="131"/>
      <c r="S1462" s="121"/>
      <c r="T1462" s="121"/>
      <c r="U1462" s="121"/>
      <c r="V1462" s="121"/>
      <c r="W1462" s="121"/>
      <c r="X1462" s="121"/>
      <c r="Y1462" s="121"/>
    </row>
    <row r="1463" ht="15.75" customHeight="1">
      <c r="A1463" s="118"/>
      <c r="B1463" s="119"/>
      <c r="C1463" s="133"/>
      <c r="D1463" s="136"/>
      <c r="E1463" s="120"/>
      <c r="F1463" s="120"/>
      <c r="G1463" s="120"/>
      <c r="H1463" s="121"/>
      <c r="I1463" s="121"/>
      <c r="J1463" s="131"/>
      <c r="K1463" s="131"/>
      <c r="L1463" s="121"/>
      <c r="M1463" s="121"/>
      <c r="N1463" s="121"/>
      <c r="O1463" s="121"/>
      <c r="P1463" s="121"/>
      <c r="Q1463" s="131"/>
      <c r="R1463" s="131"/>
      <c r="S1463" s="121"/>
      <c r="T1463" s="121"/>
      <c r="U1463" s="121"/>
      <c r="V1463" s="121"/>
      <c r="W1463" s="121"/>
      <c r="X1463" s="121"/>
      <c r="Y1463" s="121"/>
    </row>
    <row r="1464" ht="15.75" customHeight="1">
      <c r="A1464" s="118"/>
      <c r="B1464" s="119"/>
      <c r="C1464" s="133"/>
      <c r="D1464" s="136"/>
      <c r="E1464" s="120"/>
      <c r="F1464" s="120"/>
      <c r="G1464" s="120"/>
      <c r="H1464" s="121"/>
      <c r="I1464" s="121"/>
      <c r="J1464" s="131"/>
      <c r="K1464" s="131"/>
      <c r="L1464" s="121"/>
      <c r="M1464" s="121"/>
      <c r="N1464" s="121"/>
      <c r="O1464" s="121"/>
      <c r="P1464" s="121"/>
      <c r="Q1464" s="131"/>
      <c r="R1464" s="131"/>
      <c r="S1464" s="121"/>
      <c r="T1464" s="121"/>
      <c r="U1464" s="121"/>
      <c r="V1464" s="121"/>
      <c r="W1464" s="121"/>
      <c r="X1464" s="121"/>
      <c r="Y1464" s="121"/>
    </row>
    <row r="1465" ht="15.75" customHeight="1">
      <c r="A1465" s="118"/>
      <c r="B1465" s="119"/>
      <c r="C1465" s="133"/>
      <c r="D1465" s="136"/>
      <c r="E1465" s="120"/>
      <c r="F1465" s="120"/>
      <c r="G1465" s="120"/>
      <c r="H1465" s="121"/>
      <c r="I1465" s="121"/>
      <c r="J1465" s="131"/>
      <c r="K1465" s="131"/>
      <c r="L1465" s="121"/>
      <c r="M1465" s="121"/>
      <c r="N1465" s="121"/>
      <c r="O1465" s="121"/>
      <c r="P1465" s="121"/>
      <c r="Q1465" s="131"/>
      <c r="R1465" s="131"/>
      <c r="S1465" s="121"/>
      <c r="T1465" s="121"/>
      <c r="U1465" s="121"/>
      <c r="V1465" s="121"/>
      <c r="W1465" s="121"/>
      <c r="X1465" s="121"/>
      <c r="Y1465" s="121"/>
    </row>
    <row r="1466" ht="15.75" customHeight="1">
      <c r="A1466" s="118"/>
      <c r="B1466" s="119"/>
      <c r="C1466" s="133"/>
      <c r="D1466" s="136"/>
      <c r="E1466" s="120"/>
      <c r="F1466" s="120"/>
      <c r="G1466" s="120"/>
      <c r="H1466" s="121"/>
      <c r="I1466" s="121"/>
      <c r="J1466" s="131"/>
      <c r="K1466" s="131"/>
      <c r="L1466" s="121"/>
      <c r="M1466" s="121"/>
      <c r="N1466" s="121"/>
      <c r="O1466" s="121"/>
      <c r="P1466" s="121"/>
      <c r="Q1466" s="131"/>
      <c r="R1466" s="131"/>
      <c r="S1466" s="121"/>
      <c r="T1466" s="121"/>
      <c r="U1466" s="121"/>
      <c r="V1466" s="121"/>
      <c r="W1466" s="121"/>
      <c r="X1466" s="121"/>
      <c r="Y1466" s="121"/>
    </row>
    <row r="1467" ht="15.75" customHeight="1">
      <c r="A1467" s="118"/>
      <c r="B1467" s="119"/>
      <c r="C1467" s="133"/>
      <c r="D1467" s="136"/>
      <c r="E1467" s="120"/>
      <c r="F1467" s="120"/>
      <c r="G1467" s="120"/>
      <c r="H1467" s="121"/>
      <c r="I1467" s="121"/>
      <c r="J1467" s="131"/>
      <c r="K1467" s="131"/>
      <c r="L1467" s="121"/>
      <c r="M1467" s="121"/>
      <c r="N1467" s="121"/>
      <c r="O1467" s="121"/>
      <c r="P1467" s="121"/>
      <c r="Q1467" s="131"/>
      <c r="R1467" s="131"/>
      <c r="S1467" s="121"/>
      <c r="T1467" s="121"/>
      <c r="U1467" s="121"/>
      <c r="V1467" s="121"/>
      <c r="W1467" s="121"/>
      <c r="X1467" s="121"/>
      <c r="Y1467" s="121"/>
    </row>
    <row r="1468" ht="15.75" customHeight="1">
      <c r="A1468" s="118"/>
      <c r="B1468" s="119"/>
      <c r="C1468" s="133"/>
      <c r="D1468" s="136"/>
      <c r="E1468" s="120"/>
      <c r="F1468" s="120"/>
      <c r="G1468" s="120"/>
      <c r="H1468" s="121"/>
      <c r="I1468" s="121"/>
      <c r="J1468" s="131"/>
      <c r="K1468" s="131"/>
      <c r="L1468" s="121"/>
      <c r="M1468" s="121"/>
      <c r="N1468" s="121"/>
      <c r="O1468" s="121"/>
      <c r="P1468" s="121"/>
      <c r="Q1468" s="131"/>
      <c r="R1468" s="131"/>
      <c r="S1468" s="121"/>
      <c r="T1468" s="121"/>
      <c r="U1468" s="121"/>
      <c r="V1468" s="121"/>
      <c r="W1468" s="121"/>
      <c r="X1468" s="121"/>
      <c r="Y1468" s="121"/>
    </row>
    <row r="1469" ht="15.75" customHeight="1">
      <c r="A1469" s="118"/>
      <c r="B1469" s="119"/>
      <c r="C1469" s="133"/>
      <c r="D1469" s="136"/>
      <c r="E1469" s="120"/>
      <c r="F1469" s="120"/>
      <c r="G1469" s="120"/>
      <c r="H1469" s="121"/>
      <c r="I1469" s="121"/>
      <c r="J1469" s="131"/>
      <c r="K1469" s="131"/>
      <c r="L1469" s="121"/>
      <c r="M1469" s="121"/>
      <c r="N1469" s="121"/>
      <c r="O1469" s="121"/>
      <c r="P1469" s="121"/>
      <c r="Q1469" s="131"/>
      <c r="R1469" s="131"/>
      <c r="S1469" s="121"/>
      <c r="T1469" s="121"/>
      <c r="U1469" s="121"/>
      <c r="V1469" s="121"/>
      <c r="W1469" s="121"/>
      <c r="X1469" s="121"/>
      <c r="Y1469" s="121"/>
    </row>
    <row r="1470" ht="15.75" customHeight="1">
      <c r="A1470" s="118"/>
      <c r="B1470" s="119"/>
      <c r="C1470" s="133"/>
      <c r="D1470" s="136"/>
      <c r="E1470" s="120"/>
      <c r="F1470" s="120"/>
      <c r="G1470" s="120"/>
      <c r="H1470" s="121"/>
      <c r="I1470" s="121"/>
      <c r="J1470" s="131"/>
      <c r="K1470" s="131"/>
      <c r="L1470" s="121"/>
      <c r="M1470" s="121"/>
      <c r="N1470" s="121"/>
      <c r="O1470" s="121"/>
      <c r="P1470" s="121"/>
      <c r="Q1470" s="131"/>
      <c r="R1470" s="131"/>
      <c r="S1470" s="121"/>
      <c r="T1470" s="121"/>
      <c r="U1470" s="121"/>
      <c r="V1470" s="121"/>
      <c r="W1470" s="121"/>
      <c r="X1470" s="121"/>
      <c r="Y1470" s="121"/>
    </row>
    <row r="1471" ht="15.75" customHeight="1">
      <c r="A1471" s="118"/>
      <c r="B1471" s="119"/>
      <c r="C1471" s="133"/>
      <c r="D1471" s="136"/>
      <c r="E1471" s="120"/>
      <c r="F1471" s="120"/>
      <c r="G1471" s="120"/>
      <c r="H1471" s="121"/>
      <c r="I1471" s="121"/>
      <c r="J1471" s="131"/>
      <c r="K1471" s="131"/>
      <c r="L1471" s="121"/>
      <c r="M1471" s="121"/>
      <c r="N1471" s="121"/>
      <c r="O1471" s="121"/>
      <c r="P1471" s="121"/>
      <c r="Q1471" s="131"/>
      <c r="R1471" s="131"/>
      <c r="S1471" s="121"/>
      <c r="T1471" s="121"/>
      <c r="U1471" s="121"/>
      <c r="V1471" s="121"/>
      <c r="W1471" s="121"/>
      <c r="X1471" s="121"/>
      <c r="Y1471" s="121"/>
    </row>
    <row r="1472" ht="15.75" customHeight="1">
      <c r="A1472" s="118"/>
      <c r="B1472" s="119"/>
      <c r="C1472" s="133"/>
      <c r="D1472" s="136"/>
      <c r="E1472" s="120"/>
      <c r="F1472" s="120"/>
      <c r="G1472" s="120"/>
      <c r="H1472" s="121"/>
      <c r="I1472" s="121"/>
      <c r="J1472" s="131"/>
      <c r="K1472" s="131"/>
      <c r="L1472" s="121"/>
      <c r="M1472" s="121"/>
      <c r="N1472" s="121"/>
      <c r="O1472" s="121"/>
      <c r="P1472" s="121"/>
      <c r="Q1472" s="131"/>
      <c r="R1472" s="131"/>
      <c r="S1472" s="121"/>
      <c r="T1472" s="121"/>
      <c r="U1472" s="121"/>
      <c r="V1472" s="121"/>
      <c r="W1472" s="121"/>
      <c r="X1472" s="121"/>
      <c r="Y1472" s="121"/>
    </row>
    <row r="1473" ht="15.75" customHeight="1">
      <c r="A1473" s="118"/>
      <c r="B1473" s="119"/>
      <c r="C1473" s="133"/>
      <c r="D1473" s="136"/>
      <c r="E1473" s="120"/>
      <c r="F1473" s="120"/>
      <c r="G1473" s="120"/>
      <c r="H1473" s="121"/>
      <c r="I1473" s="121"/>
      <c r="J1473" s="131"/>
      <c r="K1473" s="131"/>
      <c r="L1473" s="121"/>
      <c r="M1473" s="121"/>
      <c r="N1473" s="121"/>
      <c r="O1473" s="121"/>
      <c r="P1473" s="121"/>
      <c r="Q1473" s="131"/>
      <c r="R1473" s="131"/>
      <c r="S1473" s="121"/>
      <c r="T1473" s="121"/>
      <c r="U1473" s="121"/>
      <c r="V1473" s="121"/>
      <c r="W1473" s="121"/>
      <c r="X1473" s="121"/>
      <c r="Y1473" s="121"/>
    </row>
    <row r="1474" ht="15.75" customHeight="1">
      <c r="A1474" s="118"/>
      <c r="B1474" s="119"/>
      <c r="C1474" s="133"/>
      <c r="D1474" s="136"/>
      <c r="E1474" s="120"/>
      <c r="F1474" s="120"/>
      <c r="G1474" s="120"/>
      <c r="H1474" s="121"/>
      <c r="I1474" s="121"/>
      <c r="J1474" s="131"/>
      <c r="K1474" s="131"/>
      <c r="L1474" s="121"/>
      <c r="M1474" s="121"/>
      <c r="N1474" s="121"/>
      <c r="O1474" s="121"/>
      <c r="P1474" s="121"/>
      <c r="Q1474" s="131"/>
      <c r="R1474" s="131"/>
      <c r="S1474" s="121"/>
      <c r="T1474" s="121"/>
      <c r="U1474" s="121"/>
      <c r="V1474" s="121"/>
      <c r="W1474" s="121"/>
      <c r="X1474" s="121"/>
      <c r="Y1474" s="121"/>
    </row>
    <row r="1475" ht="15.75" customHeight="1">
      <c r="A1475" s="118"/>
      <c r="B1475" s="119"/>
      <c r="C1475" s="133"/>
      <c r="D1475" s="136"/>
      <c r="E1475" s="120"/>
      <c r="F1475" s="120"/>
      <c r="G1475" s="120"/>
      <c r="H1475" s="121"/>
      <c r="I1475" s="121"/>
      <c r="J1475" s="131"/>
      <c r="K1475" s="131"/>
      <c r="L1475" s="121"/>
      <c r="M1475" s="121"/>
      <c r="N1475" s="121"/>
      <c r="O1475" s="121"/>
      <c r="P1475" s="121"/>
      <c r="Q1475" s="131"/>
      <c r="R1475" s="131"/>
      <c r="S1475" s="121"/>
      <c r="T1475" s="121"/>
      <c r="U1475" s="121"/>
      <c r="V1475" s="121"/>
      <c r="W1475" s="121"/>
      <c r="X1475" s="121"/>
      <c r="Y1475" s="121"/>
    </row>
    <row r="1476" ht="15.75" customHeight="1">
      <c r="A1476" s="118"/>
      <c r="B1476" s="119"/>
      <c r="C1476" s="133"/>
      <c r="D1476" s="136"/>
      <c r="E1476" s="120"/>
      <c r="F1476" s="120"/>
      <c r="G1476" s="120"/>
      <c r="H1476" s="121"/>
      <c r="I1476" s="121"/>
      <c r="J1476" s="131"/>
      <c r="K1476" s="131"/>
      <c r="L1476" s="121"/>
      <c r="M1476" s="121"/>
      <c r="N1476" s="121"/>
      <c r="O1476" s="121"/>
      <c r="P1476" s="121"/>
      <c r="Q1476" s="131"/>
      <c r="R1476" s="131"/>
      <c r="S1476" s="121"/>
      <c r="T1476" s="121"/>
      <c r="U1476" s="121"/>
      <c r="V1476" s="121"/>
      <c r="W1476" s="121"/>
      <c r="X1476" s="121"/>
      <c r="Y1476" s="121"/>
    </row>
    <row r="1477" ht="15.75" customHeight="1">
      <c r="A1477" s="118"/>
      <c r="B1477" s="119"/>
      <c r="C1477" s="133"/>
      <c r="D1477" s="136"/>
      <c r="E1477" s="120"/>
      <c r="F1477" s="120"/>
      <c r="G1477" s="120"/>
      <c r="H1477" s="121"/>
      <c r="I1477" s="121"/>
      <c r="J1477" s="131"/>
      <c r="K1477" s="131"/>
      <c r="L1477" s="121"/>
      <c r="M1477" s="121"/>
      <c r="N1477" s="121"/>
      <c r="O1477" s="121"/>
      <c r="P1477" s="121"/>
      <c r="Q1477" s="131"/>
      <c r="R1477" s="131"/>
      <c r="S1477" s="121"/>
      <c r="T1477" s="121"/>
      <c r="U1477" s="121"/>
      <c r="V1477" s="121"/>
      <c r="W1477" s="121"/>
      <c r="X1477" s="121"/>
      <c r="Y1477" s="121"/>
    </row>
    <row r="1478" ht="15.75" customHeight="1">
      <c r="A1478" s="118"/>
      <c r="B1478" s="119"/>
      <c r="C1478" s="133"/>
      <c r="D1478" s="136"/>
      <c r="E1478" s="120"/>
      <c r="F1478" s="120"/>
      <c r="G1478" s="120"/>
      <c r="H1478" s="121"/>
      <c r="I1478" s="121"/>
      <c r="J1478" s="131"/>
      <c r="K1478" s="131"/>
      <c r="L1478" s="121"/>
      <c r="M1478" s="121"/>
      <c r="N1478" s="121"/>
      <c r="O1478" s="121"/>
      <c r="P1478" s="121"/>
      <c r="Q1478" s="131"/>
      <c r="R1478" s="131"/>
      <c r="S1478" s="121"/>
      <c r="T1478" s="121"/>
      <c r="U1478" s="121"/>
      <c r="V1478" s="121"/>
      <c r="W1478" s="121"/>
      <c r="X1478" s="121"/>
      <c r="Y1478" s="121"/>
    </row>
    <row r="1479" ht="15.75" customHeight="1">
      <c r="A1479" s="118"/>
      <c r="B1479" s="119"/>
      <c r="C1479" s="133"/>
      <c r="D1479" s="136"/>
      <c r="E1479" s="120"/>
      <c r="F1479" s="120"/>
      <c r="G1479" s="120"/>
      <c r="H1479" s="121"/>
      <c r="I1479" s="121"/>
      <c r="J1479" s="131"/>
      <c r="K1479" s="131"/>
      <c r="L1479" s="121"/>
      <c r="M1479" s="121"/>
      <c r="N1479" s="121"/>
      <c r="O1479" s="121"/>
      <c r="P1479" s="121"/>
      <c r="Q1479" s="131"/>
      <c r="R1479" s="131"/>
      <c r="S1479" s="121"/>
      <c r="T1479" s="121"/>
      <c r="U1479" s="121"/>
      <c r="V1479" s="121"/>
      <c r="W1479" s="121"/>
      <c r="X1479" s="121"/>
      <c r="Y1479" s="121"/>
    </row>
    <row r="1480" ht="15.75" customHeight="1">
      <c r="A1480" s="118"/>
      <c r="B1480" s="119"/>
      <c r="C1480" s="133"/>
      <c r="D1480" s="136"/>
      <c r="E1480" s="120"/>
      <c r="F1480" s="120"/>
      <c r="G1480" s="120"/>
      <c r="H1480" s="121"/>
      <c r="I1480" s="121"/>
      <c r="J1480" s="131"/>
      <c r="K1480" s="131"/>
      <c r="L1480" s="121"/>
      <c r="M1480" s="121"/>
      <c r="N1480" s="121"/>
      <c r="O1480" s="121"/>
      <c r="P1480" s="121"/>
      <c r="Q1480" s="131"/>
      <c r="R1480" s="131"/>
      <c r="S1480" s="121"/>
      <c r="T1480" s="121"/>
      <c r="U1480" s="121"/>
      <c r="V1480" s="121"/>
      <c r="W1480" s="121"/>
      <c r="X1480" s="121"/>
      <c r="Y1480" s="121"/>
    </row>
    <row r="1481" ht="15.75" customHeight="1">
      <c r="A1481" s="118"/>
      <c r="B1481" s="119"/>
      <c r="C1481" s="133"/>
      <c r="D1481" s="136"/>
      <c r="E1481" s="120"/>
      <c r="F1481" s="120"/>
      <c r="G1481" s="120"/>
      <c r="H1481" s="121"/>
      <c r="I1481" s="121"/>
      <c r="J1481" s="131"/>
      <c r="K1481" s="131"/>
      <c r="L1481" s="121"/>
      <c r="M1481" s="121"/>
      <c r="N1481" s="121"/>
      <c r="O1481" s="121"/>
      <c r="P1481" s="121"/>
      <c r="Q1481" s="131"/>
      <c r="R1481" s="131"/>
      <c r="S1481" s="121"/>
      <c r="T1481" s="121"/>
      <c r="U1481" s="121"/>
      <c r="V1481" s="121"/>
      <c r="W1481" s="121"/>
      <c r="X1481" s="121"/>
      <c r="Y1481" s="121"/>
    </row>
    <row r="1482" ht="15.75" customHeight="1">
      <c r="A1482" s="118"/>
      <c r="B1482" s="119"/>
      <c r="C1482" s="133"/>
      <c r="D1482" s="136"/>
      <c r="E1482" s="120"/>
      <c r="F1482" s="120"/>
      <c r="G1482" s="120"/>
      <c r="H1482" s="121"/>
      <c r="I1482" s="121"/>
      <c r="J1482" s="131"/>
      <c r="K1482" s="131"/>
      <c r="L1482" s="121"/>
      <c r="M1482" s="121"/>
      <c r="N1482" s="121"/>
      <c r="O1482" s="121"/>
      <c r="P1482" s="121"/>
      <c r="Q1482" s="131"/>
      <c r="R1482" s="131"/>
      <c r="S1482" s="121"/>
      <c r="T1482" s="121"/>
      <c r="U1482" s="121"/>
      <c r="V1482" s="121"/>
      <c r="W1482" s="121"/>
      <c r="X1482" s="121"/>
      <c r="Y1482" s="121"/>
    </row>
    <row r="1483" ht="15.75" customHeight="1">
      <c r="A1483" s="118"/>
      <c r="B1483" s="119"/>
      <c r="C1483" s="133"/>
      <c r="D1483" s="136"/>
      <c r="E1483" s="120"/>
      <c r="F1483" s="120"/>
      <c r="G1483" s="120"/>
      <c r="H1483" s="121"/>
      <c r="I1483" s="121"/>
      <c r="J1483" s="131"/>
      <c r="K1483" s="131"/>
      <c r="L1483" s="121"/>
      <c r="M1483" s="121"/>
      <c r="N1483" s="121"/>
      <c r="O1483" s="121"/>
      <c r="P1483" s="121"/>
      <c r="Q1483" s="131"/>
      <c r="R1483" s="131"/>
      <c r="S1483" s="121"/>
      <c r="T1483" s="121"/>
      <c r="U1483" s="121"/>
      <c r="V1483" s="121"/>
      <c r="W1483" s="121"/>
      <c r="X1483" s="121"/>
      <c r="Y1483" s="121"/>
    </row>
    <row r="1484" ht="15.75" customHeight="1">
      <c r="A1484" s="118"/>
      <c r="B1484" s="119"/>
      <c r="C1484" s="133"/>
      <c r="D1484" s="136"/>
      <c r="E1484" s="120"/>
      <c r="F1484" s="120"/>
      <c r="G1484" s="120"/>
      <c r="H1484" s="121"/>
      <c r="I1484" s="121"/>
      <c r="J1484" s="131"/>
      <c r="K1484" s="131"/>
      <c r="L1484" s="121"/>
      <c r="M1484" s="121"/>
      <c r="N1484" s="121"/>
      <c r="O1484" s="121"/>
      <c r="P1484" s="121"/>
      <c r="Q1484" s="131"/>
      <c r="R1484" s="131"/>
      <c r="S1484" s="121"/>
      <c r="T1484" s="121"/>
      <c r="U1484" s="121"/>
      <c r="V1484" s="121"/>
      <c r="W1484" s="121"/>
      <c r="X1484" s="121"/>
      <c r="Y1484" s="121"/>
    </row>
    <row r="1485" ht="15.75" customHeight="1">
      <c r="A1485" s="118"/>
      <c r="B1485" s="119"/>
      <c r="C1485" s="133"/>
      <c r="D1485" s="136"/>
      <c r="E1485" s="120"/>
      <c r="F1485" s="120"/>
      <c r="G1485" s="120"/>
      <c r="H1485" s="121"/>
      <c r="I1485" s="121"/>
      <c r="J1485" s="131"/>
      <c r="K1485" s="131"/>
      <c r="L1485" s="121"/>
      <c r="M1485" s="121"/>
      <c r="N1485" s="121"/>
      <c r="O1485" s="121"/>
      <c r="P1485" s="121"/>
      <c r="Q1485" s="131"/>
      <c r="R1485" s="131"/>
      <c r="S1485" s="121"/>
      <c r="T1485" s="121"/>
      <c r="U1485" s="121"/>
      <c r="V1485" s="121"/>
      <c r="W1485" s="121"/>
      <c r="X1485" s="121"/>
      <c r="Y1485" s="121"/>
    </row>
    <row r="1486" ht="15.75" customHeight="1">
      <c r="A1486" s="118"/>
      <c r="B1486" s="119"/>
      <c r="C1486" s="133"/>
      <c r="D1486" s="136"/>
      <c r="E1486" s="120"/>
      <c r="F1486" s="120"/>
      <c r="G1486" s="120"/>
      <c r="H1486" s="121"/>
      <c r="I1486" s="121"/>
      <c r="J1486" s="131"/>
      <c r="K1486" s="131"/>
      <c r="L1486" s="121"/>
      <c r="M1486" s="121"/>
      <c r="N1486" s="121"/>
      <c r="O1486" s="121"/>
      <c r="P1486" s="121"/>
      <c r="Q1486" s="131"/>
      <c r="R1486" s="131"/>
      <c r="S1486" s="121"/>
      <c r="T1486" s="121"/>
      <c r="U1486" s="121"/>
      <c r="V1486" s="121"/>
      <c r="W1486" s="121"/>
      <c r="X1486" s="121"/>
      <c r="Y1486" s="121"/>
    </row>
    <row r="1487" ht="15.75" customHeight="1">
      <c r="A1487" s="118"/>
      <c r="B1487" s="119"/>
      <c r="C1487" s="133"/>
      <c r="D1487" s="136"/>
      <c r="E1487" s="120"/>
      <c r="F1487" s="120"/>
      <c r="G1487" s="120"/>
      <c r="H1487" s="121"/>
      <c r="I1487" s="121"/>
      <c r="J1487" s="131"/>
      <c r="K1487" s="131"/>
      <c r="L1487" s="121"/>
      <c r="M1487" s="121"/>
      <c r="N1487" s="121"/>
      <c r="O1487" s="121"/>
      <c r="P1487" s="121"/>
      <c r="Q1487" s="131"/>
      <c r="R1487" s="131"/>
      <c r="S1487" s="121"/>
      <c r="T1487" s="121"/>
      <c r="U1487" s="121"/>
      <c r="V1487" s="121"/>
      <c r="W1487" s="121"/>
      <c r="X1487" s="121"/>
      <c r="Y1487" s="121"/>
    </row>
    <row r="1488" ht="15.75" customHeight="1">
      <c r="A1488" s="118"/>
      <c r="B1488" s="119"/>
      <c r="C1488" s="133"/>
      <c r="D1488" s="136"/>
      <c r="E1488" s="120"/>
      <c r="F1488" s="120"/>
      <c r="G1488" s="120"/>
      <c r="H1488" s="121"/>
      <c r="I1488" s="121"/>
      <c r="J1488" s="131"/>
      <c r="K1488" s="131"/>
      <c r="L1488" s="121"/>
      <c r="M1488" s="121"/>
      <c r="N1488" s="121"/>
      <c r="O1488" s="121"/>
      <c r="P1488" s="121"/>
      <c r="Q1488" s="131"/>
      <c r="R1488" s="131"/>
      <c r="S1488" s="121"/>
      <c r="T1488" s="121"/>
      <c r="U1488" s="121"/>
      <c r="V1488" s="121"/>
      <c r="W1488" s="121"/>
      <c r="X1488" s="121"/>
      <c r="Y1488" s="121"/>
    </row>
    <row r="1489" ht="15.75" customHeight="1">
      <c r="A1489" s="118"/>
      <c r="B1489" s="119"/>
      <c r="C1489" s="133"/>
      <c r="D1489" s="136"/>
      <c r="E1489" s="120"/>
      <c r="F1489" s="120"/>
      <c r="G1489" s="120"/>
      <c r="H1489" s="121"/>
      <c r="I1489" s="121"/>
      <c r="J1489" s="131"/>
      <c r="K1489" s="131"/>
      <c r="L1489" s="121"/>
      <c r="M1489" s="121"/>
      <c r="N1489" s="121"/>
      <c r="O1489" s="121"/>
      <c r="P1489" s="121"/>
      <c r="Q1489" s="131"/>
      <c r="R1489" s="131"/>
      <c r="S1489" s="121"/>
      <c r="T1489" s="121"/>
      <c r="U1489" s="121"/>
      <c r="V1489" s="121"/>
      <c r="W1489" s="121"/>
      <c r="X1489" s="121"/>
      <c r="Y1489" s="121"/>
    </row>
    <row r="1490" ht="15.75" customHeight="1">
      <c r="A1490" s="118"/>
      <c r="B1490" s="119"/>
      <c r="C1490" s="133"/>
      <c r="D1490" s="136"/>
      <c r="E1490" s="120"/>
      <c r="F1490" s="120"/>
      <c r="G1490" s="120"/>
      <c r="H1490" s="121"/>
      <c r="I1490" s="121"/>
      <c r="J1490" s="131"/>
      <c r="K1490" s="131"/>
      <c r="L1490" s="121"/>
      <c r="M1490" s="121"/>
      <c r="N1490" s="121"/>
      <c r="O1490" s="121"/>
      <c r="P1490" s="121"/>
      <c r="Q1490" s="131"/>
      <c r="R1490" s="131"/>
      <c r="S1490" s="121"/>
      <c r="T1490" s="121"/>
      <c r="U1490" s="121"/>
      <c r="V1490" s="121"/>
      <c r="W1490" s="121"/>
      <c r="X1490" s="121"/>
      <c r="Y1490" s="121"/>
    </row>
    <row r="1491" ht="15.75" customHeight="1">
      <c r="A1491" s="118"/>
      <c r="B1491" s="119"/>
      <c r="C1491" s="133"/>
      <c r="D1491" s="136"/>
      <c r="E1491" s="120"/>
      <c r="F1491" s="120"/>
      <c r="G1491" s="120"/>
      <c r="H1491" s="121"/>
      <c r="I1491" s="121"/>
      <c r="J1491" s="131"/>
      <c r="K1491" s="131"/>
      <c r="L1491" s="121"/>
      <c r="M1491" s="121"/>
      <c r="N1491" s="121"/>
      <c r="O1491" s="121"/>
      <c r="P1491" s="121"/>
      <c r="Q1491" s="131"/>
      <c r="R1491" s="131"/>
      <c r="S1491" s="121"/>
      <c r="T1491" s="121"/>
      <c r="U1491" s="121"/>
      <c r="V1491" s="121"/>
      <c r="W1491" s="121"/>
      <c r="X1491" s="121"/>
      <c r="Y1491" s="121"/>
    </row>
    <row r="1492" ht="15.75" customHeight="1">
      <c r="A1492" s="118"/>
      <c r="B1492" s="119"/>
      <c r="C1492" s="133"/>
      <c r="D1492" s="136"/>
      <c r="E1492" s="120"/>
      <c r="F1492" s="120"/>
      <c r="G1492" s="120"/>
      <c r="H1492" s="121"/>
      <c r="I1492" s="121"/>
      <c r="J1492" s="131"/>
      <c r="K1492" s="131"/>
      <c r="L1492" s="121"/>
      <c r="M1492" s="121"/>
      <c r="N1492" s="121"/>
      <c r="O1492" s="121"/>
      <c r="P1492" s="121"/>
      <c r="Q1492" s="131"/>
      <c r="R1492" s="131"/>
      <c r="S1492" s="121"/>
      <c r="T1492" s="121"/>
      <c r="U1492" s="121"/>
      <c r="V1492" s="121"/>
      <c r="W1492" s="121"/>
      <c r="X1492" s="121"/>
      <c r="Y1492" s="121"/>
    </row>
    <row r="1493" ht="15.75" customHeight="1">
      <c r="A1493" s="118"/>
      <c r="B1493" s="119"/>
      <c r="C1493" s="133"/>
      <c r="D1493" s="136"/>
      <c r="E1493" s="120"/>
      <c r="F1493" s="120"/>
      <c r="G1493" s="120"/>
      <c r="H1493" s="121"/>
      <c r="I1493" s="121"/>
      <c r="J1493" s="131"/>
      <c r="K1493" s="131"/>
      <c r="L1493" s="121"/>
      <c r="M1493" s="121"/>
      <c r="N1493" s="121"/>
      <c r="O1493" s="121"/>
      <c r="P1493" s="121"/>
      <c r="Q1493" s="131"/>
      <c r="R1493" s="131"/>
      <c r="S1493" s="121"/>
      <c r="T1493" s="121"/>
      <c r="U1493" s="121"/>
      <c r="V1493" s="121"/>
      <c r="W1493" s="121"/>
      <c r="X1493" s="121"/>
      <c r="Y1493" s="121"/>
    </row>
    <row r="1494" ht="15.75" customHeight="1">
      <c r="A1494" s="118"/>
      <c r="B1494" s="119"/>
      <c r="C1494" s="133"/>
      <c r="D1494" s="136"/>
      <c r="E1494" s="120"/>
      <c r="F1494" s="120"/>
      <c r="G1494" s="120"/>
      <c r="H1494" s="121"/>
      <c r="I1494" s="121"/>
      <c r="J1494" s="131"/>
      <c r="K1494" s="131"/>
      <c r="L1494" s="121"/>
      <c r="M1494" s="121"/>
      <c r="N1494" s="121"/>
      <c r="O1494" s="121"/>
      <c r="P1494" s="121"/>
      <c r="Q1494" s="131"/>
      <c r="R1494" s="131"/>
      <c r="S1494" s="121"/>
      <c r="T1494" s="121"/>
      <c r="U1494" s="121"/>
      <c r="V1494" s="121"/>
      <c r="W1494" s="121"/>
      <c r="X1494" s="121"/>
      <c r="Y1494" s="121"/>
    </row>
    <row r="1495" ht="15.75" customHeight="1">
      <c r="A1495" s="118"/>
      <c r="B1495" s="119"/>
      <c r="C1495" s="133"/>
      <c r="D1495" s="136"/>
      <c r="E1495" s="120"/>
      <c r="F1495" s="120"/>
      <c r="G1495" s="120"/>
      <c r="H1495" s="121"/>
      <c r="I1495" s="121"/>
      <c r="J1495" s="131"/>
      <c r="K1495" s="131"/>
      <c r="L1495" s="121"/>
      <c r="M1495" s="121"/>
      <c r="N1495" s="121"/>
      <c r="O1495" s="121"/>
      <c r="P1495" s="121"/>
      <c r="Q1495" s="131"/>
      <c r="R1495" s="131"/>
      <c r="S1495" s="121"/>
      <c r="T1495" s="121"/>
      <c r="U1495" s="121"/>
      <c r="V1495" s="121"/>
      <c r="W1495" s="121"/>
      <c r="X1495" s="121"/>
      <c r="Y1495" s="121"/>
    </row>
    <row r="1496" ht="15.75" customHeight="1">
      <c r="A1496" s="118"/>
      <c r="B1496" s="119"/>
      <c r="C1496" s="133"/>
      <c r="D1496" s="136"/>
      <c r="E1496" s="120"/>
      <c r="F1496" s="120"/>
      <c r="G1496" s="120"/>
      <c r="H1496" s="121"/>
      <c r="I1496" s="121"/>
      <c r="J1496" s="131"/>
      <c r="K1496" s="131"/>
      <c r="L1496" s="121"/>
      <c r="M1496" s="121"/>
      <c r="N1496" s="121"/>
      <c r="O1496" s="121"/>
      <c r="P1496" s="121"/>
      <c r="Q1496" s="131"/>
      <c r="R1496" s="131"/>
      <c r="S1496" s="121"/>
      <c r="T1496" s="121"/>
      <c r="U1496" s="121"/>
      <c r="V1496" s="121"/>
      <c r="W1496" s="121"/>
      <c r="X1496" s="121"/>
      <c r="Y1496" s="121"/>
    </row>
    <row r="1497" ht="15.75" customHeight="1">
      <c r="A1497" s="118"/>
      <c r="B1497" s="119"/>
      <c r="C1497" s="133"/>
      <c r="D1497" s="136"/>
      <c r="E1497" s="120"/>
      <c r="F1497" s="120"/>
      <c r="G1497" s="120"/>
      <c r="H1497" s="121"/>
      <c r="I1497" s="121"/>
      <c r="J1497" s="131"/>
      <c r="K1497" s="131"/>
      <c r="L1497" s="121"/>
      <c r="M1497" s="121"/>
      <c r="N1497" s="121"/>
      <c r="O1497" s="121"/>
      <c r="P1497" s="121"/>
      <c r="Q1497" s="131"/>
      <c r="R1497" s="131"/>
      <c r="S1497" s="121"/>
      <c r="T1497" s="121"/>
      <c r="U1497" s="121"/>
      <c r="V1497" s="121"/>
      <c r="W1497" s="121"/>
      <c r="X1497" s="121"/>
      <c r="Y1497" s="121"/>
    </row>
    <row r="1498" ht="15.75" customHeight="1">
      <c r="A1498" s="118"/>
      <c r="B1498" s="119"/>
      <c r="C1498" s="133"/>
      <c r="D1498" s="136"/>
      <c r="E1498" s="120"/>
      <c r="F1498" s="120"/>
      <c r="G1498" s="120"/>
      <c r="H1498" s="121"/>
      <c r="I1498" s="121"/>
      <c r="J1498" s="131"/>
      <c r="K1498" s="131"/>
      <c r="L1498" s="121"/>
      <c r="M1498" s="121"/>
      <c r="N1498" s="121"/>
      <c r="O1498" s="121"/>
      <c r="P1498" s="121"/>
      <c r="Q1498" s="131"/>
      <c r="R1498" s="131"/>
      <c r="S1498" s="121"/>
      <c r="T1498" s="121"/>
      <c r="U1498" s="121"/>
      <c r="V1498" s="121"/>
      <c r="W1498" s="121"/>
      <c r="X1498" s="121"/>
      <c r="Y1498" s="121"/>
    </row>
    <row r="1499" ht="15.75" customHeight="1">
      <c r="A1499" s="118"/>
      <c r="B1499" s="119"/>
      <c r="C1499" s="133"/>
      <c r="D1499" s="136"/>
      <c r="E1499" s="120"/>
      <c r="F1499" s="120"/>
      <c r="G1499" s="120"/>
      <c r="H1499" s="121"/>
      <c r="I1499" s="121"/>
      <c r="J1499" s="131"/>
      <c r="K1499" s="131"/>
      <c r="L1499" s="121"/>
      <c r="M1499" s="121"/>
      <c r="N1499" s="121"/>
      <c r="O1499" s="121"/>
      <c r="P1499" s="121"/>
      <c r="Q1499" s="131"/>
      <c r="R1499" s="131"/>
      <c r="S1499" s="121"/>
      <c r="T1499" s="121"/>
      <c r="U1499" s="121"/>
      <c r="V1499" s="121"/>
      <c r="W1499" s="121"/>
      <c r="X1499" s="121"/>
      <c r="Y1499" s="121"/>
    </row>
    <row r="1500" ht="15.75" customHeight="1">
      <c r="A1500" s="118"/>
      <c r="B1500" s="119"/>
      <c r="C1500" s="133"/>
      <c r="D1500" s="136"/>
      <c r="E1500" s="120"/>
      <c r="F1500" s="120"/>
      <c r="G1500" s="120"/>
      <c r="H1500" s="121"/>
      <c r="I1500" s="121"/>
      <c r="J1500" s="131"/>
      <c r="K1500" s="131"/>
      <c r="L1500" s="121"/>
      <c r="M1500" s="121"/>
      <c r="N1500" s="121"/>
      <c r="O1500" s="121"/>
      <c r="P1500" s="121"/>
      <c r="Q1500" s="131"/>
      <c r="R1500" s="131"/>
      <c r="S1500" s="121"/>
      <c r="T1500" s="121"/>
      <c r="U1500" s="121"/>
      <c r="V1500" s="121"/>
      <c r="W1500" s="121"/>
      <c r="X1500" s="121"/>
      <c r="Y1500" s="121"/>
    </row>
    <row r="1501" ht="15.75" customHeight="1">
      <c r="A1501" s="118"/>
      <c r="B1501" s="119"/>
      <c r="C1501" s="133"/>
      <c r="D1501" s="136"/>
      <c r="E1501" s="120"/>
      <c r="F1501" s="120"/>
      <c r="G1501" s="120"/>
      <c r="H1501" s="121"/>
      <c r="I1501" s="121"/>
      <c r="J1501" s="131"/>
      <c r="K1501" s="131"/>
      <c r="L1501" s="121"/>
      <c r="M1501" s="121"/>
      <c r="N1501" s="121"/>
      <c r="O1501" s="121"/>
      <c r="P1501" s="121"/>
      <c r="Q1501" s="131"/>
      <c r="R1501" s="131"/>
      <c r="S1501" s="121"/>
      <c r="T1501" s="121"/>
      <c r="U1501" s="121"/>
      <c r="V1501" s="121"/>
      <c r="W1501" s="121"/>
      <c r="X1501" s="121"/>
      <c r="Y1501" s="121"/>
    </row>
    <row r="1502" ht="15.75" customHeight="1">
      <c r="A1502" s="118"/>
      <c r="B1502" s="119"/>
      <c r="C1502" s="133"/>
      <c r="D1502" s="136"/>
      <c r="E1502" s="120"/>
      <c r="F1502" s="120"/>
      <c r="G1502" s="120"/>
      <c r="H1502" s="121"/>
      <c r="I1502" s="121"/>
      <c r="J1502" s="131"/>
      <c r="K1502" s="131"/>
      <c r="L1502" s="121"/>
      <c r="M1502" s="121"/>
      <c r="N1502" s="121"/>
      <c r="O1502" s="121"/>
      <c r="P1502" s="121"/>
      <c r="Q1502" s="131"/>
      <c r="R1502" s="131"/>
      <c r="S1502" s="121"/>
      <c r="T1502" s="121"/>
      <c r="U1502" s="121"/>
      <c r="V1502" s="121"/>
      <c r="W1502" s="121"/>
      <c r="X1502" s="121"/>
      <c r="Y1502" s="121"/>
    </row>
    <row r="1503" ht="15.75" customHeight="1">
      <c r="A1503" s="118"/>
      <c r="B1503" s="119"/>
      <c r="C1503" s="133"/>
      <c r="D1503" s="136"/>
      <c r="E1503" s="120"/>
      <c r="F1503" s="120"/>
      <c r="G1503" s="120"/>
      <c r="H1503" s="121"/>
      <c r="I1503" s="121"/>
      <c r="J1503" s="131"/>
      <c r="K1503" s="131"/>
      <c r="L1503" s="121"/>
      <c r="M1503" s="121"/>
      <c r="N1503" s="121"/>
      <c r="O1503" s="121"/>
      <c r="P1503" s="121"/>
      <c r="Q1503" s="131"/>
      <c r="R1503" s="131"/>
      <c r="S1503" s="121"/>
      <c r="T1503" s="121"/>
      <c r="U1503" s="121"/>
      <c r="V1503" s="121"/>
      <c r="W1503" s="121"/>
      <c r="X1503" s="121"/>
      <c r="Y1503" s="121"/>
    </row>
    <row r="1504" ht="15.75" customHeight="1">
      <c r="A1504" s="118"/>
      <c r="B1504" s="119"/>
      <c r="C1504" s="133"/>
      <c r="D1504" s="136"/>
      <c r="E1504" s="120"/>
      <c r="F1504" s="120"/>
      <c r="G1504" s="120"/>
      <c r="H1504" s="121"/>
      <c r="I1504" s="121"/>
      <c r="J1504" s="131"/>
      <c r="K1504" s="131"/>
      <c r="L1504" s="121"/>
      <c r="M1504" s="121"/>
      <c r="N1504" s="121"/>
      <c r="O1504" s="121"/>
      <c r="P1504" s="121"/>
      <c r="Q1504" s="131"/>
      <c r="R1504" s="131"/>
      <c r="S1504" s="121"/>
      <c r="T1504" s="121"/>
      <c r="U1504" s="121"/>
      <c r="V1504" s="121"/>
      <c r="W1504" s="121"/>
      <c r="X1504" s="121"/>
      <c r="Y1504" s="121"/>
    </row>
    <row r="1505" ht="15.75" customHeight="1">
      <c r="A1505" s="118"/>
      <c r="B1505" s="119"/>
      <c r="C1505" s="133"/>
      <c r="D1505" s="136"/>
      <c r="E1505" s="120"/>
      <c r="F1505" s="120"/>
      <c r="G1505" s="120"/>
      <c r="H1505" s="121"/>
      <c r="I1505" s="121"/>
      <c r="J1505" s="131"/>
      <c r="K1505" s="131"/>
      <c r="L1505" s="121"/>
      <c r="M1505" s="121"/>
      <c r="N1505" s="121"/>
      <c r="O1505" s="121"/>
      <c r="P1505" s="121"/>
      <c r="Q1505" s="131"/>
      <c r="R1505" s="131"/>
      <c r="S1505" s="121"/>
      <c r="T1505" s="121"/>
      <c r="U1505" s="121"/>
      <c r="V1505" s="121"/>
      <c r="W1505" s="121"/>
      <c r="X1505" s="121"/>
      <c r="Y1505" s="121"/>
    </row>
    <row r="1506" ht="15.75" customHeight="1">
      <c r="A1506" s="118"/>
      <c r="B1506" s="119"/>
      <c r="C1506" s="133"/>
      <c r="D1506" s="136"/>
      <c r="E1506" s="120"/>
      <c r="F1506" s="120"/>
      <c r="G1506" s="120"/>
      <c r="H1506" s="121"/>
      <c r="I1506" s="121"/>
      <c r="J1506" s="131"/>
      <c r="K1506" s="131"/>
      <c r="L1506" s="121"/>
      <c r="M1506" s="121"/>
      <c r="N1506" s="121"/>
      <c r="O1506" s="121"/>
      <c r="P1506" s="121"/>
      <c r="Q1506" s="131"/>
      <c r="R1506" s="131"/>
      <c r="S1506" s="121"/>
      <c r="T1506" s="121"/>
      <c r="U1506" s="121"/>
      <c r="V1506" s="121"/>
      <c r="W1506" s="121"/>
      <c r="X1506" s="121"/>
      <c r="Y1506" s="121"/>
    </row>
    <row r="1507" ht="15.75" customHeight="1">
      <c r="A1507" s="118"/>
      <c r="B1507" s="119"/>
      <c r="C1507" s="133"/>
      <c r="D1507" s="136"/>
      <c r="E1507" s="120"/>
      <c r="F1507" s="120"/>
      <c r="G1507" s="120"/>
      <c r="H1507" s="121"/>
      <c r="I1507" s="121"/>
      <c r="J1507" s="131"/>
      <c r="K1507" s="131"/>
      <c r="L1507" s="121"/>
      <c r="M1507" s="121"/>
      <c r="N1507" s="121"/>
      <c r="O1507" s="121"/>
      <c r="P1507" s="121"/>
      <c r="Q1507" s="131"/>
      <c r="R1507" s="131"/>
      <c r="S1507" s="121"/>
      <c r="T1507" s="121"/>
      <c r="U1507" s="121"/>
      <c r="V1507" s="121"/>
      <c r="W1507" s="121"/>
      <c r="X1507" s="121"/>
      <c r="Y1507" s="121"/>
    </row>
    <row r="1508" ht="15.75" customHeight="1">
      <c r="A1508" s="118"/>
      <c r="B1508" s="119"/>
      <c r="C1508" s="133"/>
      <c r="D1508" s="136"/>
      <c r="E1508" s="120"/>
      <c r="F1508" s="120"/>
      <c r="G1508" s="120"/>
      <c r="H1508" s="121"/>
      <c r="I1508" s="121"/>
      <c r="J1508" s="131"/>
      <c r="K1508" s="131"/>
      <c r="L1508" s="121"/>
      <c r="M1508" s="121"/>
      <c r="N1508" s="121"/>
      <c r="O1508" s="121"/>
      <c r="P1508" s="121"/>
      <c r="Q1508" s="131"/>
      <c r="R1508" s="131"/>
      <c r="S1508" s="121"/>
      <c r="T1508" s="121"/>
      <c r="U1508" s="121"/>
      <c r="V1508" s="121"/>
      <c r="W1508" s="121"/>
      <c r="X1508" s="121"/>
      <c r="Y1508" s="121"/>
    </row>
    <row r="1509" ht="15.75" customHeight="1">
      <c r="A1509" s="118"/>
      <c r="B1509" s="119"/>
      <c r="C1509" s="133"/>
      <c r="D1509" s="136"/>
      <c r="E1509" s="120"/>
      <c r="F1509" s="120"/>
      <c r="G1509" s="120"/>
      <c r="H1509" s="121"/>
      <c r="I1509" s="121"/>
      <c r="J1509" s="131"/>
      <c r="K1509" s="131"/>
      <c r="L1509" s="121"/>
      <c r="M1509" s="121"/>
      <c r="N1509" s="121"/>
      <c r="O1509" s="121"/>
      <c r="P1509" s="121"/>
      <c r="Q1509" s="131"/>
      <c r="R1509" s="131"/>
      <c r="S1509" s="121"/>
      <c r="T1509" s="121"/>
      <c r="U1509" s="121"/>
      <c r="V1509" s="121"/>
      <c r="W1509" s="121"/>
      <c r="X1509" s="121"/>
      <c r="Y1509" s="121"/>
    </row>
    <row r="1510" ht="15.75" customHeight="1">
      <c r="A1510" s="118"/>
      <c r="B1510" s="119"/>
      <c r="C1510" s="133"/>
      <c r="D1510" s="136"/>
      <c r="E1510" s="120"/>
      <c r="F1510" s="120"/>
      <c r="G1510" s="120"/>
      <c r="H1510" s="121"/>
      <c r="I1510" s="121"/>
      <c r="J1510" s="131"/>
      <c r="K1510" s="131"/>
      <c r="L1510" s="121"/>
      <c r="M1510" s="121"/>
      <c r="N1510" s="121"/>
      <c r="O1510" s="121"/>
      <c r="P1510" s="121"/>
      <c r="Q1510" s="131"/>
      <c r="R1510" s="131"/>
      <c r="S1510" s="121"/>
      <c r="T1510" s="121"/>
      <c r="U1510" s="121"/>
      <c r="V1510" s="121"/>
      <c r="W1510" s="121"/>
      <c r="X1510" s="121"/>
      <c r="Y1510" s="121"/>
    </row>
    <row r="1511" ht="15.75" customHeight="1">
      <c r="A1511" s="118"/>
      <c r="B1511" s="119"/>
      <c r="C1511" s="133"/>
      <c r="D1511" s="136"/>
      <c r="E1511" s="120"/>
      <c r="F1511" s="120"/>
      <c r="G1511" s="120"/>
      <c r="H1511" s="121"/>
      <c r="I1511" s="121"/>
      <c r="J1511" s="131"/>
      <c r="K1511" s="131"/>
      <c r="L1511" s="121"/>
      <c r="M1511" s="121"/>
      <c r="N1511" s="121"/>
      <c r="O1511" s="121"/>
      <c r="P1511" s="121"/>
      <c r="Q1511" s="131"/>
      <c r="R1511" s="131"/>
      <c r="S1511" s="121"/>
      <c r="T1511" s="121"/>
      <c r="U1511" s="121"/>
      <c r="V1511" s="121"/>
      <c r="W1511" s="121"/>
      <c r="X1511" s="121"/>
      <c r="Y1511" s="121"/>
    </row>
    <row r="1512" ht="15.75" customHeight="1">
      <c r="A1512" s="118"/>
      <c r="B1512" s="119"/>
      <c r="C1512" s="133"/>
      <c r="D1512" s="136"/>
      <c r="E1512" s="120"/>
      <c r="F1512" s="120"/>
      <c r="G1512" s="120"/>
      <c r="H1512" s="121"/>
      <c r="I1512" s="121"/>
      <c r="J1512" s="131"/>
      <c r="K1512" s="131"/>
      <c r="L1512" s="121"/>
      <c r="M1512" s="121"/>
      <c r="N1512" s="121"/>
      <c r="O1512" s="121"/>
      <c r="P1512" s="121"/>
      <c r="Q1512" s="131"/>
      <c r="R1512" s="131"/>
      <c r="S1512" s="121"/>
      <c r="T1512" s="121"/>
      <c r="U1512" s="121"/>
      <c r="V1512" s="121"/>
      <c r="W1512" s="121"/>
      <c r="X1512" s="121"/>
      <c r="Y1512" s="121"/>
    </row>
    <row r="1513" ht="15.75" customHeight="1">
      <c r="A1513" s="118"/>
      <c r="B1513" s="119"/>
      <c r="C1513" s="133"/>
      <c r="D1513" s="136"/>
      <c r="E1513" s="120"/>
      <c r="F1513" s="120"/>
      <c r="G1513" s="120"/>
      <c r="H1513" s="121"/>
      <c r="I1513" s="121"/>
      <c r="J1513" s="131"/>
      <c r="K1513" s="131"/>
      <c r="L1513" s="121"/>
      <c r="M1513" s="121"/>
      <c r="N1513" s="121"/>
      <c r="O1513" s="121"/>
      <c r="P1513" s="121"/>
      <c r="Q1513" s="131"/>
      <c r="R1513" s="131"/>
      <c r="S1513" s="121"/>
      <c r="T1513" s="121"/>
      <c r="U1513" s="121"/>
      <c r="V1513" s="121"/>
      <c r="W1513" s="121"/>
      <c r="X1513" s="121"/>
      <c r="Y1513" s="121"/>
    </row>
    <row r="1514" ht="15.75" customHeight="1">
      <c r="A1514" s="118"/>
      <c r="B1514" s="119"/>
      <c r="C1514" s="133"/>
      <c r="D1514" s="136"/>
      <c r="E1514" s="120"/>
      <c r="F1514" s="120"/>
      <c r="G1514" s="120"/>
      <c r="H1514" s="121"/>
      <c r="I1514" s="121"/>
      <c r="J1514" s="131"/>
      <c r="K1514" s="131"/>
      <c r="L1514" s="121"/>
      <c r="M1514" s="121"/>
      <c r="N1514" s="121"/>
      <c r="O1514" s="121"/>
      <c r="P1514" s="121"/>
      <c r="Q1514" s="131"/>
      <c r="R1514" s="131"/>
      <c r="S1514" s="121"/>
      <c r="T1514" s="121"/>
      <c r="U1514" s="121"/>
      <c r="V1514" s="121"/>
      <c r="W1514" s="121"/>
      <c r="X1514" s="121"/>
      <c r="Y1514" s="121"/>
    </row>
    <row r="1515" ht="15.75" customHeight="1">
      <c r="A1515" s="118"/>
      <c r="B1515" s="119"/>
      <c r="C1515" s="133"/>
      <c r="D1515" s="136"/>
      <c r="E1515" s="120"/>
      <c r="F1515" s="120"/>
      <c r="G1515" s="120"/>
      <c r="H1515" s="121"/>
      <c r="I1515" s="121"/>
      <c r="J1515" s="131"/>
      <c r="K1515" s="131"/>
      <c r="L1515" s="121"/>
      <c r="M1515" s="121"/>
      <c r="N1515" s="121"/>
      <c r="O1515" s="121"/>
      <c r="P1515" s="121"/>
      <c r="Q1515" s="131"/>
      <c r="R1515" s="131"/>
      <c r="S1515" s="121"/>
      <c r="T1515" s="121"/>
      <c r="U1515" s="121"/>
      <c r="V1515" s="121"/>
      <c r="W1515" s="121"/>
      <c r="X1515" s="121"/>
      <c r="Y1515" s="121"/>
    </row>
    <row r="1516" ht="15.75" customHeight="1">
      <c r="A1516" s="118"/>
      <c r="B1516" s="119"/>
      <c r="C1516" s="133"/>
      <c r="D1516" s="136"/>
      <c r="E1516" s="120"/>
      <c r="F1516" s="120"/>
      <c r="G1516" s="120"/>
      <c r="H1516" s="121"/>
      <c r="I1516" s="121"/>
      <c r="J1516" s="131"/>
      <c r="K1516" s="131"/>
      <c r="L1516" s="121"/>
      <c r="M1516" s="121"/>
      <c r="N1516" s="121"/>
      <c r="O1516" s="121"/>
      <c r="P1516" s="121"/>
      <c r="Q1516" s="131"/>
      <c r="R1516" s="131"/>
      <c r="S1516" s="121"/>
      <c r="T1516" s="121"/>
      <c r="U1516" s="121"/>
      <c r="V1516" s="121"/>
      <c r="W1516" s="121"/>
      <c r="X1516" s="121"/>
      <c r="Y1516" s="121"/>
    </row>
    <row r="1517" ht="15.75" customHeight="1">
      <c r="A1517" s="118"/>
      <c r="B1517" s="119"/>
      <c r="C1517" s="133"/>
      <c r="D1517" s="136"/>
      <c r="E1517" s="120"/>
      <c r="F1517" s="120"/>
      <c r="G1517" s="120"/>
      <c r="H1517" s="121"/>
      <c r="I1517" s="121"/>
      <c r="J1517" s="131"/>
      <c r="K1517" s="131"/>
      <c r="L1517" s="121"/>
      <c r="M1517" s="121"/>
      <c r="N1517" s="121"/>
      <c r="O1517" s="121"/>
      <c r="P1517" s="121"/>
      <c r="Q1517" s="131"/>
      <c r="R1517" s="131"/>
      <c r="S1517" s="121"/>
      <c r="T1517" s="121"/>
      <c r="U1517" s="121"/>
      <c r="V1517" s="121"/>
      <c r="W1517" s="121"/>
      <c r="X1517" s="121"/>
      <c r="Y1517" s="121"/>
    </row>
    <row r="1518" ht="15.75" customHeight="1">
      <c r="A1518" s="118"/>
      <c r="B1518" s="119"/>
      <c r="C1518" s="133"/>
      <c r="D1518" s="136"/>
      <c r="E1518" s="120"/>
      <c r="F1518" s="120"/>
      <c r="G1518" s="120"/>
      <c r="H1518" s="121"/>
      <c r="I1518" s="121"/>
      <c r="J1518" s="131"/>
      <c r="K1518" s="131"/>
      <c r="L1518" s="121"/>
      <c r="M1518" s="121"/>
      <c r="N1518" s="121"/>
      <c r="O1518" s="121"/>
      <c r="P1518" s="121"/>
      <c r="Q1518" s="131"/>
      <c r="R1518" s="131"/>
      <c r="S1518" s="121"/>
      <c r="T1518" s="121"/>
      <c r="U1518" s="121"/>
      <c r="V1518" s="121"/>
      <c r="W1518" s="121"/>
      <c r="X1518" s="121"/>
      <c r="Y1518" s="121"/>
    </row>
    <row r="1519" ht="15.75" customHeight="1">
      <c r="A1519" s="118"/>
      <c r="B1519" s="119"/>
      <c r="C1519" s="133"/>
      <c r="D1519" s="136"/>
      <c r="E1519" s="120"/>
      <c r="F1519" s="120"/>
      <c r="G1519" s="120"/>
      <c r="H1519" s="121"/>
      <c r="I1519" s="121"/>
      <c r="J1519" s="131"/>
      <c r="K1519" s="131"/>
      <c r="L1519" s="121"/>
      <c r="M1519" s="121"/>
      <c r="N1519" s="121"/>
      <c r="O1519" s="121"/>
      <c r="P1519" s="121"/>
      <c r="Q1519" s="131"/>
      <c r="R1519" s="131"/>
      <c r="S1519" s="121"/>
      <c r="T1519" s="121"/>
      <c r="U1519" s="121"/>
      <c r="V1519" s="121"/>
      <c r="W1519" s="121"/>
      <c r="X1519" s="121"/>
      <c r="Y1519" s="121"/>
    </row>
    <row r="1520" ht="15.75" customHeight="1">
      <c r="A1520" s="118"/>
      <c r="B1520" s="119"/>
      <c r="C1520" s="143"/>
      <c r="D1520" s="144"/>
      <c r="E1520" s="145"/>
      <c r="F1520" s="145"/>
      <c r="G1520" s="145"/>
      <c r="H1520" s="121"/>
      <c r="I1520" s="121"/>
      <c r="J1520" s="121"/>
      <c r="K1520" s="146"/>
      <c r="L1520" s="146"/>
      <c r="M1520" s="146"/>
      <c r="N1520" s="146"/>
      <c r="O1520" s="121"/>
      <c r="P1520" s="121"/>
      <c r="Q1520" s="121"/>
      <c r="R1520" s="146"/>
      <c r="S1520" s="146"/>
      <c r="T1520" s="146"/>
      <c r="U1520" s="146"/>
      <c r="V1520" s="121"/>
      <c r="W1520" s="121"/>
      <c r="X1520" s="121"/>
      <c r="Y1520" s="121"/>
    </row>
    <row r="1521" ht="15.75" customHeight="1">
      <c r="A1521" s="118"/>
      <c r="B1521" s="147"/>
      <c r="C1521" s="148"/>
      <c r="D1521" s="149"/>
      <c r="E1521" s="120"/>
      <c r="F1521" s="120"/>
      <c r="G1521" s="120"/>
      <c r="H1521" s="121"/>
      <c r="I1521" s="146"/>
      <c r="J1521" s="150"/>
      <c r="K1521" s="150"/>
      <c r="L1521" s="121"/>
      <c r="M1521" s="121"/>
      <c r="N1521" s="121"/>
      <c r="O1521" s="121"/>
      <c r="P1521" s="146"/>
      <c r="Q1521" s="150"/>
      <c r="R1521" s="150"/>
      <c r="S1521" s="121"/>
      <c r="T1521" s="121"/>
      <c r="U1521" s="121"/>
      <c r="V1521" s="121"/>
      <c r="W1521" s="121"/>
      <c r="X1521" s="121"/>
      <c r="Y1521" s="121"/>
    </row>
    <row r="1522" ht="15.75" customHeight="1">
      <c r="A1522" s="118"/>
      <c r="B1522" s="119"/>
      <c r="C1522" s="148"/>
      <c r="D1522" s="149"/>
      <c r="E1522" s="120"/>
      <c r="F1522" s="120"/>
      <c r="G1522" s="120"/>
      <c r="H1522" s="121"/>
      <c r="I1522" s="121"/>
      <c r="J1522" s="150"/>
      <c r="K1522" s="150"/>
      <c r="L1522" s="121"/>
      <c r="M1522" s="121"/>
      <c r="N1522" s="121"/>
      <c r="O1522" s="121"/>
      <c r="P1522" s="121"/>
      <c r="Q1522" s="150"/>
      <c r="R1522" s="150"/>
      <c r="S1522" s="121"/>
      <c r="T1522" s="121"/>
      <c r="U1522" s="121"/>
      <c r="V1522" s="121"/>
      <c r="W1522" s="121"/>
      <c r="X1522" s="121"/>
      <c r="Y1522" s="121"/>
    </row>
    <row r="1523" ht="15.75" customHeight="1">
      <c r="A1523" s="118"/>
      <c r="B1523" s="119"/>
      <c r="C1523" s="148"/>
      <c r="D1523" s="149"/>
      <c r="E1523" s="120"/>
      <c r="F1523" s="120"/>
      <c r="G1523" s="120"/>
      <c r="H1523" s="121"/>
      <c r="I1523" s="121"/>
      <c r="J1523" s="150"/>
      <c r="K1523" s="150"/>
      <c r="L1523" s="121"/>
      <c r="M1523" s="121"/>
      <c r="N1523" s="121"/>
      <c r="O1523" s="121"/>
      <c r="P1523" s="121"/>
      <c r="Q1523" s="150"/>
      <c r="R1523" s="150"/>
      <c r="S1523" s="121"/>
      <c r="T1523" s="121"/>
      <c r="U1523" s="121"/>
      <c r="V1523" s="121"/>
      <c r="W1523" s="121"/>
      <c r="X1523" s="121"/>
      <c r="Y1523" s="121"/>
    </row>
    <row r="1524" ht="15.75" customHeight="1">
      <c r="A1524" s="118"/>
      <c r="B1524" s="119"/>
      <c r="C1524" s="148"/>
      <c r="D1524" s="149"/>
      <c r="E1524" s="120"/>
      <c r="F1524" s="120"/>
      <c r="G1524" s="120"/>
      <c r="H1524" s="121"/>
      <c r="I1524" s="121"/>
      <c r="J1524" s="150"/>
      <c r="K1524" s="150"/>
      <c r="L1524" s="121"/>
      <c r="M1524" s="121"/>
      <c r="N1524" s="121"/>
      <c r="O1524" s="121"/>
      <c r="P1524" s="121"/>
      <c r="Q1524" s="150"/>
      <c r="R1524" s="150"/>
      <c r="S1524" s="121"/>
      <c r="T1524" s="121"/>
      <c r="U1524" s="121"/>
      <c r="V1524" s="121"/>
      <c r="W1524" s="121"/>
      <c r="X1524" s="121"/>
      <c r="Y1524" s="121"/>
    </row>
    <row r="1525" ht="15.75" customHeight="1">
      <c r="A1525" s="118"/>
      <c r="B1525" s="119"/>
      <c r="C1525" s="148"/>
      <c r="D1525" s="149"/>
      <c r="E1525" s="120"/>
      <c r="F1525" s="120"/>
      <c r="G1525" s="120"/>
      <c r="H1525" s="121"/>
      <c r="I1525" s="121"/>
      <c r="J1525" s="150"/>
      <c r="K1525" s="150"/>
      <c r="L1525" s="121"/>
      <c r="M1525" s="121"/>
      <c r="N1525" s="121"/>
      <c r="O1525" s="121"/>
      <c r="P1525" s="121"/>
      <c r="Q1525" s="150"/>
      <c r="R1525" s="150"/>
      <c r="S1525" s="121"/>
      <c r="T1525" s="121"/>
      <c r="U1525" s="121"/>
      <c r="V1525" s="121"/>
      <c r="W1525" s="121"/>
      <c r="X1525" s="121"/>
      <c r="Y1525" s="121"/>
    </row>
    <row r="1526" ht="15.75" customHeight="1">
      <c r="A1526" s="118"/>
      <c r="B1526" s="119"/>
      <c r="C1526" s="148"/>
      <c r="D1526" s="149"/>
      <c r="E1526" s="120"/>
      <c r="F1526" s="120"/>
      <c r="G1526" s="120"/>
      <c r="H1526" s="121"/>
      <c r="I1526" s="121"/>
      <c r="J1526" s="150"/>
      <c r="K1526" s="150"/>
      <c r="L1526" s="121"/>
      <c r="M1526" s="121"/>
      <c r="N1526" s="121"/>
      <c r="O1526" s="121"/>
      <c r="P1526" s="121"/>
      <c r="Q1526" s="150"/>
      <c r="R1526" s="150"/>
      <c r="S1526" s="121"/>
      <c r="T1526" s="121"/>
      <c r="U1526" s="121"/>
      <c r="V1526" s="121"/>
      <c r="W1526" s="121"/>
      <c r="X1526" s="121"/>
      <c r="Y1526" s="121"/>
    </row>
    <row r="1527" ht="15.75" customHeight="1">
      <c r="A1527" s="118"/>
      <c r="B1527" s="119"/>
      <c r="C1527" s="148"/>
      <c r="D1527" s="149"/>
      <c r="E1527" s="120"/>
      <c r="F1527" s="120"/>
      <c r="G1527" s="120"/>
      <c r="H1527" s="121"/>
      <c r="I1527" s="121"/>
      <c r="J1527" s="150"/>
      <c r="K1527" s="150"/>
      <c r="L1527" s="121"/>
      <c r="M1527" s="121"/>
      <c r="N1527" s="121"/>
      <c r="O1527" s="121"/>
      <c r="P1527" s="121"/>
      <c r="Q1527" s="150"/>
      <c r="R1527" s="150"/>
      <c r="S1527" s="121"/>
      <c r="T1527" s="121"/>
      <c r="U1527" s="121"/>
      <c r="V1527" s="121"/>
      <c r="W1527" s="121"/>
      <c r="X1527" s="121"/>
      <c r="Y1527" s="121"/>
    </row>
    <row r="1528" ht="15.75" customHeight="1">
      <c r="A1528" s="118"/>
      <c r="B1528" s="119"/>
      <c r="C1528" s="148"/>
      <c r="D1528" s="149"/>
      <c r="E1528" s="120"/>
      <c r="F1528" s="120"/>
      <c r="G1528" s="120"/>
      <c r="H1528" s="121"/>
      <c r="I1528" s="121"/>
      <c r="J1528" s="150"/>
      <c r="K1528" s="150"/>
      <c r="L1528" s="121"/>
      <c r="M1528" s="121"/>
      <c r="N1528" s="121"/>
      <c r="O1528" s="121"/>
      <c r="P1528" s="121"/>
      <c r="Q1528" s="150"/>
      <c r="R1528" s="150"/>
      <c r="S1528" s="121"/>
      <c r="T1528" s="121"/>
      <c r="U1528" s="121"/>
      <c r="V1528" s="121"/>
      <c r="W1528" s="121"/>
      <c r="X1528" s="121"/>
      <c r="Y1528" s="121"/>
    </row>
    <row r="1529" ht="15.75" customHeight="1">
      <c r="A1529" s="118"/>
      <c r="B1529" s="119"/>
      <c r="C1529" s="148"/>
      <c r="D1529" s="149"/>
      <c r="E1529" s="120"/>
      <c r="F1529" s="120"/>
      <c r="G1529" s="120"/>
      <c r="H1529" s="121"/>
      <c r="I1529" s="121"/>
      <c r="J1529" s="150"/>
      <c r="K1529" s="150"/>
      <c r="L1529" s="121"/>
      <c r="M1529" s="121"/>
      <c r="N1529" s="121"/>
      <c r="O1529" s="121"/>
      <c r="P1529" s="121"/>
      <c r="Q1529" s="150"/>
      <c r="R1529" s="150"/>
      <c r="S1529" s="121"/>
      <c r="T1529" s="121"/>
      <c r="U1529" s="121"/>
      <c r="V1529" s="121"/>
      <c r="W1529" s="121"/>
      <c r="X1529" s="121"/>
      <c r="Y1529" s="121"/>
    </row>
    <row r="1530" ht="15.75" customHeight="1">
      <c r="A1530" s="118"/>
      <c r="B1530" s="119"/>
      <c r="C1530" s="148"/>
      <c r="D1530" s="149"/>
      <c r="E1530" s="120"/>
      <c r="F1530" s="120"/>
      <c r="G1530" s="120"/>
      <c r="H1530" s="121"/>
      <c r="I1530" s="121"/>
      <c r="J1530" s="150"/>
      <c r="K1530" s="150"/>
      <c r="L1530" s="121"/>
      <c r="M1530" s="121"/>
      <c r="N1530" s="121"/>
      <c r="O1530" s="121"/>
      <c r="P1530" s="121"/>
      <c r="Q1530" s="150"/>
      <c r="R1530" s="150"/>
      <c r="S1530" s="121"/>
      <c r="T1530" s="121"/>
      <c r="U1530" s="121"/>
      <c r="V1530" s="121"/>
      <c r="W1530" s="121"/>
      <c r="X1530" s="121"/>
      <c r="Y1530" s="121"/>
    </row>
    <row r="1531" ht="15.75" customHeight="1">
      <c r="A1531" s="118"/>
      <c r="B1531" s="119"/>
      <c r="C1531" s="148"/>
      <c r="D1531" s="149"/>
      <c r="E1531" s="120"/>
      <c r="F1531" s="120"/>
      <c r="G1531" s="120"/>
      <c r="H1531" s="121"/>
      <c r="I1531" s="121"/>
      <c r="J1531" s="150"/>
      <c r="K1531" s="150"/>
      <c r="L1531" s="121"/>
      <c r="M1531" s="121"/>
      <c r="N1531" s="121"/>
      <c r="O1531" s="121"/>
      <c r="P1531" s="121"/>
      <c r="Q1531" s="150"/>
      <c r="R1531" s="150"/>
      <c r="S1531" s="121"/>
      <c r="T1531" s="121"/>
      <c r="U1531" s="121"/>
      <c r="V1531" s="121"/>
      <c r="W1531" s="121"/>
      <c r="X1531" s="121"/>
      <c r="Y1531" s="121"/>
    </row>
    <row r="1532" ht="15.75" customHeight="1">
      <c r="A1532" s="118"/>
      <c r="B1532" s="119"/>
      <c r="C1532" s="148"/>
      <c r="D1532" s="149"/>
      <c r="E1532" s="120"/>
      <c r="F1532" s="120"/>
      <c r="G1532" s="120"/>
      <c r="H1532" s="121"/>
      <c r="I1532" s="121"/>
      <c r="J1532" s="150"/>
      <c r="K1532" s="150"/>
      <c r="L1532" s="121"/>
      <c r="M1532" s="121"/>
      <c r="N1532" s="121"/>
      <c r="O1532" s="121"/>
      <c r="P1532" s="121"/>
      <c r="Q1532" s="150"/>
      <c r="R1532" s="150"/>
      <c r="S1532" s="121"/>
      <c r="T1532" s="121"/>
      <c r="U1532" s="121"/>
      <c r="V1532" s="121"/>
      <c r="W1532" s="121"/>
      <c r="X1532" s="121"/>
      <c r="Y1532" s="121"/>
    </row>
    <row r="1533" ht="15.75" customHeight="1">
      <c r="A1533" s="118"/>
      <c r="B1533" s="119"/>
      <c r="C1533" s="148"/>
      <c r="D1533" s="149"/>
      <c r="E1533" s="120"/>
      <c r="F1533" s="120"/>
      <c r="G1533" s="120"/>
      <c r="H1533" s="121"/>
      <c r="I1533" s="121"/>
      <c r="J1533" s="150"/>
      <c r="K1533" s="150"/>
      <c r="L1533" s="121"/>
      <c r="M1533" s="121"/>
      <c r="N1533" s="121"/>
      <c r="O1533" s="121"/>
      <c r="P1533" s="121"/>
      <c r="Q1533" s="150"/>
      <c r="R1533" s="150"/>
      <c r="S1533" s="121"/>
      <c r="T1533" s="121"/>
      <c r="U1533" s="121"/>
      <c r="V1533" s="121"/>
      <c r="W1533" s="121"/>
      <c r="X1533" s="121"/>
      <c r="Y1533" s="121"/>
    </row>
    <row r="1534" ht="15.75" customHeight="1">
      <c r="A1534" s="118"/>
      <c r="B1534" s="119"/>
      <c r="C1534" s="148"/>
      <c r="D1534" s="149"/>
      <c r="E1534" s="120"/>
      <c r="F1534" s="120"/>
      <c r="G1534" s="120"/>
      <c r="H1534" s="121"/>
      <c r="I1534" s="121"/>
      <c r="J1534" s="150"/>
      <c r="K1534" s="150"/>
      <c r="L1534" s="121"/>
      <c r="M1534" s="121"/>
      <c r="N1534" s="121"/>
      <c r="O1534" s="121"/>
      <c r="P1534" s="121"/>
      <c r="Q1534" s="150"/>
      <c r="R1534" s="150"/>
      <c r="S1534" s="121"/>
      <c r="T1534" s="121"/>
      <c r="U1534" s="121"/>
      <c r="V1534" s="121"/>
      <c r="W1534" s="121"/>
      <c r="X1534" s="121"/>
      <c r="Y1534" s="121"/>
    </row>
    <row r="1535" ht="15.75" customHeight="1">
      <c r="A1535" s="118"/>
      <c r="B1535" s="119"/>
      <c r="C1535" s="148"/>
      <c r="D1535" s="149"/>
      <c r="E1535" s="120"/>
      <c r="F1535" s="120"/>
      <c r="G1535" s="120"/>
      <c r="H1535" s="121"/>
      <c r="I1535" s="121"/>
      <c r="J1535" s="150"/>
      <c r="K1535" s="150"/>
      <c r="L1535" s="121"/>
      <c r="M1535" s="121"/>
      <c r="N1535" s="121"/>
      <c r="O1535" s="121"/>
      <c r="P1535" s="121"/>
      <c r="Q1535" s="150"/>
      <c r="R1535" s="150"/>
      <c r="S1535" s="121"/>
      <c r="T1535" s="121"/>
      <c r="U1535" s="121"/>
      <c r="V1535" s="121"/>
      <c r="W1535" s="121"/>
      <c r="X1535" s="121"/>
      <c r="Y1535" s="121"/>
    </row>
    <row r="1536" ht="15.75" customHeight="1">
      <c r="A1536" s="118"/>
      <c r="B1536" s="119"/>
      <c r="C1536" s="148"/>
      <c r="D1536" s="149"/>
      <c r="E1536" s="145"/>
      <c r="F1536" s="145"/>
      <c r="G1536" s="145"/>
      <c r="H1536" s="121"/>
      <c r="I1536" s="121"/>
      <c r="J1536" s="150"/>
      <c r="K1536" s="150"/>
      <c r="L1536" s="146"/>
      <c r="M1536" s="146"/>
      <c r="N1536" s="146"/>
      <c r="O1536" s="121"/>
      <c r="P1536" s="121"/>
      <c r="Q1536" s="150"/>
      <c r="R1536" s="150"/>
      <c r="S1536" s="146"/>
      <c r="T1536" s="146"/>
      <c r="U1536" s="146"/>
      <c r="V1536" s="121"/>
      <c r="W1536" s="121"/>
      <c r="X1536" s="121"/>
      <c r="Y1536" s="121"/>
    </row>
    <row r="1537" ht="15.75" customHeight="1">
      <c r="A1537" s="118"/>
      <c r="B1537" s="147"/>
      <c r="C1537" s="148"/>
      <c r="D1537" s="149"/>
      <c r="E1537" s="120"/>
      <c r="F1537" s="120"/>
      <c r="G1537" s="120"/>
      <c r="H1537" s="121"/>
      <c r="I1537" s="146"/>
      <c r="J1537" s="150"/>
      <c r="K1537" s="150"/>
      <c r="L1537" s="121"/>
      <c r="M1537" s="121"/>
      <c r="N1537" s="121"/>
      <c r="O1537" s="121"/>
      <c r="P1537" s="146"/>
      <c r="Q1537" s="150"/>
      <c r="R1537" s="150"/>
      <c r="S1537" s="121"/>
      <c r="T1537" s="121"/>
      <c r="U1537" s="121"/>
      <c r="V1537" s="121"/>
      <c r="W1537" s="121"/>
      <c r="X1537" s="121"/>
      <c r="Y1537" s="121"/>
    </row>
    <row r="1538" ht="15.75" customHeight="1">
      <c r="A1538" s="118"/>
      <c r="B1538" s="119"/>
      <c r="C1538" s="148"/>
      <c r="D1538" s="149"/>
      <c r="E1538" s="120"/>
      <c r="F1538" s="120"/>
      <c r="G1538" s="120"/>
      <c r="H1538" s="121"/>
      <c r="I1538" s="121"/>
      <c r="J1538" s="150"/>
      <c r="K1538" s="150"/>
      <c r="L1538" s="121"/>
      <c r="M1538" s="121"/>
      <c r="N1538" s="121"/>
      <c r="O1538" s="121"/>
      <c r="P1538" s="121"/>
      <c r="Q1538" s="150"/>
      <c r="R1538" s="150"/>
      <c r="S1538" s="121"/>
      <c r="T1538" s="121"/>
      <c r="U1538" s="121"/>
      <c r="V1538" s="121"/>
      <c r="W1538" s="121"/>
      <c r="X1538" s="121"/>
      <c r="Y1538" s="121"/>
    </row>
    <row r="1539" ht="15.75" customHeight="1">
      <c r="A1539" s="118"/>
      <c r="B1539" s="119"/>
      <c r="C1539" s="148"/>
      <c r="D1539" s="149"/>
      <c r="E1539" s="120"/>
      <c r="F1539" s="120"/>
      <c r="G1539" s="120"/>
      <c r="H1539" s="121"/>
      <c r="I1539" s="121"/>
      <c r="J1539" s="150"/>
      <c r="K1539" s="150"/>
      <c r="L1539" s="121"/>
      <c r="M1539" s="121"/>
      <c r="N1539" s="121"/>
      <c r="O1539" s="121"/>
      <c r="P1539" s="121"/>
      <c r="Q1539" s="150"/>
      <c r="R1539" s="150"/>
      <c r="S1539" s="121"/>
      <c r="T1539" s="121"/>
      <c r="U1539" s="121"/>
      <c r="V1539" s="121"/>
      <c r="W1539" s="121"/>
      <c r="X1539" s="121"/>
      <c r="Y1539" s="121"/>
    </row>
    <row r="1540" ht="15.75" customHeight="1">
      <c r="A1540" s="118"/>
      <c r="B1540" s="119"/>
      <c r="C1540" s="148"/>
      <c r="D1540" s="149"/>
      <c r="E1540" s="120"/>
      <c r="F1540" s="120"/>
      <c r="G1540" s="120"/>
      <c r="H1540" s="121"/>
      <c r="I1540" s="121"/>
      <c r="J1540" s="150"/>
      <c r="K1540" s="150"/>
      <c r="L1540" s="121"/>
      <c r="M1540" s="121"/>
      <c r="N1540" s="121"/>
      <c r="O1540" s="121"/>
      <c r="P1540" s="121"/>
      <c r="Q1540" s="150"/>
      <c r="R1540" s="150"/>
      <c r="S1540" s="121"/>
      <c r="T1540" s="121"/>
      <c r="U1540" s="121"/>
      <c r="V1540" s="121"/>
      <c r="W1540" s="121"/>
      <c r="X1540" s="121"/>
      <c r="Y1540" s="121"/>
    </row>
    <row r="1541" ht="15.75" customHeight="1">
      <c r="A1541" s="118"/>
      <c r="B1541" s="119"/>
      <c r="C1541" s="148"/>
      <c r="D1541" s="149"/>
      <c r="E1541" s="120"/>
      <c r="F1541" s="120"/>
      <c r="G1541" s="120"/>
      <c r="H1541" s="121"/>
      <c r="I1541" s="121"/>
      <c r="J1541" s="150"/>
      <c r="K1541" s="150"/>
      <c r="L1541" s="121"/>
      <c r="M1541" s="121"/>
      <c r="N1541" s="121"/>
      <c r="O1541" s="121"/>
      <c r="P1541" s="121"/>
      <c r="Q1541" s="150"/>
      <c r="R1541" s="150"/>
      <c r="S1541" s="121"/>
      <c r="T1541" s="121"/>
      <c r="U1541" s="121"/>
      <c r="V1541" s="121"/>
      <c r="W1541" s="121"/>
      <c r="X1541" s="121"/>
      <c r="Y1541" s="121"/>
    </row>
    <row r="1542" ht="15.75" customHeight="1">
      <c r="A1542" s="118"/>
      <c r="B1542" s="119"/>
      <c r="C1542" s="148"/>
      <c r="D1542" s="149"/>
      <c r="E1542" s="120"/>
      <c r="F1542" s="120"/>
      <c r="G1542" s="120"/>
      <c r="H1542" s="121"/>
      <c r="I1542" s="121"/>
      <c r="J1542" s="150"/>
      <c r="K1542" s="150"/>
      <c r="L1542" s="121"/>
      <c r="M1542" s="121"/>
      <c r="N1542" s="121"/>
      <c r="O1542" s="121"/>
      <c r="P1542" s="121"/>
      <c r="Q1542" s="150"/>
      <c r="R1542" s="150"/>
      <c r="S1542" s="121"/>
      <c r="T1542" s="121"/>
      <c r="U1542" s="121"/>
      <c r="V1542" s="121"/>
      <c r="W1542" s="121"/>
      <c r="X1542" s="121"/>
      <c r="Y1542" s="121"/>
    </row>
    <row r="1543" ht="15.75" customHeight="1">
      <c r="A1543" s="118"/>
      <c r="B1543" s="119"/>
      <c r="C1543" s="148"/>
      <c r="D1543" s="149"/>
      <c r="E1543" s="120"/>
      <c r="F1543" s="120"/>
      <c r="G1543" s="120"/>
      <c r="H1543" s="121"/>
      <c r="I1543" s="121"/>
      <c r="J1543" s="150"/>
      <c r="K1543" s="150"/>
      <c r="L1543" s="121"/>
      <c r="M1543" s="121"/>
      <c r="N1543" s="121"/>
      <c r="O1543" s="121"/>
      <c r="P1543" s="121"/>
      <c r="Q1543" s="150"/>
      <c r="R1543" s="150"/>
      <c r="S1543" s="121"/>
      <c r="T1543" s="121"/>
      <c r="U1543" s="121"/>
      <c r="V1543" s="121"/>
      <c r="W1543" s="121"/>
      <c r="X1543" s="121"/>
      <c r="Y1543" s="121"/>
    </row>
    <row r="1544" ht="15.75" customHeight="1">
      <c r="A1544" s="118"/>
      <c r="B1544" s="119"/>
      <c r="C1544" s="148"/>
      <c r="D1544" s="149"/>
      <c r="E1544" s="120"/>
      <c r="F1544" s="120"/>
      <c r="G1544" s="120"/>
      <c r="H1544" s="121"/>
      <c r="I1544" s="121"/>
      <c r="J1544" s="150"/>
      <c r="K1544" s="150"/>
      <c r="L1544" s="121"/>
      <c r="M1544" s="121"/>
      <c r="N1544" s="121"/>
      <c r="O1544" s="121"/>
      <c r="P1544" s="121"/>
      <c r="Q1544" s="150"/>
      <c r="R1544" s="150"/>
      <c r="S1544" s="121"/>
      <c r="T1544" s="121"/>
      <c r="U1544" s="121"/>
      <c r="V1544" s="121"/>
      <c r="W1544" s="121"/>
      <c r="X1544" s="121"/>
      <c r="Y1544" s="121"/>
    </row>
    <row r="1545" ht="15.75" customHeight="1">
      <c r="A1545" s="118"/>
      <c r="B1545" s="119"/>
      <c r="C1545" s="148"/>
      <c r="D1545" s="149"/>
      <c r="E1545" s="120"/>
      <c r="F1545" s="120"/>
      <c r="G1545" s="120"/>
      <c r="H1545" s="121"/>
      <c r="I1545" s="121"/>
      <c r="J1545" s="150"/>
      <c r="K1545" s="150"/>
      <c r="L1545" s="121"/>
      <c r="M1545" s="121"/>
      <c r="N1545" s="121"/>
      <c r="O1545" s="121"/>
      <c r="P1545" s="121"/>
      <c r="Q1545" s="150"/>
      <c r="R1545" s="150"/>
      <c r="S1545" s="121"/>
      <c r="T1545" s="121"/>
      <c r="U1545" s="121"/>
      <c r="V1545" s="121"/>
      <c r="W1545" s="121"/>
      <c r="X1545" s="121"/>
      <c r="Y1545" s="121"/>
    </row>
    <row r="1546" ht="15.75" customHeight="1">
      <c r="A1546" s="118"/>
      <c r="B1546" s="119"/>
      <c r="C1546" s="148"/>
      <c r="D1546" s="149"/>
      <c r="E1546" s="120"/>
      <c r="F1546" s="120"/>
      <c r="G1546" s="120"/>
      <c r="H1546" s="121"/>
      <c r="I1546" s="121"/>
      <c r="J1546" s="150"/>
      <c r="K1546" s="150"/>
      <c r="L1546" s="121"/>
      <c r="M1546" s="121"/>
      <c r="N1546" s="121"/>
      <c r="O1546" s="121"/>
      <c r="P1546" s="121"/>
      <c r="Q1546" s="150"/>
      <c r="R1546" s="150"/>
      <c r="S1546" s="121"/>
      <c r="T1546" s="121"/>
      <c r="U1546" s="121"/>
      <c r="V1546" s="121"/>
      <c r="W1546" s="121"/>
      <c r="X1546" s="121"/>
      <c r="Y1546" s="121"/>
    </row>
    <row r="1547" ht="15.75" customHeight="1">
      <c r="A1547" s="118"/>
      <c r="B1547" s="119"/>
      <c r="C1547" s="148"/>
      <c r="D1547" s="149"/>
      <c r="E1547" s="120"/>
      <c r="F1547" s="120"/>
      <c r="G1547" s="120"/>
      <c r="H1547" s="121"/>
      <c r="I1547" s="121"/>
      <c r="J1547" s="150"/>
      <c r="K1547" s="150"/>
      <c r="L1547" s="121"/>
      <c r="M1547" s="121"/>
      <c r="N1547" s="121"/>
      <c r="O1547" s="121"/>
      <c r="P1547" s="121"/>
      <c r="Q1547" s="150"/>
      <c r="R1547" s="150"/>
      <c r="S1547" s="121"/>
      <c r="T1547" s="121"/>
      <c r="U1547" s="121"/>
      <c r="V1547" s="121"/>
      <c r="W1547" s="121"/>
      <c r="X1547" s="121"/>
      <c r="Y1547" s="121"/>
    </row>
    <row r="1548" ht="15.75" customHeight="1">
      <c r="A1548" s="118"/>
      <c r="B1548" s="119"/>
      <c r="C1548" s="151"/>
      <c r="D1548" s="144"/>
      <c r="E1548" s="120"/>
      <c r="F1548" s="120"/>
      <c r="G1548" s="120"/>
      <c r="H1548" s="121"/>
      <c r="I1548" s="121"/>
      <c r="J1548" s="146"/>
      <c r="K1548" s="146"/>
      <c r="L1548" s="121"/>
      <c r="M1548" s="121"/>
      <c r="N1548" s="121"/>
      <c r="O1548" s="121"/>
      <c r="P1548" s="121"/>
      <c r="Q1548" s="146"/>
      <c r="R1548" s="146"/>
      <c r="S1548" s="121"/>
      <c r="T1548" s="121"/>
      <c r="U1548" s="121"/>
      <c r="V1548" s="121"/>
      <c r="W1548" s="121"/>
      <c r="X1548" s="121"/>
      <c r="Y1548" s="121"/>
    </row>
    <row r="1549" ht="15.75" customHeight="1">
      <c r="A1549" s="118"/>
      <c r="B1549" s="119"/>
      <c r="C1549" s="151"/>
      <c r="D1549" s="144"/>
      <c r="E1549" s="120"/>
      <c r="F1549" s="120"/>
      <c r="G1549" s="120"/>
      <c r="H1549" s="121"/>
      <c r="I1549" s="121"/>
      <c r="J1549" s="146"/>
      <c r="K1549" s="146"/>
      <c r="L1549" s="121"/>
      <c r="M1549" s="121"/>
      <c r="N1549" s="121"/>
      <c r="O1549" s="121"/>
      <c r="P1549" s="121"/>
      <c r="Q1549" s="146"/>
      <c r="R1549" s="146"/>
      <c r="S1549" s="121"/>
      <c r="T1549" s="121"/>
      <c r="U1549" s="121"/>
      <c r="V1549" s="121"/>
      <c r="W1549" s="121"/>
      <c r="X1549" s="121"/>
      <c r="Y1549" s="121"/>
    </row>
    <row r="1550" ht="15.75" customHeight="1">
      <c r="A1550" s="118"/>
      <c r="B1550" s="119"/>
      <c r="C1550" s="151"/>
      <c r="D1550" s="144"/>
      <c r="E1550" s="120"/>
      <c r="F1550" s="120"/>
      <c r="G1550" s="120"/>
      <c r="H1550" s="121"/>
      <c r="I1550" s="121"/>
      <c r="J1550" s="146"/>
      <c r="K1550" s="146"/>
      <c r="L1550" s="121"/>
      <c r="M1550" s="121"/>
      <c r="N1550" s="121"/>
      <c r="O1550" s="121"/>
      <c r="P1550" s="121"/>
      <c r="Q1550" s="146"/>
      <c r="R1550" s="146"/>
      <c r="S1550" s="121"/>
      <c r="T1550" s="121"/>
      <c r="U1550" s="121"/>
      <c r="V1550" s="121"/>
      <c r="W1550" s="121"/>
      <c r="X1550" s="121"/>
      <c r="Y1550" s="121"/>
    </row>
    <row r="1551" ht="15.75" customHeight="1">
      <c r="A1551" s="118"/>
      <c r="B1551" s="119"/>
      <c r="C1551" s="151"/>
      <c r="D1551" s="144"/>
      <c r="E1551" s="120"/>
      <c r="F1551" s="120"/>
      <c r="G1551" s="120"/>
      <c r="H1551" s="121"/>
      <c r="I1551" s="121"/>
      <c r="J1551" s="146"/>
      <c r="K1551" s="146"/>
      <c r="L1551" s="121"/>
      <c r="M1551" s="121"/>
      <c r="N1551" s="121"/>
      <c r="O1551" s="121"/>
      <c r="P1551" s="121"/>
      <c r="Q1551" s="146"/>
      <c r="R1551" s="146"/>
      <c r="S1551" s="121"/>
      <c r="T1551" s="121"/>
      <c r="U1551" s="121"/>
      <c r="V1551" s="121"/>
      <c r="W1551" s="121"/>
      <c r="X1551" s="121"/>
      <c r="Y1551" s="121"/>
    </row>
    <row r="1552" ht="15.75" customHeight="1">
      <c r="A1552" s="118"/>
      <c r="B1552" s="119"/>
      <c r="C1552" s="151"/>
      <c r="D1552" s="144"/>
      <c r="E1552" s="145"/>
      <c r="F1552" s="145"/>
      <c r="G1552" s="145"/>
      <c r="H1552" s="121"/>
      <c r="I1552" s="121"/>
      <c r="J1552" s="146"/>
      <c r="K1552" s="146"/>
      <c r="L1552" s="146"/>
      <c r="M1552" s="146"/>
      <c r="N1552" s="146"/>
      <c r="O1552" s="121"/>
      <c r="P1552" s="121"/>
      <c r="Q1552" s="146"/>
      <c r="R1552" s="146"/>
      <c r="S1552" s="146"/>
      <c r="T1552" s="146"/>
      <c r="U1552" s="146"/>
      <c r="V1552" s="121"/>
      <c r="W1552" s="121"/>
      <c r="X1552" s="121"/>
      <c r="Y1552" s="121"/>
    </row>
    <row r="1553" ht="15.75" customHeight="1">
      <c r="A1553" s="118"/>
      <c r="B1553" s="147"/>
      <c r="C1553" s="151"/>
      <c r="D1553" s="144"/>
      <c r="E1553" s="145"/>
      <c r="F1553" s="120"/>
      <c r="G1553" s="120"/>
      <c r="H1553" s="121"/>
      <c r="I1553" s="146"/>
      <c r="J1553" s="146"/>
      <c r="K1553" s="146"/>
      <c r="L1553" s="146"/>
      <c r="M1553" s="121"/>
      <c r="N1553" s="121"/>
      <c r="O1553" s="121"/>
      <c r="P1553" s="146"/>
      <c r="Q1553" s="146"/>
      <c r="R1553" s="146"/>
      <c r="S1553" s="146"/>
      <c r="T1553" s="121"/>
      <c r="U1553" s="121"/>
      <c r="V1553" s="121"/>
      <c r="W1553" s="121"/>
      <c r="X1553" s="121"/>
      <c r="Y1553" s="121"/>
    </row>
    <row r="1554" ht="15.75" customHeight="1">
      <c r="A1554" s="118"/>
      <c r="B1554" s="119"/>
      <c r="C1554" s="151"/>
      <c r="D1554" s="144"/>
      <c r="E1554" s="120"/>
      <c r="F1554" s="120"/>
      <c r="G1554" s="120"/>
      <c r="H1554" s="121"/>
      <c r="I1554" s="121"/>
      <c r="J1554" s="146"/>
      <c r="K1554" s="146"/>
      <c r="L1554" s="121"/>
      <c r="M1554" s="121"/>
      <c r="N1554" s="121"/>
      <c r="O1554" s="121"/>
      <c r="P1554" s="121"/>
      <c r="Q1554" s="146"/>
      <c r="R1554" s="146"/>
      <c r="S1554" s="121"/>
      <c r="T1554" s="121"/>
      <c r="U1554" s="121"/>
      <c r="V1554" s="121"/>
      <c r="W1554" s="121"/>
      <c r="X1554" s="121"/>
      <c r="Y1554" s="121"/>
    </row>
    <row r="1555" ht="15.75" customHeight="1">
      <c r="A1555" s="118"/>
      <c r="B1555" s="119"/>
      <c r="C1555" s="151"/>
      <c r="D1555" s="144"/>
      <c r="E1555" s="120"/>
      <c r="F1555" s="120"/>
      <c r="G1555" s="120"/>
      <c r="H1555" s="121"/>
      <c r="I1555" s="121"/>
      <c r="J1555" s="146"/>
      <c r="K1555" s="146"/>
      <c r="L1555" s="121"/>
      <c r="M1555" s="121"/>
      <c r="N1555" s="121"/>
      <c r="O1555" s="121"/>
      <c r="P1555" s="121"/>
      <c r="Q1555" s="146"/>
      <c r="R1555" s="146"/>
      <c r="S1555" s="121"/>
      <c r="T1555" s="121"/>
      <c r="U1555" s="121"/>
      <c r="V1555" s="121"/>
      <c r="W1555" s="121"/>
      <c r="X1555" s="121"/>
      <c r="Y1555" s="121"/>
    </row>
    <row r="1556" ht="15.75" customHeight="1">
      <c r="A1556" s="118"/>
      <c r="B1556" s="119"/>
      <c r="C1556" s="151"/>
      <c r="D1556" s="144"/>
      <c r="E1556" s="120"/>
      <c r="F1556" s="120"/>
      <c r="G1556" s="120"/>
      <c r="H1556" s="121"/>
      <c r="I1556" s="121"/>
      <c r="J1556" s="146"/>
      <c r="K1556" s="146"/>
      <c r="L1556" s="121"/>
      <c r="M1556" s="121"/>
      <c r="N1556" s="121"/>
      <c r="O1556" s="121"/>
      <c r="P1556" s="121"/>
      <c r="Q1556" s="146"/>
      <c r="R1556" s="146"/>
      <c r="S1556" s="121"/>
      <c r="T1556" s="121"/>
      <c r="U1556" s="121"/>
      <c r="V1556" s="121"/>
      <c r="W1556" s="121"/>
      <c r="X1556" s="121"/>
      <c r="Y1556" s="121"/>
    </row>
    <row r="1557" ht="15.75" customHeight="1">
      <c r="A1557" s="118"/>
      <c r="B1557" s="119"/>
      <c r="C1557" s="151"/>
      <c r="D1557" s="144"/>
      <c r="E1557" s="120"/>
      <c r="F1557" s="120"/>
      <c r="G1557" s="120"/>
      <c r="H1557" s="121"/>
      <c r="I1557" s="121"/>
      <c r="J1557" s="146"/>
      <c r="K1557" s="146"/>
      <c r="L1557" s="121"/>
      <c r="M1557" s="121"/>
      <c r="N1557" s="121"/>
      <c r="O1557" s="121"/>
      <c r="P1557" s="121"/>
      <c r="Q1557" s="146"/>
      <c r="R1557" s="146"/>
      <c r="S1557" s="121"/>
      <c r="T1557" s="121"/>
      <c r="U1557" s="121"/>
      <c r="V1557" s="121"/>
      <c r="W1557" s="121"/>
      <c r="X1557" s="121"/>
      <c r="Y1557" s="121"/>
    </row>
    <row r="1558" ht="15.75" customHeight="1">
      <c r="A1558" s="118"/>
      <c r="B1558" s="119"/>
      <c r="C1558" s="151"/>
      <c r="D1558" s="144"/>
      <c r="E1558" s="120"/>
      <c r="F1558" s="120"/>
      <c r="G1558" s="120"/>
      <c r="H1558" s="121"/>
      <c r="I1558" s="121"/>
      <c r="J1558" s="146"/>
      <c r="K1558" s="146"/>
      <c r="L1558" s="121"/>
      <c r="M1558" s="121"/>
      <c r="N1558" s="121"/>
      <c r="O1558" s="121"/>
      <c r="P1558" s="121"/>
      <c r="Q1558" s="146"/>
      <c r="R1558" s="146"/>
      <c r="S1558" s="121"/>
      <c r="T1558" s="121"/>
      <c r="U1558" s="121"/>
      <c r="V1558" s="121"/>
      <c r="W1558" s="121"/>
      <c r="X1558" s="121"/>
      <c r="Y1558" s="121"/>
    </row>
    <row r="1559" ht="15.75" customHeight="1">
      <c r="A1559" s="118"/>
      <c r="B1559" s="119"/>
      <c r="C1559" s="151"/>
      <c r="D1559" s="144"/>
      <c r="E1559" s="120"/>
      <c r="F1559" s="120"/>
      <c r="G1559" s="120"/>
      <c r="H1559" s="121"/>
      <c r="I1559" s="121"/>
      <c r="J1559" s="146"/>
      <c r="K1559" s="146"/>
      <c r="L1559" s="121"/>
      <c r="M1559" s="121"/>
      <c r="N1559" s="121"/>
      <c r="O1559" s="121"/>
      <c r="P1559" s="121"/>
      <c r="Q1559" s="146"/>
      <c r="R1559" s="146"/>
      <c r="S1559" s="121"/>
      <c r="T1559" s="121"/>
      <c r="U1559" s="121"/>
      <c r="V1559" s="121"/>
      <c r="W1559" s="121"/>
      <c r="X1559" s="121"/>
      <c r="Y1559" s="121"/>
    </row>
    <row r="1560" ht="15.75" customHeight="1">
      <c r="A1560" s="118"/>
      <c r="B1560" s="119"/>
      <c r="C1560" s="151"/>
      <c r="D1560" s="144"/>
      <c r="E1560" s="120"/>
      <c r="F1560" s="120"/>
      <c r="G1560" s="120"/>
      <c r="H1560" s="121"/>
      <c r="I1560" s="121"/>
      <c r="J1560" s="146"/>
      <c r="K1560" s="146"/>
      <c r="L1560" s="121"/>
      <c r="M1560" s="121"/>
      <c r="N1560" s="121"/>
      <c r="O1560" s="121"/>
      <c r="P1560" s="121"/>
      <c r="Q1560" s="146"/>
      <c r="R1560" s="146"/>
      <c r="S1560" s="121"/>
      <c r="T1560" s="121"/>
      <c r="U1560" s="121"/>
      <c r="V1560" s="121"/>
      <c r="W1560" s="121"/>
      <c r="X1560" s="121"/>
      <c r="Y1560" s="121"/>
    </row>
    <row r="1561" ht="15.75" customHeight="1">
      <c r="A1561" s="118"/>
      <c r="B1561" s="119"/>
      <c r="C1561" s="151"/>
      <c r="D1561" s="144"/>
      <c r="E1561" s="120"/>
      <c r="F1561" s="120"/>
      <c r="G1561" s="120"/>
      <c r="H1561" s="121"/>
      <c r="I1561" s="121"/>
      <c r="J1561" s="146"/>
      <c r="K1561" s="146"/>
      <c r="L1561" s="121"/>
      <c r="M1561" s="121"/>
      <c r="N1561" s="121"/>
      <c r="O1561" s="121"/>
      <c r="P1561" s="121"/>
      <c r="Q1561" s="146"/>
      <c r="R1561" s="146"/>
      <c r="S1561" s="121"/>
      <c r="T1561" s="121"/>
      <c r="U1561" s="121"/>
      <c r="V1561" s="121"/>
      <c r="W1561" s="121"/>
      <c r="X1561" s="121"/>
      <c r="Y1561" s="121"/>
    </row>
    <row r="1562" ht="15.75" customHeight="1">
      <c r="A1562" s="118"/>
      <c r="B1562" s="119"/>
      <c r="C1562" s="151"/>
      <c r="D1562" s="144"/>
      <c r="E1562" s="120"/>
      <c r="F1562" s="120"/>
      <c r="G1562" s="120"/>
      <c r="H1562" s="121"/>
      <c r="I1562" s="121"/>
      <c r="J1562" s="146"/>
      <c r="K1562" s="146"/>
      <c r="L1562" s="121"/>
      <c r="M1562" s="121"/>
      <c r="N1562" s="121"/>
      <c r="O1562" s="121"/>
      <c r="P1562" s="121"/>
      <c r="Q1562" s="146"/>
      <c r="R1562" s="146"/>
      <c r="S1562" s="121"/>
      <c r="T1562" s="121"/>
      <c r="U1562" s="121"/>
      <c r="V1562" s="121"/>
      <c r="W1562" s="121"/>
      <c r="X1562" s="121"/>
      <c r="Y1562" s="121"/>
    </row>
    <row r="1563" ht="15.75" customHeight="1">
      <c r="A1563" s="118"/>
      <c r="B1563" s="119"/>
      <c r="C1563" s="151"/>
      <c r="D1563" s="144"/>
      <c r="E1563" s="120"/>
      <c r="F1563" s="120"/>
      <c r="G1563" s="120"/>
      <c r="H1563" s="121"/>
      <c r="I1563" s="121"/>
      <c r="J1563" s="146"/>
      <c r="K1563" s="146"/>
      <c r="L1563" s="121"/>
      <c r="M1563" s="121"/>
      <c r="N1563" s="121"/>
      <c r="O1563" s="121"/>
      <c r="P1563" s="121"/>
      <c r="Q1563" s="146"/>
      <c r="R1563" s="146"/>
      <c r="S1563" s="121"/>
      <c r="T1563" s="121"/>
      <c r="U1563" s="121"/>
      <c r="V1563" s="121"/>
      <c r="W1563" s="121"/>
      <c r="X1563" s="121"/>
      <c r="Y1563" s="121"/>
    </row>
    <row r="1564" ht="15.75" customHeight="1">
      <c r="A1564" s="118"/>
      <c r="B1564" s="119"/>
      <c r="C1564" s="151"/>
      <c r="D1564" s="144"/>
      <c r="E1564" s="120"/>
      <c r="F1564" s="120"/>
      <c r="G1564" s="120"/>
      <c r="H1564" s="121"/>
      <c r="I1564" s="121"/>
      <c r="J1564" s="146"/>
      <c r="K1564" s="146"/>
      <c r="L1564" s="121"/>
      <c r="M1564" s="121"/>
      <c r="N1564" s="121"/>
      <c r="O1564" s="121"/>
      <c r="P1564" s="121"/>
      <c r="Q1564" s="146"/>
      <c r="R1564" s="146"/>
      <c r="S1564" s="121"/>
      <c r="T1564" s="121"/>
      <c r="U1564" s="121"/>
      <c r="V1564" s="121"/>
      <c r="W1564" s="121"/>
      <c r="X1564" s="121"/>
      <c r="Y1564" s="121"/>
    </row>
    <row r="1565" ht="15.75" customHeight="1">
      <c r="A1565" s="118"/>
      <c r="B1565" s="119"/>
      <c r="C1565" s="151"/>
      <c r="D1565" s="144"/>
      <c r="E1565" s="120"/>
      <c r="F1565" s="120"/>
      <c r="G1565" s="120"/>
      <c r="H1565" s="121"/>
      <c r="I1565" s="121"/>
      <c r="J1565" s="146"/>
      <c r="K1565" s="146"/>
      <c r="L1565" s="121"/>
      <c r="M1565" s="121"/>
      <c r="N1565" s="121"/>
      <c r="O1565" s="121"/>
      <c r="P1565" s="121"/>
      <c r="Q1565" s="146"/>
      <c r="R1565" s="146"/>
      <c r="S1565" s="121"/>
      <c r="T1565" s="121"/>
      <c r="U1565" s="121"/>
      <c r="V1565" s="121"/>
      <c r="W1565" s="121"/>
      <c r="X1565" s="121"/>
      <c r="Y1565" s="121"/>
    </row>
    <row r="1566" ht="15.75" customHeight="1">
      <c r="A1566" s="118"/>
      <c r="B1566" s="119"/>
      <c r="C1566" s="151"/>
      <c r="D1566" s="144"/>
      <c r="E1566" s="120"/>
      <c r="F1566" s="120"/>
      <c r="G1566" s="120"/>
      <c r="H1566" s="121"/>
      <c r="I1566" s="121"/>
      <c r="J1566" s="146"/>
      <c r="K1566" s="146"/>
      <c r="L1566" s="121"/>
      <c r="M1566" s="121"/>
      <c r="N1566" s="121"/>
      <c r="O1566" s="121"/>
      <c r="P1566" s="121"/>
      <c r="Q1566" s="146"/>
      <c r="R1566" s="146"/>
      <c r="S1566" s="121"/>
      <c r="T1566" s="121"/>
      <c r="U1566" s="121"/>
      <c r="V1566" s="121"/>
      <c r="W1566" s="121"/>
      <c r="X1566" s="121"/>
      <c r="Y1566" s="121"/>
    </row>
    <row r="1567" ht="15.75" customHeight="1">
      <c r="A1567" s="118"/>
      <c r="B1567" s="119"/>
      <c r="C1567" s="151"/>
      <c r="D1567" s="144"/>
      <c r="E1567" s="120"/>
      <c r="F1567" s="120"/>
      <c r="G1567" s="120"/>
      <c r="H1567" s="121"/>
      <c r="I1567" s="121"/>
      <c r="J1567" s="146"/>
      <c r="K1567" s="146"/>
      <c r="L1567" s="121"/>
      <c r="M1567" s="121"/>
      <c r="N1567" s="121"/>
      <c r="O1567" s="121"/>
      <c r="P1567" s="121"/>
      <c r="Q1567" s="146"/>
      <c r="R1567" s="146"/>
      <c r="S1567" s="121"/>
      <c r="T1567" s="121"/>
      <c r="U1567" s="121"/>
      <c r="V1567" s="121"/>
      <c r="W1567" s="121"/>
      <c r="X1567" s="121"/>
      <c r="Y1567" s="121"/>
    </row>
    <row r="1568" ht="15.75" customHeight="1">
      <c r="A1568" s="118"/>
      <c r="B1568" s="119"/>
      <c r="C1568" s="151"/>
      <c r="D1568" s="144"/>
      <c r="E1568" s="145"/>
      <c r="F1568" s="145"/>
      <c r="G1568" s="145"/>
      <c r="H1568" s="121"/>
      <c r="I1568" s="121"/>
      <c r="J1568" s="146"/>
      <c r="K1568" s="146"/>
      <c r="L1568" s="146"/>
      <c r="M1568" s="146"/>
      <c r="N1568" s="146"/>
      <c r="O1568" s="121"/>
      <c r="P1568" s="121"/>
      <c r="Q1568" s="146"/>
      <c r="R1568" s="146"/>
      <c r="S1568" s="146"/>
      <c r="T1568" s="146"/>
      <c r="U1568" s="146"/>
      <c r="V1568" s="121"/>
      <c r="W1568" s="121"/>
      <c r="X1568" s="121"/>
      <c r="Y1568" s="121"/>
    </row>
    <row r="1569" ht="15.75" customHeight="1">
      <c r="A1569" s="118"/>
      <c r="B1569" s="147"/>
      <c r="C1569" s="151"/>
      <c r="D1569" s="144"/>
      <c r="E1569" s="145"/>
      <c r="F1569" s="120"/>
      <c r="G1569" s="120"/>
      <c r="H1569" s="121"/>
      <c r="I1569" s="146"/>
      <c r="J1569" s="146"/>
      <c r="K1569" s="146"/>
      <c r="L1569" s="146"/>
      <c r="M1569" s="121"/>
      <c r="N1569" s="121"/>
      <c r="O1569" s="121"/>
      <c r="P1569" s="146"/>
      <c r="Q1569" s="146"/>
      <c r="R1569" s="146"/>
      <c r="S1569" s="146"/>
      <c r="T1569" s="121"/>
      <c r="U1569" s="121"/>
      <c r="V1569" s="121"/>
      <c r="W1569" s="121"/>
      <c r="X1569" s="121"/>
      <c r="Y1569" s="121"/>
    </row>
    <row r="1570" ht="15.75" customHeight="1">
      <c r="A1570" s="118"/>
      <c r="B1570" s="119"/>
      <c r="C1570" s="151"/>
      <c r="D1570" s="144"/>
      <c r="E1570" s="120"/>
      <c r="F1570" s="120"/>
      <c r="G1570" s="120"/>
      <c r="H1570" s="121"/>
      <c r="I1570" s="121"/>
      <c r="J1570" s="146"/>
      <c r="K1570" s="146"/>
      <c r="L1570" s="121"/>
      <c r="M1570" s="121"/>
      <c r="N1570" s="121"/>
      <c r="O1570" s="121"/>
      <c r="P1570" s="121"/>
      <c r="Q1570" s="146"/>
      <c r="R1570" s="146"/>
      <c r="S1570" s="121"/>
      <c r="T1570" s="121"/>
      <c r="U1570" s="121"/>
      <c r="V1570" s="121"/>
      <c r="W1570" s="121"/>
      <c r="X1570" s="121"/>
      <c r="Y1570" s="121"/>
    </row>
    <row r="1571" ht="15.75" customHeight="1">
      <c r="A1571" s="118"/>
      <c r="B1571" s="119"/>
      <c r="C1571" s="151"/>
      <c r="D1571" s="144"/>
      <c r="E1571" s="120"/>
      <c r="F1571" s="120"/>
      <c r="G1571" s="120"/>
      <c r="H1571" s="121"/>
      <c r="I1571" s="121"/>
      <c r="J1571" s="146"/>
      <c r="K1571" s="146"/>
      <c r="L1571" s="121"/>
      <c r="M1571" s="121"/>
      <c r="N1571" s="121"/>
      <c r="O1571" s="121"/>
      <c r="P1571" s="121"/>
      <c r="Q1571" s="146"/>
      <c r="R1571" s="146"/>
      <c r="S1571" s="121"/>
      <c r="T1571" s="121"/>
      <c r="U1571" s="121"/>
      <c r="V1571" s="121"/>
      <c r="W1571" s="121"/>
      <c r="X1571" s="121"/>
      <c r="Y1571" s="121"/>
    </row>
    <row r="1572" ht="15.75" customHeight="1">
      <c r="A1572" s="118"/>
      <c r="B1572" s="119"/>
      <c r="C1572" s="151"/>
      <c r="D1572" s="144"/>
      <c r="E1572" s="120"/>
      <c r="F1572" s="120"/>
      <c r="G1572" s="120"/>
      <c r="H1572" s="121"/>
      <c r="I1572" s="121"/>
      <c r="J1572" s="146"/>
      <c r="K1572" s="146"/>
      <c r="L1572" s="121"/>
      <c r="M1572" s="121"/>
      <c r="N1572" s="121"/>
      <c r="O1572" s="121"/>
      <c r="P1572" s="121"/>
      <c r="Q1572" s="146"/>
      <c r="R1572" s="146"/>
      <c r="S1572" s="121"/>
      <c r="T1572" s="121"/>
      <c r="U1572" s="121"/>
      <c r="V1572" s="121"/>
      <c r="W1572" s="121"/>
      <c r="X1572" s="121"/>
      <c r="Y1572" s="121"/>
    </row>
    <row r="1573" ht="15.75" customHeight="1">
      <c r="A1573" s="118"/>
      <c r="B1573" s="119"/>
      <c r="C1573" s="151"/>
      <c r="D1573" s="144"/>
      <c r="E1573" s="120"/>
      <c r="F1573" s="120"/>
      <c r="G1573" s="120"/>
      <c r="H1573" s="121"/>
      <c r="I1573" s="121"/>
      <c r="J1573" s="146"/>
      <c r="K1573" s="146"/>
      <c r="L1573" s="121"/>
      <c r="M1573" s="121"/>
      <c r="N1573" s="121"/>
      <c r="O1573" s="121"/>
      <c r="P1573" s="121"/>
      <c r="Q1573" s="146"/>
      <c r="R1573" s="146"/>
      <c r="S1573" s="121"/>
      <c r="T1573" s="121"/>
      <c r="U1573" s="121"/>
      <c r="V1573" s="121"/>
      <c r="W1573" s="121"/>
      <c r="X1573" s="121"/>
      <c r="Y1573" s="121"/>
    </row>
    <row r="1574" ht="15.75" customHeight="1">
      <c r="A1574" s="118"/>
      <c r="B1574" s="119"/>
      <c r="C1574" s="151"/>
      <c r="D1574" s="144"/>
      <c r="E1574" s="120"/>
      <c r="F1574" s="120"/>
      <c r="G1574" s="120"/>
      <c r="H1574" s="121"/>
      <c r="I1574" s="121"/>
      <c r="J1574" s="146"/>
      <c r="K1574" s="146"/>
      <c r="L1574" s="121"/>
      <c r="M1574" s="121"/>
      <c r="N1574" s="121"/>
      <c r="O1574" s="121"/>
      <c r="P1574" s="121"/>
      <c r="Q1574" s="146"/>
      <c r="R1574" s="146"/>
      <c r="S1574" s="121"/>
      <c r="T1574" s="121"/>
      <c r="U1574" s="121"/>
      <c r="V1574" s="121"/>
      <c r="W1574" s="121"/>
      <c r="X1574" s="121"/>
      <c r="Y1574" s="121"/>
    </row>
    <row r="1575" ht="15.75" customHeight="1">
      <c r="A1575" s="118"/>
      <c r="B1575" s="119"/>
      <c r="C1575" s="151"/>
      <c r="D1575" s="144"/>
      <c r="E1575" s="120"/>
      <c r="F1575" s="120"/>
      <c r="G1575" s="120"/>
      <c r="H1575" s="121"/>
      <c r="I1575" s="121"/>
      <c r="J1575" s="146"/>
      <c r="K1575" s="146"/>
      <c r="L1575" s="121"/>
      <c r="M1575" s="121"/>
      <c r="N1575" s="121"/>
      <c r="O1575" s="121"/>
      <c r="P1575" s="121"/>
      <c r="Q1575" s="146"/>
      <c r="R1575" s="146"/>
      <c r="S1575" s="121"/>
      <c r="T1575" s="121"/>
      <c r="U1575" s="121"/>
      <c r="V1575" s="121"/>
      <c r="W1575" s="121"/>
      <c r="X1575" s="121"/>
      <c r="Y1575" s="121"/>
    </row>
    <row r="1576" ht="15.75" customHeight="1">
      <c r="A1576" s="118"/>
      <c r="B1576" s="119"/>
      <c r="C1576" s="151"/>
      <c r="D1576" s="144"/>
      <c r="E1576" s="120"/>
      <c r="F1576" s="120"/>
      <c r="G1576" s="120"/>
      <c r="H1576" s="121"/>
      <c r="I1576" s="121"/>
      <c r="J1576" s="146"/>
      <c r="K1576" s="146"/>
      <c r="L1576" s="121"/>
      <c r="M1576" s="121"/>
      <c r="N1576" s="121"/>
      <c r="O1576" s="121"/>
      <c r="P1576" s="121"/>
      <c r="Q1576" s="146"/>
      <c r="R1576" s="146"/>
      <c r="S1576" s="121"/>
      <c r="T1576" s="121"/>
      <c r="U1576" s="121"/>
      <c r="V1576" s="121"/>
      <c r="W1576" s="121"/>
      <c r="X1576" s="121"/>
      <c r="Y1576" s="121"/>
    </row>
    <row r="1577" ht="15.75" customHeight="1">
      <c r="A1577" s="118"/>
      <c r="B1577" s="119"/>
      <c r="C1577" s="151"/>
      <c r="D1577" s="144"/>
      <c r="E1577" s="120"/>
      <c r="F1577" s="120"/>
      <c r="G1577" s="120"/>
      <c r="H1577" s="121"/>
      <c r="I1577" s="121"/>
      <c r="J1577" s="146"/>
      <c r="K1577" s="146"/>
      <c r="L1577" s="121"/>
      <c r="M1577" s="121"/>
      <c r="N1577" s="121"/>
      <c r="O1577" s="121"/>
      <c r="P1577" s="121"/>
      <c r="Q1577" s="146"/>
      <c r="R1577" s="146"/>
      <c r="S1577" s="121"/>
      <c r="T1577" s="121"/>
      <c r="U1577" s="121"/>
      <c r="V1577" s="121"/>
      <c r="W1577" s="121"/>
      <c r="X1577" s="121"/>
      <c r="Y1577" s="121"/>
    </row>
    <row r="1578" ht="15.75" customHeight="1">
      <c r="A1578" s="118"/>
      <c r="B1578" s="119"/>
      <c r="C1578" s="151"/>
      <c r="D1578" s="144"/>
      <c r="E1578" s="120"/>
      <c r="F1578" s="120"/>
      <c r="G1578" s="120"/>
      <c r="H1578" s="121"/>
      <c r="I1578" s="121"/>
      <c r="J1578" s="146"/>
      <c r="K1578" s="146"/>
      <c r="L1578" s="121"/>
      <c r="M1578" s="121"/>
      <c r="N1578" s="121"/>
      <c r="O1578" s="121"/>
      <c r="P1578" s="121"/>
      <c r="Q1578" s="146"/>
      <c r="R1578" s="146"/>
      <c r="S1578" s="121"/>
      <c r="T1578" s="121"/>
      <c r="U1578" s="121"/>
      <c r="V1578" s="121"/>
      <c r="W1578" s="121"/>
      <c r="X1578" s="121"/>
      <c r="Y1578" s="121"/>
    </row>
    <row r="1579" ht="15.75" customHeight="1">
      <c r="A1579" s="118"/>
      <c r="B1579" s="119"/>
      <c r="C1579" s="151"/>
      <c r="D1579" s="144"/>
      <c r="E1579" s="120"/>
      <c r="F1579" s="120"/>
      <c r="G1579" s="120"/>
      <c r="H1579" s="121"/>
      <c r="I1579" s="121"/>
      <c r="J1579" s="146"/>
      <c r="K1579" s="146"/>
      <c r="L1579" s="121"/>
      <c r="M1579" s="121"/>
      <c r="N1579" s="121"/>
      <c r="O1579" s="121"/>
      <c r="P1579" s="121"/>
      <c r="Q1579" s="146"/>
      <c r="R1579" s="146"/>
      <c r="S1579" s="121"/>
      <c r="T1579" s="121"/>
      <c r="U1579" s="121"/>
      <c r="V1579" s="121"/>
      <c r="W1579" s="121"/>
      <c r="X1579" s="121"/>
      <c r="Y1579" s="121"/>
    </row>
    <row r="1580" ht="15.75" customHeight="1">
      <c r="A1580" s="118"/>
      <c r="B1580" s="119"/>
      <c r="C1580" s="151"/>
      <c r="D1580" s="144"/>
      <c r="E1580" s="120"/>
      <c r="F1580" s="120"/>
      <c r="G1580" s="120"/>
      <c r="H1580" s="121"/>
      <c r="I1580" s="121"/>
      <c r="J1580" s="146"/>
      <c r="K1580" s="146"/>
      <c r="L1580" s="121"/>
      <c r="M1580" s="121"/>
      <c r="N1580" s="121"/>
      <c r="O1580" s="121"/>
      <c r="P1580" s="121"/>
      <c r="Q1580" s="146"/>
      <c r="R1580" s="146"/>
      <c r="S1580" s="121"/>
      <c r="T1580" s="121"/>
      <c r="U1580" s="121"/>
      <c r="V1580" s="121"/>
      <c r="W1580" s="121"/>
      <c r="X1580" s="121"/>
      <c r="Y1580" s="121"/>
    </row>
    <row r="1581" ht="15.75" customHeight="1">
      <c r="A1581" s="118"/>
      <c r="B1581" s="119"/>
      <c r="C1581" s="151"/>
      <c r="D1581" s="144"/>
      <c r="E1581" s="120"/>
      <c r="F1581" s="120"/>
      <c r="G1581" s="120"/>
      <c r="H1581" s="121"/>
      <c r="I1581" s="121"/>
      <c r="J1581" s="146"/>
      <c r="K1581" s="146"/>
      <c r="L1581" s="121"/>
      <c r="M1581" s="121"/>
      <c r="N1581" s="121"/>
      <c r="O1581" s="121"/>
      <c r="P1581" s="121"/>
      <c r="Q1581" s="146"/>
      <c r="R1581" s="146"/>
      <c r="S1581" s="121"/>
      <c r="T1581" s="121"/>
      <c r="U1581" s="121"/>
      <c r="V1581" s="121"/>
      <c r="W1581" s="121"/>
      <c r="X1581" s="121"/>
      <c r="Y1581" s="121"/>
    </row>
    <row r="1582" ht="15.75" customHeight="1">
      <c r="A1582" s="118"/>
      <c r="B1582" s="119"/>
      <c r="C1582" s="151"/>
      <c r="D1582" s="144"/>
      <c r="E1582" s="120"/>
      <c r="F1582" s="120"/>
      <c r="G1582" s="120"/>
      <c r="H1582" s="121"/>
      <c r="I1582" s="121"/>
      <c r="J1582" s="146"/>
      <c r="K1582" s="146"/>
      <c r="L1582" s="121"/>
      <c r="M1582" s="121"/>
      <c r="N1582" s="121"/>
      <c r="O1582" s="121"/>
      <c r="P1582" s="121"/>
      <c r="Q1582" s="146"/>
      <c r="R1582" s="146"/>
      <c r="S1582" s="121"/>
      <c r="T1582" s="121"/>
      <c r="U1582" s="121"/>
      <c r="V1582" s="121"/>
      <c r="W1582" s="121"/>
      <c r="X1582" s="121"/>
      <c r="Y1582" s="121"/>
    </row>
    <row r="1583" ht="15.75" customHeight="1">
      <c r="A1583" s="118"/>
      <c r="B1583" s="119"/>
      <c r="C1583" s="151"/>
      <c r="D1583" s="144"/>
      <c r="E1583" s="120"/>
      <c r="F1583" s="120"/>
      <c r="G1583" s="120"/>
      <c r="H1583" s="121"/>
      <c r="I1583" s="121"/>
      <c r="J1583" s="146"/>
      <c r="K1583" s="146"/>
      <c r="L1583" s="121"/>
      <c r="M1583" s="121"/>
      <c r="N1583" s="121"/>
      <c r="O1583" s="121"/>
      <c r="P1583" s="121"/>
      <c r="Q1583" s="146"/>
      <c r="R1583" s="146"/>
      <c r="S1583" s="121"/>
      <c r="T1583" s="121"/>
      <c r="U1583" s="121"/>
      <c r="V1583" s="121"/>
      <c r="W1583" s="121"/>
      <c r="X1583" s="121"/>
      <c r="Y1583" s="121"/>
    </row>
    <row r="1584" ht="15.75" customHeight="1">
      <c r="A1584" s="118"/>
      <c r="B1584" s="119"/>
      <c r="C1584" s="151"/>
      <c r="D1584" s="144"/>
      <c r="E1584" s="145"/>
      <c r="F1584" s="145"/>
      <c r="G1584" s="145"/>
      <c r="H1584" s="121"/>
      <c r="I1584" s="121"/>
      <c r="J1584" s="146"/>
      <c r="K1584" s="146"/>
      <c r="L1584" s="146"/>
      <c r="M1584" s="146"/>
      <c r="N1584" s="146"/>
      <c r="O1584" s="121"/>
      <c r="P1584" s="121"/>
      <c r="Q1584" s="146"/>
      <c r="R1584" s="146"/>
      <c r="S1584" s="146"/>
      <c r="T1584" s="146"/>
      <c r="U1584" s="146"/>
      <c r="V1584" s="121"/>
      <c r="W1584" s="121"/>
      <c r="X1584" s="121"/>
      <c r="Y1584" s="121"/>
    </row>
    <row r="1585" ht="15.75" customHeight="1">
      <c r="A1585" s="118"/>
      <c r="B1585" s="147"/>
      <c r="C1585" s="151"/>
      <c r="D1585" s="144"/>
      <c r="E1585" s="145"/>
      <c r="F1585" s="120"/>
      <c r="G1585" s="120"/>
      <c r="H1585" s="121"/>
      <c r="I1585" s="146"/>
      <c r="J1585" s="146"/>
      <c r="K1585" s="146"/>
      <c r="L1585" s="146"/>
      <c r="M1585" s="121"/>
      <c r="N1585" s="121"/>
      <c r="O1585" s="121"/>
      <c r="P1585" s="146"/>
      <c r="Q1585" s="146"/>
      <c r="R1585" s="146"/>
      <c r="S1585" s="146"/>
      <c r="T1585" s="121"/>
      <c r="U1585" s="121"/>
      <c r="V1585" s="121"/>
      <c r="W1585" s="121"/>
      <c r="X1585" s="121"/>
      <c r="Y1585" s="121"/>
    </row>
    <row r="1586" ht="15.75" customHeight="1">
      <c r="A1586" s="118"/>
      <c r="B1586" s="119"/>
      <c r="C1586" s="151"/>
      <c r="D1586" s="144"/>
      <c r="E1586" s="120"/>
      <c r="F1586" s="120"/>
      <c r="G1586" s="120"/>
      <c r="H1586" s="121"/>
      <c r="I1586" s="121"/>
      <c r="J1586" s="146"/>
      <c r="K1586" s="146"/>
      <c r="L1586" s="121"/>
      <c r="M1586" s="121"/>
      <c r="N1586" s="121"/>
      <c r="O1586" s="121"/>
      <c r="P1586" s="121"/>
      <c r="Q1586" s="146"/>
      <c r="R1586" s="146"/>
      <c r="S1586" s="121"/>
      <c r="T1586" s="121"/>
      <c r="U1586" s="121"/>
      <c r="V1586" s="121"/>
      <c r="W1586" s="121"/>
      <c r="X1586" s="121"/>
      <c r="Y1586" s="121"/>
    </row>
    <row r="1587" ht="15.75" customHeight="1">
      <c r="A1587" s="118"/>
      <c r="B1587" s="119"/>
      <c r="C1587" s="151"/>
      <c r="D1587" s="144"/>
      <c r="E1587" s="120"/>
      <c r="F1587" s="120"/>
      <c r="G1587" s="120"/>
      <c r="H1587" s="121"/>
      <c r="I1587" s="121"/>
      <c r="J1587" s="146"/>
      <c r="K1587" s="146"/>
      <c r="L1587" s="121"/>
      <c r="M1587" s="121"/>
      <c r="N1587" s="121"/>
      <c r="O1587" s="121"/>
      <c r="P1587" s="121"/>
      <c r="Q1587" s="146"/>
      <c r="R1587" s="146"/>
      <c r="S1587" s="121"/>
      <c r="T1587" s="121"/>
      <c r="U1587" s="121"/>
      <c r="V1587" s="121"/>
      <c r="W1587" s="121"/>
      <c r="X1587" s="121"/>
      <c r="Y1587" s="121"/>
    </row>
    <row r="1588" ht="15.75" customHeight="1">
      <c r="A1588" s="118"/>
      <c r="B1588" s="119"/>
      <c r="C1588" s="151"/>
      <c r="D1588" s="144"/>
      <c r="E1588" s="120"/>
      <c r="F1588" s="120"/>
      <c r="G1588" s="120"/>
      <c r="H1588" s="121"/>
      <c r="I1588" s="121"/>
      <c r="J1588" s="146"/>
      <c r="K1588" s="146"/>
      <c r="L1588" s="121"/>
      <c r="M1588" s="121"/>
      <c r="N1588" s="121"/>
      <c r="O1588" s="121"/>
      <c r="P1588" s="121"/>
      <c r="Q1588" s="146"/>
      <c r="R1588" s="146"/>
      <c r="S1588" s="121"/>
      <c r="T1588" s="121"/>
      <c r="U1588" s="121"/>
      <c r="V1588" s="121"/>
      <c r="W1588" s="121"/>
      <c r="X1588" s="121"/>
      <c r="Y1588" s="121"/>
    </row>
    <row r="1589" ht="15.75" customHeight="1">
      <c r="A1589" s="118"/>
      <c r="B1589" s="119"/>
      <c r="C1589" s="151"/>
      <c r="D1589" s="144"/>
      <c r="E1589" s="120"/>
      <c r="F1589" s="120"/>
      <c r="G1589" s="120"/>
      <c r="H1589" s="121"/>
      <c r="I1589" s="121"/>
      <c r="J1589" s="146"/>
      <c r="K1589" s="146"/>
      <c r="L1589" s="121"/>
      <c r="M1589" s="121"/>
      <c r="N1589" s="121"/>
      <c r="O1589" s="121"/>
      <c r="P1589" s="121"/>
      <c r="Q1589" s="146"/>
      <c r="R1589" s="146"/>
      <c r="S1589" s="121"/>
      <c r="T1589" s="121"/>
      <c r="U1589" s="121"/>
      <c r="V1589" s="121"/>
      <c r="W1589" s="121"/>
      <c r="X1589" s="121"/>
      <c r="Y1589" s="121"/>
    </row>
    <row r="1590" ht="15.75" customHeight="1">
      <c r="A1590" s="118"/>
      <c r="B1590" s="119"/>
      <c r="C1590" s="151"/>
      <c r="D1590" s="144"/>
      <c r="E1590" s="120"/>
      <c r="F1590" s="120"/>
      <c r="G1590" s="120"/>
      <c r="H1590" s="121"/>
      <c r="I1590" s="121"/>
      <c r="J1590" s="146"/>
      <c r="K1590" s="146"/>
      <c r="L1590" s="121"/>
      <c r="M1590" s="121"/>
      <c r="N1590" s="121"/>
      <c r="O1590" s="121"/>
      <c r="P1590" s="121"/>
      <c r="Q1590" s="146"/>
      <c r="R1590" s="146"/>
      <c r="S1590" s="121"/>
      <c r="T1590" s="121"/>
      <c r="U1590" s="121"/>
      <c r="V1590" s="121"/>
      <c r="W1590" s="121"/>
      <c r="X1590" s="121"/>
      <c r="Y1590" s="121"/>
    </row>
    <row r="1591" ht="15.75" customHeight="1">
      <c r="A1591" s="118"/>
      <c r="B1591" s="119"/>
      <c r="C1591" s="151"/>
      <c r="D1591" s="144"/>
      <c r="E1591" s="120"/>
      <c r="F1591" s="120"/>
      <c r="G1591" s="120"/>
      <c r="H1591" s="121"/>
      <c r="I1591" s="121"/>
      <c r="J1591" s="146"/>
      <c r="K1591" s="146"/>
      <c r="L1591" s="121"/>
      <c r="M1591" s="121"/>
      <c r="N1591" s="121"/>
      <c r="O1591" s="121"/>
      <c r="P1591" s="121"/>
      <c r="Q1591" s="146"/>
      <c r="R1591" s="146"/>
      <c r="S1591" s="121"/>
      <c r="T1591" s="121"/>
      <c r="U1591" s="121"/>
      <c r="V1591" s="121"/>
      <c r="W1591" s="121"/>
      <c r="X1591" s="121"/>
      <c r="Y1591" s="121"/>
    </row>
    <row r="1592" ht="15.75" customHeight="1">
      <c r="A1592" s="118"/>
      <c r="B1592" s="119"/>
      <c r="C1592" s="151"/>
      <c r="D1592" s="144"/>
      <c r="E1592" s="120"/>
      <c r="F1592" s="120"/>
      <c r="G1592" s="120"/>
      <c r="H1592" s="121"/>
      <c r="I1592" s="121"/>
      <c r="J1592" s="146"/>
      <c r="K1592" s="146"/>
      <c r="L1592" s="121"/>
      <c r="M1592" s="121"/>
      <c r="N1592" s="121"/>
      <c r="O1592" s="121"/>
      <c r="P1592" s="121"/>
      <c r="Q1592" s="146"/>
      <c r="R1592" s="146"/>
      <c r="S1592" s="121"/>
      <c r="T1592" s="121"/>
      <c r="U1592" s="121"/>
      <c r="V1592" s="121"/>
      <c r="W1592" s="121"/>
      <c r="X1592" s="121"/>
      <c r="Y1592" s="121"/>
    </row>
    <row r="1593" ht="15.75" customHeight="1">
      <c r="A1593" s="118"/>
      <c r="B1593" s="119"/>
      <c r="C1593" s="151"/>
      <c r="D1593" s="144"/>
      <c r="E1593" s="120"/>
      <c r="F1593" s="120"/>
      <c r="G1593" s="120"/>
      <c r="H1593" s="121"/>
      <c r="I1593" s="121"/>
      <c r="J1593" s="146"/>
      <c r="K1593" s="146"/>
      <c r="L1593" s="121"/>
      <c r="M1593" s="121"/>
      <c r="N1593" s="121"/>
      <c r="O1593" s="121"/>
      <c r="P1593" s="121"/>
      <c r="Q1593" s="146"/>
      <c r="R1593" s="146"/>
      <c r="S1593" s="121"/>
      <c r="T1593" s="121"/>
      <c r="U1593" s="121"/>
      <c r="V1593" s="121"/>
      <c r="W1593" s="121"/>
      <c r="X1593" s="121"/>
      <c r="Y1593" s="121"/>
    </row>
    <row r="1594" ht="15.75" customHeight="1">
      <c r="A1594" s="118"/>
      <c r="B1594" s="119"/>
      <c r="C1594" s="151"/>
      <c r="D1594" s="144"/>
      <c r="E1594" s="120"/>
      <c r="F1594" s="120"/>
      <c r="G1594" s="120"/>
      <c r="H1594" s="121"/>
      <c r="I1594" s="121"/>
      <c r="J1594" s="146"/>
      <c r="K1594" s="146"/>
      <c r="L1594" s="121"/>
      <c r="M1594" s="121"/>
      <c r="N1594" s="121"/>
      <c r="O1594" s="121"/>
      <c r="P1594" s="121"/>
      <c r="Q1594" s="146"/>
      <c r="R1594" s="146"/>
      <c r="S1594" s="121"/>
      <c r="T1594" s="121"/>
      <c r="U1594" s="121"/>
      <c r="V1594" s="121"/>
      <c r="W1594" s="121"/>
      <c r="X1594" s="121"/>
      <c r="Y1594" s="121"/>
    </row>
    <row r="1595" ht="15.75" customHeight="1">
      <c r="A1595" s="118"/>
      <c r="B1595" s="119"/>
      <c r="C1595" s="151"/>
      <c r="D1595" s="144"/>
      <c r="E1595" s="120"/>
      <c r="F1595" s="120"/>
      <c r="G1595" s="120"/>
      <c r="H1595" s="121"/>
      <c r="I1595" s="121"/>
      <c r="J1595" s="146"/>
      <c r="K1595" s="146"/>
      <c r="L1595" s="121"/>
      <c r="M1595" s="121"/>
      <c r="N1595" s="121"/>
      <c r="O1595" s="121"/>
      <c r="P1595" s="121"/>
      <c r="Q1595" s="146"/>
      <c r="R1595" s="146"/>
      <c r="S1595" s="121"/>
      <c r="T1595" s="121"/>
      <c r="U1595" s="121"/>
      <c r="V1595" s="121"/>
      <c r="W1595" s="121"/>
      <c r="X1595" s="121"/>
      <c r="Y1595" s="121"/>
    </row>
    <row r="1596" ht="15.75" customHeight="1">
      <c r="A1596" s="118"/>
      <c r="B1596" s="119"/>
      <c r="C1596" s="151"/>
      <c r="D1596" s="144"/>
      <c r="E1596" s="120"/>
      <c r="F1596" s="120"/>
      <c r="G1596" s="120"/>
      <c r="H1596" s="121"/>
      <c r="I1596" s="121"/>
      <c r="J1596" s="146"/>
      <c r="K1596" s="146"/>
      <c r="L1596" s="121"/>
      <c r="M1596" s="121"/>
      <c r="N1596" s="121"/>
      <c r="O1596" s="121"/>
      <c r="P1596" s="121"/>
      <c r="Q1596" s="146"/>
      <c r="R1596" s="146"/>
      <c r="S1596" s="121"/>
      <c r="T1596" s="121"/>
      <c r="U1596" s="121"/>
      <c r="V1596" s="121"/>
      <c r="W1596" s="121"/>
      <c r="X1596" s="121"/>
      <c r="Y1596" s="121"/>
    </row>
    <row r="1597" ht="15.75" customHeight="1">
      <c r="A1597" s="118"/>
      <c r="B1597" s="119"/>
      <c r="C1597" s="151"/>
      <c r="D1597" s="144"/>
      <c r="E1597" s="120"/>
      <c r="F1597" s="120"/>
      <c r="G1597" s="120"/>
      <c r="H1597" s="121"/>
      <c r="I1597" s="121"/>
      <c r="J1597" s="146"/>
      <c r="K1597" s="146"/>
      <c r="L1597" s="121"/>
      <c r="M1597" s="121"/>
      <c r="N1597" s="121"/>
      <c r="O1597" s="121"/>
      <c r="P1597" s="121"/>
      <c r="Q1597" s="146"/>
      <c r="R1597" s="146"/>
      <c r="S1597" s="121"/>
      <c r="T1597" s="121"/>
      <c r="U1597" s="121"/>
      <c r="V1597" s="121"/>
      <c r="W1597" s="121"/>
      <c r="X1597" s="121"/>
      <c r="Y1597" s="121"/>
    </row>
    <row r="1598" ht="15.75" customHeight="1">
      <c r="A1598" s="118"/>
      <c r="B1598" s="119"/>
      <c r="C1598" s="151"/>
      <c r="D1598" s="144"/>
      <c r="E1598" s="120"/>
      <c r="F1598" s="120"/>
      <c r="G1598" s="120"/>
      <c r="H1598" s="121"/>
      <c r="I1598" s="121"/>
      <c r="J1598" s="146"/>
      <c r="K1598" s="146"/>
      <c r="L1598" s="121"/>
      <c r="M1598" s="121"/>
      <c r="N1598" s="121"/>
      <c r="O1598" s="121"/>
      <c r="P1598" s="121"/>
      <c r="Q1598" s="146"/>
      <c r="R1598" s="146"/>
      <c r="S1598" s="121"/>
      <c r="T1598" s="121"/>
      <c r="U1598" s="121"/>
      <c r="V1598" s="121"/>
      <c r="W1598" s="121"/>
      <c r="X1598" s="121"/>
      <c r="Y1598" s="121"/>
    </row>
    <row r="1599" ht="15.75" customHeight="1">
      <c r="A1599" s="118"/>
      <c r="B1599" s="119"/>
      <c r="C1599" s="151"/>
      <c r="D1599" s="144"/>
      <c r="E1599" s="120"/>
      <c r="F1599" s="120"/>
      <c r="G1599" s="120"/>
      <c r="H1599" s="121"/>
      <c r="I1599" s="121"/>
      <c r="J1599" s="146"/>
      <c r="K1599" s="146"/>
      <c r="L1599" s="121"/>
      <c r="M1599" s="121"/>
      <c r="N1599" s="121"/>
      <c r="O1599" s="121"/>
      <c r="P1599" s="121"/>
      <c r="Q1599" s="146"/>
      <c r="R1599" s="146"/>
      <c r="S1599" s="121"/>
      <c r="T1599" s="121"/>
      <c r="U1599" s="121"/>
      <c r="V1599" s="121"/>
      <c r="W1599" s="121"/>
      <c r="X1599" s="121"/>
      <c r="Y1599" s="121"/>
    </row>
    <row r="1600" ht="15.75" customHeight="1">
      <c r="A1600" s="118"/>
      <c r="B1600" s="119"/>
      <c r="C1600" s="151"/>
      <c r="D1600" s="144"/>
      <c r="E1600" s="145"/>
      <c r="F1600" s="145"/>
      <c r="G1600" s="145"/>
      <c r="H1600" s="121"/>
      <c r="I1600" s="121"/>
      <c r="J1600" s="146"/>
      <c r="K1600" s="146"/>
      <c r="L1600" s="146"/>
      <c r="M1600" s="146"/>
      <c r="N1600" s="146"/>
      <c r="O1600" s="121"/>
      <c r="P1600" s="121"/>
      <c r="Q1600" s="146"/>
      <c r="R1600" s="146"/>
      <c r="S1600" s="146"/>
      <c r="T1600" s="146"/>
      <c r="U1600" s="146"/>
      <c r="V1600" s="121"/>
      <c r="W1600" s="121"/>
      <c r="X1600" s="121"/>
      <c r="Y1600" s="121"/>
    </row>
    <row r="1601" ht="15.75" customHeight="1">
      <c r="A1601" s="118"/>
      <c r="B1601" s="147"/>
      <c r="C1601" s="151"/>
      <c r="D1601" s="144"/>
      <c r="E1601" s="145"/>
      <c r="F1601" s="120"/>
      <c r="G1601" s="120"/>
      <c r="H1601" s="121"/>
      <c r="I1601" s="146"/>
      <c r="J1601" s="146"/>
      <c r="K1601" s="146"/>
      <c r="L1601" s="146"/>
      <c r="M1601" s="121"/>
      <c r="N1601" s="121"/>
      <c r="O1601" s="121"/>
      <c r="P1601" s="146"/>
      <c r="Q1601" s="146"/>
      <c r="R1601" s="146"/>
      <c r="S1601" s="146"/>
      <c r="T1601" s="121"/>
      <c r="U1601" s="121"/>
      <c r="V1601" s="121"/>
      <c r="W1601" s="121"/>
      <c r="X1601" s="121"/>
      <c r="Y1601" s="121"/>
    </row>
    <row r="1602" ht="15.75" customHeight="1">
      <c r="A1602" s="118"/>
      <c r="B1602" s="119"/>
      <c r="C1602" s="151"/>
      <c r="D1602" s="144"/>
      <c r="E1602" s="120"/>
      <c r="F1602" s="120"/>
      <c r="G1602" s="120"/>
      <c r="H1602" s="121"/>
      <c r="I1602" s="121"/>
      <c r="J1602" s="146"/>
      <c r="K1602" s="146"/>
      <c r="L1602" s="121"/>
      <c r="M1602" s="121"/>
      <c r="N1602" s="121"/>
      <c r="O1602" s="121"/>
      <c r="P1602" s="121"/>
      <c r="Q1602" s="146"/>
      <c r="R1602" s="146"/>
      <c r="S1602" s="121"/>
      <c r="T1602" s="121"/>
      <c r="U1602" s="121"/>
      <c r="V1602" s="121"/>
      <c r="W1602" s="121"/>
      <c r="X1602" s="121"/>
      <c r="Y1602" s="121"/>
    </row>
    <row r="1603" ht="15.75" customHeight="1">
      <c r="A1603" s="118"/>
      <c r="B1603" s="119"/>
      <c r="C1603" s="151"/>
      <c r="D1603" s="144"/>
      <c r="E1603" s="120"/>
      <c r="F1603" s="120"/>
      <c r="G1603" s="120"/>
      <c r="H1603" s="121"/>
      <c r="I1603" s="121"/>
      <c r="J1603" s="146"/>
      <c r="K1603" s="146"/>
      <c r="L1603" s="121"/>
      <c r="M1603" s="121"/>
      <c r="N1603" s="121"/>
      <c r="O1603" s="121"/>
      <c r="P1603" s="121"/>
      <c r="Q1603" s="146"/>
      <c r="R1603" s="146"/>
      <c r="S1603" s="121"/>
      <c r="T1603" s="121"/>
      <c r="U1603" s="121"/>
      <c r="V1603" s="121"/>
      <c r="W1603" s="121"/>
      <c r="X1603" s="121"/>
      <c r="Y1603" s="121"/>
    </row>
    <row r="1604" ht="15.75" customHeight="1">
      <c r="A1604" s="118"/>
      <c r="B1604" s="119"/>
      <c r="C1604" s="151"/>
      <c r="D1604" s="144"/>
      <c r="E1604" s="120"/>
      <c r="F1604" s="120"/>
      <c r="G1604" s="120"/>
      <c r="H1604" s="121"/>
      <c r="I1604" s="121"/>
      <c r="J1604" s="146"/>
      <c r="K1604" s="146"/>
      <c r="L1604" s="121"/>
      <c r="M1604" s="121"/>
      <c r="N1604" s="121"/>
      <c r="O1604" s="121"/>
      <c r="P1604" s="121"/>
      <c r="Q1604" s="146"/>
      <c r="R1604" s="146"/>
      <c r="S1604" s="121"/>
      <c r="T1604" s="121"/>
      <c r="U1604" s="121"/>
      <c r="V1604" s="121"/>
      <c r="W1604" s="121"/>
      <c r="X1604" s="121"/>
      <c r="Y1604" s="121"/>
    </row>
    <row r="1605" ht="15.75" customHeight="1">
      <c r="A1605" s="118"/>
      <c r="B1605" s="119"/>
      <c r="C1605" s="151"/>
      <c r="D1605" s="144"/>
      <c r="E1605" s="120"/>
      <c r="F1605" s="120"/>
      <c r="G1605" s="120"/>
      <c r="H1605" s="121"/>
      <c r="I1605" s="121"/>
      <c r="J1605" s="146"/>
      <c r="K1605" s="146"/>
      <c r="L1605" s="121"/>
      <c r="M1605" s="121"/>
      <c r="N1605" s="121"/>
      <c r="O1605" s="121"/>
      <c r="P1605" s="121"/>
      <c r="Q1605" s="146"/>
      <c r="R1605" s="146"/>
      <c r="S1605" s="121"/>
      <c r="T1605" s="121"/>
      <c r="U1605" s="121"/>
      <c r="V1605" s="121"/>
      <c r="W1605" s="121"/>
      <c r="X1605" s="121"/>
      <c r="Y1605" s="121"/>
    </row>
    <row r="1606" ht="15.75" customHeight="1">
      <c r="A1606" s="118"/>
      <c r="B1606" s="119"/>
      <c r="C1606" s="151"/>
      <c r="D1606" s="144"/>
      <c r="E1606" s="120"/>
      <c r="F1606" s="120"/>
      <c r="G1606" s="120"/>
      <c r="H1606" s="121"/>
      <c r="I1606" s="121"/>
      <c r="J1606" s="146"/>
      <c r="K1606" s="146"/>
      <c r="L1606" s="121"/>
      <c r="M1606" s="121"/>
      <c r="N1606" s="121"/>
      <c r="O1606" s="121"/>
      <c r="P1606" s="121"/>
      <c r="Q1606" s="146"/>
      <c r="R1606" s="146"/>
      <c r="S1606" s="121"/>
      <c r="T1606" s="121"/>
      <c r="U1606" s="121"/>
      <c r="V1606" s="121"/>
      <c r="W1606" s="121"/>
      <c r="X1606" s="121"/>
      <c r="Y1606" s="121"/>
    </row>
    <row r="1607" ht="15.75" customHeight="1">
      <c r="A1607" s="118"/>
      <c r="B1607" s="119"/>
      <c r="C1607" s="151"/>
      <c r="D1607" s="144"/>
      <c r="E1607" s="120"/>
      <c r="F1607" s="120"/>
      <c r="G1607" s="120"/>
      <c r="H1607" s="121"/>
      <c r="I1607" s="121"/>
      <c r="J1607" s="146"/>
      <c r="K1607" s="146"/>
      <c r="L1607" s="121"/>
      <c r="M1607" s="121"/>
      <c r="N1607" s="121"/>
      <c r="O1607" s="121"/>
      <c r="P1607" s="121"/>
      <c r="Q1607" s="146"/>
      <c r="R1607" s="146"/>
      <c r="S1607" s="121"/>
      <c r="T1607" s="121"/>
      <c r="U1607" s="121"/>
      <c r="V1607" s="121"/>
      <c r="W1607" s="121"/>
      <c r="X1607" s="121"/>
      <c r="Y1607" s="121"/>
    </row>
    <row r="1608" ht="15.75" customHeight="1">
      <c r="A1608" s="118"/>
      <c r="B1608" s="119"/>
      <c r="C1608" s="151"/>
      <c r="D1608" s="144"/>
      <c r="E1608" s="120"/>
      <c r="F1608" s="120"/>
      <c r="G1608" s="120"/>
      <c r="H1608" s="121"/>
      <c r="I1608" s="121"/>
      <c r="J1608" s="146"/>
      <c r="K1608" s="146"/>
      <c r="L1608" s="121"/>
      <c r="M1608" s="121"/>
      <c r="N1608" s="121"/>
      <c r="O1608" s="121"/>
      <c r="P1608" s="121"/>
      <c r="Q1608" s="146"/>
      <c r="R1608" s="146"/>
      <c r="S1608" s="121"/>
      <c r="T1608" s="121"/>
      <c r="U1608" s="121"/>
      <c r="V1608" s="121"/>
      <c r="W1608" s="121"/>
      <c r="X1608" s="121"/>
      <c r="Y1608" s="121"/>
    </row>
    <row r="1609" ht="15.75" customHeight="1">
      <c r="A1609" s="118"/>
      <c r="B1609" s="119"/>
      <c r="C1609" s="151"/>
      <c r="D1609" s="144"/>
      <c r="E1609" s="120"/>
      <c r="F1609" s="120"/>
      <c r="G1609" s="120"/>
      <c r="H1609" s="121"/>
      <c r="I1609" s="121"/>
      <c r="J1609" s="146"/>
      <c r="K1609" s="146"/>
      <c r="L1609" s="121"/>
      <c r="M1609" s="121"/>
      <c r="N1609" s="121"/>
      <c r="O1609" s="121"/>
      <c r="P1609" s="121"/>
      <c r="Q1609" s="146"/>
      <c r="R1609" s="146"/>
      <c r="S1609" s="121"/>
      <c r="T1609" s="121"/>
      <c r="U1609" s="121"/>
      <c r="V1609" s="121"/>
      <c r="W1609" s="121"/>
      <c r="X1609" s="121"/>
      <c r="Y1609" s="121"/>
    </row>
    <row r="1610" ht="15.75" customHeight="1">
      <c r="A1610" s="118"/>
      <c r="B1610" s="119"/>
      <c r="C1610" s="151"/>
      <c r="D1610" s="144"/>
      <c r="E1610" s="120"/>
      <c r="F1610" s="120"/>
      <c r="G1610" s="120"/>
      <c r="H1610" s="121"/>
      <c r="I1610" s="121"/>
      <c r="J1610" s="146"/>
      <c r="K1610" s="146"/>
      <c r="L1610" s="121"/>
      <c r="M1610" s="121"/>
      <c r="N1610" s="121"/>
      <c r="O1610" s="121"/>
      <c r="P1610" s="121"/>
      <c r="Q1610" s="146"/>
      <c r="R1610" s="146"/>
      <c r="S1610" s="121"/>
      <c r="T1610" s="121"/>
      <c r="U1610" s="121"/>
      <c r="V1610" s="121"/>
      <c r="W1610" s="121"/>
      <c r="X1610" s="121"/>
      <c r="Y1610" s="121"/>
    </row>
    <row r="1611" ht="15.75" customHeight="1">
      <c r="A1611" s="118"/>
      <c r="B1611" s="119"/>
      <c r="C1611" s="151"/>
      <c r="D1611" s="144"/>
      <c r="E1611" s="120"/>
      <c r="F1611" s="120"/>
      <c r="G1611" s="120"/>
      <c r="H1611" s="121"/>
      <c r="I1611" s="121"/>
      <c r="J1611" s="146"/>
      <c r="K1611" s="146"/>
      <c r="L1611" s="121"/>
      <c r="M1611" s="121"/>
      <c r="N1611" s="121"/>
      <c r="O1611" s="121"/>
      <c r="P1611" s="121"/>
      <c r="Q1611" s="146"/>
      <c r="R1611" s="146"/>
      <c r="S1611" s="121"/>
      <c r="T1611" s="121"/>
      <c r="U1611" s="121"/>
      <c r="V1611" s="121"/>
      <c r="W1611" s="121"/>
      <c r="X1611" s="121"/>
      <c r="Y1611" s="121"/>
    </row>
    <row r="1612" ht="15.75" customHeight="1">
      <c r="A1612" s="118"/>
      <c r="B1612" s="119"/>
      <c r="C1612" s="151"/>
      <c r="D1612" s="144"/>
      <c r="E1612" s="120"/>
      <c r="F1612" s="120"/>
      <c r="G1612" s="120"/>
      <c r="H1612" s="121"/>
      <c r="I1612" s="121"/>
      <c r="J1612" s="146"/>
      <c r="K1612" s="146"/>
      <c r="L1612" s="121"/>
      <c r="M1612" s="121"/>
      <c r="N1612" s="121"/>
      <c r="O1612" s="121"/>
      <c r="P1612" s="121"/>
      <c r="Q1612" s="146"/>
      <c r="R1612" s="146"/>
      <c r="S1612" s="121"/>
      <c r="T1612" s="121"/>
      <c r="U1612" s="121"/>
      <c r="V1612" s="121"/>
      <c r="W1612" s="121"/>
      <c r="X1612" s="121"/>
      <c r="Y1612" s="121"/>
    </row>
    <row r="1613" ht="15.75" customHeight="1">
      <c r="A1613" s="118"/>
      <c r="B1613" s="119"/>
      <c r="C1613" s="151"/>
      <c r="D1613" s="144"/>
      <c r="E1613" s="120"/>
      <c r="F1613" s="120"/>
      <c r="G1613" s="120"/>
      <c r="H1613" s="121"/>
      <c r="I1613" s="121"/>
      <c r="J1613" s="146"/>
      <c r="K1613" s="146"/>
      <c r="L1613" s="121"/>
      <c r="M1613" s="121"/>
      <c r="N1613" s="121"/>
      <c r="O1613" s="121"/>
      <c r="P1613" s="121"/>
      <c r="Q1613" s="146"/>
      <c r="R1613" s="146"/>
      <c r="S1613" s="121"/>
      <c r="T1613" s="121"/>
      <c r="U1613" s="121"/>
      <c r="V1613" s="121"/>
      <c r="W1613" s="121"/>
      <c r="X1613" s="121"/>
      <c r="Y1613" s="121"/>
    </row>
    <row r="1614" ht="15.75" customHeight="1">
      <c r="A1614" s="118"/>
      <c r="B1614" s="119"/>
      <c r="C1614" s="151"/>
      <c r="D1614" s="144"/>
      <c r="E1614" s="120"/>
      <c r="F1614" s="120"/>
      <c r="G1614" s="120"/>
      <c r="H1614" s="121"/>
      <c r="I1614" s="121"/>
      <c r="J1614" s="146"/>
      <c r="K1614" s="146"/>
      <c r="L1614" s="121"/>
      <c r="M1614" s="121"/>
      <c r="N1614" s="121"/>
      <c r="O1614" s="121"/>
      <c r="P1614" s="121"/>
      <c r="Q1614" s="146"/>
      <c r="R1614" s="146"/>
      <c r="S1614" s="121"/>
      <c r="T1614" s="121"/>
      <c r="U1614" s="121"/>
      <c r="V1614" s="121"/>
      <c r="W1614" s="121"/>
      <c r="X1614" s="121"/>
      <c r="Y1614" s="121"/>
    </row>
    <row r="1615" ht="15.75" customHeight="1">
      <c r="A1615" s="118"/>
      <c r="B1615" s="119"/>
      <c r="C1615" s="151"/>
      <c r="D1615" s="144"/>
      <c r="E1615" s="120"/>
      <c r="F1615" s="120"/>
      <c r="G1615" s="120"/>
      <c r="H1615" s="121"/>
      <c r="I1615" s="121"/>
      <c r="J1615" s="146"/>
      <c r="K1615" s="146"/>
      <c r="L1615" s="121"/>
      <c r="M1615" s="121"/>
      <c r="N1615" s="121"/>
      <c r="O1615" s="121"/>
      <c r="P1615" s="121"/>
      <c r="Q1615" s="146"/>
      <c r="R1615" s="146"/>
      <c r="S1615" s="121"/>
      <c r="T1615" s="121"/>
      <c r="U1615" s="121"/>
      <c r="V1615" s="121"/>
      <c r="W1615" s="121"/>
      <c r="X1615" s="121"/>
      <c r="Y1615" s="121"/>
    </row>
    <row r="1616" ht="15.75" customHeight="1">
      <c r="A1616" s="118"/>
      <c r="B1616" s="119"/>
      <c r="C1616" s="151"/>
      <c r="D1616" s="144"/>
      <c r="E1616" s="145"/>
      <c r="F1616" s="145"/>
      <c r="G1616" s="145"/>
      <c r="H1616" s="121"/>
      <c r="I1616" s="121"/>
      <c r="J1616" s="146"/>
      <c r="K1616" s="146"/>
      <c r="L1616" s="146"/>
      <c r="M1616" s="146"/>
      <c r="N1616" s="146"/>
      <c r="O1616" s="121"/>
      <c r="P1616" s="121"/>
      <c r="Q1616" s="146"/>
      <c r="R1616" s="146"/>
      <c r="S1616" s="146"/>
      <c r="T1616" s="146"/>
      <c r="U1616" s="146"/>
      <c r="V1616" s="121"/>
      <c r="W1616" s="121"/>
      <c r="X1616" s="121"/>
      <c r="Y1616" s="121"/>
    </row>
    <row r="1617" ht="15.75" customHeight="1">
      <c r="A1617" s="118"/>
      <c r="B1617" s="147"/>
      <c r="C1617" s="151"/>
      <c r="D1617" s="144"/>
      <c r="E1617" s="145"/>
      <c r="F1617" s="120"/>
      <c r="G1617" s="120"/>
      <c r="H1617" s="121"/>
      <c r="I1617" s="146"/>
      <c r="J1617" s="146"/>
      <c r="K1617" s="146"/>
      <c r="L1617" s="146"/>
      <c r="M1617" s="121"/>
      <c r="N1617" s="121"/>
      <c r="O1617" s="121"/>
      <c r="P1617" s="146"/>
      <c r="Q1617" s="146"/>
      <c r="R1617" s="146"/>
      <c r="S1617" s="146"/>
      <c r="T1617" s="121"/>
      <c r="U1617" s="121"/>
      <c r="V1617" s="121"/>
      <c r="W1617" s="121"/>
      <c r="X1617" s="121"/>
      <c r="Y1617" s="121"/>
    </row>
    <row r="1618" ht="15.75" customHeight="1">
      <c r="A1618" s="118"/>
      <c r="B1618" s="119"/>
      <c r="C1618" s="151"/>
      <c r="D1618" s="144"/>
      <c r="E1618" s="120"/>
      <c r="F1618" s="120"/>
      <c r="G1618" s="120"/>
      <c r="H1618" s="121"/>
      <c r="I1618" s="121"/>
      <c r="J1618" s="146"/>
      <c r="K1618" s="146"/>
      <c r="L1618" s="121"/>
      <c r="M1618" s="121"/>
      <c r="N1618" s="121"/>
      <c r="O1618" s="121"/>
      <c r="P1618" s="121"/>
      <c r="Q1618" s="146"/>
      <c r="R1618" s="146"/>
      <c r="S1618" s="121"/>
      <c r="T1618" s="121"/>
      <c r="U1618" s="121"/>
      <c r="V1618" s="121"/>
      <c r="W1618" s="121"/>
      <c r="X1618" s="121"/>
      <c r="Y1618" s="121"/>
    </row>
    <row r="1619" ht="15.75" customHeight="1">
      <c r="A1619" s="118"/>
      <c r="B1619" s="119"/>
      <c r="C1619" s="151"/>
      <c r="D1619" s="144"/>
      <c r="E1619" s="120"/>
      <c r="F1619" s="120"/>
      <c r="G1619" s="120"/>
      <c r="H1619" s="121"/>
      <c r="I1619" s="121"/>
      <c r="J1619" s="146"/>
      <c r="K1619" s="146"/>
      <c r="L1619" s="121"/>
      <c r="M1619" s="121"/>
      <c r="N1619" s="121"/>
      <c r="O1619" s="121"/>
      <c r="P1619" s="121"/>
      <c r="Q1619" s="146"/>
      <c r="R1619" s="146"/>
      <c r="S1619" s="121"/>
      <c r="T1619" s="121"/>
      <c r="U1619" s="121"/>
      <c r="V1619" s="121"/>
      <c r="W1619" s="121"/>
      <c r="X1619" s="121"/>
      <c r="Y1619" s="121"/>
    </row>
    <row r="1620" ht="15.75" customHeight="1">
      <c r="A1620" s="118"/>
      <c r="B1620" s="119"/>
      <c r="C1620" s="151"/>
      <c r="D1620" s="144"/>
      <c r="E1620" s="120"/>
      <c r="F1620" s="120"/>
      <c r="G1620" s="120"/>
      <c r="H1620" s="121"/>
      <c r="I1620" s="121"/>
      <c r="J1620" s="146"/>
      <c r="K1620" s="146"/>
      <c r="L1620" s="121"/>
      <c r="M1620" s="121"/>
      <c r="N1620" s="121"/>
      <c r="O1620" s="121"/>
      <c r="P1620" s="121"/>
      <c r="Q1620" s="146"/>
      <c r="R1620" s="146"/>
      <c r="S1620" s="121"/>
      <c r="T1620" s="121"/>
      <c r="U1620" s="121"/>
      <c r="V1620" s="121"/>
      <c r="W1620" s="121"/>
      <c r="X1620" s="121"/>
      <c r="Y1620" s="121"/>
    </row>
    <row r="1621" ht="15.75" customHeight="1">
      <c r="A1621" s="118"/>
      <c r="B1621" s="119"/>
      <c r="C1621" s="143"/>
      <c r="D1621" s="149"/>
      <c r="E1621" s="120"/>
      <c r="F1621" s="120"/>
      <c r="G1621" s="120"/>
      <c r="H1621" s="121"/>
      <c r="I1621" s="121"/>
      <c r="J1621" s="121"/>
      <c r="K1621" s="150"/>
      <c r="L1621" s="121"/>
      <c r="M1621" s="121"/>
      <c r="N1621" s="121"/>
      <c r="O1621" s="121"/>
      <c r="P1621" s="121"/>
      <c r="Q1621" s="121"/>
      <c r="R1621" s="150"/>
      <c r="S1621" s="121"/>
      <c r="T1621" s="121"/>
      <c r="U1621" s="121"/>
      <c r="V1621" s="121"/>
      <c r="W1621" s="121"/>
      <c r="X1621" s="121"/>
      <c r="Y1621" s="121"/>
    </row>
    <row r="1622" ht="15.75" customHeight="1">
      <c r="A1622" s="118"/>
      <c r="B1622" s="119"/>
      <c r="C1622" s="143"/>
      <c r="D1622" s="152"/>
      <c r="E1622" s="120"/>
      <c r="F1622" s="120"/>
      <c r="G1622" s="120"/>
      <c r="H1622" s="121"/>
      <c r="I1622" s="121"/>
      <c r="J1622" s="121"/>
      <c r="K1622" s="153"/>
      <c r="L1622" s="121"/>
      <c r="M1622" s="121"/>
      <c r="N1622" s="121"/>
      <c r="O1622" s="121"/>
      <c r="P1622" s="121"/>
      <c r="Q1622" s="121"/>
      <c r="R1622" s="153"/>
      <c r="S1622" s="121"/>
      <c r="T1622" s="121"/>
      <c r="U1622" s="121"/>
      <c r="V1622" s="121"/>
      <c r="W1622" s="121"/>
      <c r="X1622" s="121"/>
      <c r="Y1622" s="121"/>
    </row>
    <row r="1623" ht="15.75" customHeight="1">
      <c r="A1623" s="118"/>
      <c r="B1623" s="119"/>
      <c r="C1623" s="143"/>
      <c r="D1623" s="149"/>
      <c r="E1623" s="120"/>
      <c r="F1623" s="120"/>
      <c r="G1623" s="120"/>
      <c r="H1623" s="121"/>
      <c r="I1623" s="121"/>
      <c r="J1623" s="121"/>
      <c r="K1623" s="150"/>
      <c r="L1623" s="121"/>
      <c r="M1623" s="121"/>
      <c r="N1623" s="121"/>
      <c r="O1623" s="121"/>
      <c r="P1623" s="121"/>
      <c r="Q1623" s="121"/>
      <c r="R1623" s="150"/>
      <c r="S1623" s="121"/>
      <c r="T1623" s="121"/>
      <c r="U1623" s="121"/>
      <c r="V1623" s="121"/>
      <c r="W1623" s="121"/>
      <c r="X1623" s="121"/>
      <c r="Y1623" s="121"/>
    </row>
    <row r="1624" ht="15.75" customHeight="1">
      <c r="A1624" s="118"/>
      <c r="B1624" s="119"/>
      <c r="C1624" s="143"/>
      <c r="D1624" s="149"/>
      <c r="E1624" s="120"/>
      <c r="F1624" s="120"/>
      <c r="G1624" s="120"/>
      <c r="H1624" s="121"/>
      <c r="I1624" s="121"/>
      <c r="J1624" s="121"/>
      <c r="K1624" s="150"/>
      <c r="L1624" s="121"/>
      <c r="M1624" s="121"/>
      <c r="N1624" s="121"/>
      <c r="O1624" s="121"/>
      <c r="P1624" s="121"/>
      <c r="Q1624" s="121"/>
      <c r="R1624" s="150"/>
      <c r="S1624" s="121"/>
      <c r="T1624" s="121"/>
      <c r="U1624" s="121"/>
      <c r="V1624" s="121"/>
      <c r="W1624" s="121"/>
      <c r="X1624" s="121"/>
      <c r="Y1624" s="121"/>
    </row>
    <row r="1625" ht="15.75" customHeight="1">
      <c r="A1625" s="118"/>
      <c r="B1625" s="119"/>
      <c r="C1625" s="143"/>
      <c r="D1625" s="149"/>
      <c r="E1625" s="120"/>
      <c r="F1625" s="120"/>
      <c r="G1625" s="120"/>
      <c r="H1625" s="121"/>
      <c r="I1625" s="121"/>
      <c r="J1625" s="121"/>
      <c r="K1625" s="150"/>
      <c r="L1625" s="121"/>
      <c r="M1625" s="121"/>
      <c r="N1625" s="121"/>
      <c r="O1625" s="121"/>
      <c r="P1625" s="121"/>
      <c r="Q1625" s="121"/>
      <c r="R1625" s="150"/>
      <c r="S1625" s="121"/>
      <c r="T1625" s="121"/>
      <c r="U1625" s="121"/>
      <c r="V1625" s="121"/>
      <c r="W1625" s="121"/>
      <c r="X1625" s="121"/>
      <c r="Y1625" s="121"/>
    </row>
    <row r="1626" ht="15.75" customHeight="1">
      <c r="A1626" s="118"/>
      <c r="B1626" s="119"/>
      <c r="C1626" s="143"/>
      <c r="D1626" s="149"/>
      <c r="E1626" s="120"/>
      <c r="F1626" s="120"/>
      <c r="G1626" s="120"/>
      <c r="H1626" s="121"/>
      <c r="I1626" s="121"/>
      <c r="J1626" s="121"/>
      <c r="K1626" s="150"/>
      <c r="L1626" s="121"/>
      <c r="M1626" s="121"/>
      <c r="N1626" s="121"/>
      <c r="O1626" s="121"/>
      <c r="P1626" s="121"/>
      <c r="Q1626" s="121"/>
      <c r="R1626" s="150"/>
      <c r="S1626" s="121"/>
      <c r="T1626" s="121"/>
      <c r="U1626" s="121"/>
      <c r="V1626" s="121"/>
      <c r="W1626" s="121"/>
      <c r="X1626" s="121"/>
      <c r="Y1626" s="121"/>
    </row>
    <row r="1627" ht="15.75" customHeight="1">
      <c r="A1627" s="118"/>
      <c r="B1627" s="119"/>
      <c r="C1627" s="143"/>
      <c r="D1627" s="149"/>
      <c r="E1627" s="120"/>
      <c r="F1627" s="120"/>
      <c r="G1627" s="120"/>
      <c r="H1627" s="121"/>
      <c r="I1627" s="121"/>
      <c r="J1627" s="121"/>
      <c r="K1627" s="150"/>
      <c r="L1627" s="121"/>
      <c r="M1627" s="121"/>
      <c r="N1627" s="121"/>
      <c r="O1627" s="121"/>
      <c r="P1627" s="121"/>
      <c r="Q1627" s="121"/>
      <c r="R1627" s="150"/>
      <c r="S1627" s="121"/>
      <c r="T1627" s="121"/>
      <c r="U1627" s="121"/>
      <c r="V1627" s="121"/>
      <c r="W1627" s="121"/>
      <c r="X1627" s="121"/>
      <c r="Y1627" s="121"/>
    </row>
    <row r="1628" ht="15.75" customHeight="1">
      <c r="A1628" s="118"/>
      <c r="B1628" s="119"/>
      <c r="C1628" s="143"/>
      <c r="D1628" s="149"/>
      <c r="E1628" s="120"/>
      <c r="F1628" s="120"/>
      <c r="G1628" s="120"/>
      <c r="H1628" s="121"/>
      <c r="I1628" s="121"/>
      <c r="J1628" s="121"/>
      <c r="K1628" s="150"/>
      <c r="L1628" s="121"/>
      <c r="M1628" s="121"/>
      <c r="N1628" s="121"/>
      <c r="O1628" s="121"/>
      <c r="P1628" s="121"/>
      <c r="Q1628" s="121"/>
      <c r="R1628" s="150"/>
      <c r="S1628" s="121"/>
      <c r="T1628" s="121"/>
      <c r="U1628" s="121"/>
      <c r="V1628" s="121"/>
      <c r="W1628" s="121"/>
      <c r="X1628" s="121"/>
      <c r="Y1628" s="121"/>
    </row>
    <row r="1629" ht="15.75" customHeight="1">
      <c r="A1629" s="118"/>
      <c r="B1629" s="119"/>
      <c r="C1629" s="143"/>
      <c r="D1629" s="149"/>
      <c r="E1629" s="120"/>
      <c r="F1629" s="120"/>
      <c r="G1629" s="120"/>
      <c r="H1629" s="121"/>
      <c r="I1629" s="121"/>
      <c r="J1629" s="121"/>
      <c r="K1629" s="150"/>
      <c r="L1629" s="121"/>
      <c r="M1629" s="121"/>
      <c r="N1629" s="121"/>
      <c r="O1629" s="121"/>
      <c r="P1629" s="121"/>
      <c r="Q1629" s="121"/>
      <c r="R1629" s="150"/>
      <c r="S1629" s="121"/>
      <c r="T1629" s="121"/>
      <c r="U1629" s="121"/>
      <c r="V1629" s="121"/>
      <c r="W1629" s="121"/>
      <c r="X1629" s="121"/>
      <c r="Y1629" s="121"/>
    </row>
    <row r="1630" ht="15.75" customHeight="1">
      <c r="A1630" s="118"/>
      <c r="B1630" s="119"/>
      <c r="C1630" s="143"/>
      <c r="D1630" s="149"/>
      <c r="E1630" s="120"/>
      <c r="F1630" s="120"/>
      <c r="G1630" s="120"/>
      <c r="H1630" s="121"/>
      <c r="I1630" s="121"/>
      <c r="J1630" s="121"/>
      <c r="K1630" s="150"/>
      <c r="L1630" s="121"/>
      <c r="M1630" s="121"/>
      <c r="N1630" s="121"/>
      <c r="O1630" s="121"/>
      <c r="P1630" s="121"/>
      <c r="Q1630" s="121"/>
      <c r="R1630" s="150"/>
      <c r="S1630" s="121"/>
      <c r="T1630" s="121"/>
      <c r="U1630" s="121"/>
      <c r="V1630" s="121"/>
      <c r="W1630" s="121"/>
      <c r="X1630" s="121"/>
      <c r="Y1630" s="121"/>
    </row>
    <row r="1631" ht="15.75" customHeight="1">
      <c r="A1631" s="118"/>
      <c r="B1631" s="119"/>
      <c r="C1631" s="143"/>
      <c r="D1631" s="149"/>
      <c r="E1631" s="120"/>
      <c r="F1631" s="120"/>
      <c r="G1631" s="120"/>
      <c r="H1631" s="121"/>
      <c r="I1631" s="121"/>
      <c r="J1631" s="121"/>
      <c r="K1631" s="150"/>
      <c r="L1631" s="121"/>
      <c r="M1631" s="121"/>
      <c r="N1631" s="121"/>
      <c r="O1631" s="121"/>
      <c r="P1631" s="121"/>
      <c r="Q1631" s="121"/>
      <c r="R1631" s="150"/>
      <c r="S1631" s="121"/>
      <c r="T1631" s="121"/>
      <c r="U1631" s="121"/>
      <c r="V1631" s="121"/>
      <c r="W1631" s="121"/>
      <c r="X1631" s="121"/>
      <c r="Y1631" s="121"/>
    </row>
    <row r="1632" ht="15.75" customHeight="1">
      <c r="A1632" s="118"/>
      <c r="B1632" s="119"/>
      <c r="C1632" s="143"/>
      <c r="D1632" s="149"/>
      <c r="E1632" s="120"/>
      <c r="F1632" s="120"/>
      <c r="G1632" s="120"/>
      <c r="H1632" s="121"/>
      <c r="I1632" s="121"/>
      <c r="J1632" s="121"/>
      <c r="K1632" s="150"/>
      <c r="L1632" s="121"/>
      <c r="M1632" s="121"/>
      <c r="N1632" s="121"/>
      <c r="O1632" s="121"/>
      <c r="P1632" s="121"/>
      <c r="Q1632" s="121"/>
      <c r="R1632" s="150"/>
      <c r="S1632" s="121"/>
      <c r="T1632" s="121"/>
      <c r="U1632" s="121"/>
      <c r="V1632" s="121"/>
      <c r="W1632" s="121"/>
      <c r="X1632" s="121"/>
      <c r="Y1632" s="121"/>
    </row>
    <row r="1633" ht="15.75" customHeight="1">
      <c r="A1633" s="118"/>
      <c r="B1633" s="119"/>
      <c r="C1633" s="143"/>
      <c r="D1633" s="149"/>
      <c r="E1633" s="145"/>
      <c r="F1633" s="145"/>
      <c r="G1633" s="145"/>
      <c r="H1633" s="121"/>
      <c r="I1633" s="121"/>
      <c r="J1633" s="121"/>
      <c r="K1633" s="150"/>
      <c r="L1633" s="146"/>
      <c r="M1633" s="146"/>
      <c r="N1633" s="146"/>
      <c r="O1633" s="121"/>
      <c r="P1633" s="121"/>
      <c r="Q1633" s="121"/>
      <c r="R1633" s="150"/>
      <c r="S1633" s="146"/>
      <c r="T1633" s="146"/>
      <c r="U1633" s="146"/>
      <c r="V1633" s="121"/>
      <c r="W1633" s="121"/>
      <c r="X1633" s="121"/>
      <c r="Y1633" s="121"/>
    </row>
    <row r="1634" ht="15.75" customHeight="1">
      <c r="A1634" s="118"/>
      <c r="B1634" s="147"/>
      <c r="C1634" s="143"/>
      <c r="D1634" s="149"/>
      <c r="E1634" s="145"/>
      <c r="F1634" s="120"/>
      <c r="G1634" s="120"/>
      <c r="H1634" s="121"/>
      <c r="I1634" s="146"/>
      <c r="J1634" s="121"/>
      <c r="K1634" s="150"/>
      <c r="L1634" s="146"/>
      <c r="M1634" s="121"/>
      <c r="N1634" s="121"/>
      <c r="O1634" s="121"/>
      <c r="P1634" s="146"/>
      <c r="Q1634" s="121"/>
      <c r="R1634" s="150"/>
      <c r="S1634" s="146"/>
      <c r="T1634" s="121"/>
      <c r="U1634" s="121"/>
      <c r="V1634" s="121"/>
      <c r="W1634" s="121"/>
      <c r="X1634" s="121"/>
      <c r="Y1634" s="121"/>
    </row>
    <row r="1635" ht="15.75" customHeight="1">
      <c r="A1635" s="118"/>
      <c r="B1635" s="119"/>
      <c r="C1635" s="143"/>
      <c r="D1635" s="149"/>
      <c r="E1635" s="120"/>
      <c r="F1635" s="120"/>
      <c r="G1635" s="120"/>
      <c r="H1635" s="121"/>
      <c r="I1635" s="121"/>
      <c r="J1635" s="121"/>
      <c r="K1635" s="150"/>
      <c r="L1635" s="121"/>
      <c r="M1635" s="121"/>
      <c r="N1635" s="121"/>
      <c r="O1635" s="121"/>
      <c r="P1635" s="121"/>
      <c r="Q1635" s="121"/>
      <c r="R1635" s="150"/>
      <c r="S1635" s="121"/>
      <c r="T1635" s="121"/>
      <c r="U1635" s="121"/>
      <c r="V1635" s="121"/>
      <c r="W1635" s="121"/>
      <c r="X1635" s="121"/>
      <c r="Y1635" s="121"/>
    </row>
    <row r="1636" ht="15.75" customHeight="1">
      <c r="A1636" s="118"/>
      <c r="B1636" s="119"/>
      <c r="C1636" s="143"/>
      <c r="D1636" s="149"/>
      <c r="E1636" s="120"/>
      <c r="F1636" s="120"/>
      <c r="G1636" s="120"/>
      <c r="H1636" s="121"/>
      <c r="I1636" s="121"/>
      <c r="J1636" s="121"/>
      <c r="K1636" s="150"/>
      <c r="L1636" s="121"/>
      <c r="M1636" s="121"/>
      <c r="N1636" s="121"/>
      <c r="O1636" s="121"/>
      <c r="P1636" s="121"/>
      <c r="Q1636" s="121"/>
      <c r="R1636" s="150"/>
      <c r="S1636" s="121"/>
      <c r="T1636" s="121"/>
      <c r="U1636" s="121"/>
      <c r="V1636" s="121"/>
      <c r="W1636" s="121"/>
      <c r="X1636" s="121"/>
      <c r="Y1636" s="121"/>
    </row>
    <row r="1637" ht="15.75" customHeight="1">
      <c r="A1637" s="118"/>
      <c r="B1637" s="119"/>
      <c r="C1637" s="143"/>
      <c r="D1637" s="149"/>
      <c r="E1637" s="120"/>
      <c r="F1637" s="120"/>
      <c r="G1637" s="120"/>
      <c r="H1637" s="121"/>
      <c r="I1637" s="121"/>
      <c r="J1637" s="121"/>
      <c r="K1637" s="150"/>
      <c r="L1637" s="121"/>
      <c r="M1637" s="121"/>
      <c r="N1637" s="121"/>
      <c r="O1637" s="121"/>
      <c r="P1637" s="121"/>
      <c r="Q1637" s="121"/>
      <c r="R1637" s="150"/>
      <c r="S1637" s="121"/>
      <c r="T1637" s="121"/>
      <c r="U1637" s="121"/>
      <c r="V1637" s="121"/>
      <c r="W1637" s="121"/>
      <c r="X1637" s="121"/>
      <c r="Y1637" s="121"/>
    </row>
    <row r="1638" ht="15.75" customHeight="1">
      <c r="A1638" s="118"/>
      <c r="B1638" s="119"/>
      <c r="C1638" s="143"/>
      <c r="D1638" s="149"/>
      <c r="E1638" s="120"/>
      <c r="F1638" s="120"/>
      <c r="G1638" s="120"/>
      <c r="H1638" s="121"/>
      <c r="I1638" s="121"/>
      <c r="J1638" s="121"/>
      <c r="K1638" s="150"/>
      <c r="L1638" s="121"/>
      <c r="M1638" s="121"/>
      <c r="N1638" s="121"/>
      <c r="O1638" s="121"/>
      <c r="P1638" s="121"/>
      <c r="Q1638" s="121"/>
      <c r="R1638" s="150"/>
      <c r="S1638" s="121"/>
      <c r="T1638" s="121"/>
      <c r="U1638" s="121"/>
      <c r="V1638" s="121"/>
      <c r="W1638" s="121"/>
      <c r="X1638" s="121"/>
      <c r="Y1638" s="121"/>
    </row>
    <row r="1639" ht="15.75" customHeight="1">
      <c r="A1639" s="118"/>
      <c r="B1639" s="119"/>
      <c r="C1639" s="143"/>
      <c r="D1639" s="149"/>
      <c r="E1639" s="120"/>
      <c r="F1639" s="120"/>
      <c r="G1639" s="120"/>
      <c r="H1639" s="121"/>
      <c r="I1639" s="121"/>
      <c r="J1639" s="121"/>
      <c r="K1639" s="150"/>
      <c r="L1639" s="121"/>
      <c r="M1639" s="121"/>
      <c r="N1639" s="121"/>
      <c r="O1639" s="121"/>
      <c r="P1639" s="121"/>
      <c r="Q1639" s="121"/>
      <c r="R1639" s="150"/>
      <c r="S1639" s="121"/>
      <c r="T1639" s="121"/>
      <c r="U1639" s="121"/>
      <c r="V1639" s="121"/>
      <c r="W1639" s="121"/>
      <c r="X1639" s="121"/>
      <c r="Y1639" s="121"/>
    </row>
    <row r="1640" ht="15.75" customHeight="1">
      <c r="A1640" s="118"/>
      <c r="B1640" s="119"/>
      <c r="C1640" s="143"/>
      <c r="D1640" s="149"/>
      <c r="E1640" s="120"/>
      <c r="F1640" s="120"/>
      <c r="G1640" s="120"/>
      <c r="H1640" s="121"/>
      <c r="I1640" s="121"/>
      <c r="J1640" s="121"/>
      <c r="K1640" s="150"/>
      <c r="L1640" s="121"/>
      <c r="M1640" s="121"/>
      <c r="N1640" s="121"/>
      <c r="O1640" s="121"/>
      <c r="P1640" s="121"/>
      <c r="Q1640" s="121"/>
      <c r="R1640" s="150"/>
      <c r="S1640" s="121"/>
      <c r="T1640" s="121"/>
      <c r="U1640" s="121"/>
      <c r="V1640" s="121"/>
      <c r="W1640" s="121"/>
      <c r="X1640" s="121"/>
      <c r="Y1640" s="121"/>
    </row>
    <row r="1641" ht="15.75" customHeight="1">
      <c r="A1641" s="118"/>
      <c r="B1641" s="119"/>
      <c r="C1641" s="143"/>
      <c r="D1641" s="149"/>
      <c r="E1641" s="120"/>
      <c r="F1641" s="120"/>
      <c r="G1641" s="120"/>
      <c r="H1641" s="121"/>
      <c r="I1641" s="121"/>
      <c r="J1641" s="121"/>
      <c r="K1641" s="150"/>
      <c r="L1641" s="121"/>
      <c r="M1641" s="121"/>
      <c r="N1641" s="121"/>
      <c r="O1641" s="121"/>
      <c r="P1641" s="121"/>
      <c r="Q1641" s="121"/>
      <c r="R1641" s="150"/>
      <c r="S1641" s="121"/>
      <c r="T1641" s="121"/>
      <c r="U1641" s="121"/>
      <c r="V1641" s="121"/>
      <c r="W1641" s="121"/>
      <c r="X1641" s="121"/>
      <c r="Y1641" s="121"/>
    </row>
    <row r="1642" ht="15.75" customHeight="1">
      <c r="A1642" s="118"/>
      <c r="B1642" s="119"/>
      <c r="C1642" s="143"/>
      <c r="D1642" s="149"/>
      <c r="E1642" s="120"/>
      <c r="F1642" s="120"/>
      <c r="G1642" s="120"/>
      <c r="H1642" s="121"/>
      <c r="I1642" s="121"/>
      <c r="J1642" s="121"/>
      <c r="K1642" s="150"/>
      <c r="L1642" s="121"/>
      <c r="M1642" s="121"/>
      <c r="N1642" s="121"/>
      <c r="O1642" s="121"/>
      <c r="P1642" s="121"/>
      <c r="Q1642" s="121"/>
      <c r="R1642" s="150"/>
      <c r="S1642" s="121"/>
      <c r="T1642" s="121"/>
      <c r="U1642" s="121"/>
      <c r="V1642" s="121"/>
      <c r="W1642" s="121"/>
      <c r="X1642" s="121"/>
      <c r="Y1642" s="121"/>
    </row>
    <row r="1643" ht="15.75" customHeight="1">
      <c r="A1643" s="118"/>
      <c r="B1643" s="119"/>
      <c r="C1643" s="143"/>
      <c r="D1643" s="149"/>
      <c r="E1643" s="120"/>
      <c r="F1643" s="120"/>
      <c r="G1643" s="120"/>
      <c r="H1643" s="121"/>
      <c r="I1643" s="121"/>
      <c r="J1643" s="121"/>
      <c r="K1643" s="150"/>
      <c r="L1643" s="121"/>
      <c r="M1643" s="121"/>
      <c r="N1643" s="121"/>
      <c r="O1643" s="121"/>
      <c r="P1643" s="121"/>
      <c r="Q1643" s="121"/>
      <c r="R1643" s="150"/>
      <c r="S1643" s="121"/>
      <c r="T1643" s="121"/>
      <c r="U1643" s="121"/>
      <c r="V1643" s="121"/>
      <c r="W1643" s="121"/>
      <c r="X1643" s="121"/>
      <c r="Y1643" s="121"/>
    </row>
    <row r="1644" ht="15.75" customHeight="1">
      <c r="A1644" s="118"/>
      <c r="B1644" s="119"/>
      <c r="C1644" s="143"/>
      <c r="D1644" s="149"/>
      <c r="E1644" s="120"/>
      <c r="F1644" s="120"/>
      <c r="G1644" s="120"/>
      <c r="H1644" s="121"/>
      <c r="I1644" s="121"/>
      <c r="J1644" s="121"/>
      <c r="K1644" s="150"/>
      <c r="L1644" s="121"/>
      <c r="M1644" s="121"/>
      <c r="N1644" s="121"/>
      <c r="O1644" s="121"/>
      <c r="P1644" s="121"/>
      <c r="Q1644" s="121"/>
      <c r="R1644" s="150"/>
      <c r="S1644" s="121"/>
      <c r="T1644" s="121"/>
      <c r="U1644" s="121"/>
      <c r="V1644" s="121"/>
      <c r="W1644" s="121"/>
      <c r="X1644" s="121"/>
      <c r="Y1644" s="121"/>
    </row>
    <row r="1645" ht="15.75" customHeight="1">
      <c r="A1645" s="118"/>
      <c r="B1645" s="119"/>
      <c r="C1645" s="143"/>
      <c r="D1645" s="149"/>
      <c r="E1645" s="120"/>
      <c r="F1645" s="120"/>
      <c r="G1645" s="120"/>
      <c r="H1645" s="121"/>
      <c r="I1645" s="121"/>
      <c r="J1645" s="121"/>
      <c r="K1645" s="150"/>
      <c r="L1645" s="121"/>
      <c r="M1645" s="121"/>
      <c r="N1645" s="121"/>
      <c r="O1645" s="121"/>
      <c r="P1645" s="121"/>
      <c r="Q1645" s="121"/>
      <c r="R1645" s="150"/>
      <c r="S1645" s="121"/>
      <c r="T1645" s="121"/>
      <c r="U1645" s="121"/>
      <c r="V1645" s="121"/>
      <c r="W1645" s="121"/>
      <c r="X1645" s="121"/>
      <c r="Y1645" s="121"/>
    </row>
    <row r="1646" ht="15.75" customHeight="1">
      <c r="A1646" s="118"/>
      <c r="B1646" s="119"/>
      <c r="C1646" s="143"/>
      <c r="D1646" s="149"/>
      <c r="E1646" s="120"/>
      <c r="F1646" s="120"/>
      <c r="G1646" s="120"/>
      <c r="H1646" s="121"/>
      <c r="I1646" s="121"/>
      <c r="J1646" s="121"/>
      <c r="K1646" s="150"/>
      <c r="L1646" s="121"/>
      <c r="M1646" s="121"/>
      <c r="N1646" s="121"/>
      <c r="O1646" s="121"/>
      <c r="P1646" s="121"/>
      <c r="Q1646" s="121"/>
      <c r="R1646" s="150"/>
      <c r="S1646" s="121"/>
      <c r="T1646" s="121"/>
      <c r="U1646" s="121"/>
      <c r="V1646" s="121"/>
      <c r="W1646" s="121"/>
      <c r="X1646" s="121"/>
      <c r="Y1646" s="121"/>
    </row>
    <row r="1647" ht="15.75" customHeight="1">
      <c r="A1647" s="118"/>
      <c r="B1647" s="119"/>
      <c r="C1647" s="143"/>
      <c r="D1647" s="149"/>
      <c r="E1647" s="120"/>
      <c r="F1647" s="120"/>
      <c r="G1647" s="120"/>
      <c r="H1647" s="121"/>
      <c r="I1647" s="121"/>
      <c r="J1647" s="121"/>
      <c r="K1647" s="150"/>
      <c r="L1647" s="121"/>
      <c r="M1647" s="121"/>
      <c r="N1647" s="121"/>
      <c r="O1647" s="121"/>
      <c r="P1647" s="121"/>
      <c r="Q1647" s="121"/>
      <c r="R1647" s="150"/>
      <c r="S1647" s="121"/>
      <c r="T1647" s="121"/>
      <c r="U1647" s="121"/>
      <c r="V1647" s="121"/>
      <c r="W1647" s="121"/>
      <c r="X1647" s="121"/>
      <c r="Y1647" s="121"/>
    </row>
    <row r="1648" ht="15.75" customHeight="1">
      <c r="A1648" s="118"/>
      <c r="B1648" s="119"/>
      <c r="C1648" s="143"/>
      <c r="D1648" s="149"/>
      <c r="E1648" s="120"/>
      <c r="F1648" s="120"/>
      <c r="G1648" s="120"/>
      <c r="H1648" s="121"/>
      <c r="I1648" s="121"/>
      <c r="J1648" s="121"/>
      <c r="K1648" s="150"/>
      <c r="L1648" s="121"/>
      <c r="M1648" s="121"/>
      <c r="N1648" s="121"/>
      <c r="O1648" s="121"/>
      <c r="P1648" s="121"/>
      <c r="Q1648" s="121"/>
      <c r="R1648" s="150"/>
      <c r="S1648" s="121"/>
      <c r="T1648" s="121"/>
      <c r="U1648" s="121"/>
      <c r="V1648" s="121"/>
      <c r="W1648" s="121"/>
      <c r="X1648" s="121"/>
      <c r="Y1648" s="121"/>
    </row>
    <row r="1649" ht="15.75" customHeight="1">
      <c r="A1649" s="118"/>
      <c r="B1649" s="119"/>
      <c r="C1649" s="143"/>
      <c r="D1649" s="149"/>
      <c r="E1649" s="145"/>
      <c r="F1649" s="145"/>
      <c r="G1649" s="145"/>
      <c r="H1649" s="121"/>
      <c r="I1649" s="121"/>
      <c r="J1649" s="121"/>
      <c r="K1649" s="150"/>
      <c r="L1649" s="146"/>
      <c r="M1649" s="146"/>
      <c r="N1649" s="146"/>
      <c r="O1649" s="121"/>
      <c r="P1649" s="121"/>
      <c r="Q1649" s="121"/>
      <c r="R1649" s="150"/>
      <c r="S1649" s="146"/>
      <c r="T1649" s="146"/>
      <c r="U1649" s="146"/>
      <c r="V1649" s="121"/>
      <c r="W1649" s="121"/>
      <c r="X1649" s="121"/>
      <c r="Y1649" s="121"/>
    </row>
    <row r="1650" ht="15.75" customHeight="1">
      <c r="A1650" s="118"/>
      <c r="B1650" s="147"/>
      <c r="C1650" s="143"/>
      <c r="D1650" s="149"/>
      <c r="E1650" s="145"/>
      <c r="F1650" s="120"/>
      <c r="G1650" s="120"/>
      <c r="H1650" s="121"/>
      <c r="I1650" s="146"/>
      <c r="J1650" s="121"/>
      <c r="K1650" s="150"/>
      <c r="L1650" s="146"/>
      <c r="M1650" s="121"/>
      <c r="N1650" s="121"/>
      <c r="O1650" s="121"/>
      <c r="P1650" s="146"/>
      <c r="Q1650" s="121"/>
      <c r="R1650" s="150"/>
      <c r="S1650" s="146"/>
      <c r="T1650" s="121"/>
      <c r="U1650" s="121"/>
      <c r="V1650" s="121"/>
      <c r="W1650" s="121"/>
      <c r="X1650" s="121"/>
      <c r="Y1650" s="121"/>
    </row>
    <row r="1651" ht="15.75" customHeight="1">
      <c r="A1651" s="118"/>
      <c r="B1651" s="119"/>
      <c r="C1651" s="143"/>
      <c r="D1651" s="149"/>
      <c r="E1651" s="120"/>
      <c r="F1651" s="120"/>
      <c r="G1651" s="120"/>
      <c r="H1651" s="121"/>
      <c r="I1651" s="121"/>
      <c r="J1651" s="121"/>
      <c r="K1651" s="150"/>
      <c r="L1651" s="121"/>
      <c r="M1651" s="121"/>
      <c r="N1651" s="121"/>
      <c r="O1651" s="121"/>
      <c r="P1651" s="121"/>
      <c r="Q1651" s="121"/>
      <c r="R1651" s="150"/>
      <c r="S1651" s="121"/>
      <c r="T1651" s="121"/>
      <c r="U1651" s="121"/>
      <c r="V1651" s="121"/>
      <c r="W1651" s="121"/>
      <c r="X1651" s="121"/>
      <c r="Y1651" s="121"/>
    </row>
    <row r="1652" ht="15.75" customHeight="1">
      <c r="A1652" s="118"/>
      <c r="B1652" s="119"/>
      <c r="C1652" s="143"/>
      <c r="D1652" s="149"/>
      <c r="E1652" s="120"/>
      <c r="F1652" s="120"/>
      <c r="G1652" s="120"/>
      <c r="H1652" s="121"/>
      <c r="I1652" s="121"/>
      <c r="J1652" s="121"/>
      <c r="K1652" s="150"/>
      <c r="L1652" s="121"/>
      <c r="M1652" s="121"/>
      <c r="N1652" s="121"/>
      <c r="O1652" s="121"/>
      <c r="P1652" s="121"/>
      <c r="Q1652" s="121"/>
      <c r="R1652" s="150"/>
      <c r="S1652" s="121"/>
      <c r="T1652" s="121"/>
      <c r="U1652" s="121"/>
      <c r="V1652" s="121"/>
      <c r="W1652" s="121"/>
      <c r="X1652" s="121"/>
      <c r="Y1652" s="121"/>
    </row>
    <row r="1653" ht="15.75" customHeight="1">
      <c r="A1653" s="118"/>
      <c r="B1653" s="119"/>
      <c r="C1653" s="143"/>
      <c r="D1653" s="149"/>
      <c r="E1653" s="120"/>
      <c r="F1653" s="120"/>
      <c r="G1653" s="120"/>
      <c r="H1653" s="121"/>
      <c r="I1653" s="121"/>
      <c r="J1653" s="121"/>
      <c r="K1653" s="150"/>
      <c r="L1653" s="121"/>
      <c r="M1653" s="121"/>
      <c r="N1653" s="121"/>
      <c r="O1653" s="121"/>
      <c r="P1653" s="121"/>
      <c r="Q1653" s="121"/>
      <c r="R1653" s="150"/>
      <c r="S1653" s="121"/>
      <c r="T1653" s="121"/>
      <c r="U1653" s="121"/>
      <c r="V1653" s="121"/>
      <c r="W1653" s="121"/>
      <c r="X1653" s="121"/>
      <c r="Y1653" s="121"/>
    </row>
    <row r="1654" ht="15.75" customHeight="1">
      <c r="A1654" s="118"/>
      <c r="B1654" s="119"/>
      <c r="C1654" s="143"/>
      <c r="D1654" s="149"/>
      <c r="E1654" s="120"/>
      <c r="F1654" s="120"/>
      <c r="G1654" s="120"/>
      <c r="H1654" s="121"/>
      <c r="I1654" s="121"/>
      <c r="J1654" s="121"/>
      <c r="K1654" s="150"/>
      <c r="L1654" s="121"/>
      <c r="M1654" s="121"/>
      <c r="N1654" s="121"/>
      <c r="O1654" s="121"/>
      <c r="P1654" s="121"/>
      <c r="Q1654" s="121"/>
      <c r="R1654" s="150"/>
      <c r="S1654" s="121"/>
      <c r="T1654" s="121"/>
      <c r="U1654" s="121"/>
      <c r="V1654" s="121"/>
      <c r="W1654" s="121"/>
      <c r="X1654" s="121"/>
      <c r="Y1654" s="121"/>
    </row>
    <row r="1655" ht="15.75" customHeight="1">
      <c r="A1655" s="118"/>
      <c r="B1655" s="119"/>
      <c r="C1655" s="143"/>
      <c r="D1655" s="149"/>
      <c r="E1655" s="120"/>
      <c r="F1655" s="120"/>
      <c r="G1655" s="120"/>
      <c r="H1655" s="121"/>
      <c r="I1655" s="121"/>
      <c r="J1655" s="121"/>
      <c r="K1655" s="150"/>
      <c r="L1655" s="121"/>
      <c r="M1655" s="121"/>
      <c r="N1655" s="121"/>
      <c r="O1655" s="121"/>
      <c r="P1655" s="121"/>
      <c r="Q1655" s="121"/>
      <c r="R1655" s="150"/>
      <c r="S1655" s="121"/>
      <c r="T1655" s="121"/>
      <c r="U1655" s="121"/>
      <c r="V1655" s="121"/>
      <c r="W1655" s="121"/>
      <c r="X1655" s="121"/>
      <c r="Y1655" s="121"/>
    </row>
    <row r="1656" ht="15.75" customHeight="1">
      <c r="A1656" s="118"/>
      <c r="B1656" s="119"/>
      <c r="C1656" s="143"/>
      <c r="D1656" s="149"/>
      <c r="E1656" s="120"/>
      <c r="F1656" s="120"/>
      <c r="G1656" s="120"/>
      <c r="H1656" s="121"/>
      <c r="I1656" s="121"/>
      <c r="J1656" s="121"/>
      <c r="K1656" s="150"/>
      <c r="L1656" s="121"/>
      <c r="M1656" s="121"/>
      <c r="N1656" s="121"/>
      <c r="O1656" s="121"/>
      <c r="P1656" s="121"/>
      <c r="Q1656" s="121"/>
      <c r="R1656" s="150"/>
      <c r="S1656" s="121"/>
      <c r="T1656" s="121"/>
      <c r="U1656" s="121"/>
      <c r="V1656" s="121"/>
      <c r="W1656" s="121"/>
      <c r="X1656" s="121"/>
      <c r="Y1656" s="121"/>
    </row>
    <row r="1657" ht="15.75" customHeight="1">
      <c r="A1657" s="118"/>
      <c r="B1657" s="119"/>
      <c r="C1657" s="143"/>
      <c r="D1657" s="149"/>
      <c r="E1657" s="120"/>
      <c r="F1657" s="120"/>
      <c r="G1657" s="120"/>
      <c r="H1657" s="121"/>
      <c r="I1657" s="121"/>
      <c r="J1657" s="121"/>
      <c r="K1657" s="150"/>
      <c r="L1657" s="121"/>
      <c r="M1657" s="121"/>
      <c r="N1657" s="121"/>
      <c r="O1657" s="121"/>
      <c r="P1657" s="121"/>
      <c r="Q1657" s="121"/>
      <c r="R1657" s="150"/>
      <c r="S1657" s="121"/>
      <c r="T1657" s="121"/>
      <c r="U1657" s="121"/>
      <c r="V1657" s="121"/>
      <c r="W1657" s="121"/>
      <c r="X1657" s="121"/>
      <c r="Y1657" s="121"/>
    </row>
    <row r="1658" ht="15.75" customHeight="1">
      <c r="A1658" s="118"/>
      <c r="B1658" s="119"/>
      <c r="C1658" s="143"/>
      <c r="D1658" s="149"/>
      <c r="E1658" s="120"/>
      <c r="F1658" s="120"/>
      <c r="G1658" s="120"/>
      <c r="H1658" s="121"/>
      <c r="I1658" s="121"/>
      <c r="J1658" s="121"/>
      <c r="K1658" s="150"/>
      <c r="L1658" s="121"/>
      <c r="M1658" s="121"/>
      <c r="N1658" s="121"/>
      <c r="O1658" s="121"/>
      <c r="P1658" s="121"/>
      <c r="Q1658" s="121"/>
      <c r="R1658" s="150"/>
      <c r="S1658" s="121"/>
      <c r="T1658" s="121"/>
      <c r="U1658" s="121"/>
      <c r="V1658" s="121"/>
      <c r="W1658" s="121"/>
      <c r="X1658" s="121"/>
      <c r="Y1658" s="121"/>
    </row>
    <row r="1659" ht="15.75" customHeight="1">
      <c r="A1659" s="118"/>
      <c r="B1659" s="119"/>
      <c r="C1659" s="143"/>
      <c r="D1659" s="149"/>
      <c r="E1659" s="120"/>
      <c r="F1659" s="120"/>
      <c r="G1659" s="120"/>
      <c r="H1659" s="121"/>
      <c r="I1659" s="121"/>
      <c r="J1659" s="121"/>
      <c r="K1659" s="150"/>
      <c r="L1659" s="121"/>
      <c r="M1659" s="121"/>
      <c r="N1659" s="121"/>
      <c r="O1659" s="121"/>
      <c r="P1659" s="121"/>
      <c r="Q1659" s="121"/>
      <c r="R1659" s="150"/>
      <c r="S1659" s="121"/>
      <c r="T1659" s="121"/>
      <c r="U1659" s="121"/>
      <c r="V1659" s="121"/>
      <c r="W1659" s="121"/>
      <c r="X1659" s="121"/>
      <c r="Y1659" s="121"/>
    </row>
    <row r="1660" ht="15.75" customHeight="1">
      <c r="A1660" s="118"/>
      <c r="B1660" s="119"/>
      <c r="C1660" s="143"/>
      <c r="D1660" s="149"/>
      <c r="E1660" s="120"/>
      <c r="F1660" s="120"/>
      <c r="G1660" s="120"/>
      <c r="H1660" s="121"/>
      <c r="I1660" s="121"/>
      <c r="J1660" s="121"/>
      <c r="K1660" s="150"/>
      <c r="L1660" s="121"/>
      <c r="M1660" s="121"/>
      <c r="N1660" s="121"/>
      <c r="O1660" s="121"/>
      <c r="P1660" s="121"/>
      <c r="Q1660" s="121"/>
      <c r="R1660" s="150"/>
      <c r="S1660" s="121"/>
      <c r="T1660" s="121"/>
      <c r="U1660" s="121"/>
      <c r="V1660" s="121"/>
      <c r="W1660" s="121"/>
      <c r="X1660" s="121"/>
      <c r="Y1660" s="121"/>
    </row>
    <row r="1661" ht="15.75" customHeight="1">
      <c r="A1661" s="118"/>
      <c r="B1661" s="119"/>
      <c r="C1661" s="143"/>
      <c r="D1661" s="149"/>
      <c r="E1661" s="120"/>
      <c r="F1661" s="120"/>
      <c r="G1661" s="120"/>
      <c r="H1661" s="121"/>
      <c r="I1661" s="121"/>
      <c r="J1661" s="121"/>
      <c r="K1661" s="150"/>
      <c r="L1661" s="121"/>
      <c r="M1661" s="121"/>
      <c r="N1661" s="121"/>
      <c r="O1661" s="121"/>
      <c r="P1661" s="121"/>
      <c r="Q1661" s="121"/>
      <c r="R1661" s="150"/>
      <c r="S1661" s="121"/>
      <c r="T1661" s="121"/>
      <c r="U1661" s="121"/>
      <c r="V1661" s="121"/>
      <c r="W1661" s="121"/>
      <c r="X1661" s="121"/>
      <c r="Y1661" s="121"/>
    </row>
    <row r="1662" ht="15.75" customHeight="1">
      <c r="A1662" s="118"/>
      <c r="B1662" s="119"/>
      <c r="C1662" s="143"/>
      <c r="D1662" s="149"/>
      <c r="E1662" s="120"/>
      <c r="F1662" s="120"/>
      <c r="G1662" s="120"/>
      <c r="H1662" s="121"/>
      <c r="I1662" s="121"/>
      <c r="J1662" s="121"/>
      <c r="K1662" s="150"/>
      <c r="L1662" s="121"/>
      <c r="M1662" s="121"/>
      <c r="N1662" s="121"/>
      <c r="O1662" s="121"/>
      <c r="P1662" s="121"/>
      <c r="Q1662" s="121"/>
      <c r="R1662" s="150"/>
      <c r="S1662" s="121"/>
      <c r="T1662" s="121"/>
      <c r="U1662" s="121"/>
      <c r="V1662" s="121"/>
      <c r="W1662" s="121"/>
      <c r="X1662" s="121"/>
      <c r="Y1662" s="121"/>
    </row>
    <row r="1663" ht="15.75" customHeight="1">
      <c r="A1663" s="118"/>
      <c r="B1663" s="119"/>
      <c r="C1663" s="143"/>
      <c r="D1663" s="149"/>
      <c r="E1663" s="120"/>
      <c r="F1663" s="120"/>
      <c r="G1663" s="120"/>
      <c r="H1663" s="121"/>
      <c r="I1663" s="121"/>
      <c r="J1663" s="121"/>
      <c r="K1663" s="150"/>
      <c r="L1663" s="121"/>
      <c r="M1663" s="121"/>
      <c r="N1663" s="121"/>
      <c r="O1663" s="121"/>
      <c r="P1663" s="121"/>
      <c r="Q1663" s="121"/>
      <c r="R1663" s="150"/>
      <c r="S1663" s="121"/>
      <c r="T1663" s="121"/>
      <c r="U1663" s="121"/>
      <c r="V1663" s="121"/>
      <c r="W1663" s="121"/>
      <c r="X1663" s="121"/>
      <c r="Y1663" s="121"/>
    </row>
    <row r="1664" ht="15.75" customHeight="1">
      <c r="A1664" s="118"/>
      <c r="B1664" s="119"/>
      <c r="C1664" s="143"/>
      <c r="D1664" s="149"/>
      <c r="E1664" s="120"/>
      <c r="F1664" s="120"/>
      <c r="G1664" s="120"/>
      <c r="H1664" s="121"/>
      <c r="I1664" s="121"/>
      <c r="J1664" s="121"/>
      <c r="K1664" s="150"/>
      <c r="L1664" s="121"/>
      <c r="M1664" s="121"/>
      <c r="N1664" s="121"/>
      <c r="O1664" s="121"/>
      <c r="P1664" s="121"/>
      <c r="Q1664" s="121"/>
      <c r="R1664" s="150"/>
      <c r="S1664" s="121"/>
      <c r="T1664" s="121"/>
      <c r="U1664" s="121"/>
      <c r="V1664" s="121"/>
      <c r="W1664" s="121"/>
      <c r="X1664" s="121"/>
      <c r="Y1664" s="121"/>
    </row>
    <row r="1665" ht="15.75" customHeight="1">
      <c r="A1665" s="118"/>
      <c r="B1665" s="119"/>
      <c r="C1665" s="143"/>
      <c r="D1665" s="149"/>
      <c r="E1665" s="145"/>
      <c r="F1665" s="145"/>
      <c r="G1665" s="145"/>
      <c r="H1665" s="121"/>
      <c r="I1665" s="121"/>
      <c r="J1665" s="121"/>
      <c r="K1665" s="150"/>
      <c r="L1665" s="146"/>
      <c r="M1665" s="146"/>
      <c r="N1665" s="146"/>
      <c r="O1665" s="121"/>
      <c r="P1665" s="121"/>
      <c r="Q1665" s="121"/>
      <c r="R1665" s="150"/>
      <c r="S1665" s="146"/>
      <c r="T1665" s="146"/>
      <c r="U1665" s="146"/>
      <c r="V1665" s="121"/>
      <c r="W1665" s="121"/>
      <c r="X1665" s="121"/>
      <c r="Y1665" s="121"/>
    </row>
    <row r="1666" ht="15.75" customHeight="1">
      <c r="A1666" s="118"/>
      <c r="B1666" s="147"/>
      <c r="C1666" s="143"/>
      <c r="D1666" s="149"/>
      <c r="E1666" s="145"/>
      <c r="F1666" s="120"/>
      <c r="G1666" s="120"/>
      <c r="H1666" s="121"/>
      <c r="I1666" s="146"/>
      <c r="J1666" s="121"/>
      <c r="K1666" s="150"/>
      <c r="L1666" s="146"/>
      <c r="M1666" s="121"/>
      <c r="N1666" s="121"/>
      <c r="O1666" s="121"/>
      <c r="P1666" s="146"/>
      <c r="Q1666" s="121"/>
      <c r="R1666" s="150"/>
      <c r="S1666" s="146"/>
      <c r="T1666" s="121"/>
      <c r="U1666" s="121"/>
      <c r="V1666" s="121"/>
      <c r="W1666" s="121"/>
      <c r="X1666" s="121"/>
      <c r="Y1666" s="121"/>
    </row>
    <row r="1667" ht="15.75" customHeight="1">
      <c r="A1667" s="118"/>
      <c r="B1667" s="119"/>
      <c r="C1667" s="143"/>
      <c r="D1667" s="149"/>
      <c r="E1667" s="120"/>
      <c r="F1667" s="120"/>
      <c r="G1667" s="120"/>
      <c r="H1667" s="121"/>
      <c r="I1667" s="121"/>
      <c r="J1667" s="121"/>
      <c r="K1667" s="150"/>
      <c r="L1667" s="121"/>
      <c r="M1667" s="121"/>
      <c r="N1667" s="121"/>
      <c r="O1667" s="121"/>
      <c r="P1667" s="121"/>
      <c r="Q1667" s="121"/>
      <c r="R1667" s="150"/>
      <c r="S1667" s="121"/>
      <c r="T1667" s="121"/>
      <c r="U1667" s="121"/>
      <c r="V1667" s="121"/>
      <c r="W1667" s="121"/>
      <c r="X1667" s="121"/>
      <c r="Y1667" s="121"/>
    </row>
    <row r="1668" ht="15.75" customHeight="1">
      <c r="A1668" s="118"/>
      <c r="B1668" s="119"/>
      <c r="C1668" s="143"/>
      <c r="D1668" s="149"/>
      <c r="E1668" s="120"/>
      <c r="F1668" s="120"/>
      <c r="G1668" s="120"/>
      <c r="H1668" s="121"/>
      <c r="I1668" s="121"/>
      <c r="J1668" s="121"/>
      <c r="K1668" s="150"/>
      <c r="L1668" s="121"/>
      <c r="M1668" s="121"/>
      <c r="N1668" s="121"/>
      <c r="O1668" s="121"/>
      <c r="P1668" s="121"/>
      <c r="Q1668" s="121"/>
      <c r="R1668" s="150"/>
      <c r="S1668" s="121"/>
      <c r="T1668" s="121"/>
      <c r="U1668" s="121"/>
      <c r="V1668" s="121"/>
      <c r="W1668" s="121"/>
      <c r="X1668" s="121"/>
      <c r="Y1668" s="121"/>
    </row>
    <row r="1669" ht="15.75" customHeight="1">
      <c r="A1669" s="118"/>
      <c r="B1669" s="119"/>
      <c r="C1669" s="143"/>
      <c r="D1669" s="149"/>
      <c r="E1669" s="120"/>
      <c r="F1669" s="120"/>
      <c r="G1669" s="120"/>
      <c r="H1669" s="121"/>
      <c r="I1669" s="121"/>
      <c r="J1669" s="121"/>
      <c r="K1669" s="150"/>
      <c r="L1669" s="121"/>
      <c r="M1669" s="121"/>
      <c r="N1669" s="121"/>
      <c r="O1669" s="121"/>
      <c r="P1669" s="121"/>
      <c r="Q1669" s="121"/>
      <c r="R1669" s="150"/>
      <c r="S1669" s="121"/>
      <c r="T1669" s="121"/>
      <c r="U1669" s="121"/>
      <c r="V1669" s="121"/>
      <c r="W1669" s="121"/>
      <c r="X1669" s="121"/>
      <c r="Y1669" s="121"/>
    </row>
    <row r="1670" ht="15.75" customHeight="1">
      <c r="A1670" s="118"/>
      <c r="B1670" s="119"/>
      <c r="C1670" s="143"/>
      <c r="D1670" s="149"/>
      <c r="E1670" s="120"/>
      <c r="F1670" s="120"/>
      <c r="G1670" s="120"/>
      <c r="H1670" s="121"/>
      <c r="I1670" s="121"/>
      <c r="J1670" s="121"/>
      <c r="K1670" s="150"/>
      <c r="L1670" s="121"/>
      <c r="M1670" s="121"/>
      <c r="N1670" s="121"/>
      <c r="O1670" s="121"/>
      <c r="P1670" s="121"/>
      <c r="Q1670" s="121"/>
      <c r="R1670" s="150"/>
      <c r="S1670" s="121"/>
      <c r="T1670" s="121"/>
      <c r="U1670" s="121"/>
      <c r="V1670" s="121"/>
      <c r="W1670" s="121"/>
      <c r="X1670" s="121"/>
      <c r="Y1670" s="121"/>
    </row>
    <row r="1671" ht="15.75" customHeight="1">
      <c r="A1671" s="118"/>
      <c r="B1671" s="119"/>
      <c r="C1671" s="143"/>
      <c r="D1671" s="149"/>
      <c r="E1671" s="120"/>
      <c r="F1671" s="120"/>
      <c r="G1671" s="120"/>
      <c r="H1671" s="121"/>
      <c r="I1671" s="121"/>
      <c r="J1671" s="121"/>
      <c r="K1671" s="150"/>
      <c r="L1671" s="121"/>
      <c r="M1671" s="121"/>
      <c r="N1671" s="121"/>
      <c r="O1671" s="121"/>
      <c r="P1671" s="121"/>
      <c r="Q1671" s="121"/>
      <c r="R1671" s="150"/>
      <c r="S1671" s="121"/>
      <c r="T1671" s="121"/>
      <c r="U1671" s="121"/>
      <c r="V1671" s="121"/>
      <c r="W1671" s="121"/>
      <c r="X1671" s="121"/>
      <c r="Y1671" s="121"/>
    </row>
    <row r="1672" ht="15.75" customHeight="1">
      <c r="A1672" s="118"/>
      <c r="B1672" s="119"/>
      <c r="C1672" s="143"/>
      <c r="D1672" s="149"/>
      <c r="E1672" s="120"/>
      <c r="F1672" s="120"/>
      <c r="G1672" s="120"/>
      <c r="H1672" s="121"/>
      <c r="I1672" s="121"/>
      <c r="J1672" s="121"/>
      <c r="K1672" s="150"/>
      <c r="L1672" s="121"/>
      <c r="M1672" s="121"/>
      <c r="N1672" s="121"/>
      <c r="O1672" s="121"/>
      <c r="P1672" s="121"/>
      <c r="Q1672" s="121"/>
      <c r="R1672" s="150"/>
      <c r="S1672" s="121"/>
      <c r="T1672" s="121"/>
      <c r="U1672" s="121"/>
      <c r="V1672" s="121"/>
      <c r="W1672" s="121"/>
      <c r="X1672" s="121"/>
      <c r="Y1672" s="121"/>
    </row>
    <row r="1673" ht="15.75" customHeight="1">
      <c r="A1673" s="118"/>
      <c r="B1673" s="119"/>
      <c r="C1673" s="143"/>
      <c r="D1673" s="149"/>
      <c r="E1673" s="120"/>
      <c r="F1673" s="120"/>
      <c r="G1673" s="120"/>
      <c r="H1673" s="121"/>
      <c r="I1673" s="121"/>
      <c r="J1673" s="121"/>
      <c r="K1673" s="150"/>
      <c r="L1673" s="121"/>
      <c r="M1673" s="121"/>
      <c r="N1673" s="121"/>
      <c r="O1673" s="121"/>
      <c r="P1673" s="121"/>
      <c r="Q1673" s="121"/>
      <c r="R1673" s="150"/>
      <c r="S1673" s="121"/>
      <c r="T1673" s="121"/>
      <c r="U1673" s="121"/>
      <c r="V1673" s="121"/>
      <c r="W1673" s="121"/>
      <c r="X1673" s="121"/>
      <c r="Y1673" s="121"/>
    </row>
    <row r="1674" ht="15.75" customHeight="1">
      <c r="A1674" s="118"/>
      <c r="B1674" s="119"/>
      <c r="C1674" s="143"/>
      <c r="D1674" s="149"/>
      <c r="E1674" s="120"/>
      <c r="F1674" s="120"/>
      <c r="G1674" s="120"/>
      <c r="H1674" s="121"/>
      <c r="I1674" s="121"/>
      <c r="J1674" s="121"/>
      <c r="K1674" s="150"/>
      <c r="L1674" s="121"/>
      <c r="M1674" s="121"/>
      <c r="N1674" s="121"/>
      <c r="O1674" s="121"/>
      <c r="P1674" s="121"/>
      <c r="Q1674" s="121"/>
      <c r="R1674" s="150"/>
      <c r="S1674" s="121"/>
      <c r="T1674" s="121"/>
      <c r="U1674" s="121"/>
      <c r="V1674" s="121"/>
      <c r="W1674" s="121"/>
      <c r="X1674" s="121"/>
      <c r="Y1674" s="121"/>
    </row>
    <row r="1675" ht="15.75" customHeight="1">
      <c r="A1675" s="118"/>
      <c r="B1675" s="119"/>
      <c r="C1675" s="143"/>
      <c r="D1675" s="149"/>
      <c r="E1675" s="120"/>
      <c r="F1675" s="120"/>
      <c r="G1675" s="120"/>
      <c r="H1675" s="121"/>
      <c r="I1675" s="121"/>
      <c r="J1675" s="121"/>
      <c r="K1675" s="150"/>
      <c r="L1675" s="121"/>
      <c r="M1675" s="121"/>
      <c r="N1675" s="121"/>
      <c r="O1675" s="121"/>
      <c r="P1675" s="121"/>
      <c r="Q1675" s="121"/>
      <c r="R1675" s="150"/>
      <c r="S1675" s="121"/>
      <c r="T1675" s="121"/>
      <c r="U1675" s="121"/>
      <c r="V1675" s="121"/>
      <c r="W1675" s="121"/>
      <c r="X1675" s="121"/>
      <c r="Y1675" s="121"/>
    </row>
    <row r="1676" ht="15.75" customHeight="1">
      <c r="A1676" s="118"/>
      <c r="B1676" s="119"/>
      <c r="C1676" s="143"/>
      <c r="D1676" s="149"/>
      <c r="E1676" s="120"/>
      <c r="F1676" s="120"/>
      <c r="G1676" s="120"/>
      <c r="H1676" s="121"/>
      <c r="I1676" s="121"/>
      <c r="J1676" s="121"/>
      <c r="K1676" s="150"/>
      <c r="L1676" s="121"/>
      <c r="M1676" s="121"/>
      <c r="N1676" s="121"/>
      <c r="O1676" s="121"/>
      <c r="P1676" s="121"/>
      <c r="Q1676" s="121"/>
      <c r="R1676" s="150"/>
      <c r="S1676" s="121"/>
      <c r="T1676" s="121"/>
      <c r="U1676" s="121"/>
      <c r="V1676" s="121"/>
      <c r="W1676" s="121"/>
      <c r="X1676" s="121"/>
      <c r="Y1676" s="121"/>
    </row>
    <row r="1677" ht="15.75" customHeight="1">
      <c r="A1677" s="118"/>
      <c r="B1677" s="119"/>
      <c r="C1677" s="143"/>
      <c r="D1677" s="149"/>
      <c r="E1677" s="120"/>
      <c r="F1677" s="120"/>
      <c r="G1677" s="120"/>
      <c r="H1677" s="121"/>
      <c r="I1677" s="121"/>
      <c r="J1677" s="121"/>
      <c r="K1677" s="150"/>
      <c r="L1677" s="121"/>
      <c r="M1677" s="121"/>
      <c r="N1677" s="121"/>
      <c r="O1677" s="121"/>
      <c r="P1677" s="121"/>
      <c r="Q1677" s="121"/>
      <c r="R1677" s="150"/>
      <c r="S1677" s="121"/>
      <c r="T1677" s="121"/>
      <c r="U1677" s="121"/>
      <c r="V1677" s="121"/>
      <c r="W1677" s="121"/>
      <c r="X1677" s="121"/>
      <c r="Y1677" s="121"/>
    </row>
    <row r="1678" ht="15.75" customHeight="1">
      <c r="A1678" s="118"/>
      <c r="B1678" s="119"/>
      <c r="C1678" s="143"/>
      <c r="D1678" s="149"/>
      <c r="E1678" s="120"/>
      <c r="F1678" s="120"/>
      <c r="G1678" s="120"/>
      <c r="H1678" s="121"/>
      <c r="I1678" s="121"/>
      <c r="J1678" s="121"/>
      <c r="K1678" s="150"/>
      <c r="L1678" s="121"/>
      <c r="M1678" s="121"/>
      <c r="N1678" s="121"/>
      <c r="O1678" s="121"/>
      <c r="P1678" s="121"/>
      <c r="Q1678" s="121"/>
      <c r="R1678" s="150"/>
      <c r="S1678" s="121"/>
      <c r="T1678" s="121"/>
      <c r="U1678" s="121"/>
      <c r="V1678" s="121"/>
      <c r="W1678" s="121"/>
      <c r="X1678" s="121"/>
      <c r="Y1678" s="121"/>
    </row>
    <row r="1679" ht="15.75" customHeight="1">
      <c r="A1679" s="118"/>
      <c r="B1679" s="119"/>
      <c r="C1679" s="143"/>
      <c r="D1679" s="149"/>
      <c r="E1679" s="120"/>
      <c r="F1679" s="120"/>
      <c r="G1679" s="120"/>
      <c r="H1679" s="121"/>
      <c r="I1679" s="121"/>
      <c r="J1679" s="121"/>
      <c r="K1679" s="150"/>
      <c r="L1679" s="121"/>
      <c r="M1679" s="121"/>
      <c r="N1679" s="121"/>
      <c r="O1679" s="121"/>
      <c r="P1679" s="121"/>
      <c r="Q1679" s="121"/>
      <c r="R1679" s="150"/>
      <c r="S1679" s="121"/>
      <c r="T1679" s="121"/>
      <c r="U1679" s="121"/>
      <c r="V1679" s="121"/>
      <c r="W1679" s="121"/>
      <c r="X1679" s="121"/>
      <c r="Y1679" s="121"/>
    </row>
    <row r="1680" ht="15.75" customHeight="1">
      <c r="A1680" s="118"/>
      <c r="B1680" s="119"/>
      <c r="C1680" s="143"/>
      <c r="D1680" s="149"/>
      <c r="E1680" s="120"/>
      <c r="F1680" s="120"/>
      <c r="G1680" s="120"/>
      <c r="H1680" s="121"/>
      <c r="I1680" s="121"/>
      <c r="J1680" s="121"/>
      <c r="K1680" s="150"/>
      <c r="L1680" s="121"/>
      <c r="M1680" s="121"/>
      <c r="N1680" s="121"/>
      <c r="O1680" s="121"/>
      <c r="P1680" s="121"/>
      <c r="Q1680" s="121"/>
      <c r="R1680" s="150"/>
      <c r="S1680" s="121"/>
      <c r="T1680" s="121"/>
      <c r="U1680" s="121"/>
      <c r="V1680" s="121"/>
      <c r="W1680" s="121"/>
      <c r="X1680" s="121"/>
      <c r="Y1680" s="121"/>
    </row>
    <row r="1681" ht="15.75" customHeight="1">
      <c r="A1681" s="118"/>
      <c r="B1681" s="119"/>
      <c r="C1681" s="143"/>
      <c r="D1681" s="149"/>
      <c r="E1681" s="145"/>
      <c r="F1681" s="145"/>
      <c r="G1681" s="145"/>
      <c r="H1681" s="121"/>
      <c r="I1681" s="121"/>
      <c r="J1681" s="121"/>
      <c r="K1681" s="150"/>
      <c r="L1681" s="146"/>
      <c r="M1681" s="146"/>
      <c r="N1681" s="146"/>
      <c r="O1681" s="121"/>
      <c r="P1681" s="121"/>
      <c r="Q1681" s="121"/>
      <c r="R1681" s="150"/>
      <c r="S1681" s="146"/>
      <c r="T1681" s="146"/>
      <c r="U1681" s="146"/>
      <c r="V1681" s="121"/>
      <c r="W1681" s="121"/>
      <c r="X1681" s="121"/>
      <c r="Y1681" s="121"/>
    </row>
    <row r="1682" ht="15.75" customHeight="1">
      <c r="A1682" s="118"/>
      <c r="B1682" s="147"/>
      <c r="C1682" s="143"/>
      <c r="D1682" s="149"/>
      <c r="E1682" s="145"/>
      <c r="F1682" s="120"/>
      <c r="G1682" s="120"/>
      <c r="H1682" s="121"/>
      <c r="I1682" s="146"/>
      <c r="J1682" s="121"/>
      <c r="K1682" s="150"/>
      <c r="L1682" s="146"/>
      <c r="M1682" s="121"/>
      <c r="N1682" s="121"/>
      <c r="O1682" s="121"/>
      <c r="P1682" s="146"/>
      <c r="Q1682" s="121"/>
      <c r="R1682" s="150"/>
      <c r="S1682" s="146"/>
      <c r="T1682" s="121"/>
      <c r="U1682" s="121"/>
      <c r="V1682" s="121"/>
      <c r="W1682" s="121"/>
      <c r="X1682" s="121"/>
      <c r="Y1682" s="121"/>
    </row>
    <row r="1683" ht="15.75" customHeight="1">
      <c r="A1683" s="118"/>
      <c r="B1683" s="119"/>
      <c r="C1683" s="143"/>
      <c r="D1683" s="149"/>
      <c r="E1683" s="120"/>
      <c r="F1683" s="120"/>
      <c r="G1683" s="120"/>
      <c r="H1683" s="121"/>
      <c r="I1683" s="121"/>
      <c r="J1683" s="121"/>
      <c r="K1683" s="150"/>
      <c r="L1683" s="121"/>
      <c r="M1683" s="121"/>
      <c r="N1683" s="121"/>
      <c r="O1683" s="121"/>
      <c r="P1683" s="121"/>
      <c r="Q1683" s="121"/>
      <c r="R1683" s="150"/>
      <c r="S1683" s="121"/>
      <c r="T1683" s="121"/>
      <c r="U1683" s="121"/>
      <c r="V1683" s="121"/>
      <c r="W1683" s="121"/>
      <c r="X1683" s="121"/>
      <c r="Y1683" s="121"/>
    </row>
    <row r="1684" ht="15.75" customHeight="1">
      <c r="A1684" s="118"/>
      <c r="B1684" s="119"/>
      <c r="C1684" s="143"/>
      <c r="D1684" s="149"/>
      <c r="E1684" s="120"/>
      <c r="F1684" s="120"/>
      <c r="G1684" s="120"/>
      <c r="H1684" s="121"/>
      <c r="I1684" s="121"/>
      <c r="J1684" s="121"/>
      <c r="K1684" s="150"/>
      <c r="L1684" s="121"/>
      <c r="M1684" s="121"/>
      <c r="N1684" s="121"/>
      <c r="O1684" s="121"/>
      <c r="P1684" s="121"/>
      <c r="Q1684" s="121"/>
      <c r="R1684" s="150"/>
      <c r="S1684" s="121"/>
      <c r="T1684" s="121"/>
      <c r="U1684" s="121"/>
      <c r="V1684" s="121"/>
      <c r="W1684" s="121"/>
      <c r="X1684" s="121"/>
      <c r="Y1684" s="121"/>
    </row>
    <row r="1685" ht="15.75" customHeight="1">
      <c r="A1685" s="118"/>
      <c r="B1685" s="119"/>
      <c r="C1685" s="143"/>
      <c r="D1685" s="149"/>
      <c r="E1685" s="120"/>
      <c r="F1685" s="120"/>
      <c r="G1685" s="120"/>
      <c r="H1685" s="121"/>
      <c r="I1685" s="121"/>
      <c r="J1685" s="121"/>
      <c r="K1685" s="150"/>
      <c r="L1685" s="121"/>
      <c r="M1685" s="121"/>
      <c r="N1685" s="121"/>
      <c r="O1685" s="121"/>
      <c r="P1685" s="121"/>
      <c r="Q1685" s="121"/>
      <c r="R1685" s="150"/>
      <c r="S1685" s="121"/>
      <c r="T1685" s="121"/>
      <c r="U1685" s="121"/>
      <c r="V1685" s="121"/>
      <c r="W1685" s="121"/>
      <c r="X1685" s="121"/>
      <c r="Y1685" s="121"/>
    </row>
    <row r="1686" ht="15.75" customHeight="1">
      <c r="A1686" s="118"/>
      <c r="B1686" s="119"/>
      <c r="C1686" s="143"/>
      <c r="D1686" s="149"/>
      <c r="E1686" s="120"/>
      <c r="F1686" s="120"/>
      <c r="G1686" s="120"/>
      <c r="H1686" s="121"/>
      <c r="I1686" s="121"/>
      <c r="J1686" s="121"/>
      <c r="K1686" s="150"/>
      <c r="L1686" s="121"/>
      <c r="M1686" s="121"/>
      <c r="N1686" s="121"/>
      <c r="O1686" s="121"/>
      <c r="P1686" s="121"/>
      <c r="Q1686" s="121"/>
      <c r="R1686" s="150"/>
      <c r="S1686" s="121"/>
      <c r="T1686" s="121"/>
      <c r="U1686" s="121"/>
      <c r="V1686" s="121"/>
      <c r="W1686" s="121"/>
      <c r="X1686" s="121"/>
      <c r="Y1686" s="121"/>
    </row>
    <row r="1687" ht="15.75" customHeight="1">
      <c r="A1687" s="118"/>
      <c r="B1687" s="119"/>
      <c r="C1687" s="143"/>
      <c r="D1687" s="149"/>
      <c r="E1687" s="120"/>
      <c r="F1687" s="120"/>
      <c r="G1687" s="120"/>
      <c r="H1687" s="121"/>
      <c r="I1687" s="121"/>
      <c r="J1687" s="121"/>
      <c r="K1687" s="150"/>
      <c r="L1687" s="121"/>
      <c r="M1687" s="121"/>
      <c r="N1687" s="121"/>
      <c r="O1687" s="121"/>
      <c r="P1687" s="121"/>
      <c r="Q1687" s="121"/>
      <c r="R1687" s="150"/>
      <c r="S1687" s="121"/>
      <c r="T1687" s="121"/>
      <c r="U1687" s="121"/>
      <c r="V1687" s="121"/>
      <c r="W1687" s="121"/>
      <c r="X1687" s="121"/>
      <c r="Y1687" s="121"/>
    </row>
    <row r="1688" ht="15.75" customHeight="1">
      <c r="A1688" s="118"/>
      <c r="B1688" s="119"/>
      <c r="C1688" s="143"/>
      <c r="D1688" s="149"/>
      <c r="E1688" s="120"/>
      <c r="F1688" s="120"/>
      <c r="G1688" s="120"/>
      <c r="H1688" s="121"/>
      <c r="I1688" s="121"/>
      <c r="J1688" s="121"/>
      <c r="K1688" s="150"/>
      <c r="L1688" s="121"/>
      <c r="M1688" s="121"/>
      <c r="N1688" s="121"/>
      <c r="O1688" s="121"/>
      <c r="P1688" s="121"/>
      <c r="Q1688" s="121"/>
      <c r="R1688" s="150"/>
      <c r="S1688" s="121"/>
      <c r="T1688" s="121"/>
      <c r="U1688" s="121"/>
      <c r="V1688" s="121"/>
      <c r="W1688" s="121"/>
      <c r="X1688" s="121"/>
      <c r="Y1688" s="121"/>
    </row>
    <row r="1689" ht="15.75" customHeight="1">
      <c r="A1689" s="118"/>
      <c r="B1689" s="119"/>
      <c r="C1689" s="143"/>
      <c r="D1689" s="149"/>
      <c r="E1689" s="120"/>
      <c r="F1689" s="120"/>
      <c r="G1689" s="120"/>
      <c r="H1689" s="121"/>
      <c r="I1689" s="121"/>
      <c r="J1689" s="121"/>
      <c r="K1689" s="150"/>
      <c r="L1689" s="121"/>
      <c r="M1689" s="121"/>
      <c r="N1689" s="121"/>
      <c r="O1689" s="121"/>
      <c r="P1689" s="121"/>
      <c r="Q1689" s="121"/>
      <c r="R1689" s="150"/>
      <c r="S1689" s="121"/>
      <c r="T1689" s="121"/>
      <c r="U1689" s="121"/>
      <c r="V1689" s="121"/>
      <c r="W1689" s="121"/>
      <c r="X1689" s="121"/>
      <c r="Y1689" s="121"/>
    </row>
    <row r="1690" ht="15.75" customHeight="1">
      <c r="A1690" s="118"/>
      <c r="B1690" s="119"/>
      <c r="C1690" s="143"/>
      <c r="D1690" s="149"/>
      <c r="E1690" s="120"/>
      <c r="F1690" s="120"/>
      <c r="G1690" s="120"/>
      <c r="H1690" s="121"/>
      <c r="I1690" s="121"/>
      <c r="J1690" s="121"/>
      <c r="K1690" s="150"/>
      <c r="L1690" s="121"/>
      <c r="M1690" s="121"/>
      <c r="N1690" s="121"/>
      <c r="O1690" s="121"/>
      <c r="P1690" s="121"/>
      <c r="Q1690" s="121"/>
      <c r="R1690" s="150"/>
      <c r="S1690" s="121"/>
      <c r="T1690" s="121"/>
      <c r="U1690" s="121"/>
      <c r="V1690" s="121"/>
      <c r="W1690" s="121"/>
      <c r="X1690" s="121"/>
      <c r="Y1690" s="121"/>
    </row>
    <row r="1691" ht="15.75" customHeight="1">
      <c r="A1691" s="118"/>
      <c r="B1691" s="119"/>
      <c r="C1691" s="143"/>
      <c r="D1691" s="149"/>
      <c r="E1691" s="120"/>
      <c r="F1691" s="120"/>
      <c r="G1691" s="120"/>
      <c r="H1691" s="121"/>
      <c r="I1691" s="121"/>
      <c r="J1691" s="121"/>
      <c r="K1691" s="150"/>
      <c r="L1691" s="121"/>
      <c r="M1691" s="121"/>
      <c r="N1691" s="121"/>
      <c r="O1691" s="121"/>
      <c r="P1691" s="121"/>
      <c r="Q1691" s="121"/>
      <c r="R1691" s="150"/>
      <c r="S1691" s="121"/>
      <c r="T1691" s="121"/>
      <c r="U1691" s="121"/>
      <c r="V1691" s="121"/>
      <c r="W1691" s="121"/>
      <c r="X1691" s="121"/>
      <c r="Y1691" s="121"/>
    </row>
    <row r="1692" ht="15.75" customHeight="1">
      <c r="A1692" s="118"/>
      <c r="B1692" s="119"/>
      <c r="C1692" s="143"/>
      <c r="D1692" s="149"/>
      <c r="E1692" s="120"/>
      <c r="F1692" s="120"/>
      <c r="G1692" s="120"/>
      <c r="H1692" s="121"/>
      <c r="I1692" s="121"/>
      <c r="J1692" s="121"/>
      <c r="K1692" s="150"/>
      <c r="L1692" s="121"/>
      <c r="M1692" s="121"/>
      <c r="N1692" s="121"/>
      <c r="O1692" s="121"/>
      <c r="P1692" s="121"/>
      <c r="Q1692" s="121"/>
      <c r="R1692" s="150"/>
      <c r="S1692" s="121"/>
      <c r="T1692" s="121"/>
      <c r="U1692" s="121"/>
      <c r="V1692" s="121"/>
      <c r="W1692" s="121"/>
      <c r="X1692" s="121"/>
      <c r="Y1692" s="121"/>
    </row>
    <row r="1693" ht="15.75" customHeight="1">
      <c r="A1693" s="118"/>
      <c r="B1693" s="119"/>
      <c r="C1693" s="143"/>
      <c r="D1693" s="149"/>
      <c r="E1693" s="120"/>
      <c r="F1693" s="120"/>
      <c r="G1693" s="120"/>
      <c r="H1693" s="121"/>
      <c r="I1693" s="121"/>
      <c r="J1693" s="121"/>
      <c r="K1693" s="150"/>
      <c r="L1693" s="121"/>
      <c r="M1693" s="121"/>
      <c r="N1693" s="121"/>
      <c r="O1693" s="121"/>
      <c r="P1693" s="121"/>
      <c r="Q1693" s="121"/>
      <c r="R1693" s="150"/>
      <c r="S1693" s="121"/>
      <c r="T1693" s="121"/>
      <c r="U1693" s="121"/>
      <c r="V1693" s="121"/>
      <c r="W1693" s="121"/>
      <c r="X1693" s="121"/>
      <c r="Y1693" s="121"/>
    </row>
    <row r="1694" ht="15.75" customHeight="1">
      <c r="A1694" s="118"/>
      <c r="B1694" s="119"/>
      <c r="C1694" s="143"/>
      <c r="D1694" s="149"/>
      <c r="E1694" s="120"/>
      <c r="F1694" s="120"/>
      <c r="G1694" s="120"/>
      <c r="H1694" s="121"/>
      <c r="I1694" s="121"/>
      <c r="J1694" s="121"/>
      <c r="K1694" s="150"/>
      <c r="L1694" s="121"/>
      <c r="M1694" s="121"/>
      <c r="N1694" s="121"/>
      <c r="O1694" s="121"/>
      <c r="P1694" s="121"/>
      <c r="Q1694" s="121"/>
      <c r="R1694" s="150"/>
      <c r="S1694" s="121"/>
      <c r="T1694" s="121"/>
      <c r="U1694" s="121"/>
      <c r="V1694" s="121"/>
      <c r="W1694" s="121"/>
      <c r="X1694" s="121"/>
      <c r="Y1694" s="121"/>
    </row>
    <row r="1695" ht="15.75" customHeight="1">
      <c r="A1695" s="118"/>
      <c r="B1695" s="119"/>
      <c r="C1695" s="143"/>
      <c r="D1695" s="149"/>
      <c r="E1695" s="120"/>
      <c r="F1695" s="120"/>
      <c r="G1695" s="120"/>
      <c r="H1695" s="121"/>
      <c r="I1695" s="121"/>
      <c r="J1695" s="121"/>
      <c r="K1695" s="150"/>
      <c r="L1695" s="121"/>
      <c r="M1695" s="121"/>
      <c r="N1695" s="121"/>
      <c r="O1695" s="121"/>
      <c r="P1695" s="121"/>
      <c r="Q1695" s="121"/>
      <c r="R1695" s="150"/>
      <c r="S1695" s="121"/>
      <c r="T1695" s="121"/>
      <c r="U1695" s="121"/>
      <c r="V1695" s="121"/>
      <c r="W1695" s="121"/>
      <c r="X1695" s="121"/>
      <c r="Y1695" s="121"/>
    </row>
    <row r="1696" ht="15.75" customHeight="1">
      <c r="A1696" s="118"/>
      <c r="B1696" s="119"/>
      <c r="C1696" s="143"/>
      <c r="D1696" s="149"/>
      <c r="E1696" s="120"/>
      <c r="F1696" s="120"/>
      <c r="G1696" s="120"/>
      <c r="H1696" s="121"/>
      <c r="I1696" s="121"/>
      <c r="J1696" s="121"/>
      <c r="K1696" s="150"/>
      <c r="L1696" s="121"/>
      <c r="M1696" s="121"/>
      <c r="N1696" s="121"/>
      <c r="O1696" s="121"/>
      <c r="P1696" s="121"/>
      <c r="Q1696" s="121"/>
      <c r="R1696" s="150"/>
      <c r="S1696" s="121"/>
      <c r="T1696" s="121"/>
      <c r="U1696" s="121"/>
      <c r="V1696" s="121"/>
      <c r="W1696" s="121"/>
      <c r="X1696" s="121"/>
      <c r="Y1696" s="121"/>
    </row>
    <row r="1697" ht="15.75" customHeight="1">
      <c r="A1697" s="118"/>
      <c r="B1697" s="119"/>
      <c r="C1697" s="143"/>
      <c r="D1697" s="149"/>
      <c r="E1697" s="145"/>
      <c r="F1697" s="145"/>
      <c r="G1697" s="145"/>
      <c r="H1697" s="121"/>
      <c r="I1697" s="121"/>
      <c r="J1697" s="121"/>
      <c r="K1697" s="150"/>
      <c r="L1697" s="146"/>
      <c r="M1697" s="146"/>
      <c r="N1697" s="146"/>
      <c r="O1697" s="121"/>
      <c r="P1697" s="121"/>
      <c r="Q1697" s="121"/>
      <c r="R1697" s="150"/>
      <c r="S1697" s="146"/>
      <c r="T1697" s="146"/>
      <c r="U1697" s="146"/>
      <c r="V1697" s="121"/>
      <c r="W1697" s="121"/>
      <c r="X1697" s="121"/>
      <c r="Y1697" s="121"/>
    </row>
    <row r="1698" ht="15.75" customHeight="1">
      <c r="A1698" s="118"/>
      <c r="B1698" s="147"/>
      <c r="C1698" s="143"/>
      <c r="D1698" s="149"/>
      <c r="E1698" s="145"/>
      <c r="F1698" s="120"/>
      <c r="G1698" s="120"/>
      <c r="H1698" s="121"/>
      <c r="I1698" s="146"/>
      <c r="J1698" s="121"/>
      <c r="K1698" s="150"/>
      <c r="L1698" s="146"/>
      <c r="M1698" s="121"/>
      <c r="N1698" s="121"/>
      <c r="O1698" s="121"/>
      <c r="P1698" s="146"/>
      <c r="Q1698" s="121"/>
      <c r="R1698" s="150"/>
      <c r="S1698" s="146"/>
      <c r="T1698" s="121"/>
      <c r="U1698" s="121"/>
      <c r="V1698" s="121"/>
      <c r="W1698" s="121"/>
      <c r="X1698" s="121"/>
      <c r="Y1698" s="121"/>
    </row>
    <row r="1699" ht="15.75" customHeight="1">
      <c r="A1699" s="118"/>
      <c r="B1699" s="119"/>
      <c r="C1699" s="143"/>
      <c r="D1699" s="149"/>
      <c r="E1699" s="120"/>
      <c r="F1699" s="120"/>
      <c r="G1699" s="120"/>
      <c r="H1699" s="121"/>
      <c r="I1699" s="121"/>
      <c r="J1699" s="121"/>
      <c r="K1699" s="150"/>
      <c r="L1699" s="121"/>
      <c r="M1699" s="121"/>
      <c r="N1699" s="121"/>
      <c r="O1699" s="121"/>
      <c r="P1699" s="121"/>
      <c r="Q1699" s="121"/>
      <c r="R1699" s="150"/>
      <c r="S1699" s="121"/>
      <c r="T1699" s="121"/>
      <c r="U1699" s="121"/>
      <c r="V1699" s="121"/>
      <c r="W1699" s="121"/>
      <c r="X1699" s="121"/>
      <c r="Y1699" s="121"/>
    </row>
    <row r="1700" ht="15.75" customHeight="1">
      <c r="A1700" s="118"/>
      <c r="B1700" s="119"/>
      <c r="C1700" s="143"/>
      <c r="D1700" s="149"/>
      <c r="E1700" s="120"/>
      <c r="F1700" s="120"/>
      <c r="G1700" s="120"/>
      <c r="H1700" s="121"/>
      <c r="I1700" s="121"/>
      <c r="J1700" s="121"/>
      <c r="K1700" s="150"/>
      <c r="L1700" s="121"/>
      <c r="M1700" s="121"/>
      <c r="N1700" s="121"/>
      <c r="O1700" s="121"/>
      <c r="P1700" s="121"/>
      <c r="Q1700" s="121"/>
      <c r="R1700" s="150"/>
      <c r="S1700" s="121"/>
      <c r="T1700" s="121"/>
      <c r="U1700" s="121"/>
      <c r="V1700" s="121"/>
      <c r="W1700" s="121"/>
      <c r="X1700" s="121"/>
      <c r="Y1700" s="121"/>
    </row>
    <row r="1701" ht="15.75" customHeight="1">
      <c r="A1701" s="118"/>
      <c r="B1701" s="119"/>
      <c r="C1701" s="143"/>
      <c r="D1701" s="149"/>
      <c r="E1701" s="120"/>
      <c r="F1701" s="120"/>
      <c r="G1701" s="120"/>
      <c r="H1701" s="121"/>
      <c r="I1701" s="121"/>
      <c r="J1701" s="121"/>
      <c r="K1701" s="150"/>
      <c r="L1701" s="121"/>
      <c r="M1701" s="121"/>
      <c r="N1701" s="121"/>
      <c r="O1701" s="121"/>
      <c r="P1701" s="121"/>
      <c r="Q1701" s="121"/>
      <c r="R1701" s="150"/>
      <c r="S1701" s="121"/>
      <c r="T1701" s="121"/>
      <c r="U1701" s="121"/>
      <c r="V1701" s="121"/>
      <c r="W1701" s="121"/>
      <c r="X1701" s="121"/>
      <c r="Y1701" s="121"/>
    </row>
    <row r="1702" ht="15.75" customHeight="1">
      <c r="A1702" s="118"/>
      <c r="B1702" s="119"/>
      <c r="C1702" s="143"/>
      <c r="D1702" s="149"/>
      <c r="E1702" s="120"/>
      <c r="F1702" s="120"/>
      <c r="G1702" s="120"/>
      <c r="H1702" s="121"/>
      <c r="I1702" s="121"/>
      <c r="J1702" s="121"/>
      <c r="K1702" s="150"/>
      <c r="L1702" s="121"/>
      <c r="M1702" s="121"/>
      <c r="N1702" s="121"/>
      <c r="O1702" s="121"/>
      <c r="P1702" s="121"/>
      <c r="Q1702" s="121"/>
      <c r="R1702" s="150"/>
      <c r="S1702" s="121"/>
      <c r="T1702" s="121"/>
      <c r="U1702" s="121"/>
      <c r="V1702" s="121"/>
      <c r="W1702" s="121"/>
      <c r="X1702" s="121"/>
      <c r="Y1702" s="121"/>
    </row>
    <row r="1703" ht="15.75" customHeight="1">
      <c r="A1703" s="118"/>
      <c r="B1703" s="119"/>
      <c r="C1703" s="143"/>
      <c r="D1703" s="149"/>
      <c r="E1703" s="120"/>
      <c r="F1703" s="120"/>
      <c r="G1703" s="120"/>
      <c r="H1703" s="121"/>
      <c r="I1703" s="121"/>
      <c r="J1703" s="121"/>
      <c r="K1703" s="150"/>
      <c r="L1703" s="121"/>
      <c r="M1703" s="121"/>
      <c r="N1703" s="121"/>
      <c r="O1703" s="121"/>
      <c r="P1703" s="121"/>
      <c r="Q1703" s="121"/>
      <c r="R1703" s="150"/>
      <c r="S1703" s="121"/>
      <c r="T1703" s="121"/>
      <c r="U1703" s="121"/>
      <c r="V1703" s="121"/>
      <c r="W1703" s="121"/>
      <c r="X1703" s="121"/>
      <c r="Y1703" s="121"/>
    </row>
    <row r="1704" ht="15.75" customHeight="1">
      <c r="A1704" s="118"/>
      <c r="B1704" s="119"/>
      <c r="C1704" s="143"/>
      <c r="D1704" s="149"/>
      <c r="E1704" s="120"/>
      <c r="F1704" s="120"/>
      <c r="G1704" s="120"/>
      <c r="H1704" s="121"/>
      <c r="I1704" s="121"/>
      <c r="J1704" s="121"/>
      <c r="K1704" s="150"/>
      <c r="L1704" s="121"/>
      <c r="M1704" s="121"/>
      <c r="N1704" s="121"/>
      <c r="O1704" s="121"/>
      <c r="P1704" s="121"/>
      <c r="Q1704" s="121"/>
      <c r="R1704" s="150"/>
      <c r="S1704" s="121"/>
      <c r="T1704" s="121"/>
      <c r="U1704" s="121"/>
      <c r="V1704" s="121"/>
      <c r="W1704" s="121"/>
      <c r="X1704" s="121"/>
      <c r="Y1704" s="121"/>
    </row>
    <row r="1705" ht="15.75" customHeight="1">
      <c r="A1705" s="118"/>
      <c r="B1705" s="119"/>
      <c r="C1705" s="143"/>
      <c r="D1705" s="149"/>
      <c r="E1705" s="120"/>
      <c r="F1705" s="120"/>
      <c r="G1705" s="120"/>
      <c r="H1705" s="121"/>
      <c r="I1705" s="121"/>
      <c r="J1705" s="121"/>
      <c r="K1705" s="150"/>
      <c r="L1705" s="121"/>
      <c r="M1705" s="121"/>
      <c r="N1705" s="121"/>
      <c r="O1705" s="121"/>
      <c r="P1705" s="121"/>
      <c r="Q1705" s="121"/>
      <c r="R1705" s="150"/>
      <c r="S1705" s="121"/>
      <c r="T1705" s="121"/>
      <c r="U1705" s="121"/>
      <c r="V1705" s="121"/>
      <c r="W1705" s="121"/>
      <c r="X1705" s="121"/>
      <c r="Y1705" s="121"/>
    </row>
    <row r="1706" ht="15.75" customHeight="1">
      <c r="A1706" s="118"/>
      <c r="B1706" s="119"/>
      <c r="C1706" s="143"/>
      <c r="D1706" s="149"/>
      <c r="E1706" s="120"/>
      <c r="F1706" s="120"/>
      <c r="G1706" s="120"/>
      <c r="H1706" s="121"/>
      <c r="I1706" s="121"/>
      <c r="J1706" s="121"/>
      <c r="K1706" s="150"/>
      <c r="L1706" s="121"/>
      <c r="M1706" s="121"/>
      <c r="N1706" s="121"/>
      <c r="O1706" s="121"/>
      <c r="P1706" s="121"/>
      <c r="Q1706" s="121"/>
      <c r="R1706" s="150"/>
      <c r="S1706" s="121"/>
      <c r="T1706" s="121"/>
      <c r="U1706" s="121"/>
      <c r="V1706" s="121"/>
      <c r="W1706" s="121"/>
      <c r="X1706" s="121"/>
      <c r="Y1706" s="121"/>
    </row>
    <row r="1707" ht="15.75" customHeight="1">
      <c r="A1707" s="118"/>
      <c r="B1707" s="119"/>
      <c r="C1707" s="143"/>
      <c r="D1707" s="149"/>
      <c r="E1707" s="120"/>
      <c r="F1707" s="120"/>
      <c r="G1707" s="120"/>
      <c r="H1707" s="121"/>
      <c r="I1707" s="121"/>
      <c r="J1707" s="121"/>
      <c r="K1707" s="150"/>
      <c r="L1707" s="121"/>
      <c r="M1707" s="121"/>
      <c r="N1707" s="121"/>
      <c r="O1707" s="121"/>
      <c r="P1707" s="121"/>
      <c r="Q1707" s="121"/>
      <c r="R1707" s="150"/>
      <c r="S1707" s="121"/>
      <c r="T1707" s="121"/>
      <c r="U1707" s="121"/>
      <c r="V1707" s="121"/>
      <c r="W1707" s="121"/>
      <c r="X1707" s="121"/>
      <c r="Y1707" s="121"/>
    </row>
    <row r="1708" ht="15.75" customHeight="1">
      <c r="A1708" s="118"/>
      <c r="B1708" s="119"/>
      <c r="C1708" s="143"/>
      <c r="D1708" s="149"/>
      <c r="E1708" s="120"/>
      <c r="F1708" s="120"/>
      <c r="G1708" s="120"/>
      <c r="H1708" s="121"/>
      <c r="I1708" s="121"/>
      <c r="J1708" s="121"/>
      <c r="K1708" s="150"/>
      <c r="L1708" s="121"/>
      <c r="M1708" s="121"/>
      <c r="N1708" s="121"/>
      <c r="O1708" s="121"/>
      <c r="P1708" s="121"/>
      <c r="Q1708" s="121"/>
      <c r="R1708" s="150"/>
      <c r="S1708" s="121"/>
      <c r="T1708" s="121"/>
      <c r="U1708" s="121"/>
      <c r="V1708" s="121"/>
      <c r="W1708" s="121"/>
      <c r="X1708" s="121"/>
      <c r="Y1708" s="121"/>
    </row>
    <row r="1709" ht="15.75" customHeight="1">
      <c r="A1709" s="118"/>
      <c r="B1709" s="119"/>
      <c r="C1709" s="143"/>
      <c r="D1709" s="149"/>
      <c r="E1709" s="120"/>
      <c r="F1709" s="120"/>
      <c r="G1709" s="120"/>
      <c r="H1709" s="121"/>
      <c r="I1709" s="121"/>
      <c r="J1709" s="121"/>
      <c r="K1709" s="150"/>
      <c r="L1709" s="121"/>
      <c r="M1709" s="121"/>
      <c r="N1709" s="121"/>
      <c r="O1709" s="121"/>
      <c r="P1709" s="121"/>
      <c r="Q1709" s="121"/>
      <c r="R1709" s="150"/>
      <c r="S1709" s="121"/>
      <c r="T1709" s="121"/>
      <c r="U1709" s="121"/>
      <c r="V1709" s="121"/>
      <c r="W1709" s="121"/>
      <c r="X1709" s="121"/>
      <c r="Y1709" s="121"/>
    </row>
    <row r="1710" ht="15.75" customHeight="1">
      <c r="A1710" s="118"/>
      <c r="B1710" s="119"/>
      <c r="C1710" s="143"/>
      <c r="D1710" s="149"/>
      <c r="E1710" s="120"/>
      <c r="F1710" s="120"/>
      <c r="G1710" s="120"/>
      <c r="H1710" s="121"/>
      <c r="I1710" s="121"/>
      <c r="J1710" s="121"/>
      <c r="K1710" s="150"/>
      <c r="L1710" s="121"/>
      <c r="M1710" s="121"/>
      <c r="N1710" s="121"/>
      <c r="O1710" s="121"/>
      <c r="P1710" s="121"/>
      <c r="Q1710" s="121"/>
      <c r="R1710" s="150"/>
      <c r="S1710" s="121"/>
      <c r="T1710" s="121"/>
      <c r="U1710" s="121"/>
      <c r="V1710" s="121"/>
      <c r="W1710" s="121"/>
      <c r="X1710" s="121"/>
      <c r="Y1710" s="121"/>
    </row>
    <row r="1711" ht="15.75" customHeight="1">
      <c r="A1711" s="118"/>
      <c r="B1711" s="119"/>
      <c r="C1711" s="143"/>
      <c r="D1711" s="149"/>
      <c r="E1711" s="120"/>
      <c r="F1711" s="120"/>
      <c r="G1711" s="120"/>
      <c r="H1711" s="121"/>
      <c r="I1711" s="121"/>
      <c r="J1711" s="121"/>
      <c r="K1711" s="150"/>
      <c r="L1711" s="121"/>
      <c r="M1711" s="121"/>
      <c r="N1711" s="121"/>
      <c r="O1711" s="121"/>
      <c r="P1711" s="121"/>
      <c r="Q1711" s="121"/>
      <c r="R1711" s="150"/>
      <c r="S1711" s="121"/>
      <c r="T1711" s="121"/>
      <c r="U1711" s="121"/>
      <c r="V1711" s="121"/>
      <c r="W1711" s="121"/>
      <c r="X1711" s="121"/>
      <c r="Y1711" s="121"/>
    </row>
    <row r="1712" ht="15.75" customHeight="1">
      <c r="A1712" s="118"/>
      <c r="B1712" s="119"/>
      <c r="C1712" s="143"/>
      <c r="D1712" s="149"/>
      <c r="E1712" s="120"/>
      <c r="F1712" s="120"/>
      <c r="G1712" s="120"/>
      <c r="H1712" s="121"/>
      <c r="I1712" s="121"/>
      <c r="J1712" s="121"/>
      <c r="K1712" s="150"/>
      <c r="L1712" s="121"/>
      <c r="M1712" s="121"/>
      <c r="N1712" s="121"/>
      <c r="O1712" s="121"/>
      <c r="P1712" s="121"/>
      <c r="Q1712" s="121"/>
      <c r="R1712" s="150"/>
      <c r="S1712" s="121"/>
      <c r="T1712" s="121"/>
      <c r="U1712" s="121"/>
      <c r="V1712" s="121"/>
      <c r="W1712" s="121"/>
      <c r="X1712" s="121"/>
      <c r="Y1712" s="121"/>
    </row>
    <row r="1713" ht="15.75" customHeight="1">
      <c r="A1713" s="118"/>
      <c r="B1713" s="119"/>
      <c r="C1713" s="143"/>
      <c r="D1713" s="149"/>
      <c r="E1713" s="145"/>
      <c r="F1713" s="145"/>
      <c r="G1713" s="145"/>
      <c r="H1713" s="121"/>
      <c r="I1713" s="121"/>
      <c r="J1713" s="121"/>
      <c r="K1713" s="150"/>
      <c r="L1713" s="146"/>
      <c r="M1713" s="146"/>
      <c r="N1713" s="146"/>
      <c r="O1713" s="121"/>
      <c r="P1713" s="121"/>
      <c r="Q1713" s="121"/>
      <c r="R1713" s="150"/>
      <c r="S1713" s="146"/>
      <c r="T1713" s="146"/>
      <c r="U1713" s="146"/>
      <c r="V1713" s="121"/>
      <c r="W1713" s="121"/>
      <c r="X1713" s="121"/>
      <c r="Y1713" s="121"/>
    </row>
    <row r="1714" ht="15.75" customHeight="1">
      <c r="A1714" s="118"/>
      <c r="B1714" s="147"/>
      <c r="C1714" s="143"/>
      <c r="D1714" s="149"/>
      <c r="E1714" s="145"/>
      <c r="F1714" s="120"/>
      <c r="G1714" s="120"/>
      <c r="H1714" s="121"/>
      <c r="I1714" s="146"/>
      <c r="J1714" s="121"/>
      <c r="K1714" s="150"/>
      <c r="L1714" s="146"/>
      <c r="M1714" s="121"/>
      <c r="N1714" s="121"/>
      <c r="O1714" s="121"/>
      <c r="P1714" s="146"/>
      <c r="Q1714" s="121"/>
      <c r="R1714" s="150"/>
      <c r="S1714" s="146"/>
      <c r="T1714" s="121"/>
      <c r="U1714" s="121"/>
      <c r="V1714" s="121"/>
      <c r="W1714" s="121"/>
      <c r="X1714" s="121"/>
      <c r="Y1714" s="121"/>
    </row>
    <row r="1715" ht="15.75" customHeight="1">
      <c r="A1715" s="118"/>
      <c r="B1715" s="119"/>
      <c r="C1715" s="143"/>
      <c r="D1715" s="149"/>
      <c r="E1715" s="120"/>
      <c r="F1715" s="120"/>
      <c r="G1715" s="120"/>
      <c r="H1715" s="121"/>
      <c r="I1715" s="121"/>
      <c r="J1715" s="121"/>
      <c r="K1715" s="150"/>
      <c r="L1715" s="121"/>
      <c r="M1715" s="121"/>
      <c r="N1715" s="121"/>
      <c r="O1715" s="121"/>
      <c r="P1715" s="121"/>
      <c r="Q1715" s="121"/>
      <c r="R1715" s="150"/>
      <c r="S1715" s="121"/>
      <c r="T1715" s="121"/>
      <c r="U1715" s="121"/>
      <c r="V1715" s="121"/>
      <c r="W1715" s="121"/>
      <c r="X1715" s="121"/>
      <c r="Y1715" s="121"/>
    </row>
    <row r="1716" ht="15.75" customHeight="1">
      <c r="A1716" s="118"/>
      <c r="B1716" s="119"/>
      <c r="C1716" s="143"/>
      <c r="D1716" s="149"/>
      <c r="E1716" s="120"/>
      <c r="F1716" s="120"/>
      <c r="G1716" s="120"/>
      <c r="H1716" s="121"/>
      <c r="I1716" s="121"/>
      <c r="J1716" s="121"/>
      <c r="K1716" s="150"/>
      <c r="L1716" s="121"/>
      <c r="M1716" s="121"/>
      <c r="N1716" s="121"/>
      <c r="O1716" s="121"/>
      <c r="P1716" s="121"/>
      <c r="Q1716" s="121"/>
      <c r="R1716" s="150"/>
      <c r="S1716" s="121"/>
      <c r="T1716" s="121"/>
      <c r="U1716" s="121"/>
      <c r="V1716" s="121"/>
      <c r="W1716" s="121"/>
      <c r="X1716" s="121"/>
      <c r="Y1716" s="121"/>
    </row>
    <row r="1717" ht="15.75" customHeight="1">
      <c r="A1717" s="118"/>
      <c r="B1717" s="119"/>
      <c r="C1717" s="143"/>
      <c r="D1717" s="149"/>
      <c r="E1717" s="120"/>
      <c r="F1717" s="120"/>
      <c r="G1717" s="120"/>
      <c r="H1717" s="121"/>
      <c r="I1717" s="121"/>
      <c r="J1717" s="121"/>
      <c r="K1717" s="150"/>
      <c r="L1717" s="121"/>
      <c r="M1717" s="121"/>
      <c r="N1717" s="121"/>
      <c r="O1717" s="121"/>
      <c r="P1717" s="121"/>
      <c r="Q1717" s="121"/>
      <c r="R1717" s="150"/>
      <c r="S1717" s="121"/>
      <c r="T1717" s="121"/>
      <c r="U1717" s="121"/>
      <c r="V1717" s="121"/>
      <c r="W1717" s="121"/>
      <c r="X1717" s="121"/>
      <c r="Y1717" s="121"/>
    </row>
    <row r="1718" ht="15.75" customHeight="1">
      <c r="A1718" s="118"/>
      <c r="B1718" s="119"/>
      <c r="C1718" s="143"/>
      <c r="D1718" s="149"/>
      <c r="E1718" s="120"/>
      <c r="F1718" s="120"/>
      <c r="G1718" s="120"/>
      <c r="H1718" s="121"/>
      <c r="I1718" s="121"/>
      <c r="J1718" s="121"/>
      <c r="K1718" s="150"/>
      <c r="L1718" s="121"/>
      <c r="M1718" s="121"/>
      <c r="N1718" s="121"/>
      <c r="O1718" s="121"/>
      <c r="P1718" s="121"/>
      <c r="Q1718" s="121"/>
      <c r="R1718" s="150"/>
      <c r="S1718" s="121"/>
      <c r="T1718" s="121"/>
      <c r="U1718" s="121"/>
      <c r="V1718" s="121"/>
      <c r="W1718" s="121"/>
      <c r="X1718" s="121"/>
      <c r="Y1718" s="121"/>
    </row>
    <row r="1719" ht="15.75" customHeight="1">
      <c r="A1719" s="118"/>
      <c r="B1719" s="119"/>
      <c r="C1719" s="143"/>
      <c r="D1719" s="149"/>
      <c r="E1719" s="120"/>
      <c r="F1719" s="120"/>
      <c r="G1719" s="120"/>
      <c r="H1719" s="121"/>
      <c r="I1719" s="121"/>
      <c r="J1719" s="121"/>
      <c r="K1719" s="150"/>
      <c r="L1719" s="121"/>
      <c r="M1719" s="121"/>
      <c r="N1719" s="121"/>
      <c r="O1719" s="121"/>
      <c r="P1719" s="121"/>
      <c r="Q1719" s="121"/>
      <c r="R1719" s="150"/>
      <c r="S1719" s="121"/>
      <c r="T1719" s="121"/>
      <c r="U1719" s="121"/>
      <c r="V1719" s="121"/>
      <c r="W1719" s="121"/>
      <c r="X1719" s="121"/>
      <c r="Y1719" s="121"/>
    </row>
    <row r="1720" ht="15.75" customHeight="1">
      <c r="A1720" s="118"/>
      <c r="B1720" s="119"/>
      <c r="C1720" s="143"/>
      <c r="D1720" s="149"/>
      <c r="E1720" s="120"/>
      <c r="F1720" s="120"/>
      <c r="G1720" s="120"/>
      <c r="H1720" s="121"/>
      <c r="I1720" s="121"/>
      <c r="J1720" s="121"/>
      <c r="K1720" s="150"/>
      <c r="L1720" s="121"/>
      <c r="M1720" s="121"/>
      <c r="N1720" s="121"/>
      <c r="O1720" s="121"/>
      <c r="P1720" s="121"/>
      <c r="Q1720" s="121"/>
      <c r="R1720" s="150"/>
      <c r="S1720" s="121"/>
      <c r="T1720" s="121"/>
      <c r="U1720" s="121"/>
      <c r="V1720" s="121"/>
      <c r="W1720" s="121"/>
      <c r="X1720" s="121"/>
      <c r="Y1720" s="121"/>
    </row>
    <row r="1721" ht="15.75" customHeight="1">
      <c r="A1721" s="118"/>
      <c r="B1721" s="119"/>
      <c r="C1721" s="143"/>
      <c r="D1721" s="149"/>
      <c r="E1721" s="120"/>
      <c r="F1721" s="120"/>
      <c r="G1721" s="120"/>
      <c r="H1721" s="121"/>
      <c r="I1721" s="121"/>
      <c r="J1721" s="121"/>
      <c r="K1721" s="150"/>
      <c r="L1721" s="121"/>
      <c r="M1721" s="121"/>
      <c r="N1721" s="121"/>
      <c r="O1721" s="121"/>
      <c r="P1721" s="121"/>
      <c r="Q1721" s="121"/>
      <c r="R1721" s="150"/>
      <c r="S1721" s="121"/>
      <c r="T1721" s="121"/>
      <c r="U1721" s="121"/>
      <c r="V1721" s="121"/>
      <c r="W1721" s="121"/>
      <c r="X1721" s="121"/>
      <c r="Y1721" s="121"/>
    </row>
    <row r="1722" ht="15.75" customHeight="1">
      <c r="A1722" s="118"/>
      <c r="B1722" s="119"/>
      <c r="C1722" s="143"/>
      <c r="D1722" s="149"/>
      <c r="E1722" s="120"/>
      <c r="F1722" s="120"/>
      <c r="G1722" s="120"/>
      <c r="H1722" s="121"/>
      <c r="I1722" s="121"/>
      <c r="J1722" s="121"/>
      <c r="K1722" s="150"/>
      <c r="L1722" s="121"/>
      <c r="M1722" s="121"/>
      <c r="N1722" s="121"/>
      <c r="O1722" s="121"/>
      <c r="P1722" s="121"/>
      <c r="Q1722" s="121"/>
      <c r="R1722" s="150"/>
      <c r="S1722" s="121"/>
      <c r="T1722" s="121"/>
      <c r="U1722" s="121"/>
      <c r="V1722" s="121"/>
      <c r="W1722" s="121"/>
      <c r="X1722" s="121"/>
      <c r="Y1722" s="121"/>
    </row>
    <row r="1723" ht="15.75" customHeight="1">
      <c r="A1723" s="118"/>
      <c r="B1723" s="119"/>
      <c r="C1723" s="143"/>
      <c r="D1723" s="149"/>
      <c r="E1723" s="120"/>
      <c r="F1723" s="120"/>
      <c r="G1723" s="120"/>
      <c r="H1723" s="121"/>
      <c r="I1723" s="121"/>
      <c r="J1723" s="121"/>
      <c r="K1723" s="150"/>
      <c r="L1723" s="121"/>
      <c r="M1723" s="121"/>
      <c r="N1723" s="121"/>
      <c r="O1723" s="121"/>
      <c r="P1723" s="121"/>
      <c r="Q1723" s="121"/>
      <c r="R1723" s="150"/>
      <c r="S1723" s="121"/>
      <c r="T1723" s="121"/>
      <c r="U1723" s="121"/>
      <c r="V1723" s="121"/>
      <c r="W1723" s="121"/>
      <c r="X1723" s="121"/>
      <c r="Y1723" s="121"/>
    </row>
    <row r="1724" ht="15.75" customHeight="1">
      <c r="A1724" s="118"/>
      <c r="B1724" s="119"/>
      <c r="C1724" s="143"/>
      <c r="D1724" s="144"/>
      <c r="E1724" s="145"/>
      <c r="F1724" s="145"/>
      <c r="G1724" s="145"/>
      <c r="H1724" s="121"/>
      <c r="I1724" s="121"/>
      <c r="J1724" s="121"/>
      <c r="K1724" s="146"/>
      <c r="L1724" s="146"/>
      <c r="M1724" s="146"/>
      <c r="N1724" s="146"/>
      <c r="O1724" s="121"/>
      <c r="P1724" s="121"/>
      <c r="Q1724" s="121"/>
      <c r="R1724" s="146"/>
      <c r="S1724" s="146"/>
      <c r="T1724" s="146"/>
      <c r="U1724" s="146"/>
      <c r="V1724" s="121"/>
      <c r="W1724" s="121"/>
      <c r="X1724" s="121"/>
      <c r="Y1724" s="121"/>
    </row>
    <row r="1725" ht="15.75" customHeight="1">
      <c r="A1725" s="118"/>
      <c r="B1725" s="147"/>
      <c r="C1725" s="151"/>
      <c r="D1725" s="149"/>
      <c r="E1725" s="145"/>
      <c r="F1725" s="120"/>
      <c r="G1725" s="120"/>
      <c r="H1725" s="121"/>
      <c r="I1725" s="146"/>
      <c r="J1725" s="146"/>
      <c r="K1725" s="150"/>
      <c r="L1725" s="146"/>
      <c r="M1725" s="121"/>
      <c r="N1725" s="121"/>
      <c r="O1725" s="121"/>
      <c r="P1725" s="146"/>
      <c r="Q1725" s="146"/>
      <c r="R1725" s="150"/>
      <c r="S1725" s="146"/>
      <c r="T1725" s="121"/>
      <c r="U1725" s="121"/>
      <c r="V1725" s="121"/>
      <c r="W1725" s="121"/>
      <c r="X1725" s="121"/>
      <c r="Y1725" s="121"/>
    </row>
    <row r="1726" ht="15.75" customHeight="1">
      <c r="A1726" s="118"/>
      <c r="B1726" s="119"/>
      <c r="C1726" s="151"/>
      <c r="D1726" s="149"/>
      <c r="E1726" s="120"/>
      <c r="F1726" s="120"/>
      <c r="G1726" s="120"/>
      <c r="H1726" s="121"/>
      <c r="I1726" s="121"/>
      <c r="J1726" s="146"/>
      <c r="K1726" s="150"/>
      <c r="L1726" s="121"/>
      <c r="M1726" s="121"/>
      <c r="N1726" s="121"/>
      <c r="O1726" s="121"/>
      <c r="P1726" s="121"/>
      <c r="Q1726" s="146"/>
      <c r="R1726" s="150"/>
      <c r="S1726" s="121"/>
      <c r="T1726" s="121"/>
      <c r="U1726" s="121"/>
      <c r="V1726" s="121"/>
      <c r="W1726" s="121"/>
      <c r="X1726" s="121"/>
      <c r="Y1726" s="121"/>
    </row>
    <row r="1727" ht="15.75" customHeight="1">
      <c r="A1727" s="118"/>
      <c r="B1727" s="119"/>
      <c r="C1727" s="151"/>
      <c r="D1727" s="149"/>
      <c r="E1727" s="120"/>
      <c r="F1727" s="120"/>
      <c r="G1727" s="120"/>
      <c r="H1727" s="121"/>
      <c r="I1727" s="121"/>
      <c r="J1727" s="146"/>
      <c r="K1727" s="150"/>
      <c r="L1727" s="121"/>
      <c r="M1727" s="121"/>
      <c r="N1727" s="121"/>
      <c r="O1727" s="121"/>
      <c r="P1727" s="121"/>
      <c r="Q1727" s="146"/>
      <c r="R1727" s="150"/>
      <c r="S1727" s="121"/>
      <c r="T1727" s="121"/>
      <c r="U1727" s="121"/>
      <c r="V1727" s="121"/>
      <c r="W1727" s="121"/>
      <c r="X1727" s="121"/>
      <c r="Y1727" s="121"/>
    </row>
    <row r="1728" ht="15.75" customHeight="1">
      <c r="A1728" s="118"/>
      <c r="B1728" s="119"/>
      <c r="C1728" s="151"/>
      <c r="D1728" s="149"/>
      <c r="E1728" s="120"/>
      <c r="F1728" s="120"/>
      <c r="G1728" s="120"/>
      <c r="H1728" s="121"/>
      <c r="I1728" s="121"/>
      <c r="J1728" s="146"/>
      <c r="K1728" s="150"/>
      <c r="L1728" s="121"/>
      <c r="M1728" s="121"/>
      <c r="N1728" s="121"/>
      <c r="O1728" s="121"/>
      <c r="P1728" s="121"/>
      <c r="Q1728" s="146"/>
      <c r="R1728" s="150"/>
      <c r="S1728" s="121"/>
      <c r="T1728" s="121"/>
      <c r="U1728" s="121"/>
      <c r="V1728" s="121"/>
      <c r="W1728" s="121"/>
      <c r="X1728" s="121"/>
      <c r="Y1728" s="121"/>
    </row>
    <row r="1729" ht="15.75" customHeight="1">
      <c r="A1729" s="118"/>
      <c r="B1729" s="119"/>
      <c r="C1729" s="151"/>
      <c r="D1729" s="149"/>
      <c r="E1729" s="120"/>
      <c r="F1729" s="120"/>
      <c r="G1729" s="120"/>
      <c r="H1729" s="121"/>
      <c r="I1729" s="121"/>
      <c r="J1729" s="146"/>
      <c r="K1729" s="150"/>
      <c r="L1729" s="121"/>
      <c r="M1729" s="121"/>
      <c r="N1729" s="121"/>
      <c r="O1729" s="121"/>
      <c r="P1729" s="121"/>
      <c r="Q1729" s="146"/>
      <c r="R1729" s="150"/>
      <c r="S1729" s="121"/>
      <c r="T1729" s="121"/>
      <c r="U1729" s="121"/>
      <c r="V1729" s="121"/>
      <c r="W1729" s="121"/>
      <c r="X1729" s="121"/>
      <c r="Y1729" s="121"/>
    </row>
    <row r="1730" ht="15.75" customHeight="1">
      <c r="A1730" s="118"/>
      <c r="B1730" s="119"/>
      <c r="C1730" s="151"/>
      <c r="D1730" s="149"/>
      <c r="E1730" s="120"/>
      <c r="F1730" s="120"/>
      <c r="G1730" s="120"/>
      <c r="H1730" s="121"/>
      <c r="I1730" s="121"/>
      <c r="J1730" s="146"/>
      <c r="K1730" s="150"/>
      <c r="L1730" s="121"/>
      <c r="M1730" s="121"/>
      <c r="N1730" s="121"/>
      <c r="O1730" s="121"/>
      <c r="P1730" s="121"/>
      <c r="Q1730" s="146"/>
      <c r="R1730" s="150"/>
      <c r="S1730" s="121"/>
      <c r="T1730" s="121"/>
      <c r="U1730" s="121"/>
      <c r="V1730" s="121"/>
      <c r="W1730" s="121"/>
      <c r="X1730" s="121"/>
      <c r="Y1730" s="121"/>
    </row>
    <row r="1731" ht="15.75" customHeight="1">
      <c r="A1731" s="118"/>
      <c r="B1731" s="119"/>
      <c r="C1731" s="151"/>
      <c r="D1731" s="149"/>
      <c r="E1731" s="120"/>
      <c r="F1731" s="120"/>
      <c r="G1731" s="120"/>
      <c r="H1731" s="121"/>
      <c r="I1731" s="121"/>
      <c r="J1731" s="146"/>
      <c r="K1731" s="150"/>
      <c r="L1731" s="121"/>
      <c r="M1731" s="121"/>
      <c r="N1731" s="121"/>
      <c r="O1731" s="121"/>
      <c r="P1731" s="121"/>
      <c r="Q1731" s="146"/>
      <c r="R1731" s="150"/>
      <c r="S1731" s="121"/>
      <c r="T1731" s="121"/>
      <c r="U1731" s="121"/>
      <c r="V1731" s="121"/>
      <c r="W1731" s="121"/>
      <c r="X1731" s="121"/>
      <c r="Y1731" s="121"/>
    </row>
    <row r="1732" ht="15.75" customHeight="1">
      <c r="A1732" s="118"/>
      <c r="B1732" s="119"/>
      <c r="C1732" s="151"/>
      <c r="D1732" s="149"/>
      <c r="E1732" s="120"/>
      <c r="F1732" s="120"/>
      <c r="G1732" s="120"/>
      <c r="H1732" s="121"/>
      <c r="I1732" s="121"/>
      <c r="J1732" s="146"/>
      <c r="K1732" s="150"/>
      <c r="L1732" s="121"/>
      <c r="M1732" s="121"/>
      <c r="N1732" s="121"/>
      <c r="O1732" s="121"/>
      <c r="P1732" s="121"/>
      <c r="Q1732" s="146"/>
      <c r="R1732" s="150"/>
      <c r="S1732" s="121"/>
      <c r="T1732" s="121"/>
      <c r="U1732" s="121"/>
      <c r="V1732" s="121"/>
      <c r="W1732" s="121"/>
      <c r="X1732" s="121"/>
      <c r="Y1732" s="121"/>
    </row>
    <row r="1733" ht="15.75" customHeight="1">
      <c r="A1733" s="118"/>
      <c r="B1733" s="119"/>
      <c r="C1733" s="151"/>
      <c r="D1733" s="149"/>
      <c r="E1733" s="120"/>
      <c r="F1733" s="120"/>
      <c r="G1733" s="120"/>
      <c r="H1733" s="121"/>
      <c r="I1733" s="121"/>
      <c r="J1733" s="146"/>
      <c r="K1733" s="150"/>
      <c r="L1733" s="121"/>
      <c r="M1733" s="121"/>
      <c r="N1733" s="121"/>
      <c r="O1733" s="121"/>
      <c r="P1733" s="121"/>
      <c r="Q1733" s="146"/>
      <c r="R1733" s="150"/>
      <c r="S1733" s="121"/>
      <c r="T1733" s="121"/>
      <c r="U1733" s="121"/>
      <c r="V1733" s="121"/>
      <c r="W1733" s="121"/>
      <c r="X1733" s="121"/>
      <c r="Y1733" s="121"/>
    </row>
    <row r="1734" ht="15.75" customHeight="1">
      <c r="A1734" s="118"/>
      <c r="B1734" s="119"/>
      <c r="C1734" s="151"/>
      <c r="D1734" s="149"/>
      <c r="E1734" s="120"/>
      <c r="F1734" s="120"/>
      <c r="G1734" s="120"/>
      <c r="H1734" s="121"/>
      <c r="I1734" s="121"/>
      <c r="J1734" s="146"/>
      <c r="K1734" s="150"/>
      <c r="L1734" s="121"/>
      <c r="M1734" s="121"/>
      <c r="N1734" s="121"/>
      <c r="O1734" s="121"/>
      <c r="P1734" s="121"/>
      <c r="Q1734" s="146"/>
      <c r="R1734" s="150"/>
      <c r="S1734" s="121"/>
      <c r="T1734" s="121"/>
      <c r="U1734" s="121"/>
      <c r="V1734" s="121"/>
      <c r="W1734" s="121"/>
      <c r="X1734" s="121"/>
      <c r="Y1734" s="121"/>
    </row>
    <row r="1735" ht="15.75" customHeight="1">
      <c r="A1735" s="118"/>
      <c r="B1735" s="119"/>
      <c r="C1735" s="151"/>
      <c r="D1735" s="149"/>
      <c r="E1735" s="120"/>
      <c r="F1735" s="120"/>
      <c r="G1735" s="120"/>
      <c r="H1735" s="121"/>
      <c r="I1735" s="121"/>
      <c r="J1735" s="146"/>
      <c r="K1735" s="150"/>
      <c r="L1735" s="121"/>
      <c r="M1735" s="121"/>
      <c r="N1735" s="121"/>
      <c r="O1735" s="121"/>
      <c r="P1735" s="121"/>
      <c r="Q1735" s="146"/>
      <c r="R1735" s="150"/>
      <c r="S1735" s="121"/>
      <c r="T1735" s="121"/>
      <c r="U1735" s="121"/>
      <c r="V1735" s="121"/>
      <c r="W1735" s="121"/>
      <c r="X1735" s="121"/>
      <c r="Y1735" s="121"/>
    </row>
    <row r="1736" ht="15.75" customHeight="1">
      <c r="A1736" s="118"/>
      <c r="B1736" s="119"/>
      <c r="C1736" s="151"/>
      <c r="D1736" s="149"/>
      <c r="E1736" s="120"/>
      <c r="F1736" s="120"/>
      <c r="G1736" s="120"/>
      <c r="H1736" s="121"/>
      <c r="I1736" s="121"/>
      <c r="J1736" s="146"/>
      <c r="K1736" s="150"/>
      <c r="L1736" s="121"/>
      <c r="M1736" s="121"/>
      <c r="N1736" s="121"/>
      <c r="O1736" s="121"/>
      <c r="P1736" s="121"/>
      <c r="Q1736" s="146"/>
      <c r="R1736" s="150"/>
      <c r="S1736" s="121"/>
      <c r="T1736" s="121"/>
      <c r="U1736" s="121"/>
      <c r="V1736" s="121"/>
      <c r="W1736" s="121"/>
      <c r="X1736" s="121"/>
      <c r="Y1736" s="121"/>
    </row>
    <row r="1737" ht="15.75" customHeight="1">
      <c r="A1737" s="118"/>
      <c r="B1737" s="119"/>
      <c r="C1737" s="151"/>
      <c r="D1737" s="149"/>
      <c r="E1737" s="120"/>
      <c r="F1737" s="120"/>
      <c r="G1737" s="120"/>
      <c r="H1737" s="121"/>
      <c r="I1737" s="121"/>
      <c r="J1737" s="146"/>
      <c r="K1737" s="150"/>
      <c r="L1737" s="121"/>
      <c r="M1737" s="121"/>
      <c r="N1737" s="121"/>
      <c r="O1737" s="121"/>
      <c r="P1737" s="121"/>
      <c r="Q1737" s="146"/>
      <c r="R1737" s="150"/>
      <c r="S1737" s="121"/>
      <c r="T1737" s="121"/>
      <c r="U1737" s="121"/>
      <c r="V1737" s="121"/>
      <c r="W1737" s="121"/>
      <c r="X1737" s="121"/>
      <c r="Y1737" s="121"/>
    </row>
    <row r="1738" ht="15.75" customHeight="1">
      <c r="A1738" s="118"/>
      <c r="B1738" s="119"/>
      <c r="C1738" s="151"/>
      <c r="D1738" s="149"/>
      <c r="E1738" s="120"/>
      <c r="F1738" s="120"/>
      <c r="G1738" s="120"/>
      <c r="H1738" s="121"/>
      <c r="I1738" s="121"/>
      <c r="J1738" s="146"/>
      <c r="K1738" s="150"/>
      <c r="L1738" s="121"/>
      <c r="M1738" s="121"/>
      <c r="N1738" s="121"/>
      <c r="O1738" s="121"/>
      <c r="P1738" s="121"/>
      <c r="Q1738" s="146"/>
      <c r="R1738" s="150"/>
      <c r="S1738" s="121"/>
      <c r="T1738" s="121"/>
      <c r="U1738" s="121"/>
      <c r="V1738" s="121"/>
      <c r="W1738" s="121"/>
      <c r="X1738" s="121"/>
      <c r="Y1738" s="121"/>
    </row>
    <row r="1739" ht="15.75" customHeight="1">
      <c r="A1739" s="118"/>
      <c r="B1739" s="119"/>
      <c r="C1739" s="151"/>
      <c r="D1739" s="149"/>
      <c r="E1739" s="120"/>
      <c r="F1739" s="120"/>
      <c r="G1739" s="120"/>
      <c r="H1739" s="121"/>
      <c r="I1739" s="121"/>
      <c r="J1739" s="146"/>
      <c r="K1739" s="150"/>
      <c r="L1739" s="121"/>
      <c r="M1739" s="121"/>
      <c r="N1739" s="121"/>
      <c r="O1739" s="121"/>
      <c r="P1739" s="121"/>
      <c r="Q1739" s="146"/>
      <c r="R1739" s="150"/>
      <c r="S1739" s="121"/>
      <c r="T1739" s="121"/>
      <c r="U1739" s="121"/>
      <c r="V1739" s="121"/>
      <c r="W1739" s="121"/>
      <c r="X1739" s="121"/>
      <c r="Y1739" s="121"/>
    </row>
    <row r="1740" ht="15.75" customHeight="1">
      <c r="A1740" s="118"/>
      <c r="B1740" s="119"/>
      <c r="C1740" s="151"/>
      <c r="D1740" s="149"/>
      <c r="E1740" s="145"/>
      <c r="F1740" s="145"/>
      <c r="G1740" s="145"/>
      <c r="H1740" s="121"/>
      <c r="I1740" s="121"/>
      <c r="J1740" s="146"/>
      <c r="K1740" s="150"/>
      <c r="L1740" s="146"/>
      <c r="M1740" s="146"/>
      <c r="N1740" s="146"/>
      <c r="O1740" s="121"/>
      <c r="P1740" s="121"/>
      <c r="Q1740" s="146"/>
      <c r="R1740" s="150"/>
      <c r="S1740" s="146"/>
      <c r="T1740" s="146"/>
      <c r="U1740" s="146"/>
      <c r="V1740" s="121"/>
      <c r="W1740" s="121"/>
      <c r="X1740" s="121"/>
      <c r="Y1740" s="121"/>
    </row>
    <row r="1741" ht="15.75" customHeight="1">
      <c r="A1741" s="118"/>
      <c r="B1741" s="147"/>
      <c r="C1741" s="151"/>
      <c r="D1741" s="149"/>
      <c r="E1741" s="145"/>
      <c r="F1741" s="120"/>
      <c r="G1741" s="120"/>
      <c r="H1741" s="121"/>
      <c r="I1741" s="146"/>
      <c r="J1741" s="146"/>
      <c r="K1741" s="150"/>
      <c r="L1741" s="146"/>
      <c r="M1741" s="121"/>
      <c r="N1741" s="121"/>
      <c r="O1741" s="121"/>
      <c r="P1741" s="146"/>
      <c r="Q1741" s="146"/>
      <c r="R1741" s="150"/>
      <c r="S1741" s="146"/>
      <c r="T1741" s="121"/>
      <c r="U1741" s="121"/>
      <c r="V1741" s="121"/>
      <c r="W1741" s="121"/>
      <c r="X1741" s="121"/>
      <c r="Y1741" s="121"/>
    </row>
    <row r="1742" ht="15.75" customHeight="1">
      <c r="A1742" s="118"/>
      <c r="B1742" s="119"/>
      <c r="C1742" s="151"/>
      <c r="D1742" s="149"/>
      <c r="E1742" s="120"/>
      <c r="F1742" s="120"/>
      <c r="G1742" s="120"/>
      <c r="H1742" s="121"/>
      <c r="I1742" s="121"/>
      <c r="J1742" s="146"/>
      <c r="K1742" s="150"/>
      <c r="L1742" s="121"/>
      <c r="M1742" s="121"/>
      <c r="N1742" s="121"/>
      <c r="O1742" s="121"/>
      <c r="P1742" s="121"/>
      <c r="Q1742" s="146"/>
      <c r="R1742" s="150"/>
      <c r="S1742" s="121"/>
      <c r="T1742" s="121"/>
      <c r="U1742" s="121"/>
      <c r="V1742" s="121"/>
      <c r="W1742" s="121"/>
      <c r="X1742" s="121"/>
      <c r="Y1742" s="121"/>
    </row>
    <row r="1743" ht="15.75" customHeight="1">
      <c r="A1743" s="118"/>
      <c r="B1743" s="119"/>
      <c r="C1743" s="151"/>
      <c r="D1743" s="149"/>
      <c r="E1743" s="120"/>
      <c r="F1743" s="120"/>
      <c r="G1743" s="120"/>
      <c r="H1743" s="121"/>
      <c r="I1743" s="121"/>
      <c r="J1743" s="146"/>
      <c r="K1743" s="150"/>
      <c r="L1743" s="121"/>
      <c r="M1743" s="121"/>
      <c r="N1743" s="121"/>
      <c r="O1743" s="121"/>
      <c r="P1743" s="121"/>
      <c r="Q1743" s="146"/>
      <c r="R1743" s="150"/>
      <c r="S1743" s="121"/>
      <c r="T1743" s="121"/>
      <c r="U1743" s="121"/>
      <c r="V1743" s="121"/>
      <c r="W1743" s="121"/>
      <c r="X1743" s="121"/>
      <c r="Y1743" s="121"/>
    </row>
    <row r="1744" ht="15.75" customHeight="1">
      <c r="A1744" s="118"/>
      <c r="B1744" s="119"/>
      <c r="C1744" s="151"/>
      <c r="D1744" s="149"/>
      <c r="E1744" s="120"/>
      <c r="F1744" s="120"/>
      <c r="G1744" s="120"/>
      <c r="H1744" s="121"/>
      <c r="I1744" s="121"/>
      <c r="J1744" s="146"/>
      <c r="K1744" s="150"/>
      <c r="L1744" s="121"/>
      <c r="M1744" s="121"/>
      <c r="N1744" s="121"/>
      <c r="O1744" s="121"/>
      <c r="P1744" s="121"/>
      <c r="Q1744" s="146"/>
      <c r="R1744" s="150"/>
      <c r="S1744" s="121"/>
      <c r="T1744" s="121"/>
      <c r="U1744" s="121"/>
      <c r="V1744" s="121"/>
      <c r="W1744" s="121"/>
      <c r="X1744" s="121"/>
      <c r="Y1744" s="121"/>
    </row>
    <row r="1745" ht="15.75" customHeight="1">
      <c r="A1745" s="118"/>
      <c r="B1745" s="119"/>
      <c r="C1745" s="151"/>
      <c r="D1745" s="149"/>
      <c r="E1745" s="120"/>
      <c r="F1745" s="120"/>
      <c r="G1745" s="120"/>
      <c r="H1745" s="121"/>
      <c r="I1745" s="121"/>
      <c r="J1745" s="146"/>
      <c r="K1745" s="150"/>
      <c r="L1745" s="121"/>
      <c r="M1745" s="121"/>
      <c r="N1745" s="121"/>
      <c r="O1745" s="121"/>
      <c r="P1745" s="121"/>
      <c r="Q1745" s="146"/>
      <c r="R1745" s="150"/>
      <c r="S1745" s="121"/>
      <c r="T1745" s="121"/>
      <c r="U1745" s="121"/>
      <c r="V1745" s="121"/>
      <c r="W1745" s="121"/>
      <c r="X1745" s="121"/>
      <c r="Y1745" s="121"/>
    </row>
    <row r="1746" ht="15.75" customHeight="1">
      <c r="A1746" s="118"/>
      <c r="B1746" s="119"/>
      <c r="C1746" s="151"/>
      <c r="D1746" s="149"/>
      <c r="E1746" s="120"/>
      <c r="F1746" s="120"/>
      <c r="G1746" s="120"/>
      <c r="H1746" s="121"/>
      <c r="I1746" s="121"/>
      <c r="J1746" s="146"/>
      <c r="K1746" s="150"/>
      <c r="L1746" s="121"/>
      <c r="M1746" s="121"/>
      <c r="N1746" s="121"/>
      <c r="O1746" s="121"/>
      <c r="P1746" s="121"/>
      <c r="Q1746" s="146"/>
      <c r="R1746" s="150"/>
      <c r="S1746" s="121"/>
      <c r="T1746" s="121"/>
      <c r="U1746" s="121"/>
      <c r="V1746" s="121"/>
      <c r="W1746" s="121"/>
      <c r="X1746" s="121"/>
      <c r="Y1746" s="121"/>
    </row>
    <row r="1747" ht="15.75" customHeight="1">
      <c r="A1747" s="118"/>
      <c r="B1747" s="119"/>
      <c r="C1747" s="151"/>
      <c r="D1747" s="149"/>
      <c r="E1747" s="120"/>
      <c r="F1747" s="120"/>
      <c r="G1747" s="120"/>
      <c r="H1747" s="121"/>
      <c r="I1747" s="121"/>
      <c r="J1747" s="146"/>
      <c r="K1747" s="150"/>
      <c r="L1747" s="121"/>
      <c r="M1747" s="121"/>
      <c r="N1747" s="121"/>
      <c r="O1747" s="121"/>
      <c r="P1747" s="121"/>
      <c r="Q1747" s="146"/>
      <c r="R1747" s="150"/>
      <c r="S1747" s="121"/>
      <c r="T1747" s="121"/>
      <c r="U1747" s="121"/>
      <c r="V1747" s="121"/>
      <c r="W1747" s="121"/>
      <c r="X1747" s="121"/>
      <c r="Y1747" s="121"/>
    </row>
    <row r="1748" ht="15.75" customHeight="1">
      <c r="A1748" s="118"/>
      <c r="B1748" s="119"/>
      <c r="C1748" s="151"/>
      <c r="D1748" s="149"/>
      <c r="E1748" s="120"/>
      <c r="F1748" s="120"/>
      <c r="G1748" s="120"/>
      <c r="H1748" s="121"/>
      <c r="I1748" s="121"/>
      <c r="J1748" s="146"/>
      <c r="K1748" s="150"/>
      <c r="L1748" s="121"/>
      <c r="M1748" s="121"/>
      <c r="N1748" s="121"/>
      <c r="O1748" s="121"/>
      <c r="P1748" s="121"/>
      <c r="Q1748" s="146"/>
      <c r="R1748" s="150"/>
      <c r="S1748" s="121"/>
      <c r="T1748" s="121"/>
      <c r="U1748" s="121"/>
      <c r="V1748" s="121"/>
      <c r="W1748" s="121"/>
      <c r="X1748" s="121"/>
      <c r="Y1748" s="121"/>
    </row>
    <row r="1749" ht="15.75" customHeight="1">
      <c r="A1749" s="118"/>
      <c r="B1749" s="119"/>
      <c r="C1749" s="151"/>
      <c r="D1749" s="149"/>
      <c r="E1749" s="120"/>
      <c r="F1749" s="120"/>
      <c r="G1749" s="120"/>
      <c r="H1749" s="121"/>
      <c r="I1749" s="121"/>
      <c r="J1749" s="146"/>
      <c r="K1749" s="150"/>
      <c r="L1749" s="121"/>
      <c r="M1749" s="121"/>
      <c r="N1749" s="121"/>
      <c r="O1749" s="121"/>
      <c r="P1749" s="121"/>
      <c r="Q1749" s="146"/>
      <c r="R1749" s="150"/>
      <c r="S1749" s="121"/>
      <c r="T1749" s="121"/>
      <c r="U1749" s="121"/>
      <c r="V1749" s="121"/>
      <c r="W1749" s="121"/>
      <c r="X1749" s="121"/>
      <c r="Y1749" s="121"/>
    </row>
    <row r="1750" ht="15.75" customHeight="1">
      <c r="A1750" s="118"/>
      <c r="B1750" s="119"/>
      <c r="C1750" s="151"/>
      <c r="D1750" s="149"/>
      <c r="E1750" s="120"/>
      <c r="F1750" s="120"/>
      <c r="G1750" s="120"/>
      <c r="H1750" s="121"/>
      <c r="I1750" s="121"/>
      <c r="J1750" s="146"/>
      <c r="K1750" s="150"/>
      <c r="L1750" s="121"/>
      <c r="M1750" s="121"/>
      <c r="N1750" s="121"/>
      <c r="O1750" s="121"/>
      <c r="P1750" s="121"/>
      <c r="Q1750" s="146"/>
      <c r="R1750" s="150"/>
      <c r="S1750" s="121"/>
      <c r="T1750" s="121"/>
      <c r="U1750" s="121"/>
      <c r="V1750" s="121"/>
      <c r="W1750" s="121"/>
      <c r="X1750" s="121"/>
      <c r="Y1750" s="121"/>
    </row>
    <row r="1751" ht="15.75" customHeight="1">
      <c r="A1751" s="118"/>
      <c r="B1751" s="119"/>
      <c r="C1751" s="151"/>
      <c r="D1751" s="149"/>
      <c r="E1751" s="120"/>
      <c r="F1751" s="120"/>
      <c r="G1751" s="120"/>
      <c r="H1751" s="121"/>
      <c r="I1751" s="121"/>
      <c r="J1751" s="146"/>
      <c r="K1751" s="150"/>
      <c r="L1751" s="121"/>
      <c r="M1751" s="121"/>
      <c r="N1751" s="121"/>
      <c r="O1751" s="121"/>
      <c r="P1751" s="121"/>
      <c r="Q1751" s="146"/>
      <c r="R1751" s="150"/>
      <c r="S1751" s="121"/>
      <c r="T1751" s="121"/>
      <c r="U1751" s="121"/>
      <c r="V1751" s="121"/>
      <c r="W1751" s="121"/>
      <c r="X1751" s="121"/>
      <c r="Y1751" s="121"/>
    </row>
    <row r="1752" ht="15.75" customHeight="1">
      <c r="A1752" s="118"/>
      <c r="B1752" s="119"/>
      <c r="C1752" s="151"/>
      <c r="D1752" s="149"/>
      <c r="E1752" s="120"/>
      <c r="F1752" s="120"/>
      <c r="G1752" s="120"/>
      <c r="H1752" s="121"/>
      <c r="I1752" s="121"/>
      <c r="J1752" s="146"/>
      <c r="K1752" s="150"/>
      <c r="L1752" s="121"/>
      <c r="M1752" s="121"/>
      <c r="N1752" s="121"/>
      <c r="O1752" s="121"/>
      <c r="P1752" s="121"/>
      <c r="Q1752" s="146"/>
      <c r="R1752" s="150"/>
      <c r="S1752" s="121"/>
      <c r="T1752" s="121"/>
      <c r="U1752" s="121"/>
      <c r="V1752" s="121"/>
      <c r="W1752" s="121"/>
      <c r="X1752" s="121"/>
      <c r="Y1752" s="121"/>
    </row>
    <row r="1753" ht="15.75" customHeight="1">
      <c r="A1753" s="118"/>
      <c r="B1753" s="119"/>
      <c r="C1753" s="151"/>
      <c r="D1753" s="149"/>
      <c r="E1753" s="120"/>
      <c r="F1753" s="120"/>
      <c r="G1753" s="120"/>
      <c r="H1753" s="121"/>
      <c r="I1753" s="121"/>
      <c r="J1753" s="146"/>
      <c r="K1753" s="150"/>
      <c r="L1753" s="121"/>
      <c r="M1753" s="121"/>
      <c r="N1753" s="121"/>
      <c r="O1753" s="121"/>
      <c r="P1753" s="121"/>
      <c r="Q1753" s="146"/>
      <c r="R1753" s="150"/>
      <c r="S1753" s="121"/>
      <c r="T1753" s="121"/>
      <c r="U1753" s="121"/>
      <c r="V1753" s="121"/>
      <c r="W1753" s="121"/>
      <c r="X1753" s="121"/>
      <c r="Y1753" s="121"/>
    </row>
    <row r="1754" ht="15.75" customHeight="1">
      <c r="A1754" s="118"/>
      <c r="B1754" s="119"/>
      <c r="C1754" s="151"/>
      <c r="D1754" s="149"/>
      <c r="E1754" s="120"/>
      <c r="F1754" s="120"/>
      <c r="G1754" s="120"/>
      <c r="H1754" s="121"/>
      <c r="I1754" s="121"/>
      <c r="J1754" s="146"/>
      <c r="K1754" s="150"/>
      <c r="L1754" s="121"/>
      <c r="M1754" s="121"/>
      <c r="N1754" s="121"/>
      <c r="O1754" s="121"/>
      <c r="P1754" s="121"/>
      <c r="Q1754" s="146"/>
      <c r="R1754" s="150"/>
      <c r="S1754" s="121"/>
      <c r="T1754" s="121"/>
      <c r="U1754" s="121"/>
      <c r="V1754" s="121"/>
      <c r="W1754" s="121"/>
      <c r="X1754" s="121"/>
      <c r="Y1754" s="121"/>
    </row>
    <row r="1755" ht="15.75" customHeight="1">
      <c r="A1755" s="118"/>
      <c r="B1755" s="119"/>
      <c r="C1755" s="151"/>
      <c r="D1755" s="149"/>
      <c r="E1755" s="120"/>
      <c r="F1755" s="120"/>
      <c r="G1755" s="120"/>
      <c r="H1755" s="121"/>
      <c r="I1755" s="121"/>
      <c r="J1755" s="146"/>
      <c r="K1755" s="150"/>
      <c r="L1755" s="121"/>
      <c r="M1755" s="121"/>
      <c r="N1755" s="121"/>
      <c r="O1755" s="121"/>
      <c r="P1755" s="121"/>
      <c r="Q1755" s="146"/>
      <c r="R1755" s="150"/>
      <c r="S1755" s="121"/>
      <c r="T1755" s="121"/>
      <c r="U1755" s="121"/>
      <c r="V1755" s="121"/>
      <c r="W1755" s="121"/>
      <c r="X1755" s="121"/>
      <c r="Y1755" s="121"/>
    </row>
    <row r="1756" ht="15.75" customHeight="1">
      <c r="A1756" s="118"/>
      <c r="B1756" s="119"/>
      <c r="C1756" s="151"/>
      <c r="D1756" s="149"/>
      <c r="E1756" s="145"/>
      <c r="F1756" s="145"/>
      <c r="G1756" s="145"/>
      <c r="H1756" s="121"/>
      <c r="I1756" s="121"/>
      <c r="J1756" s="146"/>
      <c r="K1756" s="150"/>
      <c r="L1756" s="146"/>
      <c r="M1756" s="146"/>
      <c r="N1756" s="146"/>
      <c r="O1756" s="121"/>
      <c r="P1756" s="121"/>
      <c r="Q1756" s="146"/>
      <c r="R1756" s="150"/>
      <c r="S1756" s="146"/>
      <c r="T1756" s="146"/>
      <c r="U1756" s="146"/>
      <c r="V1756" s="121"/>
      <c r="W1756" s="121"/>
      <c r="X1756" s="121"/>
      <c r="Y1756" s="121"/>
    </row>
    <row r="1757" ht="15.75" customHeight="1">
      <c r="A1757" s="118"/>
      <c r="B1757" s="147"/>
      <c r="C1757" s="151"/>
      <c r="D1757" s="149"/>
      <c r="E1757" s="145"/>
      <c r="F1757" s="120"/>
      <c r="G1757" s="120"/>
      <c r="H1757" s="121"/>
      <c r="I1757" s="146"/>
      <c r="J1757" s="146"/>
      <c r="K1757" s="150"/>
      <c r="L1757" s="146"/>
      <c r="M1757" s="121"/>
      <c r="N1757" s="121"/>
      <c r="O1757" s="121"/>
      <c r="P1757" s="146"/>
      <c r="Q1757" s="146"/>
      <c r="R1757" s="150"/>
      <c r="S1757" s="146"/>
      <c r="T1757" s="121"/>
      <c r="U1757" s="121"/>
      <c r="V1757" s="121"/>
      <c r="W1757" s="121"/>
      <c r="X1757" s="121"/>
      <c r="Y1757" s="121"/>
    </row>
    <row r="1758" ht="15.75" customHeight="1">
      <c r="A1758" s="118"/>
      <c r="B1758" s="119"/>
      <c r="C1758" s="151"/>
      <c r="D1758" s="149"/>
      <c r="E1758" s="120"/>
      <c r="F1758" s="120"/>
      <c r="G1758" s="120"/>
      <c r="H1758" s="121"/>
      <c r="I1758" s="121"/>
      <c r="J1758" s="146"/>
      <c r="K1758" s="150"/>
      <c r="L1758" s="121"/>
      <c r="M1758" s="121"/>
      <c r="N1758" s="121"/>
      <c r="O1758" s="121"/>
      <c r="P1758" s="121"/>
      <c r="Q1758" s="146"/>
      <c r="R1758" s="150"/>
      <c r="S1758" s="121"/>
      <c r="T1758" s="121"/>
      <c r="U1758" s="121"/>
      <c r="V1758" s="121"/>
      <c r="W1758" s="121"/>
      <c r="X1758" s="121"/>
      <c r="Y1758" s="121"/>
    </row>
    <row r="1759" ht="15.75" customHeight="1">
      <c r="A1759" s="118"/>
      <c r="B1759" s="119"/>
      <c r="C1759" s="151"/>
      <c r="D1759" s="149"/>
      <c r="E1759" s="120"/>
      <c r="F1759" s="120"/>
      <c r="G1759" s="120"/>
      <c r="H1759" s="121"/>
      <c r="I1759" s="121"/>
      <c r="J1759" s="146"/>
      <c r="K1759" s="150"/>
      <c r="L1759" s="121"/>
      <c r="M1759" s="121"/>
      <c r="N1759" s="121"/>
      <c r="O1759" s="121"/>
      <c r="P1759" s="121"/>
      <c r="Q1759" s="146"/>
      <c r="R1759" s="150"/>
      <c r="S1759" s="121"/>
      <c r="T1759" s="121"/>
      <c r="U1759" s="121"/>
      <c r="V1759" s="121"/>
      <c r="W1759" s="121"/>
      <c r="X1759" s="121"/>
      <c r="Y1759" s="121"/>
    </row>
    <row r="1760" ht="15.75" customHeight="1">
      <c r="A1760" s="118"/>
      <c r="B1760" s="119"/>
      <c r="C1760" s="151"/>
      <c r="D1760" s="149"/>
      <c r="E1760" s="120"/>
      <c r="F1760" s="120"/>
      <c r="G1760" s="120"/>
      <c r="H1760" s="121"/>
      <c r="I1760" s="121"/>
      <c r="J1760" s="146"/>
      <c r="K1760" s="150"/>
      <c r="L1760" s="121"/>
      <c r="M1760" s="121"/>
      <c r="N1760" s="121"/>
      <c r="O1760" s="121"/>
      <c r="P1760" s="121"/>
      <c r="Q1760" s="146"/>
      <c r="R1760" s="150"/>
      <c r="S1760" s="121"/>
      <c r="T1760" s="121"/>
      <c r="U1760" s="121"/>
      <c r="V1760" s="121"/>
      <c r="W1760" s="121"/>
      <c r="X1760" s="121"/>
      <c r="Y1760" s="121"/>
    </row>
    <row r="1761" ht="15.75" customHeight="1">
      <c r="A1761" s="118"/>
      <c r="B1761" s="119"/>
      <c r="C1761" s="151"/>
      <c r="D1761" s="149"/>
      <c r="E1761" s="120"/>
      <c r="F1761" s="120"/>
      <c r="G1761" s="120"/>
      <c r="H1761" s="121"/>
      <c r="I1761" s="121"/>
      <c r="J1761" s="146"/>
      <c r="K1761" s="150"/>
      <c r="L1761" s="121"/>
      <c r="M1761" s="121"/>
      <c r="N1761" s="121"/>
      <c r="O1761" s="121"/>
      <c r="P1761" s="121"/>
      <c r="Q1761" s="146"/>
      <c r="R1761" s="150"/>
      <c r="S1761" s="121"/>
      <c r="T1761" s="121"/>
      <c r="U1761" s="121"/>
      <c r="V1761" s="121"/>
      <c r="W1761" s="121"/>
      <c r="X1761" s="121"/>
      <c r="Y1761" s="121"/>
    </row>
    <row r="1762" ht="15.75" customHeight="1">
      <c r="A1762" s="118"/>
      <c r="B1762" s="119"/>
      <c r="C1762" s="151"/>
      <c r="D1762" s="149"/>
      <c r="E1762" s="120"/>
      <c r="F1762" s="120"/>
      <c r="G1762" s="120"/>
      <c r="H1762" s="121"/>
      <c r="I1762" s="121"/>
      <c r="J1762" s="146"/>
      <c r="K1762" s="150"/>
      <c r="L1762" s="121"/>
      <c r="M1762" s="121"/>
      <c r="N1762" s="121"/>
      <c r="O1762" s="121"/>
      <c r="P1762" s="121"/>
      <c r="Q1762" s="146"/>
      <c r="R1762" s="150"/>
      <c r="S1762" s="121"/>
      <c r="T1762" s="121"/>
      <c r="U1762" s="121"/>
      <c r="V1762" s="121"/>
      <c r="W1762" s="121"/>
      <c r="X1762" s="121"/>
      <c r="Y1762" s="121"/>
    </row>
    <row r="1763" ht="15.75" customHeight="1">
      <c r="A1763" s="118"/>
      <c r="B1763" s="119"/>
      <c r="C1763" s="151"/>
      <c r="D1763" s="149"/>
      <c r="E1763" s="120"/>
      <c r="F1763" s="120"/>
      <c r="G1763" s="120"/>
      <c r="H1763" s="121"/>
      <c r="I1763" s="121"/>
      <c r="J1763" s="146"/>
      <c r="K1763" s="150"/>
      <c r="L1763" s="121"/>
      <c r="M1763" s="121"/>
      <c r="N1763" s="121"/>
      <c r="O1763" s="121"/>
      <c r="P1763" s="121"/>
      <c r="Q1763" s="146"/>
      <c r="R1763" s="150"/>
      <c r="S1763" s="121"/>
      <c r="T1763" s="121"/>
      <c r="U1763" s="121"/>
      <c r="V1763" s="121"/>
      <c r="W1763" s="121"/>
      <c r="X1763" s="121"/>
      <c r="Y1763" s="121"/>
    </row>
    <row r="1764" ht="15.75" customHeight="1">
      <c r="A1764" s="118"/>
      <c r="B1764" s="119"/>
      <c r="C1764" s="151"/>
      <c r="D1764" s="149"/>
      <c r="E1764" s="120"/>
      <c r="F1764" s="120"/>
      <c r="G1764" s="120"/>
      <c r="H1764" s="121"/>
      <c r="I1764" s="121"/>
      <c r="J1764" s="146"/>
      <c r="K1764" s="150"/>
      <c r="L1764" s="121"/>
      <c r="M1764" s="121"/>
      <c r="N1764" s="121"/>
      <c r="O1764" s="121"/>
      <c r="P1764" s="121"/>
      <c r="Q1764" s="146"/>
      <c r="R1764" s="150"/>
      <c r="S1764" s="121"/>
      <c r="T1764" s="121"/>
      <c r="U1764" s="121"/>
      <c r="V1764" s="121"/>
      <c r="W1764" s="121"/>
      <c r="X1764" s="121"/>
      <c r="Y1764" s="121"/>
    </row>
    <row r="1765" ht="15.75" customHeight="1">
      <c r="A1765" s="118"/>
      <c r="B1765" s="119"/>
      <c r="C1765" s="151"/>
      <c r="D1765" s="149"/>
      <c r="E1765" s="120"/>
      <c r="F1765" s="120"/>
      <c r="G1765" s="120"/>
      <c r="H1765" s="121"/>
      <c r="I1765" s="121"/>
      <c r="J1765" s="146"/>
      <c r="K1765" s="150"/>
      <c r="L1765" s="121"/>
      <c r="M1765" s="121"/>
      <c r="N1765" s="121"/>
      <c r="O1765" s="121"/>
      <c r="P1765" s="121"/>
      <c r="Q1765" s="146"/>
      <c r="R1765" s="150"/>
      <c r="S1765" s="121"/>
      <c r="T1765" s="121"/>
      <c r="U1765" s="121"/>
      <c r="V1765" s="121"/>
      <c r="W1765" s="121"/>
      <c r="X1765" s="121"/>
      <c r="Y1765" s="121"/>
    </row>
    <row r="1766" ht="15.75" customHeight="1">
      <c r="A1766" s="118"/>
      <c r="B1766" s="119"/>
      <c r="C1766" s="151"/>
      <c r="D1766" s="149"/>
      <c r="E1766" s="120"/>
      <c r="F1766" s="120"/>
      <c r="G1766" s="120"/>
      <c r="H1766" s="121"/>
      <c r="I1766" s="121"/>
      <c r="J1766" s="146"/>
      <c r="K1766" s="150"/>
      <c r="L1766" s="121"/>
      <c r="M1766" s="121"/>
      <c r="N1766" s="121"/>
      <c r="O1766" s="121"/>
      <c r="P1766" s="121"/>
      <c r="Q1766" s="146"/>
      <c r="R1766" s="150"/>
      <c r="S1766" s="121"/>
      <c r="T1766" s="121"/>
      <c r="U1766" s="121"/>
      <c r="V1766" s="121"/>
      <c r="W1766" s="121"/>
      <c r="X1766" s="121"/>
      <c r="Y1766" s="121"/>
    </row>
    <row r="1767" ht="15.75" customHeight="1">
      <c r="A1767" s="118"/>
      <c r="B1767" s="119"/>
      <c r="C1767" s="151"/>
      <c r="D1767" s="149"/>
      <c r="E1767" s="120"/>
      <c r="F1767" s="120"/>
      <c r="G1767" s="120"/>
      <c r="H1767" s="121"/>
      <c r="I1767" s="121"/>
      <c r="J1767" s="146"/>
      <c r="K1767" s="150"/>
      <c r="L1767" s="121"/>
      <c r="M1767" s="121"/>
      <c r="N1767" s="121"/>
      <c r="O1767" s="121"/>
      <c r="P1767" s="121"/>
      <c r="Q1767" s="146"/>
      <c r="R1767" s="150"/>
      <c r="S1767" s="121"/>
      <c r="T1767" s="121"/>
      <c r="U1767" s="121"/>
      <c r="V1767" s="121"/>
      <c r="W1767" s="121"/>
      <c r="X1767" s="121"/>
      <c r="Y1767" s="121"/>
    </row>
    <row r="1768" ht="15.75" customHeight="1">
      <c r="A1768" s="118"/>
      <c r="B1768" s="119"/>
      <c r="C1768" s="151"/>
      <c r="D1768" s="149"/>
      <c r="E1768" s="120"/>
      <c r="F1768" s="120"/>
      <c r="G1768" s="120"/>
      <c r="H1768" s="121"/>
      <c r="I1768" s="121"/>
      <c r="J1768" s="146"/>
      <c r="K1768" s="150"/>
      <c r="L1768" s="121"/>
      <c r="M1768" s="121"/>
      <c r="N1768" s="121"/>
      <c r="O1768" s="121"/>
      <c r="P1768" s="121"/>
      <c r="Q1768" s="146"/>
      <c r="R1768" s="150"/>
      <c r="S1768" s="121"/>
      <c r="T1768" s="121"/>
      <c r="U1768" s="121"/>
      <c r="V1768" s="121"/>
      <c r="W1768" s="121"/>
      <c r="X1768" s="121"/>
      <c r="Y1768" s="121"/>
    </row>
    <row r="1769" ht="15.75" customHeight="1">
      <c r="A1769" s="118"/>
      <c r="B1769" s="119"/>
      <c r="C1769" s="151"/>
      <c r="D1769" s="149"/>
      <c r="E1769" s="120"/>
      <c r="F1769" s="120"/>
      <c r="G1769" s="120"/>
      <c r="H1769" s="121"/>
      <c r="I1769" s="121"/>
      <c r="J1769" s="146"/>
      <c r="K1769" s="150"/>
      <c r="L1769" s="121"/>
      <c r="M1769" s="121"/>
      <c r="N1769" s="121"/>
      <c r="O1769" s="121"/>
      <c r="P1769" s="121"/>
      <c r="Q1769" s="146"/>
      <c r="R1769" s="150"/>
      <c r="S1769" s="121"/>
      <c r="T1769" s="121"/>
      <c r="U1769" s="121"/>
      <c r="V1769" s="121"/>
      <c r="W1769" s="121"/>
      <c r="X1769" s="121"/>
      <c r="Y1769" s="121"/>
    </row>
    <row r="1770" ht="15.75" customHeight="1">
      <c r="A1770" s="118"/>
      <c r="B1770" s="119"/>
      <c r="C1770" s="151"/>
      <c r="D1770" s="149"/>
      <c r="E1770" s="120"/>
      <c r="F1770" s="120"/>
      <c r="G1770" s="120"/>
      <c r="H1770" s="121"/>
      <c r="I1770" s="121"/>
      <c r="J1770" s="146"/>
      <c r="K1770" s="150"/>
      <c r="L1770" s="121"/>
      <c r="M1770" s="121"/>
      <c r="N1770" s="121"/>
      <c r="O1770" s="121"/>
      <c r="P1770" s="121"/>
      <c r="Q1770" s="146"/>
      <c r="R1770" s="150"/>
      <c r="S1770" s="121"/>
      <c r="T1770" s="121"/>
      <c r="U1770" s="121"/>
      <c r="V1770" s="121"/>
      <c r="W1770" s="121"/>
      <c r="X1770" s="121"/>
      <c r="Y1770" s="121"/>
    </row>
    <row r="1771" ht="15.75" customHeight="1">
      <c r="A1771" s="118"/>
      <c r="B1771" s="119"/>
      <c r="C1771" s="151"/>
      <c r="D1771" s="149"/>
      <c r="E1771" s="120"/>
      <c r="F1771" s="120"/>
      <c r="G1771" s="120"/>
      <c r="H1771" s="121"/>
      <c r="I1771" s="121"/>
      <c r="J1771" s="146"/>
      <c r="K1771" s="150"/>
      <c r="L1771" s="121"/>
      <c r="M1771" s="121"/>
      <c r="N1771" s="121"/>
      <c r="O1771" s="121"/>
      <c r="P1771" s="121"/>
      <c r="Q1771" s="146"/>
      <c r="R1771" s="150"/>
      <c r="S1771" s="121"/>
      <c r="T1771" s="121"/>
      <c r="U1771" s="121"/>
      <c r="V1771" s="121"/>
      <c r="W1771" s="121"/>
      <c r="X1771" s="121"/>
      <c r="Y1771" s="121"/>
    </row>
    <row r="1772" ht="15.75" customHeight="1">
      <c r="A1772" s="118"/>
      <c r="B1772" s="119"/>
      <c r="C1772" s="151"/>
      <c r="D1772" s="149"/>
      <c r="E1772" s="145"/>
      <c r="F1772" s="145"/>
      <c r="G1772" s="145"/>
      <c r="H1772" s="121"/>
      <c r="I1772" s="121"/>
      <c r="J1772" s="146"/>
      <c r="K1772" s="150"/>
      <c r="L1772" s="146"/>
      <c r="M1772" s="146"/>
      <c r="N1772" s="146"/>
      <c r="O1772" s="121"/>
      <c r="P1772" s="121"/>
      <c r="Q1772" s="146"/>
      <c r="R1772" s="150"/>
      <c r="S1772" s="146"/>
      <c r="T1772" s="146"/>
      <c r="U1772" s="146"/>
      <c r="V1772" s="121"/>
      <c r="W1772" s="121"/>
      <c r="X1772" s="121"/>
      <c r="Y1772" s="121"/>
    </row>
    <row r="1773" ht="15.75" customHeight="1">
      <c r="A1773" s="118"/>
      <c r="B1773" s="147"/>
      <c r="C1773" s="151"/>
      <c r="D1773" s="149"/>
      <c r="E1773" s="145"/>
      <c r="F1773" s="120"/>
      <c r="G1773" s="120"/>
      <c r="H1773" s="121"/>
      <c r="I1773" s="146"/>
      <c r="J1773" s="146"/>
      <c r="K1773" s="150"/>
      <c r="L1773" s="146"/>
      <c r="M1773" s="121"/>
      <c r="N1773" s="121"/>
      <c r="O1773" s="121"/>
      <c r="P1773" s="146"/>
      <c r="Q1773" s="146"/>
      <c r="R1773" s="150"/>
      <c r="S1773" s="146"/>
      <c r="T1773" s="121"/>
      <c r="U1773" s="121"/>
      <c r="V1773" s="121"/>
      <c r="W1773" s="121"/>
      <c r="X1773" s="121"/>
      <c r="Y1773" s="121"/>
    </row>
    <row r="1774" ht="15.75" customHeight="1">
      <c r="A1774" s="118"/>
      <c r="B1774" s="119"/>
      <c r="C1774" s="151"/>
      <c r="D1774" s="149"/>
      <c r="E1774" s="120"/>
      <c r="F1774" s="120"/>
      <c r="G1774" s="120"/>
      <c r="H1774" s="121"/>
      <c r="I1774" s="121"/>
      <c r="J1774" s="146"/>
      <c r="K1774" s="150"/>
      <c r="L1774" s="121"/>
      <c r="M1774" s="121"/>
      <c r="N1774" s="121"/>
      <c r="O1774" s="121"/>
      <c r="P1774" s="121"/>
      <c r="Q1774" s="146"/>
      <c r="R1774" s="150"/>
      <c r="S1774" s="121"/>
      <c r="T1774" s="121"/>
      <c r="U1774" s="121"/>
      <c r="V1774" s="121"/>
      <c r="W1774" s="121"/>
      <c r="X1774" s="121"/>
      <c r="Y1774" s="121"/>
    </row>
    <row r="1775" ht="15.75" customHeight="1">
      <c r="A1775" s="118"/>
      <c r="B1775" s="119"/>
      <c r="C1775" s="151"/>
      <c r="D1775" s="149"/>
      <c r="E1775" s="120"/>
      <c r="F1775" s="120"/>
      <c r="G1775" s="120"/>
      <c r="H1775" s="121"/>
      <c r="I1775" s="121"/>
      <c r="J1775" s="146"/>
      <c r="K1775" s="150"/>
      <c r="L1775" s="121"/>
      <c r="M1775" s="121"/>
      <c r="N1775" s="121"/>
      <c r="O1775" s="121"/>
      <c r="P1775" s="121"/>
      <c r="Q1775" s="146"/>
      <c r="R1775" s="150"/>
      <c r="S1775" s="121"/>
      <c r="T1775" s="121"/>
      <c r="U1775" s="121"/>
      <c r="V1775" s="121"/>
      <c r="W1775" s="121"/>
      <c r="X1775" s="121"/>
      <c r="Y1775" s="121"/>
    </row>
    <row r="1776" ht="15.75" customHeight="1">
      <c r="A1776" s="118"/>
      <c r="B1776" s="119"/>
      <c r="C1776" s="151"/>
      <c r="D1776" s="149"/>
      <c r="E1776" s="120"/>
      <c r="F1776" s="120"/>
      <c r="G1776" s="120"/>
      <c r="H1776" s="121"/>
      <c r="I1776" s="121"/>
      <c r="J1776" s="146"/>
      <c r="K1776" s="150"/>
      <c r="L1776" s="121"/>
      <c r="M1776" s="121"/>
      <c r="N1776" s="121"/>
      <c r="O1776" s="121"/>
      <c r="P1776" s="121"/>
      <c r="Q1776" s="146"/>
      <c r="R1776" s="150"/>
      <c r="S1776" s="121"/>
      <c r="T1776" s="121"/>
      <c r="U1776" s="121"/>
      <c r="V1776" s="121"/>
      <c r="W1776" s="121"/>
      <c r="X1776" s="121"/>
      <c r="Y1776" s="121"/>
    </row>
    <row r="1777" ht="15.75" customHeight="1">
      <c r="A1777" s="118"/>
      <c r="B1777" s="119"/>
      <c r="C1777" s="151"/>
      <c r="D1777" s="149"/>
      <c r="E1777" s="120"/>
      <c r="F1777" s="120"/>
      <c r="G1777" s="120"/>
      <c r="H1777" s="121"/>
      <c r="I1777" s="121"/>
      <c r="J1777" s="146"/>
      <c r="K1777" s="150"/>
      <c r="L1777" s="121"/>
      <c r="M1777" s="121"/>
      <c r="N1777" s="121"/>
      <c r="O1777" s="121"/>
      <c r="P1777" s="121"/>
      <c r="Q1777" s="146"/>
      <c r="R1777" s="150"/>
      <c r="S1777" s="121"/>
      <c r="T1777" s="121"/>
      <c r="U1777" s="121"/>
      <c r="V1777" s="121"/>
      <c r="W1777" s="121"/>
      <c r="X1777" s="121"/>
      <c r="Y1777" s="121"/>
    </row>
    <row r="1778" ht="15.75" customHeight="1">
      <c r="A1778" s="118"/>
      <c r="B1778" s="119"/>
      <c r="C1778" s="151"/>
      <c r="D1778" s="149"/>
      <c r="E1778" s="120"/>
      <c r="F1778" s="120"/>
      <c r="G1778" s="120"/>
      <c r="H1778" s="121"/>
      <c r="I1778" s="121"/>
      <c r="J1778" s="146"/>
      <c r="K1778" s="150"/>
      <c r="L1778" s="121"/>
      <c r="M1778" s="121"/>
      <c r="N1778" s="121"/>
      <c r="O1778" s="121"/>
      <c r="P1778" s="121"/>
      <c r="Q1778" s="146"/>
      <c r="R1778" s="150"/>
      <c r="S1778" s="121"/>
      <c r="T1778" s="121"/>
      <c r="U1778" s="121"/>
      <c r="V1778" s="121"/>
      <c r="W1778" s="121"/>
      <c r="X1778" s="121"/>
      <c r="Y1778" s="121"/>
    </row>
    <row r="1779" ht="15.75" customHeight="1">
      <c r="A1779" s="118"/>
      <c r="B1779" s="119"/>
      <c r="C1779" s="151"/>
      <c r="D1779" s="149"/>
      <c r="E1779" s="120"/>
      <c r="F1779" s="120"/>
      <c r="G1779" s="120"/>
      <c r="H1779" s="121"/>
      <c r="I1779" s="121"/>
      <c r="J1779" s="146"/>
      <c r="K1779" s="150"/>
      <c r="L1779" s="121"/>
      <c r="M1779" s="121"/>
      <c r="N1779" s="121"/>
      <c r="O1779" s="121"/>
      <c r="P1779" s="121"/>
      <c r="Q1779" s="146"/>
      <c r="R1779" s="150"/>
      <c r="S1779" s="121"/>
      <c r="T1779" s="121"/>
      <c r="U1779" s="121"/>
      <c r="V1779" s="121"/>
      <c r="W1779" s="121"/>
      <c r="X1779" s="121"/>
      <c r="Y1779" s="121"/>
    </row>
    <row r="1780" ht="15.75" customHeight="1">
      <c r="A1780" s="118"/>
      <c r="B1780" s="119"/>
      <c r="C1780" s="151"/>
      <c r="D1780" s="149"/>
      <c r="E1780" s="120"/>
      <c r="F1780" s="120"/>
      <c r="G1780" s="120"/>
      <c r="H1780" s="121"/>
      <c r="I1780" s="121"/>
      <c r="J1780" s="146"/>
      <c r="K1780" s="150"/>
      <c r="L1780" s="121"/>
      <c r="M1780" s="121"/>
      <c r="N1780" s="121"/>
      <c r="O1780" s="121"/>
      <c r="P1780" s="121"/>
      <c r="Q1780" s="146"/>
      <c r="R1780" s="150"/>
      <c r="S1780" s="121"/>
      <c r="T1780" s="121"/>
      <c r="U1780" s="121"/>
      <c r="V1780" s="121"/>
      <c r="W1780" s="121"/>
      <c r="X1780" s="121"/>
      <c r="Y1780" s="121"/>
    </row>
    <row r="1781" ht="15.75" customHeight="1">
      <c r="A1781" s="118"/>
      <c r="B1781" s="119"/>
      <c r="C1781" s="151"/>
      <c r="D1781" s="149"/>
      <c r="E1781" s="120"/>
      <c r="F1781" s="120"/>
      <c r="G1781" s="120"/>
      <c r="H1781" s="121"/>
      <c r="I1781" s="121"/>
      <c r="J1781" s="146"/>
      <c r="K1781" s="150"/>
      <c r="L1781" s="121"/>
      <c r="M1781" s="121"/>
      <c r="N1781" s="121"/>
      <c r="O1781" s="121"/>
      <c r="P1781" s="121"/>
      <c r="Q1781" s="146"/>
      <c r="R1781" s="150"/>
      <c r="S1781" s="121"/>
      <c r="T1781" s="121"/>
      <c r="U1781" s="121"/>
      <c r="V1781" s="121"/>
      <c r="W1781" s="121"/>
      <c r="X1781" s="121"/>
      <c r="Y1781" s="121"/>
    </row>
    <row r="1782" ht="15.75" customHeight="1">
      <c r="A1782" s="118"/>
      <c r="B1782" s="119"/>
      <c r="C1782" s="151"/>
      <c r="D1782" s="149"/>
      <c r="E1782" s="120"/>
      <c r="F1782" s="120"/>
      <c r="G1782" s="120"/>
      <c r="H1782" s="121"/>
      <c r="I1782" s="121"/>
      <c r="J1782" s="146"/>
      <c r="K1782" s="150"/>
      <c r="L1782" s="121"/>
      <c r="M1782" s="121"/>
      <c r="N1782" s="121"/>
      <c r="O1782" s="121"/>
      <c r="P1782" s="121"/>
      <c r="Q1782" s="146"/>
      <c r="R1782" s="150"/>
      <c r="S1782" s="121"/>
      <c r="T1782" s="121"/>
      <c r="U1782" s="121"/>
      <c r="V1782" s="121"/>
      <c r="W1782" s="121"/>
      <c r="X1782" s="121"/>
      <c r="Y1782" s="121"/>
    </row>
    <row r="1783" ht="15.75" customHeight="1">
      <c r="A1783" s="118"/>
      <c r="B1783" s="119"/>
      <c r="C1783" s="151"/>
      <c r="D1783" s="149"/>
      <c r="E1783" s="120"/>
      <c r="F1783" s="120"/>
      <c r="G1783" s="120"/>
      <c r="H1783" s="121"/>
      <c r="I1783" s="121"/>
      <c r="J1783" s="146"/>
      <c r="K1783" s="150"/>
      <c r="L1783" s="121"/>
      <c r="M1783" s="121"/>
      <c r="N1783" s="121"/>
      <c r="O1783" s="121"/>
      <c r="P1783" s="121"/>
      <c r="Q1783" s="146"/>
      <c r="R1783" s="150"/>
      <c r="S1783" s="121"/>
      <c r="T1783" s="121"/>
      <c r="U1783" s="121"/>
      <c r="V1783" s="121"/>
      <c r="W1783" s="121"/>
      <c r="X1783" s="121"/>
      <c r="Y1783" s="121"/>
    </row>
    <row r="1784" ht="15.75" customHeight="1">
      <c r="A1784" s="118"/>
      <c r="B1784" s="119"/>
      <c r="C1784" s="151"/>
      <c r="D1784" s="149"/>
      <c r="E1784" s="120"/>
      <c r="F1784" s="120"/>
      <c r="G1784" s="120"/>
      <c r="H1784" s="121"/>
      <c r="I1784" s="121"/>
      <c r="J1784" s="146"/>
      <c r="K1784" s="150"/>
      <c r="L1784" s="121"/>
      <c r="M1784" s="121"/>
      <c r="N1784" s="121"/>
      <c r="O1784" s="121"/>
      <c r="P1784" s="121"/>
      <c r="Q1784" s="146"/>
      <c r="R1784" s="150"/>
      <c r="S1784" s="121"/>
      <c r="T1784" s="121"/>
      <c r="U1784" s="121"/>
      <c r="V1784" s="121"/>
      <c r="W1784" s="121"/>
      <c r="X1784" s="121"/>
      <c r="Y1784" s="121"/>
    </row>
    <row r="1785" ht="15.75" customHeight="1">
      <c r="A1785" s="118"/>
      <c r="B1785" s="119"/>
      <c r="C1785" s="151"/>
      <c r="D1785" s="149"/>
      <c r="E1785" s="120"/>
      <c r="F1785" s="120"/>
      <c r="G1785" s="120"/>
      <c r="H1785" s="121"/>
      <c r="I1785" s="121"/>
      <c r="J1785" s="146"/>
      <c r="K1785" s="150"/>
      <c r="L1785" s="121"/>
      <c r="M1785" s="121"/>
      <c r="N1785" s="121"/>
      <c r="O1785" s="121"/>
      <c r="P1785" s="121"/>
      <c r="Q1785" s="146"/>
      <c r="R1785" s="150"/>
      <c r="S1785" s="121"/>
      <c r="T1785" s="121"/>
      <c r="U1785" s="121"/>
      <c r="V1785" s="121"/>
      <c r="W1785" s="121"/>
      <c r="X1785" s="121"/>
      <c r="Y1785" s="121"/>
    </row>
    <row r="1786" ht="15.75" customHeight="1">
      <c r="A1786" s="118"/>
      <c r="B1786" s="119"/>
      <c r="C1786" s="151"/>
      <c r="D1786" s="149"/>
      <c r="E1786" s="120"/>
      <c r="F1786" s="120"/>
      <c r="G1786" s="120"/>
      <c r="H1786" s="121"/>
      <c r="I1786" s="121"/>
      <c r="J1786" s="146"/>
      <c r="K1786" s="150"/>
      <c r="L1786" s="121"/>
      <c r="M1786" s="121"/>
      <c r="N1786" s="121"/>
      <c r="O1786" s="121"/>
      <c r="P1786" s="121"/>
      <c r="Q1786" s="146"/>
      <c r="R1786" s="150"/>
      <c r="S1786" s="121"/>
      <c r="T1786" s="121"/>
      <c r="U1786" s="121"/>
      <c r="V1786" s="121"/>
      <c r="W1786" s="121"/>
      <c r="X1786" s="121"/>
      <c r="Y1786" s="121"/>
    </row>
    <row r="1787" ht="15.75" customHeight="1">
      <c r="A1787" s="118"/>
      <c r="B1787" s="119"/>
      <c r="C1787" s="151"/>
      <c r="D1787" s="149"/>
      <c r="E1787" s="120"/>
      <c r="F1787" s="120"/>
      <c r="G1787" s="120"/>
      <c r="H1787" s="121"/>
      <c r="I1787" s="121"/>
      <c r="J1787" s="146"/>
      <c r="K1787" s="150"/>
      <c r="L1787" s="121"/>
      <c r="M1787" s="121"/>
      <c r="N1787" s="121"/>
      <c r="O1787" s="121"/>
      <c r="P1787" s="121"/>
      <c r="Q1787" s="146"/>
      <c r="R1787" s="150"/>
      <c r="S1787" s="121"/>
      <c r="T1787" s="121"/>
      <c r="U1787" s="121"/>
      <c r="V1787" s="121"/>
      <c r="W1787" s="121"/>
      <c r="X1787" s="121"/>
      <c r="Y1787" s="121"/>
    </row>
    <row r="1788" ht="15.75" customHeight="1">
      <c r="A1788" s="118"/>
      <c r="B1788" s="119"/>
      <c r="C1788" s="151"/>
      <c r="D1788" s="149"/>
      <c r="E1788" s="120"/>
      <c r="F1788" s="120"/>
      <c r="G1788" s="120"/>
      <c r="H1788" s="121"/>
      <c r="I1788" s="121"/>
      <c r="J1788" s="146"/>
      <c r="K1788" s="150"/>
      <c r="L1788" s="121"/>
      <c r="M1788" s="121"/>
      <c r="N1788" s="121"/>
      <c r="O1788" s="121"/>
      <c r="P1788" s="121"/>
      <c r="Q1788" s="146"/>
      <c r="R1788" s="150"/>
      <c r="S1788" s="121"/>
      <c r="T1788" s="121"/>
      <c r="U1788" s="121"/>
      <c r="V1788" s="121"/>
      <c r="W1788" s="121"/>
      <c r="X1788" s="121"/>
      <c r="Y1788" s="121"/>
    </row>
    <row r="1789" ht="15.75" customHeight="1">
      <c r="A1789" s="118"/>
      <c r="B1789" s="119"/>
      <c r="C1789" s="151"/>
      <c r="D1789" s="149"/>
      <c r="E1789" s="120"/>
      <c r="F1789" s="120"/>
      <c r="G1789" s="120"/>
      <c r="H1789" s="121"/>
      <c r="I1789" s="121"/>
      <c r="J1789" s="146"/>
      <c r="K1789" s="150"/>
      <c r="L1789" s="121"/>
      <c r="M1789" s="121"/>
      <c r="N1789" s="121"/>
      <c r="O1789" s="121"/>
      <c r="P1789" s="121"/>
      <c r="Q1789" s="146"/>
      <c r="R1789" s="150"/>
      <c r="S1789" s="121"/>
      <c r="T1789" s="121"/>
      <c r="U1789" s="121"/>
      <c r="V1789" s="121"/>
      <c r="W1789" s="121"/>
      <c r="X1789" s="121"/>
      <c r="Y1789" s="121"/>
    </row>
    <row r="1790" ht="15.75" customHeight="1">
      <c r="A1790" s="118"/>
      <c r="B1790" s="119"/>
      <c r="C1790" s="151"/>
      <c r="D1790" s="149"/>
      <c r="E1790" s="120"/>
      <c r="F1790" s="120"/>
      <c r="G1790" s="120"/>
      <c r="H1790" s="121"/>
      <c r="I1790" s="121"/>
      <c r="J1790" s="146"/>
      <c r="K1790" s="150"/>
      <c r="L1790" s="121"/>
      <c r="M1790" s="121"/>
      <c r="N1790" s="121"/>
      <c r="O1790" s="121"/>
      <c r="P1790" s="121"/>
      <c r="Q1790" s="146"/>
      <c r="R1790" s="150"/>
      <c r="S1790" s="121"/>
      <c r="T1790" s="121"/>
      <c r="U1790" s="121"/>
      <c r="V1790" s="121"/>
      <c r="W1790" s="121"/>
      <c r="X1790" s="121"/>
      <c r="Y1790" s="121"/>
    </row>
    <row r="1791" ht="15.75" customHeight="1">
      <c r="A1791" s="118"/>
      <c r="B1791" s="119"/>
      <c r="C1791" s="151"/>
      <c r="D1791" s="149"/>
      <c r="E1791" s="120"/>
      <c r="F1791" s="120"/>
      <c r="G1791" s="120"/>
      <c r="H1791" s="121"/>
      <c r="I1791" s="121"/>
      <c r="J1791" s="146"/>
      <c r="K1791" s="150"/>
      <c r="L1791" s="121"/>
      <c r="M1791" s="121"/>
      <c r="N1791" s="121"/>
      <c r="O1791" s="121"/>
      <c r="P1791" s="121"/>
      <c r="Q1791" s="146"/>
      <c r="R1791" s="150"/>
      <c r="S1791" s="121"/>
      <c r="T1791" s="121"/>
      <c r="U1791" s="121"/>
      <c r="V1791" s="121"/>
      <c r="W1791" s="121"/>
      <c r="X1791" s="121"/>
      <c r="Y1791" s="121"/>
    </row>
    <row r="1792" ht="15.75" customHeight="1">
      <c r="A1792" s="118"/>
      <c r="B1792" s="119"/>
      <c r="C1792" s="151"/>
      <c r="D1792" s="149"/>
      <c r="E1792" s="120"/>
      <c r="F1792" s="120"/>
      <c r="G1792" s="120"/>
      <c r="H1792" s="121"/>
      <c r="I1792" s="121"/>
      <c r="J1792" s="146"/>
      <c r="K1792" s="150"/>
      <c r="L1792" s="121"/>
      <c r="M1792" s="121"/>
      <c r="N1792" s="121"/>
      <c r="O1792" s="121"/>
      <c r="P1792" s="121"/>
      <c r="Q1792" s="146"/>
      <c r="R1792" s="150"/>
      <c r="S1792" s="121"/>
      <c r="T1792" s="121"/>
      <c r="U1792" s="121"/>
      <c r="V1792" s="121"/>
      <c r="W1792" s="121"/>
      <c r="X1792" s="121"/>
      <c r="Y1792" s="121"/>
    </row>
    <row r="1793" ht="15.75" customHeight="1">
      <c r="A1793" s="118"/>
      <c r="B1793" s="119"/>
      <c r="C1793" s="151"/>
      <c r="D1793" s="149"/>
      <c r="E1793" s="120"/>
      <c r="F1793" s="120"/>
      <c r="G1793" s="120"/>
      <c r="H1793" s="121"/>
      <c r="I1793" s="121"/>
      <c r="J1793" s="146"/>
      <c r="K1793" s="150"/>
      <c r="L1793" s="121"/>
      <c r="M1793" s="121"/>
      <c r="N1793" s="121"/>
      <c r="O1793" s="121"/>
      <c r="P1793" s="121"/>
      <c r="Q1793" s="146"/>
      <c r="R1793" s="150"/>
      <c r="S1793" s="121"/>
      <c r="T1793" s="121"/>
      <c r="U1793" s="121"/>
      <c r="V1793" s="121"/>
      <c r="W1793" s="121"/>
      <c r="X1793" s="121"/>
      <c r="Y1793" s="121"/>
    </row>
    <row r="1794" ht="15.75" customHeight="1">
      <c r="A1794" s="118"/>
      <c r="B1794" s="119"/>
      <c r="C1794" s="151"/>
      <c r="D1794" s="149"/>
      <c r="E1794" s="145"/>
      <c r="F1794" s="145"/>
      <c r="G1794" s="145"/>
      <c r="H1794" s="121"/>
      <c r="I1794" s="121"/>
      <c r="J1794" s="146"/>
      <c r="K1794" s="150"/>
      <c r="L1794" s="146"/>
      <c r="M1794" s="146"/>
      <c r="N1794" s="146"/>
      <c r="O1794" s="121"/>
      <c r="P1794" s="121"/>
      <c r="Q1794" s="146"/>
      <c r="R1794" s="150"/>
      <c r="S1794" s="146"/>
      <c r="T1794" s="146"/>
      <c r="U1794" s="146"/>
      <c r="V1794" s="121"/>
      <c r="W1794" s="121"/>
      <c r="X1794" s="121"/>
      <c r="Y1794" s="121"/>
    </row>
    <row r="1795" ht="15.75" customHeight="1">
      <c r="A1795" s="118"/>
      <c r="B1795" s="147"/>
      <c r="C1795" s="151"/>
      <c r="D1795" s="149"/>
      <c r="E1795" s="145"/>
      <c r="F1795" s="120"/>
      <c r="G1795" s="120"/>
      <c r="H1795" s="121"/>
      <c r="I1795" s="146"/>
      <c r="J1795" s="146"/>
      <c r="K1795" s="150"/>
      <c r="L1795" s="146"/>
      <c r="M1795" s="121"/>
      <c r="N1795" s="121"/>
      <c r="O1795" s="121"/>
      <c r="P1795" s="146"/>
      <c r="Q1795" s="146"/>
      <c r="R1795" s="150"/>
      <c r="S1795" s="146"/>
      <c r="T1795" s="121"/>
      <c r="U1795" s="121"/>
      <c r="V1795" s="121"/>
      <c r="W1795" s="121"/>
      <c r="X1795" s="121"/>
      <c r="Y1795" s="121"/>
    </row>
    <row r="1796" ht="15.75" customHeight="1">
      <c r="A1796" s="118"/>
      <c r="B1796" s="119"/>
      <c r="C1796" s="151"/>
      <c r="D1796" s="149"/>
      <c r="E1796" s="120"/>
      <c r="F1796" s="120"/>
      <c r="G1796" s="120"/>
      <c r="H1796" s="121"/>
      <c r="I1796" s="121"/>
      <c r="J1796" s="146"/>
      <c r="K1796" s="150"/>
      <c r="L1796" s="121"/>
      <c r="M1796" s="121"/>
      <c r="N1796" s="121"/>
      <c r="O1796" s="121"/>
      <c r="P1796" s="121"/>
      <c r="Q1796" s="146"/>
      <c r="R1796" s="150"/>
      <c r="S1796" s="121"/>
      <c r="T1796" s="121"/>
      <c r="U1796" s="121"/>
      <c r="V1796" s="121"/>
      <c r="W1796" s="121"/>
      <c r="X1796" s="121"/>
      <c r="Y1796" s="121"/>
    </row>
    <row r="1797" ht="15.75" customHeight="1">
      <c r="A1797" s="118"/>
      <c r="B1797" s="119"/>
      <c r="C1797" s="151"/>
      <c r="D1797" s="149"/>
      <c r="E1797" s="120"/>
      <c r="F1797" s="120"/>
      <c r="G1797" s="120"/>
      <c r="H1797" s="121"/>
      <c r="I1797" s="121"/>
      <c r="J1797" s="146"/>
      <c r="K1797" s="150"/>
      <c r="L1797" s="121"/>
      <c r="M1797" s="121"/>
      <c r="N1797" s="121"/>
      <c r="O1797" s="121"/>
      <c r="P1797" s="121"/>
      <c r="Q1797" s="146"/>
      <c r="R1797" s="150"/>
      <c r="S1797" s="121"/>
      <c r="T1797" s="121"/>
      <c r="U1797" s="121"/>
      <c r="V1797" s="121"/>
      <c r="W1797" s="121"/>
      <c r="X1797" s="121"/>
      <c r="Y1797" s="121"/>
    </row>
    <row r="1798" ht="15.75" customHeight="1">
      <c r="A1798" s="118"/>
      <c r="B1798" s="119"/>
      <c r="C1798" s="151"/>
      <c r="D1798" s="149"/>
      <c r="E1798" s="120"/>
      <c r="F1798" s="120"/>
      <c r="G1798" s="120"/>
      <c r="H1798" s="121"/>
      <c r="I1798" s="121"/>
      <c r="J1798" s="146"/>
      <c r="K1798" s="150"/>
      <c r="L1798" s="121"/>
      <c r="M1798" s="121"/>
      <c r="N1798" s="121"/>
      <c r="O1798" s="121"/>
      <c r="P1798" s="121"/>
      <c r="Q1798" s="146"/>
      <c r="R1798" s="150"/>
      <c r="S1798" s="121"/>
      <c r="T1798" s="121"/>
      <c r="U1798" s="121"/>
      <c r="V1798" s="121"/>
      <c r="W1798" s="121"/>
      <c r="X1798" s="121"/>
      <c r="Y1798" s="121"/>
    </row>
    <row r="1799" ht="15.75" customHeight="1">
      <c r="A1799" s="118"/>
      <c r="B1799" s="119"/>
      <c r="C1799" s="151"/>
      <c r="D1799" s="149"/>
      <c r="E1799" s="120"/>
      <c r="F1799" s="120"/>
      <c r="G1799" s="120"/>
      <c r="H1799" s="121"/>
      <c r="I1799" s="121"/>
      <c r="J1799" s="146"/>
      <c r="K1799" s="150"/>
      <c r="L1799" s="121"/>
      <c r="M1799" s="121"/>
      <c r="N1799" s="121"/>
      <c r="O1799" s="121"/>
      <c r="P1799" s="121"/>
      <c r="Q1799" s="146"/>
      <c r="R1799" s="150"/>
      <c r="S1799" s="121"/>
      <c r="T1799" s="121"/>
      <c r="U1799" s="121"/>
      <c r="V1799" s="121"/>
      <c r="W1799" s="121"/>
      <c r="X1799" s="121"/>
      <c r="Y1799" s="121"/>
    </row>
    <row r="1800" ht="15.75" customHeight="1">
      <c r="A1800" s="118"/>
      <c r="B1800" s="119"/>
      <c r="C1800" s="151"/>
      <c r="D1800" s="149"/>
      <c r="E1800" s="120"/>
      <c r="F1800" s="120"/>
      <c r="G1800" s="120"/>
      <c r="H1800" s="121"/>
      <c r="I1800" s="121"/>
      <c r="J1800" s="146"/>
      <c r="K1800" s="150"/>
      <c r="L1800" s="121"/>
      <c r="M1800" s="121"/>
      <c r="N1800" s="121"/>
      <c r="O1800" s="121"/>
      <c r="P1800" s="121"/>
      <c r="Q1800" s="146"/>
      <c r="R1800" s="150"/>
      <c r="S1800" s="121"/>
      <c r="T1800" s="121"/>
      <c r="U1800" s="121"/>
      <c r="V1800" s="121"/>
      <c r="W1800" s="121"/>
      <c r="X1800" s="121"/>
      <c r="Y1800" s="121"/>
    </row>
    <row r="1801" ht="15.75" customHeight="1">
      <c r="A1801" s="118"/>
      <c r="B1801" s="119"/>
      <c r="C1801" s="151"/>
      <c r="D1801" s="149"/>
      <c r="E1801" s="120"/>
      <c r="F1801" s="120"/>
      <c r="G1801" s="120"/>
      <c r="H1801" s="121"/>
      <c r="I1801" s="121"/>
      <c r="J1801" s="146"/>
      <c r="K1801" s="150"/>
      <c r="L1801" s="121"/>
      <c r="M1801" s="121"/>
      <c r="N1801" s="121"/>
      <c r="O1801" s="121"/>
      <c r="P1801" s="121"/>
      <c r="Q1801" s="146"/>
      <c r="R1801" s="150"/>
      <c r="S1801" s="121"/>
      <c r="T1801" s="121"/>
      <c r="U1801" s="121"/>
      <c r="V1801" s="121"/>
      <c r="W1801" s="121"/>
      <c r="X1801" s="121"/>
      <c r="Y1801" s="121"/>
    </row>
    <row r="1802" ht="15.75" customHeight="1">
      <c r="A1802" s="118"/>
      <c r="B1802" s="119"/>
      <c r="C1802" s="151"/>
      <c r="D1802" s="149"/>
      <c r="E1802" s="120"/>
      <c r="F1802" s="120"/>
      <c r="G1802" s="120"/>
      <c r="H1802" s="121"/>
      <c r="I1802" s="121"/>
      <c r="J1802" s="146"/>
      <c r="K1802" s="150"/>
      <c r="L1802" s="121"/>
      <c r="M1802" s="121"/>
      <c r="N1802" s="121"/>
      <c r="O1802" s="121"/>
      <c r="P1802" s="121"/>
      <c r="Q1802" s="146"/>
      <c r="R1802" s="150"/>
      <c r="S1802" s="121"/>
      <c r="T1802" s="121"/>
      <c r="U1802" s="121"/>
      <c r="V1802" s="121"/>
      <c r="W1802" s="121"/>
      <c r="X1802" s="121"/>
      <c r="Y1802" s="121"/>
    </row>
    <row r="1803" ht="15.75" customHeight="1">
      <c r="A1803" s="118"/>
      <c r="B1803" s="119"/>
      <c r="C1803" s="151"/>
      <c r="D1803" s="149"/>
      <c r="E1803" s="120"/>
      <c r="F1803" s="120"/>
      <c r="G1803" s="120"/>
      <c r="H1803" s="121"/>
      <c r="I1803" s="121"/>
      <c r="J1803" s="146"/>
      <c r="K1803" s="150"/>
      <c r="L1803" s="121"/>
      <c r="M1803" s="121"/>
      <c r="N1803" s="121"/>
      <c r="O1803" s="121"/>
      <c r="P1803" s="121"/>
      <c r="Q1803" s="146"/>
      <c r="R1803" s="150"/>
      <c r="S1803" s="121"/>
      <c r="T1803" s="121"/>
      <c r="U1803" s="121"/>
      <c r="V1803" s="121"/>
      <c r="W1803" s="121"/>
      <c r="X1803" s="121"/>
      <c r="Y1803" s="121"/>
    </row>
    <row r="1804" ht="15.75" customHeight="1">
      <c r="A1804" s="118"/>
      <c r="B1804" s="119"/>
      <c r="C1804" s="151"/>
      <c r="D1804" s="149"/>
      <c r="E1804" s="120"/>
      <c r="F1804" s="120"/>
      <c r="G1804" s="120"/>
      <c r="H1804" s="121"/>
      <c r="I1804" s="121"/>
      <c r="J1804" s="146"/>
      <c r="K1804" s="150"/>
      <c r="L1804" s="121"/>
      <c r="M1804" s="121"/>
      <c r="N1804" s="121"/>
      <c r="O1804" s="121"/>
      <c r="P1804" s="121"/>
      <c r="Q1804" s="146"/>
      <c r="R1804" s="150"/>
      <c r="S1804" s="121"/>
      <c r="T1804" s="121"/>
      <c r="U1804" s="121"/>
      <c r="V1804" s="121"/>
      <c r="W1804" s="121"/>
      <c r="X1804" s="121"/>
      <c r="Y1804" s="121"/>
    </row>
    <row r="1805" ht="15.75" customHeight="1">
      <c r="A1805" s="118"/>
      <c r="B1805" s="119"/>
      <c r="C1805" s="151"/>
      <c r="D1805" s="149"/>
      <c r="E1805" s="120"/>
      <c r="F1805" s="120"/>
      <c r="G1805" s="120"/>
      <c r="H1805" s="121"/>
      <c r="I1805" s="121"/>
      <c r="J1805" s="146"/>
      <c r="K1805" s="150"/>
      <c r="L1805" s="121"/>
      <c r="M1805" s="121"/>
      <c r="N1805" s="121"/>
      <c r="O1805" s="121"/>
      <c r="P1805" s="121"/>
      <c r="Q1805" s="146"/>
      <c r="R1805" s="150"/>
      <c r="S1805" s="121"/>
      <c r="T1805" s="121"/>
      <c r="U1805" s="121"/>
      <c r="V1805" s="121"/>
      <c r="W1805" s="121"/>
      <c r="X1805" s="121"/>
      <c r="Y1805" s="121"/>
    </row>
    <row r="1806" ht="15.75" customHeight="1">
      <c r="A1806" s="118"/>
      <c r="B1806" s="119"/>
      <c r="C1806" s="151"/>
      <c r="D1806" s="149"/>
      <c r="E1806" s="120"/>
      <c r="F1806" s="120"/>
      <c r="G1806" s="120"/>
      <c r="H1806" s="121"/>
      <c r="I1806" s="121"/>
      <c r="J1806" s="146"/>
      <c r="K1806" s="150"/>
      <c r="L1806" s="121"/>
      <c r="M1806" s="121"/>
      <c r="N1806" s="121"/>
      <c r="O1806" s="121"/>
      <c r="P1806" s="121"/>
      <c r="Q1806" s="146"/>
      <c r="R1806" s="150"/>
      <c r="S1806" s="121"/>
      <c r="T1806" s="121"/>
      <c r="U1806" s="121"/>
      <c r="V1806" s="121"/>
      <c r="W1806" s="121"/>
      <c r="X1806" s="121"/>
      <c r="Y1806" s="121"/>
    </row>
    <row r="1807" ht="15.75" customHeight="1">
      <c r="A1807" s="118"/>
      <c r="B1807" s="119"/>
      <c r="C1807" s="151"/>
      <c r="D1807" s="149"/>
      <c r="E1807" s="120"/>
      <c r="F1807" s="120"/>
      <c r="G1807" s="120"/>
      <c r="H1807" s="121"/>
      <c r="I1807" s="121"/>
      <c r="J1807" s="146"/>
      <c r="K1807" s="150"/>
      <c r="L1807" s="121"/>
      <c r="M1807" s="121"/>
      <c r="N1807" s="121"/>
      <c r="O1807" s="121"/>
      <c r="P1807" s="121"/>
      <c r="Q1807" s="146"/>
      <c r="R1807" s="150"/>
      <c r="S1807" s="121"/>
      <c r="T1807" s="121"/>
      <c r="U1807" s="121"/>
      <c r="V1807" s="121"/>
      <c r="W1807" s="121"/>
      <c r="X1807" s="121"/>
      <c r="Y1807" s="121"/>
    </row>
    <row r="1808" ht="15.75" customHeight="1">
      <c r="A1808" s="118"/>
      <c r="B1808" s="119"/>
      <c r="C1808" s="151"/>
      <c r="D1808" s="149"/>
      <c r="E1808" s="120"/>
      <c r="F1808" s="120"/>
      <c r="G1808" s="120"/>
      <c r="H1808" s="121"/>
      <c r="I1808" s="121"/>
      <c r="J1808" s="146"/>
      <c r="K1808" s="150"/>
      <c r="L1808" s="121"/>
      <c r="M1808" s="121"/>
      <c r="N1808" s="121"/>
      <c r="O1808" s="121"/>
      <c r="P1808" s="121"/>
      <c r="Q1808" s="146"/>
      <c r="R1808" s="150"/>
      <c r="S1808" s="121"/>
      <c r="T1808" s="121"/>
      <c r="U1808" s="121"/>
      <c r="V1808" s="121"/>
      <c r="W1808" s="121"/>
      <c r="X1808" s="121"/>
      <c r="Y1808" s="121"/>
    </row>
    <row r="1809" ht="15.75" customHeight="1">
      <c r="A1809" s="118"/>
      <c r="B1809" s="119"/>
      <c r="C1809" s="151"/>
      <c r="D1809" s="149"/>
      <c r="E1809" s="120"/>
      <c r="F1809" s="120"/>
      <c r="G1809" s="120"/>
      <c r="H1809" s="121"/>
      <c r="I1809" s="121"/>
      <c r="J1809" s="146"/>
      <c r="K1809" s="150"/>
      <c r="L1809" s="121"/>
      <c r="M1809" s="121"/>
      <c r="N1809" s="121"/>
      <c r="O1809" s="121"/>
      <c r="P1809" s="121"/>
      <c r="Q1809" s="146"/>
      <c r="R1809" s="150"/>
      <c r="S1809" s="121"/>
      <c r="T1809" s="121"/>
      <c r="U1809" s="121"/>
      <c r="V1809" s="121"/>
      <c r="W1809" s="121"/>
      <c r="X1809" s="121"/>
      <c r="Y1809" s="121"/>
    </row>
    <row r="1810" ht="15.75" customHeight="1">
      <c r="A1810" s="118"/>
      <c r="B1810" s="119"/>
      <c r="C1810" s="151"/>
      <c r="D1810" s="149"/>
      <c r="E1810" s="120"/>
      <c r="F1810" s="120"/>
      <c r="G1810" s="120"/>
      <c r="H1810" s="121"/>
      <c r="I1810" s="121"/>
      <c r="J1810" s="146"/>
      <c r="K1810" s="150"/>
      <c r="L1810" s="121"/>
      <c r="M1810" s="121"/>
      <c r="N1810" s="121"/>
      <c r="O1810" s="121"/>
      <c r="P1810" s="121"/>
      <c r="Q1810" s="146"/>
      <c r="R1810" s="150"/>
      <c r="S1810" s="121"/>
      <c r="T1810" s="121"/>
      <c r="U1810" s="121"/>
      <c r="V1810" s="121"/>
      <c r="W1810" s="121"/>
      <c r="X1810" s="121"/>
      <c r="Y1810" s="121"/>
    </row>
    <row r="1811" ht="15.75" customHeight="1">
      <c r="A1811" s="118"/>
      <c r="B1811" s="119"/>
      <c r="C1811" s="151"/>
      <c r="D1811" s="149"/>
      <c r="E1811" s="120"/>
      <c r="F1811" s="120"/>
      <c r="G1811" s="120"/>
      <c r="H1811" s="121"/>
      <c r="I1811" s="121"/>
      <c r="J1811" s="146"/>
      <c r="K1811" s="150"/>
      <c r="L1811" s="121"/>
      <c r="M1811" s="121"/>
      <c r="N1811" s="121"/>
      <c r="O1811" s="121"/>
      <c r="P1811" s="121"/>
      <c r="Q1811" s="146"/>
      <c r="R1811" s="150"/>
      <c r="S1811" s="121"/>
      <c r="T1811" s="121"/>
      <c r="U1811" s="121"/>
      <c r="V1811" s="121"/>
      <c r="W1811" s="121"/>
      <c r="X1811" s="121"/>
      <c r="Y1811" s="121"/>
    </row>
    <row r="1812" ht="15.75" customHeight="1">
      <c r="A1812" s="118"/>
      <c r="B1812" s="119"/>
      <c r="C1812" s="151"/>
      <c r="D1812" s="149"/>
      <c r="E1812" s="120"/>
      <c r="F1812" s="120"/>
      <c r="G1812" s="120"/>
      <c r="H1812" s="121"/>
      <c r="I1812" s="121"/>
      <c r="J1812" s="146"/>
      <c r="K1812" s="150"/>
      <c r="L1812" s="121"/>
      <c r="M1812" s="121"/>
      <c r="N1812" s="121"/>
      <c r="O1812" s="121"/>
      <c r="P1812" s="121"/>
      <c r="Q1812" s="146"/>
      <c r="R1812" s="150"/>
      <c r="S1812" s="121"/>
      <c r="T1812" s="121"/>
      <c r="U1812" s="121"/>
      <c r="V1812" s="121"/>
      <c r="W1812" s="121"/>
      <c r="X1812" s="121"/>
      <c r="Y1812" s="121"/>
    </row>
    <row r="1813" ht="15.75" customHeight="1">
      <c r="A1813" s="118"/>
      <c r="B1813" s="119"/>
      <c r="C1813" s="151"/>
      <c r="D1813" s="149"/>
      <c r="E1813" s="120"/>
      <c r="F1813" s="120"/>
      <c r="G1813" s="120"/>
      <c r="H1813" s="121"/>
      <c r="I1813" s="121"/>
      <c r="J1813" s="146"/>
      <c r="K1813" s="150"/>
      <c r="L1813" s="121"/>
      <c r="M1813" s="121"/>
      <c r="N1813" s="121"/>
      <c r="O1813" s="121"/>
      <c r="P1813" s="121"/>
      <c r="Q1813" s="146"/>
      <c r="R1813" s="150"/>
      <c r="S1813" s="121"/>
      <c r="T1813" s="121"/>
      <c r="U1813" s="121"/>
      <c r="V1813" s="121"/>
      <c r="W1813" s="121"/>
      <c r="X1813" s="121"/>
      <c r="Y1813" s="121"/>
    </row>
    <row r="1814" ht="15.75" customHeight="1">
      <c r="A1814" s="118"/>
      <c r="B1814" s="119"/>
      <c r="C1814" s="151"/>
      <c r="D1814" s="149"/>
      <c r="E1814" s="120"/>
      <c r="F1814" s="120"/>
      <c r="G1814" s="120"/>
      <c r="H1814" s="121"/>
      <c r="I1814" s="121"/>
      <c r="J1814" s="146"/>
      <c r="K1814" s="150"/>
      <c r="L1814" s="121"/>
      <c r="M1814" s="121"/>
      <c r="N1814" s="121"/>
      <c r="O1814" s="121"/>
      <c r="P1814" s="121"/>
      <c r="Q1814" s="146"/>
      <c r="R1814" s="150"/>
      <c r="S1814" s="121"/>
      <c r="T1814" s="121"/>
      <c r="U1814" s="121"/>
      <c r="V1814" s="121"/>
      <c r="W1814" s="121"/>
      <c r="X1814" s="121"/>
      <c r="Y1814" s="121"/>
    </row>
    <row r="1815" ht="15.75" customHeight="1">
      <c r="A1815" s="118"/>
      <c r="B1815" s="119"/>
      <c r="C1815" s="151"/>
      <c r="D1815" s="149"/>
      <c r="E1815" s="120"/>
      <c r="F1815" s="120"/>
      <c r="G1815" s="120"/>
      <c r="H1815" s="121"/>
      <c r="I1815" s="121"/>
      <c r="J1815" s="146"/>
      <c r="K1815" s="150"/>
      <c r="L1815" s="121"/>
      <c r="M1815" s="121"/>
      <c r="N1815" s="121"/>
      <c r="O1815" s="121"/>
      <c r="P1815" s="121"/>
      <c r="Q1815" s="146"/>
      <c r="R1815" s="150"/>
      <c r="S1815" s="121"/>
      <c r="T1815" s="121"/>
      <c r="U1815" s="121"/>
      <c r="V1815" s="121"/>
      <c r="W1815" s="121"/>
      <c r="X1815" s="121"/>
      <c r="Y1815" s="121"/>
    </row>
    <row r="1816" ht="15.75" customHeight="1">
      <c r="A1816" s="118"/>
      <c r="B1816" s="119"/>
      <c r="C1816" s="151"/>
      <c r="D1816" s="149"/>
      <c r="E1816" s="145"/>
      <c r="F1816" s="145"/>
      <c r="G1816" s="145"/>
      <c r="H1816" s="121"/>
      <c r="I1816" s="121"/>
      <c r="J1816" s="146"/>
      <c r="K1816" s="150"/>
      <c r="L1816" s="146"/>
      <c r="M1816" s="146"/>
      <c r="N1816" s="146"/>
      <c r="O1816" s="121"/>
      <c r="P1816" s="121"/>
      <c r="Q1816" s="146"/>
      <c r="R1816" s="150"/>
      <c r="S1816" s="146"/>
      <c r="T1816" s="146"/>
      <c r="U1816" s="146"/>
      <c r="V1816" s="121"/>
      <c r="W1816" s="121"/>
      <c r="X1816" s="121"/>
      <c r="Y1816" s="121"/>
    </row>
    <row r="1817" ht="15.75" customHeight="1">
      <c r="A1817" s="118"/>
      <c r="B1817" s="147"/>
      <c r="C1817" s="151"/>
      <c r="D1817" s="149"/>
      <c r="E1817" s="145"/>
      <c r="F1817" s="120"/>
      <c r="G1817" s="120"/>
      <c r="H1817" s="121"/>
      <c r="I1817" s="146"/>
      <c r="J1817" s="146"/>
      <c r="K1817" s="150"/>
      <c r="L1817" s="146"/>
      <c r="M1817" s="121"/>
      <c r="N1817" s="121"/>
      <c r="O1817" s="121"/>
      <c r="P1817" s="146"/>
      <c r="Q1817" s="146"/>
      <c r="R1817" s="150"/>
      <c r="S1817" s="146"/>
      <c r="T1817" s="121"/>
      <c r="U1817" s="121"/>
      <c r="V1817" s="121"/>
      <c r="W1817" s="121"/>
      <c r="X1817" s="121"/>
      <c r="Y1817" s="121"/>
    </row>
    <row r="1818" ht="15.75" customHeight="1">
      <c r="A1818" s="118"/>
      <c r="B1818" s="119"/>
      <c r="C1818" s="151"/>
      <c r="D1818" s="149"/>
      <c r="E1818" s="120"/>
      <c r="F1818" s="120"/>
      <c r="G1818" s="120"/>
      <c r="H1818" s="121"/>
      <c r="I1818" s="121"/>
      <c r="J1818" s="146"/>
      <c r="K1818" s="150"/>
      <c r="L1818" s="121"/>
      <c r="M1818" s="121"/>
      <c r="N1818" s="121"/>
      <c r="O1818" s="121"/>
      <c r="P1818" s="121"/>
      <c r="Q1818" s="146"/>
      <c r="R1818" s="150"/>
      <c r="S1818" s="121"/>
      <c r="T1818" s="121"/>
      <c r="U1818" s="121"/>
      <c r="V1818" s="121"/>
      <c r="W1818" s="121"/>
      <c r="X1818" s="121"/>
      <c r="Y1818" s="121"/>
    </row>
    <row r="1819" ht="15.75" customHeight="1">
      <c r="A1819" s="118"/>
      <c r="B1819" s="119"/>
      <c r="C1819" s="151"/>
      <c r="D1819" s="149"/>
      <c r="E1819" s="120"/>
      <c r="F1819" s="120"/>
      <c r="G1819" s="120"/>
      <c r="H1819" s="121"/>
      <c r="I1819" s="121"/>
      <c r="J1819" s="146"/>
      <c r="K1819" s="150"/>
      <c r="L1819" s="121"/>
      <c r="M1819" s="121"/>
      <c r="N1819" s="121"/>
      <c r="O1819" s="121"/>
      <c r="P1819" s="121"/>
      <c r="Q1819" s="146"/>
      <c r="R1819" s="150"/>
      <c r="S1819" s="121"/>
      <c r="T1819" s="121"/>
      <c r="U1819" s="121"/>
      <c r="V1819" s="121"/>
      <c r="W1819" s="121"/>
      <c r="X1819" s="121"/>
      <c r="Y1819" s="121"/>
    </row>
    <row r="1820" ht="15.75" customHeight="1">
      <c r="A1820" s="118"/>
      <c r="B1820" s="119"/>
      <c r="C1820" s="151"/>
      <c r="D1820" s="149"/>
      <c r="E1820" s="120"/>
      <c r="F1820" s="120"/>
      <c r="G1820" s="120"/>
      <c r="H1820" s="121"/>
      <c r="I1820" s="121"/>
      <c r="J1820" s="146"/>
      <c r="K1820" s="150"/>
      <c r="L1820" s="121"/>
      <c r="M1820" s="121"/>
      <c r="N1820" s="121"/>
      <c r="O1820" s="121"/>
      <c r="P1820" s="121"/>
      <c r="Q1820" s="146"/>
      <c r="R1820" s="150"/>
      <c r="S1820" s="121"/>
      <c r="T1820" s="121"/>
      <c r="U1820" s="121"/>
      <c r="V1820" s="121"/>
      <c r="W1820" s="121"/>
      <c r="X1820" s="121"/>
      <c r="Y1820" s="121"/>
    </row>
    <row r="1821" ht="15.75" customHeight="1">
      <c r="A1821" s="118"/>
      <c r="B1821" s="119"/>
      <c r="C1821" s="151"/>
      <c r="D1821" s="149"/>
      <c r="E1821" s="120"/>
      <c r="F1821" s="120"/>
      <c r="G1821" s="120"/>
      <c r="H1821" s="121"/>
      <c r="I1821" s="121"/>
      <c r="J1821" s="146"/>
      <c r="K1821" s="150"/>
      <c r="L1821" s="121"/>
      <c r="M1821" s="121"/>
      <c r="N1821" s="121"/>
      <c r="O1821" s="121"/>
      <c r="P1821" s="121"/>
      <c r="Q1821" s="146"/>
      <c r="R1821" s="150"/>
      <c r="S1821" s="121"/>
      <c r="T1821" s="121"/>
      <c r="U1821" s="121"/>
      <c r="V1821" s="121"/>
      <c r="W1821" s="121"/>
      <c r="X1821" s="121"/>
      <c r="Y1821" s="121"/>
    </row>
    <row r="1822" ht="15.75" customHeight="1">
      <c r="A1822" s="118"/>
      <c r="B1822" s="119"/>
      <c r="C1822" s="151"/>
      <c r="D1822" s="149"/>
      <c r="E1822" s="120"/>
      <c r="F1822" s="120"/>
      <c r="G1822" s="120"/>
      <c r="H1822" s="121"/>
      <c r="I1822" s="121"/>
      <c r="J1822" s="146"/>
      <c r="K1822" s="150"/>
      <c r="L1822" s="121"/>
      <c r="M1822" s="121"/>
      <c r="N1822" s="121"/>
      <c r="O1822" s="121"/>
      <c r="P1822" s="121"/>
      <c r="Q1822" s="146"/>
      <c r="R1822" s="150"/>
      <c r="S1822" s="121"/>
      <c r="T1822" s="121"/>
      <c r="U1822" s="121"/>
      <c r="V1822" s="121"/>
      <c r="W1822" s="121"/>
      <c r="X1822" s="121"/>
      <c r="Y1822" s="121"/>
    </row>
    <row r="1823" ht="15.75" customHeight="1">
      <c r="A1823" s="118"/>
      <c r="B1823" s="119"/>
      <c r="C1823" s="151"/>
      <c r="D1823" s="149"/>
      <c r="E1823" s="120"/>
      <c r="F1823" s="120"/>
      <c r="G1823" s="120"/>
      <c r="H1823" s="121"/>
      <c r="I1823" s="121"/>
      <c r="J1823" s="146"/>
      <c r="K1823" s="150"/>
      <c r="L1823" s="121"/>
      <c r="M1823" s="121"/>
      <c r="N1823" s="121"/>
      <c r="O1823" s="121"/>
      <c r="P1823" s="121"/>
      <c r="Q1823" s="146"/>
      <c r="R1823" s="150"/>
      <c r="S1823" s="121"/>
      <c r="T1823" s="121"/>
      <c r="U1823" s="121"/>
      <c r="V1823" s="121"/>
      <c r="W1823" s="121"/>
      <c r="X1823" s="121"/>
      <c r="Y1823" s="121"/>
    </row>
    <row r="1824" ht="15.75" customHeight="1">
      <c r="A1824" s="118"/>
      <c r="B1824" s="119"/>
      <c r="C1824" s="151"/>
      <c r="D1824" s="149"/>
      <c r="E1824" s="120"/>
      <c r="F1824" s="120"/>
      <c r="G1824" s="120"/>
      <c r="H1824" s="121"/>
      <c r="I1824" s="121"/>
      <c r="J1824" s="146"/>
      <c r="K1824" s="150"/>
      <c r="L1824" s="121"/>
      <c r="M1824" s="121"/>
      <c r="N1824" s="121"/>
      <c r="O1824" s="121"/>
      <c r="P1824" s="121"/>
      <c r="Q1824" s="146"/>
      <c r="R1824" s="150"/>
      <c r="S1824" s="121"/>
      <c r="T1824" s="121"/>
      <c r="U1824" s="121"/>
      <c r="V1824" s="121"/>
      <c r="W1824" s="121"/>
      <c r="X1824" s="121"/>
      <c r="Y1824" s="121"/>
    </row>
    <row r="1825" ht="15.75" customHeight="1">
      <c r="A1825" s="118"/>
      <c r="B1825" s="119"/>
      <c r="C1825" s="151"/>
      <c r="D1825" s="149"/>
      <c r="E1825" s="120"/>
      <c r="F1825" s="120"/>
      <c r="G1825" s="120"/>
      <c r="H1825" s="121"/>
      <c r="I1825" s="121"/>
      <c r="J1825" s="146"/>
      <c r="K1825" s="150"/>
      <c r="L1825" s="121"/>
      <c r="M1825" s="121"/>
      <c r="N1825" s="121"/>
      <c r="O1825" s="121"/>
      <c r="P1825" s="121"/>
      <c r="Q1825" s="146"/>
      <c r="R1825" s="150"/>
      <c r="S1825" s="121"/>
      <c r="T1825" s="121"/>
      <c r="U1825" s="121"/>
      <c r="V1825" s="121"/>
      <c r="W1825" s="121"/>
      <c r="X1825" s="121"/>
      <c r="Y1825" s="121"/>
    </row>
    <row r="1826" ht="15.75" customHeight="1">
      <c r="A1826" s="118"/>
      <c r="B1826" s="119"/>
      <c r="C1826" s="143"/>
      <c r="D1826" s="152"/>
      <c r="E1826" s="120"/>
      <c r="F1826" s="120"/>
      <c r="G1826" s="120"/>
      <c r="H1826" s="121"/>
      <c r="I1826" s="121"/>
      <c r="J1826" s="121"/>
      <c r="K1826" s="153"/>
      <c r="L1826" s="121"/>
      <c r="M1826" s="121"/>
      <c r="N1826" s="121"/>
      <c r="O1826" s="121"/>
      <c r="P1826" s="121"/>
      <c r="Q1826" s="121"/>
      <c r="R1826" s="153"/>
      <c r="S1826" s="121"/>
      <c r="T1826" s="121"/>
      <c r="U1826" s="121"/>
      <c r="V1826" s="121"/>
      <c r="W1826" s="121"/>
      <c r="X1826" s="121"/>
      <c r="Y1826" s="121"/>
    </row>
    <row r="1827" ht="15.75" customHeight="1">
      <c r="A1827" s="118"/>
      <c r="B1827" s="119"/>
      <c r="C1827" s="143"/>
      <c r="D1827" s="149"/>
      <c r="E1827" s="120"/>
      <c r="F1827" s="120"/>
      <c r="G1827" s="120"/>
      <c r="H1827" s="121"/>
      <c r="I1827" s="121"/>
      <c r="J1827" s="121"/>
      <c r="K1827" s="150"/>
      <c r="L1827" s="121"/>
      <c r="M1827" s="121"/>
      <c r="N1827" s="121"/>
      <c r="O1827" s="121"/>
      <c r="P1827" s="121"/>
      <c r="Q1827" s="121"/>
      <c r="R1827" s="150"/>
      <c r="S1827" s="121"/>
      <c r="T1827" s="121"/>
      <c r="U1827" s="121"/>
      <c r="V1827" s="121"/>
      <c r="W1827" s="121"/>
      <c r="X1827" s="121"/>
      <c r="Y1827" s="121"/>
    </row>
    <row r="1828" ht="15.75" customHeight="1">
      <c r="A1828" s="118"/>
      <c r="B1828" s="119"/>
      <c r="C1828" s="143"/>
      <c r="D1828" s="149"/>
      <c r="E1828" s="120"/>
      <c r="F1828" s="120"/>
      <c r="G1828" s="120"/>
      <c r="H1828" s="121"/>
      <c r="I1828" s="121"/>
      <c r="J1828" s="121"/>
      <c r="K1828" s="150"/>
      <c r="L1828" s="121"/>
      <c r="M1828" s="121"/>
      <c r="N1828" s="121"/>
      <c r="O1828" s="121"/>
      <c r="P1828" s="121"/>
      <c r="Q1828" s="121"/>
      <c r="R1828" s="150"/>
      <c r="S1828" s="121"/>
      <c r="T1828" s="121"/>
      <c r="U1828" s="121"/>
      <c r="V1828" s="121"/>
      <c r="W1828" s="121"/>
      <c r="X1828" s="121"/>
      <c r="Y1828" s="121"/>
    </row>
    <row r="1829" ht="15.75" customHeight="1">
      <c r="A1829" s="118"/>
      <c r="B1829" s="119"/>
      <c r="C1829" s="143"/>
      <c r="D1829" s="149"/>
      <c r="E1829" s="120"/>
      <c r="F1829" s="120"/>
      <c r="G1829" s="120"/>
      <c r="H1829" s="121"/>
      <c r="I1829" s="121"/>
      <c r="J1829" s="121"/>
      <c r="K1829" s="150"/>
      <c r="L1829" s="121"/>
      <c r="M1829" s="121"/>
      <c r="N1829" s="121"/>
      <c r="O1829" s="121"/>
      <c r="P1829" s="121"/>
      <c r="Q1829" s="121"/>
      <c r="R1829" s="150"/>
      <c r="S1829" s="121"/>
      <c r="T1829" s="121"/>
      <c r="U1829" s="121"/>
      <c r="V1829" s="121"/>
      <c r="W1829" s="121"/>
      <c r="X1829" s="121"/>
      <c r="Y1829" s="121"/>
    </row>
    <row r="1830" ht="15.75" customHeight="1">
      <c r="A1830" s="118"/>
      <c r="B1830" s="119"/>
      <c r="C1830" s="143"/>
      <c r="D1830" s="149"/>
      <c r="E1830" s="120"/>
      <c r="F1830" s="120"/>
      <c r="G1830" s="120"/>
      <c r="H1830" s="121"/>
      <c r="I1830" s="121"/>
      <c r="J1830" s="121"/>
      <c r="K1830" s="150"/>
      <c r="L1830" s="121"/>
      <c r="M1830" s="121"/>
      <c r="N1830" s="121"/>
      <c r="O1830" s="121"/>
      <c r="P1830" s="121"/>
      <c r="Q1830" s="121"/>
      <c r="R1830" s="150"/>
      <c r="S1830" s="121"/>
      <c r="T1830" s="121"/>
      <c r="U1830" s="121"/>
      <c r="V1830" s="121"/>
      <c r="W1830" s="121"/>
      <c r="X1830" s="121"/>
      <c r="Y1830" s="121"/>
    </row>
    <row r="1831" ht="15.75" customHeight="1">
      <c r="A1831" s="118"/>
      <c r="B1831" s="119"/>
      <c r="C1831" s="143"/>
      <c r="D1831" s="149"/>
      <c r="E1831" s="120"/>
      <c r="F1831" s="120"/>
      <c r="G1831" s="120"/>
      <c r="H1831" s="121"/>
      <c r="I1831" s="121"/>
      <c r="J1831" s="121"/>
      <c r="K1831" s="150"/>
      <c r="L1831" s="121"/>
      <c r="M1831" s="121"/>
      <c r="N1831" s="121"/>
      <c r="O1831" s="121"/>
      <c r="P1831" s="121"/>
      <c r="Q1831" s="121"/>
      <c r="R1831" s="150"/>
      <c r="S1831" s="121"/>
      <c r="T1831" s="121"/>
      <c r="U1831" s="121"/>
      <c r="V1831" s="121"/>
      <c r="W1831" s="121"/>
      <c r="X1831" s="121"/>
      <c r="Y1831" s="121"/>
    </row>
    <row r="1832" ht="15.75" customHeight="1">
      <c r="A1832" s="118"/>
      <c r="B1832" s="119"/>
      <c r="C1832" s="143"/>
      <c r="D1832" s="149"/>
      <c r="E1832" s="120"/>
      <c r="F1832" s="120"/>
      <c r="G1832" s="120"/>
      <c r="H1832" s="121"/>
      <c r="I1832" s="121"/>
      <c r="J1832" s="121"/>
      <c r="K1832" s="150"/>
      <c r="L1832" s="121"/>
      <c r="M1832" s="121"/>
      <c r="N1832" s="121"/>
      <c r="O1832" s="121"/>
      <c r="P1832" s="121"/>
      <c r="Q1832" s="121"/>
      <c r="R1832" s="150"/>
      <c r="S1832" s="121"/>
      <c r="T1832" s="121"/>
      <c r="U1832" s="121"/>
      <c r="V1832" s="121"/>
      <c r="W1832" s="121"/>
      <c r="X1832" s="121"/>
      <c r="Y1832" s="121"/>
    </row>
    <row r="1833" ht="15.75" customHeight="1">
      <c r="A1833" s="118"/>
      <c r="B1833" s="119"/>
      <c r="C1833" s="143"/>
      <c r="D1833" s="149"/>
      <c r="E1833" s="120"/>
      <c r="F1833" s="120"/>
      <c r="G1833" s="120"/>
      <c r="H1833" s="121"/>
      <c r="I1833" s="121"/>
      <c r="J1833" s="121"/>
      <c r="K1833" s="150"/>
      <c r="L1833" s="121"/>
      <c r="M1833" s="121"/>
      <c r="N1833" s="121"/>
      <c r="O1833" s="121"/>
      <c r="P1833" s="121"/>
      <c r="Q1833" s="121"/>
      <c r="R1833" s="150"/>
      <c r="S1833" s="121"/>
      <c r="T1833" s="121"/>
      <c r="U1833" s="121"/>
      <c r="V1833" s="121"/>
      <c r="W1833" s="121"/>
      <c r="X1833" s="121"/>
      <c r="Y1833" s="121"/>
    </row>
    <row r="1834" ht="15.75" customHeight="1">
      <c r="A1834" s="118"/>
      <c r="B1834" s="119"/>
      <c r="C1834" s="143"/>
      <c r="D1834" s="149"/>
      <c r="E1834" s="120"/>
      <c r="F1834" s="120"/>
      <c r="G1834" s="120"/>
      <c r="H1834" s="121"/>
      <c r="I1834" s="121"/>
      <c r="J1834" s="121"/>
      <c r="K1834" s="150"/>
      <c r="L1834" s="121"/>
      <c r="M1834" s="121"/>
      <c r="N1834" s="121"/>
      <c r="O1834" s="121"/>
      <c r="P1834" s="121"/>
      <c r="Q1834" s="121"/>
      <c r="R1834" s="150"/>
      <c r="S1834" s="121"/>
      <c r="T1834" s="121"/>
      <c r="U1834" s="121"/>
      <c r="V1834" s="121"/>
      <c r="W1834" s="121"/>
      <c r="X1834" s="121"/>
      <c r="Y1834" s="121"/>
    </row>
    <row r="1835" ht="15.75" customHeight="1">
      <c r="A1835" s="118"/>
      <c r="B1835" s="119"/>
      <c r="C1835" s="143"/>
      <c r="D1835" s="149"/>
      <c r="E1835" s="120"/>
      <c r="F1835" s="120"/>
      <c r="G1835" s="120"/>
      <c r="H1835" s="121"/>
      <c r="I1835" s="121"/>
      <c r="J1835" s="121"/>
      <c r="K1835" s="150"/>
      <c r="L1835" s="121"/>
      <c r="M1835" s="121"/>
      <c r="N1835" s="121"/>
      <c r="O1835" s="121"/>
      <c r="P1835" s="121"/>
      <c r="Q1835" s="121"/>
      <c r="R1835" s="150"/>
      <c r="S1835" s="121"/>
      <c r="T1835" s="121"/>
      <c r="U1835" s="121"/>
      <c r="V1835" s="121"/>
      <c r="W1835" s="121"/>
      <c r="X1835" s="121"/>
      <c r="Y1835" s="121"/>
    </row>
    <row r="1836" ht="15.75" customHeight="1">
      <c r="A1836" s="118"/>
      <c r="B1836" s="119"/>
      <c r="C1836" s="148"/>
      <c r="D1836" s="149"/>
      <c r="E1836" s="120"/>
      <c r="F1836" s="120"/>
      <c r="G1836" s="120"/>
      <c r="H1836" s="121"/>
      <c r="I1836" s="121"/>
      <c r="J1836" s="150"/>
      <c r="K1836" s="150"/>
      <c r="L1836" s="121"/>
      <c r="M1836" s="121"/>
      <c r="N1836" s="121"/>
      <c r="O1836" s="121"/>
      <c r="P1836" s="121"/>
      <c r="Q1836" s="150"/>
      <c r="R1836" s="150"/>
      <c r="S1836" s="121"/>
      <c r="T1836" s="121"/>
      <c r="U1836" s="121"/>
      <c r="V1836" s="121"/>
      <c r="W1836" s="121"/>
      <c r="X1836" s="121"/>
      <c r="Y1836" s="121"/>
    </row>
    <row r="1837" ht="15.75" customHeight="1">
      <c r="A1837" s="118"/>
      <c r="B1837" s="119"/>
      <c r="C1837" s="143"/>
      <c r="D1837" s="149"/>
      <c r="E1837" s="120"/>
      <c r="F1837" s="120"/>
      <c r="G1837" s="120"/>
      <c r="H1837" s="121"/>
      <c r="I1837" s="121"/>
      <c r="J1837" s="121"/>
      <c r="K1837" s="150"/>
      <c r="L1837" s="121"/>
      <c r="M1837" s="121"/>
      <c r="N1837" s="121"/>
      <c r="O1837" s="121"/>
      <c r="P1837" s="121"/>
      <c r="Q1837" s="121"/>
      <c r="R1837" s="150"/>
      <c r="S1837" s="121"/>
      <c r="T1837" s="121"/>
      <c r="U1837" s="121"/>
      <c r="V1837" s="121"/>
      <c r="W1837" s="121"/>
      <c r="X1837" s="121"/>
      <c r="Y1837" s="121"/>
    </row>
    <row r="1838" ht="15.75" customHeight="1">
      <c r="A1838" s="118"/>
      <c r="B1838" s="119"/>
      <c r="C1838" s="143"/>
      <c r="D1838" s="149"/>
      <c r="E1838" s="120"/>
      <c r="F1838" s="120"/>
      <c r="G1838" s="120"/>
      <c r="H1838" s="121"/>
      <c r="I1838" s="121"/>
      <c r="J1838" s="121"/>
      <c r="K1838" s="150"/>
      <c r="L1838" s="121"/>
      <c r="M1838" s="121"/>
      <c r="N1838" s="121"/>
      <c r="O1838" s="121"/>
      <c r="P1838" s="121"/>
      <c r="Q1838" s="121"/>
      <c r="R1838" s="150"/>
      <c r="S1838" s="121"/>
      <c r="T1838" s="121"/>
      <c r="U1838" s="121"/>
      <c r="V1838" s="121"/>
      <c r="W1838" s="121"/>
      <c r="X1838" s="121"/>
      <c r="Y1838" s="121"/>
    </row>
    <row r="1839" ht="15.75" customHeight="1">
      <c r="A1839" s="118"/>
      <c r="B1839" s="119"/>
      <c r="C1839" s="143"/>
      <c r="D1839" s="149"/>
      <c r="E1839" s="145"/>
      <c r="F1839" s="145"/>
      <c r="G1839" s="145"/>
      <c r="H1839" s="121"/>
      <c r="I1839" s="121"/>
      <c r="J1839" s="121"/>
      <c r="K1839" s="150"/>
      <c r="L1839" s="146"/>
      <c r="M1839" s="146"/>
      <c r="N1839" s="146"/>
      <c r="O1839" s="121"/>
      <c r="P1839" s="121"/>
      <c r="Q1839" s="121"/>
      <c r="R1839" s="150"/>
      <c r="S1839" s="146"/>
      <c r="T1839" s="146"/>
      <c r="U1839" s="146"/>
      <c r="V1839" s="121"/>
      <c r="W1839" s="121"/>
      <c r="X1839" s="121"/>
      <c r="Y1839" s="121"/>
    </row>
    <row r="1840" ht="15.75" customHeight="1">
      <c r="A1840" s="118"/>
      <c r="B1840" s="147"/>
      <c r="C1840" s="143"/>
      <c r="D1840" s="149"/>
      <c r="E1840" s="145"/>
      <c r="F1840" s="120"/>
      <c r="G1840" s="120"/>
      <c r="H1840" s="121"/>
      <c r="I1840" s="146"/>
      <c r="J1840" s="121"/>
      <c r="K1840" s="150"/>
      <c r="L1840" s="146"/>
      <c r="M1840" s="121"/>
      <c r="N1840" s="121"/>
      <c r="O1840" s="121"/>
      <c r="P1840" s="146"/>
      <c r="Q1840" s="121"/>
      <c r="R1840" s="150"/>
      <c r="S1840" s="146"/>
      <c r="T1840" s="121"/>
      <c r="U1840" s="121"/>
      <c r="V1840" s="121"/>
      <c r="W1840" s="121"/>
      <c r="X1840" s="121"/>
      <c r="Y1840" s="121"/>
    </row>
    <row r="1841" ht="15.75" customHeight="1">
      <c r="A1841" s="118"/>
      <c r="B1841" s="119"/>
      <c r="C1841" s="143"/>
      <c r="D1841" s="149"/>
      <c r="E1841" s="120"/>
      <c r="F1841" s="120"/>
      <c r="G1841" s="120"/>
      <c r="H1841" s="121"/>
      <c r="I1841" s="121"/>
      <c r="J1841" s="121"/>
      <c r="K1841" s="150"/>
      <c r="L1841" s="121"/>
      <c r="M1841" s="121"/>
      <c r="N1841" s="121"/>
      <c r="O1841" s="121"/>
      <c r="P1841" s="121"/>
      <c r="Q1841" s="121"/>
      <c r="R1841" s="150"/>
      <c r="S1841" s="121"/>
      <c r="T1841" s="121"/>
      <c r="U1841" s="121"/>
      <c r="V1841" s="121"/>
      <c r="W1841" s="121"/>
      <c r="X1841" s="121"/>
      <c r="Y1841" s="121"/>
    </row>
    <row r="1842" ht="15.75" customHeight="1">
      <c r="A1842" s="118"/>
      <c r="B1842" s="119"/>
      <c r="C1842" s="143"/>
      <c r="D1842" s="149"/>
      <c r="E1842" s="120"/>
      <c r="F1842" s="120"/>
      <c r="G1842" s="120"/>
      <c r="H1842" s="121"/>
      <c r="I1842" s="121"/>
      <c r="J1842" s="121"/>
      <c r="K1842" s="150"/>
      <c r="L1842" s="121"/>
      <c r="M1842" s="121"/>
      <c r="N1842" s="121"/>
      <c r="O1842" s="121"/>
      <c r="P1842" s="121"/>
      <c r="Q1842" s="121"/>
      <c r="R1842" s="150"/>
      <c r="S1842" s="121"/>
      <c r="T1842" s="121"/>
      <c r="U1842" s="121"/>
      <c r="V1842" s="121"/>
      <c r="W1842" s="121"/>
      <c r="X1842" s="121"/>
      <c r="Y1842" s="121"/>
    </row>
    <row r="1843" ht="15.75" customHeight="1">
      <c r="A1843" s="118"/>
      <c r="B1843" s="119"/>
      <c r="C1843" s="143"/>
      <c r="D1843" s="149"/>
      <c r="E1843" s="120"/>
      <c r="F1843" s="120"/>
      <c r="G1843" s="120"/>
      <c r="H1843" s="121"/>
      <c r="I1843" s="121"/>
      <c r="J1843" s="121"/>
      <c r="K1843" s="150"/>
      <c r="L1843" s="121"/>
      <c r="M1843" s="121"/>
      <c r="N1843" s="121"/>
      <c r="O1843" s="121"/>
      <c r="P1843" s="121"/>
      <c r="Q1843" s="121"/>
      <c r="R1843" s="150"/>
      <c r="S1843" s="121"/>
      <c r="T1843" s="121"/>
      <c r="U1843" s="121"/>
      <c r="V1843" s="121"/>
      <c r="W1843" s="121"/>
      <c r="X1843" s="121"/>
      <c r="Y1843" s="121"/>
    </row>
    <row r="1844" ht="15.75" customHeight="1">
      <c r="A1844" s="118"/>
      <c r="B1844" s="119"/>
      <c r="C1844" s="143"/>
      <c r="D1844" s="149"/>
      <c r="E1844" s="120"/>
      <c r="F1844" s="120"/>
      <c r="G1844" s="120"/>
      <c r="H1844" s="121"/>
      <c r="I1844" s="121"/>
      <c r="J1844" s="121"/>
      <c r="K1844" s="150"/>
      <c r="L1844" s="121"/>
      <c r="M1844" s="121"/>
      <c r="N1844" s="121"/>
      <c r="O1844" s="121"/>
      <c r="P1844" s="121"/>
      <c r="Q1844" s="121"/>
      <c r="R1844" s="150"/>
      <c r="S1844" s="121"/>
      <c r="T1844" s="121"/>
      <c r="U1844" s="121"/>
      <c r="V1844" s="121"/>
      <c r="W1844" s="121"/>
      <c r="X1844" s="121"/>
      <c r="Y1844" s="121"/>
    </row>
    <row r="1845" ht="15.75" customHeight="1">
      <c r="A1845" s="118"/>
      <c r="B1845" s="119"/>
      <c r="C1845" s="143"/>
      <c r="D1845" s="149"/>
      <c r="E1845" s="120"/>
      <c r="F1845" s="120"/>
      <c r="G1845" s="120"/>
      <c r="H1845" s="121"/>
      <c r="I1845" s="121"/>
      <c r="J1845" s="121"/>
      <c r="K1845" s="150"/>
      <c r="L1845" s="121"/>
      <c r="M1845" s="121"/>
      <c r="N1845" s="121"/>
      <c r="O1845" s="121"/>
      <c r="P1845" s="121"/>
      <c r="Q1845" s="121"/>
      <c r="R1845" s="150"/>
      <c r="S1845" s="121"/>
      <c r="T1845" s="121"/>
      <c r="U1845" s="121"/>
      <c r="V1845" s="121"/>
      <c r="W1845" s="121"/>
      <c r="X1845" s="121"/>
      <c r="Y1845" s="121"/>
    </row>
    <row r="1846" ht="15.75" customHeight="1">
      <c r="A1846" s="118"/>
      <c r="B1846" s="119"/>
      <c r="C1846" s="143"/>
      <c r="D1846" s="149"/>
      <c r="E1846" s="120"/>
      <c r="F1846" s="120"/>
      <c r="G1846" s="120"/>
      <c r="H1846" s="121"/>
      <c r="I1846" s="121"/>
      <c r="J1846" s="121"/>
      <c r="K1846" s="150"/>
      <c r="L1846" s="121"/>
      <c r="M1846" s="121"/>
      <c r="N1846" s="121"/>
      <c r="O1846" s="121"/>
      <c r="P1846" s="121"/>
      <c r="Q1846" s="121"/>
      <c r="R1846" s="150"/>
      <c r="S1846" s="121"/>
      <c r="T1846" s="121"/>
      <c r="U1846" s="121"/>
      <c r="V1846" s="121"/>
      <c r="W1846" s="121"/>
      <c r="X1846" s="121"/>
      <c r="Y1846" s="121"/>
    </row>
    <row r="1847" ht="15.75" customHeight="1">
      <c r="A1847" s="118"/>
      <c r="B1847" s="119"/>
      <c r="C1847" s="143"/>
      <c r="D1847" s="149"/>
      <c r="E1847" s="120"/>
      <c r="F1847" s="120"/>
      <c r="G1847" s="120"/>
      <c r="H1847" s="121"/>
      <c r="I1847" s="121"/>
      <c r="J1847" s="121"/>
      <c r="K1847" s="150"/>
      <c r="L1847" s="121"/>
      <c r="M1847" s="121"/>
      <c r="N1847" s="121"/>
      <c r="O1847" s="121"/>
      <c r="P1847" s="121"/>
      <c r="Q1847" s="121"/>
      <c r="R1847" s="150"/>
      <c r="S1847" s="121"/>
      <c r="T1847" s="121"/>
      <c r="U1847" s="121"/>
      <c r="V1847" s="121"/>
      <c r="W1847" s="121"/>
      <c r="X1847" s="121"/>
      <c r="Y1847" s="121"/>
    </row>
    <row r="1848" ht="15.75" customHeight="1">
      <c r="A1848" s="118"/>
      <c r="B1848" s="119"/>
      <c r="C1848" s="143"/>
      <c r="D1848" s="149"/>
      <c r="E1848" s="120"/>
      <c r="F1848" s="120"/>
      <c r="G1848" s="120"/>
      <c r="H1848" s="121"/>
      <c r="I1848" s="121"/>
      <c r="J1848" s="121"/>
      <c r="K1848" s="150"/>
      <c r="L1848" s="121"/>
      <c r="M1848" s="121"/>
      <c r="N1848" s="121"/>
      <c r="O1848" s="121"/>
      <c r="P1848" s="121"/>
      <c r="Q1848" s="121"/>
      <c r="R1848" s="150"/>
      <c r="S1848" s="121"/>
      <c r="T1848" s="121"/>
      <c r="U1848" s="121"/>
      <c r="V1848" s="121"/>
      <c r="W1848" s="121"/>
      <c r="X1848" s="121"/>
      <c r="Y1848" s="121"/>
    </row>
    <row r="1849" ht="15.75" customHeight="1">
      <c r="A1849" s="118"/>
      <c r="B1849" s="119"/>
      <c r="C1849" s="143"/>
      <c r="D1849" s="149"/>
      <c r="E1849" s="120"/>
      <c r="F1849" s="120"/>
      <c r="G1849" s="120"/>
      <c r="H1849" s="121"/>
      <c r="I1849" s="121"/>
      <c r="J1849" s="121"/>
      <c r="K1849" s="150"/>
      <c r="L1849" s="121"/>
      <c r="M1849" s="121"/>
      <c r="N1849" s="121"/>
      <c r="O1849" s="121"/>
      <c r="P1849" s="121"/>
      <c r="Q1849" s="121"/>
      <c r="R1849" s="150"/>
      <c r="S1849" s="121"/>
      <c r="T1849" s="121"/>
      <c r="U1849" s="121"/>
      <c r="V1849" s="121"/>
      <c r="W1849" s="121"/>
      <c r="X1849" s="121"/>
      <c r="Y1849" s="121"/>
    </row>
    <row r="1850" ht="15.75" customHeight="1">
      <c r="A1850" s="118"/>
      <c r="B1850" s="119"/>
      <c r="C1850" s="143"/>
      <c r="D1850" s="149"/>
      <c r="E1850" s="120"/>
      <c r="F1850" s="120"/>
      <c r="G1850" s="120"/>
      <c r="H1850" s="121"/>
      <c r="I1850" s="121"/>
      <c r="J1850" s="121"/>
      <c r="K1850" s="150"/>
      <c r="L1850" s="121"/>
      <c r="M1850" s="121"/>
      <c r="N1850" s="121"/>
      <c r="O1850" s="121"/>
      <c r="P1850" s="121"/>
      <c r="Q1850" s="121"/>
      <c r="R1850" s="150"/>
      <c r="S1850" s="121"/>
      <c r="T1850" s="121"/>
      <c r="U1850" s="121"/>
      <c r="V1850" s="121"/>
      <c r="W1850" s="121"/>
      <c r="X1850" s="121"/>
      <c r="Y1850" s="121"/>
    </row>
    <row r="1851" ht="15.75" customHeight="1">
      <c r="A1851" s="118"/>
      <c r="B1851" s="119"/>
      <c r="C1851" s="143"/>
      <c r="D1851" s="149"/>
      <c r="E1851" s="120"/>
      <c r="F1851" s="120"/>
      <c r="G1851" s="120"/>
      <c r="H1851" s="121"/>
      <c r="I1851" s="121"/>
      <c r="J1851" s="121"/>
      <c r="K1851" s="150"/>
      <c r="L1851" s="121"/>
      <c r="M1851" s="121"/>
      <c r="N1851" s="121"/>
      <c r="O1851" s="121"/>
      <c r="P1851" s="121"/>
      <c r="Q1851" s="121"/>
      <c r="R1851" s="150"/>
      <c r="S1851" s="121"/>
      <c r="T1851" s="121"/>
      <c r="U1851" s="121"/>
      <c r="V1851" s="121"/>
      <c r="W1851" s="121"/>
      <c r="X1851" s="121"/>
      <c r="Y1851" s="121"/>
    </row>
    <row r="1852" ht="15.75" customHeight="1">
      <c r="A1852" s="118"/>
      <c r="B1852" s="119"/>
      <c r="C1852" s="143"/>
      <c r="D1852" s="149"/>
      <c r="E1852" s="120"/>
      <c r="F1852" s="120"/>
      <c r="G1852" s="120"/>
      <c r="H1852" s="121"/>
      <c r="I1852" s="121"/>
      <c r="J1852" s="121"/>
      <c r="K1852" s="150"/>
      <c r="L1852" s="121"/>
      <c r="M1852" s="121"/>
      <c r="N1852" s="121"/>
      <c r="O1852" s="121"/>
      <c r="P1852" s="121"/>
      <c r="Q1852" s="121"/>
      <c r="R1852" s="150"/>
      <c r="S1852" s="121"/>
      <c r="T1852" s="121"/>
      <c r="U1852" s="121"/>
      <c r="V1852" s="121"/>
      <c r="W1852" s="121"/>
      <c r="X1852" s="121"/>
      <c r="Y1852" s="121"/>
    </row>
    <row r="1853" ht="15.75" customHeight="1">
      <c r="A1853" s="118"/>
      <c r="B1853" s="119"/>
      <c r="C1853" s="143"/>
      <c r="D1853" s="149"/>
      <c r="E1853" s="120"/>
      <c r="F1853" s="120"/>
      <c r="G1853" s="120"/>
      <c r="H1853" s="121"/>
      <c r="I1853" s="121"/>
      <c r="J1853" s="121"/>
      <c r="K1853" s="150"/>
      <c r="L1853" s="121"/>
      <c r="M1853" s="121"/>
      <c r="N1853" s="121"/>
      <c r="O1853" s="121"/>
      <c r="P1853" s="121"/>
      <c r="Q1853" s="121"/>
      <c r="R1853" s="150"/>
      <c r="S1853" s="121"/>
      <c r="T1853" s="121"/>
      <c r="U1853" s="121"/>
      <c r="V1853" s="121"/>
      <c r="W1853" s="121"/>
      <c r="X1853" s="121"/>
      <c r="Y1853" s="121"/>
    </row>
    <row r="1854" ht="15.75" customHeight="1">
      <c r="A1854" s="118"/>
      <c r="B1854" s="119"/>
      <c r="C1854" s="143"/>
      <c r="D1854" s="149"/>
      <c r="E1854" s="120"/>
      <c r="F1854" s="120"/>
      <c r="G1854" s="120"/>
      <c r="H1854" s="121"/>
      <c r="I1854" s="121"/>
      <c r="J1854" s="121"/>
      <c r="K1854" s="150"/>
      <c r="L1854" s="121"/>
      <c r="M1854" s="121"/>
      <c r="N1854" s="121"/>
      <c r="O1854" s="121"/>
      <c r="P1854" s="121"/>
      <c r="Q1854" s="121"/>
      <c r="R1854" s="150"/>
      <c r="S1854" s="121"/>
      <c r="T1854" s="121"/>
      <c r="U1854" s="121"/>
      <c r="V1854" s="121"/>
      <c r="W1854" s="121"/>
      <c r="X1854" s="121"/>
      <c r="Y1854" s="121"/>
    </row>
    <row r="1855" ht="15.75" customHeight="1">
      <c r="A1855" s="118"/>
      <c r="B1855" s="119"/>
      <c r="C1855" s="143"/>
      <c r="D1855" s="149"/>
      <c r="E1855" s="120"/>
      <c r="F1855" s="120"/>
      <c r="G1855" s="120"/>
      <c r="H1855" s="121"/>
      <c r="I1855" s="121"/>
      <c r="J1855" s="121"/>
      <c r="K1855" s="150"/>
      <c r="L1855" s="121"/>
      <c r="M1855" s="121"/>
      <c r="N1855" s="121"/>
      <c r="O1855" s="121"/>
      <c r="P1855" s="121"/>
      <c r="Q1855" s="121"/>
      <c r="R1855" s="150"/>
      <c r="S1855" s="121"/>
      <c r="T1855" s="121"/>
      <c r="U1855" s="121"/>
      <c r="V1855" s="121"/>
      <c r="W1855" s="121"/>
      <c r="X1855" s="121"/>
      <c r="Y1855" s="121"/>
    </row>
    <row r="1856" ht="15.75" customHeight="1">
      <c r="A1856" s="118"/>
      <c r="B1856" s="119"/>
      <c r="C1856" s="143"/>
      <c r="D1856" s="149"/>
      <c r="E1856" s="120"/>
      <c r="F1856" s="120"/>
      <c r="G1856" s="120"/>
      <c r="H1856" s="121"/>
      <c r="I1856" s="121"/>
      <c r="J1856" s="121"/>
      <c r="K1856" s="150"/>
      <c r="L1856" s="121"/>
      <c r="M1856" s="121"/>
      <c r="N1856" s="121"/>
      <c r="O1856" s="121"/>
      <c r="P1856" s="121"/>
      <c r="Q1856" s="121"/>
      <c r="R1856" s="150"/>
      <c r="S1856" s="121"/>
      <c r="T1856" s="121"/>
      <c r="U1856" s="121"/>
      <c r="V1856" s="121"/>
      <c r="W1856" s="121"/>
      <c r="X1856" s="121"/>
      <c r="Y1856" s="121"/>
    </row>
    <row r="1857" ht="15.75" customHeight="1">
      <c r="A1857" s="118"/>
      <c r="B1857" s="119"/>
      <c r="C1857" s="143"/>
      <c r="D1857" s="149"/>
      <c r="E1857" s="120"/>
      <c r="F1857" s="120"/>
      <c r="G1857" s="120"/>
      <c r="H1857" s="121"/>
      <c r="I1857" s="121"/>
      <c r="J1857" s="121"/>
      <c r="K1857" s="150"/>
      <c r="L1857" s="121"/>
      <c r="M1857" s="121"/>
      <c r="N1857" s="121"/>
      <c r="O1857" s="121"/>
      <c r="P1857" s="121"/>
      <c r="Q1857" s="121"/>
      <c r="R1857" s="150"/>
      <c r="S1857" s="121"/>
      <c r="T1857" s="121"/>
      <c r="U1857" s="121"/>
      <c r="V1857" s="121"/>
      <c r="W1857" s="121"/>
      <c r="X1857" s="121"/>
      <c r="Y1857" s="121"/>
    </row>
    <row r="1858" ht="15.75" customHeight="1">
      <c r="A1858" s="118"/>
      <c r="B1858" s="119"/>
      <c r="C1858" s="143"/>
      <c r="D1858" s="149"/>
      <c r="E1858" s="120"/>
      <c r="F1858" s="120"/>
      <c r="G1858" s="120"/>
      <c r="H1858" s="121"/>
      <c r="I1858" s="121"/>
      <c r="J1858" s="121"/>
      <c r="K1858" s="150"/>
      <c r="L1858" s="121"/>
      <c r="M1858" s="121"/>
      <c r="N1858" s="121"/>
      <c r="O1858" s="121"/>
      <c r="P1858" s="121"/>
      <c r="Q1858" s="121"/>
      <c r="R1858" s="150"/>
      <c r="S1858" s="121"/>
      <c r="T1858" s="121"/>
      <c r="U1858" s="121"/>
      <c r="V1858" s="121"/>
      <c r="W1858" s="121"/>
      <c r="X1858" s="121"/>
      <c r="Y1858" s="121"/>
    </row>
    <row r="1859" ht="15.75" customHeight="1">
      <c r="A1859" s="118"/>
      <c r="B1859" s="119"/>
      <c r="C1859" s="143"/>
      <c r="D1859" s="149"/>
      <c r="E1859" s="120"/>
      <c r="F1859" s="120"/>
      <c r="G1859" s="120"/>
      <c r="H1859" s="121"/>
      <c r="I1859" s="121"/>
      <c r="J1859" s="121"/>
      <c r="K1859" s="150"/>
      <c r="L1859" s="121"/>
      <c r="M1859" s="121"/>
      <c r="N1859" s="121"/>
      <c r="O1859" s="121"/>
      <c r="P1859" s="121"/>
      <c r="Q1859" s="121"/>
      <c r="R1859" s="150"/>
      <c r="S1859" s="121"/>
      <c r="T1859" s="121"/>
      <c r="U1859" s="121"/>
      <c r="V1859" s="121"/>
      <c r="W1859" s="121"/>
      <c r="X1859" s="121"/>
      <c r="Y1859" s="121"/>
    </row>
    <row r="1860" ht="15.75" customHeight="1">
      <c r="A1860" s="118"/>
      <c r="B1860" s="119"/>
      <c r="C1860" s="143"/>
      <c r="D1860" s="149"/>
      <c r="E1860" s="120"/>
      <c r="F1860" s="120"/>
      <c r="G1860" s="120"/>
      <c r="H1860" s="121"/>
      <c r="I1860" s="121"/>
      <c r="J1860" s="121"/>
      <c r="K1860" s="150"/>
      <c r="L1860" s="121"/>
      <c r="M1860" s="121"/>
      <c r="N1860" s="121"/>
      <c r="O1860" s="121"/>
      <c r="P1860" s="121"/>
      <c r="Q1860" s="121"/>
      <c r="R1860" s="150"/>
      <c r="S1860" s="121"/>
      <c r="T1860" s="121"/>
      <c r="U1860" s="121"/>
      <c r="V1860" s="121"/>
      <c r="W1860" s="121"/>
      <c r="X1860" s="121"/>
      <c r="Y1860" s="121"/>
    </row>
    <row r="1861" ht="15.75" customHeight="1">
      <c r="A1861" s="118"/>
      <c r="B1861" s="119"/>
      <c r="C1861" s="143"/>
      <c r="D1861" s="149"/>
      <c r="E1861" s="120"/>
      <c r="F1861" s="120"/>
      <c r="G1861" s="120"/>
      <c r="H1861" s="121"/>
      <c r="I1861" s="121"/>
      <c r="J1861" s="121"/>
      <c r="K1861" s="150"/>
      <c r="L1861" s="121"/>
      <c r="M1861" s="121"/>
      <c r="N1861" s="121"/>
      <c r="O1861" s="121"/>
      <c r="P1861" s="121"/>
      <c r="Q1861" s="121"/>
      <c r="R1861" s="150"/>
      <c r="S1861" s="121"/>
      <c r="T1861" s="121"/>
      <c r="U1861" s="121"/>
      <c r="V1861" s="121"/>
      <c r="W1861" s="121"/>
      <c r="X1861" s="121"/>
      <c r="Y1861" s="121"/>
    </row>
    <row r="1862" ht="15.75" customHeight="1">
      <c r="A1862" s="118"/>
      <c r="B1862" s="119"/>
      <c r="C1862" s="143"/>
      <c r="D1862" s="149"/>
      <c r="E1862" s="120"/>
      <c r="F1862" s="120"/>
      <c r="G1862" s="120"/>
      <c r="H1862" s="121"/>
      <c r="I1862" s="121"/>
      <c r="J1862" s="121"/>
      <c r="K1862" s="150"/>
      <c r="L1862" s="121"/>
      <c r="M1862" s="121"/>
      <c r="N1862" s="121"/>
      <c r="O1862" s="121"/>
      <c r="P1862" s="121"/>
      <c r="Q1862" s="121"/>
      <c r="R1862" s="150"/>
      <c r="S1862" s="121"/>
      <c r="T1862" s="121"/>
      <c r="U1862" s="121"/>
      <c r="V1862" s="121"/>
      <c r="W1862" s="121"/>
      <c r="X1862" s="121"/>
      <c r="Y1862" s="121"/>
    </row>
    <row r="1863" ht="15.75" customHeight="1">
      <c r="A1863" s="118"/>
      <c r="B1863" s="119"/>
      <c r="C1863" s="143"/>
      <c r="D1863" s="149"/>
      <c r="E1863" s="120"/>
      <c r="F1863" s="120"/>
      <c r="G1863" s="120"/>
      <c r="H1863" s="121"/>
      <c r="I1863" s="121"/>
      <c r="J1863" s="121"/>
      <c r="K1863" s="150"/>
      <c r="L1863" s="121"/>
      <c r="M1863" s="121"/>
      <c r="N1863" s="121"/>
      <c r="O1863" s="121"/>
      <c r="P1863" s="121"/>
      <c r="Q1863" s="121"/>
      <c r="R1863" s="150"/>
      <c r="S1863" s="121"/>
      <c r="T1863" s="121"/>
      <c r="U1863" s="121"/>
      <c r="V1863" s="121"/>
      <c r="W1863" s="121"/>
      <c r="X1863" s="121"/>
      <c r="Y1863" s="121"/>
    </row>
    <row r="1864" ht="15.75" customHeight="1">
      <c r="A1864" s="118"/>
      <c r="B1864" s="119"/>
      <c r="C1864" s="143"/>
      <c r="D1864" s="149"/>
      <c r="E1864" s="120"/>
      <c r="F1864" s="120"/>
      <c r="G1864" s="120"/>
      <c r="H1864" s="121"/>
      <c r="I1864" s="121"/>
      <c r="J1864" s="121"/>
      <c r="K1864" s="150"/>
      <c r="L1864" s="121"/>
      <c r="M1864" s="121"/>
      <c r="N1864" s="121"/>
      <c r="O1864" s="121"/>
      <c r="P1864" s="121"/>
      <c r="Q1864" s="121"/>
      <c r="R1864" s="150"/>
      <c r="S1864" s="121"/>
      <c r="T1864" s="121"/>
      <c r="U1864" s="121"/>
      <c r="V1864" s="121"/>
      <c r="W1864" s="121"/>
      <c r="X1864" s="121"/>
      <c r="Y1864" s="121"/>
    </row>
    <row r="1865" ht="15.75" customHeight="1">
      <c r="A1865" s="118"/>
      <c r="B1865" s="119"/>
      <c r="C1865" s="143"/>
      <c r="D1865" s="149"/>
      <c r="E1865" s="120"/>
      <c r="F1865" s="120"/>
      <c r="G1865" s="120"/>
      <c r="H1865" s="121"/>
      <c r="I1865" s="121"/>
      <c r="J1865" s="121"/>
      <c r="K1865" s="150"/>
      <c r="L1865" s="121"/>
      <c r="M1865" s="121"/>
      <c r="N1865" s="121"/>
      <c r="O1865" s="121"/>
      <c r="P1865" s="121"/>
      <c r="Q1865" s="121"/>
      <c r="R1865" s="150"/>
      <c r="S1865" s="121"/>
      <c r="T1865" s="121"/>
      <c r="U1865" s="121"/>
      <c r="V1865" s="121"/>
      <c r="W1865" s="121"/>
      <c r="X1865" s="121"/>
      <c r="Y1865" s="121"/>
    </row>
    <row r="1866" ht="15.75" customHeight="1">
      <c r="A1866" s="118"/>
      <c r="B1866" s="119"/>
      <c r="C1866" s="143"/>
      <c r="D1866" s="149"/>
      <c r="E1866" s="120"/>
      <c r="F1866" s="120"/>
      <c r="G1866" s="120"/>
      <c r="H1866" s="121"/>
      <c r="I1866" s="121"/>
      <c r="J1866" s="121"/>
      <c r="K1866" s="150"/>
      <c r="L1866" s="121"/>
      <c r="M1866" s="121"/>
      <c r="N1866" s="121"/>
      <c r="O1866" s="121"/>
      <c r="P1866" s="121"/>
      <c r="Q1866" s="121"/>
      <c r="R1866" s="150"/>
      <c r="S1866" s="121"/>
      <c r="T1866" s="121"/>
      <c r="U1866" s="121"/>
      <c r="V1866" s="121"/>
      <c r="W1866" s="121"/>
      <c r="X1866" s="121"/>
      <c r="Y1866" s="121"/>
    </row>
    <row r="1867" ht="15.75" customHeight="1">
      <c r="A1867" s="118"/>
      <c r="B1867" s="119"/>
      <c r="C1867" s="143"/>
      <c r="D1867" s="149"/>
      <c r="E1867" s="120"/>
      <c r="F1867" s="120"/>
      <c r="G1867" s="120"/>
      <c r="H1867" s="121"/>
      <c r="I1867" s="121"/>
      <c r="J1867" s="121"/>
      <c r="K1867" s="150"/>
      <c r="L1867" s="121"/>
      <c r="M1867" s="121"/>
      <c r="N1867" s="121"/>
      <c r="O1867" s="121"/>
      <c r="P1867" s="121"/>
      <c r="Q1867" s="121"/>
      <c r="R1867" s="150"/>
      <c r="S1867" s="121"/>
      <c r="T1867" s="121"/>
      <c r="U1867" s="121"/>
      <c r="V1867" s="121"/>
      <c r="W1867" s="121"/>
      <c r="X1867" s="121"/>
      <c r="Y1867" s="121"/>
    </row>
    <row r="1868" ht="15.75" customHeight="1">
      <c r="A1868" s="118"/>
      <c r="B1868" s="119"/>
      <c r="C1868" s="143"/>
      <c r="D1868" s="149"/>
      <c r="E1868" s="120"/>
      <c r="F1868" s="120"/>
      <c r="G1868" s="120"/>
      <c r="H1868" s="121"/>
      <c r="I1868" s="121"/>
      <c r="J1868" s="121"/>
      <c r="K1868" s="150"/>
      <c r="L1868" s="121"/>
      <c r="M1868" s="121"/>
      <c r="N1868" s="121"/>
      <c r="O1868" s="121"/>
      <c r="P1868" s="121"/>
      <c r="Q1868" s="121"/>
      <c r="R1868" s="150"/>
      <c r="S1868" s="121"/>
      <c r="T1868" s="121"/>
      <c r="U1868" s="121"/>
      <c r="V1868" s="121"/>
      <c r="W1868" s="121"/>
      <c r="X1868" s="121"/>
      <c r="Y1868" s="121"/>
    </row>
    <row r="1869" ht="15.75" customHeight="1">
      <c r="A1869" s="118"/>
      <c r="B1869" s="119"/>
      <c r="C1869" s="143"/>
      <c r="D1869" s="149"/>
      <c r="E1869" s="120"/>
      <c r="F1869" s="120"/>
      <c r="G1869" s="120"/>
      <c r="H1869" s="121"/>
      <c r="I1869" s="121"/>
      <c r="J1869" s="121"/>
      <c r="K1869" s="150"/>
      <c r="L1869" s="121"/>
      <c r="M1869" s="121"/>
      <c r="N1869" s="121"/>
      <c r="O1869" s="121"/>
      <c r="P1869" s="121"/>
      <c r="Q1869" s="121"/>
      <c r="R1869" s="150"/>
      <c r="S1869" s="121"/>
      <c r="T1869" s="121"/>
      <c r="U1869" s="121"/>
      <c r="V1869" s="121"/>
      <c r="W1869" s="121"/>
      <c r="X1869" s="121"/>
      <c r="Y1869" s="121"/>
    </row>
    <row r="1870" ht="15.75" customHeight="1">
      <c r="A1870" s="118"/>
      <c r="B1870" s="119"/>
      <c r="C1870" s="143"/>
      <c r="D1870" s="149"/>
      <c r="E1870" s="120"/>
      <c r="F1870" s="120"/>
      <c r="G1870" s="120"/>
      <c r="H1870" s="121"/>
      <c r="I1870" s="121"/>
      <c r="J1870" s="121"/>
      <c r="K1870" s="150"/>
      <c r="L1870" s="121"/>
      <c r="M1870" s="121"/>
      <c r="N1870" s="121"/>
      <c r="O1870" s="121"/>
      <c r="P1870" s="121"/>
      <c r="Q1870" s="121"/>
      <c r="R1870" s="150"/>
      <c r="S1870" s="121"/>
      <c r="T1870" s="121"/>
      <c r="U1870" s="121"/>
      <c r="V1870" s="121"/>
      <c r="W1870" s="121"/>
      <c r="X1870" s="121"/>
      <c r="Y1870" s="121"/>
    </row>
    <row r="1871" ht="15.75" customHeight="1">
      <c r="A1871" s="118"/>
      <c r="B1871" s="119"/>
      <c r="C1871" s="143"/>
      <c r="D1871" s="149"/>
      <c r="E1871" s="120"/>
      <c r="F1871" s="120"/>
      <c r="G1871" s="120"/>
      <c r="H1871" s="121"/>
      <c r="I1871" s="121"/>
      <c r="J1871" s="121"/>
      <c r="K1871" s="150"/>
      <c r="L1871" s="121"/>
      <c r="M1871" s="121"/>
      <c r="N1871" s="121"/>
      <c r="O1871" s="121"/>
      <c r="P1871" s="121"/>
      <c r="Q1871" s="121"/>
      <c r="R1871" s="150"/>
      <c r="S1871" s="121"/>
      <c r="T1871" s="121"/>
      <c r="U1871" s="121"/>
      <c r="V1871" s="121"/>
      <c r="W1871" s="121"/>
      <c r="X1871" s="121"/>
      <c r="Y1871" s="121"/>
    </row>
    <row r="1872" ht="15.75" customHeight="1">
      <c r="A1872" s="118"/>
      <c r="B1872" s="119"/>
      <c r="C1872" s="143"/>
      <c r="D1872" s="149"/>
      <c r="E1872" s="120"/>
      <c r="F1872" s="120"/>
      <c r="G1872" s="120"/>
      <c r="H1872" s="121"/>
      <c r="I1872" s="121"/>
      <c r="J1872" s="121"/>
      <c r="K1872" s="150"/>
      <c r="L1872" s="121"/>
      <c r="M1872" s="121"/>
      <c r="N1872" s="121"/>
      <c r="O1872" s="121"/>
      <c r="P1872" s="121"/>
      <c r="Q1872" s="121"/>
      <c r="R1872" s="150"/>
      <c r="S1872" s="121"/>
      <c r="T1872" s="121"/>
      <c r="U1872" s="121"/>
      <c r="V1872" s="121"/>
      <c r="W1872" s="121"/>
      <c r="X1872" s="121"/>
      <c r="Y1872" s="121"/>
    </row>
    <row r="1873" ht="15.75" customHeight="1">
      <c r="A1873" s="118"/>
      <c r="B1873" s="119"/>
      <c r="C1873" s="143"/>
      <c r="D1873" s="149"/>
      <c r="E1873" s="120"/>
      <c r="F1873" s="120"/>
      <c r="G1873" s="120"/>
      <c r="H1873" s="121"/>
      <c r="I1873" s="121"/>
      <c r="J1873" s="121"/>
      <c r="K1873" s="150"/>
      <c r="L1873" s="121"/>
      <c r="M1873" s="121"/>
      <c r="N1873" s="121"/>
      <c r="O1873" s="121"/>
      <c r="P1873" s="121"/>
      <c r="Q1873" s="121"/>
      <c r="R1873" s="150"/>
      <c r="S1873" s="121"/>
      <c r="T1873" s="121"/>
      <c r="U1873" s="121"/>
      <c r="V1873" s="121"/>
      <c r="W1873" s="121"/>
      <c r="X1873" s="121"/>
      <c r="Y1873" s="121"/>
    </row>
    <row r="1874" ht="15.75" customHeight="1">
      <c r="A1874" s="118"/>
      <c r="B1874" s="119"/>
      <c r="C1874" s="143"/>
      <c r="D1874" s="149"/>
      <c r="E1874" s="120"/>
      <c r="F1874" s="120"/>
      <c r="G1874" s="120"/>
      <c r="H1874" s="121"/>
      <c r="I1874" s="121"/>
      <c r="J1874" s="121"/>
      <c r="K1874" s="150"/>
      <c r="L1874" s="121"/>
      <c r="M1874" s="121"/>
      <c r="N1874" s="121"/>
      <c r="O1874" s="121"/>
      <c r="P1874" s="121"/>
      <c r="Q1874" s="121"/>
      <c r="R1874" s="150"/>
      <c r="S1874" s="121"/>
      <c r="T1874" s="121"/>
      <c r="U1874" s="121"/>
      <c r="V1874" s="121"/>
      <c r="W1874" s="121"/>
      <c r="X1874" s="121"/>
      <c r="Y1874" s="121"/>
    </row>
    <row r="1875" ht="15.75" customHeight="1">
      <c r="A1875" s="118"/>
      <c r="B1875" s="119"/>
      <c r="C1875" s="143"/>
      <c r="D1875" s="149"/>
      <c r="E1875" s="120"/>
      <c r="F1875" s="120"/>
      <c r="G1875" s="120"/>
      <c r="H1875" s="121"/>
      <c r="I1875" s="121"/>
      <c r="J1875" s="121"/>
      <c r="K1875" s="150"/>
      <c r="L1875" s="121"/>
      <c r="M1875" s="121"/>
      <c r="N1875" s="121"/>
      <c r="O1875" s="121"/>
      <c r="P1875" s="121"/>
      <c r="Q1875" s="121"/>
      <c r="R1875" s="150"/>
      <c r="S1875" s="121"/>
      <c r="T1875" s="121"/>
      <c r="U1875" s="121"/>
      <c r="V1875" s="121"/>
      <c r="W1875" s="121"/>
      <c r="X1875" s="121"/>
      <c r="Y1875" s="121"/>
    </row>
    <row r="1876" ht="15.75" customHeight="1">
      <c r="A1876" s="118"/>
      <c r="B1876" s="119"/>
      <c r="C1876" s="143"/>
      <c r="D1876" s="149"/>
      <c r="E1876" s="120"/>
      <c r="F1876" s="120"/>
      <c r="G1876" s="120"/>
      <c r="H1876" s="121"/>
      <c r="I1876" s="121"/>
      <c r="J1876" s="121"/>
      <c r="K1876" s="150"/>
      <c r="L1876" s="121"/>
      <c r="M1876" s="121"/>
      <c r="N1876" s="121"/>
      <c r="O1876" s="121"/>
      <c r="P1876" s="121"/>
      <c r="Q1876" s="121"/>
      <c r="R1876" s="150"/>
      <c r="S1876" s="121"/>
      <c r="T1876" s="121"/>
      <c r="U1876" s="121"/>
      <c r="V1876" s="121"/>
      <c r="W1876" s="121"/>
      <c r="X1876" s="121"/>
      <c r="Y1876" s="121"/>
    </row>
    <row r="1877" ht="15.75" customHeight="1">
      <c r="A1877" s="118"/>
      <c r="B1877" s="119"/>
      <c r="C1877" s="143"/>
      <c r="D1877" s="149"/>
      <c r="E1877" s="120"/>
      <c r="F1877" s="120"/>
      <c r="G1877" s="120"/>
      <c r="H1877" s="121"/>
      <c r="I1877" s="121"/>
      <c r="J1877" s="121"/>
      <c r="K1877" s="150"/>
      <c r="L1877" s="121"/>
      <c r="M1877" s="121"/>
      <c r="N1877" s="121"/>
      <c r="O1877" s="121"/>
      <c r="P1877" s="121"/>
      <c r="Q1877" s="121"/>
      <c r="R1877" s="150"/>
      <c r="S1877" s="121"/>
      <c r="T1877" s="121"/>
      <c r="U1877" s="121"/>
      <c r="V1877" s="121"/>
      <c r="W1877" s="121"/>
      <c r="X1877" s="121"/>
      <c r="Y1877" s="121"/>
    </row>
    <row r="1878" ht="15.75" customHeight="1">
      <c r="A1878" s="118"/>
      <c r="B1878" s="119"/>
      <c r="C1878" s="143"/>
      <c r="D1878" s="149"/>
      <c r="E1878" s="120"/>
      <c r="F1878" s="120"/>
      <c r="G1878" s="120"/>
      <c r="H1878" s="121"/>
      <c r="I1878" s="121"/>
      <c r="J1878" s="121"/>
      <c r="K1878" s="150"/>
      <c r="L1878" s="121"/>
      <c r="M1878" s="121"/>
      <c r="N1878" s="121"/>
      <c r="O1878" s="121"/>
      <c r="P1878" s="121"/>
      <c r="Q1878" s="121"/>
      <c r="R1878" s="150"/>
      <c r="S1878" s="121"/>
      <c r="T1878" s="121"/>
      <c r="U1878" s="121"/>
      <c r="V1878" s="121"/>
      <c r="W1878" s="121"/>
      <c r="X1878" s="121"/>
      <c r="Y1878" s="121"/>
    </row>
    <row r="1879" ht="15.75" customHeight="1">
      <c r="A1879" s="118"/>
      <c r="B1879" s="119"/>
      <c r="C1879" s="143"/>
      <c r="D1879" s="149"/>
      <c r="E1879" s="120"/>
      <c r="F1879" s="120"/>
      <c r="G1879" s="120"/>
      <c r="H1879" s="121"/>
      <c r="I1879" s="121"/>
      <c r="J1879" s="121"/>
      <c r="K1879" s="150"/>
      <c r="L1879" s="121"/>
      <c r="M1879" s="121"/>
      <c r="N1879" s="121"/>
      <c r="O1879" s="121"/>
      <c r="P1879" s="121"/>
      <c r="Q1879" s="121"/>
      <c r="R1879" s="150"/>
      <c r="S1879" s="121"/>
      <c r="T1879" s="121"/>
      <c r="U1879" s="121"/>
      <c r="V1879" s="121"/>
      <c r="W1879" s="121"/>
      <c r="X1879" s="121"/>
      <c r="Y1879" s="121"/>
    </row>
    <row r="1880" ht="15.75" customHeight="1">
      <c r="A1880" s="118"/>
      <c r="B1880" s="119"/>
      <c r="C1880" s="143"/>
      <c r="D1880" s="149"/>
      <c r="E1880" s="120"/>
      <c r="F1880" s="120"/>
      <c r="G1880" s="120"/>
      <c r="H1880" s="121"/>
      <c r="I1880" s="121"/>
      <c r="J1880" s="121"/>
      <c r="K1880" s="150"/>
      <c r="L1880" s="121"/>
      <c r="M1880" s="121"/>
      <c r="N1880" s="121"/>
      <c r="O1880" s="121"/>
      <c r="P1880" s="121"/>
      <c r="Q1880" s="121"/>
      <c r="R1880" s="150"/>
      <c r="S1880" s="121"/>
      <c r="T1880" s="121"/>
      <c r="U1880" s="121"/>
      <c r="V1880" s="121"/>
      <c r="W1880" s="121"/>
      <c r="X1880" s="121"/>
      <c r="Y1880" s="121"/>
    </row>
    <row r="1881" ht="15.75" customHeight="1">
      <c r="A1881" s="118"/>
      <c r="B1881" s="119"/>
      <c r="C1881" s="143"/>
      <c r="D1881" s="149"/>
      <c r="E1881" s="120"/>
      <c r="F1881" s="120"/>
      <c r="G1881" s="120"/>
      <c r="H1881" s="121"/>
      <c r="I1881" s="121"/>
      <c r="J1881" s="121"/>
      <c r="K1881" s="150"/>
      <c r="L1881" s="121"/>
      <c r="M1881" s="121"/>
      <c r="N1881" s="121"/>
      <c r="O1881" s="121"/>
      <c r="P1881" s="121"/>
      <c r="Q1881" s="121"/>
      <c r="R1881" s="150"/>
      <c r="S1881" s="121"/>
      <c r="T1881" s="121"/>
      <c r="U1881" s="121"/>
      <c r="V1881" s="121"/>
      <c r="W1881" s="121"/>
      <c r="X1881" s="121"/>
      <c r="Y1881" s="121"/>
    </row>
    <row r="1882" ht="15.75" customHeight="1">
      <c r="A1882" s="118"/>
      <c r="B1882" s="119"/>
      <c r="C1882" s="143"/>
      <c r="D1882" s="149"/>
      <c r="E1882" s="120"/>
      <c r="F1882" s="120"/>
      <c r="G1882" s="120"/>
      <c r="H1882" s="121"/>
      <c r="I1882" s="121"/>
      <c r="J1882" s="121"/>
      <c r="K1882" s="150"/>
      <c r="L1882" s="121"/>
      <c r="M1882" s="121"/>
      <c r="N1882" s="121"/>
      <c r="O1882" s="121"/>
      <c r="P1882" s="121"/>
      <c r="Q1882" s="121"/>
      <c r="R1882" s="150"/>
      <c r="S1882" s="121"/>
      <c r="T1882" s="121"/>
      <c r="U1882" s="121"/>
      <c r="V1882" s="121"/>
      <c r="W1882" s="121"/>
      <c r="X1882" s="121"/>
      <c r="Y1882" s="121"/>
    </row>
    <row r="1883" ht="15.75" customHeight="1">
      <c r="A1883" s="118"/>
      <c r="B1883" s="119"/>
      <c r="C1883" s="143"/>
      <c r="D1883" s="149"/>
      <c r="E1883" s="120"/>
      <c r="F1883" s="120"/>
      <c r="G1883" s="120"/>
      <c r="H1883" s="121"/>
      <c r="I1883" s="121"/>
      <c r="J1883" s="121"/>
      <c r="K1883" s="150"/>
      <c r="L1883" s="121"/>
      <c r="M1883" s="121"/>
      <c r="N1883" s="121"/>
      <c r="O1883" s="121"/>
      <c r="P1883" s="121"/>
      <c r="Q1883" s="121"/>
      <c r="R1883" s="150"/>
      <c r="S1883" s="121"/>
      <c r="T1883" s="121"/>
      <c r="U1883" s="121"/>
      <c r="V1883" s="121"/>
      <c r="W1883" s="121"/>
      <c r="X1883" s="121"/>
      <c r="Y1883" s="121"/>
    </row>
    <row r="1884" ht="15.75" customHeight="1">
      <c r="A1884" s="118"/>
      <c r="B1884" s="119"/>
      <c r="C1884" s="143"/>
      <c r="D1884" s="149"/>
      <c r="E1884" s="120"/>
      <c r="F1884" s="120"/>
      <c r="G1884" s="120"/>
      <c r="H1884" s="121"/>
      <c r="I1884" s="121"/>
      <c r="J1884" s="121"/>
      <c r="K1884" s="150"/>
      <c r="L1884" s="121"/>
      <c r="M1884" s="121"/>
      <c r="N1884" s="121"/>
      <c r="O1884" s="121"/>
      <c r="P1884" s="121"/>
      <c r="Q1884" s="121"/>
      <c r="R1884" s="150"/>
      <c r="S1884" s="121"/>
      <c r="T1884" s="121"/>
      <c r="U1884" s="121"/>
      <c r="V1884" s="121"/>
      <c r="W1884" s="121"/>
      <c r="X1884" s="121"/>
      <c r="Y1884" s="121"/>
    </row>
    <row r="1885" ht="15.75" customHeight="1">
      <c r="A1885" s="118"/>
      <c r="B1885" s="119"/>
      <c r="C1885" s="143"/>
      <c r="D1885" s="149"/>
      <c r="E1885" s="120"/>
      <c r="F1885" s="120"/>
      <c r="G1885" s="120"/>
      <c r="H1885" s="121"/>
      <c r="I1885" s="121"/>
      <c r="J1885" s="121"/>
      <c r="K1885" s="150"/>
      <c r="L1885" s="121"/>
      <c r="M1885" s="121"/>
      <c r="N1885" s="121"/>
      <c r="O1885" s="121"/>
      <c r="P1885" s="121"/>
      <c r="Q1885" s="121"/>
      <c r="R1885" s="150"/>
      <c r="S1885" s="121"/>
      <c r="T1885" s="121"/>
      <c r="U1885" s="121"/>
      <c r="V1885" s="121"/>
      <c r="W1885" s="121"/>
      <c r="X1885" s="121"/>
      <c r="Y1885" s="121"/>
    </row>
    <row r="1886" ht="15.75" customHeight="1">
      <c r="A1886" s="118"/>
      <c r="B1886" s="119"/>
      <c r="C1886" s="143"/>
      <c r="D1886" s="149"/>
      <c r="E1886" s="120"/>
      <c r="F1886" s="120"/>
      <c r="G1886" s="120"/>
      <c r="H1886" s="121"/>
      <c r="I1886" s="121"/>
      <c r="J1886" s="121"/>
      <c r="K1886" s="150"/>
      <c r="L1886" s="121"/>
      <c r="M1886" s="121"/>
      <c r="N1886" s="121"/>
      <c r="O1886" s="121"/>
      <c r="P1886" s="121"/>
      <c r="Q1886" s="121"/>
      <c r="R1886" s="150"/>
      <c r="S1886" s="121"/>
      <c r="T1886" s="121"/>
      <c r="U1886" s="121"/>
      <c r="V1886" s="121"/>
      <c r="W1886" s="121"/>
      <c r="X1886" s="121"/>
      <c r="Y1886" s="121"/>
    </row>
    <row r="1887" ht="15.75" customHeight="1">
      <c r="A1887" s="118"/>
      <c r="B1887" s="119"/>
      <c r="C1887" s="143"/>
      <c r="D1887" s="149"/>
      <c r="E1887" s="120"/>
      <c r="F1887" s="120"/>
      <c r="G1887" s="120"/>
      <c r="H1887" s="121"/>
      <c r="I1887" s="121"/>
      <c r="J1887" s="121"/>
      <c r="K1887" s="150"/>
      <c r="L1887" s="121"/>
      <c r="M1887" s="121"/>
      <c r="N1887" s="121"/>
      <c r="O1887" s="121"/>
      <c r="P1887" s="121"/>
      <c r="Q1887" s="121"/>
      <c r="R1887" s="150"/>
      <c r="S1887" s="121"/>
      <c r="T1887" s="121"/>
      <c r="U1887" s="121"/>
      <c r="V1887" s="121"/>
      <c r="W1887" s="121"/>
      <c r="X1887" s="121"/>
      <c r="Y1887" s="121"/>
    </row>
    <row r="1888" ht="15.75" customHeight="1">
      <c r="A1888" s="118"/>
      <c r="B1888" s="119"/>
      <c r="C1888" s="143"/>
      <c r="D1888" s="149"/>
      <c r="E1888" s="120"/>
      <c r="F1888" s="120"/>
      <c r="G1888" s="120"/>
      <c r="H1888" s="121"/>
      <c r="I1888" s="121"/>
      <c r="J1888" s="121"/>
      <c r="K1888" s="150"/>
      <c r="L1888" s="121"/>
      <c r="M1888" s="121"/>
      <c r="N1888" s="121"/>
      <c r="O1888" s="121"/>
      <c r="P1888" s="121"/>
      <c r="Q1888" s="121"/>
      <c r="R1888" s="150"/>
      <c r="S1888" s="121"/>
      <c r="T1888" s="121"/>
      <c r="U1888" s="121"/>
      <c r="V1888" s="121"/>
      <c r="W1888" s="121"/>
      <c r="X1888" s="121"/>
      <c r="Y1888" s="121"/>
    </row>
    <row r="1889" ht="15.75" customHeight="1">
      <c r="A1889" s="118"/>
      <c r="B1889" s="119"/>
      <c r="C1889" s="143"/>
      <c r="D1889" s="149"/>
      <c r="E1889" s="120"/>
      <c r="F1889" s="120"/>
      <c r="G1889" s="120"/>
      <c r="H1889" s="121"/>
      <c r="I1889" s="121"/>
      <c r="J1889" s="121"/>
      <c r="K1889" s="150"/>
      <c r="L1889" s="121"/>
      <c r="M1889" s="121"/>
      <c r="N1889" s="121"/>
      <c r="O1889" s="121"/>
      <c r="P1889" s="121"/>
      <c r="Q1889" s="121"/>
      <c r="R1889" s="150"/>
      <c r="S1889" s="121"/>
      <c r="T1889" s="121"/>
      <c r="U1889" s="121"/>
      <c r="V1889" s="121"/>
      <c r="W1889" s="121"/>
      <c r="X1889" s="121"/>
      <c r="Y1889" s="121"/>
    </row>
    <row r="1890" ht="15.75" customHeight="1">
      <c r="A1890" s="118"/>
      <c r="B1890" s="119"/>
      <c r="C1890" s="143"/>
      <c r="D1890" s="149"/>
      <c r="E1890" s="120"/>
      <c r="F1890" s="120"/>
      <c r="G1890" s="120"/>
      <c r="H1890" s="121"/>
      <c r="I1890" s="121"/>
      <c r="J1890" s="121"/>
      <c r="K1890" s="150"/>
      <c r="L1890" s="121"/>
      <c r="M1890" s="121"/>
      <c r="N1890" s="121"/>
      <c r="O1890" s="121"/>
      <c r="P1890" s="121"/>
      <c r="Q1890" s="121"/>
      <c r="R1890" s="150"/>
      <c r="S1890" s="121"/>
      <c r="T1890" s="121"/>
      <c r="U1890" s="121"/>
      <c r="V1890" s="121"/>
      <c r="W1890" s="121"/>
      <c r="X1890" s="121"/>
      <c r="Y1890" s="121"/>
    </row>
    <row r="1891" ht="15.75" customHeight="1">
      <c r="A1891" s="118"/>
      <c r="B1891" s="119"/>
      <c r="C1891" s="143"/>
      <c r="D1891" s="149"/>
      <c r="E1891" s="120"/>
      <c r="F1891" s="120"/>
      <c r="G1891" s="120"/>
      <c r="H1891" s="121"/>
      <c r="I1891" s="121"/>
      <c r="J1891" s="121"/>
      <c r="K1891" s="150"/>
      <c r="L1891" s="121"/>
      <c r="M1891" s="121"/>
      <c r="N1891" s="121"/>
      <c r="O1891" s="121"/>
      <c r="P1891" s="121"/>
      <c r="Q1891" s="121"/>
      <c r="R1891" s="150"/>
      <c r="S1891" s="121"/>
      <c r="T1891" s="121"/>
      <c r="U1891" s="121"/>
      <c r="V1891" s="121"/>
      <c r="W1891" s="121"/>
      <c r="X1891" s="121"/>
      <c r="Y1891" s="121"/>
    </row>
    <row r="1892" ht="15.75" customHeight="1">
      <c r="A1892" s="118"/>
      <c r="B1892" s="119"/>
      <c r="C1892" s="143"/>
      <c r="D1892" s="149"/>
      <c r="E1892" s="120"/>
      <c r="F1892" s="120"/>
      <c r="G1892" s="120"/>
      <c r="H1892" s="121"/>
      <c r="I1892" s="121"/>
      <c r="J1892" s="121"/>
      <c r="K1892" s="150"/>
      <c r="L1892" s="121"/>
      <c r="M1892" s="121"/>
      <c r="N1892" s="121"/>
      <c r="O1892" s="121"/>
      <c r="P1892" s="121"/>
      <c r="Q1892" s="121"/>
      <c r="R1892" s="150"/>
      <c r="S1892" s="121"/>
      <c r="T1892" s="121"/>
      <c r="U1892" s="121"/>
      <c r="V1892" s="121"/>
      <c r="W1892" s="121"/>
      <c r="X1892" s="121"/>
      <c r="Y1892" s="121"/>
    </row>
    <row r="1893" ht="15.75" customHeight="1">
      <c r="A1893" s="118"/>
      <c r="B1893" s="119"/>
      <c r="C1893" s="143"/>
      <c r="D1893" s="149"/>
      <c r="E1893" s="120"/>
      <c r="F1893" s="120"/>
      <c r="G1893" s="120"/>
      <c r="H1893" s="121"/>
      <c r="I1893" s="121"/>
      <c r="J1893" s="121"/>
      <c r="K1893" s="150"/>
      <c r="L1893" s="121"/>
      <c r="M1893" s="121"/>
      <c r="N1893" s="121"/>
      <c r="O1893" s="121"/>
      <c r="P1893" s="121"/>
      <c r="Q1893" s="121"/>
      <c r="R1893" s="150"/>
      <c r="S1893" s="121"/>
      <c r="T1893" s="121"/>
      <c r="U1893" s="121"/>
      <c r="V1893" s="121"/>
      <c r="W1893" s="121"/>
      <c r="X1893" s="121"/>
      <c r="Y1893" s="121"/>
    </row>
    <row r="1894" ht="15.75" customHeight="1">
      <c r="A1894" s="118"/>
      <c r="B1894" s="119"/>
      <c r="C1894" s="143"/>
      <c r="D1894" s="149"/>
      <c r="E1894" s="120"/>
      <c r="F1894" s="120"/>
      <c r="G1894" s="120"/>
      <c r="H1894" s="121"/>
      <c r="I1894" s="121"/>
      <c r="J1894" s="121"/>
      <c r="K1894" s="150"/>
      <c r="L1894" s="121"/>
      <c r="M1894" s="121"/>
      <c r="N1894" s="121"/>
      <c r="O1894" s="121"/>
      <c r="P1894" s="121"/>
      <c r="Q1894" s="121"/>
      <c r="R1894" s="150"/>
      <c r="S1894" s="121"/>
      <c r="T1894" s="121"/>
      <c r="U1894" s="121"/>
      <c r="V1894" s="121"/>
      <c r="W1894" s="121"/>
      <c r="X1894" s="121"/>
      <c r="Y1894" s="121"/>
    </row>
    <row r="1895" ht="15.75" customHeight="1">
      <c r="A1895" s="118"/>
      <c r="B1895" s="119"/>
      <c r="C1895" s="143"/>
      <c r="D1895" s="149"/>
      <c r="E1895" s="120"/>
      <c r="F1895" s="120"/>
      <c r="G1895" s="120"/>
      <c r="H1895" s="121"/>
      <c r="I1895" s="121"/>
      <c r="J1895" s="121"/>
      <c r="K1895" s="150"/>
      <c r="L1895" s="121"/>
      <c r="M1895" s="121"/>
      <c r="N1895" s="121"/>
      <c r="O1895" s="121"/>
      <c r="P1895" s="121"/>
      <c r="Q1895" s="121"/>
      <c r="R1895" s="150"/>
      <c r="S1895" s="121"/>
      <c r="T1895" s="121"/>
      <c r="U1895" s="121"/>
      <c r="V1895" s="121"/>
      <c r="W1895" s="121"/>
      <c r="X1895" s="121"/>
      <c r="Y1895" s="121"/>
    </row>
    <row r="1896" ht="15.75" customHeight="1">
      <c r="A1896" s="118"/>
      <c r="B1896" s="119"/>
      <c r="C1896" s="143"/>
      <c r="D1896" s="149"/>
      <c r="E1896" s="120"/>
      <c r="F1896" s="120"/>
      <c r="G1896" s="120"/>
      <c r="H1896" s="121"/>
      <c r="I1896" s="121"/>
      <c r="J1896" s="121"/>
      <c r="K1896" s="150"/>
      <c r="L1896" s="121"/>
      <c r="M1896" s="121"/>
      <c r="N1896" s="121"/>
      <c r="O1896" s="121"/>
      <c r="P1896" s="121"/>
      <c r="Q1896" s="121"/>
      <c r="R1896" s="150"/>
      <c r="S1896" s="121"/>
      <c r="T1896" s="121"/>
      <c r="U1896" s="121"/>
      <c r="V1896" s="121"/>
      <c r="W1896" s="121"/>
      <c r="X1896" s="121"/>
      <c r="Y1896" s="121"/>
    </row>
    <row r="1897" ht="15.75" customHeight="1">
      <c r="A1897" s="118"/>
      <c r="B1897" s="119"/>
      <c r="C1897" s="143"/>
      <c r="D1897" s="149"/>
      <c r="E1897" s="120"/>
      <c r="F1897" s="120"/>
      <c r="G1897" s="120"/>
      <c r="H1897" s="121"/>
      <c r="I1897" s="121"/>
      <c r="J1897" s="121"/>
      <c r="K1897" s="150"/>
      <c r="L1897" s="121"/>
      <c r="M1897" s="121"/>
      <c r="N1897" s="121"/>
      <c r="O1897" s="121"/>
      <c r="P1897" s="121"/>
      <c r="Q1897" s="121"/>
      <c r="R1897" s="150"/>
      <c r="S1897" s="121"/>
      <c r="T1897" s="121"/>
      <c r="U1897" s="121"/>
      <c r="V1897" s="121"/>
      <c r="W1897" s="121"/>
      <c r="X1897" s="121"/>
      <c r="Y1897" s="121"/>
    </row>
    <row r="1898" ht="15.75" customHeight="1">
      <c r="A1898" s="118"/>
      <c r="B1898" s="119"/>
      <c r="C1898" s="143"/>
      <c r="D1898" s="149"/>
      <c r="E1898" s="120"/>
      <c r="F1898" s="120"/>
      <c r="G1898" s="120"/>
      <c r="H1898" s="121"/>
      <c r="I1898" s="121"/>
      <c r="J1898" s="121"/>
      <c r="K1898" s="150"/>
      <c r="L1898" s="121"/>
      <c r="M1898" s="121"/>
      <c r="N1898" s="121"/>
      <c r="O1898" s="121"/>
      <c r="P1898" s="121"/>
      <c r="Q1898" s="121"/>
      <c r="R1898" s="150"/>
      <c r="S1898" s="121"/>
      <c r="T1898" s="121"/>
      <c r="U1898" s="121"/>
      <c r="V1898" s="121"/>
      <c r="W1898" s="121"/>
      <c r="X1898" s="121"/>
      <c r="Y1898" s="121"/>
    </row>
    <row r="1899" ht="15.75" customHeight="1">
      <c r="A1899" s="118"/>
      <c r="B1899" s="119"/>
      <c r="C1899" s="143"/>
      <c r="D1899" s="149"/>
      <c r="E1899" s="120"/>
      <c r="F1899" s="120"/>
      <c r="G1899" s="120"/>
      <c r="H1899" s="121"/>
      <c r="I1899" s="121"/>
      <c r="J1899" s="121"/>
      <c r="K1899" s="150"/>
      <c r="L1899" s="121"/>
      <c r="M1899" s="121"/>
      <c r="N1899" s="121"/>
      <c r="O1899" s="121"/>
      <c r="P1899" s="121"/>
      <c r="Q1899" s="121"/>
      <c r="R1899" s="150"/>
      <c r="S1899" s="121"/>
      <c r="T1899" s="121"/>
      <c r="U1899" s="121"/>
      <c r="V1899" s="121"/>
      <c r="W1899" s="121"/>
      <c r="X1899" s="121"/>
      <c r="Y1899" s="121"/>
    </row>
    <row r="1900" ht="15.75" customHeight="1">
      <c r="A1900" s="118"/>
      <c r="B1900" s="119"/>
      <c r="C1900" s="143"/>
      <c r="D1900" s="149"/>
      <c r="E1900" s="120"/>
      <c r="F1900" s="120"/>
      <c r="G1900" s="120"/>
      <c r="H1900" s="121"/>
      <c r="I1900" s="121"/>
      <c r="J1900" s="121"/>
      <c r="K1900" s="150"/>
      <c r="L1900" s="121"/>
      <c r="M1900" s="121"/>
      <c r="N1900" s="121"/>
      <c r="O1900" s="121"/>
      <c r="P1900" s="121"/>
      <c r="Q1900" s="121"/>
      <c r="R1900" s="150"/>
      <c r="S1900" s="121"/>
      <c r="T1900" s="121"/>
      <c r="U1900" s="121"/>
      <c r="V1900" s="121"/>
      <c r="W1900" s="121"/>
      <c r="X1900" s="121"/>
      <c r="Y1900" s="121"/>
    </row>
    <row r="1901" ht="15.75" customHeight="1">
      <c r="A1901" s="118"/>
      <c r="B1901" s="119"/>
      <c r="C1901" s="143"/>
      <c r="D1901" s="149"/>
      <c r="E1901" s="120"/>
      <c r="F1901" s="120"/>
      <c r="G1901" s="120"/>
      <c r="H1901" s="121"/>
      <c r="I1901" s="121"/>
      <c r="J1901" s="121"/>
      <c r="K1901" s="150"/>
      <c r="L1901" s="121"/>
      <c r="M1901" s="121"/>
      <c r="N1901" s="121"/>
      <c r="O1901" s="121"/>
      <c r="P1901" s="121"/>
      <c r="Q1901" s="121"/>
      <c r="R1901" s="150"/>
      <c r="S1901" s="121"/>
      <c r="T1901" s="121"/>
      <c r="U1901" s="121"/>
      <c r="V1901" s="121"/>
      <c r="W1901" s="121"/>
      <c r="X1901" s="121"/>
      <c r="Y1901" s="121"/>
    </row>
    <row r="1902" ht="15.75" customHeight="1">
      <c r="A1902" s="118"/>
      <c r="B1902" s="119"/>
      <c r="C1902" s="143"/>
      <c r="D1902" s="149"/>
      <c r="E1902" s="120"/>
      <c r="F1902" s="120"/>
      <c r="G1902" s="120"/>
      <c r="H1902" s="121"/>
      <c r="I1902" s="121"/>
      <c r="J1902" s="121"/>
      <c r="K1902" s="150"/>
      <c r="L1902" s="121"/>
      <c r="M1902" s="121"/>
      <c r="N1902" s="121"/>
      <c r="O1902" s="121"/>
      <c r="P1902" s="121"/>
      <c r="Q1902" s="121"/>
      <c r="R1902" s="150"/>
      <c r="S1902" s="121"/>
      <c r="T1902" s="121"/>
      <c r="U1902" s="121"/>
      <c r="V1902" s="121"/>
      <c r="W1902" s="121"/>
      <c r="X1902" s="121"/>
      <c r="Y1902" s="121"/>
    </row>
    <row r="1903" ht="15.75" customHeight="1">
      <c r="A1903" s="118"/>
      <c r="B1903" s="119"/>
      <c r="C1903" s="143"/>
      <c r="D1903" s="149"/>
      <c r="E1903" s="120"/>
      <c r="F1903" s="120"/>
      <c r="G1903" s="120"/>
      <c r="H1903" s="121"/>
      <c r="I1903" s="121"/>
      <c r="J1903" s="121"/>
      <c r="K1903" s="150"/>
      <c r="L1903" s="121"/>
      <c r="M1903" s="121"/>
      <c r="N1903" s="121"/>
      <c r="O1903" s="121"/>
      <c r="P1903" s="121"/>
      <c r="Q1903" s="121"/>
      <c r="R1903" s="150"/>
      <c r="S1903" s="121"/>
      <c r="T1903" s="121"/>
      <c r="U1903" s="121"/>
      <c r="V1903" s="121"/>
      <c r="W1903" s="121"/>
      <c r="X1903" s="121"/>
      <c r="Y1903" s="121"/>
    </row>
    <row r="1904" ht="15.75" customHeight="1">
      <c r="A1904" s="118"/>
      <c r="B1904" s="119"/>
      <c r="C1904" s="143"/>
      <c r="D1904" s="149"/>
      <c r="E1904" s="120"/>
      <c r="F1904" s="120"/>
      <c r="G1904" s="120"/>
      <c r="H1904" s="121"/>
      <c r="I1904" s="121"/>
      <c r="J1904" s="121"/>
      <c r="K1904" s="150"/>
      <c r="L1904" s="121"/>
      <c r="M1904" s="121"/>
      <c r="N1904" s="121"/>
      <c r="O1904" s="121"/>
      <c r="P1904" s="121"/>
      <c r="Q1904" s="121"/>
      <c r="R1904" s="150"/>
      <c r="S1904" s="121"/>
      <c r="T1904" s="121"/>
      <c r="U1904" s="121"/>
      <c r="V1904" s="121"/>
      <c r="W1904" s="121"/>
      <c r="X1904" s="121"/>
      <c r="Y1904" s="121"/>
    </row>
    <row r="1905" ht="15.75" customHeight="1">
      <c r="A1905" s="118"/>
      <c r="B1905" s="119"/>
      <c r="C1905" s="143"/>
      <c r="D1905" s="149"/>
      <c r="E1905" s="120"/>
      <c r="F1905" s="120"/>
      <c r="G1905" s="120"/>
      <c r="H1905" s="121"/>
      <c r="I1905" s="121"/>
      <c r="J1905" s="121"/>
      <c r="K1905" s="150"/>
      <c r="L1905" s="121"/>
      <c r="M1905" s="121"/>
      <c r="N1905" s="121"/>
      <c r="O1905" s="121"/>
      <c r="P1905" s="121"/>
      <c r="Q1905" s="121"/>
      <c r="R1905" s="150"/>
      <c r="S1905" s="121"/>
      <c r="T1905" s="121"/>
      <c r="U1905" s="121"/>
      <c r="V1905" s="121"/>
      <c r="W1905" s="121"/>
      <c r="X1905" s="121"/>
      <c r="Y1905" s="121"/>
    </row>
    <row r="1906" ht="15.75" customHeight="1">
      <c r="A1906" s="118"/>
      <c r="B1906" s="119"/>
      <c r="C1906" s="143"/>
      <c r="D1906" s="149"/>
      <c r="E1906" s="120"/>
      <c r="F1906" s="120"/>
      <c r="G1906" s="120"/>
      <c r="H1906" s="121"/>
      <c r="I1906" s="121"/>
      <c r="J1906" s="121"/>
      <c r="K1906" s="150"/>
      <c r="L1906" s="121"/>
      <c r="M1906" s="121"/>
      <c r="N1906" s="121"/>
      <c r="O1906" s="121"/>
      <c r="P1906" s="121"/>
      <c r="Q1906" s="121"/>
      <c r="R1906" s="150"/>
      <c r="S1906" s="121"/>
      <c r="T1906" s="121"/>
      <c r="U1906" s="121"/>
      <c r="V1906" s="121"/>
      <c r="W1906" s="121"/>
      <c r="X1906" s="121"/>
      <c r="Y1906" s="121"/>
    </row>
    <row r="1907" ht="15.75" customHeight="1">
      <c r="A1907" s="118"/>
      <c r="B1907" s="119"/>
      <c r="C1907" s="143"/>
      <c r="D1907" s="149"/>
      <c r="E1907" s="120"/>
      <c r="F1907" s="120"/>
      <c r="G1907" s="120"/>
      <c r="H1907" s="121"/>
      <c r="I1907" s="121"/>
      <c r="J1907" s="121"/>
      <c r="K1907" s="150"/>
      <c r="L1907" s="121"/>
      <c r="M1907" s="121"/>
      <c r="N1907" s="121"/>
      <c r="O1907" s="121"/>
      <c r="P1907" s="121"/>
      <c r="Q1907" s="121"/>
      <c r="R1907" s="150"/>
      <c r="S1907" s="121"/>
      <c r="T1907" s="121"/>
      <c r="U1907" s="121"/>
      <c r="V1907" s="121"/>
      <c r="W1907" s="121"/>
      <c r="X1907" s="121"/>
      <c r="Y1907" s="121"/>
    </row>
    <row r="1908" ht="15.75" customHeight="1">
      <c r="A1908" s="118"/>
      <c r="B1908" s="119"/>
      <c r="C1908" s="143"/>
      <c r="D1908" s="149"/>
      <c r="E1908" s="120"/>
      <c r="F1908" s="120"/>
      <c r="G1908" s="120"/>
      <c r="H1908" s="121"/>
      <c r="I1908" s="121"/>
      <c r="J1908" s="121"/>
      <c r="K1908" s="150"/>
      <c r="L1908" s="121"/>
      <c r="M1908" s="121"/>
      <c r="N1908" s="121"/>
      <c r="O1908" s="121"/>
      <c r="P1908" s="121"/>
      <c r="Q1908" s="121"/>
      <c r="R1908" s="150"/>
      <c r="S1908" s="121"/>
      <c r="T1908" s="121"/>
      <c r="U1908" s="121"/>
      <c r="V1908" s="121"/>
      <c r="W1908" s="121"/>
      <c r="X1908" s="121"/>
      <c r="Y1908" s="121"/>
    </row>
    <row r="1909" ht="15.75" customHeight="1">
      <c r="A1909" s="118"/>
      <c r="B1909" s="119"/>
      <c r="C1909" s="143"/>
      <c r="D1909" s="149"/>
      <c r="E1909" s="120"/>
      <c r="F1909" s="120"/>
      <c r="G1909" s="120"/>
      <c r="H1909" s="121"/>
      <c r="I1909" s="121"/>
      <c r="J1909" s="121"/>
      <c r="K1909" s="150"/>
      <c r="L1909" s="121"/>
      <c r="M1909" s="121"/>
      <c r="N1909" s="121"/>
      <c r="O1909" s="121"/>
      <c r="P1909" s="121"/>
      <c r="Q1909" s="121"/>
      <c r="R1909" s="150"/>
      <c r="S1909" s="121"/>
      <c r="T1909" s="121"/>
      <c r="U1909" s="121"/>
      <c r="V1909" s="121"/>
      <c r="W1909" s="121"/>
      <c r="X1909" s="121"/>
      <c r="Y1909" s="121"/>
    </row>
    <row r="1910" ht="15.75" customHeight="1">
      <c r="A1910" s="118"/>
      <c r="B1910" s="119"/>
      <c r="C1910" s="143"/>
      <c r="D1910" s="149"/>
      <c r="E1910" s="120"/>
      <c r="F1910" s="120"/>
      <c r="G1910" s="120"/>
      <c r="H1910" s="121"/>
      <c r="I1910" s="121"/>
      <c r="J1910" s="121"/>
      <c r="K1910" s="150"/>
      <c r="L1910" s="121"/>
      <c r="M1910" s="121"/>
      <c r="N1910" s="121"/>
      <c r="O1910" s="121"/>
      <c r="P1910" s="121"/>
      <c r="Q1910" s="121"/>
      <c r="R1910" s="150"/>
      <c r="S1910" s="121"/>
      <c r="T1910" s="121"/>
      <c r="U1910" s="121"/>
      <c r="V1910" s="121"/>
      <c r="W1910" s="121"/>
      <c r="X1910" s="121"/>
      <c r="Y1910" s="121"/>
    </row>
    <row r="1911" ht="15.75" customHeight="1">
      <c r="A1911" s="118"/>
      <c r="B1911" s="119"/>
      <c r="C1911" s="143"/>
      <c r="D1911" s="149"/>
      <c r="E1911" s="120"/>
      <c r="F1911" s="120"/>
      <c r="G1911" s="120"/>
      <c r="H1911" s="121"/>
      <c r="I1911" s="121"/>
      <c r="J1911" s="121"/>
      <c r="K1911" s="150"/>
      <c r="L1911" s="121"/>
      <c r="M1911" s="121"/>
      <c r="N1911" s="121"/>
      <c r="O1911" s="121"/>
      <c r="P1911" s="121"/>
      <c r="Q1911" s="121"/>
      <c r="R1911" s="150"/>
      <c r="S1911" s="121"/>
      <c r="T1911" s="121"/>
      <c r="U1911" s="121"/>
      <c r="V1911" s="121"/>
      <c r="W1911" s="121"/>
      <c r="X1911" s="121"/>
      <c r="Y1911" s="121"/>
    </row>
    <row r="1912" ht="15.75" customHeight="1">
      <c r="A1912" s="118"/>
      <c r="B1912" s="119"/>
      <c r="C1912" s="143"/>
      <c r="D1912" s="149"/>
      <c r="E1912" s="120"/>
      <c r="F1912" s="120"/>
      <c r="G1912" s="120"/>
      <c r="H1912" s="121"/>
      <c r="I1912" s="121"/>
      <c r="J1912" s="121"/>
      <c r="K1912" s="150"/>
      <c r="L1912" s="121"/>
      <c r="M1912" s="121"/>
      <c r="N1912" s="121"/>
      <c r="O1912" s="121"/>
      <c r="P1912" s="121"/>
      <c r="Q1912" s="121"/>
      <c r="R1912" s="150"/>
      <c r="S1912" s="121"/>
      <c r="T1912" s="121"/>
      <c r="U1912" s="121"/>
      <c r="V1912" s="121"/>
      <c r="W1912" s="121"/>
      <c r="X1912" s="121"/>
      <c r="Y1912" s="121"/>
    </row>
    <row r="1913" ht="15.75" customHeight="1">
      <c r="A1913" s="118"/>
      <c r="B1913" s="119"/>
      <c r="C1913" s="143"/>
      <c r="D1913" s="149"/>
      <c r="E1913" s="120"/>
      <c r="F1913" s="120"/>
      <c r="G1913" s="120"/>
      <c r="H1913" s="121"/>
      <c r="I1913" s="121"/>
      <c r="J1913" s="121"/>
      <c r="K1913" s="150"/>
      <c r="L1913" s="121"/>
      <c r="M1913" s="121"/>
      <c r="N1913" s="121"/>
      <c r="O1913" s="121"/>
      <c r="P1913" s="121"/>
      <c r="Q1913" s="121"/>
      <c r="R1913" s="150"/>
      <c r="S1913" s="121"/>
      <c r="T1913" s="121"/>
      <c r="U1913" s="121"/>
      <c r="V1913" s="121"/>
      <c r="W1913" s="121"/>
      <c r="X1913" s="121"/>
      <c r="Y1913" s="121"/>
    </row>
    <row r="1914" ht="15.75" customHeight="1">
      <c r="A1914" s="118"/>
      <c r="B1914" s="119"/>
      <c r="C1914" s="143"/>
      <c r="D1914" s="149"/>
      <c r="E1914" s="120"/>
      <c r="F1914" s="120"/>
      <c r="G1914" s="120"/>
      <c r="H1914" s="121"/>
      <c r="I1914" s="121"/>
      <c r="J1914" s="121"/>
      <c r="K1914" s="150"/>
      <c r="L1914" s="121"/>
      <c r="M1914" s="121"/>
      <c r="N1914" s="121"/>
      <c r="O1914" s="121"/>
      <c r="P1914" s="121"/>
      <c r="Q1914" s="121"/>
      <c r="R1914" s="150"/>
      <c r="S1914" s="121"/>
      <c r="T1914" s="121"/>
      <c r="U1914" s="121"/>
      <c r="V1914" s="121"/>
      <c r="W1914" s="121"/>
      <c r="X1914" s="121"/>
      <c r="Y1914" s="121"/>
    </row>
    <row r="1915" ht="15.75" customHeight="1">
      <c r="A1915" s="118"/>
      <c r="B1915" s="119"/>
      <c r="C1915" s="143"/>
      <c r="D1915" s="149"/>
      <c r="E1915" s="120"/>
      <c r="F1915" s="120"/>
      <c r="G1915" s="120"/>
      <c r="H1915" s="121"/>
      <c r="I1915" s="121"/>
      <c r="J1915" s="121"/>
      <c r="K1915" s="150"/>
      <c r="L1915" s="121"/>
      <c r="M1915" s="121"/>
      <c r="N1915" s="121"/>
      <c r="O1915" s="121"/>
      <c r="P1915" s="121"/>
      <c r="Q1915" s="121"/>
      <c r="R1915" s="150"/>
      <c r="S1915" s="121"/>
      <c r="T1915" s="121"/>
      <c r="U1915" s="121"/>
      <c r="V1915" s="121"/>
      <c r="W1915" s="121"/>
      <c r="X1915" s="121"/>
      <c r="Y1915" s="121"/>
    </row>
    <row r="1916" ht="15.75" customHeight="1">
      <c r="A1916" s="118"/>
      <c r="B1916" s="119"/>
      <c r="C1916" s="143"/>
      <c r="D1916" s="149"/>
      <c r="E1916" s="120"/>
      <c r="F1916" s="120"/>
      <c r="G1916" s="120"/>
      <c r="H1916" s="121"/>
      <c r="I1916" s="121"/>
      <c r="J1916" s="121"/>
      <c r="K1916" s="150"/>
      <c r="L1916" s="121"/>
      <c r="M1916" s="121"/>
      <c r="N1916" s="121"/>
      <c r="O1916" s="121"/>
      <c r="P1916" s="121"/>
      <c r="Q1916" s="121"/>
      <c r="R1916" s="150"/>
      <c r="S1916" s="121"/>
      <c r="T1916" s="121"/>
      <c r="U1916" s="121"/>
      <c r="V1916" s="121"/>
      <c r="W1916" s="121"/>
      <c r="X1916" s="121"/>
      <c r="Y1916" s="121"/>
    </row>
    <row r="1917" ht="15.75" customHeight="1">
      <c r="A1917" s="118"/>
      <c r="B1917" s="119"/>
      <c r="C1917" s="143"/>
      <c r="D1917" s="149"/>
      <c r="E1917" s="120"/>
      <c r="F1917" s="120"/>
      <c r="G1917" s="120"/>
      <c r="H1917" s="121"/>
      <c r="I1917" s="121"/>
      <c r="J1917" s="121"/>
      <c r="K1917" s="150"/>
      <c r="L1917" s="121"/>
      <c r="M1917" s="121"/>
      <c r="N1917" s="121"/>
      <c r="O1917" s="121"/>
      <c r="P1917" s="121"/>
      <c r="Q1917" s="121"/>
      <c r="R1917" s="150"/>
      <c r="S1917" s="121"/>
      <c r="T1917" s="121"/>
      <c r="U1917" s="121"/>
      <c r="V1917" s="121"/>
      <c r="W1917" s="121"/>
      <c r="X1917" s="121"/>
      <c r="Y1917" s="121"/>
    </row>
    <row r="1918" ht="15.75" customHeight="1">
      <c r="A1918" s="118"/>
      <c r="B1918" s="119"/>
      <c r="C1918" s="143"/>
      <c r="D1918" s="149"/>
      <c r="E1918" s="120"/>
      <c r="F1918" s="120"/>
      <c r="G1918" s="120"/>
      <c r="H1918" s="121"/>
      <c r="I1918" s="121"/>
      <c r="J1918" s="121"/>
      <c r="K1918" s="150"/>
      <c r="L1918" s="121"/>
      <c r="M1918" s="121"/>
      <c r="N1918" s="121"/>
      <c r="O1918" s="121"/>
      <c r="P1918" s="121"/>
      <c r="Q1918" s="121"/>
      <c r="R1918" s="150"/>
      <c r="S1918" s="121"/>
      <c r="T1918" s="121"/>
      <c r="U1918" s="121"/>
      <c r="V1918" s="121"/>
      <c r="W1918" s="121"/>
      <c r="X1918" s="121"/>
      <c r="Y1918" s="121"/>
    </row>
    <row r="1919" ht="15.75" customHeight="1">
      <c r="A1919" s="118"/>
      <c r="B1919" s="119"/>
      <c r="C1919" s="143"/>
      <c r="D1919" s="149"/>
      <c r="E1919" s="120"/>
      <c r="F1919" s="120"/>
      <c r="G1919" s="120"/>
      <c r="H1919" s="121"/>
      <c r="I1919" s="121"/>
      <c r="J1919" s="121"/>
      <c r="K1919" s="150"/>
      <c r="L1919" s="121"/>
      <c r="M1919" s="121"/>
      <c r="N1919" s="121"/>
      <c r="O1919" s="121"/>
      <c r="P1919" s="121"/>
      <c r="Q1919" s="121"/>
      <c r="R1919" s="150"/>
      <c r="S1919" s="121"/>
      <c r="T1919" s="121"/>
      <c r="U1919" s="121"/>
      <c r="V1919" s="121"/>
      <c r="W1919" s="121"/>
      <c r="X1919" s="121"/>
      <c r="Y1919" s="121"/>
    </row>
    <row r="1920" ht="15.75" customHeight="1">
      <c r="A1920" s="118"/>
      <c r="B1920" s="119"/>
      <c r="C1920" s="143"/>
      <c r="D1920" s="149"/>
      <c r="E1920" s="120"/>
      <c r="F1920" s="120"/>
      <c r="G1920" s="120"/>
      <c r="H1920" s="121"/>
      <c r="I1920" s="121"/>
      <c r="J1920" s="121"/>
      <c r="K1920" s="150"/>
      <c r="L1920" s="121"/>
      <c r="M1920" s="121"/>
      <c r="N1920" s="121"/>
      <c r="O1920" s="121"/>
      <c r="P1920" s="121"/>
      <c r="Q1920" s="121"/>
      <c r="R1920" s="150"/>
      <c r="S1920" s="121"/>
      <c r="T1920" s="121"/>
      <c r="U1920" s="121"/>
      <c r="V1920" s="121"/>
      <c r="W1920" s="121"/>
      <c r="X1920" s="121"/>
      <c r="Y1920" s="121"/>
    </row>
    <row r="1921" ht="15.75" customHeight="1">
      <c r="A1921" s="118"/>
      <c r="B1921" s="119"/>
      <c r="C1921" s="143"/>
      <c r="D1921" s="149"/>
      <c r="E1921" s="120"/>
      <c r="F1921" s="120"/>
      <c r="G1921" s="120"/>
      <c r="H1921" s="121"/>
      <c r="I1921" s="121"/>
      <c r="J1921" s="121"/>
      <c r="K1921" s="150"/>
      <c r="L1921" s="121"/>
      <c r="M1921" s="121"/>
      <c r="N1921" s="121"/>
      <c r="O1921" s="121"/>
      <c r="P1921" s="121"/>
      <c r="Q1921" s="121"/>
      <c r="R1921" s="150"/>
      <c r="S1921" s="121"/>
      <c r="T1921" s="121"/>
      <c r="U1921" s="121"/>
      <c r="V1921" s="121"/>
      <c r="W1921" s="121"/>
      <c r="X1921" s="121"/>
      <c r="Y1921" s="121"/>
    </row>
    <row r="1922" ht="15.75" customHeight="1">
      <c r="A1922" s="118"/>
      <c r="B1922" s="119"/>
      <c r="C1922" s="143"/>
      <c r="D1922" s="149"/>
      <c r="E1922" s="120"/>
      <c r="F1922" s="120"/>
      <c r="G1922" s="120"/>
      <c r="H1922" s="121"/>
      <c r="I1922" s="121"/>
      <c r="J1922" s="121"/>
      <c r="K1922" s="150"/>
      <c r="L1922" s="121"/>
      <c r="M1922" s="121"/>
      <c r="N1922" s="121"/>
      <c r="O1922" s="121"/>
      <c r="P1922" s="121"/>
      <c r="Q1922" s="121"/>
      <c r="R1922" s="150"/>
      <c r="S1922" s="121"/>
      <c r="T1922" s="121"/>
      <c r="U1922" s="121"/>
      <c r="V1922" s="121"/>
      <c r="W1922" s="121"/>
      <c r="X1922" s="121"/>
      <c r="Y1922" s="121"/>
    </row>
    <row r="1923" ht="15.75" customHeight="1">
      <c r="A1923" s="118"/>
      <c r="B1923" s="119"/>
      <c r="C1923" s="143"/>
      <c r="D1923" s="149"/>
      <c r="E1923" s="120"/>
      <c r="F1923" s="120"/>
      <c r="G1923" s="120"/>
      <c r="H1923" s="121"/>
      <c r="I1923" s="121"/>
      <c r="J1923" s="121"/>
      <c r="K1923" s="150"/>
      <c r="L1923" s="121"/>
      <c r="M1923" s="121"/>
      <c r="N1923" s="121"/>
      <c r="O1923" s="121"/>
      <c r="P1923" s="121"/>
      <c r="Q1923" s="121"/>
      <c r="R1923" s="150"/>
      <c r="S1923" s="121"/>
      <c r="T1923" s="121"/>
      <c r="U1923" s="121"/>
      <c r="V1923" s="121"/>
      <c r="W1923" s="121"/>
      <c r="X1923" s="121"/>
      <c r="Y1923" s="121"/>
    </row>
    <row r="1924" ht="15.75" customHeight="1">
      <c r="A1924" s="118"/>
      <c r="B1924" s="119"/>
      <c r="C1924" s="143"/>
      <c r="D1924" s="149"/>
      <c r="E1924" s="120"/>
      <c r="F1924" s="120"/>
      <c r="G1924" s="120"/>
      <c r="H1924" s="121"/>
      <c r="I1924" s="121"/>
      <c r="J1924" s="121"/>
      <c r="K1924" s="150"/>
      <c r="L1924" s="121"/>
      <c r="M1924" s="121"/>
      <c r="N1924" s="121"/>
      <c r="O1924" s="121"/>
      <c r="P1924" s="121"/>
      <c r="Q1924" s="121"/>
      <c r="R1924" s="150"/>
      <c r="S1924" s="121"/>
      <c r="T1924" s="121"/>
      <c r="U1924" s="121"/>
      <c r="V1924" s="121"/>
      <c r="W1924" s="121"/>
      <c r="X1924" s="121"/>
      <c r="Y1924" s="121"/>
    </row>
    <row r="1925" ht="15.75" customHeight="1">
      <c r="A1925" s="118"/>
      <c r="B1925" s="119"/>
      <c r="C1925" s="143"/>
      <c r="D1925" s="149"/>
      <c r="E1925" s="120"/>
      <c r="F1925" s="120"/>
      <c r="G1925" s="120"/>
      <c r="H1925" s="121"/>
      <c r="I1925" s="121"/>
      <c r="J1925" s="121"/>
      <c r="K1925" s="150"/>
      <c r="L1925" s="121"/>
      <c r="M1925" s="121"/>
      <c r="N1925" s="121"/>
      <c r="O1925" s="121"/>
      <c r="P1925" s="121"/>
      <c r="Q1925" s="121"/>
      <c r="R1925" s="150"/>
      <c r="S1925" s="121"/>
      <c r="T1925" s="121"/>
      <c r="U1925" s="121"/>
      <c r="V1925" s="121"/>
      <c r="W1925" s="121"/>
      <c r="X1925" s="121"/>
      <c r="Y1925" s="121"/>
    </row>
    <row r="1926" ht="15.75" customHeight="1">
      <c r="A1926" s="118"/>
      <c r="B1926" s="119"/>
      <c r="C1926" s="143"/>
      <c r="D1926" s="149"/>
      <c r="E1926" s="120"/>
      <c r="F1926" s="120"/>
      <c r="G1926" s="120"/>
      <c r="H1926" s="121"/>
      <c r="I1926" s="121"/>
      <c r="J1926" s="121"/>
      <c r="K1926" s="150"/>
      <c r="L1926" s="121"/>
      <c r="M1926" s="121"/>
      <c r="N1926" s="121"/>
      <c r="O1926" s="121"/>
      <c r="P1926" s="121"/>
      <c r="Q1926" s="121"/>
      <c r="R1926" s="150"/>
      <c r="S1926" s="121"/>
      <c r="T1926" s="121"/>
      <c r="U1926" s="121"/>
      <c r="V1926" s="121"/>
      <c r="W1926" s="121"/>
      <c r="X1926" s="121"/>
      <c r="Y1926" s="121"/>
    </row>
    <row r="1927" ht="15.75" customHeight="1">
      <c r="A1927" s="118"/>
      <c r="B1927" s="119"/>
      <c r="C1927" s="143"/>
      <c r="D1927" s="149"/>
      <c r="E1927" s="120"/>
      <c r="F1927" s="120"/>
      <c r="G1927" s="120"/>
      <c r="H1927" s="121"/>
      <c r="I1927" s="121"/>
      <c r="J1927" s="121"/>
      <c r="K1927" s="150"/>
      <c r="L1927" s="121"/>
      <c r="M1927" s="121"/>
      <c r="N1927" s="121"/>
      <c r="O1927" s="121"/>
      <c r="P1927" s="121"/>
      <c r="Q1927" s="121"/>
      <c r="R1927" s="150"/>
      <c r="S1927" s="121"/>
      <c r="T1927" s="121"/>
      <c r="U1927" s="121"/>
      <c r="V1927" s="121"/>
      <c r="W1927" s="121"/>
      <c r="X1927" s="121"/>
      <c r="Y1927" s="121"/>
    </row>
    <row r="1928" ht="15.75" customHeight="1">
      <c r="A1928" s="118"/>
      <c r="B1928" s="119"/>
      <c r="C1928" s="143"/>
      <c r="D1928" s="149"/>
      <c r="E1928" s="120"/>
      <c r="F1928" s="120"/>
      <c r="G1928" s="120"/>
      <c r="H1928" s="121"/>
      <c r="I1928" s="121"/>
      <c r="J1928" s="121"/>
      <c r="K1928" s="150"/>
      <c r="L1928" s="121"/>
      <c r="M1928" s="121"/>
      <c r="N1928" s="121"/>
      <c r="O1928" s="121"/>
      <c r="P1928" s="121"/>
      <c r="Q1928" s="121"/>
      <c r="R1928" s="150"/>
      <c r="S1928" s="121"/>
      <c r="T1928" s="121"/>
      <c r="U1928" s="121"/>
      <c r="V1928" s="121"/>
      <c r="W1928" s="121"/>
      <c r="X1928" s="121"/>
      <c r="Y1928" s="121"/>
    </row>
    <row r="1929" ht="15.75" customHeight="1">
      <c r="A1929" s="118"/>
      <c r="B1929" s="119"/>
      <c r="C1929" s="143"/>
      <c r="D1929" s="149"/>
      <c r="E1929" s="120"/>
      <c r="F1929" s="120"/>
      <c r="G1929" s="120"/>
      <c r="H1929" s="121"/>
      <c r="I1929" s="121"/>
      <c r="J1929" s="121"/>
      <c r="K1929" s="150"/>
      <c r="L1929" s="121"/>
      <c r="M1929" s="121"/>
      <c r="N1929" s="121"/>
      <c r="O1929" s="121"/>
      <c r="P1929" s="121"/>
      <c r="Q1929" s="121"/>
      <c r="R1929" s="150"/>
      <c r="S1929" s="121"/>
      <c r="T1929" s="121"/>
      <c r="U1929" s="121"/>
      <c r="V1929" s="121"/>
      <c r="W1929" s="121"/>
      <c r="X1929" s="121"/>
      <c r="Y1929" s="121"/>
    </row>
    <row r="1930" ht="15.75" customHeight="1">
      <c r="A1930" s="118"/>
      <c r="B1930" s="119"/>
      <c r="C1930" s="143"/>
      <c r="D1930" s="149"/>
      <c r="E1930" s="120"/>
      <c r="F1930" s="120"/>
      <c r="G1930" s="120"/>
      <c r="H1930" s="121"/>
      <c r="I1930" s="121"/>
      <c r="J1930" s="121"/>
      <c r="K1930" s="150"/>
      <c r="L1930" s="121"/>
      <c r="M1930" s="121"/>
      <c r="N1930" s="121"/>
      <c r="O1930" s="121"/>
      <c r="P1930" s="121"/>
      <c r="Q1930" s="121"/>
      <c r="R1930" s="150"/>
      <c r="S1930" s="121"/>
      <c r="T1930" s="121"/>
      <c r="U1930" s="121"/>
      <c r="V1930" s="121"/>
      <c r="W1930" s="121"/>
      <c r="X1930" s="121"/>
      <c r="Y1930" s="121"/>
    </row>
    <row r="1931" ht="15.75" customHeight="1">
      <c r="A1931" s="118"/>
      <c r="B1931" s="119"/>
      <c r="C1931" s="143"/>
      <c r="D1931" s="149"/>
      <c r="E1931" s="120"/>
      <c r="F1931" s="120"/>
      <c r="G1931" s="120"/>
      <c r="H1931" s="121"/>
      <c r="I1931" s="121"/>
      <c r="J1931" s="121"/>
      <c r="K1931" s="150"/>
      <c r="L1931" s="121"/>
      <c r="M1931" s="121"/>
      <c r="N1931" s="121"/>
      <c r="O1931" s="121"/>
      <c r="P1931" s="121"/>
      <c r="Q1931" s="121"/>
      <c r="R1931" s="150"/>
      <c r="S1931" s="121"/>
      <c r="T1931" s="121"/>
      <c r="U1931" s="121"/>
      <c r="V1931" s="121"/>
      <c r="W1931" s="121"/>
      <c r="X1931" s="121"/>
      <c r="Y1931" s="121"/>
    </row>
    <row r="1932" ht="15.75" customHeight="1">
      <c r="A1932" s="118"/>
      <c r="B1932" s="119"/>
      <c r="C1932" s="143"/>
      <c r="D1932" s="149"/>
      <c r="E1932" s="120"/>
      <c r="F1932" s="120"/>
      <c r="G1932" s="120"/>
      <c r="H1932" s="121"/>
      <c r="I1932" s="121"/>
      <c r="J1932" s="121"/>
      <c r="K1932" s="150"/>
      <c r="L1932" s="121"/>
      <c r="M1932" s="121"/>
      <c r="N1932" s="121"/>
      <c r="O1932" s="121"/>
      <c r="P1932" s="121"/>
      <c r="Q1932" s="121"/>
      <c r="R1932" s="150"/>
      <c r="S1932" s="121"/>
      <c r="T1932" s="121"/>
      <c r="U1932" s="121"/>
      <c r="V1932" s="121"/>
      <c r="W1932" s="121"/>
      <c r="X1932" s="121"/>
      <c r="Y1932" s="121"/>
    </row>
    <row r="1933" ht="15.75" customHeight="1">
      <c r="A1933" s="118"/>
      <c r="B1933" s="119"/>
      <c r="C1933" s="143"/>
      <c r="D1933" s="149"/>
      <c r="E1933" s="120"/>
      <c r="F1933" s="120"/>
      <c r="G1933" s="120"/>
      <c r="H1933" s="121"/>
      <c r="I1933" s="121"/>
      <c r="J1933" s="121"/>
      <c r="K1933" s="150"/>
      <c r="L1933" s="121"/>
      <c r="M1933" s="121"/>
      <c r="N1933" s="121"/>
      <c r="O1933" s="121"/>
      <c r="P1933" s="121"/>
      <c r="Q1933" s="121"/>
      <c r="R1933" s="150"/>
      <c r="S1933" s="121"/>
      <c r="T1933" s="121"/>
      <c r="U1933" s="121"/>
      <c r="V1933" s="121"/>
      <c r="W1933" s="121"/>
      <c r="X1933" s="121"/>
      <c r="Y1933" s="121"/>
    </row>
    <row r="1934" ht="15.75" customHeight="1">
      <c r="A1934" s="118"/>
      <c r="B1934" s="119"/>
      <c r="C1934" s="143"/>
      <c r="D1934" s="149"/>
      <c r="E1934" s="120"/>
      <c r="F1934" s="120"/>
      <c r="G1934" s="120"/>
      <c r="H1934" s="121"/>
      <c r="I1934" s="121"/>
      <c r="J1934" s="121"/>
      <c r="K1934" s="150"/>
      <c r="L1934" s="121"/>
      <c r="M1934" s="121"/>
      <c r="N1934" s="121"/>
      <c r="O1934" s="121"/>
      <c r="P1934" s="121"/>
      <c r="Q1934" s="121"/>
      <c r="R1934" s="150"/>
      <c r="S1934" s="121"/>
      <c r="T1934" s="121"/>
      <c r="U1934" s="121"/>
      <c r="V1934" s="121"/>
      <c r="W1934" s="121"/>
      <c r="X1934" s="121"/>
      <c r="Y1934" s="121"/>
    </row>
    <row r="1935" ht="15.75" customHeight="1">
      <c r="A1935" s="118"/>
      <c r="B1935" s="119"/>
      <c r="C1935" s="143"/>
      <c r="D1935" s="149"/>
      <c r="E1935" s="120"/>
      <c r="F1935" s="120"/>
      <c r="G1935" s="120"/>
      <c r="H1935" s="121"/>
      <c r="I1935" s="121"/>
      <c r="J1935" s="121"/>
      <c r="K1935" s="150"/>
      <c r="L1935" s="121"/>
      <c r="M1935" s="121"/>
      <c r="N1935" s="121"/>
      <c r="O1935" s="121"/>
      <c r="P1935" s="121"/>
      <c r="Q1935" s="121"/>
      <c r="R1935" s="150"/>
      <c r="S1935" s="121"/>
      <c r="T1935" s="121"/>
      <c r="U1935" s="121"/>
      <c r="V1935" s="121"/>
      <c r="W1935" s="121"/>
      <c r="X1935" s="121"/>
      <c r="Y1935" s="121"/>
    </row>
    <row r="1936" ht="15.75" customHeight="1">
      <c r="A1936" s="118"/>
      <c r="B1936" s="119"/>
      <c r="C1936" s="143"/>
      <c r="D1936" s="149"/>
      <c r="E1936" s="120"/>
      <c r="F1936" s="120"/>
      <c r="G1936" s="120"/>
      <c r="H1936" s="121"/>
      <c r="I1936" s="121"/>
      <c r="J1936" s="121"/>
      <c r="K1936" s="150"/>
      <c r="L1936" s="121"/>
      <c r="M1936" s="121"/>
      <c r="N1936" s="121"/>
      <c r="O1936" s="121"/>
      <c r="P1936" s="121"/>
      <c r="Q1936" s="121"/>
      <c r="R1936" s="150"/>
      <c r="S1936" s="121"/>
      <c r="T1936" s="121"/>
      <c r="U1936" s="121"/>
      <c r="V1936" s="121"/>
      <c r="W1936" s="121"/>
      <c r="X1936" s="121"/>
      <c r="Y1936" s="121"/>
    </row>
    <row r="1937" ht="15.75" customHeight="1">
      <c r="A1937" s="118"/>
      <c r="B1937" s="119"/>
      <c r="C1937" s="143"/>
      <c r="D1937" s="149"/>
      <c r="E1937" s="120"/>
      <c r="F1937" s="120"/>
      <c r="G1937" s="120"/>
      <c r="H1937" s="121"/>
      <c r="I1937" s="121"/>
      <c r="J1937" s="121"/>
      <c r="K1937" s="150"/>
      <c r="L1937" s="121"/>
      <c r="M1937" s="121"/>
      <c r="N1937" s="121"/>
      <c r="O1937" s="121"/>
      <c r="P1937" s="121"/>
      <c r="Q1937" s="121"/>
      <c r="R1937" s="150"/>
      <c r="S1937" s="121"/>
      <c r="T1937" s="121"/>
      <c r="U1937" s="121"/>
      <c r="V1937" s="121"/>
      <c r="W1937" s="121"/>
      <c r="X1937" s="121"/>
      <c r="Y1937" s="121"/>
    </row>
    <row r="1938" ht="15.75" customHeight="1">
      <c r="A1938" s="118"/>
      <c r="B1938" s="119"/>
      <c r="C1938" s="143"/>
      <c r="D1938" s="149"/>
      <c r="E1938" s="120"/>
      <c r="F1938" s="120"/>
      <c r="G1938" s="120"/>
      <c r="H1938" s="121"/>
      <c r="I1938" s="121"/>
      <c r="J1938" s="121"/>
      <c r="K1938" s="150"/>
      <c r="L1938" s="121"/>
      <c r="M1938" s="121"/>
      <c r="N1938" s="121"/>
      <c r="O1938" s="121"/>
      <c r="P1938" s="121"/>
      <c r="Q1938" s="121"/>
      <c r="R1938" s="150"/>
      <c r="S1938" s="121"/>
      <c r="T1938" s="121"/>
      <c r="U1938" s="121"/>
      <c r="V1938" s="121"/>
      <c r="W1938" s="121"/>
      <c r="X1938" s="121"/>
      <c r="Y1938" s="121"/>
    </row>
    <row r="1939" ht="15.75" customHeight="1">
      <c r="A1939" s="118"/>
      <c r="B1939" s="119"/>
      <c r="C1939" s="143"/>
      <c r="D1939" s="149"/>
      <c r="E1939" s="120"/>
      <c r="F1939" s="120"/>
      <c r="G1939" s="120"/>
      <c r="H1939" s="121"/>
      <c r="I1939" s="121"/>
      <c r="J1939" s="121"/>
      <c r="K1939" s="150"/>
      <c r="L1939" s="121"/>
      <c r="M1939" s="121"/>
      <c r="N1939" s="121"/>
      <c r="O1939" s="121"/>
      <c r="P1939" s="121"/>
      <c r="Q1939" s="121"/>
      <c r="R1939" s="150"/>
      <c r="S1939" s="121"/>
      <c r="T1939" s="121"/>
      <c r="U1939" s="121"/>
      <c r="V1939" s="121"/>
      <c r="W1939" s="121"/>
      <c r="X1939" s="121"/>
      <c r="Y1939" s="121"/>
    </row>
    <row r="1940" ht="15.75" customHeight="1">
      <c r="A1940" s="118"/>
      <c r="B1940" s="119"/>
      <c r="C1940" s="143"/>
      <c r="D1940" s="149"/>
      <c r="E1940" s="120"/>
      <c r="F1940" s="120"/>
      <c r="G1940" s="120"/>
      <c r="H1940" s="121"/>
      <c r="I1940" s="121"/>
      <c r="J1940" s="121"/>
      <c r="K1940" s="150"/>
      <c r="L1940" s="121"/>
      <c r="M1940" s="121"/>
      <c r="N1940" s="121"/>
      <c r="O1940" s="121"/>
      <c r="P1940" s="121"/>
      <c r="Q1940" s="121"/>
      <c r="R1940" s="150"/>
      <c r="S1940" s="121"/>
      <c r="T1940" s="121"/>
      <c r="U1940" s="121"/>
      <c r="V1940" s="121"/>
      <c r="W1940" s="121"/>
      <c r="X1940" s="121"/>
      <c r="Y1940" s="121"/>
    </row>
    <row r="1941" ht="15.75" customHeight="1">
      <c r="A1941" s="118"/>
      <c r="B1941" s="119"/>
      <c r="C1941" s="143"/>
      <c r="D1941" s="149"/>
      <c r="E1941" s="120"/>
      <c r="F1941" s="120"/>
      <c r="G1941" s="120"/>
      <c r="H1941" s="121"/>
      <c r="I1941" s="121"/>
      <c r="J1941" s="121"/>
      <c r="K1941" s="150"/>
      <c r="L1941" s="121"/>
      <c r="M1941" s="121"/>
      <c r="N1941" s="121"/>
      <c r="O1941" s="121"/>
      <c r="P1941" s="121"/>
      <c r="Q1941" s="121"/>
      <c r="R1941" s="150"/>
      <c r="S1941" s="121"/>
      <c r="T1941" s="121"/>
      <c r="U1941" s="121"/>
      <c r="V1941" s="121"/>
      <c r="W1941" s="121"/>
      <c r="X1941" s="121"/>
      <c r="Y1941" s="121"/>
    </row>
    <row r="1942" ht="15.75" customHeight="1">
      <c r="A1942" s="118"/>
      <c r="B1942" s="119"/>
      <c r="C1942" s="143"/>
      <c r="D1942" s="149"/>
      <c r="E1942" s="120"/>
      <c r="F1942" s="120"/>
      <c r="G1942" s="120"/>
      <c r="H1942" s="121"/>
      <c r="I1942" s="121"/>
      <c r="J1942" s="121"/>
      <c r="K1942" s="150"/>
      <c r="L1942" s="121"/>
      <c r="M1942" s="121"/>
      <c r="N1942" s="121"/>
      <c r="O1942" s="121"/>
      <c r="P1942" s="121"/>
      <c r="Q1942" s="121"/>
      <c r="R1942" s="150"/>
      <c r="S1942" s="121"/>
      <c r="T1942" s="121"/>
      <c r="U1942" s="121"/>
      <c r="V1942" s="121"/>
      <c r="W1942" s="121"/>
      <c r="X1942" s="121"/>
      <c r="Y1942" s="121"/>
    </row>
    <row r="1943" ht="15.75" customHeight="1">
      <c r="A1943" s="118"/>
      <c r="B1943" s="119"/>
      <c r="C1943" s="143"/>
      <c r="D1943" s="149"/>
      <c r="E1943" s="120"/>
      <c r="F1943" s="120"/>
      <c r="G1943" s="120"/>
      <c r="H1943" s="121"/>
      <c r="I1943" s="121"/>
      <c r="J1943" s="121"/>
      <c r="K1943" s="150"/>
      <c r="L1943" s="121"/>
      <c r="M1943" s="121"/>
      <c r="N1943" s="121"/>
      <c r="O1943" s="121"/>
      <c r="P1943" s="121"/>
      <c r="Q1943" s="121"/>
      <c r="R1943" s="150"/>
      <c r="S1943" s="121"/>
      <c r="T1943" s="121"/>
      <c r="U1943" s="121"/>
      <c r="V1943" s="121"/>
      <c r="W1943" s="121"/>
      <c r="X1943" s="121"/>
      <c r="Y1943" s="121"/>
    </row>
    <row r="1944" ht="15.75" customHeight="1">
      <c r="A1944" s="118"/>
      <c r="B1944" s="119"/>
      <c r="C1944" s="143"/>
      <c r="D1944" s="149"/>
      <c r="E1944" s="120"/>
      <c r="F1944" s="120"/>
      <c r="G1944" s="120"/>
      <c r="H1944" s="121"/>
      <c r="I1944" s="121"/>
      <c r="J1944" s="121"/>
      <c r="K1944" s="150"/>
      <c r="L1944" s="121"/>
      <c r="M1944" s="121"/>
      <c r="N1944" s="121"/>
      <c r="O1944" s="121"/>
      <c r="P1944" s="121"/>
      <c r="Q1944" s="121"/>
      <c r="R1944" s="150"/>
      <c r="S1944" s="121"/>
      <c r="T1944" s="121"/>
      <c r="U1944" s="121"/>
      <c r="V1944" s="121"/>
      <c r="W1944" s="121"/>
      <c r="X1944" s="121"/>
      <c r="Y1944" s="121"/>
    </row>
    <row r="1945" ht="15.75" customHeight="1">
      <c r="A1945" s="118"/>
      <c r="B1945" s="119"/>
      <c r="C1945" s="143"/>
      <c r="D1945" s="149"/>
      <c r="E1945" s="120"/>
      <c r="F1945" s="120"/>
      <c r="G1945" s="120"/>
      <c r="H1945" s="121"/>
      <c r="I1945" s="121"/>
      <c r="J1945" s="121"/>
      <c r="K1945" s="150"/>
      <c r="L1945" s="121"/>
      <c r="M1945" s="121"/>
      <c r="N1945" s="121"/>
      <c r="O1945" s="121"/>
      <c r="P1945" s="121"/>
      <c r="Q1945" s="121"/>
      <c r="R1945" s="150"/>
      <c r="S1945" s="121"/>
      <c r="T1945" s="121"/>
      <c r="U1945" s="121"/>
      <c r="V1945" s="121"/>
      <c r="W1945" s="121"/>
      <c r="X1945" s="121"/>
      <c r="Y1945" s="121"/>
    </row>
    <row r="1946" ht="15.75" customHeight="1">
      <c r="A1946" s="118"/>
      <c r="B1946" s="119"/>
      <c r="C1946" s="143"/>
      <c r="D1946" s="149"/>
      <c r="E1946" s="120"/>
      <c r="F1946" s="120"/>
      <c r="G1946" s="120"/>
      <c r="H1946" s="121"/>
      <c r="I1946" s="121"/>
      <c r="J1946" s="121"/>
      <c r="K1946" s="150"/>
      <c r="L1946" s="121"/>
      <c r="M1946" s="121"/>
      <c r="N1946" s="121"/>
      <c r="O1946" s="121"/>
      <c r="P1946" s="121"/>
      <c r="Q1946" s="121"/>
      <c r="R1946" s="150"/>
      <c r="S1946" s="121"/>
      <c r="T1946" s="121"/>
      <c r="U1946" s="121"/>
      <c r="V1946" s="121"/>
      <c r="W1946" s="121"/>
      <c r="X1946" s="121"/>
      <c r="Y1946" s="121"/>
    </row>
    <row r="1947" ht="15.75" customHeight="1">
      <c r="A1947" s="118"/>
      <c r="B1947" s="119"/>
      <c r="C1947" s="143"/>
      <c r="D1947" s="149"/>
      <c r="E1947" s="120"/>
      <c r="F1947" s="120"/>
      <c r="G1947" s="120"/>
      <c r="H1947" s="121"/>
      <c r="I1947" s="121"/>
      <c r="J1947" s="121"/>
      <c r="K1947" s="150"/>
      <c r="L1947" s="121"/>
      <c r="M1947" s="121"/>
      <c r="N1947" s="121"/>
      <c r="O1947" s="121"/>
      <c r="P1947" s="121"/>
      <c r="Q1947" s="121"/>
      <c r="R1947" s="150"/>
      <c r="S1947" s="121"/>
      <c r="T1947" s="121"/>
      <c r="U1947" s="121"/>
      <c r="V1947" s="121"/>
      <c r="W1947" s="121"/>
      <c r="X1947" s="121"/>
      <c r="Y1947" s="121"/>
    </row>
    <row r="1948" ht="15.75" customHeight="1">
      <c r="A1948" s="118"/>
      <c r="B1948" s="119"/>
      <c r="C1948" s="143"/>
      <c r="D1948" s="149"/>
      <c r="E1948" s="120"/>
      <c r="F1948" s="120"/>
      <c r="G1948" s="120"/>
      <c r="H1948" s="121"/>
      <c r="I1948" s="121"/>
      <c r="J1948" s="121"/>
      <c r="K1948" s="150"/>
      <c r="L1948" s="121"/>
      <c r="M1948" s="121"/>
      <c r="N1948" s="121"/>
      <c r="O1948" s="121"/>
      <c r="P1948" s="121"/>
      <c r="Q1948" s="121"/>
      <c r="R1948" s="150"/>
      <c r="S1948" s="121"/>
      <c r="T1948" s="121"/>
      <c r="U1948" s="121"/>
      <c r="V1948" s="121"/>
      <c r="W1948" s="121"/>
      <c r="X1948" s="121"/>
      <c r="Y1948" s="121"/>
    </row>
    <row r="1949" ht="15.75" customHeight="1">
      <c r="A1949" s="118"/>
      <c r="B1949" s="119"/>
      <c r="C1949" s="143"/>
      <c r="D1949" s="149"/>
      <c r="E1949" s="120"/>
      <c r="F1949" s="120"/>
      <c r="G1949" s="120"/>
      <c r="H1949" s="121"/>
      <c r="I1949" s="121"/>
      <c r="J1949" s="121"/>
      <c r="K1949" s="150"/>
      <c r="L1949" s="121"/>
      <c r="M1949" s="121"/>
      <c r="N1949" s="121"/>
      <c r="O1949" s="121"/>
      <c r="P1949" s="121"/>
      <c r="Q1949" s="121"/>
      <c r="R1949" s="150"/>
      <c r="S1949" s="121"/>
      <c r="T1949" s="121"/>
      <c r="U1949" s="121"/>
      <c r="V1949" s="121"/>
      <c r="W1949" s="121"/>
      <c r="X1949" s="121"/>
      <c r="Y1949" s="121"/>
    </row>
    <row r="1950" ht="15.75" customHeight="1">
      <c r="A1950" s="118"/>
      <c r="B1950" s="119"/>
      <c r="C1950" s="143"/>
      <c r="D1950" s="149"/>
      <c r="E1950" s="120"/>
      <c r="F1950" s="120"/>
      <c r="G1950" s="120"/>
      <c r="H1950" s="121"/>
      <c r="I1950" s="121"/>
      <c r="J1950" s="121"/>
      <c r="K1950" s="150"/>
      <c r="L1950" s="121"/>
      <c r="M1950" s="121"/>
      <c r="N1950" s="121"/>
      <c r="O1950" s="121"/>
      <c r="P1950" s="121"/>
      <c r="Q1950" s="121"/>
      <c r="R1950" s="150"/>
      <c r="S1950" s="121"/>
      <c r="T1950" s="121"/>
      <c r="U1950" s="121"/>
      <c r="V1950" s="121"/>
      <c r="W1950" s="121"/>
      <c r="X1950" s="121"/>
      <c r="Y1950" s="121"/>
    </row>
    <row r="1951" ht="15.75" customHeight="1">
      <c r="A1951" s="118"/>
      <c r="B1951" s="119"/>
      <c r="C1951" s="143"/>
      <c r="D1951" s="149"/>
      <c r="E1951" s="120"/>
      <c r="F1951" s="120"/>
      <c r="G1951" s="120"/>
      <c r="H1951" s="121"/>
      <c r="I1951" s="121"/>
      <c r="J1951" s="121"/>
      <c r="K1951" s="150"/>
      <c r="L1951" s="121"/>
      <c r="M1951" s="121"/>
      <c r="N1951" s="121"/>
      <c r="O1951" s="121"/>
      <c r="P1951" s="121"/>
      <c r="Q1951" s="121"/>
      <c r="R1951" s="150"/>
      <c r="S1951" s="121"/>
      <c r="T1951" s="121"/>
      <c r="U1951" s="121"/>
      <c r="V1951" s="121"/>
      <c r="W1951" s="121"/>
      <c r="X1951" s="121"/>
      <c r="Y1951" s="121"/>
    </row>
    <row r="1952" ht="15.75" customHeight="1">
      <c r="A1952" s="118"/>
      <c r="B1952" s="119"/>
      <c r="C1952" s="143"/>
      <c r="D1952" s="149"/>
      <c r="E1952" s="120"/>
      <c r="F1952" s="120"/>
      <c r="G1952" s="120"/>
      <c r="H1952" s="121"/>
      <c r="I1952" s="121"/>
      <c r="J1952" s="121"/>
      <c r="K1952" s="150"/>
      <c r="L1952" s="121"/>
      <c r="M1952" s="121"/>
      <c r="N1952" s="121"/>
      <c r="O1952" s="121"/>
      <c r="P1952" s="121"/>
      <c r="Q1952" s="121"/>
      <c r="R1952" s="150"/>
      <c r="S1952" s="121"/>
      <c r="T1952" s="121"/>
      <c r="U1952" s="121"/>
      <c r="V1952" s="121"/>
      <c r="W1952" s="121"/>
      <c r="X1952" s="121"/>
      <c r="Y1952" s="121"/>
    </row>
    <row r="1953" ht="15.75" customHeight="1">
      <c r="A1953" s="118"/>
      <c r="B1953" s="119"/>
      <c r="C1953" s="143"/>
      <c r="D1953" s="149"/>
      <c r="E1953" s="120"/>
      <c r="F1953" s="120"/>
      <c r="G1953" s="120"/>
      <c r="H1953" s="121"/>
      <c r="I1953" s="121"/>
      <c r="J1953" s="121"/>
      <c r="K1953" s="150"/>
      <c r="L1953" s="121"/>
      <c r="M1953" s="121"/>
      <c r="N1953" s="121"/>
      <c r="O1953" s="121"/>
      <c r="P1953" s="121"/>
      <c r="Q1953" s="121"/>
      <c r="R1953" s="150"/>
      <c r="S1953" s="121"/>
      <c r="T1953" s="121"/>
      <c r="U1953" s="121"/>
      <c r="V1953" s="121"/>
      <c r="W1953" s="121"/>
      <c r="X1953" s="121"/>
      <c r="Y1953" s="121"/>
    </row>
    <row r="1954" ht="15.75" customHeight="1">
      <c r="A1954" s="118"/>
      <c r="B1954" s="119"/>
      <c r="C1954" s="143"/>
      <c r="D1954" s="149"/>
      <c r="E1954" s="120"/>
      <c r="F1954" s="120"/>
      <c r="G1954" s="120"/>
      <c r="H1954" s="121"/>
      <c r="I1954" s="121"/>
      <c r="J1954" s="121"/>
      <c r="K1954" s="150"/>
      <c r="L1954" s="121"/>
      <c r="M1954" s="121"/>
      <c r="N1954" s="121"/>
      <c r="O1954" s="121"/>
      <c r="P1954" s="121"/>
      <c r="Q1954" s="121"/>
      <c r="R1954" s="150"/>
      <c r="S1954" s="121"/>
      <c r="T1954" s="121"/>
      <c r="U1954" s="121"/>
      <c r="V1954" s="121"/>
      <c r="W1954" s="121"/>
      <c r="X1954" s="121"/>
      <c r="Y1954" s="121"/>
    </row>
    <row r="1955" ht="15.75" customHeight="1">
      <c r="A1955" s="118"/>
      <c r="B1955" s="119"/>
      <c r="C1955" s="143"/>
      <c r="D1955" s="149"/>
      <c r="E1955" s="120"/>
      <c r="F1955" s="120"/>
      <c r="G1955" s="120"/>
      <c r="H1955" s="121"/>
      <c r="I1955" s="121"/>
      <c r="J1955" s="121"/>
      <c r="K1955" s="150"/>
      <c r="L1955" s="121"/>
      <c r="M1955" s="121"/>
      <c r="N1955" s="121"/>
      <c r="O1955" s="121"/>
      <c r="P1955" s="121"/>
      <c r="Q1955" s="121"/>
      <c r="R1955" s="150"/>
      <c r="S1955" s="121"/>
      <c r="T1955" s="121"/>
      <c r="U1955" s="121"/>
      <c r="V1955" s="121"/>
      <c r="W1955" s="121"/>
      <c r="X1955" s="121"/>
      <c r="Y1955" s="121"/>
    </row>
    <row r="1956" ht="15.75" customHeight="1">
      <c r="A1956" s="118"/>
      <c r="B1956" s="119"/>
      <c r="C1956" s="143"/>
      <c r="D1956" s="149"/>
      <c r="E1956" s="120"/>
      <c r="F1956" s="120"/>
      <c r="G1956" s="120"/>
      <c r="H1956" s="121"/>
      <c r="I1956" s="121"/>
      <c r="J1956" s="121"/>
      <c r="K1956" s="150"/>
      <c r="L1956" s="121"/>
      <c r="M1956" s="121"/>
      <c r="N1956" s="121"/>
      <c r="O1956" s="121"/>
      <c r="P1956" s="121"/>
      <c r="Q1956" s="121"/>
      <c r="R1956" s="150"/>
      <c r="S1956" s="121"/>
      <c r="T1956" s="121"/>
      <c r="U1956" s="121"/>
      <c r="V1956" s="121"/>
      <c r="W1956" s="121"/>
      <c r="X1956" s="121"/>
      <c r="Y1956" s="121"/>
    </row>
    <row r="1957" ht="15.75" customHeight="1">
      <c r="A1957" s="118"/>
      <c r="B1957" s="119"/>
      <c r="C1957" s="143"/>
      <c r="D1957" s="149"/>
      <c r="E1957" s="120"/>
      <c r="F1957" s="120"/>
      <c r="G1957" s="120"/>
      <c r="H1957" s="121"/>
      <c r="I1957" s="121"/>
      <c r="J1957" s="121"/>
      <c r="K1957" s="150"/>
      <c r="L1957" s="121"/>
      <c r="M1957" s="121"/>
      <c r="N1957" s="121"/>
      <c r="O1957" s="121"/>
      <c r="P1957" s="121"/>
      <c r="Q1957" s="121"/>
      <c r="R1957" s="150"/>
      <c r="S1957" s="121"/>
      <c r="T1957" s="121"/>
      <c r="U1957" s="121"/>
      <c r="V1957" s="121"/>
      <c r="W1957" s="121"/>
      <c r="X1957" s="121"/>
      <c r="Y1957" s="121"/>
    </row>
    <row r="1958" ht="15.75" customHeight="1">
      <c r="A1958" s="118"/>
      <c r="B1958" s="119"/>
      <c r="C1958" s="143"/>
      <c r="D1958" s="149"/>
      <c r="E1958" s="120"/>
      <c r="F1958" s="120"/>
      <c r="G1958" s="120"/>
      <c r="H1958" s="121"/>
      <c r="I1958" s="121"/>
      <c r="J1958" s="121"/>
      <c r="K1958" s="150"/>
      <c r="L1958" s="121"/>
      <c r="M1958" s="121"/>
      <c r="N1958" s="121"/>
      <c r="O1958" s="121"/>
      <c r="P1958" s="121"/>
      <c r="Q1958" s="121"/>
      <c r="R1958" s="150"/>
      <c r="S1958" s="121"/>
      <c r="T1958" s="121"/>
      <c r="U1958" s="121"/>
      <c r="V1958" s="121"/>
      <c r="W1958" s="121"/>
      <c r="X1958" s="121"/>
      <c r="Y1958" s="121"/>
    </row>
    <row r="1959" ht="15.75" customHeight="1">
      <c r="A1959" s="118"/>
      <c r="B1959" s="119"/>
      <c r="C1959" s="143"/>
      <c r="D1959" s="149"/>
      <c r="E1959" s="120"/>
      <c r="F1959" s="120"/>
      <c r="G1959" s="120"/>
      <c r="H1959" s="121"/>
      <c r="I1959" s="121"/>
      <c r="J1959" s="121"/>
      <c r="K1959" s="150"/>
      <c r="L1959" s="121"/>
      <c r="M1959" s="121"/>
      <c r="N1959" s="121"/>
      <c r="O1959" s="121"/>
      <c r="P1959" s="121"/>
      <c r="Q1959" s="121"/>
      <c r="R1959" s="150"/>
      <c r="S1959" s="121"/>
      <c r="T1959" s="121"/>
      <c r="U1959" s="121"/>
      <c r="V1959" s="121"/>
      <c r="W1959" s="121"/>
      <c r="X1959" s="121"/>
      <c r="Y1959" s="121"/>
    </row>
    <row r="1960" ht="15.75" customHeight="1">
      <c r="A1960" s="118"/>
      <c r="B1960" s="119"/>
      <c r="C1960" s="143"/>
      <c r="D1960" s="149"/>
      <c r="E1960" s="120"/>
      <c r="F1960" s="120"/>
      <c r="G1960" s="120"/>
      <c r="H1960" s="121"/>
      <c r="I1960" s="121"/>
      <c r="J1960" s="121"/>
      <c r="K1960" s="150"/>
      <c r="L1960" s="121"/>
      <c r="M1960" s="121"/>
      <c r="N1960" s="121"/>
      <c r="O1960" s="121"/>
      <c r="P1960" s="121"/>
      <c r="Q1960" s="121"/>
      <c r="R1960" s="150"/>
      <c r="S1960" s="121"/>
      <c r="T1960" s="121"/>
      <c r="U1960" s="121"/>
      <c r="V1960" s="121"/>
      <c r="W1960" s="121"/>
      <c r="X1960" s="121"/>
      <c r="Y1960" s="121"/>
    </row>
    <row r="1961" ht="15.75" customHeight="1">
      <c r="A1961" s="118"/>
      <c r="B1961" s="119"/>
      <c r="C1961" s="143"/>
      <c r="D1961" s="149"/>
      <c r="E1961" s="120"/>
      <c r="F1961" s="120"/>
      <c r="G1961" s="120"/>
      <c r="H1961" s="121"/>
      <c r="I1961" s="121"/>
      <c r="J1961" s="121"/>
      <c r="K1961" s="150"/>
      <c r="L1961" s="121"/>
      <c r="M1961" s="121"/>
      <c r="N1961" s="121"/>
      <c r="O1961" s="121"/>
      <c r="P1961" s="121"/>
      <c r="Q1961" s="121"/>
      <c r="R1961" s="150"/>
      <c r="S1961" s="121"/>
      <c r="T1961" s="121"/>
      <c r="U1961" s="121"/>
      <c r="V1961" s="121"/>
      <c r="W1961" s="121"/>
      <c r="X1961" s="121"/>
      <c r="Y1961" s="121"/>
    </row>
    <row r="1962" ht="15.75" customHeight="1">
      <c r="A1962" s="118"/>
      <c r="B1962" s="119"/>
      <c r="C1962" s="143"/>
      <c r="D1962" s="149"/>
      <c r="E1962" s="120"/>
      <c r="F1962" s="120"/>
      <c r="G1962" s="120"/>
      <c r="H1962" s="121"/>
      <c r="I1962" s="121"/>
      <c r="J1962" s="121"/>
      <c r="K1962" s="150"/>
      <c r="L1962" s="121"/>
      <c r="M1962" s="121"/>
      <c r="N1962" s="121"/>
      <c r="O1962" s="121"/>
      <c r="P1962" s="121"/>
      <c r="Q1962" s="121"/>
      <c r="R1962" s="150"/>
      <c r="S1962" s="121"/>
      <c r="T1962" s="121"/>
      <c r="U1962" s="121"/>
      <c r="V1962" s="121"/>
      <c r="W1962" s="121"/>
      <c r="X1962" s="121"/>
      <c r="Y1962" s="121"/>
    </row>
    <row r="1963" ht="15.75" customHeight="1">
      <c r="A1963" s="118"/>
      <c r="B1963" s="119"/>
      <c r="C1963" s="143"/>
      <c r="D1963" s="149"/>
      <c r="E1963" s="120"/>
      <c r="F1963" s="120"/>
      <c r="G1963" s="120"/>
      <c r="H1963" s="121"/>
      <c r="I1963" s="121"/>
      <c r="J1963" s="121"/>
      <c r="K1963" s="150"/>
      <c r="L1963" s="121"/>
      <c r="M1963" s="121"/>
      <c r="N1963" s="121"/>
      <c r="O1963" s="121"/>
      <c r="P1963" s="121"/>
      <c r="Q1963" s="121"/>
      <c r="R1963" s="150"/>
      <c r="S1963" s="121"/>
      <c r="T1963" s="121"/>
      <c r="U1963" s="121"/>
      <c r="V1963" s="121"/>
      <c r="W1963" s="121"/>
      <c r="X1963" s="121"/>
      <c r="Y1963" s="121"/>
    </row>
    <row r="1964" ht="15.75" customHeight="1">
      <c r="A1964" s="118"/>
      <c r="B1964" s="119"/>
      <c r="C1964" s="143"/>
      <c r="D1964" s="149"/>
      <c r="E1964" s="120"/>
      <c r="F1964" s="120"/>
      <c r="G1964" s="120"/>
      <c r="H1964" s="121"/>
      <c r="I1964" s="121"/>
      <c r="J1964" s="121"/>
      <c r="K1964" s="150"/>
      <c r="L1964" s="121"/>
      <c r="M1964" s="121"/>
      <c r="N1964" s="121"/>
      <c r="O1964" s="121"/>
      <c r="P1964" s="121"/>
      <c r="Q1964" s="121"/>
      <c r="R1964" s="150"/>
      <c r="S1964" s="121"/>
      <c r="T1964" s="121"/>
      <c r="U1964" s="121"/>
      <c r="V1964" s="121"/>
      <c r="W1964" s="121"/>
      <c r="X1964" s="121"/>
      <c r="Y1964" s="121"/>
    </row>
    <row r="1965" ht="15.75" customHeight="1">
      <c r="A1965" s="118"/>
      <c r="B1965" s="119"/>
      <c r="C1965" s="143"/>
      <c r="D1965" s="149"/>
      <c r="E1965" s="120"/>
      <c r="F1965" s="120"/>
      <c r="G1965" s="120"/>
      <c r="H1965" s="121"/>
      <c r="I1965" s="121"/>
      <c r="J1965" s="121"/>
      <c r="K1965" s="150"/>
      <c r="L1965" s="121"/>
      <c r="M1965" s="121"/>
      <c r="N1965" s="121"/>
      <c r="O1965" s="121"/>
      <c r="P1965" s="121"/>
      <c r="Q1965" s="121"/>
      <c r="R1965" s="150"/>
      <c r="S1965" s="121"/>
      <c r="T1965" s="121"/>
      <c r="U1965" s="121"/>
      <c r="V1965" s="121"/>
      <c r="W1965" s="121"/>
      <c r="X1965" s="121"/>
      <c r="Y1965" s="121"/>
    </row>
    <row r="1966" ht="15.75" customHeight="1">
      <c r="A1966" s="118"/>
      <c r="B1966" s="119"/>
      <c r="C1966" s="143"/>
      <c r="D1966" s="149"/>
      <c r="E1966" s="120"/>
      <c r="F1966" s="120"/>
      <c r="G1966" s="120"/>
      <c r="H1966" s="121"/>
      <c r="I1966" s="121"/>
      <c r="J1966" s="121"/>
      <c r="K1966" s="150"/>
      <c r="L1966" s="121"/>
      <c r="M1966" s="121"/>
      <c r="N1966" s="121"/>
      <c r="O1966" s="121"/>
      <c r="P1966" s="121"/>
      <c r="Q1966" s="121"/>
      <c r="R1966" s="150"/>
      <c r="S1966" s="121"/>
      <c r="T1966" s="121"/>
      <c r="U1966" s="121"/>
      <c r="V1966" s="121"/>
      <c r="W1966" s="121"/>
      <c r="X1966" s="121"/>
      <c r="Y1966" s="121"/>
    </row>
    <row r="1967" ht="15.75" customHeight="1">
      <c r="A1967" s="118"/>
      <c r="B1967" s="119"/>
      <c r="C1967" s="143"/>
      <c r="D1967" s="149"/>
      <c r="E1967" s="120"/>
      <c r="F1967" s="120"/>
      <c r="G1967" s="120"/>
      <c r="H1967" s="121"/>
      <c r="I1967" s="121"/>
      <c r="J1967" s="121"/>
      <c r="K1967" s="150"/>
      <c r="L1967" s="121"/>
      <c r="M1967" s="121"/>
      <c r="N1967" s="121"/>
      <c r="O1967" s="121"/>
      <c r="P1967" s="121"/>
      <c r="Q1967" s="121"/>
      <c r="R1967" s="150"/>
      <c r="S1967" s="121"/>
      <c r="T1967" s="121"/>
      <c r="U1967" s="121"/>
      <c r="V1967" s="121"/>
      <c r="W1967" s="121"/>
      <c r="X1967" s="121"/>
      <c r="Y1967" s="121"/>
    </row>
    <row r="1968" ht="15.75" customHeight="1">
      <c r="A1968" s="118"/>
      <c r="B1968" s="119"/>
      <c r="C1968" s="143"/>
      <c r="D1968" s="149"/>
      <c r="E1968" s="120"/>
      <c r="F1968" s="120"/>
      <c r="G1968" s="120"/>
      <c r="H1968" s="121"/>
      <c r="I1968" s="121"/>
      <c r="J1968" s="121"/>
      <c r="K1968" s="150"/>
      <c r="L1968" s="121"/>
      <c r="M1968" s="121"/>
      <c r="N1968" s="121"/>
      <c r="O1968" s="121"/>
      <c r="P1968" s="121"/>
      <c r="Q1968" s="121"/>
      <c r="R1968" s="150"/>
      <c r="S1968" s="121"/>
      <c r="T1968" s="121"/>
      <c r="U1968" s="121"/>
      <c r="V1968" s="121"/>
      <c r="W1968" s="121"/>
      <c r="X1968" s="121"/>
      <c r="Y1968" s="121"/>
    </row>
    <row r="1969" ht="15.75" customHeight="1">
      <c r="A1969" s="118"/>
      <c r="B1969" s="119"/>
      <c r="C1969" s="143"/>
      <c r="D1969" s="149"/>
      <c r="E1969" s="120"/>
      <c r="F1969" s="120"/>
      <c r="G1969" s="120"/>
      <c r="H1969" s="121"/>
      <c r="I1969" s="121"/>
      <c r="J1969" s="121"/>
      <c r="K1969" s="150"/>
      <c r="L1969" s="121"/>
      <c r="M1969" s="121"/>
      <c r="N1969" s="121"/>
      <c r="O1969" s="121"/>
      <c r="P1969" s="121"/>
      <c r="Q1969" s="121"/>
      <c r="R1969" s="150"/>
      <c r="S1969" s="121"/>
      <c r="T1969" s="121"/>
      <c r="U1969" s="121"/>
      <c r="V1969" s="121"/>
      <c r="W1969" s="121"/>
      <c r="X1969" s="121"/>
      <c r="Y1969" s="121"/>
    </row>
    <row r="1970" ht="15.75" customHeight="1">
      <c r="A1970" s="118"/>
      <c r="B1970" s="119"/>
      <c r="C1970" s="143"/>
      <c r="D1970" s="149"/>
      <c r="E1970" s="120"/>
      <c r="F1970" s="120"/>
      <c r="G1970" s="120"/>
      <c r="H1970" s="121"/>
      <c r="I1970" s="121"/>
      <c r="J1970" s="121"/>
      <c r="K1970" s="150"/>
      <c r="L1970" s="121"/>
      <c r="M1970" s="121"/>
      <c r="N1970" s="121"/>
      <c r="O1970" s="121"/>
      <c r="P1970" s="121"/>
      <c r="Q1970" s="121"/>
      <c r="R1970" s="150"/>
      <c r="S1970" s="121"/>
      <c r="T1970" s="121"/>
      <c r="U1970" s="121"/>
      <c r="V1970" s="121"/>
      <c r="W1970" s="121"/>
      <c r="X1970" s="121"/>
      <c r="Y1970" s="121"/>
    </row>
    <row r="1971" ht="15.75" customHeight="1">
      <c r="A1971" s="118"/>
      <c r="B1971" s="119"/>
      <c r="C1971" s="143"/>
      <c r="D1971" s="149"/>
      <c r="E1971" s="120"/>
      <c r="F1971" s="120"/>
      <c r="G1971" s="120"/>
      <c r="H1971" s="121"/>
      <c r="I1971" s="121"/>
      <c r="J1971" s="121"/>
      <c r="K1971" s="150"/>
      <c r="L1971" s="121"/>
      <c r="M1971" s="121"/>
      <c r="N1971" s="121"/>
      <c r="O1971" s="121"/>
      <c r="P1971" s="121"/>
      <c r="Q1971" s="121"/>
      <c r="R1971" s="150"/>
      <c r="S1971" s="121"/>
      <c r="T1971" s="121"/>
      <c r="U1971" s="121"/>
      <c r="V1971" s="121"/>
      <c r="W1971" s="121"/>
      <c r="X1971" s="121"/>
      <c r="Y1971" s="121"/>
    </row>
    <row r="1972" ht="15.75" customHeight="1">
      <c r="A1972" s="118"/>
      <c r="B1972" s="119"/>
      <c r="C1972" s="143"/>
      <c r="D1972" s="149"/>
      <c r="E1972" s="120"/>
      <c r="F1972" s="120"/>
      <c r="G1972" s="120"/>
      <c r="H1972" s="121"/>
      <c r="I1972" s="121"/>
      <c r="J1972" s="121"/>
      <c r="K1972" s="150"/>
      <c r="L1972" s="121"/>
      <c r="M1972" s="121"/>
      <c r="N1972" s="121"/>
      <c r="O1972" s="121"/>
      <c r="P1972" s="121"/>
      <c r="Q1972" s="121"/>
      <c r="R1972" s="150"/>
      <c r="S1972" s="121"/>
      <c r="T1972" s="121"/>
      <c r="U1972" s="121"/>
      <c r="V1972" s="121"/>
      <c r="W1972" s="121"/>
      <c r="X1972" s="121"/>
      <c r="Y1972" s="121"/>
    </row>
    <row r="1973" ht="15.75" customHeight="1">
      <c r="A1973" s="118"/>
      <c r="B1973" s="119"/>
      <c r="C1973" s="143"/>
      <c r="D1973" s="149"/>
      <c r="E1973" s="120"/>
      <c r="F1973" s="120"/>
      <c r="G1973" s="120"/>
      <c r="H1973" s="121"/>
      <c r="I1973" s="121"/>
      <c r="J1973" s="121"/>
      <c r="K1973" s="150"/>
      <c r="L1973" s="121"/>
      <c r="M1973" s="121"/>
      <c r="N1973" s="121"/>
      <c r="O1973" s="121"/>
      <c r="P1973" s="121"/>
      <c r="Q1973" s="121"/>
      <c r="R1973" s="150"/>
      <c r="S1973" s="121"/>
      <c r="T1973" s="121"/>
      <c r="U1973" s="121"/>
      <c r="V1973" s="121"/>
      <c r="W1973" s="121"/>
      <c r="X1973" s="121"/>
      <c r="Y1973" s="121"/>
    </row>
    <row r="1974" ht="15.75" customHeight="1">
      <c r="A1974" s="118"/>
      <c r="B1974" s="119"/>
      <c r="C1974" s="143"/>
      <c r="D1974" s="149"/>
      <c r="E1974" s="120"/>
      <c r="F1974" s="120"/>
      <c r="G1974" s="120"/>
      <c r="H1974" s="121"/>
      <c r="I1974" s="121"/>
      <c r="J1974" s="121"/>
      <c r="K1974" s="150"/>
      <c r="L1974" s="121"/>
      <c r="M1974" s="121"/>
      <c r="N1974" s="121"/>
      <c r="O1974" s="121"/>
      <c r="P1974" s="121"/>
      <c r="Q1974" s="121"/>
      <c r="R1974" s="150"/>
      <c r="S1974" s="121"/>
      <c r="T1974" s="121"/>
      <c r="U1974" s="121"/>
      <c r="V1974" s="121"/>
      <c r="W1974" s="121"/>
      <c r="X1974" s="121"/>
      <c r="Y1974" s="121"/>
    </row>
    <row r="1975" ht="15.75" customHeight="1">
      <c r="A1975" s="118"/>
      <c r="B1975" s="119"/>
      <c r="C1975" s="143"/>
      <c r="D1975" s="149"/>
      <c r="E1975" s="120"/>
      <c r="F1975" s="120"/>
      <c r="G1975" s="120"/>
      <c r="H1975" s="121"/>
      <c r="I1975" s="121"/>
      <c r="J1975" s="121"/>
      <c r="K1975" s="150"/>
      <c r="L1975" s="121"/>
      <c r="M1975" s="121"/>
      <c r="N1975" s="121"/>
      <c r="O1975" s="121"/>
      <c r="P1975" s="121"/>
      <c r="Q1975" s="121"/>
      <c r="R1975" s="150"/>
      <c r="S1975" s="121"/>
      <c r="T1975" s="121"/>
      <c r="U1975" s="121"/>
      <c r="V1975" s="121"/>
      <c r="W1975" s="121"/>
      <c r="X1975" s="121"/>
      <c r="Y1975" s="121"/>
    </row>
    <row r="1976" ht="15.75" customHeight="1">
      <c r="A1976" s="118"/>
      <c r="B1976" s="119"/>
      <c r="C1976" s="143"/>
      <c r="D1976" s="149"/>
      <c r="E1976" s="120"/>
      <c r="F1976" s="120"/>
      <c r="G1976" s="120"/>
      <c r="H1976" s="121"/>
      <c r="I1976" s="121"/>
      <c r="J1976" s="121"/>
      <c r="K1976" s="150"/>
      <c r="L1976" s="121"/>
      <c r="M1976" s="121"/>
      <c r="N1976" s="121"/>
      <c r="O1976" s="121"/>
      <c r="P1976" s="121"/>
      <c r="Q1976" s="121"/>
      <c r="R1976" s="150"/>
      <c r="S1976" s="121"/>
      <c r="T1976" s="121"/>
      <c r="U1976" s="121"/>
      <c r="V1976" s="121"/>
      <c r="W1976" s="121"/>
      <c r="X1976" s="121"/>
      <c r="Y1976" s="121"/>
    </row>
    <row r="1977" ht="15.75" customHeight="1">
      <c r="A1977" s="118"/>
      <c r="B1977" s="119"/>
      <c r="C1977" s="143"/>
      <c r="D1977" s="149"/>
      <c r="E1977" s="120"/>
      <c r="F1977" s="120"/>
      <c r="G1977" s="120"/>
      <c r="H1977" s="121"/>
      <c r="I1977" s="121"/>
      <c r="J1977" s="121"/>
      <c r="K1977" s="150"/>
      <c r="L1977" s="121"/>
      <c r="M1977" s="121"/>
      <c r="N1977" s="121"/>
      <c r="O1977" s="121"/>
      <c r="P1977" s="121"/>
      <c r="Q1977" s="121"/>
      <c r="R1977" s="150"/>
      <c r="S1977" s="121"/>
      <c r="T1977" s="121"/>
      <c r="U1977" s="121"/>
      <c r="V1977" s="121"/>
      <c r="W1977" s="121"/>
      <c r="X1977" s="121"/>
      <c r="Y1977" s="121"/>
    </row>
    <row r="1978" ht="15.75" customHeight="1">
      <c r="A1978" s="118"/>
      <c r="B1978" s="119"/>
      <c r="C1978" s="143"/>
      <c r="D1978" s="149"/>
      <c r="E1978" s="120"/>
      <c r="F1978" s="120"/>
      <c r="G1978" s="120"/>
      <c r="H1978" s="121"/>
      <c r="I1978" s="121"/>
      <c r="J1978" s="121"/>
      <c r="K1978" s="150"/>
      <c r="L1978" s="121"/>
      <c r="M1978" s="121"/>
      <c r="N1978" s="121"/>
      <c r="O1978" s="121"/>
      <c r="P1978" s="121"/>
      <c r="Q1978" s="121"/>
      <c r="R1978" s="150"/>
      <c r="S1978" s="121"/>
      <c r="T1978" s="121"/>
      <c r="U1978" s="121"/>
      <c r="V1978" s="121"/>
      <c r="W1978" s="121"/>
      <c r="X1978" s="121"/>
      <c r="Y1978" s="121"/>
    </row>
    <row r="1979" ht="15.75" customHeight="1">
      <c r="A1979" s="118"/>
      <c r="B1979" s="119"/>
      <c r="C1979" s="143"/>
      <c r="D1979" s="149"/>
      <c r="E1979" s="120"/>
      <c r="F1979" s="120"/>
      <c r="G1979" s="120"/>
      <c r="H1979" s="121"/>
      <c r="I1979" s="121"/>
      <c r="J1979" s="121"/>
      <c r="K1979" s="150"/>
      <c r="L1979" s="121"/>
      <c r="M1979" s="121"/>
      <c r="N1979" s="121"/>
      <c r="O1979" s="121"/>
      <c r="P1979" s="121"/>
      <c r="Q1979" s="121"/>
      <c r="R1979" s="150"/>
      <c r="S1979" s="121"/>
      <c r="T1979" s="121"/>
      <c r="U1979" s="121"/>
      <c r="V1979" s="121"/>
      <c r="W1979" s="121"/>
      <c r="X1979" s="121"/>
      <c r="Y1979" s="121"/>
    </row>
    <row r="1980" ht="15.75" customHeight="1">
      <c r="A1980" s="118"/>
      <c r="B1980" s="119"/>
      <c r="C1980" s="143"/>
      <c r="D1980" s="149"/>
      <c r="E1980" s="120"/>
      <c r="F1980" s="120"/>
      <c r="G1980" s="120"/>
      <c r="H1980" s="121"/>
      <c r="I1980" s="121"/>
      <c r="J1980" s="121"/>
      <c r="K1980" s="150"/>
      <c r="L1980" s="121"/>
      <c r="M1980" s="121"/>
      <c r="N1980" s="121"/>
      <c r="O1980" s="121"/>
      <c r="P1980" s="121"/>
      <c r="Q1980" s="121"/>
      <c r="R1980" s="150"/>
      <c r="S1980" s="121"/>
      <c r="T1980" s="121"/>
      <c r="U1980" s="121"/>
      <c r="V1980" s="121"/>
      <c r="W1980" s="121"/>
      <c r="X1980" s="121"/>
      <c r="Y1980" s="121"/>
    </row>
    <row r="1981" ht="15.75" customHeight="1">
      <c r="A1981" s="118"/>
      <c r="B1981" s="119"/>
      <c r="C1981" s="143"/>
      <c r="D1981" s="149"/>
      <c r="E1981" s="120"/>
      <c r="F1981" s="120"/>
      <c r="G1981" s="120"/>
      <c r="H1981" s="121"/>
      <c r="I1981" s="121"/>
      <c r="J1981" s="121"/>
      <c r="K1981" s="150"/>
      <c r="L1981" s="121"/>
      <c r="M1981" s="121"/>
      <c r="N1981" s="121"/>
      <c r="O1981" s="121"/>
      <c r="P1981" s="121"/>
      <c r="Q1981" s="121"/>
      <c r="R1981" s="150"/>
      <c r="S1981" s="121"/>
      <c r="T1981" s="121"/>
      <c r="U1981" s="121"/>
      <c r="V1981" s="121"/>
      <c r="W1981" s="121"/>
      <c r="X1981" s="121"/>
      <c r="Y1981" s="121"/>
    </row>
    <row r="1982" ht="15.75" customHeight="1">
      <c r="A1982" s="118"/>
      <c r="B1982" s="119"/>
      <c r="C1982" s="143"/>
      <c r="D1982" s="149"/>
      <c r="E1982" s="120"/>
      <c r="F1982" s="120"/>
      <c r="G1982" s="120"/>
      <c r="H1982" s="121"/>
      <c r="I1982" s="121"/>
      <c r="J1982" s="121"/>
      <c r="K1982" s="150"/>
      <c r="L1982" s="121"/>
      <c r="M1982" s="121"/>
      <c r="N1982" s="121"/>
      <c r="O1982" s="121"/>
      <c r="P1982" s="121"/>
      <c r="Q1982" s="121"/>
      <c r="R1982" s="150"/>
      <c r="S1982" s="121"/>
      <c r="T1982" s="121"/>
      <c r="U1982" s="121"/>
      <c r="V1982" s="121"/>
      <c r="W1982" s="121"/>
      <c r="X1982" s="121"/>
      <c r="Y1982" s="121"/>
    </row>
    <row r="1983" ht="15.75" customHeight="1">
      <c r="A1983" s="118"/>
      <c r="B1983" s="119"/>
      <c r="C1983" s="143"/>
      <c r="D1983" s="149"/>
      <c r="E1983" s="120"/>
      <c r="F1983" s="120"/>
      <c r="G1983" s="120"/>
      <c r="H1983" s="121"/>
      <c r="I1983" s="121"/>
      <c r="J1983" s="121"/>
      <c r="K1983" s="150"/>
      <c r="L1983" s="121"/>
      <c r="M1983" s="121"/>
      <c r="N1983" s="121"/>
      <c r="O1983" s="121"/>
      <c r="P1983" s="121"/>
      <c r="Q1983" s="121"/>
      <c r="R1983" s="150"/>
      <c r="S1983" s="121"/>
      <c r="T1983" s="121"/>
      <c r="U1983" s="121"/>
      <c r="V1983" s="121"/>
      <c r="W1983" s="121"/>
      <c r="X1983" s="121"/>
      <c r="Y1983" s="121"/>
    </row>
    <row r="1984" ht="15.75" customHeight="1">
      <c r="A1984" s="118"/>
      <c r="B1984" s="119"/>
      <c r="C1984" s="143"/>
      <c r="D1984" s="149"/>
      <c r="E1984" s="120"/>
      <c r="F1984" s="120"/>
      <c r="G1984" s="120"/>
      <c r="H1984" s="121"/>
      <c r="I1984" s="121"/>
      <c r="J1984" s="121"/>
      <c r="K1984" s="150"/>
      <c r="L1984" s="121"/>
      <c r="M1984" s="121"/>
      <c r="N1984" s="121"/>
      <c r="O1984" s="121"/>
      <c r="P1984" s="121"/>
      <c r="Q1984" s="121"/>
      <c r="R1984" s="150"/>
      <c r="S1984" s="121"/>
      <c r="T1984" s="121"/>
      <c r="U1984" s="121"/>
      <c r="V1984" s="121"/>
      <c r="W1984" s="121"/>
      <c r="X1984" s="121"/>
      <c r="Y1984" s="121"/>
    </row>
    <row r="1985" ht="15.75" customHeight="1">
      <c r="A1985" s="118"/>
      <c r="B1985" s="119"/>
      <c r="C1985" s="143"/>
      <c r="D1985" s="149"/>
      <c r="E1985" s="120"/>
      <c r="F1985" s="120"/>
      <c r="G1985" s="120"/>
      <c r="H1985" s="121"/>
      <c r="I1985" s="121"/>
      <c r="J1985" s="121"/>
      <c r="K1985" s="150"/>
      <c r="L1985" s="121"/>
      <c r="M1985" s="121"/>
      <c r="N1985" s="121"/>
      <c r="O1985" s="121"/>
      <c r="P1985" s="121"/>
      <c r="Q1985" s="121"/>
      <c r="R1985" s="150"/>
      <c r="S1985" s="121"/>
      <c r="T1985" s="121"/>
      <c r="U1985" s="121"/>
      <c r="V1985" s="121"/>
      <c r="W1985" s="121"/>
      <c r="X1985" s="121"/>
      <c r="Y1985" s="121"/>
    </row>
    <row r="1986" ht="15.75" customHeight="1">
      <c r="A1986" s="118"/>
      <c r="B1986" s="119"/>
      <c r="C1986" s="143"/>
      <c r="D1986" s="149"/>
      <c r="E1986" s="120"/>
      <c r="F1986" s="120"/>
      <c r="G1986" s="120"/>
      <c r="H1986" s="121"/>
      <c r="I1986" s="121"/>
      <c r="J1986" s="121"/>
      <c r="K1986" s="150"/>
      <c r="L1986" s="121"/>
      <c r="M1986" s="121"/>
      <c r="N1986" s="121"/>
      <c r="O1986" s="121"/>
      <c r="P1986" s="121"/>
      <c r="Q1986" s="121"/>
      <c r="R1986" s="150"/>
      <c r="S1986" s="121"/>
      <c r="T1986" s="121"/>
      <c r="U1986" s="121"/>
      <c r="V1986" s="121"/>
      <c r="W1986" s="121"/>
      <c r="X1986" s="121"/>
      <c r="Y1986" s="121"/>
    </row>
    <row r="1987" ht="15.75" customHeight="1">
      <c r="A1987" s="118"/>
      <c r="B1987" s="119"/>
      <c r="C1987" s="143"/>
      <c r="D1987" s="149"/>
      <c r="E1987" s="120"/>
      <c r="F1987" s="120"/>
      <c r="G1987" s="120"/>
      <c r="H1987" s="121"/>
      <c r="I1987" s="121"/>
      <c r="J1987" s="121"/>
      <c r="K1987" s="150"/>
      <c r="L1987" s="121"/>
      <c r="M1987" s="121"/>
      <c r="N1987" s="121"/>
      <c r="O1987" s="121"/>
      <c r="P1987" s="121"/>
      <c r="Q1987" s="121"/>
      <c r="R1987" s="150"/>
      <c r="S1987" s="121"/>
      <c r="T1987" s="121"/>
      <c r="U1987" s="121"/>
      <c r="V1987" s="121"/>
      <c r="W1987" s="121"/>
      <c r="X1987" s="121"/>
      <c r="Y1987" s="121"/>
    </row>
    <row r="1988" ht="15.75" customHeight="1">
      <c r="A1988" s="118"/>
      <c r="B1988" s="119"/>
      <c r="C1988" s="143"/>
      <c r="D1988" s="149"/>
      <c r="E1988" s="120"/>
      <c r="F1988" s="120"/>
      <c r="G1988" s="120"/>
      <c r="H1988" s="121"/>
      <c r="I1988" s="121"/>
      <c r="J1988" s="121"/>
      <c r="K1988" s="150"/>
      <c r="L1988" s="121"/>
      <c r="M1988" s="121"/>
      <c r="N1988" s="121"/>
      <c r="O1988" s="121"/>
      <c r="P1988" s="121"/>
      <c r="Q1988" s="121"/>
      <c r="R1988" s="150"/>
      <c r="S1988" s="121"/>
      <c r="T1988" s="121"/>
      <c r="U1988" s="121"/>
      <c r="V1988" s="121"/>
      <c r="W1988" s="121"/>
      <c r="X1988" s="121"/>
      <c r="Y1988" s="121"/>
    </row>
    <row r="1989" ht="15.75" customHeight="1">
      <c r="A1989" s="118"/>
      <c r="B1989" s="119"/>
      <c r="C1989" s="143"/>
      <c r="D1989" s="149"/>
      <c r="E1989" s="120"/>
      <c r="F1989" s="120"/>
      <c r="G1989" s="120"/>
      <c r="H1989" s="121"/>
      <c r="I1989" s="121"/>
      <c r="J1989" s="121"/>
      <c r="K1989" s="150"/>
      <c r="L1989" s="121"/>
      <c r="M1989" s="121"/>
      <c r="N1989" s="121"/>
      <c r="O1989" s="121"/>
      <c r="P1989" s="121"/>
      <c r="Q1989" s="121"/>
      <c r="R1989" s="150"/>
      <c r="S1989" s="121"/>
      <c r="T1989" s="121"/>
      <c r="U1989" s="121"/>
      <c r="V1989" s="121"/>
      <c r="W1989" s="121"/>
      <c r="X1989" s="121"/>
      <c r="Y1989" s="121"/>
    </row>
    <row r="1990" ht="15.75" customHeight="1">
      <c r="A1990" s="118"/>
      <c r="B1990" s="119"/>
      <c r="C1990" s="143"/>
      <c r="D1990" s="149"/>
      <c r="E1990" s="120"/>
      <c r="F1990" s="120"/>
      <c r="G1990" s="120"/>
      <c r="H1990" s="121"/>
      <c r="I1990" s="121"/>
      <c r="J1990" s="121"/>
      <c r="K1990" s="150"/>
      <c r="L1990" s="121"/>
      <c r="M1990" s="121"/>
      <c r="N1990" s="121"/>
      <c r="O1990" s="121"/>
      <c r="P1990" s="121"/>
      <c r="Q1990" s="121"/>
      <c r="R1990" s="150"/>
      <c r="S1990" s="121"/>
      <c r="T1990" s="121"/>
      <c r="U1990" s="121"/>
      <c r="V1990" s="121"/>
      <c r="W1990" s="121"/>
      <c r="X1990" s="121"/>
      <c r="Y1990" s="121"/>
    </row>
    <row r="1991" ht="15.75" customHeight="1">
      <c r="A1991" s="118"/>
      <c r="B1991" s="119"/>
      <c r="C1991" s="143"/>
      <c r="D1991" s="149"/>
      <c r="E1991" s="120"/>
      <c r="F1991" s="120"/>
      <c r="G1991" s="120"/>
      <c r="H1991" s="121"/>
      <c r="I1991" s="121"/>
      <c r="J1991" s="121"/>
      <c r="K1991" s="150"/>
      <c r="L1991" s="121"/>
      <c r="M1991" s="121"/>
      <c r="N1991" s="121"/>
      <c r="O1991" s="121"/>
      <c r="P1991" s="121"/>
      <c r="Q1991" s="121"/>
      <c r="R1991" s="150"/>
      <c r="S1991" s="121"/>
      <c r="T1991" s="121"/>
      <c r="U1991" s="121"/>
      <c r="V1991" s="121"/>
      <c r="W1991" s="121"/>
      <c r="X1991" s="121"/>
      <c r="Y1991" s="121"/>
    </row>
    <row r="1992" ht="15.75" customHeight="1">
      <c r="A1992" s="118"/>
      <c r="B1992" s="119"/>
      <c r="C1992" s="143"/>
      <c r="D1992" s="149"/>
      <c r="E1992" s="120"/>
      <c r="F1992" s="120"/>
      <c r="G1992" s="120"/>
      <c r="H1992" s="121"/>
      <c r="I1992" s="121"/>
      <c r="J1992" s="121"/>
      <c r="K1992" s="150"/>
      <c r="L1992" s="121"/>
      <c r="M1992" s="121"/>
      <c r="N1992" s="121"/>
      <c r="O1992" s="121"/>
      <c r="P1992" s="121"/>
      <c r="Q1992" s="121"/>
      <c r="R1992" s="150"/>
      <c r="S1992" s="121"/>
      <c r="T1992" s="121"/>
      <c r="U1992" s="121"/>
      <c r="V1992" s="121"/>
      <c r="W1992" s="121"/>
      <c r="X1992" s="121"/>
      <c r="Y1992" s="121"/>
    </row>
    <row r="1993" ht="15.75" customHeight="1">
      <c r="A1993" s="118"/>
      <c r="B1993" s="119"/>
      <c r="C1993" s="143"/>
      <c r="D1993" s="149"/>
      <c r="E1993" s="120"/>
      <c r="F1993" s="120"/>
      <c r="G1993" s="120"/>
      <c r="H1993" s="121"/>
      <c r="I1993" s="121"/>
      <c r="J1993" s="121"/>
      <c r="K1993" s="150"/>
      <c r="L1993" s="121"/>
      <c r="M1993" s="121"/>
      <c r="N1993" s="121"/>
      <c r="O1993" s="121"/>
      <c r="P1993" s="121"/>
      <c r="Q1993" s="121"/>
      <c r="R1993" s="150"/>
      <c r="S1993" s="121"/>
      <c r="T1993" s="121"/>
      <c r="U1993" s="121"/>
      <c r="V1993" s="121"/>
      <c r="W1993" s="121"/>
      <c r="X1993" s="121"/>
      <c r="Y1993" s="121"/>
    </row>
    <row r="1994" ht="15.75" customHeight="1">
      <c r="A1994" s="118"/>
      <c r="B1994" s="119"/>
      <c r="C1994" s="143"/>
      <c r="D1994" s="149"/>
      <c r="E1994" s="120"/>
      <c r="F1994" s="120"/>
      <c r="G1994" s="120"/>
      <c r="H1994" s="121"/>
      <c r="I1994" s="121"/>
      <c r="J1994" s="121"/>
      <c r="K1994" s="150"/>
      <c r="L1994" s="121"/>
      <c r="M1994" s="121"/>
      <c r="N1994" s="121"/>
      <c r="O1994" s="121"/>
      <c r="P1994" s="121"/>
      <c r="Q1994" s="121"/>
      <c r="R1994" s="150"/>
      <c r="S1994" s="121"/>
      <c r="T1994" s="121"/>
      <c r="U1994" s="121"/>
      <c r="V1994" s="121"/>
      <c r="W1994" s="121"/>
      <c r="X1994" s="121"/>
      <c r="Y1994" s="121"/>
    </row>
    <row r="1995" ht="15.75" customHeight="1">
      <c r="A1995" s="118"/>
      <c r="B1995" s="119"/>
      <c r="C1995" s="143"/>
      <c r="D1995" s="149"/>
      <c r="E1995" s="120"/>
      <c r="F1995" s="120"/>
      <c r="G1995" s="120"/>
      <c r="H1995" s="121"/>
      <c r="I1995" s="121"/>
      <c r="J1995" s="121"/>
      <c r="K1995" s="150"/>
      <c r="L1995" s="121"/>
      <c r="M1995" s="121"/>
      <c r="N1995" s="121"/>
      <c r="O1995" s="121"/>
      <c r="P1995" s="121"/>
      <c r="Q1995" s="121"/>
      <c r="R1995" s="150"/>
      <c r="S1995" s="121"/>
      <c r="T1995" s="121"/>
      <c r="U1995" s="121"/>
      <c r="V1995" s="121"/>
      <c r="W1995" s="121"/>
      <c r="X1995" s="121"/>
      <c r="Y1995" s="121"/>
    </row>
    <row r="1996" ht="15.75" customHeight="1">
      <c r="A1996" s="118"/>
      <c r="B1996" s="119"/>
      <c r="C1996" s="143"/>
      <c r="D1996" s="149"/>
      <c r="E1996" s="120"/>
      <c r="F1996" s="120"/>
      <c r="G1996" s="120"/>
      <c r="H1996" s="121"/>
      <c r="I1996" s="121"/>
      <c r="J1996" s="121"/>
      <c r="K1996" s="150"/>
      <c r="L1996" s="121"/>
      <c r="M1996" s="121"/>
      <c r="N1996" s="121"/>
      <c r="O1996" s="121"/>
      <c r="P1996" s="121"/>
      <c r="Q1996" s="121"/>
      <c r="R1996" s="150"/>
      <c r="S1996" s="121"/>
      <c r="T1996" s="121"/>
      <c r="U1996" s="121"/>
      <c r="V1996" s="121"/>
      <c r="W1996" s="121"/>
      <c r="X1996" s="121"/>
      <c r="Y1996" s="121"/>
    </row>
    <row r="1997" ht="15.75" customHeight="1">
      <c r="A1997" s="118"/>
      <c r="B1997" s="119"/>
      <c r="C1997" s="143"/>
      <c r="D1997" s="149"/>
      <c r="E1997" s="120"/>
      <c r="F1997" s="120"/>
      <c r="G1997" s="120"/>
      <c r="H1997" s="121"/>
      <c r="I1997" s="121"/>
      <c r="J1997" s="121"/>
      <c r="K1997" s="150"/>
      <c r="L1997" s="121"/>
      <c r="M1997" s="121"/>
      <c r="N1997" s="121"/>
      <c r="O1997" s="121"/>
      <c r="P1997" s="121"/>
      <c r="Q1997" s="121"/>
      <c r="R1997" s="150"/>
      <c r="S1997" s="121"/>
      <c r="T1997" s="121"/>
      <c r="U1997" s="121"/>
      <c r="V1997" s="121"/>
      <c r="W1997" s="121"/>
      <c r="X1997" s="121"/>
      <c r="Y1997" s="121"/>
    </row>
    <row r="1998" ht="15.75" customHeight="1">
      <c r="A1998" s="118"/>
      <c r="B1998" s="119"/>
      <c r="C1998" s="143"/>
      <c r="D1998" s="149"/>
      <c r="E1998" s="120"/>
      <c r="F1998" s="120"/>
      <c r="G1998" s="120"/>
      <c r="H1998" s="121"/>
      <c r="I1998" s="121"/>
      <c r="J1998" s="121"/>
      <c r="K1998" s="150"/>
      <c r="L1998" s="121"/>
      <c r="M1998" s="121"/>
      <c r="N1998" s="121"/>
      <c r="O1998" s="121"/>
      <c r="P1998" s="121"/>
      <c r="Q1998" s="121"/>
      <c r="R1998" s="150"/>
      <c r="S1998" s="121"/>
      <c r="T1998" s="121"/>
      <c r="U1998" s="121"/>
      <c r="V1998" s="121"/>
      <c r="W1998" s="121"/>
      <c r="X1998" s="121"/>
      <c r="Y1998" s="121"/>
    </row>
    <row r="1999" ht="15.75" customHeight="1">
      <c r="A1999" s="118"/>
      <c r="B1999" s="119"/>
      <c r="C1999" s="143"/>
      <c r="D1999" s="149"/>
      <c r="E1999" s="120"/>
      <c r="F1999" s="120"/>
      <c r="G1999" s="120"/>
      <c r="H1999" s="121"/>
      <c r="I1999" s="121"/>
      <c r="J1999" s="121"/>
      <c r="K1999" s="150"/>
      <c r="L1999" s="121"/>
      <c r="M1999" s="121"/>
      <c r="N1999" s="121"/>
      <c r="O1999" s="121"/>
      <c r="P1999" s="121"/>
      <c r="Q1999" s="121"/>
      <c r="R1999" s="150"/>
      <c r="S1999" s="121"/>
      <c r="T1999" s="121"/>
      <c r="U1999" s="121"/>
      <c r="V1999" s="121"/>
      <c r="W1999" s="121"/>
      <c r="X1999" s="121"/>
      <c r="Y1999" s="121"/>
    </row>
    <row r="2000" ht="15.75" customHeight="1">
      <c r="A2000" s="118"/>
      <c r="B2000" s="119"/>
      <c r="C2000" s="143"/>
      <c r="D2000" s="149"/>
      <c r="E2000" s="120"/>
      <c r="F2000" s="120"/>
      <c r="G2000" s="120"/>
      <c r="H2000" s="121"/>
      <c r="I2000" s="121"/>
      <c r="J2000" s="121"/>
      <c r="K2000" s="150"/>
      <c r="L2000" s="121"/>
      <c r="M2000" s="121"/>
      <c r="N2000" s="121"/>
      <c r="O2000" s="121"/>
      <c r="P2000" s="121"/>
      <c r="Q2000" s="121"/>
      <c r="R2000" s="150"/>
      <c r="S2000" s="121"/>
      <c r="T2000" s="121"/>
      <c r="U2000" s="121"/>
      <c r="V2000" s="121"/>
      <c r="W2000" s="121"/>
      <c r="X2000" s="121"/>
      <c r="Y2000" s="121"/>
    </row>
    <row r="2001" ht="15.75" customHeight="1">
      <c r="A2001" s="118"/>
      <c r="B2001" s="119"/>
      <c r="C2001" s="143"/>
      <c r="D2001" s="149"/>
      <c r="E2001" s="120"/>
      <c r="F2001" s="120"/>
      <c r="G2001" s="120"/>
      <c r="H2001" s="121"/>
      <c r="I2001" s="121"/>
      <c r="J2001" s="121"/>
      <c r="K2001" s="150"/>
      <c r="L2001" s="121"/>
      <c r="M2001" s="121"/>
      <c r="N2001" s="121"/>
      <c r="O2001" s="121"/>
      <c r="P2001" s="121"/>
      <c r="Q2001" s="121"/>
      <c r="R2001" s="150"/>
      <c r="S2001" s="121"/>
      <c r="T2001" s="121"/>
      <c r="U2001" s="121"/>
      <c r="V2001" s="121"/>
      <c r="W2001" s="121"/>
      <c r="X2001" s="121"/>
      <c r="Y2001" s="121"/>
    </row>
    <row r="2002" ht="15.75" customHeight="1">
      <c r="A2002" s="118"/>
      <c r="B2002" s="119"/>
      <c r="C2002" s="143"/>
      <c r="D2002" s="149"/>
      <c r="E2002" s="120"/>
      <c r="F2002" s="120"/>
      <c r="G2002" s="120"/>
      <c r="H2002" s="121"/>
      <c r="I2002" s="121"/>
      <c r="J2002" s="121"/>
      <c r="K2002" s="150"/>
      <c r="L2002" s="121"/>
      <c r="M2002" s="121"/>
      <c r="N2002" s="121"/>
      <c r="O2002" s="121"/>
      <c r="P2002" s="121"/>
      <c r="Q2002" s="121"/>
      <c r="R2002" s="150"/>
      <c r="S2002" s="121"/>
      <c r="T2002" s="121"/>
      <c r="U2002" s="121"/>
      <c r="V2002" s="121"/>
      <c r="W2002" s="121"/>
      <c r="X2002" s="121"/>
      <c r="Y2002" s="121"/>
    </row>
    <row r="2003" ht="15.75" customHeight="1">
      <c r="A2003" s="118"/>
      <c r="B2003" s="119"/>
      <c r="C2003" s="143"/>
      <c r="D2003" s="149"/>
      <c r="E2003" s="120"/>
      <c r="F2003" s="120"/>
      <c r="G2003" s="120"/>
      <c r="H2003" s="121"/>
      <c r="I2003" s="121"/>
      <c r="J2003" s="121"/>
      <c r="K2003" s="150"/>
      <c r="L2003" s="121"/>
      <c r="M2003" s="121"/>
      <c r="N2003" s="121"/>
      <c r="O2003" s="121"/>
      <c r="P2003" s="121"/>
      <c r="Q2003" s="121"/>
      <c r="R2003" s="150"/>
      <c r="S2003" s="121"/>
      <c r="T2003" s="121"/>
      <c r="U2003" s="121"/>
      <c r="V2003" s="121"/>
      <c r="W2003" s="121"/>
      <c r="X2003" s="121"/>
      <c r="Y2003" s="121"/>
    </row>
    <row r="2004" ht="15.75" customHeight="1">
      <c r="A2004" s="118"/>
      <c r="B2004" s="119"/>
      <c r="C2004" s="143"/>
      <c r="D2004" s="149"/>
      <c r="E2004" s="120"/>
      <c r="F2004" s="120"/>
      <c r="G2004" s="120"/>
      <c r="H2004" s="121"/>
      <c r="I2004" s="121"/>
      <c r="J2004" s="121"/>
      <c r="K2004" s="150"/>
      <c r="L2004" s="121"/>
      <c r="M2004" s="121"/>
      <c r="N2004" s="121"/>
      <c r="O2004" s="121"/>
      <c r="P2004" s="121"/>
      <c r="Q2004" s="121"/>
      <c r="R2004" s="150"/>
      <c r="S2004" s="121"/>
      <c r="T2004" s="121"/>
      <c r="U2004" s="121"/>
      <c r="V2004" s="121"/>
      <c r="W2004" s="121"/>
      <c r="X2004" s="121"/>
      <c r="Y2004" s="121"/>
    </row>
    <row r="2005" ht="15.75" customHeight="1">
      <c r="A2005" s="118"/>
      <c r="B2005" s="119"/>
      <c r="C2005" s="143"/>
      <c r="D2005" s="149"/>
      <c r="E2005" s="120"/>
      <c r="F2005" s="120"/>
      <c r="G2005" s="120"/>
      <c r="H2005" s="121"/>
      <c r="I2005" s="121"/>
      <c r="J2005" s="121"/>
      <c r="K2005" s="150"/>
      <c r="L2005" s="121"/>
      <c r="M2005" s="121"/>
      <c r="N2005" s="121"/>
      <c r="O2005" s="121"/>
      <c r="P2005" s="121"/>
      <c r="Q2005" s="121"/>
      <c r="R2005" s="150"/>
      <c r="S2005" s="121"/>
      <c r="T2005" s="121"/>
      <c r="U2005" s="121"/>
      <c r="V2005" s="121"/>
      <c r="W2005" s="121"/>
      <c r="X2005" s="121"/>
      <c r="Y2005" s="121"/>
    </row>
    <row r="2006" ht="15.75" customHeight="1">
      <c r="A2006" s="118"/>
      <c r="B2006" s="119"/>
      <c r="C2006" s="143"/>
      <c r="D2006" s="149"/>
      <c r="E2006" s="120"/>
      <c r="F2006" s="120"/>
      <c r="G2006" s="120"/>
      <c r="H2006" s="121"/>
      <c r="I2006" s="121"/>
      <c r="J2006" s="121"/>
      <c r="K2006" s="150"/>
      <c r="L2006" s="121"/>
      <c r="M2006" s="121"/>
      <c r="N2006" s="121"/>
      <c r="O2006" s="121"/>
      <c r="P2006" s="121"/>
      <c r="Q2006" s="121"/>
      <c r="R2006" s="150"/>
      <c r="S2006" s="121"/>
      <c r="T2006" s="121"/>
      <c r="U2006" s="121"/>
      <c r="V2006" s="121"/>
      <c r="W2006" s="121"/>
      <c r="X2006" s="121"/>
      <c r="Y2006" s="121"/>
    </row>
    <row r="2007" ht="15.75" customHeight="1">
      <c r="A2007" s="118"/>
      <c r="B2007" s="119"/>
      <c r="C2007" s="143"/>
      <c r="D2007" s="149"/>
      <c r="E2007" s="120"/>
      <c r="F2007" s="120"/>
      <c r="G2007" s="120"/>
      <c r="H2007" s="121"/>
      <c r="I2007" s="121"/>
      <c r="J2007" s="121"/>
      <c r="K2007" s="150"/>
      <c r="L2007" s="121"/>
      <c r="M2007" s="121"/>
      <c r="N2007" s="121"/>
      <c r="O2007" s="121"/>
      <c r="P2007" s="121"/>
      <c r="Q2007" s="121"/>
      <c r="R2007" s="150"/>
      <c r="S2007" s="121"/>
      <c r="T2007" s="121"/>
      <c r="U2007" s="121"/>
      <c r="V2007" s="121"/>
      <c r="W2007" s="121"/>
      <c r="X2007" s="121"/>
      <c r="Y2007" s="121"/>
    </row>
    <row r="2008" ht="15.75" customHeight="1">
      <c r="A2008" s="118"/>
      <c r="B2008" s="119"/>
      <c r="C2008" s="143"/>
      <c r="D2008" s="149"/>
      <c r="E2008" s="120"/>
      <c r="F2008" s="120"/>
      <c r="G2008" s="120"/>
      <c r="H2008" s="121"/>
      <c r="I2008" s="121"/>
      <c r="J2008" s="121"/>
      <c r="K2008" s="150"/>
      <c r="L2008" s="121"/>
      <c r="M2008" s="121"/>
      <c r="N2008" s="121"/>
      <c r="O2008" s="121"/>
      <c r="P2008" s="121"/>
      <c r="Q2008" s="121"/>
      <c r="R2008" s="150"/>
      <c r="S2008" s="121"/>
      <c r="T2008" s="121"/>
      <c r="U2008" s="121"/>
      <c r="V2008" s="121"/>
      <c r="W2008" s="121"/>
      <c r="X2008" s="121"/>
      <c r="Y2008" s="121"/>
    </row>
    <row r="2009" ht="15.75" customHeight="1">
      <c r="A2009" s="118"/>
      <c r="B2009" s="119"/>
      <c r="C2009" s="143"/>
      <c r="D2009" s="149"/>
      <c r="E2009" s="120"/>
      <c r="F2009" s="120"/>
      <c r="G2009" s="120"/>
      <c r="H2009" s="121"/>
      <c r="I2009" s="121"/>
      <c r="J2009" s="121"/>
      <c r="K2009" s="150"/>
      <c r="L2009" s="121"/>
      <c r="M2009" s="121"/>
      <c r="N2009" s="121"/>
      <c r="O2009" s="121"/>
      <c r="P2009" s="121"/>
      <c r="Q2009" s="121"/>
      <c r="R2009" s="150"/>
      <c r="S2009" s="121"/>
      <c r="T2009" s="121"/>
      <c r="U2009" s="121"/>
      <c r="V2009" s="121"/>
      <c r="W2009" s="121"/>
      <c r="X2009" s="121"/>
      <c r="Y2009" s="121"/>
    </row>
    <row r="2010" ht="15.75" customHeight="1">
      <c r="A2010" s="118"/>
      <c r="B2010" s="119"/>
      <c r="C2010" s="143"/>
      <c r="D2010" s="149"/>
      <c r="E2010" s="120"/>
      <c r="F2010" s="120"/>
      <c r="G2010" s="120"/>
      <c r="H2010" s="121"/>
      <c r="I2010" s="121"/>
      <c r="J2010" s="121"/>
      <c r="K2010" s="150"/>
      <c r="L2010" s="121"/>
      <c r="M2010" s="121"/>
      <c r="N2010" s="121"/>
      <c r="O2010" s="121"/>
      <c r="P2010" s="121"/>
      <c r="Q2010" s="121"/>
      <c r="R2010" s="150"/>
      <c r="S2010" s="121"/>
      <c r="T2010" s="121"/>
      <c r="U2010" s="121"/>
      <c r="V2010" s="121"/>
      <c r="W2010" s="121"/>
      <c r="X2010" s="121"/>
      <c r="Y2010" s="121"/>
    </row>
    <row r="2011" ht="15.75" customHeight="1">
      <c r="A2011" s="118"/>
      <c r="B2011" s="119"/>
      <c r="C2011" s="143"/>
      <c r="D2011" s="149"/>
      <c r="E2011" s="120"/>
      <c r="F2011" s="120"/>
      <c r="G2011" s="120"/>
      <c r="H2011" s="121"/>
      <c r="I2011" s="121"/>
      <c r="J2011" s="121"/>
      <c r="K2011" s="150"/>
      <c r="L2011" s="121"/>
      <c r="M2011" s="121"/>
      <c r="N2011" s="121"/>
      <c r="O2011" s="121"/>
      <c r="P2011" s="121"/>
      <c r="Q2011" s="121"/>
      <c r="R2011" s="150"/>
      <c r="S2011" s="121"/>
      <c r="T2011" s="121"/>
      <c r="U2011" s="121"/>
      <c r="V2011" s="121"/>
      <c r="W2011" s="121"/>
      <c r="X2011" s="121"/>
      <c r="Y2011" s="121"/>
    </row>
    <row r="2012" ht="15.75" customHeight="1">
      <c r="A2012" s="118"/>
      <c r="B2012" s="119"/>
      <c r="C2012" s="143"/>
      <c r="D2012" s="149"/>
      <c r="E2012" s="120"/>
      <c r="F2012" s="120"/>
      <c r="G2012" s="120"/>
      <c r="H2012" s="121"/>
      <c r="I2012" s="121"/>
      <c r="J2012" s="121"/>
      <c r="K2012" s="150"/>
      <c r="L2012" s="121"/>
      <c r="M2012" s="121"/>
      <c r="N2012" s="121"/>
      <c r="O2012" s="121"/>
      <c r="P2012" s="121"/>
      <c r="Q2012" s="121"/>
      <c r="R2012" s="150"/>
      <c r="S2012" s="121"/>
      <c r="T2012" s="121"/>
      <c r="U2012" s="121"/>
      <c r="V2012" s="121"/>
      <c r="W2012" s="121"/>
      <c r="X2012" s="121"/>
      <c r="Y2012" s="121"/>
    </row>
    <row r="2013" ht="15.75" customHeight="1">
      <c r="A2013" s="118"/>
      <c r="B2013" s="119"/>
      <c r="C2013" s="143"/>
      <c r="D2013" s="149"/>
      <c r="E2013" s="120"/>
      <c r="F2013" s="120"/>
      <c r="G2013" s="120"/>
      <c r="H2013" s="121"/>
      <c r="I2013" s="121"/>
      <c r="J2013" s="121"/>
      <c r="K2013" s="150"/>
      <c r="L2013" s="121"/>
      <c r="M2013" s="121"/>
      <c r="N2013" s="121"/>
      <c r="O2013" s="121"/>
      <c r="P2013" s="121"/>
      <c r="Q2013" s="121"/>
      <c r="R2013" s="150"/>
      <c r="S2013" s="121"/>
      <c r="T2013" s="121"/>
      <c r="U2013" s="121"/>
      <c r="V2013" s="121"/>
      <c r="W2013" s="121"/>
      <c r="X2013" s="121"/>
      <c r="Y2013" s="121"/>
    </row>
    <row r="2014" ht="15.75" customHeight="1">
      <c r="A2014" s="118"/>
      <c r="B2014" s="119"/>
      <c r="C2014" s="143"/>
      <c r="D2014" s="149"/>
      <c r="E2014" s="120"/>
      <c r="F2014" s="120"/>
      <c r="G2014" s="120"/>
      <c r="H2014" s="121"/>
      <c r="I2014" s="121"/>
      <c r="J2014" s="121"/>
      <c r="K2014" s="150"/>
      <c r="L2014" s="121"/>
      <c r="M2014" s="121"/>
      <c r="N2014" s="121"/>
      <c r="O2014" s="121"/>
      <c r="P2014" s="121"/>
      <c r="Q2014" s="121"/>
      <c r="R2014" s="150"/>
      <c r="S2014" s="121"/>
      <c r="T2014" s="121"/>
      <c r="U2014" s="121"/>
      <c r="V2014" s="121"/>
      <c r="W2014" s="121"/>
      <c r="X2014" s="121"/>
      <c r="Y2014" s="121"/>
    </row>
    <row r="2015" ht="15.75" customHeight="1">
      <c r="A2015" s="118"/>
      <c r="B2015" s="119"/>
      <c r="C2015" s="143"/>
      <c r="D2015" s="149"/>
      <c r="E2015" s="120"/>
      <c r="F2015" s="120"/>
      <c r="G2015" s="120"/>
      <c r="H2015" s="121"/>
      <c r="I2015" s="121"/>
      <c r="J2015" s="121"/>
      <c r="K2015" s="150"/>
      <c r="L2015" s="121"/>
      <c r="M2015" s="121"/>
      <c r="N2015" s="121"/>
      <c r="O2015" s="121"/>
      <c r="P2015" s="121"/>
      <c r="Q2015" s="121"/>
      <c r="R2015" s="150"/>
      <c r="S2015" s="121"/>
      <c r="T2015" s="121"/>
      <c r="U2015" s="121"/>
      <c r="V2015" s="121"/>
      <c r="W2015" s="121"/>
      <c r="X2015" s="121"/>
      <c r="Y2015" s="121"/>
    </row>
    <row r="2016" ht="15.75" customHeight="1">
      <c r="A2016" s="118"/>
      <c r="B2016" s="119"/>
      <c r="C2016" s="143"/>
      <c r="D2016" s="149"/>
      <c r="E2016" s="120"/>
      <c r="F2016" s="120"/>
      <c r="G2016" s="120"/>
      <c r="H2016" s="121"/>
      <c r="I2016" s="121"/>
      <c r="J2016" s="121"/>
      <c r="K2016" s="150"/>
      <c r="L2016" s="121"/>
      <c r="M2016" s="121"/>
      <c r="N2016" s="121"/>
      <c r="O2016" s="121"/>
      <c r="P2016" s="121"/>
      <c r="Q2016" s="121"/>
      <c r="R2016" s="150"/>
      <c r="S2016" s="121"/>
      <c r="T2016" s="121"/>
      <c r="U2016" s="121"/>
      <c r="V2016" s="121"/>
      <c r="W2016" s="121"/>
      <c r="X2016" s="121"/>
      <c r="Y2016" s="121"/>
    </row>
    <row r="2017" ht="15.75" customHeight="1">
      <c r="A2017" s="118"/>
      <c r="B2017" s="119"/>
      <c r="C2017" s="143"/>
      <c r="D2017" s="149"/>
      <c r="E2017" s="120"/>
      <c r="F2017" s="120"/>
      <c r="G2017" s="120"/>
      <c r="H2017" s="121"/>
      <c r="I2017" s="121"/>
      <c r="J2017" s="121"/>
      <c r="K2017" s="150"/>
      <c r="L2017" s="121"/>
      <c r="M2017" s="121"/>
      <c r="N2017" s="121"/>
      <c r="O2017" s="121"/>
      <c r="P2017" s="121"/>
      <c r="Q2017" s="121"/>
      <c r="R2017" s="150"/>
      <c r="S2017" s="121"/>
      <c r="T2017" s="121"/>
      <c r="U2017" s="121"/>
      <c r="V2017" s="121"/>
      <c r="W2017" s="121"/>
      <c r="X2017" s="121"/>
      <c r="Y2017" s="121"/>
    </row>
    <row r="2018" ht="15.75" customHeight="1">
      <c r="A2018" s="118"/>
      <c r="B2018" s="119"/>
      <c r="C2018" s="143"/>
      <c r="D2018" s="149"/>
      <c r="E2018" s="120"/>
      <c r="F2018" s="120"/>
      <c r="G2018" s="120"/>
      <c r="H2018" s="121"/>
      <c r="I2018" s="121"/>
      <c r="J2018" s="121"/>
      <c r="K2018" s="150"/>
      <c r="L2018" s="121"/>
      <c r="M2018" s="121"/>
      <c r="N2018" s="121"/>
      <c r="O2018" s="121"/>
      <c r="P2018" s="121"/>
      <c r="Q2018" s="121"/>
      <c r="R2018" s="150"/>
      <c r="S2018" s="121"/>
      <c r="T2018" s="121"/>
      <c r="U2018" s="121"/>
      <c r="V2018" s="121"/>
      <c r="W2018" s="121"/>
      <c r="X2018" s="121"/>
      <c r="Y2018" s="121"/>
    </row>
    <row r="2019" ht="15.75" customHeight="1">
      <c r="A2019" s="118"/>
      <c r="B2019" s="119"/>
      <c r="C2019" s="143"/>
      <c r="D2019" s="149"/>
      <c r="E2019" s="120"/>
      <c r="F2019" s="120"/>
      <c r="G2019" s="120"/>
      <c r="H2019" s="121"/>
      <c r="I2019" s="121"/>
      <c r="J2019" s="121"/>
      <c r="K2019" s="150"/>
      <c r="L2019" s="121"/>
      <c r="M2019" s="121"/>
      <c r="N2019" s="121"/>
      <c r="O2019" s="121"/>
      <c r="P2019" s="121"/>
      <c r="Q2019" s="121"/>
      <c r="R2019" s="150"/>
      <c r="S2019" s="121"/>
      <c r="T2019" s="121"/>
      <c r="U2019" s="121"/>
      <c r="V2019" s="121"/>
      <c r="W2019" s="121"/>
      <c r="X2019" s="121"/>
      <c r="Y2019" s="121"/>
    </row>
    <row r="2020" ht="15.75" customHeight="1">
      <c r="A2020" s="118"/>
      <c r="B2020" s="119"/>
      <c r="C2020" s="143"/>
      <c r="D2020" s="149"/>
      <c r="E2020" s="120"/>
      <c r="F2020" s="120"/>
      <c r="G2020" s="120"/>
      <c r="H2020" s="121"/>
      <c r="I2020" s="121"/>
      <c r="J2020" s="121"/>
      <c r="K2020" s="150"/>
      <c r="L2020" s="121"/>
      <c r="M2020" s="121"/>
      <c r="N2020" s="121"/>
      <c r="O2020" s="121"/>
      <c r="P2020" s="121"/>
      <c r="Q2020" s="121"/>
      <c r="R2020" s="150"/>
      <c r="S2020" s="121"/>
      <c r="T2020" s="121"/>
      <c r="U2020" s="121"/>
      <c r="V2020" s="121"/>
      <c r="W2020" s="121"/>
      <c r="X2020" s="121"/>
      <c r="Y2020" s="121"/>
    </row>
    <row r="2021" ht="15.75" customHeight="1">
      <c r="A2021" s="118"/>
      <c r="B2021" s="119"/>
      <c r="C2021" s="143"/>
      <c r="D2021" s="149"/>
      <c r="E2021" s="120"/>
      <c r="F2021" s="120"/>
      <c r="G2021" s="120"/>
      <c r="H2021" s="121"/>
      <c r="I2021" s="121"/>
      <c r="J2021" s="121"/>
      <c r="K2021" s="150"/>
      <c r="L2021" s="121"/>
      <c r="M2021" s="121"/>
      <c r="N2021" s="121"/>
      <c r="O2021" s="121"/>
      <c r="P2021" s="121"/>
      <c r="Q2021" s="121"/>
      <c r="R2021" s="150"/>
      <c r="S2021" s="121"/>
      <c r="T2021" s="121"/>
      <c r="U2021" s="121"/>
      <c r="V2021" s="121"/>
      <c r="W2021" s="121"/>
      <c r="X2021" s="121"/>
      <c r="Y2021" s="121"/>
    </row>
    <row r="2022" ht="15.75" customHeight="1">
      <c r="A2022" s="118"/>
      <c r="B2022" s="119"/>
      <c r="C2022" s="143"/>
      <c r="D2022" s="149"/>
      <c r="E2022" s="120"/>
      <c r="F2022" s="120"/>
      <c r="G2022" s="120"/>
      <c r="H2022" s="121"/>
      <c r="I2022" s="121"/>
      <c r="J2022" s="121"/>
      <c r="K2022" s="150"/>
      <c r="L2022" s="121"/>
      <c r="M2022" s="121"/>
      <c r="N2022" s="121"/>
      <c r="O2022" s="121"/>
      <c r="P2022" s="121"/>
      <c r="Q2022" s="121"/>
      <c r="R2022" s="150"/>
      <c r="S2022" s="121"/>
      <c r="T2022" s="121"/>
      <c r="U2022" s="121"/>
      <c r="V2022" s="121"/>
      <c r="W2022" s="121"/>
      <c r="X2022" s="121"/>
      <c r="Y2022" s="121"/>
    </row>
    <row r="2023" ht="15.75" customHeight="1">
      <c r="A2023" s="118"/>
      <c r="B2023" s="119"/>
      <c r="C2023" s="143"/>
      <c r="D2023" s="149"/>
      <c r="E2023" s="120"/>
      <c r="F2023" s="120"/>
      <c r="G2023" s="120"/>
      <c r="H2023" s="121"/>
      <c r="I2023" s="121"/>
      <c r="J2023" s="121"/>
      <c r="K2023" s="150"/>
      <c r="L2023" s="121"/>
      <c r="M2023" s="121"/>
      <c r="N2023" s="121"/>
      <c r="O2023" s="121"/>
      <c r="P2023" s="121"/>
      <c r="Q2023" s="121"/>
      <c r="R2023" s="150"/>
      <c r="S2023" s="121"/>
      <c r="T2023" s="121"/>
      <c r="U2023" s="121"/>
      <c r="V2023" s="121"/>
      <c r="W2023" s="121"/>
      <c r="X2023" s="121"/>
      <c r="Y2023" s="121"/>
    </row>
    <row r="2024" ht="15.75" customHeight="1">
      <c r="A2024" s="118"/>
      <c r="B2024" s="119"/>
      <c r="C2024" s="143"/>
      <c r="D2024" s="149"/>
      <c r="E2024" s="120"/>
      <c r="F2024" s="120"/>
      <c r="G2024" s="120"/>
      <c r="H2024" s="121"/>
      <c r="I2024" s="121"/>
      <c r="J2024" s="121"/>
      <c r="K2024" s="150"/>
      <c r="L2024" s="121"/>
      <c r="M2024" s="121"/>
      <c r="N2024" s="121"/>
      <c r="O2024" s="121"/>
      <c r="P2024" s="121"/>
      <c r="Q2024" s="121"/>
      <c r="R2024" s="150"/>
      <c r="S2024" s="121"/>
      <c r="T2024" s="121"/>
      <c r="U2024" s="121"/>
      <c r="V2024" s="121"/>
      <c r="W2024" s="121"/>
      <c r="X2024" s="121"/>
      <c r="Y2024" s="121"/>
    </row>
    <row r="2025" ht="15.75" customHeight="1">
      <c r="A2025" s="118"/>
      <c r="B2025" s="119"/>
      <c r="C2025" s="143"/>
      <c r="D2025" s="149"/>
      <c r="E2025" s="120"/>
      <c r="F2025" s="120"/>
      <c r="G2025" s="120"/>
      <c r="H2025" s="121"/>
      <c r="I2025" s="121"/>
      <c r="J2025" s="121"/>
      <c r="K2025" s="150"/>
      <c r="L2025" s="121"/>
      <c r="M2025" s="121"/>
      <c r="N2025" s="121"/>
      <c r="O2025" s="121"/>
      <c r="P2025" s="121"/>
      <c r="Q2025" s="121"/>
      <c r="R2025" s="150"/>
      <c r="S2025" s="121"/>
      <c r="T2025" s="121"/>
      <c r="U2025" s="121"/>
      <c r="V2025" s="121"/>
      <c r="W2025" s="121"/>
      <c r="X2025" s="121"/>
      <c r="Y2025" s="121"/>
    </row>
    <row r="2026" ht="15.75" customHeight="1">
      <c r="A2026" s="118"/>
      <c r="B2026" s="119"/>
      <c r="C2026" s="143"/>
      <c r="D2026" s="149"/>
      <c r="E2026" s="120"/>
      <c r="F2026" s="120"/>
      <c r="G2026" s="120"/>
      <c r="H2026" s="121"/>
      <c r="I2026" s="121"/>
      <c r="J2026" s="121"/>
      <c r="K2026" s="150"/>
      <c r="L2026" s="121"/>
      <c r="M2026" s="121"/>
      <c r="N2026" s="121"/>
      <c r="O2026" s="121"/>
      <c r="P2026" s="121"/>
      <c r="Q2026" s="121"/>
      <c r="R2026" s="150"/>
      <c r="S2026" s="121"/>
      <c r="T2026" s="121"/>
      <c r="U2026" s="121"/>
      <c r="V2026" s="121"/>
      <c r="W2026" s="121"/>
      <c r="X2026" s="121"/>
      <c r="Y2026" s="121"/>
    </row>
    <row r="2027" ht="15.75" customHeight="1">
      <c r="A2027" s="118"/>
      <c r="B2027" s="119"/>
      <c r="C2027" s="143"/>
      <c r="D2027" s="149"/>
      <c r="E2027" s="120"/>
      <c r="F2027" s="120"/>
      <c r="G2027" s="120"/>
      <c r="H2027" s="121"/>
      <c r="I2027" s="121"/>
      <c r="J2027" s="121"/>
      <c r="K2027" s="150"/>
      <c r="L2027" s="121"/>
      <c r="M2027" s="121"/>
      <c r="N2027" s="121"/>
      <c r="O2027" s="121"/>
      <c r="P2027" s="121"/>
      <c r="Q2027" s="121"/>
      <c r="R2027" s="150"/>
      <c r="S2027" s="121"/>
      <c r="T2027" s="121"/>
      <c r="U2027" s="121"/>
      <c r="V2027" s="121"/>
      <c r="W2027" s="121"/>
      <c r="X2027" s="121"/>
      <c r="Y2027" s="121"/>
    </row>
    <row r="2028" ht="15.75" customHeight="1">
      <c r="A2028" s="118"/>
      <c r="B2028" s="119"/>
      <c r="C2028" s="143"/>
      <c r="D2028" s="149"/>
      <c r="E2028" s="120"/>
      <c r="F2028" s="120"/>
      <c r="G2028" s="120"/>
      <c r="H2028" s="121"/>
      <c r="I2028" s="121"/>
      <c r="J2028" s="121"/>
      <c r="K2028" s="150"/>
      <c r="L2028" s="121"/>
      <c r="M2028" s="121"/>
      <c r="N2028" s="121"/>
      <c r="O2028" s="121"/>
      <c r="P2028" s="121"/>
      <c r="Q2028" s="121"/>
      <c r="R2028" s="150"/>
      <c r="S2028" s="121"/>
      <c r="T2028" s="121"/>
      <c r="U2028" s="121"/>
      <c r="V2028" s="121"/>
      <c r="W2028" s="121"/>
      <c r="X2028" s="121"/>
      <c r="Y2028" s="121"/>
    </row>
    <row r="2029" ht="15.75" customHeight="1">
      <c r="A2029" s="118"/>
      <c r="B2029" s="119"/>
      <c r="C2029" s="143"/>
      <c r="D2029" s="149"/>
      <c r="E2029" s="120"/>
      <c r="F2029" s="120"/>
      <c r="G2029" s="120"/>
      <c r="H2029" s="121"/>
      <c r="I2029" s="121"/>
      <c r="J2029" s="121"/>
      <c r="K2029" s="150"/>
      <c r="L2029" s="121"/>
      <c r="M2029" s="121"/>
      <c r="N2029" s="121"/>
      <c r="O2029" s="121"/>
      <c r="P2029" s="121"/>
      <c r="Q2029" s="121"/>
      <c r="R2029" s="150"/>
      <c r="S2029" s="121"/>
      <c r="T2029" s="121"/>
      <c r="U2029" s="121"/>
      <c r="V2029" s="121"/>
      <c r="W2029" s="121"/>
      <c r="X2029" s="121"/>
      <c r="Y2029" s="121"/>
    </row>
    <row r="2030" ht="15.75" customHeight="1">
      <c r="A2030" s="118"/>
      <c r="B2030" s="119"/>
      <c r="C2030" s="143"/>
      <c r="D2030" s="149"/>
      <c r="E2030" s="120"/>
      <c r="F2030" s="120"/>
      <c r="G2030" s="120"/>
      <c r="H2030" s="121"/>
      <c r="I2030" s="121"/>
      <c r="J2030" s="121"/>
      <c r="K2030" s="150"/>
      <c r="L2030" s="121"/>
      <c r="M2030" s="121"/>
      <c r="N2030" s="121"/>
      <c r="O2030" s="121"/>
      <c r="P2030" s="121"/>
      <c r="Q2030" s="121"/>
      <c r="R2030" s="150"/>
      <c r="S2030" s="121"/>
      <c r="T2030" s="121"/>
      <c r="U2030" s="121"/>
      <c r="V2030" s="121"/>
      <c r="W2030" s="121"/>
      <c r="X2030" s="121"/>
      <c r="Y2030" s="121"/>
    </row>
    <row r="2031" ht="15.75" customHeight="1">
      <c r="A2031" s="118"/>
      <c r="B2031" s="119"/>
      <c r="C2031" s="148"/>
      <c r="D2031" s="149"/>
      <c r="E2031" s="120"/>
      <c r="F2031" s="120"/>
      <c r="G2031" s="120"/>
      <c r="H2031" s="121"/>
      <c r="I2031" s="121"/>
      <c r="J2031" s="150"/>
      <c r="K2031" s="150"/>
      <c r="L2031" s="121"/>
      <c r="M2031" s="121"/>
      <c r="N2031" s="121"/>
      <c r="O2031" s="121"/>
      <c r="P2031" s="121"/>
      <c r="Q2031" s="150"/>
      <c r="R2031" s="150"/>
      <c r="S2031" s="121"/>
      <c r="T2031" s="121"/>
      <c r="U2031" s="121"/>
      <c r="V2031" s="121"/>
      <c r="W2031" s="121"/>
      <c r="X2031" s="121"/>
      <c r="Y2031" s="121"/>
    </row>
    <row r="2032" ht="15.75" customHeight="1">
      <c r="A2032" s="118"/>
      <c r="B2032" s="119"/>
      <c r="C2032" s="148"/>
      <c r="D2032" s="149"/>
      <c r="E2032" s="120"/>
      <c r="F2032" s="120"/>
      <c r="G2032" s="120"/>
      <c r="H2032" s="121"/>
      <c r="I2032" s="121"/>
      <c r="J2032" s="150"/>
      <c r="K2032" s="150"/>
      <c r="L2032" s="121"/>
      <c r="M2032" s="121"/>
      <c r="N2032" s="121"/>
      <c r="O2032" s="121"/>
      <c r="P2032" s="121"/>
      <c r="Q2032" s="150"/>
      <c r="R2032" s="150"/>
      <c r="S2032" s="121"/>
      <c r="T2032" s="121"/>
      <c r="U2032" s="121"/>
      <c r="V2032" s="121"/>
      <c r="W2032" s="121"/>
      <c r="X2032" s="121"/>
      <c r="Y2032" s="121"/>
    </row>
    <row r="2033" ht="15.75" customHeight="1">
      <c r="A2033" s="118"/>
      <c r="B2033" s="119"/>
      <c r="C2033" s="148"/>
      <c r="D2033" s="149"/>
      <c r="E2033" s="120"/>
      <c r="F2033" s="120"/>
      <c r="G2033" s="120"/>
      <c r="H2033" s="121"/>
      <c r="I2033" s="121"/>
      <c r="J2033" s="150"/>
      <c r="K2033" s="150"/>
      <c r="L2033" s="121"/>
      <c r="M2033" s="121"/>
      <c r="N2033" s="121"/>
      <c r="O2033" s="121"/>
      <c r="P2033" s="121"/>
      <c r="Q2033" s="150"/>
      <c r="R2033" s="150"/>
      <c r="S2033" s="121"/>
      <c r="T2033" s="121"/>
      <c r="U2033" s="121"/>
      <c r="V2033" s="121"/>
      <c r="W2033" s="121"/>
      <c r="X2033" s="121"/>
      <c r="Y2033" s="121"/>
    </row>
    <row r="2034" ht="15.75" customHeight="1">
      <c r="A2034" s="118"/>
      <c r="B2034" s="119"/>
      <c r="C2034" s="143"/>
      <c r="D2034" s="149"/>
      <c r="E2034" s="120"/>
      <c r="F2034" s="120"/>
      <c r="G2034" s="120"/>
      <c r="H2034" s="121"/>
      <c r="I2034" s="121"/>
      <c r="J2034" s="121"/>
      <c r="K2034" s="150"/>
      <c r="L2034" s="121"/>
      <c r="M2034" s="121"/>
      <c r="N2034" s="121"/>
      <c r="O2034" s="121"/>
      <c r="P2034" s="121"/>
      <c r="Q2034" s="121"/>
      <c r="R2034" s="150"/>
      <c r="S2034" s="121"/>
      <c r="T2034" s="121"/>
      <c r="U2034" s="121"/>
      <c r="V2034" s="121"/>
      <c r="W2034" s="121"/>
      <c r="X2034" s="121"/>
      <c r="Y2034" s="121"/>
    </row>
    <row r="2035" ht="15.75" customHeight="1">
      <c r="A2035" s="118"/>
      <c r="B2035" s="119"/>
      <c r="C2035" s="148"/>
      <c r="D2035" s="149"/>
      <c r="E2035" s="120"/>
      <c r="F2035" s="120"/>
      <c r="G2035" s="120"/>
      <c r="H2035" s="121"/>
      <c r="I2035" s="121"/>
      <c r="J2035" s="150"/>
      <c r="K2035" s="150"/>
      <c r="L2035" s="121"/>
      <c r="M2035" s="121"/>
      <c r="N2035" s="121"/>
      <c r="O2035" s="121"/>
      <c r="P2035" s="121"/>
      <c r="Q2035" s="150"/>
      <c r="R2035" s="150"/>
      <c r="S2035" s="121"/>
      <c r="T2035" s="121"/>
      <c r="U2035" s="121"/>
      <c r="V2035" s="121"/>
      <c r="W2035" s="121"/>
      <c r="X2035" s="121"/>
      <c r="Y2035" s="121"/>
    </row>
    <row r="2036" ht="15.75" customHeight="1">
      <c r="A2036" s="118"/>
      <c r="B2036" s="119"/>
      <c r="C2036" s="148"/>
      <c r="D2036" s="149"/>
      <c r="E2036" s="120"/>
      <c r="F2036" s="120"/>
      <c r="G2036" s="120"/>
      <c r="H2036" s="121"/>
      <c r="I2036" s="121"/>
      <c r="J2036" s="150"/>
      <c r="K2036" s="150"/>
      <c r="L2036" s="121"/>
      <c r="M2036" s="121"/>
      <c r="N2036" s="121"/>
      <c r="O2036" s="121"/>
      <c r="P2036" s="121"/>
      <c r="Q2036" s="150"/>
      <c r="R2036" s="150"/>
      <c r="S2036" s="121"/>
      <c r="T2036" s="121"/>
      <c r="U2036" s="121"/>
      <c r="V2036" s="121"/>
      <c r="W2036" s="121"/>
      <c r="X2036" s="121"/>
      <c r="Y2036" s="121"/>
    </row>
    <row r="2037" ht="15.75" customHeight="1">
      <c r="A2037" s="118"/>
      <c r="B2037" s="119"/>
      <c r="C2037" s="148"/>
      <c r="D2037" s="149"/>
      <c r="E2037" s="120"/>
      <c r="F2037" s="120"/>
      <c r="G2037" s="120"/>
      <c r="H2037" s="121"/>
      <c r="I2037" s="121"/>
      <c r="J2037" s="150"/>
      <c r="K2037" s="150"/>
      <c r="L2037" s="121"/>
      <c r="M2037" s="121"/>
      <c r="N2037" s="121"/>
      <c r="O2037" s="121"/>
      <c r="P2037" s="121"/>
      <c r="Q2037" s="150"/>
      <c r="R2037" s="150"/>
      <c r="S2037" s="121"/>
      <c r="T2037" s="121"/>
      <c r="U2037" s="121"/>
      <c r="V2037" s="121"/>
      <c r="W2037" s="121"/>
      <c r="X2037" s="121"/>
      <c r="Y2037" s="121"/>
    </row>
    <row r="2038" ht="15.75" customHeight="1">
      <c r="A2038" s="118"/>
      <c r="B2038" s="119"/>
      <c r="C2038" s="143"/>
      <c r="D2038" s="149"/>
      <c r="E2038" s="120"/>
      <c r="F2038" s="120"/>
      <c r="G2038" s="120"/>
      <c r="H2038" s="121"/>
      <c r="I2038" s="121"/>
      <c r="J2038" s="121"/>
      <c r="K2038" s="150"/>
      <c r="L2038" s="121"/>
      <c r="M2038" s="121"/>
      <c r="N2038" s="121"/>
      <c r="O2038" s="121"/>
      <c r="P2038" s="121"/>
      <c r="Q2038" s="121"/>
      <c r="R2038" s="150"/>
      <c r="S2038" s="121"/>
      <c r="T2038" s="121"/>
      <c r="U2038" s="121"/>
      <c r="V2038" s="121"/>
      <c r="W2038" s="121"/>
      <c r="X2038" s="121"/>
      <c r="Y2038" s="121"/>
    </row>
    <row r="2039" ht="15.75" customHeight="1">
      <c r="A2039" s="118"/>
      <c r="B2039" s="119"/>
      <c r="C2039" s="143"/>
      <c r="D2039" s="149"/>
      <c r="E2039" s="120"/>
      <c r="F2039" s="120"/>
      <c r="G2039" s="120"/>
      <c r="H2039" s="121"/>
      <c r="I2039" s="121"/>
      <c r="J2039" s="121"/>
      <c r="K2039" s="150"/>
      <c r="L2039" s="121"/>
      <c r="M2039" s="121"/>
      <c r="N2039" s="121"/>
      <c r="O2039" s="121"/>
      <c r="P2039" s="121"/>
      <c r="Q2039" s="121"/>
      <c r="R2039" s="150"/>
      <c r="S2039" s="121"/>
      <c r="T2039" s="121"/>
      <c r="U2039" s="121"/>
      <c r="V2039" s="121"/>
      <c r="W2039" s="121"/>
      <c r="X2039" s="121"/>
      <c r="Y2039" s="121"/>
    </row>
    <row r="2040" ht="15.75" customHeight="1">
      <c r="A2040" s="118"/>
      <c r="B2040" s="119"/>
      <c r="C2040" s="143"/>
      <c r="D2040" s="149"/>
      <c r="E2040" s="120"/>
      <c r="F2040" s="120"/>
      <c r="G2040" s="120"/>
      <c r="H2040" s="121"/>
      <c r="I2040" s="121"/>
      <c r="J2040" s="121"/>
      <c r="K2040" s="150"/>
      <c r="L2040" s="121"/>
      <c r="M2040" s="121"/>
      <c r="N2040" s="121"/>
      <c r="O2040" s="121"/>
      <c r="P2040" s="121"/>
      <c r="Q2040" s="121"/>
      <c r="R2040" s="150"/>
      <c r="S2040" s="121"/>
      <c r="T2040" s="121"/>
      <c r="U2040" s="121"/>
      <c r="V2040" s="121"/>
      <c r="W2040" s="121"/>
      <c r="X2040" s="121"/>
      <c r="Y2040" s="121"/>
    </row>
    <row r="2041" ht="15.75" customHeight="1">
      <c r="A2041" s="118"/>
      <c r="B2041" s="119"/>
      <c r="C2041" s="143"/>
      <c r="D2041" s="149"/>
      <c r="E2041" s="120"/>
      <c r="F2041" s="120"/>
      <c r="G2041" s="120"/>
      <c r="H2041" s="121"/>
      <c r="I2041" s="121"/>
      <c r="J2041" s="121"/>
      <c r="K2041" s="150"/>
      <c r="L2041" s="121"/>
      <c r="M2041" s="121"/>
      <c r="N2041" s="121"/>
      <c r="O2041" s="121"/>
      <c r="P2041" s="121"/>
      <c r="Q2041" s="121"/>
      <c r="R2041" s="150"/>
      <c r="S2041" s="121"/>
      <c r="T2041" s="121"/>
      <c r="U2041" s="121"/>
      <c r="V2041" s="121"/>
      <c r="W2041" s="121"/>
      <c r="X2041" s="121"/>
      <c r="Y2041" s="121"/>
    </row>
    <row r="2042" ht="15.75" customHeight="1">
      <c r="A2042" s="118"/>
      <c r="B2042" s="119"/>
      <c r="C2042" s="143"/>
      <c r="D2042" s="149"/>
      <c r="E2042" s="120"/>
      <c r="F2042" s="120"/>
      <c r="G2042" s="120"/>
      <c r="H2042" s="121"/>
      <c r="I2042" s="121"/>
      <c r="J2042" s="121"/>
      <c r="K2042" s="150"/>
      <c r="L2042" s="121"/>
      <c r="M2042" s="121"/>
      <c r="N2042" s="121"/>
      <c r="O2042" s="121"/>
      <c r="P2042" s="121"/>
      <c r="Q2042" s="121"/>
      <c r="R2042" s="150"/>
      <c r="S2042" s="121"/>
      <c r="T2042" s="121"/>
      <c r="U2042" s="121"/>
      <c r="V2042" s="121"/>
      <c r="W2042" s="121"/>
      <c r="X2042" s="121"/>
      <c r="Y2042" s="121"/>
    </row>
    <row r="2043" ht="15.75" customHeight="1">
      <c r="A2043" s="118"/>
      <c r="B2043" s="119"/>
      <c r="C2043" s="143"/>
      <c r="D2043" s="149"/>
      <c r="E2043" s="120"/>
      <c r="F2043" s="120"/>
      <c r="G2043" s="120"/>
      <c r="H2043" s="121"/>
      <c r="I2043" s="121"/>
      <c r="J2043" s="121"/>
      <c r="K2043" s="150"/>
      <c r="L2043" s="121"/>
      <c r="M2043" s="121"/>
      <c r="N2043" s="121"/>
      <c r="O2043" s="121"/>
      <c r="P2043" s="121"/>
      <c r="Q2043" s="121"/>
      <c r="R2043" s="150"/>
      <c r="S2043" s="121"/>
      <c r="T2043" s="121"/>
      <c r="U2043" s="121"/>
      <c r="V2043" s="121"/>
      <c r="W2043" s="121"/>
      <c r="X2043" s="121"/>
      <c r="Y2043" s="121"/>
    </row>
    <row r="2044" ht="15.75" customHeight="1">
      <c r="A2044" s="118"/>
      <c r="B2044" s="119"/>
      <c r="C2044" s="143"/>
      <c r="D2044" s="149"/>
      <c r="E2044" s="120"/>
      <c r="F2044" s="120"/>
      <c r="G2044" s="120"/>
      <c r="H2044" s="121"/>
      <c r="I2044" s="121"/>
      <c r="J2044" s="121"/>
      <c r="K2044" s="150"/>
      <c r="L2044" s="121"/>
      <c r="M2044" s="121"/>
      <c r="N2044" s="121"/>
      <c r="O2044" s="121"/>
      <c r="P2044" s="121"/>
      <c r="Q2044" s="121"/>
      <c r="R2044" s="150"/>
      <c r="S2044" s="121"/>
      <c r="T2044" s="121"/>
      <c r="U2044" s="121"/>
      <c r="V2044" s="121"/>
      <c r="W2044" s="121"/>
      <c r="X2044" s="121"/>
      <c r="Y2044" s="121"/>
    </row>
    <row r="2045" ht="15.75" customHeight="1">
      <c r="A2045" s="118"/>
      <c r="B2045" s="119"/>
      <c r="C2045" s="143"/>
      <c r="D2045" s="149"/>
      <c r="E2045" s="120"/>
      <c r="F2045" s="120"/>
      <c r="G2045" s="120"/>
      <c r="H2045" s="121"/>
      <c r="I2045" s="121"/>
      <c r="J2045" s="121"/>
      <c r="K2045" s="150"/>
      <c r="L2045" s="121"/>
      <c r="M2045" s="121"/>
      <c r="N2045" s="121"/>
      <c r="O2045" s="121"/>
      <c r="P2045" s="121"/>
      <c r="Q2045" s="121"/>
      <c r="R2045" s="150"/>
      <c r="S2045" s="121"/>
      <c r="T2045" s="121"/>
      <c r="U2045" s="121"/>
      <c r="V2045" s="121"/>
      <c r="W2045" s="121"/>
      <c r="X2045" s="121"/>
      <c r="Y2045" s="121"/>
    </row>
    <row r="2046" ht="15.75" customHeight="1">
      <c r="A2046" s="118"/>
      <c r="B2046" s="119"/>
      <c r="C2046" s="143"/>
      <c r="D2046" s="149"/>
      <c r="E2046" s="120"/>
      <c r="F2046" s="120"/>
      <c r="G2046" s="120"/>
      <c r="H2046" s="121"/>
      <c r="I2046" s="121"/>
      <c r="J2046" s="121"/>
      <c r="K2046" s="150"/>
      <c r="L2046" s="121"/>
      <c r="M2046" s="121"/>
      <c r="N2046" s="121"/>
      <c r="O2046" s="121"/>
      <c r="P2046" s="121"/>
      <c r="Q2046" s="121"/>
      <c r="R2046" s="150"/>
      <c r="S2046" s="121"/>
      <c r="T2046" s="121"/>
      <c r="U2046" s="121"/>
      <c r="V2046" s="121"/>
      <c r="W2046" s="121"/>
      <c r="X2046" s="121"/>
      <c r="Y2046" s="121"/>
    </row>
    <row r="2047" ht="15.75" customHeight="1">
      <c r="A2047" s="118"/>
      <c r="B2047" s="119"/>
      <c r="C2047" s="143"/>
      <c r="D2047" s="149"/>
      <c r="E2047" s="120"/>
      <c r="F2047" s="120"/>
      <c r="G2047" s="120"/>
      <c r="H2047" s="121"/>
      <c r="I2047" s="121"/>
      <c r="J2047" s="121"/>
      <c r="K2047" s="150"/>
      <c r="L2047" s="121"/>
      <c r="M2047" s="121"/>
      <c r="N2047" s="121"/>
      <c r="O2047" s="121"/>
      <c r="P2047" s="121"/>
      <c r="Q2047" s="121"/>
      <c r="R2047" s="150"/>
      <c r="S2047" s="121"/>
      <c r="T2047" s="121"/>
      <c r="U2047" s="121"/>
      <c r="V2047" s="121"/>
      <c r="W2047" s="121"/>
      <c r="X2047" s="121"/>
      <c r="Y2047" s="121"/>
    </row>
    <row r="2048" ht="15.75" customHeight="1">
      <c r="A2048" s="118"/>
      <c r="B2048" s="119"/>
      <c r="C2048" s="143"/>
      <c r="D2048" s="149"/>
      <c r="E2048" s="120"/>
      <c r="F2048" s="120"/>
      <c r="G2048" s="120"/>
      <c r="H2048" s="121"/>
      <c r="I2048" s="121"/>
      <c r="J2048" s="121"/>
      <c r="K2048" s="150"/>
      <c r="L2048" s="121"/>
      <c r="M2048" s="121"/>
      <c r="N2048" s="121"/>
      <c r="O2048" s="121"/>
      <c r="P2048" s="121"/>
      <c r="Q2048" s="121"/>
      <c r="R2048" s="150"/>
      <c r="S2048" s="121"/>
      <c r="T2048" s="121"/>
      <c r="U2048" s="121"/>
      <c r="V2048" s="121"/>
      <c r="W2048" s="121"/>
      <c r="X2048" s="121"/>
      <c r="Y2048" s="121"/>
    </row>
    <row r="2049" ht="15.75" customHeight="1">
      <c r="A2049" s="118"/>
      <c r="B2049" s="119"/>
      <c r="C2049" s="143"/>
      <c r="D2049" s="149"/>
      <c r="E2049" s="120"/>
      <c r="F2049" s="120"/>
      <c r="G2049" s="120"/>
      <c r="H2049" s="121"/>
      <c r="I2049" s="121"/>
      <c r="J2049" s="121"/>
      <c r="K2049" s="150"/>
      <c r="L2049" s="121"/>
      <c r="M2049" s="121"/>
      <c r="N2049" s="121"/>
      <c r="O2049" s="121"/>
      <c r="P2049" s="121"/>
      <c r="Q2049" s="121"/>
      <c r="R2049" s="150"/>
      <c r="S2049" s="121"/>
      <c r="T2049" s="121"/>
      <c r="U2049" s="121"/>
      <c r="V2049" s="121"/>
      <c r="W2049" s="121"/>
      <c r="X2049" s="121"/>
      <c r="Y2049" s="121"/>
    </row>
    <row r="2050" ht="15.75" customHeight="1">
      <c r="A2050" s="118"/>
      <c r="B2050" s="119"/>
      <c r="C2050" s="143"/>
      <c r="D2050" s="149"/>
      <c r="E2050" s="120"/>
      <c r="F2050" s="120"/>
      <c r="G2050" s="120"/>
      <c r="H2050" s="121"/>
      <c r="I2050" s="121"/>
      <c r="J2050" s="121"/>
      <c r="K2050" s="150"/>
      <c r="L2050" s="121"/>
      <c r="M2050" s="121"/>
      <c r="N2050" s="121"/>
      <c r="O2050" s="121"/>
      <c r="P2050" s="121"/>
      <c r="Q2050" s="121"/>
      <c r="R2050" s="150"/>
      <c r="S2050" s="121"/>
      <c r="T2050" s="121"/>
      <c r="U2050" s="121"/>
      <c r="V2050" s="121"/>
      <c r="W2050" s="121"/>
      <c r="X2050" s="121"/>
      <c r="Y2050" s="121"/>
    </row>
    <row r="2051" ht="15.75" customHeight="1">
      <c r="A2051" s="118"/>
      <c r="B2051" s="119"/>
      <c r="C2051" s="143"/>
      <c r="D2051" s="149"/>
      <c r="E2051" s="120"/>
      <c r="F2051" s="120"/>
      <c r="G2051" s="120"/>
      <c r="H2051" s="121"/>
      <c r="I2051" s="121"/>
      <c r="J2051" s="121"/>
      <c r="K2051" s="150"/>
      <c r="L2051" s="121"/>
      <c r="M2051" s="121"/>
      <c r="N2051" s="121"/>
      <c r="O2051" s="121"/>
      <c r="P2051" s="121"/>
      <c r="Q2051" s="121"/>
      <c r="R2051" s="150"/>
      <c r="S2051" s="121"/>
      <c r="T2051" s="121"/>
      <c r="U2051" s="121"/>
      <c r="V2051" s="121"/>
      <c r="W2051" s="121"/>
      <c r="X2051" s="121"/>
      <c r="Y2051" s="121"/>
    </row>
    <row r="2052" ht="15.75" customHeight="1">
      <c r="A2052" s="118"/>
      <c r="B2052" s="119"/>
      <c r="C2052" s="143"/>
      <c r="D2052" s="149"/>
      <c r="E2052" s="120"/>
      <c r="F2052" s="120"/>
      <c r="G2052" s="120"/>
      <c r="H2052" s="121"/>
      <c r="I2052" s="121"/>
      <c r="J2052" s="121"/>
      <c r="K2052" s="150"/>
      <c r="L2052" s="121"/>
      <c r="M2052" s="121"/>
      <c r="N2052" s="121"/>
      <c r="O2052" s="121"/>
      <c r="P2052" s="121"/>
      <c r="Q2052" s="121"/>
      <c r="R2052" s="150"/>
      <c r="S2052" s="121"/>
      <c r="T2052" s="121"/>
      <c r="U2052" s="121"/>
      <c r="V2052" s="121"/>
      <c r="W2052" s="121"/>
      <c r="X2052" s="121"/>
      <c r="Y2052" s="121"/>
    </row>
    <row r="2053" ht="15.75" customHeight="1">
      <c r="A2053" s="118"/>
      <c r="B2053" s="119"/>
      <c r="C2053" s="143"/>
      <c r="D2053" s="149"/>
      <c r="E2053" s="120"/>
      <c r="F2053" s="120"/>
      <c r="G2053" s="120"/>
      <c r="H2053" s="121"/>
      <c r="I2053" s="121"/>
      <c r="J2053" s="121"/>
      <c r="K2053" s="150"/>
      <c r="L2053" s="121"/>
      <c r="M2053" s="121"/>
      <c r="N2053" s="121"/>
      <c r="O2053" s="121"/>
      <c r="P2053" s="121"/>
      <c r="Q2053" s="121"/>
      <c r="R2053" s="150"/>
      <c r="S2053" s="121"/>
      <c r="T2053" s="121"/>
      <c r="U2053" s="121"/>
      <c r="V2053" s="121"/>
      <c r="W2053" s="121"/>
      <c r="X2053" s="121"/>
      <c r="Y2053" s="121"/>
    </row>
    <row r="2054" ht="15.75" customHeight="1">
      <c r="A2054" s="118"/>
      <c r="B2054" s="119"/>
      <c r="C2054" s="143"/>
      <c r="D2054" s="149"/>
      <c r="E2054" s="120"/>
      <c r="F2054" s="120"/>
      <c r="G2054" s="120"/>
      <c r="H2054" s="121"/>
      <c r="I2054" s="121"/>
      <c r="J2054" s="121"/>
      <c r="K2054" s="150"/>
      <c r="L2054" s="121"/>
      <c r="M2054" s="121"/>
      <c r="N2054" s="121"/>
      <c r="O2054" s="121"/>
      <c r="P2054" s="121"/>
      <c r="Q2054" s="121"/>
      <c r="R2054" s="150"/>
      <c r="S2054" s="121"/>
      <c r="T2054" s="121"/>
      <c r="U2054" s="121"/>
      <c r="V2054" s="121"/>
      <c r="W2054" s="121"/>
      <c r="X2054" s="121"/>
      <c r="Y2054" s="121"/>
    </row>
    <row r="2055" ht="15.75" customHeight="1">
      <c r="A2055" s="118"/>
      <c r="B2055" s="119"/>
      <c r="C2055" s="143"/>
      <c r="D2055" s="149"/>
      <c r="E2055" s="120"/>
      <c r="F2055" s="120"/>
      <c r="G2055" s="120"/>
      <c r="H2055" s="121"/>
      <c r="I2055" s="121"/>
      <c r="J2055" s="121"/>
      <c r="K2055" s="150"/>
      <c r="L2055" s="121"/>
      <c r="M2055" s="121"/>
      <c r="N2055" s="121"/>
      <c r="O2055" s="121"/>
      <c r="P2055" s="121"/>
      <c r="Q2055" s="121"/>
      <c r="R2055" s="150"/>
      <c r="S2055" s="121"/>
      <c r="T2055" s="121"/>
      <c r="U2055" s="121"/>
      <c r="V2055" s="121"/>
      <c r="W2055" s="121"/>
      <c r="X2055" s="121"/>
      <c r="Y2055" s="121"/>
    </row>
    <row r="2056" ht="15.75" customHeight="1">
      <c r="A2056" s="118"/>
      <c r="B2056" s="119"/>
      <c r="C2056" s="143"/>
      <c r="D2056" s="149"/>
      <c r="E2056" s="120"/>
      <c r="F2056" s="120"/>
      <c r="G2056" s="120"/>
      <c r="H2056" s="121"/>
      <c r="I2056" s="121"/>
      <c r="J2056" s="121"/>
      <c r="K2056" s="150"/>
      <c r="L2056" s="121"/>
      <c r="M2056" s="121"/>
      <c r="N2056" s="121"/>
      <c r="O2056" s="121"/>
      <c r="P2056" s="121"/>
      <c r="Q2056" s="121"/>
      <c r="R2056" s="150"/>
      <c r="S2056" s="121"/>
      <c r="T2056" s="121"/>
      <c r="U2056" s="121"/>
      <c r="V2056" s="121"/>
      <c r="W2056" s="121"/>
      <c r="X2056" s="121"/>
      <c r="Y2056" s="121"/>
    </row>
    <row r="2057" ht="15.75" customHeight="1">
      <c r="A2057" s="118"/>
      <c r="B2057" s="119"/>
      <c r="C2057" s="143"/>
      <c r="D2057" s="149"/>
      <c r="E2057" s="120"/>
      <c r="F2057" s="120"/>
      <c r="G2057" s="120"/>
      <c r="H2057" s="121"/>
      <c r="I2057" s="121"/>
      <c r="J2057" s="121"/>
      <c r="K2057" s="150"/>
      <c r="L2057" s="121"/>
      <c r="M2057" s="121"/>
      <c r="N2057" s="121"/>
      <c r="O2057" s="121"/>
      <c r="P2057" s="121"/>
      <c r="Q2057" s="121"/>
      <c r="R2057" s="150"/>
      <c r="S2057" s="121"/>
      <c r="T2057" s="121"/>
      <c r="U2057" s="121"/>
      <c r="V2057" s="121"/>
      <c r="W2057" s="121"/>
      <c r="X2057" s="121"/>
      <c r="Y2057" s="121"/>
    </row>
    <row r="2058" ht="15.75" customHeight="1">
      <c r="A2058" s="118"/>
      <c r="B2058" s="119"/>
      <c r="C2058" s="143"/>
      <c r="D2058" s="149"/>
      <c r="E2058" s="120"/>
      <c r="F2058" s="120"/>
      <c r="G2058" s="120"/>
      <c r="H2058" s="121"/>
      <c r="I2058" s="121"/>
      <c r="J2058" s="121"/>
      <c r="K2058" s="150"/>
      <c r="L2058" s="121"/>
      <c r="M2058" s="121"/>
      <c r="N2058" s="121"/>
      <c r="O2058" s="121"/>
      <c r="P2058" s="121"/>
      <c r="Q2058" s="121"/>
      <c r="R2058" s="150"/>
      <c r="S2058" s="121"/>
      <c r="T2058" s="121"/>
      <c r="U2058" s="121"/>
      <c r="V2058" s="121"/>
      <c r="W2058" s="121"/>
      <c r="X2058" s="121"/>
      <c r="Y2058" s="121"/>
    </row>
    <row r="2059" ht="15.75" customHeight="1">
      <c r="A2059" s="118"/>
      <c r="B2059" s="119"/>
      <c r="C2059" s="143"/>
      <c r="D2059" s="149"/>
      <c r="E2059" s="120"/>
      <c r="F2059" s="120"/>
      <c r="G2059" s="120"/>
      <c r="H2059" s="121"/>
      <c r="I2059" s="121"/>
      <c r="J2059" s="121"/>
      <c r="K2059" s="150"/>
      <c r="L2059" s="121"/>
      <c r="M2059" s="121"/>
      <c r="N2059" s="121"/>
      <c r="O2059" s="121"/>
      <c r="P2059" s="121"/>
      <c r="Q2059" s="121"/>
      <c r="R2059" s="150"/>
      <c r="S2059" s="121"/>
      <c r="T2059" s="121"/>
      <c r="U2059" s="121"/>
      <c r="V2059" s="121"/>
      <c r="W2059" s="121"/>
      <c r="X2059" s="121"/>
      <c r="Y2059" s="121"/>
    </row>
    <row r="2060" ht="15.75" customHeight="1">
      <c r="A2060" s="118"/>
      <c r="B2060" s="119"/>
      <c r="C2060" s="143"/>
      <c r="D2060" s="149"/>
      <c r="E2060" s="120"/>
      <c r="F2060" s="120"/>
      <c r="G2060" s="120"/>
      <c r="H2060" s="121"/>
      <c r="I2060" s="121"/>
      <c r="J2060" s="121"/>
      <c r="K2060" s="150"/>
      <c r="L2060" s="121"/>
      <c r="M2060" s="121"/>
      <c r="N2060" s="121"/>
      <c r="O2060" s="121"/>
      <c r="P2060" s="121"/>
      <c r="Q2060" s="121"/>
      <c r="R2060" s="150"/>
      <c r="S2060" s="121"/>
      <c r="T2060" s="121"/>
      <c r="U2060" s="121"/>
      <c r="V2060" s="121"/>
      <c r="W2060" s="121"/>
      <c r="X2060" s="121"/>
      <c r="Y2060" s="121"/>
    </row>
    <row r="2061" ht="15.75" customHeight="1">
      <c r="A2061" s="118"/>
      <c r="B2061" s="119"/>
      <c r="C2061" s="143"/>
      <c r="D2061" s="149"/>
      <c r="E2061" s="120"/>
      <c r="F2061" s="120"/>
      <c r="G2061" s="120"/>
      <c r="H2061" s="121"/>
      <c r="I2061" s="121"/>
      <c r="J2061" s="121"/>
      <c r="K2061" s="150"/>
      <c r="L2061" s="121"/>
      <c r="M2061" s="121"/>
      <c r="N2061" s="121"/>
      <c r="O2061" s="121"/>
      <c r="P2061" s="121"/>
      <c r="Q2061" s="121"/>
      <c r="R2061" s="150"/>
      <c r="S2061" s="121"/>
      <c r="T2061" s="121"/>
      <c r="U2061" s="121"/>
      <c r="V2061" s="121"/>
      <c r="W2061" s="121"/>
      <c r="X2061" s="121"/>
      <c r="Y2061" s="121"/>
    </row>
    <row r="2062" ht="15.75" customHeight="1">
      <c r="A2062" s="118"/>
      <c r="B2062" s="119"/>
      <c r="C2062" s="143"/>
      <c r="D2062" s="149"/>
      <c r="E2062" s="120"/>
      <c r="F2062" s="120"/>
      <c r="G2062" s="120"/>
      <c r="H2062" s="121"/>
      <c r="I2062" s="121"/>
      <c r="J2062" s="121"/>
      <c r="K2062" s="150"/>
      <c r="L2062" s="121"/>
      <c r="M2062" s="121"/>
      <c r="N2062" s="121"/>
      <c r="O2062" s="121"/>
      <c r="P2062" s="121"/>
      <c r="Q2062" s="121"/>
      <c r="R2062" s="150"/>
      <c r="S2062" s="121"/>
      <c r="T2062" s="121"/>
      <c r="U2062" s="121"/>
      <c r="V2062" s="121"/>
      <c r="W2062" s="121"/>
      <c r="X2062" s="121"/>
      <c r="Y2062" s="121"/>
    </row>
    <row r="2063" ht="15.75" customHeight="1">
      <c r="A2063" s="118"/>
      <c r="B2063" s="119"/>
      <c r="C2063" s="143"/>
      <c r="D2063" s="149"/>
      <c r="E2063" s="120"/>
      <c r="F2063" s="120"/>
      <c r="G2063" s="120"/>
      <c r="H2063" s="121"/>
      <c r="I2063" s="121"/>
      <c r="J2063" s="121"/>
      <c r="K2063" s="150"/>
      <c r="L2063" s="121"/>
      <c r="M2063" s="121"/>
      <c r="N2063" s="121"/>
      <c r="O2063" s="121"/>
      <c r="P2063" s="121"/>
      <c r="Q2063" s="121"/>
      <c r="R2063" s="150"/>
      <c r="S2063" s="121"/>
      <c r="T2063" s="121"/>
      <c r="U2063" s="121"/>
      <c r="V2063" s="121"/>
      <c r="W2063" s="121"/>
      <c r="X2063" s="121"/>
      <c r="Y2063" s="121"/>
    </row>
    <row r="2064" ht="15.75" customHeight="1">
      <c r="A2064" s="118"/>
      <c r="B2064" s="119"/>
      <c r="C2064" s="143"/>
      <c r="D2064" s="149"/>
      <c r="E2064" s="120"/>
      <c r="F2064" s="120"/>
      <c r="G2064" s="120"/>
      <c r="H2064" s="121"/>
      <c r="I2064" s="121"/>
      <c r="J2064" s="121"/>
      <c r="K2064" s="150"/>
      <c r="L2064" s="121"/>
      <c r="M2064" s="121"/>
      <c r="N2064" s="121"/>
      <c r="O2064" s="121"/>
      <c r="P2064" s="121"/>
      <c r="Q2064" s="121"/>
      <c r="R2064" s="150"/>
      <c r="S2064" s="121"/>
      <c r="T2064" s="121"/>
      <c r="U2064" s="121"/>
      <c r="V2064" s="121"/>
      <c r="W2064" s="121"/>
      <c r="X2064" s="121"/>
      <c r="Y2064" s="121"/>
    </row>
    <row r="2065" ht="15.75" customHeight="1">
      <c r="A2065" s="118"/>
      <c r="B2065" s="119"/>
      <c r="C2065" s="143"/>
      <c r="D2065" s="149"/>
      <c r="E2065" s="120"/>
      <c r="F2065" s="120"/>
      <c r="G2065" s="120"/>
      <c r="H2065" s="121"/>
      <c r="I2065" s="121"/>
      <c r="J2065" s="121"/>
      <c r="K2065" s="150"/>
      <c r="L2065" s="121"/>
      <c r="M2065" s="121"/>
      <c r="N2065" s="121"/>
      <c r="O2065" s="121"/>
      <c r="P2065" s="121"/>
      <c r="Q2065" s="121"/>
      <c r="R2065" s="150"/>
      <c r="S2065" s="121"/>
      <c r="T2065" s="121"/>
      <c r="U2065" s="121"/>
      <c r="V2065" s="121"/>
      <c r="W2065" s="121"/>
      <c r="X2065" s="121"/>
      <c r="Y2065" s="121"/>
    </row>
    <row r="2066" ht="15.75" customHeight="1">
      <c r="A2066" s="118"/>
      <c r="B2066" s="119"/>
      <c r="C2066" s="143"/>
      <c r="D2066" s="149"/>
      <c r="E2066" s="120"/>
      <c r="F2066" s="120"/>
      <c r="G2066" s="120"/>
      <c r="H2066" s="121"/>
      <c r="I2066" s="121"/>
      <c r="J2066" s="121"/>
      <c r="K2066" s="150"/>
      <c r="L2066" s="121"/>
      <c r="M2066" s="121"/>
      <c r="N2066" s="121"/>
      <c r="O2066" s="121"/>
      <c r="P2066" s="121"/>
      <c r="Q2066" s="121"/>
      <c r="R2066" s="150"/>
      <c r="S2066" s="121"/>
      <c r="T2066" s="121"/>
      <c r="U2066" s="121"/>
      <c r="V2066" s="121"/>
      <c r="W2066" s="121"/>
      <c r="X2066" s="121"/>
      <c r="Y2066" s="121"/>
    </row>
    <row r="2067" ht="15.75" customHeight="1">
      <c r="A2067" s="118"/>
      <c r="B2067" s="119"/>
      <c r="C2067" s="143"/>
      <c r="D2067" s="149"/>
      <c r="E2067" s="120"/>
      <c r="F2067" s="120"/>
      <c r="G2067" s="120"/>
      <c r="H2067" s="121"/>
      <c r="I2067" s="121"/>
      <c r="J2067" s="121"/>
      <c r="K2067" s="150"/>
      <c r="L2067" s="121"/>
      <c r="M2067" s="121"/>
      <c r="N2067" s="121"/>
      <c r="O2067" s="121"/>
      <c r="P2067" s="121"/>
      <c r="Q2067" s="121"/>
      <c r="R2067" s="150"/>
      <c r="S2067" s="121"/>
      <c r="T2067" s="121"/>
      <c r="U2067" s="121"/>
      <c r="V2067" s="121"/>
      <c r="W2067" s="121"/>
      <c r="X2067" s="121"/>
      <c r="Y2067" s="121"/>
    </row>
    <row r="2068" ht="15.75" customHeight="1">
      <c r="A2068" s="118"/>
      <c r="B2068" s="119"/>
      <c r="C2068" s="143"/>
      <c r="D2068" s="149"/>
      <c r="E2068" s="120"/>
      <c r="F2068" s="120"/>
      <c r="G2068" s="120"/>
      <c r="H2068" s="121"/>
      <c r="I2068" s="121"/>
      <c r="J2068" s="121"/>
      <c r="K2068" s="150"/>
      <c r="L2068" s="121"/>
      <c r="M2068" s="121"/>
      <c r="N2068" s="121"/>
      <c r="O2068" s="121"/>
      <c r="P2068" s="121"/>
      <c r="Q2068" s="121"/>
      <c r="R2068" s="150"/>
      <c r="S2068" s="121"/>
      <c r="T2068" s="121"/>
      <c r="U2068" s="121"/>
      <c r="V2068" s="121"/>
      <c r="W2068" s="121"/>
      <c r="X2068" s="121"/>
      <c r="Y2068" s="121"/>
    </row>
    <row r="2069" ht="15.75" customHeight="1">
      <c r="A2069" s="118"/>
      <c r="B2069" s="119"/>
      <c r="C2069" s="143"/>
      <c r="D2069" s="149"/>
      <c r="E2069" s="120"/>
      <c r="F2069" s="120"/>
      <c r="G2069" s="120"/>
      <c r="H2069" s="121"/>
      <c r="I2069" s="121"/>
      <c r="J2069" s="121"/>
      <c r="K2069" s="150"/>
      <c r="L2069" s="121"/>
      <c r="M2069" s="121"/>
      <c r="N2069" s="121"/>
      <c r="O2069" s="121"/>
      <c r="P2069" s="121"/>
      <c r="Q2069" s="121"/>
      <c r="R2069" s="150"/>
      <c r="S2069" s="121"/>
      <c r="T2069" s="121"/>
      <c r="U2069" s="121"/>
      <c r="V2069" s="121"/>
      <c r="W2069" s="121"/>
      <c r="X2069" s="121"/>
      <c r="Y2069" s="121"/>
    </row>
    <row r="2070" ht="15.75" customHeight="1">
      <c r="A2070" s="118"/>
      <c r="B2070" s="119"/>
      <c r="C2070" s="143"/>
      <c r="D2070" s="149"/>
      <c r="E2070" s="120"/>
      <c r="F2070" s="120"/>
      <c r="G2070" s="120"/>
      <c r="H2070" s="121"/>
      <c r="I2070" s="121"/>
      <c r="J2070" s="121"/>
      <c r="K2070" s="150"/>
      <c r="L2070" s="121"/>
      <c r="M2070" s="121"/>
      <c r="N2070" s="121"/>
      <c r="O2070" s="121"/>
      <c r="P2070" s="121"/>
      <c r="Q2070" s="121"/>
      <c r="R2070" s="150"/>
      <c r="S2070" s="121"/>
      <c r="T2070" s="121"/>
      <c r="U2070" s="121"/>
      <c r="V2070" s="121"/>
      <c r="W2070" s="121"/>
      <c r="X2070" s="121"/>
      <c r="Y2070" s="121"/>
    </row>
    <row r="2071" ht="15.75" customHeight="1">
      <c r="A2071" s="118"/>
      <c r="B2071" s="119"/>
      <c r="C2071" s="143"/>
      <c r="D2071" s="149"/>
      <c r="E2071" s="120"/>
      <c r="F2071" s="120"/>
      <c r="G2071" s="120"/>
      <c r="H2071" s="121"/>
      <c r="I2071" s="121"/>
      <c r="J2071" s="121"/>
      <c r="K2071" s="150"/>
      <c r="L2071" s="121"/>
      <c r="M2071" s="121"/>
      <c r="N2071" s="121"/>
      <c r="O2071" s="121"/>
      <c r="P2071" s="121"/>
      <c r="Q2071" s="121"/>
      <c r="R2071" s="150"/>
      <c r="S2071" s="121"/>
      <c r="T2071" s="121"/>
      <c r="U2071" s="121"/>
      <c r="V2071" s="121"/>
      <c r="W2071" s="121"/>
      <c r="X2071" s="121"/>
      <c r="Y2071" s="121"/>
    </row>
    <row r="2072" ht="15.75" customHeight="1">
      <c r="A2072" s="118"/>
      <c r="B2072" s="119"/>
      <c r="C2072" s="143"/>
      <c r="D2072" s="149"/>
      <c r="E2072" s="120"/>
      <c r="F2072" s="120"/>
      <c r="G2072" s="120"/>
      <c r="H2072" s="121"/>
      <c r="I2072" s="121"/>
      <c r="J2072" s="121"/>
      <c r="K2072" s="150"/>
      <c r="L2072" s="121"/>
      <c r="M2072" s="121"/>
      <c r="N2072" s="121"/>
      <c r="O2072" s="121"/>
      <c r="P2072" s="121"/>
      <c r="Q2072" s="121"/>
      <c r="R2072" s="150"/>
      <c r="S2072" s="121"/>
      <c r="T2072" s="121"/>
      <c r="U2072" s="121"/>
      <c r="V2072" s="121"/>
      <c r="W2072" s="121"/>
      <c r="X2072" s="121"/>
      <c r="Y2072" s="121"/>
    </row>
    <row r="2073" ht="15.75" customHeight="1">
      <c r="A2073" s="118"/>
      <c r="B2073" s="119"/>
      <c r="C2073" s="143"/>
      <c r="D2073" s="149"/>
      <c r="E2073" s="120"/>
      <c r="F2073" s="120"/>
      <c r="G2073" s="120"/>
      <c r="H2073" s="121"/>
      <c r="I2073" s="121"/>
      <c r="J2073" s="121"/>
      <c r="K2073" s="150"/>
      <c r="L2073" s="121"/>
      <c r="M2073" s="121"/>
      <c r="N2073" s="121"/>
      <c r="O2073" s="121"/>
      <c r="P2073" s="121"/>
      <c r="Q2073" s="121"/>
      <c r="R2073" s="150"/>
      <c r="S2073" s="121"/>
      <c r="T2073" s="121"/>
      <c r="U2073" s="121"/>
      <c r="V2073" s="121"/>
      <c r="W2073" s="121"/>
      <c r="X2073" s="121"/>
      <c r="Y2073" s="121"/>
    </row>
    <row r="2074" ht="15.75" customHeight="1">
      <c r="A2074" s="118"/>
      <c r="B2074" s="119"/>
      <c r="C2074" s="143"/>
      <c r="D2074" s="149"/>
      <c r="E2074" s="120"/>
      <c r="F2074" s="120"/>
      <c r="G2074" s="120"/>
      <c r="H2074" s="121"/>
      <c r="I2074" s="121"/>
      <c r="J2074" s="121"/>
      <c r="K2074" s="150"/>
      <c r="L2074" s="121"/>
      <c r="M2074" s="121"/>
      <c r="N2074" s="121"/>
      <c r="O2074" s="121"/>
      <c r="P2074" s="121"/>
      <c r="Q2074" s="121"/>
      <c r="R2074" s="150"/>
      <c r="S2074" s="121"/>
      <c r="T2074" s="121"/>
      <c r="U2074" s="121"/>
      <c r="V2074" s="121"/>
      <c r="W2074" s="121"/>
      <c r="X2074" s="121"/>
      <c r="Y2074" s="121"/>
    </row>
    <row r="2075" ht="15.75" customHeight="1">
      <c r="A2075" s="118"/>
      <c r="B2075" s="119"/>
      <c r="C2075" s="143"/>
      <c r="D2075" s="149"/>
      <c r="E2075" s="120"/>
      <c r="F2075" s="120"/>
      <c r="G2075" s="120"/>
      <c r="H2075" s="121"/>
      <c r="I2075" s="121"/>
      <c r="J2075" s="121"/>
      <c r="K2075" s="150"/>
      <c r="L2075" s="121"/>
      <c r="M2075" s="121"/>
      <c r="N2075" s="121"/>
      <c r="O2075" s="121"/>
      <c r="P2075" s="121"/>
      <c r="Q2075" s="121"/>
      <c r="R2075" s="150"/>
      <c r="S2075" s="121"/>
      <c r="T2075" s="121"/>
      <c r="U2075" s="121"/>
      <c r="V2075" s="121"/>
      <c r="W2075" s="121"/>
      <c r="X2075" s="121"/>
      <c r="Y2075" s="121"/>
    </row>
    <row r="2076" ht="15.75" customHeight="1">
      <c r="A2076" s="118"/>
      <c r="B2076" s="119"/>
      <c r="C2076" s="143"/>
      <c r="D2076" s="149"/>
      <c r="E2076" s="120"/>
      <c r="F2076" s="120"/>
      <c r="G2076" s="120"/>
      <c r="H2076" s="121"/>
      <c r="I2076" s="121"/>
      <c r="J2076" s="121"/>
      <c r="K2076" s="150"/>
      <c r="L2076" s="121"/>
      <c r="M2076" s="121"/>
      <c r="N2076" s="121"/>
      <c r="O2076" s="121"/>
      <c r="P2076" s="121"/>
      <c r="Q2076" s="121"/>
      <c r="R2076" s="150"/>
      <c r="S2076" s="121"/>
      <c r="T2076" s="121"/>
      <c r="U2076" s="121"/>
      <c r="V2076" s="121"/>
      <c r="W2076" s="121"/>
      <c r="X2076" s="121"/>
      <c r="Y2076" s="121"/>
    </row>
    <row r="2077" ht="15.75" customHeight="1">
      <c r="A2077" s="118"/>
      <c r="B2077" s="119"/>
      <c r="C2077" s="143"/>
      <c r="D2077" s="149"/>
      <c r="E2077" s="120"/>
      <c r="F2077" s="120"/>
      <c r="G2077" s="120"/>
      <c r="H2077" s="121"/>
      <c r="I2077" s="121"/>
      <c r="J2077" s="121"/>
      <c r="K2077" s="150"/>
      <c r="L2077" s="121"/>
      <c r="M2077" s="121"/>
      <c r="N2077" s="121"/>
      <c r="O2077" s="121"/>
      <c r="P2077" s="121"/>
      <c r="Q2077" s="121"/>
      <c r="R2077" s="150"/>
      <c r="S2077" s="121"/>
      <c r="T2077" s="121"/>
      <c r="U2077" s="121"/>
      <c r="V2077" s="121"/>
      <c r="W2077" s="121"/>
      <c r="X2077" s="121"/>
      <c r="Y2077" s="121"/>
    </row>
    <row r="2078" ht="15.75" customHeight="1">
      <c r="A2078" s="118"/>
      <c r="B2078" s="119"/>
      <c r="C2078" s="143"/>
      <c r="D2078" s="149"/>
      <c r="E2078" s="120"/>
      <c r="F2078" s="120"/>
      <c r="G2078" s="120"/>
      <c r="H2078" s="121"/>
      <c r="I2078" s="121"/>
      <c r="J2078" s="121"/>
      <c r="K2078" s="150"/>
      <c r="L2078" s="121"/>
      <c r="M2078" s="121"/>
      <c r="N2078" s="121"/>
      <c r="O2078" s="121"/>
      <c r="P2078" s="121"/>
      <c r="Q2078" s="121"/>
      <c r="R2078" s="150"/>
      <c r="S2078" s="121"/>
      <c r="T2078" s="121"/>
      <c r="U2078" s="121"/>
      <c r="V2078" s="121"/>
      <c r="W2078" s="121"/>
      <c r="X2078" s="121"/>
      <c r="Y2078" s="121"/>
    </row>
    <row r="2079" ht="15.75" customHeight="1">
      <c r="A2079" s="118"/>
      <c r="B2079" s="119"/>
      <c r="C2079" s="143"/>
      <c r="D2079" s="149"/>
      <c r="E2079" s="120"/>
      <c r="F2079" s="120"/>
      <c r="G2079" s="120"/>
      <c r="H2079" s="121"/>
      <c r="I2079" s="121"/>
      <c r="J2079" s="121"/>
      <c r="K2079" s="150"/>
      <c r="L2079" s="121"/>
      <c r="M2079" s="121"/>
      <c r="N2079" s="121"/>
      <c r="O2079" s="121"/>
      <c r="P2079" s="121"/>
      <c r="Q2079" s="121"/>
      <c r="R2079" s="150"/>
      <c r="S2079" s="121"/>
      <c r="T2079" s="121"/>
      <c r="U2079" s="121"/>
      <c r="V2079" s="121"/>
      <c r="W2079" s="121"/>
      <c r="X2079" s="121"/>
      <c r="Y2079" s="121"/>
    </row>
    <row r="2080" ht="15.75" customHeight="1">
      <c r="A2080" s="118"/>
      <c r="B2080" s="119"/>
      <c r="C2080" s="143"/>
      <c r="D2080" s="149"/>
      <c r="E2080" s="120"/>
      <c r="F2080" s="120"/>
      <c r="G2080" s="120"/>
      <c r="H2080" s="121"/>
      <c r="I2080" s="121"/>
      <c r="J2080" s="121"/>
      <c r="K2080" s="150"/>
      <c r="L2080" s="121"/>
      <c r="M2080" s="121"/>
      <c r="N2080" s="121"/>
      <c r="O2080" s="121"/>
      <c r="P2080" s="121"/>
      <c r="Q2080" s="121"/>
      <c r="R2080" s="150"/>
      <c r="S2080" s="121"/>
      <c r="T2080" s="121"/>
      <c r="U2080" s="121"/>
      <c r="V2080" s="121"/>
      <c r="W2080" s="121"/>
      <c r="X2080" s="121"/>
      <c r="Y2080" s="121"/>
    </row>
    <row r="2081" ht="15.75" customHeight="1">
      <c r="A2081" s="118"/>
      <c r="B2081" s="119"/>
      <c r="C2081" s="143"/>
      <c r="D2081" s="149"/>
      <c r="E2081" s="120"/>
      <c r="F2081" s="120"/>
      <c r="G2081" s="120"/>
      <c r="H2081" s="121"/>
      <c r="I2081" s="121"/>
      <c r="J2081" s="121"/>
      <c r="K2081" s="150"/>
      <c r="L2081" s="121"/>
      <c r="M2081" s="121"/>
      <c r="N2081" s="121"/>
      <c r="O2081" s="121"/>
      <c r="P2081" s="121"/>
      <c r="Q2081" s="121"/>
      <c r="R2081" s="150"/>
      <c r="S2081" s="121"/>
      <c r="T2081" s="121"/>
      <c r="U2081" s="121"/>
      <c r="V2081" s="121"/>
      <c r="W2081" s="121"/>
      <c r="X2081" s="121"/>
      <c r="Y2081" s="121"/>
    </row>
    <row r="2082" ht="15.75" customHeight="1">
      <c r="A2082" s="118"/>
      <c r="B2082" s="119"/>
      <c r="C2082" s="143"/>
      <c r="D2082" s="149"/>
      <c r="E2082" s="120"/>
      <c r="F2082" s="120"/>
      <c r="G2082" s="120"/>
      <c r="H2082" s="121"/>
      <c r="I2082" s="121"/>
      <c r="J2082" s="121"/>
      <c r="K2082" s="150"/>
      <c r="L2082" s="121"/>
      <c r="M2082" s="121"/>
      <c r="N2082" s="121"/>
      <c r="O2082" s="121"/>
      <c r="P2082" s="121"/>
      <c r="Q2082" s="121"/>
      <c r="R2082" s="150"/>
      <c r="S2082" s="121"/>
      <c r="T2082" s="121"/>
      <c r="U2082" s="121"/>
      <c r="V2082" s="121"/>
      <c r="W2082" s="121"/>
      <c r="X2082" s="121"/>
      <c r="Y2082" s="121"/>
    </row>
    <row r="2083" ht="15.75" customHeight="1">
      <c r="A2083" s="118"/>
      <c r="B2083" s="119"/>
      <c r="C2083" s="143"/>
      <c r="D2083" s="149"/>
      <c r="E2083" s="120"/>
      <c r="F2083" s="120"/>
      <c r="G2083" s="120"/>
      <c r="H2083" s="121"/>
      <c r="I2083" s="121"/>
      <c r="J2083" s="121"/>
      <c r="K2083" s="150"/>
      <c r="L2083" s="121"/>
      <c r="M2083" s="121"/>
      <c r="N2083" s="121"/>
      <c r="O2083" s="121"/>
      <c r="P2083" s="121"/>
      <c r="Q2083" s="121"/>
      <c r="R2083" s="150"/>
      <c r="S2083" s="121"/>
      <c r="T2083" s="121"/>
      <c r="U2083" s="121"/>
      <c r="V2083" s="121"/>
      <c r="W2083" s="121"/>
      <c r="X2083" s="121"/>
      <c r="Y2083" s="121"/>
    </row>
    <row r="2084" ht="15.75" customHeight="1">
      <c r="A2084" s="118"/>
      <c r="B2084" s="119"/>
      <c r="C2084" s="143"/>
      <c r="D2084" s="149"/>
      <c r="E2084" s="120"/>
      <c r="F2084" s="120"/>
      <c r="G2084" s="120"/>
      <c r="H2084" s="121"/>
      <c r="I2084" s="121"/>
      <c r="J2084" s="121"/>
      <c r="K2084" s="150"/>
      <c r="L2084" s="121"/>
      <c r="M2084" s="121"/>
      <c r="N2084" s="121"/>
      <c r="O2084" s="121"/>
      <c r="P2084" s="121"/>
      <c r="Q2084" s="121"/>
      <c r="R2084" s="150"/>
      <c r="S2084" s="121"/>
      <c r="T2084" s="121"/>
      <c r="U2084" s="121"/>
      <c r="V2084" s="121"/>
      <c r="W2084" s="121"/>
      <c r="X2084" s="121"/>
      <c r="Y2084" s="121"/>
    </row>
    <row r="2085" ht="15.75" customHeight="1">
      <c r="A2085" s="118"/>
      <c r="B2085" s="119"/>
      <c r="C2085" s="143"/>
      <c r="D2085" s="149"/>
      <c r="E2085" s="120"/>
      <c r="F2085" s="120"/>
      <c r="G2085" s="120"/>
      <c r="H2085" s="121"/>
      <c r="I2085" s="121"/>
      <c r="J2085" s="121"/>
      <c r="K2085" s="150"/>
      <c r="L2085" s="121"/>
      <c r="M2085" s="121"/>
      <c r="N2085" s="121"/>
      <c r="O2085" s="121"/>
      <c r="P2085" s="121"/>
      <c r="Q2085" s="121"/>
      <c r="R2085" s="150"/>
      <c r="S2085" s="121"/>
      <c r="T2085" s="121"/>
      <c r="U2085" s="121"/>
      <c r="V2085" s="121"/>
      <c r="W2085" s="121"/>
      <c r="X2085" s="121"/>
      <c r="Y2085" s="121"/>
    </row>
    <row r="2086" ht="15.75" customHeight="1">
      <c r="A2086" s="118"/>
      <c r="B2086" s="119"/>
      <c r="C2086" s="143"/>
      <c r="D2086" s="149"/>
      <c r="E2086" s="120"/>
      <c r="F2086" s="120"/>
      <c r="G2086" s="120"/>
      <c r="H2086" s="121"/>
      <c r="I2086" s="121"/>
      <c r="J2086" s="121"/>
      <c r="K2086" s="150"/>
      <c r="L2086" s="121"/>
      <c r="M2086" s="121"/>
      <c r="N2086" s="121"/>
      <c r="O2086" s="121"/>
      <c r="P2086" s="121"/>
      <c r="Q2086" s="121"/>
      <c r="R2086" s="150"/>
      <c r="S2086" s="121"/>
      <c r="T2086" s="121"/>
      <c r="U2086" s="121"/>
      <c r="V2086" s="121"/>
      <c r="W2086" s="121"/>
      <c r="X2086" s="121"/>
      <c r="Y2086" s="121"/>
    </row>
    <row r="2087" ht="15.75" customHeight="1">
      <c r="A2087" s="118"/>
      <c r="B2087" s="119"/>
      <c r="C2087" s="143"/>
      <c r="D2087" s="149"/>
      <c r="E2087" s="120"/>
      <c r="F2087" s="120"/>
      <c r="G2087" s="120"/>
      <c r="H2087" s="121"/>
      <c r="I2087" s="121"/>
      <c r="J2087" s="121"/>
      <c r="K2087" s="150"/>
      <c r="L2087" s="121"/>
      <c r="M2087" s="121"/>
      <c r="N2087" s="121"/>
      <c r="O2087" s="121"/>
      <c r="P2087" s="121"/>
      <c r="Q2087" s="121"/>
      <c r="R2087" s="150"/>
      <c r="S2087" s="121"/>
      <c r="T2087" s="121"/>
      <c r="U2087" s="121"/>
      <c r="V2087" s="121"/>
      <c r="W2087" s="121"/>
      <c r="X2087" s="121"/>
      <c r="Y2087" s="121"/>
    </row>
    <row r="2088" ht="15.75" customHeight="1">
      <c r="A2088" s="118"/>
      <c r="B2088" s="119"/>
      <c r="C2088" s="143"/>
      <c r="D2088" s="149"/>
      <c r="E2088" s="120"/>
      <c r="F2088" s="120"/>
      <c r="G2088" s="120"/>
      <c r="H2088" s="121"/>
      <c r="I2088" s="121"/>
      <c r="J2088" s="121"/>
      <c r="K2088" s="150"/>
      <c r="L2088" s="121"/>
      <c r="M2088" s="121"/>
      <c r="N2088" s="121"/>
      <c r="O2088" s="121"/>
      <c r="P2088" s="121"/>
      <c r="Q2088" s="121"/>
      <c r="R2088" s="150"/>
      <c r="S2088" s="121"/>
      <c r="T2088" s="121"/>
      <c r="U2088" s="121"/>
      <c r="V2088" s="121"/>
      <c r="W2088" s="121"/>
      <c r="X2088" s="121"/>
      <c r="Y2088" s="121"/>
    </row>
    <row r="2089" ht="15.75" customHeight="1">
      <c r="A2089" s="118"/>
      <c r="B2089" s="119"/>
      <c r="C2089" s="143"/>
      <c r="D2089" s="149"/>
      <c r="E2089" s="120"/>
      <c r="F2089" s="120"/>
      <c r="G2089" s="120"/>
      <c r="H2089" s="121"/>
      <c r="I2089" s="121"/>
      <c r="J2089" s="121"/>
      <c r="K2089" s="150"/>
      <c r="L2089" s="121"/>
      <c r="M2089" s="121"/>
      <c r="N2089" s="121"/>
      <c r="O2089" s="121"/>
      <c r="P2089" s="121"/>
      <c r="Q2089" s="121"/>
      <c r="R2089" s="150"/>
      <c r="S2089" s="121"/>
      <c r="T2089" s="121"/>
      <c r="U2089" s="121"/>
      <c r="V2089" s="121"/>
      <c r="W2089" s="121"/>
      <c r="X2089" s="121"/>
      <c r="Y2089" s="121"/>
    </row>
    <row r="2090" ht="15.75" customHeight="1">
      <c r="A2090" s="118"/>
      <c r="B2090" s="119"/>
      <c r="C2090" s="143"/>
      <c r="D2090" s="149"/>
      <c r="E2090" s="120"/>
      <c r="F2090" s="120"/>
      <c r="G2090" s="120"/>
      <c r="H2090" s="121"/>
      <c r="I2090" s="121"/>
      <c r="J2090" s="121"/>
      <c r="K2090" s="150"/>
      <c r="L2090" s="121"/>
      <c r="M2090" s="121"/>
      <c r="N2090" s="121"/>
      <c r="O2090" s="121"/>
      <c r="P2090" s="121"/>
      <c r="Q2090" s="121"/>
      <c r="R2090" s="150"/>
      <c r="S2090" s="121"/>
      <c r="T2090" s="121"/>
      <c r="U2090" s="121"/>
      <c r="V2090" s="121"/>
      <c r="W2090" s="121"/>
      <c r="X2090" s="121"/>
      <c r="Y2090" s="121"/>
    </row>
    <row r="2091" ht="15.75" customHeight="1">
      <c r="A2091" s="118"/>
      <c r="B2091" s="119"/>
      <c r="C2091" s="143"/>
      <c r="D2091" s="149"/>
      <c r="E2091" s="120"/>
      <c r="F2091" s="120"/>
      <c r="G2091" s="120"/>
      <c r="H2091" s="121"/>
      <c r="I2091" s="121"/>
      <c r="J2091" s="121"/>
      <c r="K2091" s="150"/>
      <c r="L2091" s="121"/>
      <c r="M2091" s="121"/>
      <c r="N2091" s="121"/>
      <c r="O2091" s="121"/>
      <c r="P2091" s="121"/>
      <c r="Q2091" s="121"/>
      <c r="R2091" s="150"/>
      <c r="S2091" s="121"/>
      <c r="T2091" s="121"/>
      <c r="U2091" s="121"/>
      <c r="V2091" s="121"/>
      <c r="W2091" s="121"/>
      <c r="X2091" s="121"/>
      <c r="Y2091" s="121"/>
    </row>
    <row r="2092" ht="15.75" customHeight="1">
      <c r="A2092" s="118"/>
      <c r="B2092" s="119"/>
      <c r="C2092" s="143"/>
      <c r="D2092" s="149"/>
      <c r="E2092" s="120"/>
      <c r="F2092" s="120"/>
      <c r="G2092" s="120"/>
      <c r="H2092" s="121"/>
      <c r="I2092" s="121"/>
      <c r="J2092" s="121"/>
      <c r="K2092" s="150"/>
      <c r="L2092" s="121"/>
      <c r="M2092" s="121"/>
      <c r="N2092" s="121"/>
      <c r="O2092" s="121"/>
      <c r="P2092" s="121"/>
      <c r="Q2092" s="121"/>
      <c r="R2092" s="150"/>
      <c r="S2092" s="121"/>
      <c r="T2092" s="121"/>
      <c r="U2092" s="121"/>
      <c r="V2092" s="121"/>
      <c r="W2092" s="121"/>
      <c r="X2092" s="121"/>
      <c r="Y2092" s="121"/>
    </row>
    <row r="2093" ht="15.75" customHeight="1">
      <c r="A2093" s="118"/>
      <c r="B2093" s="119"/>
      <c r="C2093" s="143"/>
      <c r="D2093" s="149"/>
      <c r="E2093" s="120"/>
      <c r="F2093" s="120"/>
      <c r="G2093" s="120"/>
      <c r="H2093" s="121"/>
      <c r="I2093" s="121"/>
      <c r="J2093" s="121"/>
      <c r="K2093" s="150"/>
      <c r="L2093" s="121"/>
      <c r="M2093" s="121"/>
      <c r="N2093" s="121"/>
      <c r="O2093" s="121"/>
      <c r="P2093" s="121"/>
      <c r="Q2093" s="121"/>
      <c r="R2093" s="150"/>
      <c r="S2093" s="121"/>
      <c r="T2093" s="121"/>
      <c r="U2093" s="121"/>
      <c r="V2093" s="121"/>
      <c r="W2093" s="121"/>
      <c r="X2093" s="121"/>
      <c r="Y2093" s="121"/>
    </row>
    <row r="2094" ht="15.75" customHeight="1">
      <c r="A2094" s="118"/>
      <c r="B2094" s="119"/>
      <c r="C2094" s="143"/>
      <c r="D2094" s="149"/>
      <c r="E2094" s="120"/>
      <c r="F2094" s="120"/>
      <c r="G2094" s="120"/>
      <c r="H2094" s="121"/>
      <c r="I2094" s="121"/>
      <c r="J2094" s="121"/>
      <c r="K2094" s="150"/>
      <c r="L2094" s="121"/>
      <c r="M2094" s="121"/>
      <c r="N2094" s="121"/>
      <c r="O2094" s="121"/>
      <c r="P2094" s="121"/>
      <c r="Q2094" s="121"/>
      <c r="R2094" s="150"/>
      <c r="S2094" s="121"/>
      <c r="T2094" s="121"/>
      <c r="U2094" s="121"/>
      <c r="V2094" s="121"/>
      <c r="W2094" s="121"/>
      <c r="X2094" s="121"/>
      <c r="Y2094" s="121"/>
    </row>
    <row r="2095" ht="15.75" customHeight="1">
      <c r="A2095" s="118"/>
      <c r="B2095" s="119"/>
      <c r="C2095" s="143"/>
      <c r="D2095" s="149"/>
      <c r="E2095" s="120"/>
      <c r="F2095" s="120"/>
      <c r="G2095" s="120"/>
      <c r="H2095" s="121"/>
      <c r="I2095" s="121"/>
      <c r="J2095" s="121"/>
      <c r="K2095" s="150"/>
      <c r="L2095" s="121"/>
      <c r="M2095" s="121"/>
      <c r="N2095" s="121"/>
      <c r="O2095" s="121"/>
      <c r="P2095" s="121"/>
      <c r="Q2095" s="121"/>
      <c r="R2095" s="150"/>
      <c r="S2095" s="121"/>
      <c r="T2095" s="121"/>
      <c r="U2095" s="121"/>
      <c r="V2095" s="121"/>
      <c r="W2095" s="121"/>
      <c r="X2095" s="121"/>
      <c r="Y2095" s="121"/>
    </row>
    <row r="2096" ht="15.75" customHeight="1">
      <c r="A2096" s="118"/>
      <c r="B2096" s="119"/>
      <c r="C2096" s="143"/>
      <c r="D2096" s="149"/>
      <c r="E2096" s="120"/>
      <c r="F2096" s="120"/>
      <c r="G2096" s="120"/>
      <c r="H2096" s="121"/>
      <c r="I2096" s="121"/>
      <c r="J2096" s="121"/>
      <c r="K2096" s="150"/>
      <c r="L2096" s="121"/>
      <c r="M2096" s="121"/>
      <c r="N2096" s="121"/>
      <c r="O2096" s="121"/>
      <c r="P2096" s="121"/>
      <c r="Q2096" s="121"/>
      <c r="R2096" s="150"/>
      <c r="S2096" s="121"/>
      <c r="T2096" s="121"/>
      <c r="U2096" s="121"/>
      <c r="V2096" s="121"/>
      <c r="W2096" s="121"/>
      <c r="X2096" s="121"/>
      <c r="Y2096" s="121"/>
    </row>
    <row r="2097" ht="15.75" customHeight="1">
      <c r="A2097" s="118"/>
      <c r="B2097" s="119"/>
      <c r="C2097" s="143"/>
      <c r="D2097" s="149"/>
      <c r="E2097" s="120"/>
      <c r="F2097" s="120"/>
      <c r="G2097" s="120"/>
      <c r="H2097" s="121"/>
      <c r="I2097" s="121"/>
      <c r="J2097" s="121"/>
      <c r="K2097" s="150"/>
      <c r="L2097" s="121"/>
      <c r="M2097" s="121"/>
      <c r="N2097" s="121"/>
      <c r="O2097" s="121"/>
      <c r="P2097" s="121"/>
      <c r="Q2097" s="121"/>
      <c r="R2097" s="150"/>
      <c r="S2097" s="121"/>
      <c r="T2097" s="121"/>
      <c r="U2097" s="121"/>
      <c r="V2097" s="121"/>
      <c r="W2097" s="121"/>
      <c r="X2097" s="121"/>
      <c r="Y2097" s="121"/>
    </row>
    <row r="2098" ht="15.75" customHeight="1">
      <c r="A2098" s="118"/>
      <c r="B2098" s="119"/>
      <c r="C2098" s="143"/>
      <c r="D2098" s="149"/>
      <c r="E2098" s="120"/>
      <c r="F2098" s="120"/>
      <c r="G2098" s="120"/>
      <c r="H2098" s="121"/>
      <c r="I2098" s="121"/>
      <c r="J2098" s="121"/>
      <c r="K2098" s="150"/>
      <c r="L2098" s="121"/>
      <c r="M2098" s="121"/>
      <c r="N2098" s="121"/>
      <c r="O2098" s="121"/>
      <c r="P2098" s="121"/>
      <c r="Q2098" s="121"/>
      <c r="R2098" s="150"/>
      <c r="S2098" s="121"/>
      <c r="T2098" s="121"/>
      <c r="U2098" s="121"/>
      <c r="V2098" s="121"/>
      <c r="W2098" s="121"/>
      <c r="X2098" s="121"/>
      <c r="Y2098" s="121"/>
    </row>
    <row r="2099" ht="15.75" customHeight="1">
      <c r="A2099" s="118"/>
      <c r="B2099" s="119"/>
      <c r="C2099" s="143"/>
      <c r="D2099" s="149"/>
      <c r="E2099" s="120"/>
      <c r="F2099" s="120"/>
      <c r="G2099" s="120"/>
      <c r="H2099" s="121"/>
      <c r="I2099" s="121"/>
      <c r="J2099" s="121"/>
      <c r="K2099" s="150"/>
      <c r="L2099" s="121"/>
      <c r="M2099" s="121"/>
      <c r="N2099" s="121"/>
      <c r="O2099" s="121"/>
      <c r="P2099" s="121"/>
      <c r="Q2099" s="121"/>
      <c r="R2099" s="150"/>
      <c r="S2099" s="121"/>
      <c r="T2099" s="121"/>
      <c r="U2099" s="121"/>
      <c r="V2099" s="121"/>
      <c r="W2099" s="121"/>
      <c r="X2099" s="121"/>
      <c r="Y2099" s="121"/>
    </row>
    <row r="2100" ht="15.75" customHeight="1">
      <c r="A2100" s="118"/>
      <c r="B2100" s="119"/>
      <c r="C2100" s="143"/>
      <c r="D2100" s="149"/>
      <c r="E2100" s="120"/>
      <c r="F2100" s="120"/>
      <c r="G2100" s="120"/>
      <c r="H2100" s="121"/>
      <c r="I2100" s="121"/>
      <c r="J2100" s="121"/>
      <c r="K2100" s="150"/>
      <c r="L2100" s="121"/>
      <c r="M2100" s="121"/>
      <c r="N2100" s="121"/>
      <c r="O2100" s="121"/>
      <c r="P2100" s="121"/>
      <c r="Q2100" s="121"/>
      <c r="R2100" s="150"/>
      <c r="S2100" s="121"/>
      <c r="T2100" s="121"/>
      <c r="U2100" s="121"/>
      <c r="V2100" s="121"/>
      <c r="W2100" s="121"/>
      <c r="X2100" s="121"/>
      <c r="Y2100" s="121"/>
    </row>
    <row r="2101" ht="15.75" customHeight="1">
      <c r="A2101" s="118"/>
      <c r="B2101" s="119"/>
      <c r="C2101" s="143"/>
      <c r="D2101" s="149"/>
      <c r="E2101" s="120"/>
      <c r="F2101" s="120"/>
      <c r="G2101" s="120"/>
      <c r="H2101" s="121"/>
      <c r="I2101" s="121"/>
      <c r="J2101" s="121"/>
      <c r="K2101" s="150"/>
      <c r="L2101" s="121"/>
      <c r="M2101" s="121"/>
      <c r="N2101" s="121"/>
      <c r="O2101" s="121"/>
      <c r="P2101" s="121"/>
      <c r="Q2101" s="121"/>
      <c r="R2101" s="150"/>
      <c r="S2101" s="121"/>
      <c r="T2101" s="121"/>
      <c r="U2101" s="121"/>
      <c r="V2101" s="121"/>
      <c r="W2101" s="121"/>
      <c r="X2101" s="121"/>
      <c r="Y2101" s="121"/>
    </row>
    <row r="2102" ht="15.75" customHeight="1">
      <c r="A2102" s="118"/>
      <c r="B2102" s="119"/>
      <c r="C2102" s="143"/>
      <c r="D2102" s="149"/>
      <c r="E2102" s="120"/>
      <c r="F2102" s="120"/>
      <c r="G2102" s="120"/>
      <c r="H2102" s="121"/>
      <c r="I2102" s="121"/>
      <c r="J2102" s="121"/>
      <c r="K2102" s="150"/>
      <c r="L2102" s="121"/>
      <c r="M2102" s="121"/>
      <c r="N2102" s="121"/>
      <c r="O2102" s="121"/>
      <c r="P2102" s="121"/>
      <c r="Q2102" s="121"/>
      <c r="R2102" s="150"/>
      <c r="S2102" s="121"/>
      <c r="T2102" s="121"/>
      <c r="U2102" s="121"/>
      <c r="V2102" s="121"/>
      <c r="W2102" s="121"/>
      <c r="X2102" s="121"/>
      <c r="Y2102" s="121"/>
    </row>
    <row r="2103" ht="15.75" customHeight="1">
      <c r="A2103" s="118"/>
      <c r="B2103" s="119"/>
      <c r="C2103" s="143"/>
      <c r="D2103" s="149"/>
      <c r="E2103" s="120"/>
      <c r="F2103" s="120"/>
      <c r="G2103" s="120"/>
      <c r="H2103" s="121"/>
      <c r="I2103" s="121"/>
      <c r="J2103" s="121"/>
      <c r="K2103" s="150"/>
      <c r="L2103" s="121"/>
      <c r="M2103" s="121"/>
      <c r="N2103" s="121"/>
      <c r="O2103" s="121"/>
      <c r="P2103" s="121"/>
      <c r="Q2103" s="121"/>
      <c r="R2103" s="150"/>
      <c r="S2103" s="121"/>
      <c r="T2103" s="121"/>
      <c r="U2103" s="121"/>
      <c r="V2103" s="121"/>
      <c r="W2103" s="121"/>
      <c r="X2103" s="121"/>
      <c r="Y2103" s="121"/>
    </row>
    <row r="2104" ht="15.75" customHeight="1">
      <c r="A2104" s="118"/>
      <c r="B2104" s="119"/>
      <c r="C2104" s="143"/>
      <c r="D2104" s="149"/>
      <c r="E2104" s="120"/>
      <c r="F2104" s="120"/>
      <c r="G2104" s="120"/>
      <c r="H2104" s="121"/>
      <c r="I2104" s="121"/>
      <c r="J2104" s="121"/>
      <c r="K2104" s="150"/>
      <c r="L2104" s="121"/>
      <c r="M2104" s="121"/>
      <c r="N2104" s="121"/>
      <c r="O2104" s="121"/>
      <c r="P2104" s="121"/>
      <c r="Q2104" s="121"/>
      <c r="R2104" s="150"/>
      <c r="S2104" s="121"/>
      <c r="T2104" s="121"/>
      <c r="U2104" s="121"/>
      <c r="V2104" s="121"/>
      <c r="W2104" s="121"/>
      <c r="X2104" s="121"/>
      <c r="Y2104" s="121"/>
    </row>
    <row r="2105" ht="15.75" customHeight="1">
      <c r="A2105" s="118"/>
      <c r="B2105" s="119"/>
      <c r="C2105" s="143"/>
      <c r="D2105" s="149"/>
      <c r="E2105" s="120"/>
      <c r="F2105" s="120"/>
      <c r="G2105" s="120"/>
      <c r="H2105" s="121"/>
      <c r="I2105" s="121"/>
      <c r="J2105" s="121"/>
      <c r="K2105" s="150"/>
      <c r="L2105" s="121"/>
      <c r="M2105" s="121"/>
      <c r="N2105" s="121"/>
      <c r="O2105" s="121"/>
      <c r="P2105" s="121"/>
      <c r="Q2105" s="121"/>
      <c r="R2105" s="150"/>
      <c r="S2105" s="121"/>
      <c r="T2105" s="121"/>
      <c r="U2105" s="121"/>
      <c r="V2105" s="121"/>
      <c r="W2105" s="121"/>
      <c r="X2105" s="121"/>
      <c r="Y2105" s="121"/>
    </row>
    <row r="2106" ht="15.75" customHeight="1">
      <c r="A2106" s="118"/>
      <c r="B2106" s="119"/>
      <c r="C2106" s="143"/>
      <c r="D2106" s="149"/>
      <c r="E2106" s="120"/>
      <c r="F2106" s="120"/>
      <c r="G2106" s="120"/>
      <c r="H2106" s="121"/>
      <c r="I2106" s="121"/>
      <c r="J2106" s="121"/>
      <c r="K2106" s="150"/>
      <c r="L2106" s="121"/>
      <c r="M2106" s="121"/>
      <c r="N2106" s="121"/>
      <c r="O2106" s="121"/>
      <c r="P2106" s="121"/>
      <c r="Q2106" s="121"/>
      <c r="R2106" s="150"/>
      <c r="S2106" s="121"/>
      <c r="T2106" s="121"/>
      <c r="U2106" s="121"/>
      <c r="V2106" s="121"/>
      <c r="W2106" s="121"/>
      <c r="X2106" s="121"/>
      <c r="Y2106" s="121"/>
    </row>
    <row r="2107" ht="15.75" customHeight="1">
      <c r="A2107" s="118"/>
      <c r="B2107" s="119"/>
      <c r="C2107" s="143"/>
      <c r="D2107" s="149"/>
      <c r="E2107" s="120"/>
      <c r="F2107" s="120"/>
      <c r="G2107" s="120"/>
      <c r="H2107" s="121"/>
      <c r="I2107" s="121"/>
      <c r="J2107" s="121"/>
      <c r="K2107" s="150"/>
      <c r="L2107" s="121"/>
      <c r="M2107" s="121"/>
      <c r="N2107" s="121"/>
      <c r="O2107" s="121"/>
      <c r="P2107" s="121"/>
      <c r="Q2107" s="121"/>
      <c r="R2107" s="150"/>
      <c r="S2107" s="121"/>
      <c r="T2107" s="121"/>
      <c r="U2107" s="121"/>
      <c r="V2107" s="121"/>
      <c r="W2107" s="121"/>
      <c r="X2107" s="121"/>
      <c r="Y2107" s="121"/>
    </row>
    <row r="2108" ht="15.75" customHeight="1">
      <c r="A2108" s="118"/>
      <c r="B2108" s="119"/>
      <c r="C2108" s="143"/>
      <c r="D2108" s="149"/>
      <c r="E2108" s="120"/>
      <c r="F2108" s="120"/>
      <c r="G2108" s="120"/>
      <c r="H2108" s="121"/>
      <c r="I2108" s="121"/>
      <c r="J2108" s="121"/>
      <c r="K2108" s="150"/>
      <c r="L2108" s="121"/>
      <c r="M2108" s="121"/>
      <c r="N2108" s="121"/>
      <c r="O2108" s="121"/>
      <c r="P2108" s="121"/>
      <c r="Q2108" s="121"/>
      <c r="R2108" s="150"/>
      <c r="S2108" s="121"/>
      <c r="T2108" s="121"/>
      <c r="U2108" s="121"/>
      <c r="V2108" s="121"/>
      <c r="W2108" s="121"/>
      <c r="X2108" s="121"/>
      <c r="Y2108" s="121"/>
    </row>
    <row r="2109" ht="15.75" customHeight="1">
      <c r="A2109" s="118"/>
      <c r="B2109" s="119"/>
      <c r="C2109" s="143"/>
      <c r="D2109" s="149"/>
      <c r="E2109" s="120"/>
      <c r="F2109" s="120"/>
      <c r="G2109" s="120"/>
      <c r="H2109" s="121"/>
      <c r="I2109" s="121"/>
      <c r="J2109" s="121"/>
      <c r="K2109" s="150"/>
      <c r="L2109" s="121"/>
      <c r="M2109" s="121"/>
      <c r="N2109" s="121"/>
      <c r="O2109" s="121"/>
      <c r="P2109" s="121"/>
      <c r="Q2109" s="121"/>
      <c r="R2109" s="150"/>
      <c r="S2109" s="121"/>
      <c r="T2109" s="121"/>
      <c r="U2109" s="121"/>
      <c r="V2109" s="121"/>
      <c r="W2109" s="121"/>
      <c r="X2109" s="121"/>
      <c r="Y2109" s="121"/>
    </row>
    <row r="2110" ht="15.75" customHeight="1">
      <c r="A2110" s="118"/>
      <c r="B2110" s="119"/>
      <c r="C2110" s="143"/>
      <c r="D2110" s="149"/>
      <c r="E2110" s="120"/>
      <c r="F2110" s="120"/>
      <c r="G2110" s="120"/>
      <c r="H2110" s="121"/>
      <c r="I2110" s="121"/>
      <c r="J2110" s="121"/>
      <c r="K2110" s="150"/>
      <c r="L2110" s="121"/>
      <c r="M2110" s="121"/>
      <c r="N2110" s="121"/>
      <c r="O2110" s="121"/>
      <c r="P2110" s="121"/>
      <c r="Q2110" s="121"/>
      <c r="R2110" s="150"/>
      <c r="S2110" s="121"/>
      <c r="T2110" s="121"/>
      <c r="U2110" s="121"/>
      <c r="V2110" s="121"/>
      <c r="W2110" s="121"/>
      <c r="X2110" s="121"/>
      <c r="Y2110" s="121"/>
    </row>
    <row r="2111" ht="15.75" customHeight="1">
      <c r="A2111" s="118"/>
      <c r="B2111" s="119"/>
      <c r="C2111" s="143"/>
      <c r="D2111" s="149"/>
      <c r="E2111" s="120"/>
      <c r="F2111" s="120"/>
      <c r="G2111" s="120"/>
      <c r="H2111" s="121"/>
      <c r="I2111" s="121"/>
      <c r="J2111" s="121"/>
      <c r="K2111" s="150"/>
      <c r="L2111" s="121"/>
      <c r="M2111" s="121"/>
      <c r="N2111" s="121"/>
      <c r="O2111" s="121"/>
      <c r="P2111" s="121"/>
      <c r="Q2111" s="121"/>
      <c r="R2111" s="150"/>
      <c r="S2111" s="121"/>
      <c r="T2111" s="121"/>
      <c r="U2111" s="121"/>
      <c r="V2111" s="121"/>
      <c r="W2111" s="121"/>
      <c r="X2111" s="121"/>
      <c r="Y2111" s="121"/>
    </row>
    <row r="2112" ht="15.75" customHeight="1">
      <c r="A2112" s="118"/>
      <c r="B2112" s="119"/>
      <c r="C2112" s="143"/>
      <c r="D2112" s="149"/>
      <c r="E2112" s="120"/>
      <c r="F2112" s="120"/>
      <c r="G2112" s="120"/>
      <c r="H2112" s="121"/>
      <c r="I2112" s="121"/>
      <c r="J2112" s="121"/>
      <c r="K2112" s="150"/>
      <c r="L2112" s="121"/>
      <c r="M2112" s="121"/>
      <c r="N2112" s="121"/>
      <c r="O2112" s="121"/>
      <c r="P2112" s="121"/>
      <c r="Q2112" s="121"/>
      <c r="R2112" s="150"/>
      <c r="S2112" s="121"/>
      <c r="T2112" s="121"/>
      <c r="U2112" s="121"/>
      <c r="V2112" s="121"/>
      <c r="W2112" s="121"/>
      <c r="X2112" s="121"/>
      <c r="Y2112" s="121"/>
    </row>
    <row r="2113" ht="15.75" customHeight="1">
      <c r="A2113" s="118"/>
      <c r="B2113" s="119"/>
      <c r="C2113" s="143"/>
      <c r="D2113" s="149"/>
      <c r="E2113" s="120"/>
      <c r="F2113" s="120"/>
      <c r="G2113" s="120"/>
      <c r="H2113" s="121"/>
      <c r="I2113" s="121"/>
      <c r="J2113" s="121"/>
      <c r="K2113" s="150"/>
      <c r="L2113" s="121"/>
      <c r="M2113" s="121"/>
      <c r="N2113" s="121"/>
      <c r="O2113" s="121"/>
      <c r="P2113" s="121"/>
      <c r="Q2113" s="121"/>
      <c r="R2113" s="150"/>
      <c r="S2113" s="121"/>
      <c r="T2113" s="121"/>
      <c r="U2113" s="121"/>
      <c r="V2113" s="121"/>
      <c r="W2113" s="121"/>
      <c r="X2113" s="121"/>
      <c r="Y2113" s="121"/>
    </row>
    <row r="2114" ht="15.75" customHeight="1">
      <c r="A2114" s="118"/>
      <c r="B2114" s="119"/>
      <c r="C2114" s="143"/>
      <c r="D2114" s="149"/>
      <c r="E2114" s="120"/>
      <c r="F2114" s="120"/>
      <c r="G2114" s="120"/>
      <c r="H2114" s="121"/>
      <c r="I2114" s="121"/>
      <c r="J2114" s="121"/>
      <c r="K2114" s="150"/>
      <c r="L2114" s="121"/>
      <c r="M2114" s="121"/>
      <c r="N2114" s="121"/>
      <c r="O2114" s="121"/>
      <c r="P2114" s="121"/>
      <c r="Q2114" s="121"/>
      <c r="R2114" s="150"/>
      <c r="S2114" s="121"/>
      <c r="T2114" s="121"/>
      <c r="U2114" s="121"/>
      <c r="V2114" s="121"/>
      <c r="W2114" s="121"/>
      <c r="X2114" s="121"/>
      <c r="Y2114" s="121"/>
    </row>
    <row r="2115" ht="15.75" customHeight="1">
      <c r="A2115" s="118"/>
      <c r="B2115" s="119"/>
      <c r="C2115" s="143"/>
      <c r="D2115" s="149"/>
      <c r="E2115" s="120"/>
      <c r="F2115" s="120"/>
      <c r="G2115" s="120"/>
      <c r="H2115" s="121"/>
      <c r="I2115" s="121"/>
      <c r="J2115" s="121"/>
      <c r="K2115" s="150"/>
      <c r="L2115" s="121"/>
      <c r="M2115" s="121"/>
      <c r="N2115" s="121"/>
      <c r="O2115" s="121"/>
      <c r="P2115" s="121"/>
      <c r="Q2115" s="121"/>
      <c r="R2115" s="150"/>
      <c r="S2115" s="121"/>
      <c r="T2115" s="121"/>
      <c r="U2115" s="121"/>
      <c r="V2115" s="121"/>
      <c r="W2115" s="121"/>
      <c r="X2115" s="121"/>
      <c r="Y2115" s="121"/>
    </row>
    <row r="2116" ht="15.75" customHeight="1">
      <c r="A2116" s="118"/>
      <c r="B2116" s="119"/>
      <c r="C2116" s="143"/>
      <c r="D2116" s="149"/>
      <c r="E2116" s="120"/>
      <c r="F2116" s="120"/>
      <c r="G2116" s="120"/>
      <c r="H2116" s="121"/>
      <c r="I2116" s="121"/>
      <c r="J2116" s="121"/>
      <c r="K2116" s="150"/>
      <c r="L2116" s="121"/>
      <c r="M2116" s="121"/>
      <c r="N2116" s="121"/>
      <c r="O2116" s="121"/>
      <c r="P2116" s="121"/>
      <c r="Q2116" s="121"/>
      <c r="R2116" s="150"/>
      <c r="S2116" s="121"/>
      <c r="T2116" s="121"/>
      <c r="U2116" s="121"/>
      <c r="V2116" s="121"/>
      <c r="W2116" s="121"/>
      <c r="X2116" s="121"/>
      <c r="Y2116" s="121"/>
    </row>
    <row r="2117" ht="15.75" customHeight="1">
      <c r="A2117" s="118"/>
      <c r="B2117" s="119"/>
      <c r="C2117" s="143"/>
      <c r="D2117" s="149"/>
      <c r="E2117" s="120"/>
      <c r="F2117" s="120"/>
      <c r="G2117" s="120"/>
      <c r="H2117" s="121"/>
      <c r="I2117" s="121"/>
      <c r="J2117" s="121"/>
      <c r="K2117" s="150"/>
      <c r="L2117" s="121"/>
      <c r="M2117" s="121"/>
      <c r="N2117" s="121"/>
      <c r="O2117" s="121"/>
      <c r="P2117" s="121"/>
      <c r="Q2117" s="121"/>
      <c r="R2117" s="150"/>
      <c r="S2117" s="121"/>
      <c r="T2117" s="121"/>
      <c r="U2117" s="121"/>
      <c r="V2117" s="121"/>
      <c r="W2117" s="121"/>
      <c r="X2117" s="121"/>
      <c r="Y2117" s="121"/>
    </row>
    <row r="2118" ht="15.75" customHeight="1">
      <c r="A2118" s="118"/>
      <c r="B2118" s="119"/>
      <c r="C2118" s="143"/>
      <c r="D2118" s="149"/>
      <c r="E2118" s="120"/>
      <c r="F2118" s="120"/>
      <c r="G2118" s="120"/>
      <c r="H2118" s="121"/>
      <c r="I2118" s="121"/>
      <c r="J2118" s="121"/>
      <c r="K2118" s="150"/>
      <c r="L2118" s="121"/>
      <c r="M2118" s="121"/>
      <c r="N2118" s="121"/>
      <c r="O2118" s="121"/>
      <c r="P2118" s="121"/>
      <c r="Q2118" s="121"/>
      <c r="R2118" s="150"/>
      <c r="S2118" s="121"/>
      <c r="T2118" s="121"/>
      <c r="U2118" s="121"/>
      <c r="V2118" s="121"/>
      <c r="W2118" s="121"/>
      <c r="X2118" s="121"/>
      <c r="Y2118" s="121"/>
    </row>
    <row r="2119" ht="15.75" customHeight="1">
      <c r="A2119" s="118"/>
      <c r="B2119" s="119"/>
      <c r="C2119" s="143"/>
      <c r="D2119" s="149"/>
      <c r="E2119" s="120"/>
      <c r="F2119" s="120"/>
      <c r="G2119" s="120"/>
      <c r="H2119" s="121"/>
      <c r="I2119" s="121"/>
      <c r="J2119" s="121"/>
      <c r="K2119" s="150"/>
      <c r="L2119" s="121"/>
      <c r="M2119" s="121"/>
      <c r="N2119" s="121"/>
      <c r="O2119" s="121"/>
      <c r="P2119" s="121"/>
      <c r="Q2119" s="121"/>
      <c r="R2119" s="150"/>
      <c r="S2119" s="121"/>
      <c r="T2119" s="121"/>
      <c r="U2119" s="121"/>
      <c r="V2119" s="121"/>
      <c r="W2119" s="121"/>
      <c r="X2119" s="121"/>
      <c r="Y2119" s="121"/>
    </row>
    <row r="2120" ht="15.75" customHeight="1">
      <c r="A2120" s="118"/>
      <c r="B2120" s="119"/>
      <c r="C2120" s="143"/>
      <c r="D2120" s="149"/>
      <c r="E2120" s="120"/>
      <c r="F2120" s="120"/>
      <c r="G2120" s="120"/>
      <c r="H2120" s="121"/>
      <c r="I2120" s="121"/>
      <c r="J2120" s="121"/>
      <c r="K2120" s="150"/>
      <c r="L2120" s="121"/>
      <c r="M2120" s="121"/>
      <c r="N2120" s="121"/>
      <c r="O2120" s="121"/>
      <c r="P2120" s="121"/>
      <c r="Q2120" s="121"/>
      <c r="R2120" s="150"/>
      <c r="S2120" s="121"/>
      <c r="T2120" s="121"/>
      <c r="U2120" s="121"/>
      <c r="V2120" s="121"/>
      <c r="W2120" s="121"/>
      <c r="X2120" s="121"/>
      <c r="Y2120" s="121"/>
    </row>
    <row r="2121" ht="15.75" customHeight="1">
      <c r="A2121" s="118"/>
      <c r="B2121" s="119"/>
      <c r="C2121" s="143"/>
      <c r="D2121" s="149"/>
      <c r="E2121" s="120"/>
      <c r="F2121" s="120"/>
      <c r="G2121" s="120"/>
      <c r="H2121" s="121"/>
      <c r="I2121" s="121"/>
      <c r="J2121" s="121"/>
      <c r="K2121" s="150"/>
      <c r="L2121" s="121"/>
      <c r="M2121" s="121"/>
      <c r="N2121" s="121"/>
      <c r="O2121" s="121"/>
      <c r="P2121" s="121"/>
      <c r="Q2121" s="121"/>
      <c r="R2121" s="150"/>
      <c r="S2121" s="121"/>
      <c r="T2121" s="121"/>
      <c r="U2121" s="121"/>
      <c r="V2121" s="121"/>
      <c r="W2121" s="121"/>
      <c r="X2121" s="121"/>
      <c r="Y2121" s="121"/>
    </row>
    <row r="2122" ht="15.75" customHeight="1">
      <c r="A2122" s="118"/>
      <c r="B2122" s="119"/>
      <c r="C2122" s="143"/>
      <c r="D2122" s="149"/>
      <c r="E2122" s="120"/>
      <c r="F2122" s="120"/>
      <c r="G2122" s="120"/>
      <c r="H2122" s="121"/>
      <c r="I2122" s="121"/>
      <c r="J2122" s="121"/>
      <c r="K2122" s="150"/>
      <c r="L2122" s="121"/>
      <c r="M2122" s="121"/>
      <c r="N2122" s="121"/>
      <c r="O2122" s="121"/>
      <c r="P2122" s="121"/>
      <c r="Q2122" s="121"/>
      <c r="R2122" s="150"/>
      <c r="S2122" s="121"/>
      <c r="T2122" s="121"/>
      <c r="U2122" s="121"/>
      <c r="V2122" s="121"/>
      <c r="W2122" s="121"/>
      <c r="X2122" s="121"/>
      <c r="Y2122" s="121"/>
    </row>
    <row r="2123" ht="15.75" customHeight="1">
      <c r="A2123" s="118"/>
      <c r="B2123" s="119"/>
      <c r="C2123" s="143"/>
      <c r="D2123" s="149"/>
      <c r="E2123" s="120"/>
      <c r="F2123" s="120"/>
      <c r="G2123" s="120"/>
      <c r="H2123" s="121"/>
      <c r="I2123" s="121"/>
      <c r="J2123" s="121"/>
      <c r="K2123" s="150"/>
      <c r="L2123" s="121"/>
      <c r="M2123" s="121"/>
      <c r="N2123" s="121"/>
      <c r="O2123" s="121"/>
      <c r="P2123" s="121"/>
      <c r="Q2123" s="121"/>
      <c r="R2123" s="150"/>
      <c r="S2123" s="121"/>
      <c r="T2123" s="121"/>
      <c r="U2123" s="121"/>
      <c r="V2123" s="121"/>
      <c r="W2123" s="121"/>
      <c r="X2123" s="121"/>
      <c r="Y2123" s="121"/>
    </row>
    <row r="2124" ht="15.75" customHeight="1">
      <c r="A2124" s="118"/>
      <c r="B2124" s="119"/>
      <c r="C2124" s="143"/>
      <c r="D2124" s="149"/>
      <c r="E2124" s="120"/>
      <c r="F2124" s="120"/>
      <c r="G2124" s="120"/>
      <c r="H2124" s="121"/>
      <c r="I2124" s="121"/>
      <c r="J2124" s="121"/>
      <c r="K2124" s="150"/>
      <c r="L2124" s="121"/>
      <c r="M2124" s="121"/>
      <c r="N2124" s="121"/>
      <c r="O2124" s="121"/>
      <c r="P2124" s="121"/>
      <c r="Q2124" s="121"/>
      <c r="R2124" s="150"/>
      <c r="S2124" s="121"/>
      <c r="T2124" s="121"/>
      <c r="U2124" s="121"/>
      <c r="V2124" s="121"/>
      <c r="W2124" s="121"/>
      <c r="X2124" s="121"/>
      <c r="Y2124" s="121"/>
    </row>
    <row r="2125" ht="15.75" customHeight="1">
      <c r="A2125" s="118"/>
      <c r="B2125" s="119"/>
      <c r="C2125" s="143"/>
      <c r="D2125" s="149"/>
      <c r="E2125" s="120"/>
      <c r="F2125" s="120"/>
      <c r="G2125" s="120"/>
      <c r="H2125" s="121"/>
      <c r="I2125" s="121"/>
      <c r="J2125" s="121"/>
      <c r="K2125" s="150"/>
      <c r="L2125" s="121"/>
      <c r="M2125" s="121"/>
      <c r="N2125" s="121"/>
      <c r="O2125" s="121"/>
      <c r="P2125" s="121"/>
      <c r="Q2125" s="121"/>
      <c r="R2125" s="150"/>
      <c r="S2125" s="121"/>
      <c r="T2125" s="121"/>
      <c r="U2125" s="121"/>
      <c r="V2125" s="121"/>
      <c r="W2125" s="121"/>
      <c r="X2125" s="121"/>
      <c r="Y2125" s="121"/>
    </row>
    <row r="2126" ht="15.75" customHeight="1">
      <c r="A2126" s="118"/>
      <c r="B2126" s="119"/>
      <c r="C2126" s="143"/>
      <c r="D2126" s="149"/>
      <c r="E2126" s="120"/>
      <c r="F2126" s="120"/>
      <c r="G2126" s="120"/>
      <c r="H2126" s="121"/>
      <c r="I2126" s="121"/>
      <c r="J2126" s="121"/>
      <c r="K2126" s="150"/>
      <c r="L2126" s="121"/>
      <c r="M2126" s="121"/>
      <c r="N2126" s="121"/>
      <c r="O2126" s="121"/>
      <c r="P2126" s="121"/>
      <c r="Q2126" s="121"/>
      <c r="R2126" s="150"/>
      <c r="S2126" s="121"/>
      <c r="T2126" s="121"/>
      <c r="U2126" s="121"/>
      <c r="V2126" s="121"/>
      <c r="W2126" s="121"/>
      <c r="X2126" s="121"/>
      <c r="Y2126" s="121"/>
    </row>
    <row r="2127" ht="15.75" customHeight="1">
      <c r="A2127" s="118"/>
      <c r="B2127" s="119"/>
      <c r="C2127" s="143"/>
      <c r="D2127" s="149"/>
      <c r="E2127" s="120"/>
      <c r="F2127" s="120"/>
      <c r="G2127" s="120"/>
      <c r="H2127" s="121"/>
      <c r="I2127" s="121"/>
      <c r="J2127" s="121"/>
      <c r="K2127" s="150"/>
      <c r="L2127" s="121"/>
      <c r="M2127" s="121"/>
      <c r="N2127" s="121"/>
      <c r="O2127" s="121"/>
      <c r="P2127" s="121"/>
      <c r="Q2127" s="121"/>
      <c r="R2127" s="150"/>
      <c r="S2127" s="121"/>
      <c r="T2127" s="121"/>
      <c r="U2127" s="121"/>
      <c r="V2127" s="121"/>
      <c r="W2127" s="121"/>
      <c r="X2127" s="121"/>
      <c r="Y2127" s="121"/>
    </row>
    <row r="2128" ht="15.75" customHeight="1">
      <c r="A2128" s="118"/>
      <c r="B2128" s="119"/>
      <c r="C2128" s="143"/>
      <c r="D2128" s="149"/>
      <c r="E2128" s="120"/>
      <c r="F2128" s="120"/>
      <c r="G2128" s="120"/>
      <c r="H2128" s="121"/>
      <c r="I2128" s="121"/>
      <c r="J2128" s="121"/>
      <c r="K2128" s="150"/>
      <c r="L2128" s="121"/>
      <c r="M2128" s="121"/>
      <c r="N2128" s="121"/>
      <c r="O2128" s="121"/>
      <c r="P2128" s="121"/>
      <c r="Q2128" s="121"/>
      <c r="R2128" s="150"/>
      <c r="S2128" s="121"/>
      <c r="T2128" s="121"/>
      <c r="U2128" s="121"/>
      <c r="V2128" s="121"/>
      <c r="W2128" s="121"/>
      <c r="X2128" s="121"/>
      <c r="Y2128" s="121"/>
    </row>
    <row r="2129" ht="15.75" customHeight="1">
      <c r="A2129" s="118"/>
      <c r="B2129" s="119"/>
      <c r="C2129" s="143"/>
      <c r="D2129" s="149"/>
      <c r="E2129" s="120"/>
      <c r="F2129" s="120"/>
      <c r="G2129" s="120"/>
      <c r="H2129" s="121"/>
      <c r="I2129" s="121"/>
      <c r="J2129" s="121"/>
      <c r="K2129" s="150"/>
      <c r="L2129" s="121"/>
      <c r="M2129" s="121"/>
      <c r="N2129" s="121"/>
      <c r="O2129" s="121"/>
      <c r="P2129" s="121"/>
      <c r="Q2129" s="121"/>
      <c r="R2129" s="150"/>
      <c r="S2129" s="121"/>
      <c r="T2129" s="121"/>
      <c r="U2129" s="121"/>
      <c r="V2129" s="121"/>
      <c r="W2129" s="121"/>
      <c r="X2129" s="121"/>
      <c r="Y2129" s="121"/>
    </row>
    <row r="2130" ht="15.75" customHeight="1">
      <c r="A2130" s="118"/>
      <c r="B2130" s="119"/>
      <c r="C2130" s="143"/>
      <c r="D2130" s="149"/>
      <c r="E2130" s="120"/>
      <c r="F2130" s="120"/>
      <c r="G2130" s="120"/>
      <c r="H2130" s="121"/>
      <c r="I2130" s="121"/>
      <c r="J2130" s="121"/>
      <c r="K2130" s="150"/>
      <c r="L2130" s="121"/>
      <c r="M2130" s="121"/>
      <c r="N2130" s="121"/>
      <c r="O2130" s="121"/>
      <c r="P2130" s="121"/>
      <c r="Q2130" s="121"/>
      <c r="R2130" s="150"/>
      <c r="S2130" s="121"/>
      <c r="T2130" s="121"/>
      <c r="U2130" s="121"/>
      <c r="V2130" s="121"/>
      <c r="W2130" s="121"/>
      <c r="X2130" s="121"/>
      <c r="Y2130" s="121"/>
    </row>
    <row r="2131" ht="15.75" customHeight="1">
      <c r="A2131" s="118"/>
      <c r="B2131" s="119"/>
      <c r="C2131" s="143"/>
      <c r="D2131" s="149"/>
      <c r="E2131" s="120"/>
      <c r="F2131" s="120"/>
      <c r="G2131" s="120"/>
      <c r="H2131" s="121"/>
      <c r="I2131" s="121"/>
      <c r="J2131" s="121"/>
      <c r="K2131" s="150"/>
      <c r="L2131" s="121"/>
      <c r="M2131" s="121"/>
      <c r="N2131" s="121"/>
      <c r="O2131" s="121"/>
      <c r="P2131" s="121"/>
      <c r="Q2131" s="121"/>
      <c r="R2131" s="150"/>
      <c r="S2131" s="121"/>
      <c r="T2131" s="121"/>
      <c r="U2131" s="121"/>
      <c r="V2131" s="121"/>
      <c r="W2131" s="121"/>
      <c r="X2131" s="121"/>
      <c r="Y2131" s="121"/>
    </row>
    <row r="2132" ht="15.75" customHeight="1">
      <c r="A2132" s="118"/>
      <c r="B2132" s="119"/>
      <c r="C2132" s="143"/>
      <c r="D2132" s="149"/>
      <c r="E2132" s="120"/>
      <c r="F2132" s="120"/>
      <c r="G2132" s="120"/>
      <c r="H2132" s="121"/>
      <c r="I2132" s="121"/>
      <c r="J2132" s="121"/>
      <c r="K2132" s="150"/>
      <c r="L2132" s="121"/>
      <c r="M2132" s="121"/>
      <c r="N2132" s="121"/>
      <c r="O2132" s="121"/>
      <c r="P2132" s="121"/>
      <c r="Q2132" s="121"/>
      <c r="R2132" s="150"/>
      <c r="S2132" s="121"/>
      <c r="T2132" s="121"/>
      <c r="U2132" s="121"/>
      <c r="V2132" s="121"/>
      <c r="W2132" s="121"/>
      <c r="X2132" s="121"/>
      <c r="Y2132" s="121"/>
    </row>
    <row r="2133" ht="15.75" customHeight="1">
      <c r="A2133" s="118"/>
      <c r="B2133" s="119"/>
      <c r="C2133" s="148"/>
      <c r="D2133" s="149"/>
      <c r="E2133" s="120"/>
      <c r="F2133" s="120"/>
      <c r="G2133" s="120"/>
      <c r="H2133" s="121"/>
      <c r="I2133" s="121"/>
      <c r="J2133" s="150"/>
      <c r="K2133" s="150"/>
      <c r="L2133" s="121"/>
      <c r="M2133" s="121"/>
      <c r="N2133" s="121"/>
      <c r="O2133" s="121"/>
      <c r="P2133" s="121"/>
      <c r="Q2133" s="150"/>
      <c r="R2133" s="150"/>
      <c r="S2133" s="121"/>
      <c r="T2133" s="121"/>
      <c r="U2133" s="121"/>
      <c r="V2133" s="121"/>
      <c r="W2133" s="121"/>
      <c r="X2133" s="121"/>
      <c r="Y2133" s="121"/>
    </row>
    <row r="2134" ht="15.75" customHeight="1">
      <c r="A2134" s="118"/>
      <c r="B2134" s="119"/>
      <c r="C2134" s="148"/>
      <c r="D2134" s="149"/>
      <c r="E2134" s="120"/>
      <c r="F2134" s="120"/>
      <c r="G2134" s="120"/>
      <c r="H2134" s="121"/>
      <c r="I2134" s="121"/>
      <c r="J2134" s="150"/>
      <c r="K2134" s="150"/>
      <c r="L2134" s="121"/>
      <c r="M2134" s="121"/>
      <c r="N2134" s="121"/>
      <c r="O2134" s="121"/>
      <c r="P2134" s="121"/>
      <c r="Q2134" s="150"/>
      <c r="R2134" s="150"/>
      <c r="S2134" s="121"/>
      <c r="T2134" s="121"/>
      <c r="U2134" s="121"/>
      <c r="V2134" s="121"/>
      <c r="W2134" s="121"/>
      <c r="X2134" s="121"/>
      <c r="Y2134" s="121"/>
    </row>
    <row r="2135" ht="15.75" customHeight="1">
      <c r="A2135" s="118"/>
      <c r="B2135" s="119"/>
      <c r="C2135" s="148"/>
      <c r="D2135" s="149"/>
      <c r="E2135" s="120"/>
      <c r="F2135" s="120"/>
      <c r="G2135" s="120"/>
      <c r="H2135" s="121"/>
      <c r="I2135" s="121"/>
      <c r="J2135" s="150"/>
      <c r="K2135" s="150"/>
      <c r="L2135" s="121"/>
      <c r="M2135" s="121"/>
      <c r="N2135" s="121"/>
      <c r="O2135" s="121"/>
      <c r="P2135" s="121"/>
      <c r="Q2135" s="150"/>
      <c r="R2135" s="150"/>
      <c r="S2135" s="121"/>
      <c r="T2135" s="121"/>
      <c r="U2135" s="121"/>
      <c r="V2135" s="121"/>
      <c r="W2135" s="121"/>
      <c r="X2135" s="121"/>
      <c r="Y2135" s="121"/>
    </row>
    <row r="2136" ht="15.75" customHeight="1">
      <c r="A2136" s="118"/>
      <c r="B2136" s="119"/>
      <c r="C2136" s="143"/>
      <c r="D2136" s="149"/>
      <c r="E2136" s="120"/>
      <c r="F2136" s="120"/>
      <c r="G2136" s="120"/>
      <c r="H2136" s="121"/>
      <c r="I2136" s="121"/>
      <c r="J2136" s="121"/>
      <c r="K2136" s="150"/>
      <c r="L2136" s="121"/>
      <c r="M2136" s="121"/>
      <c r="N2136" s="121"/>
      <c r="O2136" s="121"/>
      <c r="P2136" s="121"/>
      <c r="Q2136" s="121"/>
      <c r="R2136" s="150"/>
      <c r="S2136" s="121"/>
      <c r="T2136" s="121"/>
      <c r="U2136" s="121"/>
      <c r="V2136" s="121"/>
      <c r="W2136" s="121"/>
      <c r="X2136" s="121"/>
      <c r="Y2136" s="121"/>
    </row>
    <row r="2137" ht="15.75" customHeight="1">
      <c r="A2137" s="118"/>
      <c r="B2137" s="119"/>
      <c r="C2137" s="148"/>
      <c r="D2137" s="149"/>
      <c r="E2137" s="120"/>
      <c r="F2137" s="120"/>
      <c r="G2137" s="120"/>
      <c r="H2137" s="121"/>
      <c r="I2137" s="121"/>
      <c r="J2137" s="150"/>
      <c r="K2137" s="150"/>
      <c r="L2137" s="121"/>
      <c r="M2137" s="121"/>
      <c r="N2137" s="121"/>
      <c r="O2137" s="121"/>
      <c r="P2137" s="121"/>
      <c r="Q2137" s="150"/>
      <c r="R2137" s="150"/>
      <c r="S2137" s="121"/>
      <c r="T2137" s="121"/>
      <c r="U2137" s="121"/>
      <c r="V2137" s="121"/>
      <c r="W2137" s="121"/>
      <c r="X2137" s="121"/>
      <c r="Y2137" s="121"/>
    </row>
    <row r="2138" ht="15.75" customHeight="1">
      <c r="A2138" s="118"/>
      <c r="B2138" s="119"/>
      <c r="C2138" s="148"/>
      <c r="D2138" s="149"/>
      <c r="E2138" s="120"/>
      <c r="F2138" s="120"/>
      <c r="G2138" s="120"/>
      <c r="H2138" s="121"/>
      <c r="I2138" s="121"/>
      <c r="J2138" s="150"/>
      <c r="K2138" s="150"/>
      <c r="L2138" s="121"/>
      <c r="M2138" s="121"/>
      <c r="N2138" s="121"/>
      <c r="O2138" s="121"/>
      <c r="P2138" s="121"/>
      <c r="Q2138" s="150"/>
      <c r="R2138" s="150"/>
      <c r="S2138" s="121"/>
      <c r="T2138" s="121"/>
      <c r="U2138" s="121"/>
      <c r="V2138" s="121"/>
      <c r="W2138" s="121"/>
      <c r="X2138" s="121"/>
      <c r="Y2138" s="121"/>
    </row>
    <row r="2139" ht="15.75" customHeight="1">
      <c r="A2139" s="118"/>
      <c r="B2139" s="119"/>
      <c r="C2139" s="148"/>
      <c r="D2139" s="149"/>
      <c r="E2139" s="120"/>
      <c r="F2139" s="120"/>
      <c r="G2139" s="120"/>
      <c r="H2139" s="121"/>
      <c r="I2139" s="121"/>
      <c r="J2139" s="150"/>
      <c r="K2139" s="150"/>
      <c r="L2139" s="121"/>
      <c r="M2139" s="121"/>
      <c r="N2139" s="121"/>
      <c r="O2139" s="121"/>
      <c r="P2139" s="121"/>
      <c r="Q2139" s="150"/>
      <c r="R2139" s="150"/>
      <c r="S2139" s="121"/>
      <c r="T2139" s="121"/>
      <c r="U2139" s="121"/>
      <c r="V2139" s="121"/>
      <c r="W2139" s="121"/>
      <c r="X2139" s="121"/>
      <c r="Y2139" s="121"/>
    </row>
    <row r="2140" ht="15.75" customHeight="1">
      <c r="A2140" s="118"/>
      <c r="B2140" s="119"/>
      <c r="C2140" s="148"/>
      <c r="D2140" s="149"/>
      <c r="E2140" s="120"/>
      <c r="F2140" s="120"/>
      <c r="G2140" s="120"/>
      <c r="H2140" s="121"/>
      <c r="I2140" s="121"/>
      <c r="J2140" s="150"/>
      <c r="K2140" s="150"/>
      <c r="L2140" s="121"/>
      <c r="M2140" s="121"/>
      <c r="N2140" s="121"/>
      <c r="O2140" s="121"/>
      <c r="P2140" s="121"/>
      <c r="Q2140" s="150"/>
      <c r="R2140" s="150"/>
      <c r="S2140" s="121"/>
      <c r="T2140" s="121"/>
      <c r="U2140" s="121"/>
      <c r="V2140" s="121"/>
      <c r="W2140" s="121"/>
      <c r="X2140" s="121"/>
      <c r="Y2140" s="121"/>
    </row>
    <row r="2141" ht="15.75" customHeight="1">
      <c r="A2141" s="118"/>
      <c r="B2141" s="119"/>
      <c r="C2141" s="148"/>
      <c r="D2141" s="149"/>
      <c r="E2141" s="120"/>
      <c r="F2141" s="120"/>
      <c r="G2141" s="120"/>
      <c r="H2141" s="121"/>
      <c r="I2141" s="121"/>
      <c r="J2141" s="150"/>
      <c r="K2141" s="150"/>
      <c r="L2141" s="121"/>
      <c r="M2141" s="121"/>
      <c r="N2141" s="121"/>
      <c r="O2141" s="121"/>
      <c r="P2141" s="121"/>
      <c r="Q2141" s="150"/>
      <c r="R2141" s="150"/>
      <c r="S2141" s="121"/>
      <c r="T2141" s="121"/>
      <c r="U2141" s="121"/>
      <c r="V2141" s="121"/>
      <c r="W2141" s="121"/>
      <c r="X2141" s="121"/>
      <c r="Y2141" s="121"/>
    </row>
    <row r="2142" ht="15.75" customHeight="1">
      <c r="A2142" s="118"/>
      <c r="B2142" s="119"/>
      <c r="C2142" s="148"/>
      <c r="D2142" s="149"/>
      <c r="E2142" s="120"/>
      <c r="F2142" s="120"/>
      <c r="G2142" s="120"/>
      <c r="H2142" s="121"/>
      <c r="I2142" s="121"/>
      <c r="J2142" s="150"/>
      <c r="K2142" s="150"/>
      <c r="L2142" s="121"/>
      <c r="M2142" s="121"/>
      <c r="N2142" s="121"/>
      <c r="O2142" s="121"/>
      <c r="P2142" s="121"/>
      <c r="Q2142" s="150"/>
      <c r="R2142" s="150"/>
      <c r="S2142" s="121"/>
      <c r="T2142" s="121"/>
      <c r="U2142" s="121"/>
      <c r="V2142" s="121"/>
      <c r="W2142" s="121"/>
      <c r="X2142" s="121"/>
      <c r="Y2142" s="121"/>
    </row>
    <row r="2143" ht="15.75" customHeight="1">
      <c r="A2143" s="118"/>
      <c r="B2143" s="119"/>
      <c r="C2143" s="148"/>
      <c r="D2143" s="149"/>
      <c r="E2143" s="120"/>
      <c r="F2143" s="120"/>
      <c r="G2143" s="120"/>
      <c r="H2143" s="121"/>
      <c r="I2143" s="121"/>
      <c r="J2143" s="150"/>
      <c r="K2143" s="150"/>
      <c r="L2143" s="121"/>
      <c r="M2143" s="121"/>
      <c r="N2143" s="121"/>
      <c r="O2143" s="121"/>
      <c r="P2143" s="121"/>
      <c r="Q2143" s="150"/>
      <c r="R2143" s="150"/>
      <c r="S2143" s="121"/>
      <c r="T2143" s="121"/>
      <c r="U2143" s="121"/>
      <c r="V2143" s="121"/>
      <c r="W2143" s="121"/>
      <c r="X2143" s="121"/>
      <c r="Y2143" s="121"/>
    </row>
    <row r="2144" ht="15.75" customHeight="1">
      <c r="A2144" s="118"/>
      <c r="B2144" s="119"/>
      <c r="C2144" s="148"/>
      <c r="D2144" s="149"/>
      <c r="E2144" s="120"/>
      <c r="F2144" s="120"/>
      <c r="G2144" s="120"/>
      <c r="H2144" s="121"/>
      <c r="I2144" s="121"/>
      <c r="J2144" s="150"/>
      <c r="K2144" s="150"/>
      <c r="L2144" s="121"/>
      <c r="M2144" s="121"/>
      <c r="N2144" s="121"/>
      <c r="O2144" s="121"/>
      <c r="P2144" s="121"/>
      <c r="Q2144" s="150"/>
      <c r="R2144" s="150"/>
      <c r="S2144" s="121"/>
      <c r="T2144" s="121"/>
      <c r="U2144" s="121"/>
      <c r="V2144" s="121"/>
      <c r="W2144" s="121"/>
      <c r="X2144" s="121"/>
      <c r="Y2144" s="121"/>
    </row>
    <row r="2145" ht="15.75" customHeight="1">
      <c r="A2145" s="118"/>
      <c r="B2145" s="119"/>
      <c r="C2145" s="148"/>
      <c r="D2145" s="149"/>
      <c r="E2145" s="120"/>
      <c r="F2145" s="120"/>
      <c r="G2145" s="120"/>
      <c r="H2145" s="121"/>
      <c r="I2145" s="121"/>
      <c r="J2145" s="150"/>
      <c r="K2145" s="150"/>
      <c r="L2145" s="121"/>
      <c r="M2145" s="121"/>
      <c r="N2145" s="121"/>
      <c r="O2145" s="121"/>
      <c r="P2145" s="121"/>
      <c r="Q2145" s="150"/>
      <c r="R2145" s="150"/>
      <c r="S2145" s="121"/>
      <c r="T2145" s="121"/>
      <c r="U2145" s="121"/>
      <c r="V2145" s="121"/>
      <c r="W2145" s="121"/>
      <c r="X2145" s="121"/>
      <c r="Y2145" s="121"/>
    </row>
    <row r="2146" ht="15.75" customHeight="1">
      <c r="A2146" s="118"/>
      <c r="B2146" s="119"/>
      <c r="C2146" s="148"/>
      <c r="D2146" s="149"/>
      <c r="E2146" s="120"/>
      <c r="F2146" s="120"/>
      <c r="G2146" s="120"/>
      <c r="H2146" s="121"/>
      <c r="I2146" s="121"/>
      <c r="J2146" s="150"/>
      <c r="K2146" s="150"/>
      <c r="L2146" s="121"/>
      <c r="M2146" s="121"/>
      <c r="N2146" s="121"/>
      <c r="O2146" s="121"/>
      <c r="P2146" s="121"/>
      <c r="Q2146" s="150"/>
      <c r="R2146" s="150"/>
      <c r="S2146" s="121"/>
      <c r="T2146" s="121"/>
      <c r="U2146" s="121"/>
      <c r="V2146" s="121"/>
      <c r="W2146" s="121"/>
      <c r="X2146" s="121"/>
      <c r="Y2146" s="121"/>
    </row>
    <row r="2147" ht="15.75" customHeight="1">
      <c r="A2147" s="118"/>
      <c r="B2147" s="119"/>
      <c r="C2147" s="148"/>
      <c r="D2147" s="149"/>
      <c r="E2147" s="120"/>
      <c r="F2147" s="120"/>
      <c r="G2147" s="120"/>
      <c r="H2147" s="121"/>
      <c r="I2147" s="121"/>
      <c r="J2147" s="150"/>
      <c r="K2147" s="150"/>
      <c r="L2147" s="121"/>
      <c r="M2147" s="121"/>
      <c r="N2147" s="121"/>
      <c r="O2147" s="121"/>
      <c r="P2147" s="121"/>
      <c r="Q2147" s="150"/>
      <c r="R2147" s="150"/>
      <c r="S2147" s="121"/>
      <c r="T2147" s="121"/>
      <c r="U2147" s="121"/>
      <c r="V2147" s="121"/>
      <c r="W2147" s="121"/>
      <c r="X2147" s="121"/>
      <c r="Y2147" s="121"/>
    </row>
    <row r="2148" ht="15.75" customHeight="1">
      <c r="A2148" s="118"/>
      <c r="B2148" s="119"/>
      <c r="C2148" s="148"/>
      <c r="D2148" s="149"/>
      <c r="E2148" s="120"/>
      <c r="F2148" s="120"/>
      <c r="G2148" s="120"/>
      <c r="H2148" s="121"/>
      <c r="I2148" s="121"/>
      <c r="J2148" s="150"/>
      <c r="K2148" s="150"/>
      <c r="L2148" s="121"/>
      <c r="M2148" s="121"/>
      <c r="N2148" s="121"/>
      <c r="O2148" s="121"/>
      <c r="P2148" s="121"/>
      <c r="Q2148" s="150"/>
      <c r="R2148" s="150"/>
      <c r="S2148" s="121"/>
      <c r="T2148" s="121"/>
      <c r="U2148" s="121"/>
      <c r="V2148" s="121"/>
      <c r="W2148" s="121"/>
      <c r="X2148" s="121"/>
      <c r="Y2148" s="121"/>
    </row>
    <row r="2149" ht="15.75" customHeight="1">
      <c r="A2149" s="118"/>
      <c r="B2149" s="119"/>
      <c r="C2149" s="148"/>
      <c r="D2149" s="149"/>
      <c r="E2149" s="120"/>
      <c r="F2149" s="120"/>
      <c r="G2149" s="120"/>
      <c r="H2149" s="121"/>
      <c r="I2149" s="121"/>
      <c r="J2149" s="150"/>
      <c r="K2149" s="150"/>
      <c r="L2149" s="121"/>
      <c r="M2149" s="121"/>
      <c r="N2149" s="121"/>
      <c r="O2149" s="121"/>
      <c r="P2149" s="121"/>
      <c r="Q2149" s="150"/>
      <c r="R2149" s="150"/>
      <c r="S2149" s="121"/>
      <c r="T2149" s="121"/>
      <c r="U2149" s="121"/>
      <c r="V2149" s="121"/>
      <c r="W2149" s="121"/>
      <c r="X2149" s="121"/>
      <c r="Y2149" s="121"/>
    </row>
    <row r="2150" ht="15.75" customHeight="1">
      <c r="A2150" s="118"/>
      <c r="B2150" s="119"/>
      <c r="C2150" s="148"/>
      <c r="D2150" s="149"/>
      <c r="E2150" s="120"/>
      <c r="F2150" s="120"/>
      <c r="G2150" s="120"/>
      <c r="H2150" s="121"/>
      <c r="I2150" s="121"/>
      <c r="J2150" s="150"/>
      <c r="K2150" s="150"/>
      <c r="L2150" s="121"/>
      <c r="M2150" s="121"/>
      <c r="N2150" s="121"/>
      <c r="O2150" s="121"/>
      <c r="P2150" s="121"/>
      <c r="Q2150" s="150"/>
      <c r="R2150" s="150"/>
      <c r="S2150" s="121"/>
      <c r="T2150" s="121"/>
      <c r="U2150" s="121"/>
      <c r="V2150" s="121"/>
      <c r="W2150" s="121"/>
      <c r="X2150" s="121"/>
      <c r="Y2150" s="121"/>
    </row>
    <row r="2151" ht="15.75" customHeight="1">
      <c r="A2151" s="118"/>
      <c r="B2151" s="119"/>
      <c r="C2151" s="148"/>
      <c r="D2151" s="149"/>
      <c r="E2151" s="120"/>
      <c r="F2151" s="120"/>
      <c r="G2151" s="120"/>
      <c r="H2151" s="121"/>
      <c r="I2151" s="121"/>
      <c r="J2151" s="150"/>
      <c r="K2151" s="150"/>
      <c r="L2151" s="121"/>
      <c r="M2151" s="121"/>
      <c r="N2151" s="121"/>
      <c r="O2151" s="121"/>
      <c r="P2151" s="121"/>
      <c r="Q2151" s="150"/>
      <c r="R2151" s="150"/>
      <c r="S2151" s="121"/>
      <c r="T2151" s="121"/>
      <c r="U2151" s="121"/>
      <c r="V2151" s="121"/>
      <c r="W2151" s="121"/>
      <c r="X2151" s="121"/>
      <c r="Y2151" s="121"/>
    </row>
    <row r="2152" ht="15.75" customHeight="1">
      <c r="A2152" s="118"/>
      <c r="B2152" s="119"/>
      <c r="C2152" s="148"/>
      <c r="D2152" s="149"/>
      <c r="E2152" s="120"/>
      <c r="F2152" s="120"/>
      <c r="G2152" s="120"/>
      <c r="H2152" s="121"/>
      <c r="I2152" s="121"/>
      <c r="J2152" s="150"/>
      <c r="K2152" s="150"/>
      <c r="L2152" s="121"/>
      <c r="M2152" s="121"/>
      <c r="N2152" s="121"/>
      <c r="O2152" s="121"/>
      <c r="P2152" s="121"/>
      <c r="Q2152" s="150"/>
      <c r="R2152" s="150"/>
      <c r="S2152" s="121"/>
      <c r="T2152" s="121"/>
      <c r="U2152" s="121"/>
      <c r="V2152" s="121"/>
      <c r="W2152" s="121"/>
      <c r="X2152" s="121"/>
      <c r="Y2152" s="121"/>
    </row>
    <row r="2153" ht="15.75" customHeight="1">
      <c r="A2153" s="118"/>
      <c r="B2153" s="119"/>
      <c r="C2153" s="148"/>
      <c r="D2153" s="149"/>
      <c r="E2153" s="120"/>
      <c r="F2153" s="120"/>
      <c r="G2153" s="120"/>
      <c r="H2153" s="121"/>
      <c r="I2153" s="121"/>
      <c r="J2153" s="150"/>
      <c r="K2153" s="150"/>
      <c r="L2153" s="121"/>
      <c r="M2153" s="121"/>
      <c r="N2153" s="121"/>
      <c r="O2153" s="121"/>
      <c r="P2153" s="121"/>
      <c r="Q2153" s="150"/>
      <c r="R2153" s="150"/>
      <c r="S2153" s="121"/>
      <c r="T2153" s="121"/>
      <c r="U2153" s="121"/>
      <c r="V2153" s="121"/>
      <c r="W2153" s="121"/>
      <c r="X2153" s="121"/>
      <c r="Y2153" s="121"/>
    </row>
    <row r="2154" ht="15.75" customHeight="1">
      <c r="A2154" s="118"/>
      <c r="B2154" s="119"/>
      <c r="C2154" s="148"/>
      <c r="D2154" s="149"/>
      <c r="E2154" s="120"/>
      <c r="F2154" s="120"/>
      <c r="G2154" s="120"/>
      <c r="H2154" s="121"/>
      <c r="I2154" s="121"/>
      <c r="J2154" s="150"/>
      <c r="K2154" s="150"/>
      <c r="L2154" s="121"/>
      <c r="M2154" s="121"/>
      <c r="N2154" s="121"/>
      <c r="O2154" s="121"/>
      <c r="P2154" s="121"/>
      <c r="Q2154" s="150"/>
      <c r="R2154" s="150"/>
      <c r="S2154" s="121"/>
      <c r="T2154" s="121"/>
      <c r="U2154" s="121"/>
      <c r="V2154" s="121"/>
      <c r="W2154" s="121"/>
      <c r="X2154" s="121"/>
      <c r="Y2154" s="121"/>
    </row>
    <row r="2155" ht="15.75" customHeight="1">
      <c r="A2155" s="118"/>
      <c r="B2155" s="119"/>
      <c r="C2155" s="148"/>
      <c r="D2155" s="149"/>
      <c r="E2155" s="120"/>
      <c r="F2155" s="120"/>
      <c r="G2155" s="120"/>
      <c r="H2155" s="121"/>
      <c r="I2155" s="121"/>
      <c r="J2155" s="150"/>
      <c r="K2155" s="150"/>
      <c r="L2155" s="121"/>
      <c r="M2155" s="121"/>
      <c r="N2155" s="121"/>
      <c r="O2155" s="121"/>
      <c r="P2155" s="121"/>
      <c r="Q2155" s="150"/>
      <c r="R2155" s="150"/>
      <c r="S2155" s="121"/>
      <c r="T2155" s="121"/>
      <c r="U2155" s="121"/>
      <c r="V2155" s="121"/>
      <c r="W2155" s="121"/>
      <c r="X2155" s="121"/>
      <c r="Y2155" s="121"/>
    </row>
    <row r="2156" ht="15.75" customHeight="1">
      <c r="A2156" s="118"/>
      <c r="B2156" s="119"/>
      <c r="C2156" s="148"/>
      <c r="D2156" s="149"/>
      <c r="E2156" s="120"/>
      <c r="F2156" s="120"/>
      <c r="G2156" s="120"/>
      <c r="H2156" s="121"/>
      <c r="I2156" s="121"/>
      <c r="J2156" s="150"/>
      <c r="K2156" s="150"/>
      <c r="L2156" s="121"/>
      <c r="M2156" s="121"/>
      <c r="N2156" s="121"/>
      <c r="O2156" s="121"/>
      <c r="P2156" s="121"/>
      <c r="Q2156" s="150"/>
      <c r="R2156" s="150"/>
      <c r="S2156" s="121"/>
      <c r="T2156" s="121"/>
      <c r="U2156" s="121"/>
      <c r="V2156" s="121"/>
      <c r="W2156" s="121"/>
      <c r="X2156" s="121"/>
      <c r="Y2156" s="121"/>
    </row>
    <row r="2157" ht="15.75" customHeight="1">
      <c r="A2157" s="118"/>
      <c r="B2157" s="119"/>
      <c r="C2157" s="148"/>
      <c r="D2157" s="149"/>
      <c r="E2157" s="120"/>
      <c r="F2157" s="120"/>
      <c r="G2157" s="120"/>
      <c r="H2157" s="121"/>
      <c r="I2157" s="121"/>
      <c r="J2157" s="150"/>
      <c r="K2157" s="150"/>
      <c r="L2157" s="121"/>
      <c r="M2157" s="121"/>
      <c r="N2157" s="121"/>
      <c r="O2157" s="121"/>
      <c r="P2157" s="121"/>
      <c r="Q2157" s="150"/>
      <c r="R2157" s="150"/>
      <c r="S2157" s="121"/>
      <c r="T2157" s="121"/>
      <c r="U2157" s="121"/>
      <c r="V2157" s="121"/>
      <c r="W2157" s="121"/>
      <c r="X2157" s="121"/>
      <c r="Y2157" s="121"/>
    </row>
    <row r="2158" ht="15.75" customHeight="1">
      <c r="A2158" s="118"/>
      <c r="B2158" s="119"/>
      <c r="C2158" s="148"/>
      <c r="D2158" s="149"/>
      <c r="E2158" s="120"/>
      <c r="F2158" s="120"/>
      <c r="G2158" s="120"/>
      <c r="H2158" s="121"/>
      <c r="I2158" s="121"/>
      <c r="J2158" s="150"/>
      <c r="K2158" s="150"/>
      <c r="L2158" s="121"/>
      <c r="M2158" s="121"/>
      <c r="N2158" s="121"/>
      <c r="O2158" s="121"/>
      <c r="P2158" s="121"/>
      <c r="Q2158" s="150"/>
      <c r="R2158" s="150"/>
      <c r="S2158" s="121"/>
      <c r="T2158" s="121"/>
      <c r="U2158" s="121"/>
      <c r="V2158" s="121"/>
      <c r="W2158" s="121"/>
      <c r="X2158" s="121"/>
      <c r="Y2158" s="121"/>
    </row>
    <row r="2159" ht="15.75" customHeight="1">
      <c r="A2159" s="118"/>
      <c r="B2159" s="119"/>
      <c r="C2159" s="148"/>
      <c r="D2159" s="149"/>
      <c r="E2159" s="120"/>
      <c r="F2159" s="120"/>
      <c r="G2159" s="120"/>
      <c r="H2159" s="121"/>
      <c r="I2159" s="121"/>
      <c r="J2159" s="150"/>
      <c r="K2159" s="150"/>
      <c r="L2159" s="121"/>
      <c r="M2159" s="121"/>
      <c r="N2159" s="121"/>
      <c r="O2159" s="121"/>
      <c r="P2159" s="121"/>
      <c r="Q2159" s="150"/>
      <c r="R2159" s="150"/>
      <c r="S2159" s="121"/>
      <c r="T2159" s="121"/>
      <c r="U2159" s="121"/>
      <c r="V2159" s="121"/>
      <c r="W2159" s="121"/>
      <c r="X2159" s="121"/>
      <c r="Y2159" s="121"/>
    </row>
    <row r="2160" ht="15.75" customHeight="1">
      <c r="A2160" s="118"/>
      <c r="B2160" s="119"/>
      <c r="C2160" s="148"/>
      <c r="D2160" s="149"/>
      <c r="E2160" s="120"/>
      <c r="F2160" s="120"/>
      <c r="G2160" s="120"/>
      <c r="H2160" s="121"/>
      <c r="I2160" s="121"/>
      <c r="J2160" s="150"/>
      <c r="K2160" s="150"/>
      <c r="L2160" s="121"/>
      <c r="M2160" s="121"/>
      <c r="N2160" s="121"/>
      <c r="O2160" s="121"/>
      <c r="P2160" s="121"/>
      <c r="Q2160" s="150"/>
      <c r="R2160" s="150"/>
      <c r="S2160" s="121"/>
      <c r="T2160" s="121"/>
      <c r="U2160" s="121"/>
      <c r="V2160" s="121"/>
      <c r="W2160" s="121"/>
      <c r="X2160" s="121"/>
      <c r="Y2160" s="121"/>
    </row>
    <row r="2161" ht="15.75" customHeight="1">
      <c r="A2161" s="118"/>
      <c r="B2161" s="119"/>
      <c r="C2161" s="148"/>
      <c r="D2161" s="149"/>
      <c r="E2161" s="120"/>
      <c r="F2161" s="120"/>
      <c r="G2161" s="120"/>
      <c r="H2161" s="121"/>
      <c r="I2161" s="121"/>
      <c r="J2161" s="150"/>
      <c r="K2161" s="150"/>
      <c r="L2161" s="121"/>
      <c r="M2161" s="121"/>
      <c r="N2161" s="121"/>
      <c r="O2161" s="121"/>
      <c r="P2161" s="121"/>
      <c r="Q2161" s="150"/>
      <c r="R2161" s="150"/>
      <c r="S2161" s="121"/>
      <c r="T2161" s="121"/>
      <c r="U2161" s="121"/>
      <c r="V2161" s="121"/>
      <c r="W2161" s="121"/>
      <c r="X2161" s="121"/>
      <c r="Y2161" s="121"/>
    </row>
    <row r="2162" ht="15.75" customHeight="1">
      <c r="A2162" s="118"/>
      <c r="B2162" s="119"/>
      <c r="C2162" s="148"/>
      <c r="D2162" s="149"/>
      <c r="E2162" s="120"/>
      <c r="F2162" s="120"/>
      <c r="G2162" s="120"/>
      <c r="H2162" s="121"/>
      <c r="I2162" s="121"/>
      <c r="J2162" s="150"/>
      <c r="K2162" s="150"/>
      <c r="L2162" s="121"/>
      <c r="M2162" s="121"/>
      <c r="N2162" s="121"/>
      <c r="O2162" s="121"/>
      <c r="P2162" s="121"/>
      <c r="Q2162" s="150"/>
      <c r="R2162" s="150"/>
      <c r="S2162" s="121"/>
      <c r="T2162" s="121"/>
      <c r="U2162" s="121"/>
      <c r="V2162" s="121"/>
      <c r="W2162" s="121"/>
      <c r="X2162" s="121"/>
      <c r="Y2162" s="121"/>
    </row>
    <row r="2163" ht="15.75" customHeight="1">
      <c r="A2163" s="118"/>
      <c r="B2163" s="119"/>
      <c r="C2163" s="148"/>
      <c r="D2163" s="149"/>
      <c r="E2163" s="120"/>
      <c r="F2163" s="120"/>
      <c r="G2163" s="120"/>
      <c r="H2163" s="121"/>
      <c r="I2163" s="121"/>
      <c r="J2163" s="150"/>
      <c r="K2163" s="150"/>
      <c r="L2163" s="121"/>
      <c r="M2163" s="121"/>
      <c r="N2163" s="121"/>
      <c r="O2163" s="121"/>
      <c r="P2163" s="121"/>
      <c r="Q2163" s="150"/>
      <c r="R2163" s="150"/>
      <c r="S2163" s="121"/>
      <c r="T2163" s="121"/>
      <c r="U2163" s="121"/>
      <c r="V2163" s="121"/>
      <c r="W2163" s="121"/>
      <c r="X2163" s="121"/>
      <c r="Y2163" s="121"/>
    </row>
    <row r="2164" ht="15.75" customHeight="1">
      <c r="A2164" s="118"/>
      <c r="B2164" s="119"/>
      <c r="C2164" s="148"/>
      <c r="D2164" s="149"/>
      <c r="E2164" s="120"/>
      <c r="F2164" s="120"/>
      <c r="G2164" s="120"/>
      <c r="H2164" s="121"/>
      <c r="I2164" s="121"/>
      <c r="J2164" s="150"/>
      <c r="K2164" s="150"/>
      <c r="L2164" s="121"/>
      <c r="M2164" s="121"/>
      <c r="N2164" s="121"/>
      <c r="O2164" s="121"/>
      <c r="P2164" s="121"/>
      <c r="Q2164" s="150"/>
      <c r="R2164" s="150"/>
      <c r="S2164" s="121"/>
      <c r="T2164" s="121"/>
      <c r="U2164" s="121"/>
      <c r="V2164" s="121"/>
      <c r="W2164" s="121"/>
      <c r="X2164" s="121"/>
      <c r="Y2164" s="121"/>
    </row>
    <row r="2165" ht="15.75" customHeight="1">
      <c r="A2165" s="118"/>
      <c r="B2165" s="119"/>
      <c r="C2165" s="148"/>
      <c r="D2165" s="149"/>
      <c r="E2165" s="120"/>
      <c r="F2165" s="120"/>
      <c r="G2165" s="120"/>
      <c r="H2165" s="121"/>
      <c r="I2165" s="121"/>
      <c r="J2165" s="150"/>
      <c r="K2165" s="150"/>
      <c r="L2165" s="121"/>
      <c r="M2165" s="121"/>
      <c r="N2165" s="121"/>
      <c r="O2165" s="121"/>
      <c r="P2165" s="121"/>
      <c r="Q2165" s="150"/>
      <c r="R2165" s="150"/>
      <c r="S2165" s="121"/>
      <c r="T2165" s="121"/>
      <c r="U2165" s="121"/>
      <c r="V2165" s="121"/>
      <c r="W2165" s="121"/>
      <c r="X2165" s="121"/>
      <c r="Y2165" s="121"/>
    </row>
    <row r="2166" ht="15.75" customHeight="1">
      <c r="A2166" s="118"/>
      <c r="B2166" s="119"/>
      <c r="C2166" s="148"/>
      <c r="D2166" s="149"/>
      <c r="E2166" s="120"/>
      <c r="F2166" s="120"/>
      <c r="G2166" s="120"/>
      <c r="H2166" s="121"/>
      <c r="I2166" s="121"/>
      <c r="J2166" s="150"/>
      <c r="K2166" s="150"/>
      <c r="L2166" s="121"/>
      <c r="M2166" s="121"/>
      <c r="N2166" s="121"/>
      <c r="O2166" s="121"/>
      <c r="P2166" s="121"/>
      <c r="Q2166" s="150"/>
      <c r="R2166" s="150"/>
      <c r="S2166" s="121"/>
      <c r="T2166" s="121"/>
      <c r="U2166" s="121"/>
      <c r="V2166" s="121"/>
      <c r="W2166" s="121"/>
      <c r="X2166" s="121"/>
      <c r="Y2166" s="121"/>
    </row>
    <row r="2167" ht="15.75" customHeight="1">
      <c r="A2167" s="118"/>
      <c r="B2167" s="119"/>
      <c r="C2167" s="148"/>
      <c r="D2167" s="149"/>
      <c r="E2167" s="120"/>
      <c r="F2167" s="120"/>
      <c r="G2167" s="120"/>
      <c r="H2167" s="121"/>
      <c r="I2167" s="121"/>
      <c r="J2167" s="150"/>
      <c r="K2167" s="150"/>
      <c r="L2167" s="121"/>
      <c r="M2167" s="121"/>
      <c r="N2167" s="121"/>
      <c r="O2167" s="121"/>
      <c r="P2167" s="121"/>
      <c r="Q2167" s="150"/>
      <c r="R2167" s="150"/>
      <c r="S2167" s="121"/>
      <c r="T2167" s="121"/>
      <c r="U2167" s="121"/>
      <c r="V2167" s="121"/>
      <c r="W2167" s="121"/>
      <c r="X2167" s="121"/>
      <c r="Y2167" s="121"/>
    </row>
    <row r="2168" ht="15.75" customHeight="1">
      <c r="A2168" s="118"/>
      <c r="B2168" s="119"/>
      <c r="C2168" s="148"/>
      <c r="D2168" s="149"/>
      <c r="E2168" s="120"/>
      <c r="F2168" s="120"/>
      <c r="G2168" s="120"/>
      <c r="H2168" s="121"/>
      <c r="I2168" s="121"/>
      <c r="J2168" s="150"/>
      <c r="K2168" s="150"/>
      <c r="L2168" s="121"/>
      <c r="M2168" s="121"/>
      <c r="N2168" s="121"/>
      <c r="O2168" s="121"/>
      <c r="P2168" s="121"/>
      <c r="Q2168" s="150"/>
      <c r="R2168" s="150"/>
      <c r="S2168" s="121"/>
      <c r="T2168" s="121"/>
      <c r="U2168" s="121"/>
      <c r="V2168" s="121"/>
      <c r="W2168" s="121"/>
      <c r="X2168" s="121"/>
      <c r="Y2168" s="121"/>
    </row>
    <row r="2169" ht="15.75" customHeight="1">
      <c r="A2169" s="118"/>
      <c r="B2169" s="119"/>
      <c r="C2169" s="148"/>
      <c r="D2169" s="149"/>
      <c r="E2169" s="120"/>
      <c r="F2169" s="120"/>
      <c r="G2169" s="120"/>
      <c r="H2169" s="121"/>
      <c r="I2169" s="121"/>
      <c r="J2169" s="150"/>
      <c r="K2169" s="150"/>
      <c r="L2169" s="121"/>
      <c r="M2169" s="121"/>
      <c r="N2169" s="121"/>
      <c r="O2169" s="121"/>
      <c r="P2169" s="121"/>
      <c r="Q2169" s="150"/>
      <c r="R2169" s="150"/>
      <c r="S2169" s="121"/>
      <c r="T2169" s="121"/>
      <c r="U2169" s="121"/>
      <c r="V2169" s="121"/>
      <c r="W2169" s="121"/>
      <c r="X2169" s="121"/>
      <c r="Y2169" s="121"/>
    </row>
    <row r="2170" ht="15.75" customHeight="1">
      <c r="A2170" s="118"/>
      <c r="B2170" s="119"/>
      <c r="C2170" s="148"/>
      <c r="D2170" s="149"/>
      <c r="E2170" s="120"/>
      <c r="F2170" s="120"/>
      <c r="G2170" s="120"/>
      <c r="H2170" s="121"/>
      <c r="I2170" s="121"/>
      <c r="J2170" s="150"/>
      <c r="K2170" s="150"/>
      <c r="L2170" s="121"/>
      <c r="M2170" s="121"/>
      <c r="N2170" s="121"/>
      <c r="O2170" s="121"/>
      <c r="P2170" s="121"/>
      <c r="Q2170" s="150"/>
      <c r="R2170" s="150"/>
      <c r="S2170" s="121"/>
      <c r="T2170" s="121"/>
      <c r="U2170" s="121"/>
      <c r="V2170" s="121"/>
      <c r="W2170" s="121"/>
      <c r="X2170" s="121"/>
      <c r="Y2170" s="121"/>
    </row>
    <row r="2171" ht="15.75" customHeight="1">
      <c r="A2171" s="118"/>
      <c r="B2171" s="119"/>
      <c r="C2171" s="148"/>
      <c r="D2171" s="149"/>
      <c r="E2171" s="120"/>
      <c r="F2171" s="120"/>
      <c r="G2171" s="120"/>
      <c r="H2171" s="121"/>
      <c r="I2171" s="121"/>
      <c r="J2171" s="150"/>
      <c r="K2171" s="150"/>
      <c r="L2171" s="121"/>
      <c r="M2171" s="121"/>
      <c r="N2171" s="121"/>
      <c r="O2171" s="121"/>
      <c r="P2171" s="121"/>
      <c r="Q2171" s="150"/>
      <c r="R2171" s="150"/>
      <c r="S2171" s="121"/>
      <c r="T2171" s="121"/>
      <c r="U2171" s="121"/>
      <c r="V2171" s="121"/>
      <c r="W2171" s="121"/>
      <c r="X2171" s="121"/>
      <c r="Y2171" s="121"/>
    </row>
    <row r="2172" ht="15.75" customHeight="1">
      <c r="A2172" s="118"/>
      <c r="B2172" s="119"/>
      <c r="C2172" s="148"/>
      <c r="D2172" s="149"/>
      <c r="E2172" s="120"/>
      <c r="F2172" s="120"/>
      <c r="G2172" s="120"/>
      <c r="H2172" s="121"/>
      <c r="I2172" s="121"/>
      <c r="J2172" s="150"/>
      <c r="K2172" s="150"/>
      <c r="L2172" s="121"/>
      <c r="M2172" s="121"/>
      <c r="N2172" s="121"/>
      <c r="O2172" s="121"/>
      <c r="P2172" s="121"/>
      <c r="Q2172" s="150"/>
      <c r="R2172" s="150"/>
      <c r="S2172" s="121"/>
      <c r="T2172" s="121"/>
      <c r="U2172" s="121"/>
      <c r="V2172" s="121"/>
      <c r="W2172" s="121"/>
      <c r="X2172" s="121"/>
      <c r="Y2172" s="121"/>
    </row>
    <row r="2173" ht="15.75" customHeight="1">
      <c r="A2173" s="118"/>
      <c r="B2173" s="119"/>
      <c r="C2173" s="148"/>
      <c r="D2173" s="149"/>
      <c r="E2173" s="120"/>
      <c r="F2173" s="120"/>
      <c r="G2173" s="120"/>
      <c r="H2173" s="121"/>
      <c r="I2173" s="121"/>
      <c r="J2173" s="150"/>
      <c r="K2173" s="150"/>
      <c r="L2173" s="121"/>
      <c r="M2173" s="121"/>
      <c r="N2173" s="121"/>
      <c r="O2173" s="121"/>
      <c r="P2173" s="121"/>
      <c r="Q2173" s="150"/>
      <c r="R2173" s="150"/>
      <c r="S2173" s="121"/>
      <c r="T2173" s="121"/>
      <c r="U2173" s="121"/>
      <c r="V2173" s="121"/>
      <c r="W2173" s="121"/>
      <c r="X2173" s="121"/>
      <c r="Y2173" s="121"/>
    </row>
    <row r="2174" ht="15.75" customHeight="1">
      <c r="A2174" s="118"/>
      <c r="B2174" s="119"/>
      <c r="C2174" s="148"/>
      <c r="D2174" s="149"/>
      <c r="E2174" s="120"/>
      <c r="F2174" s="120"/>
      <c r="G2174" s="120"/>
      <c r="H2174" s="121"/>
      <c r="I2174" s="121"/>
      <c r="J2174" s="150"/>
      <c r="K2174" s="150"/>
      <c r="L2174" s="121"/>
      <c r="M2174" s="121"/>
      <c r="N2174" s="121"/>
      <c r="O2174" s="121"/>
      <c r="P2174" s="121"/>
      <c r="Q2174" s="150"/>
      <c r="R2174" s="150"/>
      <c r="S2174" s="121"/>
      <c r="T2174" s="121"/>
      <c r="U2174" s="121"/>
      <c r="V2174" s="121"/>
      <c r="W2174" s="121"/>
      <c r="X2174" s="121"/>
      <c r="Y2174" s="121"/>
    </row>
    <row r="2175" ht="15.75" customHeight="1">
      <c r="A2175" s="118"/>
      <c r="B2175" s="119"/>
      <c r="C2175" s="148"/>
      <c r="D2175" s="149"/>
      <c r="E2175" s="120"/>
      <c r="F2175" s="120"/>
      <c r="G2175" s="120"/>
      <c r="H2175" s="121"/>
      <c r="I2175" s="121"/>
      <c r="J2175" s="150"/>
      <c r="K2175" s="150"/>
      <c r="L2175" s="121"/>
      <c r="M2175" s="121"/>
      <c r="N2175" s="121"/>
      <c r="O2175" s="121"/>
      <c r="P2175" s="121"/>
      <c r="Q2175" s="150"/>
      <c r="R2175" s="150"/>
      <c r="S2175" s="121"/>
      <c r="T2175" s="121"/>
      <c r="U2175" s="121"/>
      <c r="V2175" s="121"/>
      <c r="W2175" s="121"/>
      <c r="X2175" s="121"/>
      <c r="Y2175" s="121"/>
    </row>
    <row r="2176" ht="15.75" customHeight="1">
      <c r="A2176" s="118"/>
      <c r="B2176" s="119"/>
      <c r="C2176" s="148"/>
      <c r="D2176" s="149"/>
      <c r="E2176" s="120"/>
      <c r="F2176" s="120"/>
      <c r="G2176" s="120"/>
      <c r="H2176" s="121"/>
      <c r="I2176" s="121"/>
      <c r="J2176" s="150"/>
      <c r="K2176" s="150"/>
      <c r="L2176" s="121"/>
      <c r="M2176" s="121"/>
      <c r="N2176" s="121"/>
      <c r="O2176" s="121"/>
      <c r="P2176" s="121"/>
      <c r="Q2176" s="150"/>
      <c r="R2176" s="150"/>
      <c r="S2176" s="121"/>
      <c r="T2176" s="121"/>
      <c r="U2176" s="121"/>
      <c r="V2176" s="121"/>
      <c r="W2176" s="121"/>
      <c r="X2176" s="121"/>
      <c r="Y2176" s="121"/>
    </row>
    <row r="2177" ht="15.75" customHeight="1">
      <c r="A2177" s="118"/>
      <c r="B2177" s="119"/>
      <c r="C2177" s="148"/>
      <c r="D2177" s="149"/>
      <c r="E2177" s="120"/>
      <c r="F2177" s="120"/>
      <c r="G2177" s="120"/>
      <c r="H2177" s="121"/>
      <c r="I2177" s="121"/>
      <c r="J2177" s="150"/>
      <c r="K2177" s="150"/>
      <c r="L2177" s="121"/>
      <c r="M2177" s="121"/>
      <c r="N2177" s="121"/>
      <c r="O2177" s="121"/>
      <c r="P2177" s="121"/>
      <c r="Q2177" s="150"/>
      <c r="R2177" s="150"/>
      <c r="S2177" s="121"/>
      <c r="T2177" s="121"/>
      <c r="U2177" s="121"/>
      <c r="V2177" s="121"/>
      <c r="W2177" s="121"/>
      <c r="X2177" s="121"/>
      <c r="Y2177" s="121"/>
    </row>
    <row r="2178" ht="15.75" customHeight="1">
      <c r="A2178" s="118"/>
      <c r="B2178" s="119"/>
      <c r="C2178" s="148"/>
      <c r="D2178" s="149"/>
      <c r="E2178" s="120"/>
      <c r="F2178" s="120"/>
      <c r="G2178" s="120"/>
      <c r="H2178" s="121"/>
      <c r="I2178" s="121"/>
      <c r="J2178" s="150"/>
      <c r="K2178" s="150"/>
      <c r="L2178" s="121"/>
      <c r="M2178" s="121"/>
      <c r="N2178" s="121"/>
      <c r="O2178" s="121"/>
      <c r="P2178" s="121"/>
      <c r="Q2178" s="150"/>
      <c r="R2178" s="150"/>
      <c r="S2178" s="121"/>
      <c r="T2178" s="121"/>
      <c r="U2178" s="121"/>
      <c r="V2178" s="121"/>
      <c r="W2178" s="121"/>
      <c r="X2178" s="121"/>
      <c r="Y2178" s="121"/>
    </row>
    <row r="2179" ht="15.75" customHeight="1">
      <c r="A2179" s="118"/>
      <c r="B2179" s="119"/>
      <c r="C2179" s="148"/>
      <c r="D2179" s="149"/>
      <c r="E2179" s="120"/>
      <c r="F2179" s="120"/>
      <c r="G2179" s="120"/>
      <c r="H2179" s="121"/>
      <c r="I2179" s="121"/>
      <c r="J2179" s="150"/>
      <c r="K2179" s="150"/>
      <c r="L2179" s="121"/>
      <c r="M2179" s="121"/>
      <c r="N2179" s="121"/>
      <c r="O2179" s="121"/>
      <c r="P2179" s="121"/>
      <c r="Q2179" s="150"/>
      <c r="R2179" s="150"/>
      <c r="S2179" s="121"/>
      <c r="T2179" s="121"/>
      <c r="U2179" s="121"/>
      <c r="V2179" s="121"/>
      <c r="W2179" s="121"/>
      <c r="X2179" s="121"/>
      <c r="Y2179" s="121"/>
    </row>
    <row r="2180" ht="15.75" customHeight="1">
      <c r="A2180" s="118"/>
      <c r="B2180" s="119"/>
      <c r="C2180" s="148"/>
      <c r="D2180" s="149"/>
      <c r="E2180" s="120"/>
      <c r="F2180" s="120"/>
      <c r="G2180" s="120"/>
      <c r="H2180" s="121"/>
      <c r="I2180" s="121"/>
      <c r="J2180" s="150"/>
      <c r="K2180" s="150"/>
      <c r="L2180" s="121"/>
      <c r="M2180" s="121"/>
      <c r="N2180" s="121"/>
      <c r="O2180" s="121"/>
      <c r="P2180" s="121"/>
      <c r="Q2180" s="150"/>
      <c r="R2180" s="150"/>
      <c r="S2180" s="121"/>
      <c r="T2180" s="121"/>
      <c r="U2180" s="121"/>
      <c r="V2180" s="121"/>
      <c r="W2180" s="121"/>
      <c r="X2180" s="121"/>
      <c r="Y2180" s="121"/>
    </row>
    <row r="2181" ht="15.75" customHeight="1">
      <c r="A2181" s="118"/>
      <c r="B2181" s="119"/>
      <c r="C2181" s="148"/>
      <c r="D2181" s="149"/>
      <c r="E2181" s="120"/>
      <c r="F2181" s="120"/>
      <c r="G2181" s="120"/>
      <c r="H2181" s="121"/>
      <c r="I2181" s="121"/>
      <c r="J2181" s="150"/>
      <c r="K2181" s="150"/>
      <c r="L2181" s="121"/>
      <c r="M2181" s="121"/>
      <c r="N2181" s="121"/>
      <c r="O2181" s="121"/>
      <c r="P2181" s="121"/>
      <c r="Q2181" s="150"/>
      <c r="R2181" s="150"/>
      <c r="S2181" s="121"/>
      <c r="T2181" s="121"/>
      <c r="U2181" s="121"/>
      <c r="V2181" s="121"/>
      <c r="W2181" s="121"/>
      <c r="X2181" s="121"/>
      <c r="Y2181" s="121"/>
    </row>
    <row r="2182" ht="15.75" customHeight="1">
      <c r="A2182" s="118"/>
      <c r="B2182" s="119"/>
      <c r="C2182" s="148"/>
      <c r="D2182" s="149"/>
      <c r="E2182" s="120"/>
      <c r="F2182" s="120"/>
      <c r="G2182" s="120"/>
      <c r="H2182" s="121"/>
      <c r="I2182" s="121"/>
      <c r="J2182" s="150"/>
      <c r="K2182" s="150"/>
      <c r="L2182" s="121"/>
      <c r="M2182" s="121"/>
      <c r="N2182" s="121"/>
      <c r="O2182" s="121"/>
      <c r="P2182" s="121"/>
      <c r="Q2182" s="150"/>
      <c r="R2182" s="150"/>
      <c r="S2182" s="121"/>
      <c r="T2182" s="121"/>
      <c r="U2182" s="121"/>
      <c r="V2182" s="121"/>
      <c r="W2182" s="121"/>
      <c r="X2182" s="121"/>
      <c r="Y2182" s="121"/>
    </row>
    <row r="2183" ht="15.75" customHeight="1">
      <c r="A2183" s="118"/>
      <c r="B2183" s="119"/>
      <c r="C2183" s="148"/>
      <c r="D2183" s="149"/>
      <c r="E2183" s="120"/>
      <c r="F2183" s="120"/>
      <c r="G2183" s="120"/>
      <c r="H2183" s="121"/>
      <c r="I2183" s="121"/>
      <c r="J2183" s="150"/>
      <c r="K2183" s="150"/>
      <c r="L2183" s="121"/>
      <c r="M2183" s="121"/>
      <c r="N2183" s="121"/>
      <c r="O2183" s="121"/>
      <c r="P2183" s="121"/>
      <c r="Q2183" s="150"/>
      <c r="R2183" s="150"/>
      <c r="S2183" s="121"/>
      <c r="T2183" s="121"/>
      <c r="U2183" s="121"/>
      <c r="V2183" s="121"/>
      <c r="W2183" s="121"/>
      <c r="X2183" s="121"/>
      <c r="Y2183" s="121"/>
    </row>
    <row r="2184" ht="15.75" customHeight="1">
      <c r="A2184" s="118"/>
      <c r="B2184" s="119"/>
      <c r="C2184" s="148"/>
      <c r="D2184" s="149"/>
      <c r="E2184" s="120"/>
      <c r="F2184" s="120"/>
      <c r="G2184" s="120"/>
      <c r="H2184" s="121"/>
      <c r="I2184" s="121"/>
      <c r="J2184" s="150"/>
      <c r="K2184" s="150"/>
      <c r="L2184" s="121"/>
      <c r="M2184" s="121"/>
      <c r="N2184" s="121"/>
      <c r="O2184" s="121"/>
      <c r="P2184" s="121"/>
      <c r="Q2184" s="150"/>
      <c r="R2184" s="150"/>
      <c r="S2184" s="121"/>
      <c r="T2184" s="121"/>
      <c r="U2184" s="121"/>
      <c r="V2184" s="121"/>
      <c r="W2184" s="121"/>
      <c r="X2184" s="121"/>
      <c r="Y2184" s="121"/>
    </row>
    <row r="2185" ht="15.75" customHeight="1">
      <c r="A2185" s="118"/>
      <c r="B2185" s="119"/>
      <c r="C2185" s="148"/>
      <c r="D2185" s="149"/>
      <c r="E2185" s="120"/>
      <c r="F2185" s="120"/>
      <c r="G2185" s="120"/>
      <c r="H2185" s="121"/>
      <c r="I2185" s="121"/>
      <c r="J2185" s="150"/>
      <c r="K2185" s="150"/>
      <c r="L2185" s="121"/>
      <c r="M2185" s="121"/>
      <c r="N2185" s="121"/>
      <c r="O2185" s="121"/>
      <c r="P2185" s="121"/>
      <c r="Q2185" s="150"/>
      <c r="R2185" s="150"/>
      <c r="S2185" s="121"/>
      <c r="T2185" s="121"/>
      <c r="U2185" s="121"/>
      <c r="V2185" s="121"/>
      <c r="W2185" s="121"/>
      <c r="X2185" s="121"/>
      <c r="Y2185" s="121"/>
    </row>
    <row r="2186" ht="15.75" customHeight="1">
      <c r="A2186" s="118"/>
      <c r="B2186" s="119"/>
      <c r="C2186" s="148"/>
      <c r="D2186" s="149"/>
      <c r="E2186" s="120"/>
      <c r="F2186" s="120"/>
      <c r="G2186" s="120"/>
      <c r="H2186" s="121"/>
      <c r="I2186" s="121"/>
      <c r="J2186" s="150"/>
      <c r="K2186" s="150"/>
      <c r="L2186" s="121"/>
      <c r="M2186" s="121"/>
      <c r="N2186" s="121"/>
      <c r="O2186" s="121"/>
      <c r="P2186" s="121"/>
      <c r="Q2186" s="150"/>
      <c r="R2186" s="150"/>
      <c r="S2186" s="121"/>
      <c r="T2186" s="121"/>
      <c r="U2186" s="121"/>
      <c r="V2186" s="121"/>
      <c r="W2186" s="121"/>
      <c r="X2186" s="121"/>
      <c r="Y2186" s="121"/>
    </row>
    <row r="2187" ht="15.75" customHeight="1">
      <c r="A2187" s="118"/>
      <c r="B2187" s="119"/>
      <c r="C2187" s="148"/>
      <c r="D2187" s="149"/>
      <c r="E2187" s="120"/>
      <c r="F2187" s="120"/>
      <c r="G2187" s="120"/>
      <c r="H2187" s="121"/>
      <c r="I2187" s="121"/>
      <c r="J2187" s="150"/>
      <c r="K2187" s="150"/>
      <c r="L2187" s="121"/>
      <c r="M2187" s="121"/>
      <c r="N2187" s="121"/>
      <c r="O2187" s="121"/>
      <c r="P2187" s="121"/>
      <c r="Q2187" s="150"/>
      <c r="R2187" s="150"/>
      <c r="S2187" s="121"/>
      <c r="T2187" s="121"/>
      <c r="U2187" s="121"/>
      <c r="V2187" s="121"/>
      <c r="W2187" s="121"/>
      <c r="X2187" s="121"/>
      <c r="Y2187" s="121"/>
    </row>
    <row r="2188" ht="15.75" customHeight="1">
      <c r="A2188" s="118"/>
      <c r="B2188" s="119"/>
      <c r="C2188" s="148"/>
      <c r="D2188" s="149"/>
      <c r="E2188" s="120"/>
      <c r="F2188" s="120"/>
      <c r="G2188" s="120"/>
      <c r="H2188" s="121"/>
      <c r="I2188" s="121"/>
      <c r="J2188" s="150"/>
      <c r="K2188" s="150"/>
      <c r="L2188" s="121"/>
      <c r="M2188" s="121"/>
      <c r="N2188" s="121"/>
      <c r="O2188" s="121"/>
      <c r="P2188" s="121"/>
      <c r="Q2188" s="150"/>
      <c r="R2188" s="150"/>
      <c r="S2188" s="121"/>
      <c r="T2188" s="121"/>
      <c r="U2188" s="121"/>
      <c r="V2188" s="121"/>
      <c r="W2188" s="121"/>
      <c r="X2188" s="121"/>
      <c r="Y2188" s="121"/>
    </row>
    <row r="2189" ht="15.75" customHeight="1">
      <c r="A2189" s="118"/>
      <c r="B2189" s="119"/>
      <c r="C2189" s="148"/>
      <c r="D2189" s="149"/>
      <c r="E2189" s="120"/>
      <c r="F2189" s="120"/>
      <c r="G2189" s="120"/>
      <c r="H2189" s="121"/>
      <c r="I2189" s="121"/>
      <c r="J2189" s="150"/>
      <c r="K2189" s="150"/>
      <c r="L2189" s="121"/>
      <c r="M2189" s="121"/>
      <c r="N2189" s="121"/>
      <c r="O2189" s="121"/>
      <c r="P2189" s="121"/>
      <c r="Q2189" s="150"/>
      <c r="R2189" s="150"/>
      <c r="S2189" s="121"/>
      <c r="T2189" s="121"/>
      <c r="U2189" s="121"/>
      <c r="V2189" s="121"/>
      <c r="W2189" s="121"/>
      <c r="X2189" s="121"/>
      <c r="Y2189" s="121"/>
    </row>
    <row r="2190" ht="15.75" customHeight="1">
      <c r="A2190" s="118"/>
      <c r="B2190" s="119"/>
      <c r="C2190" s="148"/>
      <c r="D2190" s="149"/>
      <c r="E2190" s="120"/>
      <c r="F2190" s="120"/>
      <c r="G2190" s="120"/>
      <c r="H2190" s="121"/>
      <c r="I2190" s="121"/>
      <c r="J2190" s="150"/>
      <c r="K2190" s="150"/>
      <c r="L2190" s="121"/>
      <c r="M2190" s="121"/>
      <c r="N2190" s="121"/>
      <c r="O2190" s="121"/>
      <c r="P2190" s="121"/>
      <c r="Q2190" s="150"/>
      <c r="R2190" s="150"/>
      <c r="S2190" s="121"/>
      <c r="T2190" s="121"/>
      <c r="U2190" s="121"/>
      <c r="V2190" s="121"/>
      <c r="W2190" s="121"/>
      <c r="X2190" s="121"/>
      <c r="Y2190" s="121"/>
    </row>
    <row r="2191" ht="15.75" customHeight="1">
      <c r="A2191" s="118"/>
      <c r="B2191" s="119"/>
      <c r="C2191" s="148"/>
      <c r="D2191" s="149"/>
      <c r="E2191" s="120"/>
      <c r="F2191" s="120"/>
      <c r="G2191" s="120"/>
      <c r="H2191" s="121"/>
      <c r="I2191" s="121"/>
      <c r="J2191" s="150"/>
      <c r="K2191" s="150"/>
      <c r="L2191" s="121"/>
      <c r="M2191" s="121"/>
      <c r="N2191" s="121"/>
      <c r="O2191" s="121"/>
      <c r="P2191" s="121"/>
      <c r="Q2191" s="150"/>
      <c r="R2191" s="150"/>
      <c r="S2191" s="121"/>
      <c r="T2191" s="121"/>
      <c r="U2191" s="121"/>
      <c r="V2191" s="121"/>
      <c r="W2191" s="121"/>
      <c r="X2191" s="121"/>
      <c r="Y2191" s="121"/>
    </row>
    <row r="2192" ht="15.75" customHeight="1">
      <c r="A2192" s="118"/>
      <c r="B2192" s="119"/>
      <c r="C2192" s="148"/>
      <c r="D2192" s="149"/>
      <c r="E2192" s="120"/>
      <c r="F2192" s="120"/>
      <c r="G2192" s="120"/>
      <c r="H2192" s="121"/>
      <c r="I2192" s="121"/>
      <c r="J2192" s="150"/>
      <c r="K2192" s="150"/>
      <c r="L2192" s="121"/>
      <c r="M2192" s="121"/>
      <c r="N2192" s="121"/>
      <c r="O2192" s="121"/>
      <c r="P2192" s="121"/>
      <c r="Q2192" s="150"/>
      <c r="R2192" s="150"/>
      <c r="S2192" s="121"/>
      <c r="T2192" s="121"/>
      <c r="U2192" s="121"/>
      <c r="V2192" s="121"/>
      <c r="W2192" s="121"/>
      <c r="X2192" s="121"/>
      <c r="Y2192" s="121"/>
    </row>
    <row r="2193" ht="15.75" customHeight="1">
      <c r="A2193" s="118"/>
      <c r="B2193" s="119"/>
      <c r="C2193" s="148"/>
      <c r="D2193" s="149"/>
      <c r="E2193" s="120"/>
      <c r="F2193" s="120"/>
      <c r="G2193" s="120"/>
      <c r="H2193" s="121"/>
      <c r="I2193" s="121"/>
      <c r="J2193" s="150"/>
      <c r="K2193" s="150"/>
      <c r="L2193" s="121"/>
      <c r="M2193" s="121"/>
      <c r="N2193" s="121"/>
      <c r="O2193" s="121"/>
      <c r="P2193" s="121"/>
      <c r="Q2193" s="150"/>
      <c r="R2193" s="150"/>
      <c r="S2193" s="121"/>
      <c r="T2193" s="121"/>
      <c r="U2193" s="121"/>
      <c r="V2193" s="121"/>
      <c r="W2193" s="121"/>
      <c r="X2193" s="121"/>
      <c r="Y2193" s="121"/>
    </row>
    <row r="2194" ht="15.75" customHeight="1">
      <c r="A2194" s="118"/>
      <c r="B2194" s="119"/>
      <c r="C2194" s="148"/>
      <c r="D2194" s="149"/>
      <c r="E2194" s="120"/>
      <c r="F2194" s="120"/>
      <c r="G2194" s="120"/>
      <c r="H2194" s="121"/>
      <c r="I2194" s="121"/>
      <c r="J2194" s="150"/>
      <c r="K2194" s="150"/>
      <c r="L2194" s="121"/>
      <c r="M2194" s="121"/>
      <c r="N2194" s="121"/>
      <c r="O2194" s="121"/>
      <c r="P2194" s="121"/>
      <c r="Q2194" s="150"/>
      <c r="R2194" s="150"/>
      <c r="S2194" s="121"/>
      <c r="T2194" s="121"/>
      <c r="U2194" s="121"/>
      <c r="V2194" s="121"/>
      <c r="W2194" s="121"/>
      <c r="X2194" s="121"/>
      <c r="Y2194" s="121"/>
    </row>
    <row r="2195" ht="15.75" customHeight="1">
      <c r="A2195" s="118"/>
      <c r="B2195" s="119"/>
      <c r="C2195" s="148"/>
      <c r="D2195" s="149"/>
      <c r="E2195" s="120"/>
      <c r="F2195" s="120"/>
      <c r="G2195" s="120"/>
      <c r="H2195" s="121"/>
      <c r="I2195" s="121"/>
      <c r="J2195" s="150"/>
      <c r="K2195" s="150"/>
      <c r="L2195" s="121"/>
      <c r="M2195" s="121"/>
      <c r="N2195" s="121"/>
      <c r="O2195" s="121"/>
      <c r="P2195" s="121"/>
      <c r="Q2195" s="150"/>
      <c r="R2195" s="150"/>
      <c r="S2195" s="121"/>
      <c r="T2195" s="121"/>
      <c r="U2195" s="121"/>
      <c r="V2195" s="121"/>
      <c r="W2195" s="121"/>
      <c r="X2195" s="121"/>
      <c r="Y2195" s="121"/>
    </row>
    <row r="2196" ht="15.75" customHeight="1">
      <c r="A2196" s="118"/>
      <c r="B2196" s="119"/>
      <c r="C2196" s="148"/>
      <c r="D2196" s="149"/>
      <c r="E2196" s="120"/>
      <c r="F2196" s="120"/>
      <c r="G2196" s="120"/>
      <c r="H2196" s="121"/>
      <c r="I2196" s="121"/>
      <c r="J2196" s="150"/>
      <c r="K2196" s="150"/>
      <c r="L2196" s="121"/>
      <c r="M2196" s="121"/>
      <c r="N2196" s="121"/>
      <c r="O2196" s="121"/>
      <c r="P2196" s="121"/>
      <c r="Q2196" s="150"/>
      <c r="R2196" s="150"/>
      <c r="S2196" s="121"/>
      <c r="T2196" s="121"/>
      <c r="U2196" s="121"/>
      <c r="V2196" s="121"/>
      <c r="W2196" s="121"/>
      <c r="X2196" s="121"/>
      <c r="Y2196" s="121"/>
    </row>
    <row r="2197" ht="15.75" customHeight="1">
      <c r="A2197" s="118"/>
      <c r="B2197" s="119"/>
      <c r="C2197" s="148"/>
      <c r="D2197" s="149"/>
      <c r="E2197" s="120"/>
      <c r="F2197" s="120"/>
      <c r="G2197" s="120"/>
      <c r="H2197" s="121"/>
      <c r="I2197" s="121"/>
      <c r="J2197" s="150"/>
      <c r="K2197" s="150"/>
      <c r="L2197" s="121"/>
      <c r="M2197" s="121"/>
      <c r="N2197" s="121"/>
      <c r="O2197" s="121"/>
      <c r="P2197" s="121"/>
      <c r="Q2197" s="150"/>
      <c r="R2197" s="150"/>
      <c r="S2197" s="121"/>
      <c r="T2197" s="121"/>
      <c r="U2197" s="121"/>
      <c r="V2197" s="121"/>
      <c r="W2197" s="121"/>
      <c r="X2197" s="121"/>
      <c r="Y2197" s="121"/>
    </row>
    <row r="2198" ht="15.75" customHeight="1">
      <c r="A2198" s="118"/>
      <c r="B2198" s="119"/>
      <c r="C2198" s="148"/>
      <c r="D2198" s="149"/>
      <c r="E2198" s="120"/>
      <c r="F2198" s="120"/>
      <c r="G2198" s="120"/>
      <c r="H2198" s="121"/>
      <c r="I2198" s="121"/>
      <c r="J2198" s="150"/>
      <c r="K2198" s="150"/>
      <c r="L2198" s="121"/>
      <c r="M2198" s="121"/>
      <c r="N2198" s="121"/>
      <c r="O2198" s="121"/>
      <c r="P2198" s="121"/>
      <c r="Q2198" s="150"/>
      <c r="R2198" s="150"/>
      <c r="S2198" s="121"/>
      <c r="T2198" s="121"/>
      <c r="U2198" s="121"/>
      <c r="V2198" s="121"/>
      <c r="W2198" s="121"/>
      <c r="X2198" s="121"/>
      <c r="Y2198" s="121"/>
    </row>
    <row r="2199" ht="15.75" customHeight="1">
      <c r="A2199" s="118"/>
      <c r="B2199" s="119"/>
      <c r="C2199" s="148"/>
      <c r="D2199" s="149"/>
      <c r="E2199" s="120"/>
      <c r="F2199" s="120"/>
      <c r="G2199" s="120"/>
      <c r="H2199" s="121"/>
      <c r="I2199" s="121"/>
      <c r="J2199" s="150"/>
      <c r="K2199" s="150"/>
      <c r="L2199" s="121"/>
      <c r="M2199" s="121"/>
      <c r="N2199" s="121"/>
      <c r="O2199" s="121"/>
      <c r="P2199" s="121"/>
      <c r="Q2199" s="150"/>
      <c r="R2199" s="150"/>
      <c r="S2199" s="121"/>
      <c r="T2199" s="121"/>
      <c r="U2199" s="121"/>
      <c r="V2199" s="121"/>
      <c r="W2199" s="121"/>
      <c r="X2199" s="121"/>
      <c r="Y2199" s="121"/>
    </row>
    <row r="2200" ht="15.75" customHeight="1">
      <c r="A2200" s="118"/>
      <c r="B2200" s="119"/>
      <c r="C2200" s="148"/>
      <c r="D2200" s="149"/>
      <c r="E2200" s="120"/>
      <c r="F2200" s="120"/>
      <c r="G2200" s="120"/>
      <c r="H2200" s="121"/>
      <c r="I2200" s="121"/>
      <c r="J2200" s="150"/>
      <c r="K2200" s="150"/>
      <c r="L2200" s="121"/>
      <c r="M2200" s="121"/>
      <c r="N2200" s="121"/>
      <c r="O2200" s="121"/>
      <c r="P2200" s="121"/>
      <c r="Q2200" s="150"/>
      <c r="R2200" s="150"/>
      <c r="S2200" s="121"/>
      <c r="T2200" s="121"/>
      <c r="U2200" s="121"/>
      <c r="V2200" s="121"/>
      <c r="W2200" s="121"/>
      <c r="X2200" s="121"/>
      <c r="Y2200" s="121"/>
    </row>
    <row r="2201" ht="15.75" customHeight="1">
      <c r="A2201" s="118"/>
      <c r="B2201" s="119"/>
      <c r="C2201" s="148"/>
      <c r="D2201" s="149"/>
      <c r="E2201" s="120"/>
      <c r="F2201" s="120"/>
      <c r="G2201" s="120"/>
      <c r="H2201" s="121"/>
      <c r="I2201" s="121"/>
      <c r="J2201" s="150"/>
      <c r="K2201" s="150"/>
      <c r="L2201" s="121"/>
      <c r="M2201" s="121"/>
      <c r="N2201" s="121"/>
      <c r="O2201" s="121"/>
      <c r="P2201" s="121"/>
      <c r="Q2201" s="150"/>
      <c r="R2201" s="150"/>
      <c r="S2201" s="121"/>
      <c r="T2201" s="121"/>
      <c r="U2201" s="121"/>
      <c r="V2201" s="121"/>
      <c r="W2201" s="121"/>
      <c r="X2201" s="121"/>
      <c r="Y2201" s="121"/>
    </row>
    <row r="2202" ht="15.75" customHeight="1">
      <c r="A2202" s="118"/>
      <c r="B2202" s="119"/>
      <c r="C2202" s="148"/>
      <c r="D2202" s="149"/>
      <c r="E2202" s="120"/>
      <c r="F2202" s="120"/>
      <c r="G2202" s="120"/>
      <c r="H2202" s="121"/>
      <c r="I2202" s="121"/>
      <c r="J2202" s="150"/>
      <c r="K2202" s="150"/>
      <c r="L2202" s="121"/>
      <c r="M2202" s="121"/>
      <c r="N2202" s="121"/>
      <c r="O2202" s="121"/>
      <c r="P2202" s="121"/>
      <c r="Q2202" s="150"/>
      <c r="R2202" s="150"/>
      <c r="S2202" s="121"/>
      <c r="T2202" s="121"/>
      <c r="U2202" s="121"/>
      <c r="V2202" s="121"/>
      <c r="W2202" s="121"/>
      <c r="X2202" s="121"/>
      <c r="Y2202" s="121"/>
    </row>
    <row r="2203" ht="15.75" customHeight="1">
      <c r="A2203" s="118"/>
      <c r="B2203" s="119"/>
      <c r="C2203" s="148"/>
      <c r="D2203" s="149"/>
      <c r="E2203" s="120"/>
      <c r="F2203" s="120"/>
      <c r="G2203" s="120"/>
      <c r="H2203" s="121"/>
      <c r="I2203" s="121"/>
      <c r="J2203" s="150"/>
      <c r="K2203" s="150"/>
      <c r="L2203" s="121"/>
      <c r="M2203" s="121"/>
      <c r="N2203" s="121"/>
      <c r="O2203" s="121"/>
      <c r="P2203" s="121"/>
      <c r="Q2203" s="150"/>
      <c r="R2203" s="150"/>
      <c r="S2203" s="121"/>
      <c r="T2203" s="121"/>
      <c r="U2203" s="121"/>
      <c r="V2203" s="121"/>
      <c r="W2203" s="121"/>
      <c r="X2203" s="121"/>
      <c r="Y2203" s="121"/>
    </row>
    <row r="2204" ht="15.75" customHeight="1">
      <c r="A2204" s="118"/>
      <c r="B2204" s="119"/>
      <c r="C2204" s="148"/>
      <c r="D2204" s="149"/>
      <c r="E2204" s="120"/>
      <c r="F2204" s="120"/>
      <c r="G2204" s="120"/>
      <c r="H2204" s="121"/>
      <c r="I2204" s="121"/>
      <c r="J2204" s="150"/>
      <c r="K2204" s="150"/>
      <c r="L2204" s="121"/>
      <c r="M2204" s="121"/>
      <c r="N2204" s="121"/>
      <c r="O2204" s="121"/>
      <c r="P2204" s="121"/>
      <c r="Q2204" s="150"/>
      <c r="R2204" s="150"/>
      <c r="S2204" s="121"/>
      <c r="T2204" s="121"/>
      <c r="U2204" s="121"/>
      <c r="V2204" s="121"/>
      <c r="W2204" s="121"/>
      <c r="X2204" s="121"/>
      <c r="Y2204" s="121"/>
    </row>
    <row r="2205" ht="15.75" customHeight="1">
      <c r="A2205" s="118"/>
      <c r="B2205" s="119"/>
      <c r="C2205" s="148"/>
      <c r="D2205" s="149"/>
      <c r="E2205" s="120"/>
      <c r="F2205" s="120"/>
      <c r="G2205" s="120"/>
      <c r="H2205" s="121"/>
      <c r="I2205" s="121"/>
      <c r="J2205" s="150"/>
      <c r="K2205" s="150"/>
      <c r="L2205" s="121"/>
      <c r="M2205" s="121"/>
      <c r="N2205" s="121"/>
      <c r="O2205" s="121"/>
      <c r="P2205" s="121"/>
      <c r="Q2205" s="150"/>
      <c r="R2205" s="150"/>
      <c r="S2205" s="121"/>
      <c r="T2205" s="121"/>
      <c r="U2205" s="121"/>
      <c r="V2205" s="121"/>
      <c r="W2205" s="121"/>
      <c r="X2205" s="121"/>
      <c r="Y2205" s="121"/>
    </row>
    <row r="2206" ht="15.75" customHeight="1">
      <c r="A2206" s="118"/>
      <c r="B2206" s="119"/>
      <c r="C2206" s="148"/>
      <c r="D2206" s="149"/>
      <c r="E2206" s="120"/>
      <c r="F2206" s="120"/>
      <c r="G2206" s="120"/>
      <c r="H2206" s="121"/>
      <c r="I2206" s="121"/>
      <c r="J2206" s="150"/>
      <c r="K2206" s="150"/>
      <c r="L2206" s="121"/>
      <c r="M2206" s="121"/>
      <c r="N2206" s="121"/>
      <c r="O2206" s="121"/>
      <c r="P2206" s="121"/>
      <c r="Q2206" s="150"/>
      <c r="R2206" s="150"/>
      <c r="S2206" s="121"/>
      <c r="T2206" s="121"/>
      <c r="U2206" s="121"/>
      <c r="V2206" s="121"/>
      <c r="W2206" s="121"/>
      <c r="X2206" s="121"/>
      <c r="Y2206" s="121"/>
    </row>
    <row r="2207" ht="15.75" customHeight="1">
      <c r="A2207" s="118"/>
      <c r="B2207" s="119"/>
      <c r="C2207" s="148"/>
      <c r="D2207" s="149"/>
      <c r="E2207" s="120"/>
      <c r="F2207" s="120"/>
      <c r="G2207" s="120"/>
      <c r="H2207" s="121"/>
      <c r="I2207" s="121"/>
      <c r="J2207" s="150"/>
      <c r="K2207" s="150"/>
      <c r="L2207" s="121"/>
      <c r="M2207" s="121"/>
      <c r="N2207" s="121"/>
      <c r="O2207" s="121"/>
      <c r="P2207" s="121"/>
      <c r="Q2207" s="150"/>
      <c r="R2207" s="150"/>
      <c r="S2207" s="121"/>
      <c r="T2207" s="121"/>
      <c r="U2207" s="121"/>
      <c r="V2207" s="121"/>
      <c r="W2207" s="121"/>
      <c r="X2207" s="121"/>
      <c r="Y2207" s="121"/>
    </row>
    <row r="2208" ht="15.75" customHeight="1">
      <c r="A2208" s="118"/>
      <c r="B2208" s="119"/>
      <c r="C2208" s="148"/>
      <c r="D2208" s="149"/>
      <c r="E2208" s="120"/>
      <c r="F2208" s="120"/>
      <c r="G2208" s="120"/>
      <c r="H2208" s="121"/>
      <c r="I2208" s="121"/>
      <c r="J2208" s="150"/>
      <c r="K2208" s="150"/>
      <c r="L2208" s="121"/>
      <c r="M2208" s="121"/>
      <c r="N2208" s="121"/>
      <c r="O2208" s="121"/>
      <c r="P2208" s="121"/>
      <c r="Q2208" s="150"/>
      <c r="R2208" s="150"/>
      <c r="S2208" s="121"/>
      <c r="T2208" s="121"/>
      <c r="U2208" s="121"/>
      <c r="V2208" s="121"/>
      <c r="W2208" s="121"/>
      <c r="X2208" s="121"/>
      <c r="Y2208" s="121"/>
    </row>
    <row r="2209" ht="15.75" customHeight="1">
      <c r="A2209" s="118"/>
      <c r="B2209" s="119"/>
      <c r="C2209" s="148"/>
      <c r="D2209" s="149"/>
      <c r="E2209" s="120"/>
      <c r="F2209" s="120"/>
      <c r="G2209" s="120"/>
      <c r="H2209" s="121"/>
      <c r="I2209" s="121"/>
      <c r="J2209" s="150"/>
      <c r="K2209" s="150"/>
      <c r="L2209" s="121"/>
      <c r="M2209" s="121"/>
      <c r="N2209" s="121"/>
      <c r="O2209" s="121"/>
      <c r="P2209" s="121"/>
      <c r="Q2209" s="150"/>
      <c r="R2209" s="150"/>
      <c r="S2209" s="121"/>
      <c r="T2209" s="121"/>
      <c r="U2209" s="121"/>
      <c r="V2209" s="121"/>
      <c r="W2209" s="121"/>
      <c r="X2209" s="121"/>
      <c r="Y2209" s="121"/>
    </row>
    <row r="2210" ht="15.75" customHeight="1">
      <c r="A2210" s="118"/>
      <c r="B2210" s="119"/>
      <c r="C2210" s="148"/>
      <c r="D2210" s="149"/>
      <c r="E2210" s="120"/>
      <c r="F2210" s="120"/>
      <c r="G2210" s="120"/>
      <c r="H2210" s="121"/>
      <c r="I2210" s="121"/>
      <c r="J2210" s="150"/>
      <c r="K2210" s="150"/>
      <c r="L2210" s="121"/>
      <c r="M2210" s="121"/>
      <c r="N2210" s="121"/>
      <c r="O2210" s="121"/>
      <c r="P2210" s="121"/>
      <c r="Q2210" s="150"/>
      <c r="R2210" s="150"/>
      <c r="S2210" s="121"/>
      <c r="T2210" s="121"/>
      <c r="U2210" s="121"/>
      <c r="V2210" s="121"/>
      <c r="W2210" s="121"/>
      <c r="X2210" s="121"/>
      <c r="Y2210" s="121"/>
    </row>
    <row r="2211" ht="15.75" customHeight="1">
      <c r="A2211" s="118"/>
      <c r="B2211" s="119"/>
      <c r="C2211" s="148"/>
      <c r="D2211" s="149"/>
      <c r="E2211" s="120"/>
      <c r="F2211" s="120"/>
      <c r="G2211" s="120"/>
      <c r="H2211" s="121"/>
      <c r="I2211" s="121"/>
      <c r="J2211" s="150"/>
      <c r="K2211" s="150"/>
      <c r="L2211" s="121"/>
      <c r="M2211" s="121"/>
      <c r="N2211" s="121"/>
      <c r="O2211" s="121"/>
      <c r="P2211" s="121"/>
      <c r="Q2211" s="150"/>
      <c r="R2211" s="150"/>
      <c r="S2211" s="121"/>
      <c r="T2211" s="121"/>
      <c r="U2211" s="121"/>
      <c r="V2211" s="121"/>
      <c r="W2211" s="121"/>
      <c r="X2211" s="121"/>
      <c r="Y2211" s="121"/>
    </row>
    <row r="2212" ht="15.75" customHeight="1">
      <c r="A2212" s="118"/>
      <c r="B2212" s="119"/>
      <c r="C2212" s="148"/>
      <c r="D2212" s="149"/>
      <c r="E2212" s="120"/>
      <c r="F2212" s="120"/>
      <c r="G2212" s="120"/>
      <c r="H2212" s="121"/>
      <c r="I2212" s="121"/>
      <c r="J2212" s="150"/>
      <c r="K2212" s="150"/>
      <c r="L2212" s="121"/>
      <c r="M2212" s="121"/>
      <c r="N2212" s="121"/>
      <c r="O2212" s="121"/>
      <c r="P2212" s="121"/>
      <c r="Q2212" s="150"/>
      <c r="R2212" s="150"/>
      <c r="S2212" s="121"/>
      <c r="T2212" s="121"/>
      <c r="U2212" s="121"/>
      <c r="V2212" s="121"/>
      <c r="W2212" s="121"/>
      <c r="X2212" s="121"/>
      <c r="Y2212" s="121"/>
    </row>
    <row r="2213" ht="15.75" customHeight="1">
      <c r="A2213" s="118"/>
      <c r="B2213" s="119"/>
      <c r="C2213" s="148"/>
      <c r="D2213" s="149"/>
      <c r="E2213" s="120"/>
      <c r="F2213" s="120"/>
      <c r="G2213" s="120"/>
      <c r="H2213" s="121"/>
      <c r="I2213" s="121"/>
      <c r="J2213" s="150"/>
      <c r="K2213" s="150"/>
      <c r="L2213" s="121"/>
      <c r="M2213" s="121"/>
      <c r="N2213" s="121"/>
      <c r="O2213" s="121"/>
      <c r="P2213" s="121"/>
      <c r="Q2213" s="150"/>
      <c r="R2213" s="150"/>
      <c r="S2213" s="121"/>
      <c r="T2213" s="121"/>
      <c r="U2213" s="121"/>
      <c r="V2213" s="121"/>
      <c r="W2213" s="121"/>
      <c r="X2213" s="121"/>
      <c r="Y2213" s="121"/>
    </row>
    <row r="2214" ht="15.75" customHeight="1">
      <c r="A2214" s="118"/>
      <c r="B2214" s="119"/>
      <c r="C2214" s="148"/>
      <c r="D2214" s="149"/>
      <c r="E2214" s="120"/>
      <c r="F2214" s="120"/>
      <c r="G2214" s="120"/>
      <c r="H2214" s="121"/>
      <c r="I2214" s="121"/>
      <c r="J2214" s="150"/>
      <c r="K2214" s="150"/>
      <c r="L2214" s="121"/>
      <c r="M2214" s="121"/>
      <c r="N2214" s="121"/>
      <c r="O2214" s="121"/>
      <c r="P2214" s="121"/>
      <c r="Q2214" s="150"/>
      <c r="R2214" s="150"/>
      <c r="S2214" s="121"/>
      <c r="T2214" s="121"/>
      <c r="U2214" s="121"/>
      <c r="V2214" s="121"/>
      <c r="W2214" s="121"/>
      <c r="X2214" s="121"/>
      <c r="Y2214" s="121"/>
    </row>
    <row r="2215" ht="15.75" customHeight="1">
      <c r="A2215" s="118"/>
      <c r="B2215" s="119"/>
      <c r="C2215" s="148"/>
      <c r="D2215" s="149"/>
      <c r="E2215" s="120"/>
      <c r="F2215" s="120"/>
      <c r="G2215" s="120"/>
      <c r="H2215" s="121"/>
      <c r="I2215" s="121"/>
      <c r="J2215" s="150"/>
      <c r="K2215" s="150"/>
      <c r="L2215" s="121"/>
      <c r="M2215" s="121"/>
      <c r="N2215" s="121"/>
      <c r="O2215" s="121"/>
      <c r="P2215" s="121"/>
      <c r="Q2215" s="150"/>
      <c r="R2215" s="150"/>
      <c r="S2215" s="121"/>
      <c r="T2215" s="121"/>
      <c r="U2215" s="121"/>
      <c r="V2215" s="121"/>
      <c r="W2215" s="121"/>
      <c r="X2215" s="121"/>
      <c r="Y2215" s="121"/>
    </row>
    <row r="2216" ht="15.75" customHeight="1">
      <c r="A2216" s="118"/>
      <c r="B2216" s="119"/>
      <c r="C2216" s="148"/>
      <c r="D2216" s="149"/>
      <c r="E2216" s="120"/>
      <c r="F2216" s="120"/>
      <c r="G2216" s="120"/>
      <c r="H2216" s="121"/>
      <c r="I2216" s="121"/>
      <c r="J2216" s="150"/>
      <c r="K2216" s="150"/>
      <c r="L2216" s="121"/>
      <c r="M2216" s="121"/>
      <c r="N2216" s="121"/>
      <c r="O2216" s="121"/>
      <c r="P2216" s="121"/>
      <c r="Q2216" s="150"/>
      <c r="R2216" s="150"/>
      <c r="S2216" s="121"/>
      <c r="T2216" s="121"/>
      <c r="U2216" s="121"/>
      <c r="V2216" s="121"/>
      <c r="W2216" s="121"/>
      <c r="X2216" s="121"/>
      <c r="Y2216" s="121"/>
    </row>
    <row r="2217" ht="15.75" customHeight="1">
      <c r="A2217" s="118"/>
      <c r="B2217" s="119"/>
      <c r="C2217" s="148"/>
      <c r="D2217" s="149"/>
      <c r="E2217" s="120"/>
      <c r="F2217" s="120"/>
      <c r="G2217" s="120"/>
      <c r="H2217" s="121"/>
      <c r="I2217" s="121"/>
      <c r="J2217" s="150"/>
      <c r="K2217" s="150"/>
      <c r="L2217" s="121"/>
      <c r="M2217" s="121"/>
      <c r="N2217" s="121"/>
      <c r="O2217" s="121"/>
      <c r="P2217" s="121"/>
      <c r="Q2217" s="150"/>
      <c r="R2217" s="150"/>
      <c r="S2217" s="121"/>
      <c r="T2217" s="121"/>
      <c r="U2217" s="121"/>
      <c r="V2217" s="121"/>
      <c r="W2217" s="121"/>
      <c r="X2217" s="121"/>
      <c r="Y2217" s="121"/>
    </row>
    <row r="2218" ht="15.75" customHeight="1">
      <c r="A2218" s="118"/>
      <c r="B2218" s="119"/>
      <c r="C2218" s="148"/>
      <c r="D2218" s="149"/>
      <c r="E2218" s="120"/>
      <c r="F2218" s="120"/>
      <c r="G2218" s="120"/>
      <c r="H2218" s="121"/>
      <c r="I2218" s="121"/>
      <c r="J2218" s="150"/>
      <c r="K2218" s="150"/>
      <c r="L2218" s="121"/>
      <c r="M2218" s="121"/>
      <c r="N2218" s="121"/>
      <c r="O2218" s="121"/>
      <c r="P2218" s="121"/>
      <c r="Q2218" s="150"/>
      <c r="R2218" s="150"/>
      <c r="S2218" s="121"/>
      <c r="T2218" s="121"/>
      <c r="U2218" s="121"/>
      <c r="V2218" s="121"/>
      <c r="W2218" s="121"/>
      <c r="X2218" s="121"/>
      <c r="Y2218" s="121"/>
    </row>
    <row r="2219" ht="15.75" customHeight="1">
      <c r="A2219" s="118"/>
      <c r="B2219" s="119"/>
      <c r="C2219" s="148"/>
      <c r="D2219" s="149"/>
      <c r="E2219" s="120"/>
      <c r="F2219" s="120"/>
      <c r="G2219" s="120"/>
      <c r="H2219" s="121"/>
      <c r="I2219" s="121"/>
      <c r="J2219" s="150"/>
      <c r="K2219" s="150"/>
      <c r="L2219" s="121"/>
      <c r="M2219" s="121"/>
      <c r="N2219" s="121"/>
      <c r="O2219" s="121"/>
      <c r="P2219" s="121"/>
      <c r="Q2219" s="150"/>
      <c r="R2219" s="150"/>
      <c r="S2219" s="121"/>
      <c r="T2219" s="121"/>
      <c r="U2219" s="121"/>
      <c r="V2219" s="121"/>
      <c r="W2219" s="121"/>
      <c r="X2219" s="121"/>
      <c r="Y2219" s="121"/>
    </row>
    <row r="2220" ht="15.75" customHeight="1">
      <c r="A2220" s="118"/>
      <c r="B2220" s="119"/>
      <c r="C2220" s="148"/>
      <c r="D2220" s="149"/>
      <c r="E2220" s="120"/>
      <c r="F2220" s="120"/>
      <c r="G2220" s="120"/>
      <c r="H2220" s="121"/>
      <c r="I2220" s="121"/>
      <c r="J2220" s="150"/>
      <c r="K2220" s="150"/>
      <c r="L2220" s="121"/>
      <c r="M2220" s="121"/>
      <c r="N2220" s="121"/>
      <c r="O2220" s="121"/>
      <c r="P2220" s="121"/>
      <c r="Q2220" s="150"/>
      <c r="R2220" s="150"/>
      <c r="S2220" s="121"/>
      <c r="T2220" s="121"/>
      <c r="U2220" s="121"/>
      <c r="V2220" s="121"/>
      <c r="W2220" s="121"/>
      <c r="X2220" s="121"/>
      <c r="Y2220" s="121"/>
    </row>
    <row r="2221" ht="15.75" customHeight="1">
      <c r="A2221" s="118"/>
      <c r="B2221" s="119"/>
      <c r="C2221" s="148"/>
      <c r="D2221" s="149"/>
      <c r="E2221" s="120"/>
      <c r="F2221" s="120"/>
      <c r="G2221" s="120"/>
      <c r="H2221" s="121"/>
      <c r="I2221" s="121"/>
      <c r="J2221" s="150"/>
      <c r="K2221" s="150"/>
      <c r="L2221" s="121"/>
      <c r="M2221" s="121"/>
      <c r="N2221" s="121"/>
      <c r="O2221" s="121"/>
      <c r="P2221" s="121"/>
      <c r="Q2221" s="150"/>
      <c r="R2221" s="150"/>
      <c r="S2221" s="121"/>
      <c r="T2221" s="121"/>
      <c r="U2221" s="121"/>
      <c r="V2221" s="121"/>
      <c r="W2221" s="121"/>
      <c r="X2221" s="121"/>
      <c r="Y2221" s="121"/>
    </row>
    <row r="2222" ht="15.75" customHeight="1">
      <c r="A2222" s="118"/>
      <c r="B2222" s="119"/>
      <c r="C2222" s="148"/>
      <c r="D2222" s="149"/>
      <c r="E2222" s="120"/>
      <c r="F2222" s="120"/>
      <c r="G2222" s="120"/>
      <c r="H2222" s="121"/>
      <c r="I2222" s="121"/>
      <c r="J2222" s="150"/>
      <c r="K2222" s="150"/>
      <c r="L2222" s="121"/>
      <c r="M2222" s="121"/>
      <c r="N2222" s="121"/>
      <c r="O2222" s="121"/>
      <c r="P2222" s="121"/>
      <c r="Q2222" s="150"/>
      <c r="R2222" s="150"/>
      <c r="S2222" s="121"/>
      <c r="T2222" s="121"/>
      <c r="U2222" s="121"/>
      <c r="V2222" s="121"/>
      <c r="W2222" s="121"/>
      <c r="X2222" s="121"/>
      <c r="Y2222" s="121"/>
    </row>
    <row r="2223" ht="15.75" customHeight="1">
      <c r="A2223" s="118"/>
      <c r="B2223" s="119"/>
      <c r="C2223" s="148"/>
      <c r="D2223" s="149"/>
      <c r="E2223" s="120"/>
      <c r="F2223" s="120"/>
      <c r="G2223" s="120"/>
      <c r="H2223" s="121"/>
      <c r="I2223" s="121"/>
      <c r="J2223" s="150"/>
      <c r="K2223" s="150"/>
      <c r="L2223" s="121"/>
      <c r="M2223" s="121"/>
      <c r="N2223" s="121"/>
      <c r="O2223" s="121"/>
      <c r="P2223" s="121"/>
      <c r="Q2223" s="150"/>
      <c r="R2223" s="150"/>
      <c r="S2223" s="121"/>
      <c r="T2223" s="121"/>
      <c r="U2223" s="121"/>
      <c r="V2223" s="121"/>
      <c r="W2223" s="121"/>
      <c r="X2223" s="121"/>
      <c r="Y2223" s="121"/>
    </row>
    <row r="2224" ht="15.75" customHeight="1">
      <c r="A2224" s="118"/>
      <c r="B2224" s="119"/>
      <c r="C2224" s="148"/>
      <c r="D2224" s="149"/>
      <c r="E2224" s="120"/>
      <c r="F2224" s="120"/>
      <c r="G2224" s="120"/>
      <c r="H2224" s="121"/>
      <c r="I2224" s="121"/>
      <c r="J2224" s="150"/>
      <c r="K2224" s="150"/>
      <c r="L2224" s="121"/>
      <c r="M2224" s="121"/>
      <c r="N2224" s="121"/>
      <c r="O2224" s="121"/>
      <c r="P2224" s="121"/>
      <c r="Q2224" s="150"/>
      <c r="R2224" s="150"/>
      <c r="S2224" s="121"/>
      <c r="T2224" s="121"/>
      <c r="U2224" s="121"/>
      <c r="V2224" s="121"/>
      <c r="W2224" s="121"/>
      <c r="X2224" s="121"/>
      <c r="Y2224" s="121"/>
    </row>
    <row r="2225" ht="15.75" customHeight="1">
      <c r="A2225" s="118"/>
      <c r="B2225" s="119"/>
      <c r="C2225" s="148"/>
      <c r="D2225" s="149"/>
      <c r="E2225" s="120"/>
      <c r="F2225" s="120"/>
      <c r="G2225" s="120"/>
      <c r="H2225" s="121"/>
      <c r="I2225" s="121"/>
      <c r="J2225" s="150"/>
      <c r="K2225" s="150"/>
      <c r="L2225" s="121"/>
      <c r="M2225" s="121"/>
      <c r="N2225" s="121"/>
      <c r="O2225" s="121"/>
      <c r="P2225" s="121"/>
      <c r="Q2225" s="150"/>
      <c r="R2225" s="150"/>
      <c r="S2225" s="121"/>
      <c r="T2225" s="121"/>
      <c r="U2225" s="121"/>
      <c r="V2225" s="121"/>
      <c r="W2225" s="121"/>
      <c r="X2225" s="121"/>
      <c r="Y2225" s="121"/>
    </row>
    <row r="2226" ht="15.75" customHeight="1">
      <c r="A2226" s="118"/>
      <c r="B2226" s="119"/>
      <c r="C2226" s="148"/>
      <c r="D2226" s="149"/>
      <c r="E2226" s="120"/>
      <c r="F2226" s="120"/>
      <c r="G2226" s="120"/>
      <c r="H2226" s="121"/>
      <c r="I2226" s="121"/>
      <c r="J2226" s="150"/>
      <c r="K2226" s="150"/>
      <c r="L2226" s="121"/>
      <c r="M2226" s="121"/>
      <c r="N2226" s="121"/>
      <c r="O2226" s="121"/>
      <c r="P2226" s="121"/>
      <c r="Q2226" s="150"/>
      <c r="R2226" s="150"/>
      <c r="S2226" s="121"/>
      <c r="T2226" s="121"/>
      <c r="U2226" s="121"/>
      <c r="V2226" s="121"/>
      <c r="W2226" s="121"/>
      <c r="X2226" s="121"/>
      <c r="Y2226" s="121"/>
    </row>
    <row r="2227" ht="15.75" customHeight="1">
      <c r="A2227" s="118"/>
      <c r="B2227" s="119"/>
      <c r="C2227" s="148"/>
      <c r="D2227" s="149"/>
      <c r="E2227" s="120"/>
      <c r="F2227" s="120"/>
      <c r="G2227" s="120"/>
      <c r="H2227" s="121"/>
      <c r="I2227" s="121"/>
      <c r="J2227" s="150"/>
      <c r="K2227" s="150"/>
      <c r="L2227" s="121"/>
      <c r="M2227" s="121"/>
      <c r="N2227" s="121"/>
      <c r="O2227" s="121"/>
      <c r="P2227" s="121"/>
      <c r="Q2227" s="150"/>
      <c r="R2227" s="150"/>
      <c r="S2227" s="121"/>
      <c r="T2227" s="121"/>
      <c r="U2227" s="121"/>
      <c r="V2227" s="121"/>
      <c r="W2227" s="121"/>
      <c r="X2227" s="121"/>
      <c r="Y2227" s="121"/>
    </row>
    <row r="2228" ht="15.75" customHeight="1">
      <c r="A2228" s="118"/>
      <c r="B2228" s="119"/>
      <c r="C2228" s="148"/>
      <c r="D2228" s="149"/>
      <c r="E2228" s="120"/>
      <c r="F2228" s="120"/>
      <c r="G2228" s="120"/>
      <c r="H2228" s="121"/>
      <c r="I2228" s="121"/>
      <c r="J2228" s="150"/>
      <c r="K2228" s="150"/>
      <c r="L2228" s="121"/>
      <c r="M2228" s="121"/>
      <c r="N2228" s="121"/>
      <c r="O2228" s="121"/>
      <c r="P2228" s="121"/>
      <c r="Q2228" s="150"/>
      <c r="R2228" s="150"/>
      <c r="S2228" s="121"/>
      <c r="T2228" s="121"/>
      <c r="U2228" s="121"/>
      <c r="V2228" s="121"/>
      <c r="W2228" s="121"/>
      <c r="X2228" s="121"/>
      <c r="Y2228" s="121"/>
    </row>
    <row r="2229" ht="15.75" customHeight="1">
      <c r="A2229" s="118"/>
      <c r="B2229" s="119"/>
      <c r="C2229" s="148"/>
      <c r="D2229" s="149"/>
      <c r="E2229" s="120"/>
      <c r="F2229" s="120"/>
      <c r="G2229" s="120"/>
      <c r="H2229" s="121"/>
      <c r="I2229" s="121"/>
      <c r="J2229" s="150"/>
      <c r="K2229" s="150"/>
      <c r="L2229" s="121"/>
      <c r="M2229" s="121"/>
      <c r="N2229" s="121"/>
      <c r="O2229" s="121"/>
      <c r="P2229" s="121"/>
      <c r="Q2229" s="150"/>
      <c r="R2229" s="150"/>
      <c r="S2229" s="121"/>
      <c r="T2229" s="121"/>
      <c r="U2229" s="121"/>
      <c r="V2229" s="121"/>
      <c r="W2229" s="121"/>
      <c r="X2229" s="121"/>
      <c r="Y2229" s="121"/>
    </row>
    <row r="2230" ht="15.75" customHeight="1">
      <c r="A2230" s="118"/>
      <c r="B2230" s="119"/>
      <c r="C2230" s="148"/>
      <c r="D2230" s="149"/>
      <c r="E2230" s="120"/>
      <c r="F2230" s="120"/>
      <c r="G2230" s="120"/>
      <c r="H2230" s="121"/>
      <c r="I2230" s="121"/>
      <c r="J2230" s="150"/>
      <c r="K2230" s="150"/>
      <c r="L2230" s="121"/>
      <c r="M2230" s="121"/>
      <c r="N2230" s="121"/>
      <c r="O2230" s="121"/>
      <c r="P2230" s="121"/>
      <c r="Q2230" s="150"/>
      <c r="R2230" s="150"/>
      <c r="S2230" s="121"/>
      <c r="T2230" s="121"/>
      <c r="U2230" s="121"/>
      <c r="V2230" s="121"/>
      <c r="W2230" s="121"/>
      <c r="X2230" s="121"/>
      <c r="Y2230" s="121"/>
    </row>
    <row r="2231" ht="15.75" customHeight="1">
      <c r="A2231" s="118"/>
      <c r="B2231" s="119"/>
      <c r="C2231" s="148"/>
      <c r="D2231" s="149"/>
      <c r="E2231" s="120"/>
      <c r="F2231" s="120"/>
      <c r="G2231" s="120"/>
      <c r="H2231" s="121"/>
      <c r="I2231" s="121"/>
      <c r="J2231" s="150"/>
      <c r="K2231" s="150"/>
      <c r="L2231" s="121"/>
      <c r="M2231" s="121"/>
      <c r="N2231" s="121"/>
      <c r="O2231" s="121"/>
      <c r="P2231" s="121"/>
      <c r="Q2231" s="150"/>
      <c r="R2231" s="150"/>
      <c r="S2231" s="121"/>
      <c r="T2231" s="121"/>
      <c r="U2231" s="121"/>
      <c r="V2231" s="121"/>
      <c r="W2231" s="121"/>
      <c r="X2231" s="121"/>
      <c r="Y2231" s="121"/>
    </row>
    <row r="2232" ht="15.75" customHeight="1">
      <c r="A2232" s="118"/>
      <c r="B2232" s="119"/>
      <c r="C2232" s="143"/>
      <c r="D2232" s="149"/>
      <c r="E2232" s="120"/>
      <c r="F2232" s="120"/>
      <c r="G2232" s="120"/>
      <c r="H2232" s="121"/>
      <c r="I2232" s="121"/>
      <c r="J2232" s="121"/>
      <c r="K2232" s="150"/>
      <c r="L2232" s="121"/>
      <c r="M2232" s="121"/>
      <c r="N2232" s="121"/>
      <c r="O2232" s="121"/>
      <c r="P2232" s="121"/>
      <c r="Q2232" s="121"/>
      <c r="R2232" s="150"/>
      <c r="S2232" s="121"/>
      <c r="T2232" s="121"/>
      <c r="U2232" s="121"/>
      <c r="V2232" s="121"/>
      <c r="W2232" s="121"/>
      <c r="X2232" s="121"/>
      <c r="Y2232" s="121"/>
    </row>
    <row r="2233" ht="15.75" customHeight="1">
      <c r="A2233" s="118"/>
      <c r="B2233" s="119"/>
      <c r="C2233" s="143"/>
      <c r="D2233" s="149"/>
      <c r="E2233" s="120"/>
      <c r="F2233" s="120"/>
      <c r="G2233" s="120"/>
      <c r="H2233" s="121"/>
      <c r="I2233" s="121"/>
      <c r="J2233" s="121"/>
      <c r="K2233" s="150"/>
      <c r="L2233" s="121"/>
      <c r="M2233" s="121"/>
      <c r="N2233" s="121"/>
      <c r="O2233" s="121"/>
      <c r="P2233" s="121"/>
      <c r="Q2233" s="121"/>
      <c r="R2233" s="150"/>
      <c r="S2233" s="121"/>
      <c r="T2233" s="121"/>
      <c r="U2233" s="121"/>
      <c r="V2233" s="121"/>
      <c r="W2233" s="121"/>
      <c r="X2233" s="121"/>
      <c r="Y2233" s="121"/>
    </row>
    <row r="2234" ht="15.75" customHeight="1">
      <c r="A2234" s="118"/>
      <c r="B2234" s="119"/>
      <c r="C2234" s="143"/>
      <c r="D2234" s="149"/>
      <c r="E2234" s="120"/>
      <c r="F2234" s="120"/>
      <c r="G2234" s="120"/>
      <c r="H2234" s="121"/>
      <c r="I2234" s="121"/>
      <c r="J2234" s="121"/>
      <c r="K2234" s="150"/>
      <c r="L2234" s="121"/>
      <c r="M2234" s="121"/>
      <c r="N2234" s="121"/>
      <c r="O2234" s="121"/>
      <c r="P2234" s="121"/>
      <c r="Q2234" s="121"/>
      <c r="R2234" s="150"/>
      <c r="S2234" s="121"/>
      <c r="T2234" s="121"/>
      <c r="U2234" s="121"/>
      <c r="V2234" s="121"/>
      <c r="W2234" s="121"/>
      <c r="X2234" s="121"/>
      <c r="Y2234" s="121"/>
    </row>
    <row r="2235" ht="15.75" customHeight="1">
      <c r="A2235" s="118"/>
      <c r="B2235" s="119"/>
      <c r="C2235" s="148"/>
      <c r="D2235" s="149"/>
      <c r="E2235" s="120"/>
      <c r="F2235" s="120"/>
      <c r="G2235" s="120"/>
      <c r="H2235" s="121"/>
      <c r="I2235" s="121"/>
      <c r="J2235" s="150"/>
      <c r="K2235" s="150"/>
      <c r="L2235" s="121"/>
      <c r="M2235" s="121"/>
      <c r="N2235" s="121"/>
      <c r="O2235" s="121"/>
      <c r="P2235" s="121"/>
      <c r="Q2235" s="150"/>
      <c r="R2235" s="150"/>
      <c r="S2235" s="121"/>
      <c r="T2235" s="121"/>
      <c r="U2235" s="121"/>
      <c r="V2235" s="121"/>
      <c r="W2235" s="121"/>
      <c r="X2235" s="121"/>
      <c r="Y2235" s="121"/>
    </row>
    <row r="2236" ht="15.75" customHeight="1">
      <c r="A2236" s="118"/>
      <c r="B2236" s="119"/>
      <c r="C2236" s="148"/>
      <c r="D2236" s="149"/>
      <c r="E2236" s="120"/>
      <c r="F2236" s="120"/>
      <c r="G2236" s="120"/>
      <c r="H2236" s="121"/>
      <c r="I2236" s="121"/>
      <c r="J2236" s="150"/>
      <c r="K2236" s="150"/>
      <c r="L2236" s="121"/>
      <c r="M2236" s="121"/>
      <c r="N2236" s="121"/>
      <c r="O2236" s="121"/>
      <c r="P2236" s="121"/>
      <c r="Q2236" s="150"/>
      <c r="R2236" s="150"/>
      <c r="S2236" s="121"/>
      <c r="T2236" s="121"/>
      <c r="U2236" s="121"/>
      <c r="V2236" s="121"/>
      <c r="W2236" s="121"/>
      <c r="X2236" s="121"/>
      <c r="Y2236" s="121"/>
    </row>
    <row r="2237" ht="15.75" customHeight="1">
      <c r="A2237" s="118"/>
      <c r="B2237" s="119"/>
      <c r="C2237" s="148"/>
      <c r="D2237" s="149"/>
      <c r="E2237" s="120"/>
      <c r="F2237" s="120"/>
      <c r="G2237" s="120"/>
      <c r="H2237" s="121"/>
      <c r="I2237" s="121"/>
      <c r="J2237" s="150"/>
      <c r="K2237" s="150"/>
      <c r="L2237" s="121"/>
      <c r="M2237" s="121"/>
      <c r="N2237" s="121"/>
      <c r="O2237" s="121"/>
      <c r="P2237" s="121"/>
      <c r="Q2237" s="150"/>
      <c r="R2237" s="150"/>
      <c r="S2237" s="121"/>
      <c r="T2237" s="121"/>
      <c r="U2237" s="121"/>
      <c r="V2237" s="121"/>
      <c r="W2237" s="121"/>
      <c r="X2237" s="121"/>
      <c r="Y2237" s="121"/>
    </row>
    <row r="2238" ht="15.75" customHeight="1">
      <c r="A2238" s="118"/>
      <c r="B2238" s="119"/>
      <c r="C2238" s="143"/>
      <c r="D2238" s="149"/>
      <c r="E2238" s="120"/>
      <c r="F2238" s="120"/>
      <c r="G2238" s="120"/>
      <c r="H2238" s="121"/>
      <c r="I2238" s="121"/>
      <c r="J2238" s="121"/>
      <c r="K2238" s="150"/>
      <c r="L2238" s="121"/>
      <c r="M2238" s="121"/>
      <c r="N2238" s="121"/>
      <c r="O2238" s="121"/>
      <c r="P2238" s="121"/>
      <c r="Q2238" s="121"/>
      <c r="R2238" s="150"/>
      <c r="S2238" s="121"/>
      <c r="T2238" s="121"/>
      <c r="U2238" s="121"/>
      <c r="V2238" s="121"/>
      <c r="W2238" s="121"/>
      <c r="X2238" s="121"/>
      <c r="Y2238" s="121"/>
    </row>
    <row r="2239" ht="15.75" customHeight="1">
      <c r="A2239" s="118"/>
      <c r="B2239" s="119"/>
      <c r="C2239" s="148"/>
      <c r="D2239" s="149"/>
      <c r="E2239" s="120"/>
      <c r="F2239" s="120"/>
      <c r="G2239" s="120"/>
      <c r="H2239" s="121"/>
      <c r="I2239" s="121"/>
      <c r="J2239" s="150"/>
      <c r="K2239" s="150"/>
      <c r="L2239" s="121"/>
      <c r="M2239" s="121"/>
      <c r="N2239" s="121"/>
      <c r="O2239" s="121"/>
      <c r="P2239" s="121"/>
      <c r="Q2239" s="150"/>
      <c r="R2239" s="150"/>
      <c r="S2239" s="121"/>
      <c r="T2239" s="121"/>
      <c r="U2239" s="121"/>
      <c r="V2239" s="121"/>
      <c r="W2239" s="121"/>
      <c r="X2239" s="121"/>
      <c r="Y2239" s="121"/>
    </row>
    <row r="2240" ht="15.75" customHeight="1">
      <c r="A2240" s="118"/>
      <c r="B2240" s="119"/>
      <c r="C2240" s="148"/>
      <c r="D2240" s="149"/>
      <c r="E2240" s="120"/>
      <c r="F2240" s="120"/>
      <c r="G2240" s="120"/>
      <c r="H2240" s="121"/>
      <c r="I2240" s="121"/>
      <c r="J2240" s="150"/>
      <c r="K2240" s="150"/>
      <c r="L2240" s="121"/>
      <c r="M2240" s="121"/>
      <c r="N2240" s="121"/>
      <c r="O2240" s="121"/>
      <c r="P2240" s="121"/>
      <c r="Q2240" s="150"/>
      <c r="R2240" s="150"/>
      <c r="S2240" s="121"/>
      <c r="T2240" s="121"/>
      <c r="U2240" s="121"/>
      <c r="V2240" s="121"/>
      <c r="W2240" s="121"/>
      <c r="X2240" s="121"/>
      <c r="Y2240" s="121"/>
    </row>
    <row r="2241" ht="15.75" customHeight="1">
      <c r="A2241" s="118"/>
      <c r="B2241" s="119"/>
      <c r="C2241" s="148"/>
      <c r="D2241" s="149"/>
      <c r="E2241" s="120"/>
      <c r="F2241" s="120"/>
      <c r="G2241" s="120"/>
      <c r="H2241" s="121"/>
      <c r="I2241" s="121"/>
      <c r="J2241" s="150"/>
      <c r="K2241" s="150"/>
      <c r="L2241" s="121"/>
      <c r="M2241" s="121"/>
      <c r="N2241" s="121"/>
      <c r="O2241" s="121"/>
      <c r="P2241" s="121"/>
      <c r="Q2241" s="150"/>
      <c r="R2241" s="150"/>
      <c r="S2241" s="121"/>
      <c r="T2241" s="121"/>
      <c r="U2241" s="121"/>
      <c r="V2241" s="121"/>
      <c r="W2241" s="121"/>
      <c r="X2241" s="121"/>
      <c r="Y2241" s="121"/>
    </row>
    <row r="2242" ht="15.75" customHeight="1">
      <c r="A2242" s="118"/>
      <c r="B2242" s="119"/>
      <c r="C2242" s="148"/>
      <c r="D2242" s="149"/>
      <c r="E2242" s="120"/>
      <c r="F2242" s="120"/>
      <c r="G2242" s="120"/>
      <c r="H2242" s="121"/>
      <c r="I2242" s="121"/>
      <c r="J2242" s="150"/>
      <c r="K2242" s="150"/>
      <c r="L2242" s="121"/>
      <c r="M2242" s="121"/>
      <c r="N2242" s="121"/>
      <c r="O2242" s="121"/>
      <c r="P2242" s="121"/>
      <c r="Q2242" s="150"/>
      <c r="R2242" s="150"/>
      <c r="S2242" s="121"/>
      <c r="T2242" s="121"/>
      <c r="U2242" s="121"/>
      <c r="V2242" s="121"/>
      <c r="W2242" s="121"/>
      <c r="X2242" s="121"/>
      <c r="Y2242" s="121"/>
    </row>
    <row r="2243" ht="15.75" customHeight="1">
      <c r="A2243" s="118"/>
      <c r="B2243" s="119"/>
      <c r="C2243" s="148"/>
      <c r="D2243" s="149"/>
      <c r="E2243" s="120"/>
      <c r="F2243" s="120"/>
      <c r="G2243" s="120"/>
      <c r="H2243" s="121"/>
      <c r="I2243" s="121"/>
      <c r="J2243" s="150"/>
      <c r="K2243" s="150"/>
      <c r="L2243" s="121"/>
      <c r="M2243" s="121"/>
      <c r="N2243" s="121"/>
      <c r="O2243" s="121"/>
      <c r="P2243" s="121"/>
      <c r="Q2243" s="150"/>
      <c r="R2243" s="150"/>
      <c r="S2243" s="121"/>
      <c r="T2243" s="121"/>
      <c r="U2243" s="121"/>
      <c r="V2243" s="121"/>
      <c r="W2243" s="121"/>
      <c r="X2243" s="121"/>
      <c r="Y2243" s="121"/>
    </row>
    <row r="2244" ht="15.75" customHeight="1">
      <c r="A2244" s="118"/>
      <c r="B2244" s="119"/>
      <c r="C2244" s="148"/>
      <c r="D2244" s="149"/>
      <c r="E2244" s="120"/>
      <c r="F2244" s="120"/>
      <c r="G2244" s="120"/>
      <c r="H2244" s="121"/>
      <c r="I2244" s="121"/>
      <c r="J2244" s="150"/>
      <c r="K2244" s="150"/>
      <c r="L2244" s="121"/>
      <c r="M2244" s="121"/>
      <c r="N2244" s="121"/>
      <c r="O2244" s="121"/>
      <c r="P2244" s="121"/>
      <c r="Q2244" s="150"/>
      <c r="R2244" s="150"/>
      <c r="S2244" s="121"/>
      <c r="T2244" s="121"/>
      <c r="U2244" s="121"/>
      <c r="V2244" s="121"/>
      <c r="W2244" s="121"/>
      <c r="X2244" s="121"/>
      <c r="Y2244" s="121"/>
    </row>
    <row r="2245" ht="15.75" customHeight="1">
      <c r="A2245" s="118"/>
      <c r="B2245" s="119"/>
      <c r="C2245" s="148"/>
      <c r="D2245" s="149"/>
      <c r="E2245" s="120"/>
      <c r="F2245" s="120"/>
      <c r="G2245" s="120"/>
      <c r="H2245" s="121"/>
      <c r="I2245" s="121"/>
      <c r="J2245" s="150"/>
      <c r="K2245" s="150"/>
      <c r="L2245" s="121"/>
      <c r="M2245" s="121"/>
      <c r="N2245" s="121"/>
      <c r="O2245" s="121"/>
      <c r="P2245" s="121"/>
      <c r="Q2245" s="150"/>
      <c r="R2245" s="150"/>
      <c r="S2245" s="121"/>
      <c r="T2245" s="121"/>
      <c r="U2245" s="121"/>
      <c r="V2245" s="121"/>
      <c r="W2245" s="121"/>
      <c r="X2245" s="121"/>
      <c r="Y2245" s="121"/>
    </row>
    <row r="2246" ht="15.75" customHeight="1">
      <c r="A2246" s="118"/>
      <c r="B2246" s="119"/>
      <c r="C2246" s="148"/>
      <c r="D2246" s="149"/>
      <c r="E2246" s="120"/>
      <c r="F2246" s="120"/>
      <c r="G2246" s="120"/>
      <c r="H2246" s="121"/>
      <c r="I2246" s="121"/>
      <c r="J2246" s="150"/>
      <c r="K2246" s="150"/>
      <c r="L2246" s="121"/>
      <c r="M2246" s="121"/>
      <c r="N2246" s="121"/>
      <c r="O2246" s="121"/>
      <c r="P2246" s="121"/>
      <c r="Q2246" s="150"/>
      <c r="R2246" s="150"/>
      <c r="S2246" s="121"/>
      <c r="T2246" s="121"/>
      <c r="U2246" s="121"/>
      <c r="V2246" s="121"/>
      <c r="W2246" s="121"/>
      <c r="X2246" s="121"/>
      <c r="Y2246" s="121"/>
    </row>
    <row r="2247" ht="15.75" customHeight="1">
      <c r="A2247" s="118"/>
      <c r="B2247" s="119"/>
      <c r="C2247" s="148"/>
      <c r="D2247" s="149"/>
      <c r="E2247" s="120"/>
      <c r="F2247" s="120"/>
      <c r="G2247" s="120"/>
      <c r="H2247" s="121"/>
      <c r="I2247" s="121"/>
      <c r="J2247" s="150"/>
      <c r="K2247" s="150"/>
      <c r="L2247" s="121"/>
      <c r="M2247" s="121"/>
      <c r="N2247" s="121"/>
      <c r="O2247" s="121"/>
      <c r="P2247" s="121"/>
      <c r="Q2247" s="150"/>
      <c r="R2247" s="150"/>
      <c r="S2247" s="121"/>
      <c r="T2247" s="121"/>
      <c r="U2247" s="121"/>
      <c r="V2247" s="121"/>
      <c r="W2247" s="121"/>
      <c r="X2247" s="121"/>
      <c r="Y2247" s="121"/>
    </row>
    <row r="2248" ht="15.75" customHeight="1">
      <c r="A2248" s="118"/>
      <c r="B2248" s="119"/>
      <c r="C2248" s="148"/>
      <c r="D2248" s="149"/>
      <c r="E2248" s="120"/>
      <c r="F2248" s="120"/>
      <c r="G2248" s="120"/>
      <c r="H2248" s="121"/>
      <c r="I2248" s="121"/>
      <c r="J2248" s="150"/>
      <c r="K2248" s="150"/>
      <c r="L2248" s="121"/>
      <c r="M2248" s="121"/>
      <c r="N2248" s="121"/>
      <c r="O2248" s="121"/>
      <c r="P2248" s="121"/>
      <c r="Q2248" s="150"/>
      <c r="R2248" s="150"/>
      <c r="S2248" s="121"/>
      <c r="T2248" s="121"/>
      <c r="U2248" s="121"/>
      <c r="V2248" s="121"/>
      <c r="W2248" s="121"/>
      <c r="X2248" s="121"/>
      <c r="Y2248" s="121"/>
    </row>
    <row r="2249" ht="15.75" customHeight="1">
      <c r="A2249" s="118"/>
      <c r="B2249" s="119"/>
      <c r="C2249" s="143"/>
      <c r="D2249" s="149"/>
      <c r="E2249" s="120"/>
      <c r="F2249" s="120"/>
      <c r="G2249" s="120"/>
      <c r="H2249" s="121"/>
      <c r="I2249" s="121"/>
      <c r="J2249" s="121"/>
      <c r="K2249" s="150"/>
      <c r="L2249" s="121"/>
      <c r="M2249" s="121"/>
      <c r="N2249" s="121"/>
      <c r="O2249" s="121"/>
      <c r="P2249" s="121"/>
      <c r="Q2249" s="121"/>
      <c r="R2249" s="150"/>
      <c r="S2249" s="121"/>
      <c r="T2249" s="121"/>
      <c r="U2249" s="121"/>
      <c r="V2249" s="121"/>
      <c r="W2249" s="121"/>
      <c r="X2249" s="121"/>
      <c r="Y2249" s="121"/>
    </row>
    <row r="2250" ht="15.75" customHeight="1">
      <c r="A2250" s="118"/>
      <c r="B2250" s="119"/>
      <c r="C2250" s="143"/>
      <c r="D2250" s="149"/>
      <c r="E2250" s="120"/>
      <c r="F2250" s="120"/>
      <c r="G2250" s="120"/>
      <c r="H2250" s="121"/>
      <c r="I2250" s="121"/>
      <c r="J2250" s="121"/>
      <c r="K2250" s="150"/>
      <c r="L2250" s="121"/>
      <c r="M2250" s="121"/>
      <c r="N2250" s="121"/>
      <c r="O2250" s="121"/>
      <c r="P2250" s="121"/>
      <c r="Q2250" s="121"/>
      <c r="R2250" s="150"/>
      <c r="S2250" s="121"/>
      <c r="T2250" s="121"/>
      <c r="U2250" s="121"/>
      <c r="V2250" s="121"/>
      <c r="W2250" s="121"/>
      <c r="X2250" s="121"/>
      <c r="Y2250" s="121"/>
    </row>
    <row r="2251" ht="15.75" customHeight="1">
      <c r="A2251" s="118"/>
      <c r="B2251" s="119"/>
      <c r="C2251" s="143"/>
      <c r="D2251" s="149"/>
      <c r="E2251" s="120"/>
      <c r="F2251" s="120"/>
      <c r="G2251" s="120"/>
      <c r="H2251" s="121"/>
      <c r="I2251" s="121"/>
      <c r="J2251" s="121"/>
      <c r="K2251" s="150"/>
      <c r="L2251" s="121"/>
      <c r="M2251" s="121"/>
      <c r="N2251" s="121"/>
      <c r="O2251" s="121"/>
      <c r="P2251" s="121"/>
      <c r="Q2251" s="121"/>
      <c r="R2251" s="150"/>
      <c r="S2251" s="121"/>
      <c r="T2251" s="121"/>
      <c r="U2251" s="121"/>
      <c r="V2251" s="121"/>
      <c r="W2251" s="121"/>
      <c r="X2251" s="121"/>
      <c r="Y2251" s="121"/>
    </row>
    <row r="2252" ht="15.75" customHeight="1">
      <c r="A2252" s="118"/>
      <c r="B2252" s="119"/>
      <c r="C2252" s="143"/>
      <c r="D2252" s="149"/>
      <c r="E2252" s="120"/>
      <c r="F2252" s="120"/>
      <c r="G2252" s="120"/>
      <c r="H2252" s="121"/>
      <c r="I2252" s="121"/>
      <c r="J2252" s="121"/>
      <c r="K2252" s="150"/>
      <c r="L2252" s="121"/>
      <c r="M2252" s="121"/>
      <c r="N2252" s="121"/>
      <c r="O2252" s="121"/>
      <c r="P2252" s="121"/>
      <c r="Q2252" s="121"/>
      <c r="R2252" s="150"/>
      <c r="S2252" s="121"/>
      <c r="T2252" s="121"/>
      <c r="U2252" s="121"/>
      <c r="V2252" s="121"/>
      <c r="W2252" s="121"/>
      <c r="X2252" s="121"/>
      <c r="Y2252" s="121"/>
    </row>
    <row r="2253" ht="15.75" customHeight="1">
      <c r="A2253" s="118"/>
      <c r="B2253" s="119"/>
      <c r="C2253" s="143"/>
      <c r="D2253" s="149"/>
      <c r="E2253" s="120"/>
      <c r="F2253" s="120"/>
      <c r="G2253" s="120"/>
      <c r="H2253" s="121"/>
      <c r="I2253" s="121"/>
      <c r="J2253" s="121"/>
      <c r="K2253" s="150"/>
      <c r="L2253" s="121"/>
      <c r="M2253" s="121"/>
      <c r="N2253" s="121"/>
      <c r="O2253" s="121"/>
      <c r="P2253" s="121"/>
      <c r="Q2253" s="121"/>
      <c r="R2253" s="150"/>
      <c r="S2253" s="121"/>
      <c r="T2253" s="121"/>
      <c r="U2253" s="121"/>
      <c r="V2253" s="121"/>
      <c r="W2253" s="121"/>
      <c r="X2253" s="121"/>
      <c r="Y2253" s="121"/>
    </row>
    <row r="2254" ht="15.75" customHeight="1">
      <c r="A2254" s="118"/>
      <c r="B2254" s="119"/>
      <c r="C2254" s="143"/>
      <c r="D2254" s="149"/>
      <c r="E2254" s="120"/>
      <c r="F2254" s="120"/>
      <c r="G2254" s="120"/>
      <c r="H2254" s="121"/>
      <c r="I2254" s="121"/>
      <c r="J2254" s="121"/>
      <c r="K2254" s="150"/>
      <c r="L2254" s="121"/>
      <c r="M2254" s="121"/>
      <c r="N2254" s="121"/>
      <c r="O2254" s="121"/>
      <c r="P2254" s="121"/>
      <c r="Q2254" s="121"/>
      <c r="R2254" s="150"/>
      <c r="S2254" s="121"/>
      <c r="T2254" s="121"/>
      <c r="U2254" s="121"/>
      <c r="V2254" s="121"/>
      <c r="W2254" s="121"/>
      <c r="X2254" s="121"/>
      <c r="Y2254" s="121"/>
    </row>
    <row r="2255" ht="15.75" customHeight="1">
      <c r="A2255" s="118"/>
      <c r="B2255" s="119"/>
      <c r="C2255" s="143"/>
      <c r="D2255" s="149"/>
      <c r="E2255" s="120"/>
      <c r="F2255" s="120"/>
      <c r="G2255" s="120"/>
      <c r="H2255" s="121"/>
      <c r="I2255" s="121"/>
      <c r="J2255" s="121"/>
      <c r="K2255" s="150"/>
      <c r="L2255" s="121"/>
      <c r="M2255" s="121"/>
      <c r="N2255" s="121"/>
      <c r="O2255" s="121"/>
      <c r="P2255" s="121"/>
      <c r="Q2255" s="121"/>
      <c r="R2255" s="150"/>
      <c r="S2255" s="121"/>
      <c r="T2255" s="121"/>
      <c r="U2255" s="121"/>
      <c r="V2255" s="121"/>
      <c r="W2255" s="121"/>
      <c r="X2255" s="121"/>
      <c r="Y2255" s="121"/>
    </row>
    <row r="2256" ht="15.75" customHeight="1">
      <c r="A2256" s="118"/>
      <c r="B2256" s="119"/>
      <c r="C2256" s="143"/>
      <c r="D2256" s="149"/>
      <c r="E2256" s="120"/>
      <c r="F2256" s="120"/>
      <c r="G2256" s="120"/>
      <c r="H2256" s="121"/>
      <c r="I2256" s="121"/>
      <c r="J2256" s="121"/>
      <c r="K2256" s="150"/>
      <c r="L2256" s="121"/>
      <c r="M2256" s="121"/>
      <c r="N2256" s="121"/>
      <c r="O2256" s="121"/>
      <c r="P2256" s="121"/>
      <c r="Q2256" s="121"/>
      <c r="R2256" s="150"/>
      <c r="S2256" s="121"/>
      <c r="T2256" s="121"/>
      <c r="U2256" s="121"/>
      <c r="V2256" s="121"/>
      <c r="W2256" s="121"/>
      <c r="X2256" s="121"/>
      <c r="Y2256" s="121"/>
    </row>
    <row r="2257" ht="15.75" customHeight="1">
      <c r="A2257" s="118"/>
      <c r="B2257" s="119"/>
      <c r="C2257" s="143"/>
      <c r="D2257" s="149"/>
      <c r="E2257" s="120"/>
      <c r="F2257" s="120"/>
      <c r="G2257" s="120"/>
      <c r="H2257" s="121"/>
      <c r="I2257" s="121"/>
      <c r="J2257" s="121"/>
      <c r="K2257" s="150"/>
      <c r="L2257" s="121"/>
      <c r="M2257" s="121"/>
      <c r="N2257" s="121"/>
      <c r="O2257" s="121"/>
      <c r="P2257" s="121"/>
      <c r="Q2257" s="121"/>
      <c r="R2257" s="150"/>
      <c r="S2257" s="121"/>
      <c r="T2257" s="121"/>
      <c r="U2257" s="121"/>
      <c r="V2257" s="121"/>
      <c r="W2257" s="121"/>
      <c r="X2257" s="121"/>
      <c r="Y2257" s="121"/>
    </row>
    <row r="2258" ht="15.75" customHeight="1">
      <c r="A2258" s="118"/>
      <c r="B2258" s="119"/>
      <c r="C2258" s="143"/>
      <c r="D2258" s="149"/>
      <c r="E2258" s="120"/>
      <c r="F2258" s="120"/>
      <c r="G2258" s="120"/>
      <c r="H2258" s="121"/>
      <c r="I2258" s="121"/>
      <c r="J2258" s="121"/>
      <c r="K2258" s="150"/>
      <c r="L2258" s="121"/>
      <c r="M2258" s="121"/>
      <c r="N2258" s="121"/>
      <c r="O2258" s="121"/>
      <c r="P2258" s="121"/>
      <c r="Q2258" s="121"/>
      <c r="R2258" s="150"/>
      <c r="S2258" s="121"/>
      <c r="T2258" s="121"/>
      <c r="U2258" s="121"/>
      <c r="V2258" s="121"/>
      <c r="W2258" s="121"/>
      <c r="X2258" s="121"/>
      <c r="Y2258" s="121"/>
    </row>
    <row r="2259" ht="15.75" customHeight="1">
      <c r="A2259" s="118"/>
      <c r="B2259" s="119"/>
      <c r="C2259" s="143"/>
      <c r="D2259" s="149"/>
      <c r="E2259" s="120"/>
      <c r="F2259" s="120"/>
      <c r="G2259" s="120"/>
      <c r="H2259" s="121"/>
      <c r="I2259" s="121"/>
      <c r="J2259" s="121"/>
      <c r="K2259" s="150"/>
      <c r="L2259" s="121"/>
      <c r="M2259" s="121"/>
      <c r="N2259" s="121"/>
      <c r="O2259" s="121"/>
      <c r="P2259" s="121"/>
      <c r="Q2259" s="121"/>
      <c r="R2259" s="150"/>
      <c r="S2259" s="121"/>
      <c r="T2259" s="121"/>
      <c r="U2259" s="121"/>
      <c r="V2259" s="121"/>
      <c r="W2259" s="121"/>
      <c r="X2259" s="121"/>
      <c r="Y2259" s="121"/>
    </row>
    <row r="2260" ht="15.75" customHeight="1">
      <c r="A2260" s="118"/>
      <c r="B2260" s="119"/>
      <c r="C2260" s="143"/>
      <c r="D2260" s="149"/>
      <c r="E2260" s="120"/>
      <c r="F2260" s="120"/>
      <c r="G2260" s="120"/>
      <c r="H2260" s="121"/>
      <c r="I2260" s="121"/>
      <c r="J2260" s="121"/>
      <c r="K2260" s="150"/>
      <c r="L2260" s="121"/>
      <c r="M2260" s="121"/>
      <c r="N2260" s="121"/>
      <c r="O2260" s="121"/>
      <c r="P2260" s="121"/>
      <c r="Q2260" s="121"/>
      <c r="R2260" s="150"/>
      <c r="S2260" s="121"/>
      <c r="T2260" s="121"/>
      <c r="U2260" s="121"/>
      <c r="V2260" s="121"/>
      <c r="W2260" s="121"/>
      <c r="X2260" s="121"/>
      <c r="Y2260" s="121"/>
    </row>
    <row r="2261" ht="15.75" customHeight="1">
      <c r="A2261" s="118"/>
      <c r="B2261" s="119"/>
      <c r="C2261" s="143"/>
      <c r="D2261" s="149"/>
      <c r="E2261" s="120"/>
      <c r="F2261" s="120"/>
      <c r="G2261" s="120"/>
      <c r="H2261" s="121"/>
      <c r="I2261" s="121"/>
      <c r="J2261" s="121"/>
      <c r="K2261" s="150"/>
      <c r="L2261" s="121"/>
      <c r="M2261" s="121"/>
      <c r="N2261" s="121"/>
      <c r="O2261" s="121"/>
      <c r="P2261" s="121"/>
      <c r="Q2261" s="121"/>
      <c r="R2261" s="150"/>
      <c r="S2261" s="121"/>
      <c r="T2261" s="121"/>
      <c r="U2261" s="121"/>
      <c r="V2261" s="121"/>
      <c r="W2261" s="121"/>
      <c r="X2261" s="121"/>
      <c r="Y2261" s="121"/>
    </row>
    <row r="2262" ht="15.75" customHeight="1">
      <c r="A2262" s="118"/>
      <c r="B2262" s="119"/>
      <c r="C2262" s="143"/>
      <c r="D2262" s="149"/>
      <c r="E2262" s="120"/>
      <c r="F2262" s="120"/>
      <c r="G2262" s="120"/>
      <c r="H2262" s="121"/>
      <c r="I2262" s="121"/>
      <c r="J2262" s="121"/>
      <c r="K2262" s="150"/>
      <c r="L2262" s="121"/>
      <c r="M2262" s="121"/>
      <c r="N2262" s="121"/>
      <c r="O2262" s="121"/>
      <c r="P2262" s="121"/>
      <c r="Q2262" s="121"/>
      <c r="R2262" s="150"/>
      <c r="S2262" s="121"/>
      <c r="T2262" s="121"/>
      <c r="U2262" s="121"/>
      <c r="V2262" s="121"/>
      <c r="W2262" s="121"/>
      <c r="X2262" s="121"/>
      <c r="Y2262" s="121"/>
    </row>
    <row r="2263" ht="15.75" customHeight="1">
      <c r="A2263" s="118"/>
      <c r="B2263" s="119"/>
      <c r="C2263" s="143"/>
      <c r="D2263" s="149"/>
      <c r="E2263" s="120"/>
      <c r="F2263" s="120"/>
      <c r="G2263" s="120"/>
      <c r="H2263" s="121"/>
      <c r="I2263" s="121"/>
      <c r="J2263" s="121"/>
      <c r="K2263" s="150"/>
      <c r="L2263" s="121"/>
      <c r="M2263" s="121"/>
      <c r="N2263" s="121"/>
      <c r="O2263" s="121"/>
      <c r="P2263" s="121"/>
      <c r="Q2263" s="121"/>
      <c r="R2263" s="150"/>
      <c r="S2263" s="121"/>
      <c r="T2263" s="121"/>
      <c r="U2263" s="121"/>
      <c r="V2263" s="121"/>
      <c r="W2263" s="121"/>
      <c r="X2263" s="121"/>
      <c r="Y2263" s="121"/>
    </row>
    <row r="2264" ht="15.75" customHeight="1">
      <c r="A2264" s="118"/>
      <c r="B2264" s="119"/>
      <c r="C2264" s="143"/>
      <c r="D2264" s="149"/>
      <c r="E2264" s="120"/>
      <c r="F2264" s="120"/>
      <c r="G2264" s="120"/>
      <c r="H2264" s="121"/>
      <c r="I2264" s="121"/>
      <c r="J2264" s="121"/>
      <c r="K2264" s="150"/>
      <c r="L2264" s="121"/>
      <c r="M2264" s="121"/>
      <c r="N2264" s="121"/>
      <c r="O2264" s="121"/>
      <c r="P2264" s="121"/>
      <c r="Q2264" s="121"/>
      <c r="R2264" s="150"/>
      <c r="S2264" s="121"/>
      <c r="T2264" s="121"/>
      <c r="U2264" s="121"/>
      <c r="V2264" s="121"/>
      <c r="W2264" s="121"/>
      <c r="X2264" s="121"/>
      <c r="Y2264" s="121"/>
    </row>
    <row r="2265" ht="15.75" customHeight="1">
      <c r="A2265" s="118"/>
      <c r="B2265" s="119"/>
      <c r="C2265" s="143"/>
      <c r="D2265" s="149"/>
      <c r="E2265" s="120"/>
      <c r="F2265" s="120"/>
      <c r="G2265" s="120"/>
      <c r="H2265" s="121"/>
      <c r="I2265" s="121"/>
      <c r="J2265" s="121"/>
      <c r="K2265" s="150"/>
      <c r="L2265" s="121"/>
      <c r="M2265" s="121"/>
      <c r="N2265" s="121"/>
      <c r="O2265" s="121"/>
      <c r="P2265" s="121"/>
      <c r="Q2265" s="121"/>
      <c r="R2265" s="150"/>
      <c r="S2265" s="121"/>
      <c r="T2265" s="121"/>
      <c r="U2265" s="121"/>
      <c r="V2265" s="121"/>
      <c r="W2265" s="121"/>
      <c r="X2265" s="121"/>
      <c r="Y2265" s="121"/>
    </row>
    <row r="2266" ht="15.75" customHeight="1">
      <c r="A2266" s="118"/>
      <c r="B2266" s="119"/>
      <c r="C2266" s="143"/>
      <c r="D2266" s="149"/>
      <c r="E2266" s="120"/>
      <c r="F2266" s="120"/>
      <c r="G2266" s="120"/>
      <c r="H2266" s="121"/>
      <c r="I2266" s="121"/>
      <c r="J2266" s="121"/>
      <c r="K2266" s="150"/>
      <c r="L2266" s="121"/>
      <c r="M2266" s="121"/>
      <c r="N2266" s="121"/>
      <c r="O2266" s="121"/>
      <c r="P2266" s="121"/>
      <c r="Q2266" s="121"/>
      <c r="R2266" s="150"/>
      <c r="S2266" s="121"/>
      <c r="T2266" s="121"/>
      <c r="U2266" s="121"/>
      <c r="V2266" s="121"/>
      <c r="W2266" s="121"/>
      <c r="X2266" s="121"/>
      <c r="Y2266" s="121"/>
    </row>
    <row r="2267" ht="15.75" customHeight="1">
      <c r="A2267" s="118"/>
      <c r="B2267" s="119"/>
      <c r="C2267" s="143"/>
      <c r="D2267" s="149"/>
      <c r="E2267" s="120"/>
      <c r="F2267" s="120"/>
      <c r="G2267" s="120"/>
      <c r="H2267" s="121"/>
      <c r="I2267" s="121"/>
      <c r="J2267" s="121"/>
      <c r="K2267" s="150"/>
      <c r="L2267" s="121"/>
      <c r="M2267" s="121"/>
      <c r="N2267" s="121"/>
      <c r="O2267" s="121"/>
      <c r="P2267" s="121"/>
      <c r="Q2267" s="121"/>
      <c r="R2267" s="150"/>
      <c r="S2267" s="121"/>
      <c r="T2267" s="121"/>
      <c r="U2267" s="121"/>
      <c r="V2267" s="121"/>
      <c r="W2267" s="121"/>
      <c r="X2267" s="121"/>
      <c r="Y2267" s="121"/>
    </row>
    <row r="2268" ht="15.75" customHeight="1">
      <c r="A2268" s="118"/>
      <c r="B2268" s="119"/>
      <c r="C2268" s="143"/>
      <c r="D2268" s="149"/>
      <c r="E2268" s="120"/>
      <c r="F2268" s="120"/>
      <c r="G2268" s="120"/>
      <c r="H2268" s="121"/>
      <c r="I2268" s="121"/>
      <c r="J2268" s="121"/>
      <c r="K2268" s="150"/>
      <c r="L2268" s="121"/>
      <c r="M2268" s="121"/>
      <c r="N2268" s="121"/>
      <c r="O2268" s="121"/>
      <c r="P2268" s="121"/>
      <c r="Q2268" s="121"/>
      <c r="R2268" s="150"/>
      <c r="S2268" s="121"/>
      <c r="T2268" s="121"/>
      <c r="U2268" s="121"/>
      <c r="V2268" s="121"/>
      <c r="W2268" s="121"/>
      <c r="X2268" s="121"/>
      <c r="Y2268" s="121"/>
    </row>
    <row r="2269" ht="15.75" customHeight="1">
      <c r="A2269" s="118"/>
      <c r="B2269" s="119"/>
      <c r="C2269" s="143"/>
      <c r="D2269" s="149"/>
      <c r="E2269" s="120"/>
      <c r="F2269" s="120"/>
      <c r="G2269" s="120"/>
      <c r="H2269" s="121"/>
      <c r="I2269" s="121"/>
      <c r="J2269" s="121"/>
      <c r="K2269" s="150"/>
      <c r="L2269" s="121"/>
      <c r="M2269" s="121"/>
      <c r="N2269" s="121"/>
      <c r="O2269" s="121"/>
      <c r="P2269" s="121"/>
      <c r="Q2269" s="121"/>
      <c r="R2269" s="150"/>
      <c r="S2269" s="121"/>
      <c r="T2269" s="121"/>
      <c r="U2269" s="121"/>
      <c r="V2269" s="121"/>
      <c r="W2269" s="121"/>
      <c r="X2269" s="121"/>
      <c r="Y2269" s="121"/>
    </row>
    <row r="2270" ht="15.75" customHeight="1">
      <c r="A2270" s="118"/>
      <c r="B2270" s="119"/>
      <c r="C2270" s="143"/>
      <c r="D2270" s="149"/>
      <c r="E2270" s="120"/>
      <c r="F2270" s="120"/>
      <c r="G2270" s="120"/>
      <c r="H2270" s="121"/>
      <c r="I2270" s="121"/>
      <c r="J2270" s="121"/>
      <c r="K2270" s="150"/>
      <c r="L2270" s="121"/>
      <c r="M2270" s="121"/>
      <c r="N2270" s="121"/>
      <c r="O2270" s="121"/>
      <c r="P2270" s="121"/>
      <c r="Q2270" s="121"/>
      <c r="R2270" s="150"/>
      <c r="S2270" s="121"/>
      <c r="T2270" s="121"/>
      <c r="U2270" s="121"/>
      <c r="V2270" s="121"/>
      <c r="W2270" s="121"/>
      <c r="X2270" s="121"/>
      <c r="Y2270" s="121"/>
    </row>
    <row r="2271" ht="15.75" customHeight="1">
      <c r="A2271" s="118"/>
      <c r="B2271" s="119"/>
      <c r="C2271" s="143"/>
      <c r="D2271" s="149"/>
      <c r="E2271" s="120"/>
      <c r="F2271" s="120"/>
      <c r="G2271" s="120"/>
      <c r="H2271" s="121"/>
      <c r="I2271" s="121"/>
      <c r="J2271" s="121"/>
      <c r="K2271" s="150"/>
      <c r="L2271" s="121"/>
      <c r="M2271" s="121"/>
      <c r="N2271" s="121"/>
      <c r="O2271" s="121"/>
      <c r="P2271" s="121"/>
      <c r="Q2271" s="121"/>
      <c r="R2271" s="150"/>
      <c r="S2271" s="121"/>
      <c r="T2271" s="121"/>
      <c r="U2271" s="121"/>
      <c r="V2271" s="121"/>
      <c r="W2271" s="121"/>
      <c r="X2271" s="121"/>
      <c r="Y2271" s="121"/>
    </row>
    <row r="2272" ht="15.75" customHeight="1">
      <c r="A2272" s="118"/>
      <c r="B2272" s="119"/>
      <c r="C2272" s="143"/>
      <c r="D2272" s="149"/>
      <c r="E2272" s="120"/>
      <c r="F2272" s="120"/>
      <c r="G2272" s="120"/>
      <c r="H2272" s="121"/>
      <c r="I2272" s="121"/>
      <c r="J2272" s="121"/>
      <c r="K2272" s="150"/>
      <c r="L2272" s="121"/>
      <c r="M2272" s="121"/>
      <c r="N2272" s="121"/>
      <c r="O2272" s="121"/>
      <c r="P2272" s="121"/>
      <c r="Q2272" s="121"/>
      <c r="R2272" s="150"/>
      <c r="S2272" s="121"/>
      <c r="T2272" s="121"/>
      <c r="U2272" s="121"/>
      <c r="V2272" s="121"/>
      <c r="W2272" s="121"/>
      <c r="X2272" s="121"/>
      <c r="Y2272" s="121"/>
    </row>
    <row r="2273" ht="15.75" customHeight="1">
      <c r="A2273" s="118"/>
      <c r="B2273" s="119"/>
      <c r="C2273" s="143"/>
      <c r="D2273" s="149"/>
      <c r="E2273" s="120"/>
      <c r="F2273" s="120"/>
      <c r="G2273" s="120"/>
      <c r="H2273" s="121"/>
      <c r="I2273" s="121"/>
      <c r="J2273" s="121"/>
      <c r="K2273" s="150"/>
      <c r="L2273" s="121"/>
      <c r="M2273" s="121"/>
      <c r="N2273" s="121"/>
      <c r="O2273" s="121"/>
      <c r="P2273" s="121"/>
      <c r="Q2273" s="121"/>
      <c r="R2273" s="150"/>
      <c r="S2273" s="121"/>
      <c r="T2273" s="121"/>
      <c r="U2273" s="121"/>
      <c r="V2273" s="121"/>
      <c r="W2273" s="121"/>
      <c r="X2273" s="121"/>
      <c r="Y2273" s="121"/>
    </row>
    <row r="2274" ht="15.75" customHeight="1">
      <c r="A2274" s="118"/>
      <c r="B2274" s="119"/>
      <c r="C2274" s="143"/>
      <c r="D2274" s="149"/>
      <c r="E2274" s="120"/>
      <c r="F2274" s="120"/>
      <c r="G2274" s="120"/>
      <c r="H2274" s="121"/>
      <c r="I2274" s="121"/>
      <c r="J2274" s="121"/>
      <c r="K2274" s="150"/>
      <c r="L2274" s="121"/>
      <c r="M2274" s="121"/>
      <c r="N2274" s="121"/>
      <c r="O2274" s="121"/>
      <c r="P2274" s="121"/>
      <c r="Q2274" s="121"/>
      <c r="R2274" s="150"/>
      <c r="S2274" s="121"/>
      <c r="T2274" s="121"/>
      <c r="U2274" s="121"/>
      <c r="V2274" s="121"/>
      <c r="W2274" s="121"/>
      <c r="X2274" s="121"/>
      <c r="Y2274" s="121"/>
    </row>
    <row r="2275" ht="15.75" customHeight="1">
      <c r="A2275" s="118"/>
      <c r="B2275" s="119"/>
      <c r="C2275" s="143"/>
      <c r="D2275" s="149"/>
      <c r="E2275" s="120"/>
      <c r="F2275" s="120"/>
      <c r="G2275" s="120"/>
      <c r="H2275" s="121"/>
      <c r="I2275" s="121"/>
      <c r="J2275" s="121"/>
      <c r="K2275" s="150"/>
      <c r="L2275" s="121"/>
      <c r="M2275" s="121"/>
      <c r="N2275" s="121"/>
      <c r="O2275" s="121"/>
      <c r="P2275" s="121"/>
      <c r="Q2275" s="121"/>
      <c r="R2275" s="150"/>
      <c r="S2275" s="121"/>
      <c r="T2275" s="121"/>
      <c r="U2275" s="121"/>
      <c r="V2275" s="121"/>
      <c r="W2275" s="121"/>
      <c r="X2275" s="121"/>
      <c r="Y2275" s="121"/>
    </row>
    <row r="2276" ht="15.75" customHeight="1">
      <c r="A2276" s="118"/>
      <c r="B2276" s="119"/>
      <c r="C2276" s="143"/>
      <c r="D2276" s="149"/>
      <c r="E2276" s="120"/>
      <c r="F2276" s="120"/>
      <c r="G2276" s="120"/>
      <c r="H2276" s="121"/>
      <c r="I2276" s="121"/>
      <c r="J2276" s="121"/>
      <c r="K2276" s="150"/>
      <c r="L2276" s="121"/>
      <c r="M2276" s="121"/>
      <c r="N2276" s="121"/>
      <c r="O2276" s="121"/>
      <c r="P2276" s="121"/>
      <c r="Q2276" s="121"/>
      <c r="R2276" s="150"/>
      <c r="S2276" s="121"/>
      <c r="T2276" s="121"/>
      <c r="U2276" s="121"/>
      <c r="V2276" s="121"/>
      <c r="W2276" s="121"/>
      <c r="X2276" s="121"/>
      <c r="Y2276" s="121"/>
    </row>
    <row r="2277" ht="15.75" customHeight="1">
      <c r="A2277" s="118"/>
      <c r="B2277" s="119"/>
      <c r="C2277" s="143"/>
      <c r="D2277" s="149"/>
      <c r="E2277" s="120"/>
      <c r="F2277" s="120"/>
      <c r="G2277" s="120"/>
      <c r="H2277" s="121"/>
      <c r="I2277" s="121"/>
      <c r="J2277" s="121"/>
      <c r="K2277" s="150"/>
      <c r="L2277" s="121"/>
      <c r="M2277" s="121"/>
      <c r="N2277" s="121"/>
      <c r="O2277" s="121"/>
      <c r="P2277" s="121"/>
      <c r="Q2277" s="121"/>
      <c r="R2277" s="150"/>
      <c r="S2277" s="121"/>
      <c r="T2277" s="121"/>
      <c r="U2277" s="121"/>
      <c r="V2277" s="121"/>
      <c r="W2277" s="121"/>
      <c r="X2277" s="121"/>
      <c r="Y2277" s="121"/>
    </row>
    <row r="2278" ht="15.75" customHeight="1">
      <c r="A2278" s="118"/>
      <c r="B2278" s="119"/>
      <c r="C2278" s="143"/>
      <c r="D2278" s="149"/>
      <c r="E2278" s="120"/>
      <c r="F2278" s="120"/>
      <c r="G2278" s="120"/>
      <c r="H2278" s="121"/>
      <c r="I2278" s="121"/>
      <c r="J2278" s="121"/>
      <c r="K2278" s="150"/>
      <c r="L2278" s="121"/>
      <c r="M2278" s="121"/>
      <c r="N2278" s="121"/>
      <c r="O2278" s="121"/>
      <c r="P2278" s="121"/>
      <c r="Q2278" s="121"/>
      <c r="R2278" s="150"/>
      <c r="S2278" s="121"/>
      <c r="T2278" s="121"/>
      <c r="U2278" s="121"/>
      <c r="V2278" s="121"/>
      <c r="W2278" s="121"/>
      <c r="X2278" s="121"/>
      <c r="Y2278" s="121"/>
    </row>
    <row r="2279" ht="15.75" customHeight="1">
      <c r="A2279" s="118"/>
      <c r="B2279" s="119"/>
      <c r="C2279" s="143"/>
      <c r="D2279" s="149"/>
      <c r="E2279" s="120"/>
      <c r="F2279" s="120"/>
      <c r="G2279" s="120"/>
      <c r="H2279" s="121"/>
      <c r="I2279" s="121"/>
      <c r="J2279" s="121"/>
      <c r="K2279" s="150"/>
      <c r="L2279" s="121"/>
      <c r="M2279" s="121"/>
      <c r="N2279" s="121"/>
      <c r="O2279" s="121"/>
      <c r="P2279" s="121"/>
      <c r="Q2279" s="121"/>
      <c r="R2279" s="150"/>
      <c r="S2279" s="121"/>
      <c r="T2279" s="121"/>
      <c r="U2279" s="121"/>
      <c r="V2279" s="121"/>
      <c r="W2279" s="121"/>
      <c r="X2279" s="121"/>
      <c r="Y2279" s="121"/>
    </row>
    <row r="2280" ht="15.75" customHeight="1">
      <c r="A2280" s="118"/>
      <c r="B2280" s="119"/>
      <c r="C2280" s="143"/>
      <c r="D2280" s="149"/>
      <c r="E2280" s="120"/>
      <c r="F2280" s="120"/>
      <c r="G2280" s="120"/>
      <c r="H2280" s="121"/>
      <c r="I2280" s="121"/>
      <c r="J2280" s="121"/>
      <c r="K2280" s="150"/>
      <c r="L2280" s="121"/>
      <c r="M2280" s="121"/>
      <c r="N2280" s="121"/>
      <c r="O2280" s="121"/>
      <c r="P2280" s="121"/>
      <c r="Q2280" s="121"/>
      <c r="R2280" s="150"/>
      <c r="S2280" s="121"/>
      <c r="T2280" s="121"/>
      <c r="U2280" s="121"/>
      <c r="V2280" s="121"/>
      <c r="W2280" s="121"/>
      <c r="X2280" s="121"/>
      <c r="Y2280" s="121"/>
    </row>
    <row r="2281" ht="15.75" customHeight="1">
      <c r="A2281" s="118"/>
      <c r="B2281" s="119"/>
      <c r="C2281" s="143"/>
      <c r="D2281" s="149"/>
      <c r="E2281" s="120"/>
      <c r="F2281" s="120"/>
      <c r="G2281" s="120"/>
      <c r="H2281" s="121"/>
      <c r="I2281" s="121"/>
      <c r="J2281" s="121"/>
      <c r="K2281" s="150"/>
      <c r="L2281" s="121"/>
      <c r="M2281" s="121"/>
      <c r="N2281" s="121"/>
      <c r="O2281" s="121"/>
      <c r="P2281" s="121"/>
      <c r="Q2281" s="121"/>
      <c r="R2281" s="150"/>
      <c r="S2281" s="121"/>
      <c r="T2281" s="121"/>
      <c r="U2281" s="121"/>
      <c r="V2281" s="121"/>
      <c r="W2281" s="121"/>
      <c r="X2281" s="121"/>
      <c r="Y2281" s="121"/>
    </row>
    <row r="2282" ht="15.75" customHeight="1">
      <c r="A2282" s="118"/>
      <c r="B2282" s="119"/>
      <c r="C2282" s="143"/>
      <c r="D2282" s="149"/>
      <c r="E2282" s="120"/>
      <c r="F2282" s="120"/>
      <c r="G2282" s="120"/>
      <c r="H2282" s="121"/>
      <c r="I2282" s="121"/>
      <c r="J2282" s="121"/>
      <c r="K2282" s="150"/>
      <c r="L2282" s="121"/>
      <c r="M2282" s="121"/>
      <c r="N2282" s="121"/>
      <c r="O2282" s="121"/>
      <c r="P2282" s="121"/>
      <c r="Q2282" s="121"/>
      <c r="R2282" s="150"/>
      <c r="S2282" s="121"/>
      <c r="T2282" s="121"/>
      <c r="U2282" s="121"/>
      <c r="V2282" s="121"/>
      <c r="W2282" s="121"/>
      <c r="X2282" s="121"/>
      <c r="Y2282" s="121"/>
    </row>
    <row r="2283" ht="15.75" customHeight="1">
      <c r="A2283" s="118"/>
      <c r="B2283" s="119"/>
      <c r="C2283" s="143"/>
      <c r="D2283" s="149"/>
      <c r="E2283" s="120"/>
      <c r="F2283" s="120"/>
      <c r="G2283" s="120"/>
      <c r="H2283" s="121"/>
      <c r="I2283" s="121"/>
      <c r="J2283" s="121"/>
      <c r="K2283" s="150"/>
      <c r="L2283" s="121"/>
      <c r="M2283" s="121"/>
      <c r="N2283" s="121"/>
      <c r="O2283" s="121"/>
      <c r="P2283" s="121"/>
      <c r="Q2283" s="121"/>
      <c r="R2283" s="150"/>
      <c r="S2283" s="121"/>
      <c r="T2283" s="121"/>
      <c r="U2283" s="121"/>
      <c r="V2283" s="121"/>
      <c r="W2283" s="121"/>
      <c r="X2283" s="121"/>
      <c r="Y2283" s="121"/>
    </row>
    <row r="2284" ht="15.75" customHeight="1">
      <c r="A2284" s="118"/>
      <c r="B2284" s="119"/>
      <c r="C2284" s="143"/>
      <c r="D2284" s="149"/>
      <c r="E2284" s="120"/>
      <c r="F2284" s="120"/>
      <c r="G2284" s="120"/>
      <c r="H2284" s="121"/>
      <c r="I2284" s="121"/>
      <c r="J2284" s="121"/>
      <c r="K2284" s="150"/>
      <c r="L2284" s="121"/>
      <c r="M2284" s="121"/>
      <c r="N2284" s="121"/>
      <c r="O2284" s="121"/>
      <c r="P2284" s="121"/>
      <c r="Q2284" s="121"/>
      <c r="R2284" s="150"/>
      <c r="S2284" s="121"/>
      <c r="T2284" s="121"/>
      <c r="U2284" s="121"/>
      <c r="V2284" s="121"/>
      <c r="W2284" s="121"/>
      <c r="X2284" s="121"/>
      <c r="Y2284" s="121"/>
    </row>
    <row r="2285" ht="15.75" customHeight="1">
      <c r="A2285" s="118"/>
      <c r="B2285" s="119"/>
      <c r="C2285" s="143"/>
      <c r="D2285" s="149"/>
      <c r="E2285" s="120"/>
      <c r="F2285" s="120"/>
      <c r="G2285" s="120"/>
      <c r="H2285" s="121"/>
      <c r="I2285" s="121"/>
      <c r="J2285" s="121"/>
      <c r="K2285" s="150"/>
      <c r="L2285" s="121"/>
      <c r="M2285" s="121"/>
      <c r="N2285" s="121"/>
      <c r="O2285" s="121"/>
      <c r="P2285" s="121"/>
      <c r="Q2285" s="121"/>
      <c r="R2285" s="150"/>
      <c r="S2285" s="121"/>
      <c r="T2285" s="121"/>
      <c r="U2285" s="121"/>
      <c r="V2285" s="121"/>
      <c r="W2285" s="121"/>
      <c r="X2285" s="121"/>
      <c r="Y2285" s="121"/>
    </row>
    <row r="2286" ht="15.75" customHeight="1">
      <c r="A2286" s="118"/>
      <c r="B2286" s="119"/>
      <c r="C2286" s="143"/>
      <c r="D2286" s="149"/>
      <c r="E2286" s="120"/>
      <c r="F2286" s="120"/>
      <c r="G2286" s="120"/>
      <c r="H2286" s="121"/>
      <c r="I2286" s="121"/>
      <c r="J2286" s="121"/>
      <c r="K2286" s="150"/>
      <c r="L2286" s="121"/>
      <c r="M2286" s="121"/>
      <c r="N2286" s="121"/>
      <c r="O2286" s="121"/>
      <c r="P2286" s="121"/>
      <c r="Q2286" s="121"/>
      <c r="R2286" s="150"/>
      <c r="S2286" s="121"/>
      <c r="T2286" s="121"/>
      <c r="U2286" s="121"/>
      <c r="V2286" s="121"/>
      <c r="W2286" s="121"/>
      <c r="X2286" s="121"/>
      <c r="Y2286" s="121"/>
    </row>
    <row r="2287" ht="15.75" customHeight="1">
      <c r="A2287" s="118"/>
      <c r="B2287" s="119"/>
      <c r="C2287" s="143"/>
      <c r="D2287" s="149"/>
      <c r="E2287" s="120"/>
      <c r="F2287" s="120"/>
      <c r="G2287" s="120"/>
      <c r="H2287" s="121"/>
      <c r="I2287" s="121"/>
      <c r="J2287" s="121"/>
      <c r="K2287" s="150"/>
      <c r="L2287" s="121"/>
      <c r="M2287" s="121"/>
      <c r="N2287" s="121"/>
      <c r="O2287" s="121"/>
      <c r="P2287" s="121"/>
      <c r="Q2287" s="121"/>
      <c r="R2287" s="150"/>
      <c r="S2287" s="121"/>
      <c r="T2287" s="121"/>
      <c r="U2287" s="121"/>
      <c r="V2287" s="121"/>
      <c r="W2287" s="121"/>
      <c r="X2287" s="121"/>
      <c r="Y2287" s="121"/>
    </row>
    <row r="2288" ht="15.75" customHeight="1">
      <c r="A2288" s="118"/>
      <c r="B2288" s="119"/>
      <c r="C2288" s="143"/>
      <c r="D2288" s="149"/>
      <c r="E2288" s="120"/>
      <c r="F2288" s="120"/>
      <c r="G2288" s="120"/>
      <c r="H2288" s="121"/>
      <c r="I2288" s="121"/>
      <c r="J2288" s="121"/>
      <c r="K2288" s="150"/>
      <c r="L2288" s="121"/>
      <c r="M2288" s="121"/>
      <c r="N2288" s="121"/>
      <c r="O2288" s="121"/>
      <c r="P2288" s="121"/>
      <c r="Q2288" s="121"/>
      <c r="R2288" s="150"/>
      <c r="S2288" s="121"/>
      <c r="T2288" s="121"/>
      <c r="U2288" s="121"/>
      <c r="V2288" s="121"/>
      <c r="W2288" s="121"/>
      <c r="X2288" s="121"/>
      <c r="Y2288" s="121"/>
    </row>
    <row r="2289" ht="15.75" customHeight="1">
      <c r="A2289" s="118"/>
      <c r="B2289" s="119"/>
      <c r="C2289" s="143"/>
      <c r="D2289" s="149"/>
      <c r="E2289" s="120"/>
      <c r="F2289" s="120"/>
      <c r="G2289" s="120"/>
      <c r="H2289" s="121"/>
      <c r="I2289" s="121"/>
      <c r="J2289" s="121"/>
      <c r="K2289" s="150"/>
      <c r="L2289" s="121"/>
      <c r="M2289" s="121"/>
      <c r="N2289" s="121"/>
      <c r="O2289" s="121"/>
      <c r="P2289" s="121"/>
      <c r="Q2289" s="121"/>
      <c r="R2289" s="150"/>
      <c r="S2289" s="121"/>
      <c r="T2289" s="121"/>
      <c r="U2289" s="121"/>
      <c r="V2289" s="121"/>
      <c r="W2289" s="121"/>
      <c r="X2289" s="121"/>
      <c r="Y2289" s="121"/>
    </row>
    <row r="2290" ht="15.75" customHeight="1">
      <c r="A2290" s="118"/>
      <c r="B2290" s="119"/>
      <c r="C2290" s="143"/>
      <c r="D2290" s="149"/>
      <c r="E2290" s="120"/>
      <c r="F2290" s="120"/>
      <c r="G2290" s="120"/>
      <c r="H2290" s="121"/>
      <c r="I2290" s="121"/>
      <c r="J2290" s="121"/>
      <c r="K2290" s="150"/>
      <c r="L2290" s="121"/>
      <c r="M2290" s="121"/>
      <c r="N2290" s="121"/>
      <c r="O2290" s="121"/>
      <c r="P2290" s="121"/>
      <c r="Q2290" s="121"/>
      <c r="R2290" s="150"/>
      <c r="S2290" s="121"/>
      <c r="T2290" s="121"/>
      <c r="U2290" s="121"/>
      <c r="V2290" s="121"/>
      <c r="W2290" s="121"/>
      <c r="X2290" s="121"/>
      <c r="Y2290" s="121"/>
    </row>
    <row r="2291" ht="15.75" customHeight="1">
      <c r="A2291" s="118"/>
      <c r="B2291" s="119"/>
      <c r="C2291" s="143"/>
      <c r="D2291" s="149"/>
      <c r="E2291" s="120"/>
      <c r="F2291" s="120"/>
      <c r="G2291" s="120"/>
      <c r="H2291" s="121"/>
      <c r="I2291" s="121"/>
      <c r="J2291" s="121"/>
      <c r="K2291" s="150"/>
      <c r="L2291" s="121"/>
      <c r="M2291" s="121"/>
      <c r="N2291" s="121"/>
      <c r="O2291" s="121"/>
      <c r="P2291" s="121"/>
      <c r="Q2291" s="121"/>
      <c r="R2291" s="150"/>
      <c r="S2291" s="121"/>
      <c r="T2291" s="121"/>
      <c r="U2291" s="121"/>
      <c r="V2291" s="121"/>
      <c r="W2291" s="121"/>
      <c r="X2291" s="121"/>
      <c r="Y2291" s="121"/>
    </row>
    <row r="2292" ht="15.75" customHeight="1">
      <c r="A2292" s="118"/>
      <c r="B2292" s="119"/>
      <c r="C2292" s="143"/>
      <c r="D2292" s="149"/>
      <c r="E2292" s="120"/>
      <c r="F2292" s="120"/>
      <c r="G2292" s="120"/>
      <c r="H2292" s="121"/>
      <c r="I2292" s="121"/>
      <c r="J2292" s="121"/>
      <c r="K2292" s="150"/>
      <c r="L2292" s="121"/>
      <c r="M2292" s="121"/>
      <c r="N2292" s="121"/>
      <c r="O2292" s="121"/>
      <c r="P2292" s="121"/>
      <c r="Q2292" s="121"/>
      <c r="R2292" s="150"/>
      <c r="S2292" s="121"/>
      <c r="T2292" s="121"/>
      <c r="U2292" s="121"/>
      <c r="V2292" s="121"/>
      <c r="W2292" s="121"/>
      <c r="X2292" s="121"/>
      <c r="Y2292" s="121"/>
    </row>
    <row r="2293" ht="15.75" customHeight="1">
      <c r="A2293" s="118"/>
      <c r="B2293" s="119"/>
      <c r="C2293" s="143"/>
      <c r="D2293" s="149"/>
      <c r="E2293" s="120"/>
      <c r="F2293" s="120"/>
      <c r="G2293" s="120"/>
      <c r="H2293" s="121"/>
      <c r="I2293" s="121"/>
      <c r="J2293" s="121"/>
      <c r="K2293" s="150"/>
      <c r="L2293" s="121"/>
      <c r="M2293" s="121"/>
      <c r="N2293" s="121"/>
      <c r="O2293" s="121"/>
      <c r="P2293" s="121"/>
      <c r="Q2293" s="121"/>
      <c r="R2293" s="150"/>
      <c r="S2293" s="121"/>
      <c r="T2293" s="121"/>
      <c r="U2293" s="121"/>
      <c r="V2293" s="121"/>
      <c r="W2293" s="121"/>
      <c r="X2293" s="121"/>
      <c r="Y2293" s="121"/>
    </row>
    <row r="2294" ht="15.75" customHeight="1">
      <c r="A2294" s="118"/>
      <c r="B2294" s="119"/>
      <c r="C2294" s="143"/>
      <c r="D2294" s="149"/>
      <c r="E2294" s="120"/>
      <c r="F2294" s="120"/>
      <c r="G2294" s="120"/>
      <c r="H2294" s="121"/>
      <c r="I2294" s="121"/>
      <c r="J2294" s="121"/>
      <c r="K2294" s="150"/>
      <c r="L2294" s="121"/>
      <c r="M2294" s="121"/>
      <c r="N2294" s="121"/>
      <c r="O2294" s="121"/>
      <c r="P2294" s="121"/>
      <c r="Q2294" s="121"/>
      <c r="R2294" s="150"/>
      <c r="S2294" s="121"/>
      <c r="T2294" s="121"/>
      <c r="U2294" s="121"/>
      <c r="V2294" s="121"/>
      <c r="W2294" s="121"/>
      <c r="X2294" s="121"/>
      <c r="Y2294" s="121"/>
    </row>
    <row r="2295" ht="15.75" customHeight="1">
      <c r="A2295" s="118"/>
      <c r="B2295" s="119"/>
      <c r="C2295" s="143"/>
      <c r="D2295" s="149"/>
      <c r="E2295" s="120"/>
      <c r="F2295" s="120"/>
      <c r="G2295" s="120"/>
      <c r="H2295" s="121"/>
      <c r="I2295" s="121"/>
      <c r="J2295" s="121"/>
      <c r="K2295" s="150"/>
      <c r="L2295" s="121"/>
      <c r="M2295" s="121"/>
      <c r="N2295" s="121"/>
      <c r="O2295" s="121"/>
      <c r="P2295" s="121"/>
      <c r="Q2295" s="121"/>
      <c r="R2295" s="150"/>
      <c r="S2295" s="121"/>
      <c r="T2295" s="121"/>
      <c r="U2295" s="121"/>
      <c r="V2295" s="121"/>
      <c r="W2295" s="121"/>
      <c r="X2295" s="121"/>
      <c r="Y2295" s="121"/>
    </row>
    <row r="2296" ht="15.75" customHeight="1">
      <c r="A2296" s="118"/>
      <c r="B2296" s="119"/>
      <c r="C2296" s="143"/>
      <c r="D2296" s="149"/>
      <c r="E2296" s="120"/>
      <c r="F2296" s="120"/>
      <c r="G2296" s="120"/>
      <c r="H2296" s="121"/>
      <c r="I2296" s="121"/>
      <c r="J2296" s="121"/>
      <c r="K2296" s="150"/>
      <c r="L2296" s="121"/>
      <c r="M2296" s="121"/>
      <c r="N2296" s="121"/>
      <c r="O2296" s="121"/>
      <c r="P2296" s="121"/>
      <c r="Q2296" s="121"/>
      <c r="R2296" s="150"/>
      <c r="S2296" s="121"/>
      <c r="T2296" s="121"/>
      <c r="U2296" s="121"/>
      <c r="V2296" s="121"/>
      <c r="W2296" s="121"/>
      <c r="X2296" s="121"/>
      <c r="Y2296" s="121"/>
    </row>
    <row r="2297" ht="15.75" customHeight="1">
      <c r="A2297" s="118"/>
      <c r="B2297" s="119"/>
      <c r="C2297" s="143"/>
      <c r="D2297" s="149"/>
      <c r="E2297" s="120"/>
      <c r="F2297" s="120"/>
      <c r="G2297" s="120"/>
      <c r="H2297" s="121"/>
      <c r="I2297" s="121"/>
      <c r="J2297" s="121"/>
      <c r="K2297" s="150"/>
      <c r="L2297" s="121"/>
      <c r="M2297" s="121"/>
      <c r="N2297" s="121"/>
      <c r="O2297" s="121"/>
      <c r="P2297" s="121"/>
      <c r="Q2297" s="121"/>
      <c r="R2297" s="150"/>
      <c r="S2297" s="121"/>
      <c r="T2297" s="121"/>
      <c r="U2297" s="121"/>
      <c r="V2297" s="121"/>
      <c r="W2297" s="121"/>
      <c r="X2297" s="121"/>
      <c r="Y2297" s="121"/>
    </row>
    <row r="2298" ht="15.75" customHeight="1">
      <c r="A2298" s="118"/>
      <c r="B2298" s="119"/>
      <c r="C2298" s="143"/>
      <c r="D2298" s="149"/>
      <c r="E2298" s="120"/>
      <c r="F2298" s="120"/>
      <c r="G2298" s="120"/>
      <c r="H2298" s="121"/>
      <c r="I2298" s="121"/>
      <c r="J2298" s="121"/>
      <c r="K2298" s="150"/>
      <c r="L2298" s="121"/>
      <c r="M2298" s="121"/>
      <c r="N2298" s="121"/>
      <c r="O2298" s="121"/>
      <c r="P2298" s="121"/>
      <c r="Q2298" s="121"/>
      <c r="R2298" s="150"/>
      <c r="S2298" s="121"/>
      <c r="T2298" s="121"/>
      <c r="U2298" s="121"/>
      <c r="V2298" s="121"/>
      <c r="W2298" s="121"/>
      <c r="X2298" s="121"/>
      <c r="Y2298" s="121"/>
    </row>
    <row r="2299" ht="15.75" customHeight="1">
      <c r="A2299" s="118"/>
      <c r="B2299" s="119"/>
      <c r="C2299" s="143"/>
      <c r="D2299" s="149"/>
      <c r="E2299" s="120"/>
      <c r="F2299" s="120"/>
      <c r="G2299" s="120"/>
      <c r="H2299" s="121"/>
      <c r="I2299" s="121"/>
      <c r="J2299" s="121"/>
      <c r="K2299" s="150"/>
      <c r="L2299" s="121"/>
      <c r="M2299" s="121"/>
      <c r="N2299" s="121"/>
      <c r="O2299" s="121"/>
      <c r="P2299" s="121"/>
      <c r="Q2299" s="121"/>
      <c r="R2299" s="150"/>
      <c r="S2299" s="121"/>
      <c r="T2299" s="121"/>
      <c r="U2299" s="121"/>
      <c r="V2299" s="121"/>
      <c r="W2299" s="121"/>
      <c r="X2299" s="121"/>
      <c r="Y2299" s="121"/>
    </row>
    <row r="2300" ht="15.75" customHeight="1">
      <c r="A2300" s="118"/>
      <c r="B2300" s="119"/>
      <c r="C2300" s="143"/>
      <c r="D2300" s="149"/>
      <c r="E2300" s="120"/>
      <c r="F2300" s="120"/>
      <c r="G2300" s="120"/>
      <c r="H2300" s="121"/>
      <c r="I2300" s="121"/>
      <c r="J2300" s="121"/>
      <c r="K2300" s="150"/>
      <c r="L2300" s="121"/>
      <c r="M2300" s="121"/>
      <c r="N2300" s="121"/>
      <c r="O2300" s="121"/>
      <c r="P2300" s="121"/>
      <c r="Q2300" s="121"/>
      <c r="R2300" s="150"/>
      <c r="S2300" s="121"/>
      <c r="T2300" s="121"/>
      <c r="U2300" s="121"/>
      <c r="V2300" s="121"/>
      <c r="W2300" s="121"/>
      <c r="X2300" s="121"/>
      <c r="Y2300" s="121"/>
    </row>
    <row r="2301" ht="15.75" customHeight="1">
      <c r="A2301" s="118"/>
      <c r="B2301" s="119"/>
      <c r="C2301" s="143"/>
      <c r="D2301" s="149"/>
      <c r="E2301" s="120"/>
      <c r="F2301" s="120"/>
      <c r="G2301" s="120"/>
      <c r="H2301" s="121"/>
      <c r="I2301" s="121"/>
      <c r="J2301" s="121"/>
      <c r="K2301" s="150"/>
      <c r="L2301" s="121"/>
      <c r="M2301" s="121"/>
      <c r="N2301" s="121"/>
      <c r="O2301" s="121"/>
      <c r="P2301" s="121"/>
      <c r="Q2301" s="121"/>
      <c r="R2301" s="150"/>
      <c r="S2301" s="121"/>
      <c r="T2301" s="121"/>
      <c r="U2301" s="121"/>
      <c r="V2301" s="121"/>
      <c r="W2301" s="121"/>
      <c r="X2301" s="121"/>
      <c r="Y2301" s="121"/>
    </row>
    <row r="2302" ht="15.75" customHeight="1">
      <c r="A2302" s="118"/>
      <c r="B2302" s="119"/>
      <c r="C2302" s="143"/>
      <c r="D2302" s="149"/>
      <c r="E2302" s="120"/>
      <c r="F2302" s="120"/>
      <c r="G2302" s="120"/>
      <c r="H2302" s="121"/>
      <c r="I2302" s="121"/>
      <c r="J2302" s="121"/>
      <c r="K2302" s="150"/>
      <c r="L2302" s="121"/>
      <c r="M2302" s="121"/>
      <c r="N2302" s="121"/>
      <c r="O2302" s="121"/>
      <c r="P2302" s="121"/>
      <c r="Q2302" s="121"/>
      <c r="R2302" s="150"/>
      <c r="S2302" s="121"/>
      <c r="T2302" s="121"/>
      <c r="U2302" s="121"/>
      <c r="V2302" s="121"/>
      <c r="W2302" s="121"/>
      <c r="X2302" s="121"/>
      <c r="Y2302" s="121"/>
    </row>
    <row r="2303" ht="15.75" customHeight="1">
      <c r="A2303" s="118"/>
      <c r="B2303" s="119"/>
      <c r="C2303" s="143"/>
      <c r="D2303" s="149"/>
      <c r="E2303" s="120"/>
      <c r="F2303" s="120"/>
      <c r="G2303" s="120"/>
      <c r="H2303" s="121"/>
      <c r="I2303" s="121"/>
      <c r="J2303" s="121"/>
      <c r="K2303" s="150"/>
      <c r="L2303" s="121"/>
      <c r="M2303" s="121"/>
      <c r="N2303" s="121"/>
      <c r="O2303" s="121"/>
      <c r="P2303" s="121"/>
      <c r="Q2303" s="121"/>
      <c r="R2303" s="150"/>
      <c r="S2303" s="121"/>
      <c r="T2303" s="121"/>
      <c r="U2303" s="121"/>
      <c r="V2303" s="121"/>
      <c r="W2303" s="121"/>
      <c r="X2303" s="121"/>
      <c r="Y2303" s="121"/>
    </row>
    <row r="2304" ht="15.75" customHeight="1">
      <c r="A2304" s="118"/>
      <c r="B2304" s="119"/>
      <c r="C2304" s="143"/>
      <c r="D2304" s="149"/>
      <c r="E2304" s="120"/>
      <c r="F2304" s="120"/>
      <c r="G2304" s="120"/>
      <c r="H2304" s="121"/>
      <c r="I2304" s="121"/>
      <c r="J2304" s="121"/>
      <c r="K2304" s="150"/>
      <c r="L2304" s="121"/>
      <c r="M2304" s="121"/>
      <c r="N2304" s="121"/>
      <c r="O2304" s="121"/>
      <c r="P2304" s="121"/>
      <c r="Q2304" s="121"/>
      <c r="R2304" s="150"/>
      <c r="S2304" s="121"/>
      <c r="T2304" s="121"/>
      <c r="U2304" s="121"/>
      <c r="V2304" s="121"/>
      <c r="W2304" s="121"/>
      <c r="X2304" s="121"/>
      <c r="Y2304" s="121"/>
    </row>
    <row r="2305" ht="15.75" customHeight="1">
      <c r="A2305" s="118"/>
      <c r="B2305" s="119"/>
      <c r="C2305" s="143"/>
      <c r="D2305" s="149"/>
      <c r="E2305" s="120"/>
      <c r="F2305" s="120"/>
      <c r="G2305" s="120"/>
      <c r="H2305" s="121"/>
      <c r="I2305" s="121"/>
      <c r="J2305" s="121"/>
      <c r="K2305" s="150"/>
      <c r="L2305" s="121"/>
      <c r="M2305" s="121"/>
      <c r="N2305" s="121"/>
      <c r="O2305" s="121"/>
      <c r="P2305" s="121"/>
      <c r="Q2305" s="121"/>
      <c r="R2305" s="150"/>
      <c r="S2305" s="121"/>
      <c r="T2305" s="121"/>
      <c r="U2305" s="121"/>
      <c r="V2305" s="121"/>
      <c r="W2305" s="121"/>
      <c r="X2305" s="121"/>
      <c r="Y2305" s="121"/>
    </row>
    <row r="2306" ht="15.75" customHeight="1">
      <c r="A2306" s="118"/>
      <c r="B2306" s="119"/>
      <c r="C2306" s="143"/>
      <c r="D2306" s="149"/>
      <c r="E2306" s="120"/>
      <c r="F2306" s="120"/>
      <c r="G2306" s="120"/>
      <c r="H2306" s="121"/>
      <c r="I2306" s="121"/>
      <c r="J2306" s="121"/>
      <c r="K2306" s="150"/>
      <c r="L2306" s="121"/>
      <c r="M2306" s="121"/>
      <c r="N2306" s="121"/>
      <c r="O2306" s="121"/>
      <c r="P2306" s="121"/>
      <c r="Q2306" s="121"/>
      <c r="R2306" s="150"/>
      <c r="S2306" s="121"/>
      <c r="T2306" s="121"/>
      <c r="U2306" s="121"/>
      <c r="V2306" s="121"/>
      <c r="W2306" s="121"/>
      <c r="X2306" s="121"/>
      <c r="Y2306" s="121"/>
    </row>
    <row r="2307" ht="15.75" customHeight="1">
      <c r="A2307" s="118"/>
      <c r="B2307" s="119"/>
      <c r="C2307" s="143"/>
      <c r="D2307" s="149"/>
      <c r="E2307" s="120"/>
      <c r="F2307" s="120"/>
      <c r="G2307" s="120"/>
      <c r="H2307" s="121"/>
      <c r="I2307" s="121"/>
      <c r="J2307" s="121"/>
      <c r="K2307" s="150"/>
      <c r="L2307" s="121"/>
      <c r="M2307" s="121"/>
      <c r="N2307" s="121"/>
      <c r="O2307" s="121"/>
      <c r="P2307" s="121"/>
      <c r="Q2307" s="121"/>
      <c r="R2307" s="150"/>
      <c r="S2307" s="121"/>
      <c r="T2307" s="121"/>
      <c r="U2307" s="121"/>
      <c r="V2307" s="121"/>
      <c r="W2307" s="121"/>
      <c r="X2307" s="121"/>
      <c r="Y2307" s="121"/>
    </row>
    <row r="2308" ht="15.75" customHeight="1">
      <c r="A2308" s="118"/>
      <c r="B2308" s="119"/>
      <c r="C2308" s="143"/>
      <c r="D2308" s="149"/>
      <c r="E2308" s="120"/>
      <c r="F2308" s="120"/>
      <c r="G2308" s="120"/>
      <c r="H2308" s="121"/>
      <c r="I2308" s="121"/>
      <c r="J2308" s="121"/>
      <c r="K2308" s="150"/>
      <c r="L2308" s="121"/>
      <c r="M2308" s="121"/>
      <c r="N2308" s="121"/>
      <c r="O2308" s="121"/>
      <c r="P2308" s="121"/>
      <c r="Q2308" s="121"/>
      <c r="R2308" s="150"/>
      <c r="S2308" s="121"/>
      <c r="T2308" s="121"/>
      <c r="U2308" s="121"/>
      <c r="V2308" s="121"/>
      <c r="W2308" s="121"/>
      <c r="X2308" s="121"/>
      <c r="Y2308" s="121"/>
    </row>
    <row r="2309" ht="15.75" customHeight="1">
      <c r="A2309" s="118"/>
      <c r="B2309" s="119"/>
      <c r="C2309" s="143"/>
      <c r="D2309" s="149"/>
      <c r="E2309" s="120"/>
      <c r="F2309" s="120"/>
      <c r="G2309" s="120"/>
      <c r="H2309" s="121"/>
      <c r="I2309" s="121"/>
      <c r="J2309" s="121"/>
      <c r="K2309" s="150"/>
      <c r="L2309" s="121"/>
      <c r="M2309" s="121"/>
      <c r="N2309" s="121"/>
      <c r="O2309" s="121"/>
      <c r="P2309" s="121"/>
      <c r="Q2309" s="121"/>
      <c r="R2309" s="150"/>
      <c r="S2309" s="121"/>
      <c r="T2309" s="121"/>
      <c r="U2309" s="121"/>
      <c r="V2309" s="121"/>
      <c r="W2309" s="121"/>
      <c r="X2309" s="121"/>
      <c r="Y2309" s="121"/>
    </row>
    <row r="2310" ht="15.75" customHeight="1">
      <c r="A2310" s="118"/>
      <c r="B2310" s="119"/>
      <c r="C2310" s="143"/>
      <c r="D2310" s="149"/>
      <c r="E2310" s="120"/>
      <c r="F2310" s="120"/>
      <c r="G2310" s="120"/>
      <c r="H2310" s="121"/>
      <c r="I2310" s="121"/>
      <c r="J2310" s="121"/>
      <c r="K2310" s="150"/>
      <c r="L2310" s="121"/>
      <c r="M2310" s="121"/>
      <c r="N2310" s="121"/>
      <c r="O2310" s="121"/>
      <c r="P2310" s="121"/>
      <c r="Q2310" s="121"/>
      <c r="R2310" s="150"/>
      <c r="S2310" s="121"/>
      <c r="T2310" s="121"/>
      <c r="U2310" s="121"/>
      <c r="V2310" s="121"/>
      <c r="W2310" s="121"/>
      <c r="X2310" s="121"/>
      <c r="Y2310" s="121"/>
    </row>
    <row r="2311" ht="15.75" customHeight="1">
      <c r="A2311" s="118"/>
      <c r="B2311" s="119"/>
      <c r="C2311" s="143"/>
      <c r="D2311" s="149"/>
      <c r="E2311" s="120"/>
      <c r="F2311" s="120"/>
      <c r="G2311" s="120"/>
      <c r="H2311" s="121"/>
      <c r="I2311" s="121"/>
      <c r="J2311" s="121"/>
      <c r="K2311" s="150"/>
      <c r="L2311" s="121"/>
      <c r="M2311" s="121"/>
      <c r="N2311" s="121"/>
      <c r="O2311" s="121"/>
      <c r="P2311" s="121"/>
      <c r="Q2311" s="121"/>
      <c r="R2311" s="150"/>
      <c r="S2311" s="121"/>
      <c r="T2311" s="121"/>
      <c r="U2311" s="121"/>
      <c r="V2311" s="121"/>
      <c r="W2311" s="121"/>
      <c r="X2311" s="121"/>
      <c r="Y2311" s="121"/>
    </row>
    <row r="2312" ht="15.75" customHeight="1">
      <c r="A2312" s="118"/>
      <c r="B2312" s="119"/>
      <c r="C2312" s="143"/>
      <c r="D2312" s="149"/>
      <c r="E2312" s="120"/>
      <c r="F2312" s="120"/>
      <c r="G2312" s="120"/>
      <c r="H2312" s="121"/>
      <c r="I2312" s="121"/>
      <c r="J2312" s="121"/>
      <c r="K2312" s="150"/>
      <c r="L2312" s="121"/>
      <c r="M2312" s="121"/>
      <c r="N2312" s="121"/>
      <c r="O2312" s="121"/>
      <c r="P2312" s="121"/>
      <c r="Q2312" s="121"/>
      <c r="R2312" s="150"/>
      <c r="S2312" s="121"/>
      <c r="T2312" s="121"/>
      <c r="U2312" s="121"/>
      <c r="V2312" s="121"/>
      <c r="W2312" s="121"/>
      <c r="X2312" s="121"/>
      <c r="Y2312" s="121"/>
    </row>
    <row r="2313" ht="15.75" customHeight="1">
      <c r="A2313" s="118"/>
      <c r="B2313" s="119"/>
      <c r="C2313" s="143"/>
      <c r="D2313" s="149"/>
      <c r="E2313" s="120"/>
      <c r="F2313" s="120"/>
      <c r="G2313" s="120"/>
      <c r="H2313" s="121"/>
      <c r="I2313" s="121"/>
      <c r="J2313" s="121"/>
      <c r="K2313" s="150"/>
      <c r="L2313" s="121"/>
      <c r="M2313" s="121"/>
      <c r="N2313" s="121"/>
      <c r="O2313" s="121"/>
      <c r="P2313" s="121"/>
      <c r="Q2313" s="121"/>
      <c r="R2313" s="150"/>
      <c r="S2313" s="121"/>
      <c r="T2313" s="121"/>
      <c r="U2313" s="121"/>
      <c r="V2313" s="121"/>
      <c r="W2313" s="121"/>
      <c r="X2313" s="121"/>
      <c r="Y2313" s="121"/>
    </row>
    <row r="2314" ht="15.75" customHeight="1">
      <c r="A2314" s="118"/>
      <c r="B2314" s="119"/>
      <c r="C2314" s="143"/>
      <c r="D2314" s="149"/>
      <c r="E2314" s="120"/>
      <c r="F2314" s="120"/>
      <c r="G2314" s="120"/>
      <c r="H2314" s="121"/>
      <c r="I2314" s="121"/>
      <c r="J2314" s="121"/>
      <c r="K2314" s="150"/>
      <c r="L2314" s="121"/>
      <c r="M2314" s="121"/>
      <c r="N2314" s="121"/>
      <c r="O2314" s="121"/>
      <c r="P2314" s="121"/>
      <c r="Q2314" s="121"/>
      <c r="R2314" s="150"/>
      <c r="S2314" s="121"/>
      <c r="T2314" s="121"/>
      <c r="U2314" s="121"/>
      <c r="V2314" s="121"/>
      <c r="W2314" s="121"/>
      <c r="X2314" s="121"/>
      <c r="Y2314" s="121"/>
    </row>
    <row r="2315" ht="15.75" customHeight="1">
      <c r="A2315" s="118"/>
      <c r="B2315" s="119"/>
      <c r="C2315" s="143"/>
      <c r="D2315" s="149"/>
      <c r="E2315" s="120"/>
      <c r="F2315" s="120"/>
      <c r="G2315" s="120"/>
      <c r="H2315" s="121"/>
      <c r="I2315" s="121"/>
      <c r="J2315" s="121"/>
      <c r="K2315" s="150"/>
      <c r="L2315" s="121"/>
      <c r="M2315" s="121"/>
      <c r="N2315" s="121"/>
      <c r="O2315" s="121"/>
      <c r="P2315" s="121"/>
      <c r="Q2315" s="121"/>
      <c r="R2315" s="150"/>
      <c r="S2315" s="121"/>
      <c r="T2315" s="121"/>
      <c r="U2315" s="121"/>
      <c r="V2315" s="121"/>
      <c r="W2315" s="121"/>
      <c r="X2315" s="121"/>
      <c r="Y2315" s="121"/>
    </row>
    <row r="2316" ht="15.75" customHeight="1">
      <c r="A2316" s="118"/>
      <c r="B2316" s="119"/>
      <c r="C2316" s="143"/>
      <c r="D2316" s="149"/>
      <c r="E2316" s="120"/>
      <c r="F2316" s="120"/>
      <c r="G2316" s="120"/>
      <c r="H2316" s="121"/>
      <c r="I2316" s="121"/>
      <c r="J2316" s="121"/>
      <c r="K2316" s="150"/>
      <c r="L2316" s="121"/>
      <c r="M2316" s="121"/>
      <c r="N2316" s="121"/>
      <c r="O2316" s="121"/>
      <c r="P2316" s="121"/>
      <c r="Q2316" s="121"/>
      <c r="R2316" s="150"/>
      <c r="S2316" s="121"/>
      <c r="T2316" s="121"/>
      <c r="U2316" s="121"/>
      <c r="V2316" s="121"/>
      <c r="W2316" s="121"/>
      <c r="X2316" s="121"/>
      <c r="Y2316" s="121"/>
    </row>
    <row r="2317" ht="15.75" customHeight="1">
      <c r="A2317" s="118"/>
      <c r="B2317" s="119"/>
      <c r="C2317" s="143"/>
      <c r="D2317" s="149"/>
      <c r="E2317" s="120"/>
      <c r="F2317" s="120"/>
      <c r="G2317" s="120"/>
      <c r="H2317" s="121"/>
      <c r="I2317" s="121"/>
      <c r="J2317" s="121"/>
      <c r="K2317" s="150"/>
      <c r="L2317" s="121"/>
      <c r="M2317" s="121"/>
      <c r="N2317" s="121"/>
      <c r="O2317" s="121"/>
      <c r="P2317" s="121"/>
      <c r="Q2317" s="121"/>
      <c r="R2317" s="150"/>
      <c r="S2317" s="121"/>
      <c r="T2317" s="121"/>
      <c r="U2317" s="121"/>
      <c r="V2317" s="121"/>
      <c r="W2317" s="121"/>
      <c r="X2317" s="121"/>
      <c r="Y2317" s="121"/>
    </row>
    <row r="2318" ht="15.75" customHeight="1">
      <c r="A2318" s="118"/>
      <c r="B2318" s="119"/>
      <c r="C2318" s="143"/>
      <c r="D2318" s="149"/>
      <c r="E2318" s="120"/>
      <c r="F2318" s="120"/>
      <c r="G2318" s="120"/>
      <c r="H2318" s="121"/>
      <c r="I2318" s="121"/>
      <c r="J2318" s="121"/>
      <c r="K2318" s="150"/>
      <c r="L2318" s="121"/>
      <c r="M2318" s="121"/>
      <c r="N2318" s="121"/>
      <c r="O2318" s="121"/>
      <c r="P2318" s="121"/>
      <c r="Q2318" s="121"/>
      <c r="R2318" s="150"/>
      <c r="S2318" s="121"/>
      <c r="T2318" s="121"/>
      <c r="U2318" s="121"/>
      <c r="V2318" s="121"/>
      <c r="W2318" s="121"/>
      <c r="X2318" s="121"/>
      <c r="Y2318" s="121"/>
    </row>
    <row r="2319" ht="15.75" customHeight="1">
      <c r="A2319" s="118"/>
      <c r="B2319" s="119"/>
      <c r="C2319" s="143"/>
      <c r="D2319" s="149"/>
      <c r="E2319" s="120"/>
      <c r="F2319" s="120"/>
      <c r="G2319" s="120"/>
      <c r="H2319" s="121"/>
      <c r="I2319" s="121"/>
      <c r="J2319" s="121"/>
      <c r="K2319" s="150"/>
      <c r="L2319" s="121"/>
      <c r="M2319" s="121"/>
      <c r="N2319" s="121"/>
      <c r="O2319" s="121"/>
      <c r="P2319" s="121"/>
      <c r="Q2319" s="121"/>
      <c r="R2319" s="150"/>
      <c r="S2319" s="121"/>
      <c r="T2319" s="121"/>
      <c r="U2319" s="121"/>
      <c r="V2319" s="121"/>
      <c r="W2319" s="121"/>
      <c r="X2319" s="121"/>
      <c r="Y2319" s="121"/>
    </row>
    <row r="2320" ht="15.75" customHeight="1">
      <c r="A2320" s="118"/>
      <c r="B2320" s="119"/>
      <c r="C2320" s="143"/>
      <c r="D2320" s="149"/>
      <c r="E2320" s="120"/>
      <c r="F2320" s="120"/>
      <c r="G2320" s="120"/>
      <c r="H2320" s="121"/>
      <c r="I2320" s="121"/>
      <c r="J2320" s="121"/>
      <c r="K2320" s="150"/>
      <c r="L2320" s="121"/>
      <c r="M2320" s="121"/>
      <c r="N2320" s="121"/>
      <c r="O2320" s="121"/>
      <c r="P2320" s="121"/>
      <c r="Q2320" s="121"/>
      <c r="R2320" s="150"/>
      <c r="S2320" s="121"/>
      <c r="T2320" s="121"/>
      <c r="U2320" s="121"/>
      <c r="V2320" s="121"/>
      <c r="W2320" s="121"/>
      <c r="X2320" s="121"/>
      <c r="Y2320" s="121"/>
    </row>
    <row r="2321" ht="15.75" customHeight="1">
      <c r="A2321" s="118"/>
      <c r="B2321" s="119"/>
      <c r="C2321" s="143"/>
      <c r="D2321" s="149"/>
      <c r="E2321" s="120"/>
      <c r="F2321" s="120"/>
      <c r="G2321" s="120"/>
      <c r="H2321" s="121"/>
      <c r="I2321" s="121"/>
      <c r="J2321" s="121"/>
      <c r="K2321" s="150"/>
      <c r="L2321" s="121"/>
      <c r="M2321" s="121"/>
      <c r="N2321" s="121"/>
      <c r="O2321" s="121"/>
      <c r="P2321" s="121"/>
      <c r="Q2321" s="121"/>
      <c r="R2321" s="150"/>
      <c r="S2321" s="121"/>
      <c r="T2321" s="121"/>
      <c r="U2321" s="121"/>
      <c r="V2321" s="121"/>
      <c r="W2321" s="121"/>
      <c r="X2321" s="121"/>
      <c r="Y2321" s="121"/>
    </row>
    <row r="2322" ht="15.75" customHeight="1">
      <c r="A2322" s="118"/>
      <c r="B2322" s="119"/>
      <c r="C2322" s="143"/>
      <c r="D2322" s="149"/>
      <c r="E2322" s="120"/>
      <c r="F2322" s="120"/>
      <c r="G2322" s="120"/>
      <c r="H2322" s="121"/>
      <c r="I2322" s="121"/>
      <c r="J2322" s="121"/>
      <c r="K2322" s="150"/>
      <c r="L2322" s="121"/>
      <c r="M2322" s="121"/>
      <c r="N2322" s="121"/>
      <c r="O2322" s="121"/>
      <c r="P2322" s="121"/>
      <c r="Q2322" s="121"/>
      <c r="R2322" s="150"/>
      <c r="S2322" s="121"/>
      <c r="T2322" s="121"/>
      <c r="U2322" s="121"/>
      <c r="V2322" s="121"/>
      <c r="W2322" s="121"/>
      <c r="X2322" s="121"/>
      <c r="Y2322" s="121"/>
    </row>
    <row r="2323" ht="15.75" customHeight="1">
      <c r="A2323" s="118"/>
      <c r="B2323" s="119"/>
      <c r="C2323" s="143"/>
      <c r="D2323" s="149"/>
      <c r="E2323" s="120"/>
      <c r="F2323" s="120"/>
      <c r="G2323" s="120"/>
      <c r="H2323" s="121"/>
      <c r="I2323" s="121"/>
      <c r="J2323" s="121"/>
      <c r="K2323" s="150"/>
      <c r="L2323" s="121"/>
      <c r="M2323" s="121"/>
      <c r="N2323" s="121"/>
      <c r="O2323" s="121"/>
      <c r="P2323" s="121"/>
      <c r="Q2323" s="121"/>
      <c r="R2323" s="150"/>
      <c r="S2323" s="121"/>
      <c r="T2323" s="121"/>
      <c r="U2323" s="121"/>
      <c r="V2323" s="121"/>
      <c r="W2323" s="121"/>
      <c r="X2323" s="121"/>
      <c r="Y2323" s="121"/>
    </row>
    <row r="2324" ht="15.75" customHeight="1">
      <c r="A2324" s="118"/>
      <c r="B2324" s="119"/>
      <c r="C2324" s="143"/>
      <c r="D2324" s="149"/>
      <c r="E2324" s="120"/>
      <c r="F2324" s="120"/>
      <c r="G2324" s="120"/>
      <c r="H2324" s="121"/>
      <c r="I2324" s="121"/>
      <c r="J2324" s="121"/>
      <c r="K2324" s="150"/>
      <c r="L2324" s="121"/>
      <c r="M2324" s="121"/>
      <c r="N2324" s="121"/>
      <c r="O2324" s="121"/>
      <c r="P2324" s="121"/>
      <c r="Q2324" s="121"/>
      <c r="R2324" s="150"/>
      <c r="S2324" s="121"/>
      <c r="T2324" s="121"/>
      <c r="U2324" s="121"/>
      <c r="V2324" s="121"/>
      <c r="W2324" s="121"/>
      <c r="X2324" s="121"/>
      <c r="Y2324" s="121"/>
    </row>
    <row r="2325" ht="15.75" customHeight="1">
      <c r="A2325" s="118"/>
      <c r="B2325" s="119"/>
      <c r="C2325" s="143"/>
      <c r="D2325" s="149"/>
      <c r="E2325" s="120"/>
      <c r="F2325" s="120"/>
      <c r="G2325" s="120"/>
      <c r="H2325" s="121"/>
      <c r="I2325" s="121"/>
      <c r="J2325" s="121"/>
      <c r="K2325" s="150"/>
      <c r="L2325" s="121"/>
      <c r="M2325" s="121"/>
      <c r="N2325" s="121"/>
      <c r="O2325" s="121"/>
      <c r="P2325" s="121"/>
      <c r="Q2325" s="121"/>
      <c r="R2325" s="150"/>
      <c r="S2325" s="121"/>
      <c r="T2325" s="121"/>
      <c r="U2325" s="121"/>
      <c r="V2325" s="121"/>
      <c r="W2325" s="121"/>
      <c r="X2325" s="121"/>
      <c r="Y2325" s="121"/>
    </row>
    <row r="2326" ht="15.75" customHeight="1">
      <c r="A2326" s="118"/>
      <c r="B2326" s="119"/>
      <c r="C2326" s="143"/>
      <c r="D2326" s="149"/>
      <c r="E2326" s="120"/>
      <c r="F2326" s="120"/>
      <c r="G2326" s="120"/>
      <c r="H2326" s="121"/>
      <c r="I2326" s="121"/>
      <c r="J2326" s="121"/>
      <c r="K2326" s="150"/>
      <c r="L2326" s="121"/>
      <c r="M2326" s="121"/>
      <c r="N2326" s="121"/>
      <c r="O2326" s="121"/>
      <c r="P2326" s="121"/>
      <c r="Q2326" s="121"/>
      <c r="R2326" s="150"/>
      <c r="S2326" s="121"/>
      <c r="T2326" s="121"/>
      <c r="U2326" s="121"/>
      <c r="V2326" s="121"/>
      <c r="W2326" s="121"/>
      <c r="X2326" s="121"/>
      <c r="Y2326" s="121"/>
    </row>
    <row r="2327" ht="15.75" customHeight="1">
      <c r="A2327" s="118"/>
      <c r="B2327" s="119"/>
      <c r="C2327" s="143"/>
      <c r="D2327" s="149"/>
      <c r="E2327" s="120"/>
      <c r="F2327" s="120"/>
      <c r="G2327" s="120"/>
      <c r="H2327" s="121"/>
      <c r="I2327" s="121"/>
      <c r="J2327" s="121"/>
      <c r="K2327" s="150"/>
      <c r="L2327" s="121"/>
      <c r="M2327" s="121"/>
      <c r="N2327" s="121"/>
      <c r="O2327" s="121"/>
      <c r="P2327" s="121"/>
      <c r="Q2327" s="121"/>
      <c r="R2327" s="150"/>
      <c r="S2327" s="121"/>
      <c r="T2327" s="121"/>
      <c r="U2327" s="121"/>
      <c r="V2327" s="121"/>
      <c r="W2327" s="121"/>
      <c r="X2327" s="121"/>
      <c r="Y2327" s="121"/>
    </row>
    <row r="2328" ht="15.75" customHeight="1">
      <c r="A2328" s="118"/>
      <c r="B2328" s="119"/>
      <c r="C2328" s="143"/>
      <c r="D2328" s="149"/>
      <c r="E2328" s="120"/>
      <c r="F2328" s="120"/>
      <c r="G2328" s="120"/>
      <c r="H2328" s="121"/>
      <c r="I2328" s="121"/>
      <c r="J2328" s="121"/>
      <c r="K2328" s="150"/>
      <c r="L2328" s="121"/>
      <c r="M2328" s="121"/>
      <c r="N2328" s="121"/>
      <c r="O2328" s="121"/>
      <c r="P2328" s="121"/>
      <c r="Q2328" s="121"/>
      <c r="R2328" s="150"/>
      <c r="S2328" s="121"/>
      <c r="T2328" s="121"/>
      <c r="U2328" s="121"/>
      <c r="V2328" s="121"/>
      <c r="W2328" s="121"/>
      <c r="X2328" s="121"/>
      <c r="Y2328" s="121"/>
    </row>
    <row r="2329" ht="15.75" customHeight="1">
      <c r="A2329" s="118"/>
      <c r="B2329" s="119"/>
      <c r="C2329" s="143"/>
      <c r="D2329" s="149"/>
      <c r="E2329" s="120"/>
      <c r="F2329" s="120"/>
      <c r="G2329" s="120"/>
      <c r="H2329" s="121"/>
      <c r="I2329" s="121"/>
      <c r="J2329" s="121"/>
      <c r="K2329" s="150"/>
      <c r="L2329" s="121"/>
      <c r="M2329" s="121"/>
      <c r="N2329" s="121"/>
      <c r="O2329" s="121"/>
      <c r="P2329" s="121"/>
      <c r="Q2329" s="121"/>
      <c r="R2329" s="150"/>
      <c r="S2329" s="121"/>
      <c r="T2329" s="121"/>
      <c r="U2329" s="121"/>
      <c r="V2329" s="121"/>
      <c r="W2329" s="121"/>
      <c r="X2329" s="121"/>
      <c r="Y2329" s="121"/>
    </row>
    <row r="2330" ht="15.75" customHeight="1">
      <c r="A2330" s="118"/>
      <c r="B2330" s="119"/>
      <c r="C2330" s="143"/>
      <c r="D2330" s="149"/>
      <c r="E2330" s="120"/>
      <c r="F2330" s="120"/>
      <c r="G2330" s="120"/>
      <c r="H2330" s="121"/>
      <c r="I2330" s="121"/>
      <c r="J2330" s="121"/>
      <c r="K2330" s="150"/>
      <c r="L2330" s="121"/>
      <c r="M2330" s="121"/>
      <c r="N2330" s="121"/>
      <c r="O2330" s="121"/>
      <c r="P2330" s="121"/>
      <c r="Q2330" s="121"/>
      <c r="R2330" s="150"/>
      <c r="S2330" s="121"/>
      <c r="T2330" s="121"/>
      <c r="U2330" s="121"/>
      <c r="V2330" s="121"/>
      <c r="W2330" s="121"/>
      <c r="X2330" s="121"/>
      <c r="Y2330" s="121"/>
    </row>
    <row r="2331" ht="15.75" customHeight="1">
      <c r="A2331" s="118"/>
      <c r="B2331" s="119"/>
      <c r="C2331" s="143"/>
      <c r="D2331" s="149"/>
      <c r="E2331" s="120"/>
      <c r="F2331" s="120"/>
      <c r="G2331" s="120"/>
      <c r="H2331" s="121"/>
      <c r="I2331" s="121"/>
      <c r="J2331" s="121"/>
      <c r="K2331" s="150"/>
      <c r="L2331" s="121"/>
      <c r="M2331" s="121"/>
      <c r="N2331" s="121"/>
      <c r="O2331" s="121"/>
      <c r="P2331" s="121"/>
      <c r="Q2331" s="121"/>
      <c r="R2331" s="150"/>
      <c r="S2331" s="121"/>
      <c r="T2331" s="121"/>
      <c r="U2331" s="121"/>
      <c r="V2331" s="121"/>
      <c r="W2331" s="121"/>
      <c r="X2331" s="121"/>
      <c r="Y2331" s="121"/>
    </row>
    <row r="2332" ht="15.75" customHeight="1">
      <c r="A2332" s="118"/>
      <c r="B2332" s="119"/>
      <c r="C2332" s="143"/>
      <c r="D2332" s="149"/>
      <c r="E2332" s="120"/>
      <c r="F2332" s="120"/>
      <c r="G2332" s="120"/>
      <c r="H2332" s="121"/>
      <c r="I2332" s="121"/>
      <c r="J2332" s="121"/>
      <c r="K2332" s="150"/>
      <c r="L2332" s="121"/>
      <c r="M2332" s="121"/>
      <c r="N2332" s="121"/>
      <c r="O2332" s="121"/>
      <c r="P2332" s="121"/>
      <c r="Q2332" s="121"/>
      <c r="R2332" s="150"/>
      <c r="S2332" s="121"/>
      <c r="T2332" s="121"/>
      <c r="U2332" s="121"/>
      <c r="V2332" s="121"/>
      <c r="W2332" s="121"/>
      <c r="X2332" s="121"/>
      <c r="Y2332" s="121"/>
    </row>
    <row r="2333" ht="15.75" customHeight="1">
      <c r="A2333" s="118"/>
      <c r="B2333" s="119"/>
      <c r="C2333" s="143"/>
      <c r="D2333" s="149"/>
      <c r="E2333" s="120"/>
      <c r="F2333" s="120"/>
      <c r="G2333" s="120"/>
      <c r="H2333" s="121"/>
      <c r="I2333" s="121"/>
      <c r="J2333" s="121"/>
      <c r="K2333" s="150"/>
      <c r="L2333" s="121"/>
      <c r="M2333" s="121"/>
      <c r="N2333" s="121"/>
      <c r="O2333" s="121"/>
      <c r="P2333" s="121"/>
      <c r="Q2333" s="121"/>
      <c r="R2333" s="150"/>
      <c r="S2333" s="121"/>
      <c r="T2333" s="121"/>
      <c r="U2333" s="121"/>
      <c r="V2333" s="121"/>
      <c r="W2333" s="121"/>
      <c r="X2333" s="121"/>
      <c r="Y2333" s="121"/>
    </row>
    <row r="2334" ht="15.75" customHeight="1">
      <c r="A2334" s="118"/>
      <c r="B2334" s="119"/>
      <c r="C2334" s="143"/>
      <c r="D2334" s="149"/>
      <c r="E2334" s="120"/>
      <c r="F2334" s="120"/>
      <c r="G2334" s="120"/>
      <c r="H2334" s="121"/>
      <c r="I2334" s="121"/>
      <c r="J2334" s="121"/>
      <c r="K2334" s="150"/>
      <c r="L2334" s="121"/>
      <c r="M2334" s="121"/>
      <c r="N2334" s="121"/>
      <c r="O2334" s="121"/>
      <c r="P2334" s="121"/>
      <c r="Q2334" s="121"/>
      <c r="R2334" s="150"/>
      <c r="S2334" s="121"/>
      <c r="T2334" s="121"/>
      <c r="U2334" s="121"/>
      <c r="V2334" s="121"/>
      <c r="W2334" s="121"/>
      <c r="X2334" s="121"/>
      <c r="Y2334" s="121"/>
    </row>
  </sheetData>
  <mergeCells count="3">
    <mergeCell ref="A1:G1"/>
    <mergeCell ref="E2:G2"/>
    <mergeCell ref="E18:G19"/>
  </mergeCells>
  <dataValidations>
    <dataValidation type="decimal" allowBlank="1" showDropDown="1" showInputMessage="1" showErrorMessage="1" prompt="Please enter a number." sqref="D22:D36 D38:D52 D54:D68 D70:D84 D86:D100 D102:D116 D118:D132 D134:D148 D150:D164 D166:D180 D182:D196 D198:D212 D214:D228 D230:D244 D246:D260 D262:D276 D278:D292 D294:D308 D310:D324 D326:D340 D342:D356 D358:D372 D374:D388 D390:D404 D406:D420 D422:D436 D438:D452 D454:D468 D470:D484 D486:D500 D502:D516 D518:D532 D534:D548 D550:D564 D566:D580 D582:D596 D598:D612 D614:D628 D630:D644 D646:D660 D662:D676 D678:D692 D694:D708 D710:D724 D726:D740 D742:D756 D758:D772 D774:D788 D790:D804 D806:D820 D844:D864 D866:D886 D888:D2334">
      <formula1>-1.0E7</formula1>
      <formula2>1000000.0</formula2>
    </dataValidation>
    <dataValidation type="list" allowBlank="1" showInputMessage="1" prompt="Choose the maximum number of modifiers a server/cashier can select in this group." sqref="F22 F38 F54 F70 F86 F102 F118 F134 F150 F166 F182 F198 F214 F230 F246 F262 F278 F294 F310 F326 F342 F358 F374 F390 F406 F422 F438 F454 F470 F486 F502 F518 F534 F550 F566 F582 F598 F614 F630 F646 F662 F678 F694 F710 F726 F742 F758 F774 F790 F806 F822 F844 F866 F888">
      <formula1>"1,2,3,4,5,6,7,8,9,10,11,12,13,14,15,No Min."</formula1>
    </dataValidation>
    <dataValidation type="list" allowBlank="1" showInputMessage="1" prompt="Choose the maximum number of modifiers a server/cashier can select in this group." sqref="G22:Y22 G38:Y38 G54:Y54 G70:Y70 G86:Y86 G102:Y102 G118:Y118 G134:Y134 G150:Y150 G166:Y166 G182:Y182 G198:Y198 G214:Y214 G230:Y230 G246:Y246 G262:Y262 G278:Y278 G294:Y294 G310:Y310 G326:Y326 G342:Y342 G358:Y358 G374:Y374 G390:Y390 G406:Y406 G422:Y422 G438:Y438 G454:Y454 G470:Y470 G486:Y486 G502:Y502 G518:Y518 G534:Y534 G550:Y550 G566:Y566 G582:Y582 G598:Y598 G614:Y614 G630:Y630 G646:Y646 G662:Y662 G678:Y678 G694:Y694 G710:Y710 G726:Y726 G742:Y742 G758:Y758 G774:Y774 G790:Y790 G806:Y806 G822:Y822 G844:Y844 G866:Y866 G888:Y888">
      <formula1>"1,2,3,4,5,6,7,8,9,10,11,12,13,14,15,No Max."</formula1>
    </dataValidation>
    <dataValidation type="custom" allowBlank="1" showDropDown="1" showInputMessage="1" showErrorMessage="1" prompt="This section is left blank intentionally." sqref="B23:B36 E23:Y36 B39:B52 E39:Y52 B55:B68 E55:Y68 B71:B84 E71:Y84 B87:B100 E87:Y100 B103:B116 E103:Y116 B119:B132 E119:Y132 B135:B148 E135:Y148 B151:B164 E151:Y164 B167:B180 E167:Y180 B183:B196 E183:Y196 B199:B212 E199:Y212 B215:B228 E215:Y228 B231:B244 E231:Y244 B247:B260 E247:Y260 B263:B276 E263:Y276 B279:B292 E279:Y292 B295:B308 E295:Y308 B311:B324 E311:Y324 B327:B340 E327:Y340 B343:B356 E343:Y356 B359:B372 E359:Y372 B375:B388 E375:Y388 B391:B404 E391:Y404 B407:B420 E407:Y420 B423:B436 E423:Y436 B439:B452 E439:Y452 B455:B468 E455:Y468 B471:B484 E471:Y484 B487:B500 E487:Y500 B503:B516 E503:Y516 B519:B532 E519:Y532 B535:B548 E535:Y548 B551:B564 E551:Y564 B567:B580 E567:Y580 B583:B596 E583:Y596 B599:B612 E599:Y612 B615:B628 E615:Y628 B631:B644 E631:Y644 B647:B660 E647:Y660 B663:B676 E663:Y676 B679:B692 E679:Y692 B695:B708 E695:Y708 B711:B724 E711:Y724 B727:B740 E727:Y740 B743:B756 E743:Y756 B759:B772 E759:Y772 B775:B788 E775:Y788 B791:B804 E791:Y804 B807:B820 E807:Y820 B823:B842 E823:Y842 B845:B864 E845:Y864 B867:B886 E867:Y886 B889:B2334 E889:Y2334">
      <formula1>ISBLANK</formula1>
    </dataValidation>
    <dataValidation type="custom" allowBlank="1" showDropDown="1" showInputMessage="1" showErrorMessage="1" prompt="Duplicate Modifier Group name. Please use a unique name for Modifier Groups" sqref="B866">
      <formula1>COUNTIF($B$1:B3166, INDIRECT(ADDRESS(ROW(),COLUMN(),)))=1</formula1>
    </dataValidation>
    <dataValidation type="custom" allowBlank="1" showDropDown="1" showInputMessage="1" showErrorMessage="1" prompt="Duplicate Modifier Group name. Please use a unique name for Modifier Groups" sqref="B22">
      <formula1>COUNTIF($B$1:B908, INDIRECT(ADDRESS(ROW(),COLUMN(),)))=1</formula1>
    </dataValidation>
    <dataValidation type="list" allowBlank="1" showInputMessage="1" showErrorMessage="1" prompt="Select Modifier Group behavior." sqref="E22 E38 E54 E70 E86 E102 E118 E134 E150 E166 E182 E198 E214 E230 E246 E262 E278 E294 E310 E326 E342 E358 E374 E390 E406 E422 E438 E454 E470 E486 E502 E518 E534 E550 E566 E582 E598 E614 E630 E646 E662 E678 E694 E710 E726 E742 E758 E774 E790 E806 E822 E844 E866 E888">
      <formula1>"Required,Optional,Optional Force Show"</formula1>
    </dataValidation>
    <dataValidation type="custom" allowBlank="1" showDropDown="1" showInputMessage="1" showErrorMessage="1" prompt="Duplicate Modifier Group name. Please use a unique name for Modifier Groups" sqref="B888">
      <formula1>COUNTIF($B$1:B3182, INDIRECT(ADDRESS(ROW(),COLUMN(),)))=1</formula1>
    </dataValidation>
    <dataValidation type="custom" allowBlank="1" showDropDown="1" showInputMessage="1" showErrorMessage="1" prompt="Duplicate Modifier Group name. Please use a unique name for Modifier Groups" sqref="B38 B54 B70 B86 B102 B118 B134 B150 B166 B182 B198 B214 B230 B246 B262 B278 B294 B310 B326 B342 B358 B374 B390 B406 B422 B438 B454 B470 B486 B502 B518 B534 B550 B566 B582 B598 B614 B630 B646 B662 B678 B694 B710 B726 B742 B758 B774 B790 B806 B822">
      <formula1>COUNTIF($B$1:B2350, INDIRECT(ADDRESS(ROW(),COLUMN(),)))=1</formula1>
    </dataValidation>
    <dataValidation type="custom" allowBlank="1" showDropDown="1" showInputMessage="1" showErrorMessage="1" prompt="Duplicate Modifier Group name. Please use a unique name for Modifier Groups" sqref="B844">
      <formula1>COUNTIF($B$1:B3150, INDIRECT(ADDRESS(ROW(),COLUMN(),)))=1</formula1>
    </dataValidation>
  </dataValidations>
  <hyperlinks>
    <hyperlink r:id="rId1" location="gid=1475474635" ref="E18"/>
  </hyperlinks>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461C9"/>
  </sheetPr>
  <sheetViews>
    <sheetView showGridLines="0" workbookViewId="0"/>
  </sheetViews>
  <sheetFormatPr customHeight="1" defaultColWidth="14.43" defaultRowHeight="15.0"/>
  <cols>
    <col customWidth="1" min="1" max="1" width="1.71"/>
    <col customWidth="1" min="2" max="2" width="37.0"/>
    <col customWidth="1" min="3" max="3" width="35.86"/>
    <col customWidth="1" min="4" max="4" width="24.14"/>
    <col customWidth="1" min="5" max="5" width="32.14"/>
    <col customWidth="1" min="6" max="6" width="28.29"/>
    <col customWidth="1" min="7" max="7" width="34.86"/>
  </cols>
  <sheetData>
    <row r="1" ht="35.25" customHeight="1">
      <c r="A1" s="154" t="s">
        <v>90</v>
      </c>
      <c r="B1" s="155"/>
      <c r="C1" s="155"/>
      <c r="D1" s="155"/>
      <c r="E1" s="155"/>
      <c r="F1" s="155"/>
      <c r="G1" s="155"/>
    </row>
    <row r="2" ht="30.75" customHeight="1">
      <c r="A2" s="94"/>
      <c r="B2" s="95"/>
      <c r="C2" s="95"/>
      <c r="D2" s="95"/>
      <c r="E2" s="96"/>
    </row>
    <row r="3" ht="30.75" customHeight="1">
      <c r="A3" s="94"/>
      <c r="B3" s="156"/>
      <c r="C3" s="95"/>
      <c r="D3" s="95"/>
      <c r="E3" s="98"/>
      <c r="F3" s="98"/>
      <c r="G3" s="98"/>
    </row>
    <row r="4" ht="30.75" customHeight="1">
      <c r="A4" s="94"/>
      <c r="B4" s="156"/>
      <c r="C4" s="95"/>
      <c r="D4" s="95"/>
      <c r="E4" s="98"/>
      <c r="F4" s="100"/>
      <c r="G4" s="98"/>
    </row>
    <row r="5" ht="30.75" customHeight="1">
      <c r="A5" s="94"/>
      <c r="B5" s="156"/>
      <c r="C5" s="95"/>
      <c r="D5" s="95"/>
      <c r="E5" s="98"/>
      <c r="F5" s="100"/>
      <c r="G5" s="98"/>
    </row>
    <row r="6" ht="30.75" customHeight="1">
      <c r="A6" s="94"/>
      <c r="B6" s="156"/>
      <c r="C6" s="95"/>
      <c r="D6" s="95"/>
      <c r="E6" s="98"/>
      <c r="F6" s="100"/>
      <c r="G6" s="98"/>
    </row>
    <row r="7" ht="30.75" customHeight="1">
      <c r="A7" s="94"/>
      <c r="B7" s="156"/>
      <c r="C7" s="95"/>
      <c r="D7" s="95"/>
      <c r="E7" s="98"/>
      <c r="F7" s="101"/>
      <c r="G7" s="98"/>
    </row>
    <row r="8" ht="30.75" customHeight="1">
      <c r="A8" s="94"/>
      <c r="B8" s="156"/>
      <c r="C8" s="95"/>
      <c r="D8" s="95"/>
      <c r="E8" s="98"/>
      <c r="F8" s="101"/>
      <c r="G8" s="98"/>
    </row>
    <row r="9" ht="30.75" customHeight="1">
      <c r="A9" s="94"/>
      <c r="B9" s="157"/>
      <c r="C9" s="95"/>
      <c r="D9" s="95"/>
      <c r="E9" s="102"/>
    </row>
    <row r="10" ht="30.75" customHeight="1">
      <c r="A10" s="94"/>
      <c r="B10" s="95"/>
      <c r="C10" s="95"/>
      <c r="D10" s="95"/>
      <c r="E10" s="98"/>
      <c r="F10" s="101"/>
      <c r="G10" s="98"/>
    </row>
    <row r="11" ht="18.75" customHeight="1">
      <c r="A11" s="106" t="s">
        <v>58</v>
      </c>
      <c r="B11" s="107"/>
      <c r="C11" s="108" t="s">
        <v>59</v>
      </c>
      <c r="D11" s="109" t="s">
        <v>91</v>
      </c>
      <c r="E11" s="109" t="s">
        <v>61</v>
      </c>
      <c r="F11" s="109" t="s">
        <v>92</v>
      </c>
      <c r="G11" s="109" t="s">
        <v>93</v>
      </c>
    </row>
    <row r="12" ht="18.75" customHeight="1">
      <c r="A12" s="111"/>
      <c r="B12" s="112" t="str">
        <f>'Liquor Mods'!A15</f>
        <v>Mixers</v>
      </c>
      <c r="C12" s="113" t="str">
        <f>'Liquor Mods'!A16</f>
        <v>Coke (Example)</v>
      </c>
      <c r="D12" s="158">
        <f>'Liquor Mods'!B16</f>
        <v>0</v>
      </c>
      <c r="E12" s="115" t="s">
        <v>83</v>
      </c>
      <c r="F12" s="116"/>
      <c r="G12" s="116"/>
    </row>
    <row r="13" ht="18.75" customHeight="1">
      <c r="A13" s="118"/>
      <c r="B13" s="119"/>
      <c r="C13" s="113" t="str">
        <f>'Liquor Mods'!A17</f>
        <v>Diet Coke (Example)</v>
      </c>
      <c r="D13" s="158">
        <f>'Liquor Mods'!B17</f>
        <v>0</v>
      </c>
      <c r="E13" s="120"/>
      <c r="F13" s="120"/>
      <c r="G13" s="120"/>
    </row>
    <row r="14" ht="18.75" customHeight="1">
      <c r="A14" s="118"/>
      <c r="B14" s="119"/>
      <c r="C14" s="113" t="str">
        <f>'Liquor Mods'!A18</f>
        <v>Soda Water (Example)</v>
      </c>
      <c r="D14" s="158">
        <f>'Liquor Mods'!B18</f>
        <v>0</v>
      </c>
      <c r="E14" s="120"/>
      <c r="F14" s="120"/>
      <c r="G14" s="120"/>
    </row>
    <row r="15" ht="18.75" customHeight="1">
      <c r="A15" s="118"/>
      <c r="B15" s="119"/>
      <c r="C15" s="113" t="str">
        <f>'Liquor Mods'!A19</f>
        <v>Water (Example)</v>
      </c>
      <c r="D15" s="158">
        <f>'Liquor Mods'!B19</f>
        <v>0</v>
      </c>
      <c r="E15" s="120"/>
      <c r="F15" s="120"/>
      <c r="G15" s="120"/>
    </row>
    <row r="16" ht="18.75" customHeight="1">
      <c r="A16" s="118"/>
      <c r="B16" s="119"/>
      <c r="C16" s="113" t="str">
        <f>'Liquor Mods'!A20</f>
        <v>Sprite (Example)</v>
      </c>
      <c r="D16" s="158">
        <f>'Liquor Mods'!B20</f>
        <v>0</v>
      </c>
      <c r="E16" s="120"/>
      <c r="F16" s="120"/>
      <c r="G16" s="120"/>
    </row>
    <row r="17" ht="18.75" customHeight="1">
      <c r="A17" s="118"/>
      <c r="B17" s="119"/>
      <c r="C17" s="113" t="str">
        <f>'Liquor Mods'!A21</f>
        <v>Red Bull (Example)</v>
      </c>
      <c r="D17" s="158">
        <f>'Liquor Mods'!B21</f>
        <v>3</v>
      </c>
      <c r="E17" s="120"/>
      <c r="F17" s="120"/>
      <c r="G17" s="120"/>
    </row>
    <row r="18" ht="18.75" customHeight="1">
      <c r="A18" s="118"/>
      <c r="B18" s="119"/>
      <c r="C18" s="113" t="str">
        <f>'Liquor Mods'!A22</f>
        <v/>
      </c>
      <c r="D18" s="158">
        <f>'Liquor Mods'!B22</f>
        <v>0</v>
      </c>
      <c r="E18" s="120"/>
      <c r="F18" s="120"/>
      <c r="G18" s="120"/>
    </row>
    <row r="19" ht="18.75" customHeight="1">
      <c r="A19" s="118"/>
      <c r="B19" s="119"/>
      <c r="C19" s="113" t="str">
        <f>'Liquor Mods'!A23</f>
        <v/>
      </c>
      <c r="D19" s="158">
        <f>'Liquor Mods'!B23</f>
        <v>0</v>
      </c>
      <c r="E19" s="120"/>
      <c r="F19" s="120"/>
      <c r="G19" s="120"/>
    </row>
    <row r="20" ht="18.75" customHeight="1">
      <c r="A20" s="118"/>
      <c r="B20" s="119"/>
      <c r="C20" s="113" t="str">
        <f>'Liquor Mods'!A24</f>
        <v/>
      </c>
      <c r="D20" s="158">
        <f>'Liquor Mods'!B24</f>
        <v>0</v>
      </c>
      <c r="E20" s="120"/>
      <c r="F20" s="120"/>
      <c r="G20" s="120"/>
    </row>
    <row r="21" ht="18.75" customHeight="1">
      <c r="A21" s="118"/>
      <c r="B21" s="119"/>
      <c r="C21" s="113" t="str">
        <f>'Liquor Mods'!A25</f>
        <v/>
      </c>
      <c r="D21" s="158">
        <f>'Liquor Mods'!B25</f>
        <v>0</v>
      </c>
      <c r="E21" s="120"/>
      <c r="F21" s="120"/>
      <c r="G21" s="120"/>
    </row>
    <row r="22" ht="18.75" customHeight="1">
      <c r="A22" s="118"/>
      <c r="B22" s="119"/>
      <c r="C22" s="113" t="str">
        <f>'Liquor Mods'!A26</f>
        <v/>
      </c>
      <c r="D22" s="158">
        <f>'Liquor Mods'!B26</f>
        <v>0</v>
      </c>
      <c r="E22" s="120"/>
      <c r="F22" s="120"/>
      <c r="G22" s="120"/>
    </row>
    <row r="23" ht="18.75" customHeight="1">
      <c r="A23" s="118"/>
      <c r="B23" s="119"/>
      <c r="C23" s="113" t="str">
        <f>'Liquor Mods'!A27</f>
        <v/>
      </c>
      <c r="D23" s="158">
        <f>'Liquor Mods'!B27</f>
        <v>0</v>
      </c>
      <c r="E23" s="120"/>
      <c r="F23" s="120"/>
      <c r="G23" s="120"/>
    </row>
    <row r="24" ht="18.75" customHeight="1">
      <c r="A24" s="118"/>
      <c r="B24" s="119"/>
      <c r="C24" s="113" t="str">
        <f>'Liquor Mods'!A28</f>
        <v/>
      </c>
      <c r="D24" s="158">
        <f>'Liquor Mods'!B28</f>
        <v>0</v>
      </c>
      <c r="E24" s="120"/>
      <c r="F24" s="120"/>
      <c r="G24" s="120"/>
    </row>
    <row r="25" ht="18.75" customHeight="1">
      <c r="A25" s="118"/>
      <c r="B25" s="119"/>
      <c r="C25" s="113" t="str">
        <f>'Liquor Mods'!A29</f>
        <v/>
      </c>
      <c r="D25" s="158">
        <f>'Liquor Mods'!B29</f>
        <v>0</v>
      </c>
      <c r="E25" s="120"/>
      <c r="F25" s="120"/>
      <c r="G25" s="120"/>
    </row>
    <row r="26" ht="18.75" customHeight="1">
      <c r="A26" s="118"/>
      <c r="B26" s="119"/>
      <c r="C26" s="113" t="str">
        <f>'Liquor Mods'!A30</f>
        <v/>
      </c>
      <c r="D26" s="158">
        <f>'Liquor Mods'!B30</f>
        <v>0</v>
      </c>
      <c r="E26" s="120"/>
      <c r="F26" s="120"/>
      <c r="G26" s="120"/>
    </row>
    <row r="27" ht="18.75" customHeight="1">
      <c r="A27" s="118"/>
      <c r="B27" s="119"/>
      <c r="C27" s="113" t="str">
        <f>'Liquor Mods'!A31</f>
        <v/>
      </c>
      <c r="D27" s="158">
        <f>'Liquor Mods'!B31</f>
        <v>0</v>
      </c>
      <c r="E27" s="120"/>
      <c r="F27" s="120"/>
      <c r="G27" s="120"/>
    </row>
    <row r="28" ht="18.75" customHeight="1">
      <c r="A28" s="118"/>
      <c r="B28" s="119"/>
      <c r="C28" s="113" t="str">
        <f>'Liquor Mods'!A32</f>
        <v/>
      </c>
      <c r="D28" s="158">
        <f>'Liquor Mods'!B32</f>
        <v>0</v>
      </c>
      <c r="E28" s="120"/>
      <c r="F28" s="120"/>
      <c r="G28" s="120"/>
    </row>
    <row r="29" ht="18.75" customHeight="1">
      <c r="A29" s="118"/>
      <c r="B29" s="119"/>
      <c r="C29" s="113" t="str">
        <f>'Liquor Mods'!A33</f>
        <v/>
      </c>
      <c r="D29" s="158">
        <f>'Liquor Mods'!B33</f>
        <v>0</v>
      </c>
      <c r="E29" s="120"/>
      <c r="F29" s="120"/>
      <c r="G29" s="120"/>
    </row>
    <row r="30" ht="18.75" customHeight="1">
      <c r="A30" s="118"/>
      <c r="B30" s="119"/>
      <c r="C30" s="113" t="str">
        <f>'Liquor Mods'!A34</f>
        <v/>
      </c>
      <c r="D30" s="158">
        <f>'Liquor Mods'!B34</f>
        <v>0</v>
      </c>
      <c r="E30" s="120"/>
      <c r="F30" s="120"/>
      <c r="G30" s="120"/>
    </row>
    <row r="31" ht="18.75" customHeight="1">
      <c r="A31" s="118"/>
      <c r="B31" s="119"/>
      <c r="C31" s="113" t="str">
        <f>'Liquor Mods'!A35</f>
        <v/>
      </c>
      <c r="D31" s="158">
        <f>'Liquor Mods'!B35</f>
        <v>0</v>
      </c>
      <c r="E31" s="120"/>
      <c r="F31" s="120"/>
      <c r="G31" s="120"/>
    </row>
    <row r="32" ht="18.75" customHeight="1">
      <c r="A32" s="118"/>
      <c r="B32" s="119"/>
      <c r="C32" s="113" t="str">
        <f>'Liquor Mods'!A36</f>
        <v/>
      </c>
      <c r="D32" s="158">
        <f>'Liquor Mods'!B36</f>
        <v>0</v>
      </c>
      <c r="E32" s="120"/>
      <c r="F32" s="120"/>
      <c r="G32" s="120"/>
    </row>
    <row r="33" ht="18.75" customHeight="1">
      <c r="A33" s="118"/>
      <c r="B33" s="119"/>
      <c r="C33" s="113" t="str">
        <f>'Liquor Mods'!A37</f>
        <v/>
      </c>
      <c r="D33" s="158">
        <f>'Liquor Mods'!B37</f>
        <v>0</v>
      </c>
      <c r="E33" s="120"/>
      <c r="F33" s="120"/>
      <c r="G33" s="120"/>
    </row>
    <row r="34" ht="18.75" customHeight="1">
      <c r="A34" s="118"/>
      <c r="B34" s="119"/>
      <c r="C34" s="113" t="str">
        <f>'Liquor Mods'!A38</f>
        <v/>
      </c>
      <c r="D34" s="158">
        <f>'Liquor Mods'!B38</f>
        <v>0</v>
      </c>
      <c r="E34" s="120"/>
      <c r="F34" s="120"/>
      <c r="G34" s="120"/>
    </row>
    <row r="35" ht="18.75" customHeight="1">
      <c r="A35" s="118"/>
      <c r="B35" s="119"/>
      <c r="C35" s="113" t="str">
        <f>'Liquor Mods'!A39</f>
        <v/>
      </c>
      <c r="D35" s="158">
        <f>'Liquor Mods'!B39</f>
        <v>0</v>
      </c>
      <c r="E35" s="120"/>
      <c r="F35" s="120"/>
      <c r="G35" s="120"/>
    </row>
    <row r="36" ht="18.75" customHeight="1">
      <c r="A36" s="118"/>
      <c r="B36" s="119"/>
      <c r="C36" s="113" t="str">
        <f>'Liquor Mods'!A40</f>
        <v/>
      </c>
      <c r="D36" s="158">
        <f>'Liquor Mods'!B40</f>
        <v>0</v>
      </c>
      <c r="E36" s="120"/>
      <c r="F36" s="120"/>
      <c r="G36" s="120"/>
    </row>
    <row r="37" ht="18.75" customHeight="1">
      <c r="A37" s="118"/>
      <c r="B37" s="119"/>
      <c r="C37" s="113" t="str">
        <f>'Liquor Mods'!A41</f>
        <v/>
      </c>
      <c r="D37" s="158">
        <f>'Liquor Mods'!B41</f>
        <v>0</v>
      </c>
      <c r="E37" s="120"/>
      <c r="F37" s="120"/>
      <c r="G37" s="120"/>
    </row>
    <row r="38" ht="18.75" customHeight="1">
      <c r="A38" s="118"/>
      <c r="B38" s="119"/>
      <c r="C38" s="113" t="str">
        <f>'Liquor Mods'!A42</f>
        <v/>
      </c>
      <c r="D38" s="158">
        <f>'Liquor Mods'!B42</f>
        <v>0</v>
      </c>
      <c r="E38" s="120"/>
      <c r="F38" s="120"/>
      <c r="G38" s="120"/>
    </row>
    <row r="39" ht="18.75" customHeight="1">
      <c r="A39" s="118"/>
      <c r="B39" s="119"/>
      <c r="C39" s="113" t="str">
        <f>'Liquor Mods'!A43</f>
        <v/>
      </c>
      <c r="D39" s="158">
        <f>'Liquor Mods'!B43</f>
        <v>0</v>
      </c>
      <c r="E39" s="120"/>
      <c r="F39" s="120"/>
      <c r="G39" s="120"/>
    </row>
    <row r="40" ht="18.75" customHeight="1">
      <c r="A40" s="118"/>
      <c r="B40" s="119"/>
      <c r="C40" s="113" t="str">
        <f>'Liquor Mods'!A44</f>
        <v/>
      </c>
      <c r="D40" s="158">
        <f>'Liquor Mods'!B44</f>
        <v>0</v>
      </c>
      <c r="E40" s="120"/>
      <c r="F40" s="120"/>
      <c r="G40" s="120"/>
    </row>
    <row r="41" ht="18.75" customHeight="1">
      <c r="A41" s="118"/>
      <c r="B41" s="119"/>
      <c r="C41" s="113" t="str">
        <f>'Liquor Mods'!A45</f>
        <v/>
      </c>
      <c r="D41" s="158">
        <f>'Liquor Mods'!B45</f>
        <v>0</v>
      </c>
      <c r="E41" s="120"/>
      <c r="F41" s="120"/>
      <c r="G41" s="120"/>
    </row>
    <row r="42" ht="18.75" customHeight="1">
      <c r="A42" s="118"/>
      <c r="B42" s="119"/>
      <c r="C42" s="113" t="str">
        <f>'Liquor Mods'!A46</f>
        <v/>
      </c>
      <c r="D42" s="158">
        <f>'Liquor Mods'!B46</f>
        <v>0</v>
      </c>
      <c r="E42" s="120"/>
      <c r="F42" s="120"/>
      <c r="G42" s="120"/>
    </row>
    <row r="43" ht="18.75" customHeight="1">
      <c r="A43" s="118"/>
      <c r="B43" s="119"/>
      <c r="C43" s="113" t="str">
        <f>'Liquor Mods'!A47</f>
        <v/>
      </c>
      <c r="D43" s="158">
        <f>'Liquor Mods'!B47</f>
        <v>0</v>
      </c>
      <c r="E43" s="120"/>
      <c r="F43" s="120"/>
      <c r="G43" s="120"/>
    </row>
    <row r="44" ht="18.75" customHeight="1">
      <c r="A44" s="118"/>
      <c r="B44" s="119"/>
      <c r="C44" s="113" t="str">
        <f>'Liquor Mods'!A48</f>
        <v/>
      </c>
      <c r="D44" s="158">
        <f>'Liquor Mods'!B48</f>
        <v>0</v>
      </c>
      <c r="E44" s="120"/>
      <c r="F44" s="120"/>
      <c r="G44" s="120"/>
    </row>
    <row r="45" ht="18.75" customHeight="1">
      <c r="A45" s="118"/>
      <c r="B45" s="119"/>
      <c r="C45" s="113" t="str">
        <f>'Liquor Mods'!A49</f>
        <v/>
      </c>
      <c r="D45" s="158">
        <f>'Liquor Mods'!B49</f>
        <v>0</v>
      </c>
      <c r="E45" s="120"/>
      <c r="F45" s="120"/>
      <c r="G45" s="120"/>
    </row>
    <row r="46" ht="18.75" customHeight="1">
      <c r="A46" s="118"/>
      <c r="B46" s="119"/>
      <c r="C46" s="113" t="str">
        <f>'Liquor Mods'!A50</f>
        <v/>
      </c>
      <c r="D46" s="158">
        <f>'Liquor Mods'!B50</f>
        <v>0</v>
      </c>
      <c r="E46" s="120"/>
      <c r="F46" s="120"/>
      <c r="G46" s="120"/>
    </row>
    <row r="47" ht="18.75" customHeight="1">
      <c r="A47" s="118"/>
      <c r="B47" s="119"/>
      <c r="C47" s="113" t="str">
        <f>'Liquor Mods'!A51</f>
        <v/>
      </c>
      <c r="D47" s="158">
        <f>'Liquor Mods'!B51</f>
        <v>0</v>
      </c>
      <c r="E47" s="120"/>
      <c r="F47" s="120"/>
      <c r="G47" s="120"/>
    </row>
    <row r="48" ht="18.75" customHeight="1">
      <c r="A48" s="118"/>
      <c r="B48" s="119"/>
      <c r="C48" s="113" t="str">
        <f>'Liquor Mods'!A52</f>
        <v/>
      </c>
      <c r="D48" s="158">
        <f>'Liquor Mods'!B52</f>
        <v>0</v>
      </c>
      <c r="E48" s="120"/>
      <c r="F48" s="120"/>
      <c r="G48" s="120"/>
    </row>
    <row r="49" ht="18.75" customHeight="1">
      <c r="A49" s="118"/>
      <c r="B49" s="119"/>
      <c r="C49" s="113" t="str">
        <f>'Liquor Mods'!A53</f>
        <v/>
      </c>
      <c r="D49" s="158">
        <f>'Liquor Mods'!B53</f>
        <v>0</v>
      </c>
      <c r="E49" s="120"/>
      <c r="F49" s="120"/>
      <c r="G49" s="120"/>
    </row>
    <row r="50" ht="18.75" customHeight="1">
      <c r="A50" s="118"/>
      <c r="B50" s="119"/>
      <c r="C50" s="113" t="str">
        <f>'Liquor Mods'!A54</f>
        <v/>
      </c>
      <c r="D50" s="158">
        <f>'Liquor Mods'!B54</f>
        <v>0</v>
      </c>
      <c r="E50" s="120"/>
      <c r="F50" s="120"/>
      <c r="G50" s="120"/>
    </row>
    <row r="51" ht="18.75" customHeight="1">
      <c r="A51" s="118"/>
      <c r="B51" s="119"/>
      <c r="C51" s="113" t="str">
        <f>'Liquor Mods'!A55</f>
        <v/>
      </c>
      <c r="D51" s="158">
        <f>'Liquor Mods'!B55</f>
        <v>0</v>
      </c>
      <c r="E51" s="120"/>
      <c r="F51" s="120"/>
      <c r="G51" s="120"/>
    </row>
    <row r="52" ht="18.75" customHeight="1">
      <c r="A52" s="118"/>
      <c r="B52" s="119"/>
      <c r="C52" s="113" t="str">
        <f>'Liquor Mods'!A56</f>
        <v/>
      </c>
      <c r="D52" s="158">
        <f>'Liquor Mods'!B56</f>
        <v>0</v>
      </c>
      <c r="E52" s="120"/>
      <c r="F52" s="120"/>
      <c r="G52" s="120"/>
    </row>
    <row r="53" ht="18.75" customHeight="1">
      <c r="A53" s="118"/>
      <c r="B53" s="119"/>
      <c r="C53" s="113" t="str">
        <f>'Liquor Mods'!A57</f>
        <v/>
      </c>
      <c r="D53" s="158">
        <f>'Liquor Mods'!B57</f>
        <v>0</v>
      </c>
      <c r="E53" s="120"/>
      <c r="F53" s="120"/>
      <c r="G53" s="120"/>
    </row>
    <row r="54" ht="18.75" customHeight="1">
      <c r="A54" s="118"/>
      <c r="B54" s="119"/>
      <c r="C54" s="113" t="str">
        <f>'Liquor Mods'!A58</f>
        <v/>
      </c>
      <c r="D54" s="158">
        <f>'Liquor Mods'!B58</f>
        <v>0</v>
      </c>
      <c r="E54" s="120"/>
      <c r="F54" s="120"/>
      <c r="G54" s="120"/>
    </row>
    <row r="55" ht="18.75" customHeight="1">
      <c r="A55" s="118"/>
      <c r="B55" s="119"/>
      <c r="C55" s="113" t="str">
        <f>'Liquor Mods'!A59</f>
        <v/>
      </c>
      <c r="D55" s="158">
        <f>'Liquor Mods'!B59</f>
        <v>0</v>
      </c>
      <c r="E55" s="120"/>
      <c r="F55" s="120"/>
      <c r="G55" s="120"/>
    </row>
    <row r="56" ht="18.75" customHeight="1">
      <c r="A56" s="118"/>
      <c r="B56" s="119"/>
      <c r="C56" s="113" t="str">
        <f>'Liquor Mods'!A60</f>
        <v/>
      </c>
      <c r="D56" s="158">
        <f>'Liquor Mods'!B60</f>
        <v>0</v>
      </c>
      <c r="E56" s="120"/>
      <c r="F56" s="120"/>
      <c r="G56" s="120"/>
    </row>
    <row r="57" ht="18.75" customHeight="1">
      <c r="A57" s="118"/>
      <c r="B57" s="119"/>
      <c r="C57" s="113" t="str">
        <f>'Liquor Mods'!A61</f>
        <v/>
      </c>
      <c r="D57" s="158">
        <f>'Liquor Mods'!B61</f>
        <v>0</v>
      </c>
      <c r="E57" s="120"/>
      <c r="F57" s="120"/>
      <c r="G57" s="120"/>
    </row>
    <row r="58" ht="18.75" customHeight="1">
      <c r="A58" s="118"/>
      <c r="B58" s="119"/>
      <c r="C58" s="113" t="str">
        <f>'Liquor Mods'!A62</f>
        <v/>
      </c>
      <c r="D58" s="158">
        <f>'Liquor Mods'!B62</f>
        <v>0</v>
      </c>
      <c r="E58" s="120"/>
      <c r="F58" s="120"/>
      <c r="G58" s="120"/>
    </row>
    <row r="59" ht="18.75" customHeight="1">
      <c r="A59" s="118"/>
      <c r="B59" s="119"/>
      <c r="C59" s="113" t="str">
        <f>'Liquor Mods'!A63</f>
        <v/>
      </c>
      <c r="D59" s="158">
        <f>'Liquor Mods'!B63</f>
        <v>0</v>
      </c>
      <c r="E59" s="120"/>
      <c r="F59" s="120"/>
      <c r="G59" s="120"/>
    </row>
    <row r="60" ht="18.75" customHeight="1">
      <c r="A60" s="118"/>
      <c r="B60" s="119"/>
      <c r="C60" s="113" t="str">
        <f>'Liquor Mods'!A64</f>
        <v/>
      </c>
      <c r="D60" s="158">
        <f>'Liquor Mods'!B64</f>
        <v>0</v>
      </c>
      <c r="E60" s="120"/>
      <c r="F60" s="120"/>
      <c r="G60" s="120"/>
    </row>
    <row r="61" ht="18.75" customHeight="1">
      <c r="A61" s="118"/>
      <c r="B61" s="119"/>
      <c r="C61" s="113" t="str">
        <f>'Liquor Mods'!A65</f>
        <v/>
      </c>
      <c r="D61" s="158">
        <f>'Liquor Mods'!B65</f>
        <v>0</v>
      </c>
      <c r="E61" s="120"/>
      <c r="F61" s="120"/>
      <c r="G61" s="120"/>
    </row>
    <row r="62" ht="18.75" customHeight="1">
      <c r="A62" s="118"/>
      <c r="B62" s="119"/>
      <c r="C62" s="113" t="str">
        <f>'Liquor Mods'!A66</f>
        <v/>
      </c>
      <c r="D62" s="158">
        <f>'Liquor Mods'!B66</f>
        <v>0</v>
      </c>
      <c r="E62" s="120"/>
      <c r="F62" s="120"/>
      <c r="G62" s="120"/>
    </row>
    <row r="63" ht="18.75" customHeight="1">
      <c r="A63" s="118"/>
      <c r="B63" s="119"/>
      <c r="C63" s="113" t="str">
        <f>'Liquor Mods'!A67</f>
        <v/>
      </c>
      <c r="D63" s="158">
        <f>'Liquor Mods'!B67</f>
        <v>0</v>
      </c>
      <c r="E63" s="120"/>
      <c r="F63" s="120"/>
      <c r="G63" s="120"/>
    </row>
    <row r="64" ht="18.75" customHeight="1">
      <c r="A64" s="118"/>
      <c r="B64" s="119"/>
      <c r="C64" s="113" t="str">
        <f>'Liquor Mods'!A68</f>
        <v/>
      </c>
      <c r="D64" s="158">
        <f>'Liquor Mods'!B68</f>
        <v>0</v>
      </c>
      <c r="E64" s="120"/>
      <c r="F64" s="120"/>
      <c r="G64" s="120"/>
    </row>
    <row r="65" ht="18.75" customHeight="1">
      <c r="A65" s="118"/>
      <c r="B65" s="119"/>
      <c r="C65" s="113" t="str">
        <f>'Liquor Mods'!A69</f>
        <v/>
      </c>
      <c r="D65" s="158">
        <f>'Liquor Mods'!B69</f>
        <v>0</v>
      </c>
      <c r="E65" s="120"/>
      <c r="F65" s="120"/>
      <c r="G65" s="120"/>
    </row>
    <row r="66" ht="18.75" customHeight="1">
      <c r="A66" s="118"/>
      <c r="B66" s="119"/>
      <c r="C66" s="113" t="str">
        <f>'Liquor Mods'!A70</f>
        <v/>
      </c>
      <c r="D66" s="158">
        <f>'Liquor Mods'!B70</f>
        <v>0</v>
      </c>
      <c r="E66" s="120"/>
      <c r="F66" s="120"/>
      <c r="G66" s="120"/>
    </row>
    <row r="67" ht="18.75" customHeight="1">
      <c r="A67" s="118"/>
      <c r="B67" s="119"/>
      <c r="C67" s="113" t="str">
        <f>'Liquor Mods'!A71</f>
        <v/>
      </c>
      <c r="D67" s="158">
        <f>'Liquor Mods'!B71</f>
        <v>0</v>
      </c>
      <c r="E67" s="120"/>
      <c r="F67" s="120"/>
      <c r="G67" s="120"/>
    </row>
    <row r="68" ht="18.75" customHeight="1">
      <c r="A68" s="118"/>
      <c r="B68" s="119"/>
      <c r="C68" s="113" t="str">
        <f>'Liquor Mods'!A72</f>
        <v/>
      </c>
      <c r="D68" s="158">
        <f>'Liquor Mods'!B72</f>
        <v>0</v>
      </c>
      <c r="E68" s="120"/>
      <c r="F68" s="120"/>
      <c r="G68" s="120"/>
    </row>
    <row r="69" ht="18.75" customHeight="1">
      <c r="A69" s="118"/>
      <c r="B69" s="119"/>
      <c r="C69" s="113" t="str">
        <f>'Liquor Mods'!A73</f>
        <v/>
      </c>
      <c r="D69" s="158">
        <f>'Liquor Mods'!B73</f>
        <v>0</v>
      </c>
      <c r="E69" s="120"/>
      <c r="F69" s="120"/>
      <c r="G69" s="120"/>
    </row>
    <row r="70" ht="18.75" customHeight="1">
      <c r="A70" s="118"/>
      <c r="B70" s="119"/>
      <c r="C70" s="113" t="str">
        <f>'Liquor Mods'!A74</f>
        <v/>
      </c>
      <c r="D70" s="158">
        <f>'Liquor Mods'!B74</f>
        <v>0</v>
      </c>
      <c r="E70" s="120"/>
      <c r="F70" s="120"/>
      <c r="G70" s="120"/>
    </row>
    <row r="71" ht="18.75" customHeight="1">
      <c r="A71" s="118"/>
      <c r="B71" s="119"/>
      <c r="C71" s="113" t="str">
        <f>'Liquor Mods'!A75</f>
        <v/>
      </c>
      <c r="D71" s="158">
        <f>'Liquor Mods'!B75</f>
        <v>0</v>
      </c>
      <c r="E71" s="120"/>
      <c r="F71" s="120"/>
      <c r="G71" s="120"/>
    </row>
    <row r="72" ht="18.75" customHeight="1">
      <c r="A72" s="118"/>
      <c r="B72" s="119"/>
      <c r="C72" s="113" t="str">
        <f>'Liquor Mods'!A76</f>
        <v/>
      </c>
      <c r="D72" s="158">
        <f>'Liquor Mods'!B76</f>
        <v>0</v>
      </c>
      <c r="E72" s="120"/>
      <c r="F72" s="120"/>
      <c r="G72" s="120"/>
    </row>
    <row r="73" ht="18.75" customHeight="1">
      <c r="A73" s="118"/>
      <c r="B73" s="119"/>
      <c r="C73" s="113" t="str">
        <f>'Liquor Mods'!A77</f>
        <v/>
      </c>
      <c r="D73" s="158">
        <f>'Liquor Mods'!B77</f>
        <v>0</v>
      </c>
      <c r="E73" s="120"/>
      <c r="F73" s="120"/>
      <c r="G73" s="120"/>
    </row>
    <row r="74" ht="18.75" customHeight="1">
      <c r="A74" s="118"/>
      <c r="B74" s="119"/>
      <c r="C74" s="113" t="str">
        <f>'Liquor Mods'!A78</f>
        <v/>
      </c>
      <c r="D74" s="158">
        <f>'Liquor Mods'!B78</f>
        <v>0</v>
      </c>
      <c r="E74" s="120"/>
      <c r="F74" s="120"/>
      <c r="G74" s="120"/>
    </row>
    <row r="75" ht="18.75" customHeight="1">
      <c r="A75" s="118"/>
      <c r="B75" s="119"/>
      <c r="C75" s="113" t="str">
        <f>'Liquor Mods'!A79</f>
        <v/>
      </c>
      <c r="D75" s="158">
        <f>'Liquor Mods'!B79</f>
        <v>0</v>
      </c>
      <c r="E75" s="120"/>
      <c r="F75" s="120"/>
      <c r="G75" s="120"/>
    </row>
    <row r="76" ht="18.75" customHeight="1">
      <c r="A76" s="118"/>
      <c r="B76" s="119"/>
      <c r="C76" s="113" t="str">
        <f>'Liquor Mods'!A80</f>
        <v/>
      </c>
      <c r="D76" s="158">
        <f>'Liquor Mods'!B80</f>
        <v>0</v>
      </c>
      <c r="E76" s="120"/>
      <c r="F76" s="120"/>
      <c r="G76" s="120"/>
    </row>
    <row r="77" ht="18.75" customHeight="1">
      <c r="A77" s="118"/>
      <c r="B77" s="119"/>
      <c r="C77" s="113" t="str">
        <f>'Liquor Mods'!A81</f>
        <v/>
      </c>
      <c r="D77" s="158">
        <f>'Liquor Mods'!B81</f>
        <v>0</v>
      </c>
      <c r="E77" s="120"/>
      <c r="F77" s="120"/>
      <c r="G77" s="120"/>
    </row>
    <row r="78" ht="18.75" customHeight="1">
      <c r="A78" s="118"/>
      <c r="B78" s="119"/>
      <c r="C78" s="113" t="str">
        <f>'Liquor Mods'!A82</f>
        <v/>
      </c>
      <c r="D78" s="158">
        <f>'Liquor Mods'!B82</f>
        <v>0</v>
      </c>
      <c r="E78" s="120"/>
      <c r="F78" s="120"/>
      <c r="G78" s="120"/>
    </row>
    <row r="79" ht="18.75" customHeight="1">
      <c r="A79" s="118"/>
      <c r="B79" s="119"/>
      <c r="C79" s="113" t="str">
        <f>'Liquor Mods'!A83</f>
        <v/>
      </c>
      <c r="D79" s="158">
        <f>'Liquor Mods'!B83</f>
        <v>0</v>
      </c>
      <c r="E79" s="120"/>
      <c r="F79" s="120"/>
      <c r="G79" s="120"/>
    </row>
    <row r="80" ht="18.75" customHeight="1">
      <c r="A80" s="118"/>
      <c r="B80" s="119"/>
      <c r="C80" s="113" t="str">
        <f>'Liquor Mods'!A84</f>
        <v/>
      </c>
      <c r="D80" s="158">
        <f>'Liquor Mods'!B84</f>
        <v>0</v>
      </c>
      <c r="E80" s="120"/>
      <c r="F80" s="120"/>
      <c r="G80" s="120"/>
    </row>
    <row r="81" ht="18.75" customHeight="1">
      <c r="A81" s="118"/>
      <c r="B81" s="119"/>
      <c r="C81" s="113" t="str">
        <f>'Liquor Mods'!A85</f>
        <v/>
      </c>
      <c r="D81" s="158">
        <f>'Liquor Mods'!B85</f>
        <v>0</v>
      </c>
      <c r="E81" s="120"/>
      <c r="F81" s="120"/>
      <c r="G81" s="120"/>
    </row>
    <row r="82" ht="18.75" customHeight="1">
      <c r="A82" s="118"/>
      <c r="B82" s="119"/>
      <c r="C82" s="113" t="str">
        <f>'Liquor Mods'!A86</f>
        <v/>
      </c>
      <c r="D82" s="158">
        <f>'Liquor Mods'!B86</f>
        <v>0</v>
      </c>
      <c r="E82" s="120"/>
      <c r="F82" s="120"/>
      <c r="G82" s="120"/>
    </row>
    <row r="83" ht="18.75" customHeight="1">
      <c r="A83" s="118"/>
      <c r="B83" s="119"/>
      <c r="C83" s="113" t="str">
        <f>'Liquor Mods'!A87</f>
        <v/>
      </c>
      <c r="D83" s="158">
        <f>'Liquor Mods'!B87</f>
        <v>0</v>
      </c>
      <c r="E83" s="120"/>
      <c r="F83" s="120"/>
      <c r="G83" s="120"/>
    </row>
    <row r="84" ht="18.75" customHeight="1">
      <c r="A84" s="118"/>
      <c r="B84" s="119"/>
      <c r="C84" s="113" t="str">
        <f>'Liquor Mods'!A88</f>
        <v/>
      </c>
      <c r="D84" s="158">
        <f>'Liquor Mods'!B88</f>
        <v>0</v>
      </c>
      <c r="E84" s="120"/>
      <c r="F84" s="120"/>
      <c r="G84" s="120"/>
    </row>
    <row r="85" ht="18.75" customHeight="1">
      <c r="A85" s="118"/>
      <c r="B85" s="119"/>
      <c r="C85" s="113" t="str">
        <f>'Liquor Mods'!A89</f>
        <v/>
      </c>
      <c r="D85" s="158">
        <f>'Liquor Mods'!B89</f>
        <v>0</v>
      </c>
      <c r="E85" s="120"/>
      <c r="F85" s="120"/>
      <c r="G85" s="120"/>
    </row>
    <row r="86" ht="18.75" customHeight="1">
      <c r="A86" s="118"/>
      <c r="B86" s="119"/>
      <c r="C86" s="113" t="str">
        <f>'Liquor Mods'!A90</f>
        <v/>
      </c>
      <c r="D86" s="158">
        <f>'Liquor Mods'!B90</f>
        <v>0</v>
      </c>
      <c r="E86" s="120"/>
      <c r="F86" s="120"/>
      <c r="G86" s="120"/>
    </row>
    <row r="87" ht="18.75" customHeight="1">
      <c r="A87" s="118"/>
      <c r="B87" s="119"/>
      <c r="C87" s="113" t="str">
        <f>'Liquor Mods'!A91</f>
        <v/>
      </c>
      <c r="D87" s="158">
        <f>'Liquor Mods'!B91</f>
        <v>0</v>
      </c>
      <c r="E87" s="120"/>
      <c r="F87" s="120"/>
      <c r="G87" s="120"/>
    </row>
    <row r="88" ht="18.75" customHeight="1">
      <c r="A88" s="118"/>
      <c r="B88" s="119"/>
      <c r="C88" s="113" t="str">
        <f>'Liquor Mods'!A92</f>
        <v/>
      </c>
      <c r="D88" s="158">
        <f>'Liquor Mods'!B92</f>
        <v>0</v>
      </c>
      <c r="E88" s="120"/>
      <c r="F88" s="120"/>
      <c r="G88" s="120"/>
    </row>
    <row r="89" ht="18.75" customHeight="1">
      <c r="A89" s="118"/>
      <c r="B89" s="119"/>
      <c r="C89" s="113" t="str">
        <f>'Liquor Mods'!A93</f>
        <v/>
      </c>
      <c r="D89" s="158">
        <f>'Liquor Mods'!B93</f>
        <v>0</v>
      </c>
      <c r="E89" s="120"/>
      <c r="F89" s="120"/>
      <c r="G89" s="120"/>
    </row>
    <row r="90" ht="18.75" customHeight="1">
      <c r="A90" s="118"/>
      <c r="B90" s="119"/>
      <c r="C90" s="113" t="str">
        <f>'Liquor Mods'!A94</f>
        <v/>
      </c>
      <c r="D90" s="158">
        <f>'Liquor Mods'!B94</f>
        <v>0</v>
      </c>
      <c r="E90" s="120"/>
      <c r="F90" s="120"/>
      <c r="G90" s="120"/>
    </row>
    <row r="91" ht="18.75" customHeight="1">
      <c r="A91" s="118"/>
      <c r="B91" s="119"/>
      <c r="C91" s="113" t="str">
        <f>'Liquor Mods'!A95</f>
        <v/>
      </c>
      <c r="D91" s="158">
        <f>'Liquor Mods'!B95</f>
        <v>0</v>
      </c>
      <c r="E91" s="120"/>
      <c r="F91" s="120"/>
      <c r="G91" s="120"/>
    </row>
    <row r="92" ht="18.75" customHeight="1">
      <c r="A92" s="118"/>
      <c r="B92" s="119"/>
      <c r="C92" s="113" t="str">
        <f>'Liquor Mods'!A96</f>
        <v/>
      </c>
      <c r="D92" s="158">
        <f>'Liquor Mods'!B96</f>
        <v>0</v>
      </c>
      <c r="E92" s="120"/>
      <c r="F92" s="120"/>
      <c r="G92" s="120"/>
    </row>
    <row r="93" ht="18.75" customHeight="1">
      <c r="A93" s="118"/>
      <c r="B93" s="119"/>
      <c r="C93" s="113" t="str">
        <f>'Liquor Mods'!A97</f>
        <v/>
      </c>
      <c r="D93" s="158">
        <f>'Liquor Mods'!B97</f>
        <v>0</v>
      </c>
      <c r="E93" s="120"/>
      <c r="F93" s="120"/>
      <c r="G93" s="120"/>
    </row>
    <row r="94" ht="18.75" customHeight="1">
      <c r="A94" s="118"/>
      <c r="B94" s="119"/>
      <c r="C94" s="113" t="str">
        <f>'Liquor Mods'!A98</f>
        <v/>
      </c>
      <c r="D94" s="158">
        <f>'Liquor Mods'!B98</f>
        <v>0</v>
      </c>
      <c r="E94" s="120"/>
      <c r="F94" s="120"/>
      <c r="G94" s="120"/>
    </row>
    <row r="95" ht="18.75" customHeight="1">
      <c r="A95" s="118"/>
      <c r="B95" s="119"/>
      <c r="C95" s="113" t="str">
        <f>'Liquor Mods'!A99</f>
        <v/>
      </c>
      <c r="D95" s="158">
        <f>'Liquor Mods'!B99</f>
        <v>0</v>
      </c>
      <c r="E95" s="120"/>
      <c r="F95" s="120"/>
      <c r="G95" s="120"/>
    </row>
    <row r="96" ht="18.75" customHeight="1">
      <c r="A96" s="118"/>
      <c r="B96" s="119"/>
      <c r="C96" s="113" t="str">
        <f>'Liquor Mods'!A100</f>
        <v/>
      </c>
      <c r="D96" s="158">
        <f>'Liquor Mods'!B100</f>
        <v>0</v>
      </c>
      <c r="E96" s="120"/>
      <c r="F96" s="120"/>
      <c r="G96" s="120"/>
    </row>
    <row r="97" ht="18.75" customHeight="1">
      <c r="A97" s="118"/>
      <c r="B97" s="119"/>
      <c r="C97" s="113" t="str">
        <f>'Liquor Mods'!A101</f>
        <v/>
      </c>
      <c r="D97" s="158">
        <f>'Liquor Mods'!B101</f>
        <v>0</v>
      </c>
      <c r="E97" s="120"/>
      <c r="F97" s="120"/>
      <c r="G97" s="120"/>
    </row>
    <row r="98" ht="18.75" customHeight="1">
      <c r="A98" s="118"/>
      <c r="B98" s="119"/>
      <c r="C98" s="113" t="str">
        <f>'Liquor Mods'!A102</f>
        <v/>
      </c>
      <c r="D98" s="158">
        <f>'Liquor Mods'!B102</f>
        <v>0</v>
      </c>
      <c r="E98" s="120"/>
      <c r="F98" s="120"/>
      <c r="G98" s="120"/>
    </row>
    <row r="99" ht="18.75" customHeight="1">
      <c r="A99" s="118"/>
      <c r="B99" s="119"/>
      <c r="C99" s="113" t="str">
        <f>'Liquor Mods'!A103</f>
        <v/>
      </c>
      <c r="D99" s="158">
        <f>'Liquor Mods'!B103</f>
        <v>0</v>
      </c>
      <c r="E99" s="120"/>
      <c r="F99" s="120"/>
      <c r="G99" s="120"/>
    </row>
    <row r="100" ht="18.75" customHeight="1">
      <c r="A100" s="118"/>
      <c r="B100" s="119"/>
      <c r="C100" s="113" t="str">
        <f>'Liquor Mods'!A104</f>
        <v/>
      </c>
      <c r="D100" s="158">
        <f>'Liquor Mods'!B104</f>
        <v>0</v>
      </c>
      <c r="E100" s="120"/>
      <c r="F100" s="120"/>
      <c r="G100" s="120"/>
    </row>
    <row r="101" ht="18.75" customHeight="1">
      <c r="A101" s="118"/>
      <c r="B101" s="119"/>
      <c r="C101" s="113" t="str">
        <f>'Liquor Mods'!A105</f>
        <v/>
      </c>
      <c r="D101" s="158">
        <f>'Liquor Mods'!B105</f>
        <v>0</v>
      </c>
      <c r="E101" s="120"/>
      <c r="F101" s="120"/>
      <c r="G101" s="120"/>
    </row>
    <row r="102" ht="18.75" customHeight="1">
      <c r="A102" s="118"/>
      <c r="B102" s="119"/>
      <c r="C102" s="113" t="str">
        <f>'Liquor Mods'!A106</f>
        <v/>
      </c>
      <c r="D102" s="158">
        <f>'Liquor Mods'!B106</f>
        <v>0</v>
      </c>
      <c r="E102" s="120"/>
      <c r="F102" s="120"/>
      <c r="G102" s="120"/>
    </row>
    <row r="103" ht="18.75" customHeight="1">
      <c r="A103" s="118"/>
      <c r="B103" s="119"/>
      <c r="C103" s="113" t="str">
        <f>'Liquor Mods'!A107</f>
        <v/>
      </c>
      <c r="D103" s="158">
        <f>'Liquor Mods'!B107</f>
        <v>0</v>
      </c>
      <c r="E103" s="120"/>
      <c r="F103" s="120"/>
      <c r="G103" s="120"/>
    </row>
    <row r="104" ht="18.75" customHeight="1">
      <c r="A104" s="118"/>
      <c r="B104" s="119"/>
      <c r="C104" s="113" t="str">
        <f>'Liquor Mods'!A108</f>
        <v/>
      </c>
      <c r="D104" s="158">
        <f>'Liquor Mods'!B108</f>
        <v>0</v>
      </c>
      <c r="E104" s="120"/>
      <c r="F104" s="120"/>
      <c r="G104" s="120"/>
    </row>
    <row r="105" ht="18.75" customHeight="1">
      <c r="A105" s="118"/>
      <c r="B105" s="119"/>
      <c r="C105" s="113" t="str">
        <f>'Liquor Mods'!A109</f>
        <v/>
      </c>
      <c r="D105" s="158">
        <f>'Liquor Mods'!B109</f>
        <v>0</v>
      </c>
      <c r="E105" s="120"/>
      <c r="F105" s="120"/>
      <c r="G105" s="120"/>
    </row>
    <row r="106" ht="18.75" customHeight="1">
      <c r="A106" s="118"/>
      <c r="B106" s="119"/>
      <c r="C106" s="113" t="str">
        <f>'Liquor Mods'!A110</f>
        <v/>
      </c>
      <c r="D106" s="158">
        <f>'Liquor Mods'!B110</f>
        <v>0</v>
      </c>
      <c r="E106" s="120"/>
      <c r="F106" s="120"/>
      <c r="G106" s="120"/>
    </row>
    <row r="107" ht="18.75" customHeight="1">
      <c r="A107" s="118"/>
      <c r="B107" s="119"/>
      <c r="C107" s="113" t="str">
        <f>'Liquor Mods'!A111</f>
        <v/>
      </c>
      <c r="D107" s="158">
        <f>'Liquor Mods'!B111</f>
        <v>0</v>
      </c>
      <c r="E107" s="120"/>
      <c r="F107" s="120"/>
      <c r="G107" s="120"/>
    </row>
    <row r="108" ht="18.75" customHeight="1">
      <c r="A108" s="118"/>
      <c r="B108" s="119"/>
      <c r="C108" s="113" t="str">
        <f>'Liquor Mods'!A112</f>
        <v/>
      </c>
      <c r="D108" s="158">
        <f>'Liquor Mods'!B112</f>
        <v>0</v>
      </c>
      <c r="E108" s="120"/>
      <c r="F108" s="120"/>
      <c r="G108" s="120"/>
    </row>
    <row r="109" ht="18.75" customHeight="1">
      <c r="A109" s="118"/>
      <c r="B109" s="119"/>
      <c r="C109" s="113" t="str">
        <f>'Liquor Mods'!A113</f>
        <v/>
      </c>
      <c r="D109" s="158">
        <f>'Liquor Mods'!B113</f>
        <v>0</v>
      </c>
      <c r="E109" s="120"/>
      <c r="F109" s="120"/>
      <c r="G109" s="120"/>
    </row>
    <row r="110" ht="18.75" customHeight="1">
      <c r="A110" s="118"/>
      <c r="B110" s="119"/>
      <c r="C110" s="113" t="str">
        <f>'Liquor Mods'!A114</f>
        <v/>
      </c>
      <c r="D110" s="158">
        <f>'Liquor Mods'!B114</f>
        <v>0</v>
      </c>
      <c r="E110" s="120"/>
      <c r="F110" s="120"/>
      <c r="G110" s="120"/>
    </row>
    <row r="111" ht="18.75" customHeight="1">
      <c r="A111" s="118"/>
      <c r="B111" s="119"/>
      <c r="C111" s="113" t="str">
        <f>'Liquor Mods'!A115</f>
        <v/>
      </c>
      <c r="D111" s="158">
        <f>'Liquor Mods'!B115</f>
        <v>0</v>
      </c>
      <c r="E111" s="120"/>
      <c r="F111" s="120"/>
      <c r="G111" s="120"/>
    </row>
    <row r="112" ht="18.75" customHeight="1">
      <c r="A112" s="106" t="s">
        <v>58</v>
      </c>
      <c r="B112" s="107"/>
      <c r="C112" s="108" t="s">
        <v>59</v>
      </c>
      <c r="D112" s="109" t="s">
        <v>94</v>
      </c>
      <c r="E112" s="109" t="s">
        <v>61</v>
      </c>
      <c r="F112" s="109" t="s">
        <v>95</v>
      </c>
      <c r="G112" s="109" t="s">
        <v>96</v>
      </c>
    </row>
    <row r="113" ht="18.75" customHeight="1">
      <c r="A113" s="111"/>
      <c r="B113" s="112" t="str">
        <f>'Liquor Mods'!D15</f>
        <v>Bar Prep Modifiers</v>
      </c>
      <c r="C113" s="113" t="str">
        <f>'Liquor Mods'!D16</f>
        <v>Tall (Example)</v>
      </c>
      <c r="D113" s="158">
        <f>'Liquor Mods'!E16</f>
        <v>1</v>
      </c>
      <c r="E113" s="115" t="s">
        <v>83</v>
      </c>
      <c r="F113" s="116"/>
      <c r="G113" s="116"/>
    </row>
    <row r="114" ht="18.75" customHeight="1">
      <c r="A114" s="118"/>
      <c r="B114" s="119"/>
      <c r="C114" s="113" t="str">
        <f>'Liquor Mods'!D17</f>
        <v>Rocks (Example)</v>
      </c>
      <c r="D114" s="158">
        <f>'Liquor Mods'!E17</f>
        <v>2</v>
      </c>
      <c r="E114" s="120"/>
      <c r="F114" s="120"/>
      <c r="G114" s="120"/>
    </row>
    <row r="115" ht="18.75" customHeight="1">
      <c r="A115" s="118"/>
      <c r="B115" s="119"/>
      <c r="C115" s="113" t="str">
        <f>'Liquor Mods'!D18</f>
        <v>No garnish (Example)</v>
      </c>
      <c r="D115" s="158">
        <f>'Liquor Mods'!E18</f>
        <v>0</v>
      </c>
      <c r="E115" s="120"/>
      <c r="F115" s="120"/>
      <c r="G115" s="120"/>
    </row>
    <row r="116" ht="18.75" customHeight="1">
      <c r="A116" s="118"/>
      <c r="B116" s="119"/>
      <c r="C116" s="113" t="str">
        <f>'Liquor Mods'!D19</f>
        <v>Lemon garnish (Example)</v>
      </c>
      <c r="D116" s="158">
        <f>'Liquor Mods'!E19</f>
        <v>0</v>
      </c>
      <c r="E116" s="120"/>
      <c r="F116" s="120"/>
      <c r="G116" s="120"/>
    </row>
    <row r="117" ht="18.75" customHeight="1">
      <c r="A117" s="118"/>
      <c r="B117" s="119"/>
      <c r="C117" s="113" t="str">
        <f>'Liquor Mods'!D20</f>
        <v>Lime garnish (Example)</v>
      </c>
      <c r="D117" s="158">
        <f>'Liquor Mods'!E20</f>
        <v>0</v>
      </c>
      <c r="E117" s="120"/>
      <c r="F117" s="120"/>
      <c r="G117" s="120"/>
    </row>
    <row r="118" ht="18.75" customHeight="1">
      <c r="A118" s="118"/>
      <c r="B118" s="119"/>
      <c r="C118" s="113" t="str">
        <f>'Liquor Mods'!D21</f>
        <v>Salted rim (Example)</v>
      </c>
      <c r="D118" s="158">
        <f>'Liquor Mods'!E21</f>
        <v>0</v>
      </c>
      <c r="E118" s="120"/>
      <c r="F118" s="120"/>
      <c r="G118" s="120"/>
    </row>
    <row r="119" ht="18.75" customHeight="1">
      <c r="A119" s="118"/>
      <c r="B119" s="119"/>
      <c r="C119" s="113" t="str">
        <f>'Liquor Mods'!D22</f>
        <v/>
      </c>
      <c r="D119" s="158">
        <f>'Liquor Mods'!E22</f>
        <v>0</v>
      </c>
      <c r="E119" s="120"/>
      <c r="F119" s="120"/>
      <c r="G119" s="120"/>
    </row>
    <row r="120" ht="18.75" customHeight="1">
      <c r="A120" s="118"/>
      <c r="B120" s="119"/>
      <c r="C120" s="113" t="str">
        <f>'Liquor Mods'!D23</f>
        <v/>
      </c>
      <c r="D120" s="158">
        <f>'Liquor Mods'!E23</f>
        <v>0</v>
      </c>
      <c r="E120" s="120"/>
      <c r="F120" s="120"/>
      <c r="G120" s="120"/>
    </row>
    <row r="121" ht="18.75" customHeight="1">
      <c r="A121" s="118"/>
      <c r="B121" s="119"/>
      <c r="C121" s="113" t="str">
        <f>'Liquor Mods'!D24</f>
        <v/>
      </c>
      <c r="D121" s="158">
        <f>'Liquor Mods'!E24</f>
        <v>0</v>
      </c>
      <c r="E121" s="120"/>
      <c r="F121" s="120"/>
      <c r="G121" s="120"/>
    </row>
    <row r="122" ht="18.75" customHeight="1">
      <c r="A122" s="118"/>
      <c r="B122" s="119"/>
      <c r="C122" s="113" t="str">
        <f>'Liquor Mods'!D25</f>
        <v/>
      </c>
      <c r="D122" s="158">
        <f>'Liquor Mods'!E25</f>
        <v>0</v>
      </c>
      <c r="E122" s="120"/>
      <c r="F122" s="120"/>
      <c r="G122" s="120"/>
    </row>
    <row r="123" ht="18.75" customHeight="1">
      <c r="A123" s="118"/>
      <c r="B123" s="119"/>
      <c r="C123" s="113" t="str">
        <f>'Liquor Mods'!D26</f>
        <v/>
      </c>
      <c r="D123" s="158">
        <f>'Liquor Mods'!E26</f>
        <v>0</v>
      </c>
      <c r="E123" s="120"/>
      <c r="F123" s="120"/>
      <c r="G123" s="120"/>
    </row>
    <row r="124" ht="18.75" customHeight="1">
      <c r="A124" s="118"/>
      <c r="B124" s="119"/>
      <c r="C124" s="113" t="str">
        <f>'Liquor Mods'!D27</f>
        <v/>
      </c>
      <c r="D124" s="158">
        <f>'Liquor Mods'!E27</f>
        <v>0</v>
      </c>
      <c r="E124" s="120"/>
      <c r="F124" s="120"/>
      <c r="G124" s="120"/>
    </row>
    <row r="125" ht="18.75" customHeight="1">
      <c r="A125" s="118"/>
      <c r="B125" s="119"/>
      <c r="C125" s="113" t="str">
        <f>'Liquor Mods'!D28</f>
        <v/>
      </c>
      <c r="D125" s="158">
        <f>'Liquor Mods'!E28</f>
        <v>0</v>
      </c>
      <c r="E125" s="120"/>
      <c r="F125" s="120"/>
      <c r="G125" s="120"/>
    </row>
    <row r="126" ht="18.75" customHeight="1">
      <c r="A126" s="118"/>
      <c r="B126" s="119"/>
      <c r="C126" s="113" t="str">
        <f>'Liquor Mods'!D29</f>
        <v/>
      </c>
      <c r="D126" s="158">
        <f>'Liquor Mods'!E29</f>
        <v>0</v>
      </c>
      <c r="E126" s="120"/>
      <c r="F126" s="120"/>
      <c r="G126" s="120"/>
    </row>
    <row r="127" ht="18.75" customHeight="1">
      <c r="A127" s="118"/>
      <c r="B127" s="119"/>
      <c r="C127" s="113" t="str">
        <f>'Liquor Mods'!D30</f>
        <v/>
      </c>
      <c r="D127" s="158">
        <f>'Liquor Mods'!E30</f>
        <v>0</v>
      </c>
      <c r="E127" s="120"/>
      <c r="F127" s="120"/>
      <c r="G127" s="120"/>
    </row>
    <row r="128" ht="18.75" customHeight="1">
      <c r="A128" s="118"/>
      <c r="B128" s="119"/>
      <c r="C128" s="113" t="str">
        <f>'Liquor Mods'!D31</f>
        <v/>
      </c>
      <c r="D128" s="158">
        <f>'Liquor Mods'!E31</f>
        <v>0</v>
      </c>
      <c r="E128" s="120"/>
      <c r="F128" s="120"/>
      <c r="G128" s="120"/>
    </row>
    <row r="129" ht="18.75" customHeight="1">
      <c r="A129" s="118"/>
      <c r="B129" s="119"/>
      <c r="C129" s="113" t="str">
        <f>'Liquor Mods'!D32</f>
        <v/>
      </c>
      <c r="D129" s="158">
        <f>'Liquor Mods'!E32</f>
        <v>0</v>
      </c>
      <c r="E129" s="120"/>
      <c r="F129" s="120"/>
      <c r="G129" s="120"/>
    </row>
    <row r="130" ht="18.75" customHeight="1">
      <c r="A130" s="118"/>
      <c r="B130" s="119"/>
      <c r="C130" s="113" t="str">
        <f>'Liquor Mods'!D33</f>
        <v/>
      </c>
      <c r="D130" s="158">
        <f>'Liquor Mods'!E33</f>
        <v>0</v>
      </c>
      <c r="E130" s="120"/>
      <c r="F130" s="120"/>
      <c r="G130" s="120"/>
    </row>
    <row r="131" ht="18.75" customHeight="1">
      <c r="A131" s="118"/>
      <c r="B131" s="119"/>
      <c r="C131" s="113" t="str">
        <f>'Liquor Mods'!D34</f>
        <v/>
      </c>
      <c r="D131" s="158">
        <f>'Liquor Mods'!E34</f>
        <v>0</v>
      </c>
      <c r="E131" s="120"/>
      <c r="F131" s="120"/>
      <c r="G131" s="120"/>
    </row>
    <row r="132" ht="18.75" customHeight="1">
      <c r="A132" s="118"/>
      <c r="B132" s="119"/>
      <c r="C132" s="113" t="str">
        <f>'Liquor Mods'!D35</f>
        <v/>
      </c>
      <c r="D132" s="158">
        <f>'Liquor Mods'!E35</f>
        <v>0</v>
      </c>
      <c r="E132" s="120"/>
      <c r="F132" s="120"/>
      <c r="G132" s="120"/>
    </row>
    <row r="133" ht="18.75" customHeight="1">
      <c r="A133" s="118"/>
      <c r="B133" s="119"/>
      <c r="C133" s="113" t="str">
        <f>'Liquor Mods'!D36</f>
        <v/>
      </c>
      <c r="D133" s="158">
        <f>'Liquor Mods'!E36</f>
        <v>0</v>
      </c>
      <c r="E133" s="120"/>
      <c r="F133" s="120"/>
      <c r="G133" s="120"/>
    </row>
    <row r="134" ht="18.75" customHeight="1">
      <c r="A134" s="118"/>
      <c r="B134" s="119"/>
      <c r="C134" s="113" t="str">
        <f>'Liquor Mods'!D37</f>
        <v/>
      </c>
      <c r="D134" s="158">
        <f>'Liquor Mods'!E37</f>
        <v>0</v>
      </c>
      <c r="E134" s="120"/>
      <c r="F134" s="120"/>
      <c r="G134" s="120"/>
    </row>
    <row r="135" ht="18.75" customHeight="1">
      <c r="A135" s="118"/>
      <c r="B135" s="119"/>
      <c r="C135" s="113" t="str">
        <f>'Liquor Mods'!D38</f>
        <v/>
      </c>
      <c r="D135" s="158">
        <f>'Liquor Mods'!E38</f>
        <v>0</v>
      </c>
      <c r="E135" s="120"/>
      <c r="F135" s="120"/>
      <c r="G135" s="120"/>
    </row>
    <row r="136" ht="18.75" customHeight="1">
      <c r="A136" s="118"/>
      <c r="B136" s="119"/>
      <c r="C136" s="113" t="str">
        <f>'Liquor Mods'!D39</f>
        <v/>
      </c>
      <c r="D136" s="158">
        <f>'Liquor Mods'!E39</f>
        <v>0</v>
      </c>
      <c r="E136" s="120"/>
      <c r="F136" s="120"/>
      <c r="G136" s="120"/>
    </row>
    <row r="137" ht="18.75" customHeight="1">
      <c r="A137" s="118"/>
      <c r="B137" s="119"/>
      <c r="C137" s="113" t="str">
        <f>'Liquor Mods'!D40</f>
        <v/>
      </c>
      <c r="D137" s="158">
        <f>'Liquor Mods'!E40</f>
        <v>0</v>
      </c>
      <c r="E137" s="120"/>
      <c r="F137" s="120"/>
      <c r="G137" s="120"/>
    </row>
    <row r="138" ht="18.75" customHeight="1">
      <c r="A138" s="118"/>
      <c r="B138" s="119"/>
      <c r="C138" s="113" t="str">
        <f>'Liquor Mods'!D41</f>
        <v/>
      </c>
      <c r="D138" s="158">
        <f>'Liquor Mods'!E41</f>
        <v>0</v>
      </c>
      <c r="E138" s="120"/>
      <c r="F138" s="120"/>
      <c r="G138" s="120"/>
    </row>
    <row r="139" ht="18.75" customHeight="1">
      <c r="A139" s="118"/>
      <c r="B139" s="119"/>
      <c r="C139" s="113" t="str">
        <f>'Liquor Mods'!D42</f>
        <v/>
      </c>
      <c r="D139" s="158">
        <f>'Liquor Mods'!E42</f>
        <v>0</v>
      </c>
      <c r="E139" s="120"/>
      <c r="F139" s="120"/>
      <c r="G139" s="120"/>
    </row>
    <row r="140" ht="18.75" customHeight="1">
      <c r="A140" s="118"/>
      <c r="B140" s="119"/>
      <c r="C140" s="113" t="str">
        <f>'Liquor Mods'!D43</f>
        <v/>
      </c>
      <c r="D140" s="158">
        <f>'Liquor Mods'!E43</f>
        <v>0</v>
      </c>
      <c r="E140" s="120"/>
      <c r="F140" s="120"/>
      <c r="G140" s="120"/>
    </row>
    <row r="141" ht="18.75" customHeight="1">
      <c r="A141" s="118"/>
      <c r="B141" s="119"/>
      <c r="C141" s="113" t="str">
        <f>'Liquor Mods'!D44</f>
        <v/>
      </c>
      <c r="D141" s="158">
        <f>'Liquor Mods'!E44</f>
        <v>0</v>
      </c>
      <c r="E141" s="120"/>
      <c r="F141" s="120"/>
      <c r="G141" s="120"/>
    </row>
    <row r="142" ht="18.75" customHeight="1">
      <c r="A142" s="118"/>
      <c r="B142" s="119"/>
      <c r="C142" s="113" t="str">
        <f>'Liquor Mods'!D45</f>
        <v/>
      </c>
      <c r="D142" s="158">
        <f>'Liquor Mods'!E45</f>
        <v>0</v>
      </c>
      <c r="E142" s="120"/>
      <c r="F142" s="120"/>
      <c r="G142" s="120"/>
    </row>
    <row r="143" ht="18.75" customHeight="1">
      <c r="A143" s="118"/>
      <c r="B143" s="119"/>
      <c r="C143" s="113" t="str">
        <f>'Liquor Mods'!D46</f>
        <v/>
      </c>
      <c r="D143" s="158">
        <f>'Liquor Mods'!E46</f>
        <v>0</v>
      </c>
      <c r="E143" s="120"/>
      <c r="F143" s="120"/>
      <c r="G143" s="120"/>
    </row>
    <row r="144" ht="18.75" customHeight="1">
      <c r="A144" s="118"/>
      <c r="B144" s="119"/>
      <c r="C144" s="113" t="str">
        <f>'Liquor Mods'!D47</f>
        <v/>
      </c>
      <c r="D144" s="158">
        <f>'Liquor Mods'!E47</f>
        <v>0</v>
      </c>
      <c r="E144" s="120"/>
      <c r="F144" s="120"/>
      <c r="G144" s="120"/>
    </row>
    <row r="145" ht="18.75" customHeight="1">
      <c r="A145" s="118"/>
      <c r="B145" s="119"/>
      <c r="C145" s="113" t="str">
        <f>'Liquor Mods'!D48</f>
        <v/>
      </c>
      <c r="D145" s="158">
        <f>'Liquor Mods'!E48</f>
        <v>0</v>
      </c>
      <c r="E145" s="120"/>
      <c r="F145" s="120"/>
      <c r="G145" s="120"/>
    </row>
    <row r="146" ht="18.75" customHeight="1">
      <c r="A146" s="118"/>
      <c r="B146" s="119"/>
      <c r="C146" s="113" t="str">
        <f>'Liquor Mods'!D49</f>
        <v/>
      </c>
      <c r="D146" s="158">
        <f>'Liquor Mods'!E49</f>
        <v>0</v>
      </c>
      <c r="E146" s="120"/>
      <c r="F146" s="120"/>
      <c r="G146" s="120"/>
    </row>
    <row r="147" ht="18.75" customHeight="1">
      <c r="A147" s="118"/>
      <c r="B147" s="119"/>
      <c r="C147" s="113" t="str">
        <f>'Liquor Mods'!D50</f>
        <v/>
      </c>
      <c r="D147" s="158">
        <f>'Liquor Mods'!E50</f>
        <v>0</v>
      </c>
      <c r="E147" s="120"/>
      <c r="F147" s="120"/>
      <c r="G147" s="120"/>
    </row>
    <row r="148" ht="18.75" customHeight="1">
      <c r="A148" s="118"/>
      <c r="B148" s="119"/>
      <c r="C148" s="113" t="str">
        <f>'Liquor Mods'!D51</f>
        <v/>
      </c>
      <c r="D148" s="158">
        <f>'Liquor Mods'!E51</f>
        <v>0</v>
      </c>
      <c r="E148" s="120"/>
      <c r="F148" s="120"/>
      <c r="G148" s="120"/>
    </row>
    <row r="149" ht="18.75" customHeight="1">
      <c r="A149" s="118"/>
      <c r="B149" s="119"/>
      <c r="C149" s="113" t="str">
        <f>'Liquor Mods'!D52</f>
        <v/>
      </c>
      <c r="D149" s="158">
        <f>'Liquor Mods'!E52</f>
        <v>0</v>
      </c>
      <c r="E149" s="120"/>
      <c r="F149" s="120"/>
      <c r="G149" s="120"/>
    </row>
    <row r="150" ht="18.75" customHeight="1">
      <c r="A150" s="118"/>
      <c r="B150" s="119"/>
      <c r="C150" s="113" t="str">
        <f>'Liquor Mods'!D53</f>
        <v/>
      </c>
      <c r="D150" s="158">
        <f>'Liquor Mods'!E53</f>
        <v>0</v>
      </c>
      <c r="E150" s="120"/>
      <c r="F150" s="120"/>
      <c r="G150" s="120"/>
    </row>
    <row r="151" ht="18.75" customHeight="1">
      <c r="A151" s="118"/>
      <c r="B151" s="119"/>
      <c r="C151" s="113" t="str">
        <f>'Liquor Mods'!D54</f>
        <v/>
      </c>
      <c r="D151" s="158">
        <f>'Liquor Mods'!E54</f>
        <v>0</v>
      </c>
      <c r="E151" s="120"/>
      <c r="F151" s="120"/>
      <c r="G151" s="120"/>
    </row>
    <row r="152" ht="18.75" customHeight="1">
      <c r="A152" s="118"/>
      <c r="B152" s="119"/>
      <c r="C152" s="113" t="str">
        <f>'Liquor Mods'!D55</f>
        <v/>
      </c>
      <c r="D152" s="158">
        <f>'Liquor Mods'!E55</f>
        <v>0</v>
      </c>
      <c r="E152" s="120"/>
      <c r="F152" s="120"/>
      <c r="G152" s="120"/>
    </row>
    <row r="153" ht="18.75" customHeight="1">
      <c r="A153" s="118"/>
      <c r="B153" s="119"/>
      <c r="C153" s="113" t="str">
        <f>'Liquor Mods'!D56</f>
        <v/>
      </c>
      <c r="D153" s="158">
        <f>'Liquor Mods'!E56</f>
        <v>0</v>
      </c>
      <c r="E153" s="120"/>
      <c r="F153" s="120"/>
      <c r="G153" s="120"/>
    </row>
    <row r="154" ht="18.75" customHeight="1">
      <c r="A154" s="118"/>
      <c r="B154" s="119"/>
      <c r="C154" s="113" t="str">
        <f>'Liquor Mods'!D57</f>
        <v/>
      </c>
      <c r="D154" s="158">
        <f>'Liquor Mods'!E57</f>
        <v>0</v>
      </c>
      <c r="E154" s="120"/>
      <c r="F154" s="120"/>
      <c r="G154" s="120"/>
    </row>
    <row r="155" ht="18.75" customHeight="1">
      <c r="A155" s="118"/>
      <c r="B155" s="119"/>
      <c r="C155" s="113" t="str">
        <f>'Liquor Mods'!D58</f>
        <v/>
      </c>
      <c r="D155" s="158">
        <f>'Liquor Mods'!E58</f>
        <v>0</v>
      </c>
      <c r="E155" s="120"/>
      <c r="F155" s="120"/>
      <c r="G155" s="120"/>
    </row>
    <row r="156" ht="18.75" customHeight="1">
      <c r="A156" s="118"/>
      <c r="B156" s="119"/>
      <c r="C156" s="113" t="str">
        <f>'Liquor Mods'!D59</f>
        <v/>
      </c>
      <c r="D156" s="158">
        <f>'Liquor Mods'!E59</f>
        <v>0</v>
      </c>
      <c r="E156" s="120"/>
      <c r="F156" s="120"/>
      <c r="G156" s="120"/>
    </row>
    <row r="157" ht="18.75" customHeight="1">
      <c r="A157" s="118"/>
      <c r="B157" s="119"/>
      <c r="C157" s="113" t="str">
        <f>'Liquor Mods'!D60</f>
        <v/>
      </c>
      <c r="D157" s="158">
        <f>'Liquor Mods'!E60</f>
        <v>0</v>
      </c>
      <c r="E157" s="120"/>
      <c r="F157" s="120"/>
      <c r="G157" s="120"/>
    </row>
    <row r="158" ht="18.75" customHeight="1">
      <c r="A158" s="118"/>
      <c r="B158" s="119"/>
      <c r="C158" s="113" t="str">
        <f>'Liquor Mods'!D61</f>
        <v/>
      </c>
      <c r="D158" s="158">
        <f>'Liquor Mods'!E61</f>
        <v>0</v>
      </c>
      <c r="E158" s="120"/>
      <c r="F158" s="120"/>
      <c r="G158" s="120"/>
    </row>
    <row r="159" ht="18.75" customHeight="1">
      <c r="A159" s="118"/>
      <c r="B159" s="119"/>
      <c r="C159" s="113" t="str">
        <f>'Liquor Mods'!D62</f>
        <v/>
      </c>
      <c r="D159" s="158">
        <f>'Liquor Mods'!E62</f>
        <v>0</v>
      </c>
      <c r="E159" s="120"/>
      <c r="F159" s="120"/>
      <c r="G159" s="120"/>
    </row>
    <row r="160" ht="18.75" customHeight="1">
      <c r="A160" s="118"/>
      <c r="B160" s="119"/>
      <c r="C160" s="113" t="str">
        <f>'Liquor Mods'!D63</f>
        <v/>
      </c>
      <c r="D160" s="158">
        <f>'Liquor Mods'!E63</f>
        <v>0</v>
      </c>
      <c r="E160" s="120"/>
      <c r="F160" s="120"/>
      <c r="G160" s="120"/>
    </row>
    <row r="161" ht="18.75" customHeight="1">
      <c r="A161" s="118"/>
      <c r="B161" s="119"/>
      <c r="C161" s="113" t="str">
        <f>'Liquor Mods'!D64</f>
        <v/>
      </c>
      <c r="D161" s="158">
        <f>'Liquor Mods'!E64</f>
        <v>0</v>
      </c>
      <c r="E161" s="120"/>
      <c r="F161" s="120"/>
      <c r="G161" s="120"/>
    </row>
    <row r="162" ht="18.75" customHeight="1">
      <c r="A162" s="118"/>
      <c r="B162" s="119"/>
      <c r="C162" s="113" t="str">
        <f>'Liquor Mods'!D65</f>
        <v/>
      </c>
      <c r="D162" s="158">
        <f>'Liquor Mods'!E65</f>
        <v>0</v>
      </c>
      <c r="E162" s="120"/>
      <c r="F162" s="120"/>
      <c r="G162" s="120"/>
    </row>
    <row r="163" ht="18.75" customHeight="1">
      <c r="A163" s="118"/>
      <c r="B163" s="119"/>
      <c r="C163" s="113" t="str">
        <f>'Liquor Mods'!D66</f>
        <v/>
      </c>
      <c r="D163" s="158">
        <f>'Liquor Mods'!E66</f>
        <v>0</v>
      </c>
      <c r="E163" s="120"/>
      <c r="F163" s="120"/>
      <c r="G163" s="120"/>
    </row>
    <row r="164" ht="18.75" customHeight="1">
      <c r="A164" s="118"/>
      <c r="B164" s="119"/>
      <c r="C164" s="113" t="str">
        <f>'Liquor Mods'!D67</f>
        <v/>
      </c>
      <c r="D164" s="158">
        <f>'Liquor Mods'!E67</f>
        <v>0</v>
      </c>
      <c r="E164" s="120"/>
      <c r="F164" s="120"/>
      <c r="G164" s="120"/>
    </row>
    <row r="165" ht="18.75" customHeight="1">
      <c r="A165" s="118"/>
      <c r="B165" s="119"/>
      <c r="C165" s="113" t="str">
        <f>'Liquor Mods'!D68</f>
        <v/>
      </c>
      <c r="D165" s="158">
        <f>'Liquor Mods'!E68</f>
        <v>0</v>
      </c>
      <c r="E165" s="120"/>
      <c r="F165" s="120"/>
      <c r="G165" s="120"/>
    </row>
    <row r="166" ht="18.75" customHeight="1">
      <c r="A166" s="118"/>
      <c r="B166" s="119"/>
      <c r="C166" s="113" t="str">
        <f>'Liquor Mods'!D69</f>
        <v/>
      </c>
      <c r="D166" s="158">
        <f>'Liquor Mods'!E69</f>
        <v>0</v>
      </c>
      <c r="E166" s="120"/>
      <c r="F166" s="120"/>
      <c r="G166" s="120"/>
    </row>
    <row r="167" ht="18.75" customHeight="1">
      <c r="A167" s="118"/>
      <c r="B167" s="119"/>
      <c r="C167" s="113" t="str">
        <f>'Liquor Mods'!D70</f>
        <v/>
      </c>
      <c r="D167" s="158">
        <f>'Liquor Mods'!E70</f>
        <v>0</v>
      </c>
      <c r="E167" s="120"/>
      <c r="F167" s="120"/>
      <c r="G167" s="120"/>
    </row>
    <row r="168" ht="18.75" customHeight="1">
      <c r="A168" s="118"/>
      <c r="B168" s="119"/>
      <c r="C168" s="113" t="str">
        <f>'Liquor Mods'!D71</f>
        <v/>
      </c>
      <c r="D168" s="158">
        <f>'Liquor Mods'!E71</f>
        <v>0</v>
      </c>
      <c r="E168" s="120"/>
      <c r="F168" s="120"/>
      <c r="G168" s="120"/>
    </row>
    <row r="169" ht="18.75" customHeight="1">
      <c r="A169" s="118"/>
      <c r="B169" s="119"/>
      <c r="C169" s="113" t="str">
        <f>'Liquor Mods'!D72</f>
        <v/>
      </c>
      <c r="D169" s="158">
        <f>'Liquor Mods'!E72</f>
        <v>0</v>
      </c>
      <c r="E169" s="120"/>
      <c r="F169" s="120"/>
      <c r="G169" s="120"/>
    </row>
    <row r="170" ht="18.75" customHeight="1">
      <c r="A170" s="118"/>
      <c r="B170" s="119"/>
      <c r="C170" s="113" t="str">
        <f>'Liquor Mods'!D73</f>
        <v/>
      </c>
      <c r="D170" s="158">
        <f>'Liquor Mods'!E73</f>
        <v>0</v>
      </c>
      <c r="E170" s="120"/>
      <c r="F170" s="120"/>
      <c r="G170" s="120"/>
    </row>
    <row r="171" ht="18.75" customHeight="1">
      <c r="A171" s="118"/>
      <c r="B171" s="119"/>
      <c r="C171" s="113" t="str">
        <f>'Liquor Mods'!D74</f>
        <v/>
      </c>
      <c r="D171" s="158">
        <f>'Liquor Mods'!E74</f>
        <v>0</v>
      </c>
      <c r="E171" s="120"/>
      <c r="F171" s="120"/>
      <c r="G171" s="120"/>
    </row>
    <row r="172" ht="18.75" customHeight="1">
      <c r="A172" s="118"/>
      <c r="B172" s="119"/>
      <c r="C172" s="113" t="str">
        <f>'Liquor Mods'!D75</f>
        <v/>
      </c>
      <c r="D172" s="158">
        <f>'Liquor Mods'!E75</f>
        <v>0</v>
      </c>
      <c r="E172" s="120"/>
      <c r="F172" s="120"/>
      <c r="G172" s="120"/>
    </row>
    <row r="173" ht="18.75" customHeight="1">
      <c r="A173" s="118"/>
      <c r="B173" s="119"/>
      <c r="C173" s="113" t="str">
        <f>'Liquor Mods'!D76</f>
        <v/>
      </c>
      <c r="D173" s="158">
        <f>'Liquor Mods'!E76</f>
        <v>0</v>
      </c>
      <c r="E173" s="120"/>
      <c r="F173" s="120"/>
      <c r="G173" s="120"/>
    </row>
    <row r="174" ht="18.75" customHeight="1">
      <c r="A174" s="118"/>
      <c r="B174" s="119"/>
      <c r="C174" s="113" t="str">
        <f>'Liquor Mods'!D77</f>
        <v/>
      </c>
      <c r="D174" s="158">
        <f>'Liquor Mods'!E77</f>
        <v>0</v>
      </c>
      <c r="E174" s="120"/>
      <c r="F174" s="120"/>
      <c r="G174" s="120"/>
    </row>
    <row r="175" ht="18.75" customHeight="1">
      <c r="A175" s="118"/>
      <c r="B175" s="119"/>
      <c r="C175" s="113" t="str">
        <f>'Liquor Mods'!D78</f>
        <v/>
      </c>
      <c r="D175" s="158">
        <f>'Liquor Mods'!E78</f>
        <v>0</v>
      </c>
      <c r="E175" s="120"/>
      <c r="F175" s="120"/>
      <c r="G175" s="120"/>
    </row>
    <row r="176" ht="18.75" customHeight="1">
      <c r="A176" s="118"/>
      <c r="B176" s="119"/>
      <c r="C176" s="113" t="str">
        <f>'Liquor Mods'!D79</f>
        <v/>
      </c>
      <c r="D176" s="158">
        <f>'Liquor Mods'!E79</f>
        <v>0</v>
      </c>
      <c r="E176" s="120"/>
      <c r="F176" s="120"/>
      <c r="G176" s="120"/>
    </row>
    <row r="177" ht="18.75" customHeight="1">
      <c r="A177" s="118"/>
      <c r="B177" s="119"/>
      <c r="C177" s="113" t="str">
        <f>'Liquor Mods'!D80</f>
        <v/>
      </c>
      <c r="D177" s="158">
        <f>'Liquor Mods'!E80</f>
        <v>0</v>
      </c>
      <c r="E177" s="120"/>
      <c r="F177" s="120"/>
      <c r="G177" s="120"/>
    </row>
    <row r="178" ht="18.75" customHeight="1">
      <c r="A178" s="118"/>
      <c r="B178" s="119"/>
      <c r="C178" s="113" t="str">
        <f>'Liquor Mods'!D81</f>
        <v/>
      </c>
      <c r="D178" s="158">
        <f>'Liquor Mods'!E81</f>
        <v>0</v>
      </c>
      <c r="E178" s="120"/>
      <c r="F178" s="120"/>
      <c r="G178" s="120"/>
    </row>
    <row r="179" ht="18.75" customHeight="1">
      <c r="A179" s="118"/>
      <c r="B179" s="119"/>
      <c r="C179" s="113" t="str">
        <f>'Liquor Mods'!D82</f>
        <v/>
      </c>
      <c r="D179" s="158">
        <f>'Liquor Mods'!E82</f>
        <v>0</v>
      </c>
      <c r="E179" s="120"/>
      <c r="F179" s="120"/>
      <c r="G179" s="120"/>
    </row>
    <row r="180" ht="18.75" customHeight="1">
      <c r="A180" s="118"/>
      <c r="B180" s="119"/>
      <c r="C180" s="113" t="str">
        <f>'Liquor Mods'!D83</f>
        <v/>
      </c>
      <c r="D180" s="158">
        <f>'Liquor Mods'!E83</f>
        <v>0</v>
      </c>
      <c r="E180" s="120"/>
      <c r="F180" s="120"/>
      <c r="G180" s="120"/>
    </row>
    <row r="181" ht="18.75" customHeight="1">
      <c r="A181" s="118"/>
      <c r="B181" s="119"/>
      <c r="C181" s="113" t="str">
        <f>'Liquor Mods'!D84</f>
        <v/>
      </c>
      <c r="D181" s="158">
        <f>'Liquor Mods'!E84</f>
        <v>0</v>
      </c>
      <c r="E181" s="120"/>
      <c r="F181" s="120"/>
      <c r="G181" s="120"/>
    </row>
    <row r="182" ht="18.75" customHeight="1">
      <c r="A182" s="118"/>
      <c r="B182" s="119"/>
      <c r="C182" s="113" t="str">
        <f>'Liquor Mods'!D85</f>
        <v/>
      </c>
      <c r="D182" s="158">
        <f>'Liquor Mods'!E85</f>
        <v>0</v>
      </c>
      <c r="E182" s="120"/>
      <c r="F182" s="120"/>
      <c r="G182" s="120"/>
    </row>
    <row r="183" ht="18.75" customHeight="1">
      <c r="A183" s="118"/>
      <c r="B183" s="119"/>
      <c r="C183" s="113" t="str">
        <f>'Liquor Mods'!D86</f>
        <v/>
      </c>
      <c r="D183" s="158">
        <f>'Liquor Mods'!E86</f>
        <v>0</v>
      </c>
      <c r="E183" s="120"/>
      <c r="F183" s="120"/>
      <c r="G183" s="120"/>
    </row>
    <row r="184" ht="18.75" customHeight="1">
      <c r="A184" s="118"/>
      <c r="B184" s="119"/>
      <c r="C184" s="113" t="str">
        <f>'Liquor Mods'!D87</f>
        <v/>
      </c>
      <c r="D184" s="158">
        <f>'Liquor Mods'!E87</f>
        <v>0</v>
      </c>
      <c r="E184" s="120"/>
      <c r="F184" s="120"/>
      <c r="G184" s="120"/>
    </row>
    <row r="185" ht="18.75" customHeight="1">
      <c r="A185" s="118"/>
      <c r="B185" s="119"/>
      <c r="C185" s="113" t="str">
        <f>'Liquor Mods'!D88</f>
        <v/>
      </c>
      <c r="D185" s="158">
        <f>'Liquor Mods'!E88</f>
        <v>0</v>
      </c>
      <c r="E185" s="120"/>
      <c r="F185" s="120"/>
      <c r="G185" s="120"/>
    </row>
    <row r="186" ht="18.75" customHeight="1">
      <c r="A186" s="118"/>
      <c r="B186" s="119"/>
      <c r="C186" s="113" t="str">
        <f>'Liquor Mods'!D89</f>
        <v/>
      </c>
      <c r="D186" s="158">
        <f>'Liquor Mods'!E89</f>
        <v>0</v>
      </c>
      <c r="E186" s="120"/>
      <c r="F186" s="120"/>
      <c r="G186" s="120"/>
    </row>
    <row r="187" ht="18.75" customHeight="1">
      <c r="A187" s="118"/>
      <c r="B187" s="119"/>
      <c r="C187" s="113" t="str">
        <f>'Liquor Mods'!D90</f>
        <v/>
      </c>
      <c r="D187" s="158">
        <f>'Liquor Mods'!E90</f>
        <v>0</v>
      </c>
      <c r="E187" s="120"/>
      <c r="F187" s="120"/>
      <c r="G187" s="120"/>
    </row>
    <row r="188" ht="18.75" customHeight="1">
      <c r="A188" s="118"/>
      <c r="B188" s="119"/>
      <c r="C188" s="113" t="str">
        <f>'Liquor Mods'!D91</f>
        <v/>
      </c>
      <c r="D188" s="158">
        <f>'Liquor Mods'!E91</f>
        <v>0</v>
      </c>
      <c r="E188" s="120"/>
      <c r="F188" s="120"/>
      <c r="G188" s="120"/>
    </row>
    <row r="189" ht="18.75" customHeight="1">
      <c r="A189" s="118"/>
      <c r="B189" s="119"/>
      <c r="C189" s="113" t="str">
        <f>'Liquor Mods'!D92</f>
        <v/>
      </c>
      <c r="D189" s="158">
        <f>'Liquor Mods'!E92</f>
        <v>0</v>
      </c>
      <c r="E189" s="120"/>
      <c r="F189" s="120"/>
      <c r="G189" s="120"/>
    </row>
    <row r="190" ht="18.75" customHeight="1">
      <c r="A190" s="118"/>
      <c r="B190" s="119"/>
      <c r="C190" s="113" t="str">
        <f>'Liquor Mods'!D93</f>
        <v/>
      </c>
      <c r="D190" s="158">
        <f>'Liquor Mods'!E93</f>
        <v>0</v>
      </c>
      <c r="E190" s="120"/>
      <c r="F190" s="120"/>
      <c r="G190" s="120"/>
    </row>
    <row r="191" ht="18.75" customHeight="1">
      <c r="A191" s="118"/>
      <c r="B191" s="119"/>
      <c r="C191" s="113" t="str">
        <f>'Liquor Mods'!D94</f>
        <v/>
      </c>
      <c r="D191" s="158">
        <f>'Liquor Mods'!E94</f>
        <v>0</v>
      </c>
      <c r="E191" s="120"/>
      <c r="F191" s="120"/>
      <c r="G191" s="120"/>
    </row>
    <row r="192" ht="18.75" customHeight="1">
      <c r="A192" s="118"/>
      <c r="B192" s="119"/>
      <c r="C192" s="113" t="str">
        <f>'Liquor Mods'!D95</f>
        <v/>
      </c>
      <c r="D192" s="158">
        <f>'Liquor Mods'!E95</f>
        <v>0</v>
      </c>
      <c r="E192" s="120"/>
      <c r="F192" s="120"/>
      <c r="G192" s="120"/>
    </row>
    <row r="193" ht="18.75" customHeight="1">
      <c r="A193" s="118"/>
      <c r="B193" s="119"/>
      <c r="C193" s="113" t="str">
        <f>'Liquor Mods'!D96</f>
        <v/>
      </c>
      <c r="D193" s="158">
        <f>'Liquor Mods'!E96</f>
        <v>0</v>
      </c>
      <c r="E193" s="120"/>
      <c r="F193" s="120"/>
      <c r="G193" s="120"/>
    </row>
    <row r="194" ht="18.75" customHeight="1">
      <c r="A194" s="118"/>
      <c r="B194" s="119"/>
      <c r="C194" s="113" t="str">
        <f>'Liquor Mods'!D97</f>
        <v/>
      </c>
      <c r="D194" s="158">
        <f>'Liquor Mods'!E97</f>
        <v>0</v>
      </c>
      <c r="E194" s="120"/>
      <c r="F194" s="120"/>
      <c r="G194" s="120"/>
    </row>
    <row r="195" ht="18.75" customHeight="1">
      <c r="A195" s="118"/>
      <c r="B195" s="119"/>
      <c r="C195" s="113" t="str">
        <f>'Liquor Mods'!D98</f>
        <v/>
      </c>
      <c r="D195" s="158">
        <f>'Liquor Mods'!E98</f>
        <v>0</v>
      </c>
      <c r="E195" s="120"/>
      <c r="F195" s="120"/>
      <c r="G195" s="120"/>
    </row>
    <row r="196" ht="18.75" customHeight="1">
      <c r="A196" s="118"/>
      <c r="B196" s="119"/>
      <c r="C196" s="113" t="str">
        <f>'Liquor Mods'!D99</f>
        <v/>
      </c>
      <c r="D196" s="158">
        <f>'Liquor Mods'!E99</f>
        <v>0</v>
      </c>
      <c r="E196" s="120"/>
      <c r="F196" s="120"/>
      <c r="G196" s="120"/>
    </row>
    <row r="197" ht="18.75" customHeight="1">
      <c r="A197" s="118"/>
      <c r="B197" s="119"/>
      <c r="C197" s="113" t="str">
        <f>'Liquor Mods'!D100</f>
        <v/>
      </c>
      <c r="D197" s="158">
        <f>'Liquor Mods'!E100</f>
        <v>0</v>
      </c>
      <c r="E197" s="120"/>
      <c r="F197" s="120"/>
      <c r="G197" s="120"/>
    </row>
    <row r="198" ht="18.75" customHeight="1">
      <c r="A198" s="118"/>
      <c r="B198" s="119"/>
      <c r="C198" s="113" t="str">
        <f>'Liquor Mods'!D101</f>
        <v/>
      </c>
      <c r="D198" s="158">
        <f>'Liquor Mods'!E101</f>
        <v>0</v>
      </c>
      <c r="E198" s="120"/>
      <c r="F198" s="120"/>
      <c r="G198" s="120"/>
    </row>
    <row r="199" ht="18.75" customHeight="1">
      <c r="A199" s="118"/>
      <c r="B199" s="119"/>
      <c r="C199" s="113" t="str">
        <f>'Liquor Mods'!D102</f>
        <v/>
      </c>
      <c r="D199" s="158">
        <f>'Liquor Mods'!E102</f>
        <v>0</v>
      </c>
      <c r="E199" s="120"/>
      <c r="F199" s="120"/>
      <c r="G199" s="120"/>
    </row>
    <row r="200" ht="18.75" customHeight="1">
      <c r="A200" s="118"/>
      <c r="B200" s="119"/>
      <c r="C200" s="113" t="str">
        <f>'Liquor Mods'!D103</f>
        <v/>
      </c>
      <c r="D200" s="158">
        <f>'Liquor Mods'!E103</f>
        <v>0</v>
      </c>
      <c r="E200" s="120"/>
      <c r="F200" s="120"/>
      <c r="G200" s="120"/>
    </row>
    <row r="201" ht="18.75" customHeight="1">
      <c r="A201" s="118"/>
      <c r="B201" s="119"/>
      <c r="C201" s="113" t="str">
        <f>'Liquor Mods'!D104</f>
        <v/>
      </c>
      <c r="D201" s="158">
        <f>'Liquor Mods'!E104</f>
        <v>0</v>
      </c>
      <c r="E201" s="120"/>
      <c r="F201" s="120"/>
      <c r="G201" s="120"/>
    </row>
    <row r="202" ht="18.75" customHeight="1">
      <c r="A202" s="118"/>
      <c r="B202" s="119"/>
      <c r="C202" s="113" t="str">
        <f>'Liquor Mods'!D105</f>
        <v/>
      </c>
      <c r="D202" s="158">
        <f>'Liquor Mods'!E105</f>
        <v>0</v>
      </c>
      <c r="E202" s="120"/>
      <c r="F202" s="120"/>
      <c r="G202" s="120"/>
    </row>
    <row r="203" ht="18.75" customHeight="1">
      <c r="A203" s="118"/>
      <c r="B203" s="119"/>
      <c r="C203" s="113" t="str">
        <f>'Liquor Mods'!D106</f>
        <v/>
      </c>
      <c r="D203" s="158">
        <f>'Liquor Mods'!E106</f>
        <v>0</v>
      </c>
      <c r="E203" s="120"/>
      <c r="F203" s="120"/>
      <c r="G203" s="120"/>
    </row>
    <row r="204" ht="18.75" customHeight="1">
      <c r="A204" s="118"/>
      <c r="B204" s="119"/>
      <c r="C204" s="113" t="str">
        <f>'Liquor Mods'!D107</f>
        <v/>
      </c>
      <c r="D204" s="158">
        <f>'Liquor Mods'!E107</f>
        <v>0</v>
      </c>
      <c r="E204" s="120"/>
      <c r="F204" s="120"/>
      <c r="G204" s="120"/>
    </row>
    <row r="205" ht="18.75" customHeight="1">
      <c r="A205" s="118"/>
      <c r="B205" s="119"/>
      <c r="C205" s="113" t="str">
        <f>'Liquor Mods'!D108</f>
        <v/>
      </c>
      <c r="D205" s="158">
        <f>'Liquor Mods'!E108</f>
        <v>0</v>
      </c>
      <c r="E205" s="120"/>
      <c r="F205" s="120"/>
      <c r="G205" s="120"/>
    </row>
    <row r="206" ht="18.75" customHeight="1">
      <c r="A206" s="118"/>
      <c r="B206" s="119"/>
      <c r="C206" s="113" t="str">
        <f>'Liquor Mods'!D109</f>
        <v/>
      </c>
      <c r="D206" s="158">
        <f>'Liquor Mods'!E109</f>
        <v>0</v>
      </c>
      <c r="E206" s="120"/>
      <c r="F206" s="120"/>
      <c r="G206" s="120"/>
    </row>
    <row r="207" ht="18.75" customHeight="1">
      <c r="A207" s="118"/>
      <c r="B207" s="119"/>
      <c r="C207" s="113" t="str">
        <f>'Liquor Mods'!D110</f>
        <v/>
      </c>
      <c r="D207" s="158">
        <f>'Liquor Mods'!E110</f>
        <v>0</v>
      </c>
      <c r="E207" s="120"/>
      <c r="F207" s="120"/>
      <c r="G207" s="120"/>
    </row>
    <row r="208" ht="18.75" customHeight="1">
      <c r="A208" s="118"/>
      <c r="B208" s="119"/>
      <c r="C208" s="113" t="str">
        <f>'Liquor Mods'!D111</f>
        <v/>
      </c>
      <c r="D208" s="158">
        <f>'Liquor Mods'!E111</f>
        <v>0</v>
      </c>
      <c r="E208" s="120"/>
      <c r="F208" s="120"/>
      <c r="G208" s="120"/>
    </row>
    <row r="209" ht="18.75" customHeight="1">
      <c r="A209" s="118"/>
      <c r="B209" s="119"/>
      <c r="C209" s="113" t="str">
        <f>'Liquor Mods'!D112</f>
        <v/>
      </c>
      <c r="D209" s="158">
        <f>'Liquor Mods'!E112</f>
        <v>0</v>
      </c>
      <c r="E209" s="120"/>
      <c r="F209" s="120"/>
      <c r="G209" s="120"/>
    </row>
    <row r="210" ht="18.75" customHeight="1">
      <c r="A210" s="118"/>
      <c r="B210" s="119"/>
      <c r="C210" s="113" t="str">
        <f>'Liquor Mods'!D113</f>
        <v/>
      </c>
      <c r="D210" s="158">
        <f>'Liquor Mods'!E113</f>
        <v>0</v>
      </c>
      <c r="E210" s="120"/>
      <c r="F210" s="120"/>
      <c r="G210" s="120"/>
    </row>
    <row r="211" ht="18.75" customHeight="1">
      <c r="A211" s="118"/>
      <c r="B211" s="119"/>
      <c r="C211" s="113" t="str">
        <f>'Liquor Mods'!D114</f>
        <v/>
      </c>
      <c r="D211" s="158">
        <f>'Liquor Mods'!E114</f>
        <v>0</v>
      </c>
      <c r="E211" s="120"/>
      <c r="F211" s="120"/>
      <c r="G211" s="120"/>
    </row>
    <row r="212" ht="18.75" customHeight="1">
      <c r="A212" s="118"/>
      <c r="B212" s="119"/>
      <c r="C212" s="113" t="str">
        <f>'Liquor Mods'!D115</f>
        <v/>
      </c>
      <c r="D212" s="158">
        <f>'Liquor Mods'!E115</f>
        <v>0</v>
      </c>
      <c r="E212" s="120"/>
      <c r="F212" s="120"/>
      <c r="G212" s="120"/>
    </row>
    <row r="213" ht="18.75" customHeight="1">
      <c r="A213" s="106" t="s">
        <v>58</v>
      </c>
      <c r="B213" s="107"/>
      <c r="C213" s="108" t="s">
        <v>59</v>
      </c>
      <c r="D213" s="109" t="s">
        <v>97</v>
      </c>
      <c r="E213" s="109" t="s">
        <v>61</v>
      </c>
      <c r="F213" s="109" t="s">
        <v>98</v>
      </c>
      <c r="G213" s="109" t="s">
        <v>99</v>
      </c>
    </row>
    <row r="214" ht="18.75" customHeight="1">
      <c r="A214" s="111"/>
      <c r="B214" s="112" t="str">
        <f>Cocktails!G19</f>
        <v>Vodka Cocktails</v>
      </c>
      <c r="C214" s="113" t="str">
        <f>Cocktails!G20</f>
        <v>Vodka Martini (Example)</v>
      </c>
      <c r="D214" s="158">
        <f>Cocktails!H20</f>
        <v>4</v>
      </c>
      <c r="E214" s="115" t="s">
        <v>83</v>
      </c>
      <c r="F214" s="116"/>
      <c r="G214" s="116"/>
    </row>
    <row r="215" ht="18.75" customHeight="1">
      <c r="A215" s="118"/>
      <c r="B215" s="119"/>
      <c r="C215" s="113" t="str">
        <f>Cocktails!G21</f>
        <v>Moscow Mule (Example)</v>
      </c>
      <c r="D215" s="158">
        <f>Cocktails!H21</f>
        <v>2</v>
      </c>
      <c r="E215" s="120"/>
      <c r="F215" s="120"/>
      <c r="G215" s="120"/>
    </row>
    <row r="216" ht="18.75" customHeight="1">
      <c r="A216" s="118"/>
      <c r="B216" s="119"/>
      <c r="C216" s="113" t="str">
        <f>Cocktails!G22</f>
        <v>Bloody Mary (Example)</v>
      </c>
      <c r="D216" s="158">
        <f>Cocktails!H22</f>
        <v>0</v>
      </c>
      <c r="E216" s="120"/>
      <c r="F216" s="120"/>
      <c r="G216" s="120"/>
    </row>
    <row r="217" ht="18.75" customHeight="1">
      <c r="A217" s="118"/>
      <c r="B217" s="119"/>
      <c r="C217" s="113" t="str">
        <f>Cocktails!G23</f>
        <v/>
      </c>
      <c r="D217" s="158">
        <f>Cocktails!H23</f>
        <v>0</v>
      </c>
      <c r="E217" s="120"/>
      <c r="F217" s="120"/>
      <c r="G217" s="120"/>
    </row>
    <row r="218" ht="18.75" customHeight="1">
      <c r="A218" s="118"/>
      <c r="B218" s="119"/>
      <c r="C218" s="113" t="str">
        <f>Cocktails!G24</f>
        <v/>
      </c>
      <c r="D218" s="158">
        <f>Cocktails!H24</f>
        <v>0</v>
      </c>
      <c r="E218" s="120"/>
      <c r="F218" s="120"/>
      <c r="G218" s="120"/>
    </row>
    <row r="219" ht="18.75" customHeight="1">
      <c r="A219" s="118"/>
      <c r="B219" s="119"/>
      <c r="C219" s="113" t="str">
        <f>Cocktails!G25</f>
        <v/>
      </c>
      <c r="D219" s="158">
        <f>Cocktails!H25</f>
        <v>0</v>
      </c>
      <c r="E219" s="120"/>
      <c r="F219" s="120"/>
      <c r="G219" s="120"/>
    </row>
    <row r="220" ht="18.75" customHeight="1">
      <c r="A220" s="118"/>
      <c r="B220" s="119"/>
      <c r="C220" s="113" t="str">
        <f>Cocktails!G26</f>
        <v/>
      </c>
      <c r="D220" s="158">
        <f>Cocktails!H26</f>
        <v>0</v>
      </c>
      <c r="E220" s="120"/>
      <c r="F220" s="120"/>
      <c r="G220" s="120"/>
    </row>
    <row r="221" ht="18.75" customHeight="1">
      <c r="A221" s="118"/>
      <c r="B221" s="119"/>
      <c r="C221" s="113" t="str">
        <f>Cocktails!G27</f>
        <v/>
      </c>
      <c r="D221" s="158">
        <f>Cocktails!H27</f>
        <v>0</v>
      </c>
      <c r="E221" s="120"/>
      <c r="F221" s="120"/>
      <c r="G221" s="120"/>
    </row>
    <row r="222" ht="18.75" customHeight="1">
      <c r="A222" s="118"/>
      <c r="B222" s="119"/>
      <c r="C222" s="113" t="str">
        <f>Cocktails!G28</f>
        <v/>
      </c>
      <c r="D222" s="158">
        <f>Cocktails!H28</f>
        <v>0</v>
      </c>
      <c r="E222" s="120"/>
      <c r="F222" s="120"/>
      <c r="G222" s="120"/>
    </row>
    <row r="223" ht="18.75" customHeight="1">
      <c r="A223" s="118"/>
      <c r="B223" s="119"/>
      <c r="C223" s="113" t="str">
        <f>Cocktails!G29</f>
        <v/>
      </c>
      <c r="D223" s="158">
        <f>Cocktails!H29</f>
        <v>0</v>
      </c>
      <c r="E223" s="120"/>
      <c r="F223" s="120"/>
      <c r="G223" s="120"/>
    </row>
    <row r="224" ht="18.75" customHeight="1">
      <c r="A224" s="118"/>
      <c r="B224" s="119"/>
      <c r="C224" s="113" t="str">
        <f>Cocktails!G30</f>
        <v/>
      </c>
      <c r="D224" s="158">
        <f>Cocktails!H30</f>
        <v>0</v>
      </c>
      <c r="E224" s="120"/>
      <c r="F224" s="120"/>
      <c r="G224" s="120"/>
    </row>
    <row r="225" ht="18.75" customHeight="1">
      <c r="A225" s="118"/>
      <c r="B225" s="119"/>
      <c r="C225" s="113" t="str">
        <f>Cocktails!G31</f>
        <v/>
      </c>
      <c r="D225" s="158">
        <f>Cocktails!H31</f>
        <v>0</v>
      </c>
      <c r="E225" s="120"/>
      <c r="F225" s="120"/>
      <c r="G225" s="120"/>
    </row>
    <row r="226" ht="18.75" customHeight="1">
      <c r="A226" s="118"/>
      <c r="B226" s="119"/>
      <c r="C226" s="113" t="str">
        <f>Cocktails!G32</f>
        <v/>
      </c>
      <c r="D226" s="158">
        <f>Cocktails!H32</f>
        <v>0</v>
      </c>
      <c r="E226" s="120"/>
      <c r="F226" s="120"/>
      <c r="G226" s="120"/>
    </row>
    <row r="227" ht="18.75" customHeight="1">
      <c r="A227" s="118"/>
      <c r="B227" s="119"/>
      <c r="C227" s="113" t="str">
        <f>Cocktails!G33</f>
        <v/>
      </c>
      <c r="D227" s="158">
        <f>Cocktails!H33</f>
        <v>0</v>
      </c>
      <c r="E227" s="120"/>
      <c r="F227" s="120"/>
      <c r="G227" s="120"/>
    </row>
    <row r="228" ht="18.75" customHeight="1">
      <c r="A228" s="118"/>
      <c r="B228" s="119"/>
      <c r="C228" s="113" t="str">
        <f>Cocktails!G34</f>
        <v/>
      </c>
      <c r="D228" s="158">
        <f>Cocktails!H34</f>
        <v>0</v>
      </c>
      <c r="E228" s="120"/>
      <c r="F228" s="120"/>
      <c r="G228" s="120"/>
    </row>
    <row r="229" ht="18.75" customHeight="1">
      <c r="A229" s="118"/>
      <c r="B229" s="119"/>
      <c r="C229" s="113" t="str">
        <f>Cocktails!G35</f>
        <v/>
      </c>
      <c r="D229" s="158">
        <f>Cocktails!H35</f>
        <v>0</v>
      </c>
      <c r="E229" s="120"/>
      <c r="F229" s="120"/>
      <c r="G229" s="120"/>
    </row>
    <row r="230" ht="18.75" customHeight="1">
      <c r="A230" s="118"/>
      <c r="B230" s="119"/>
      <c r="C230" s="113" t="str">
        <f>Cocktails!G36</f>
        <v/>
      </c>
      <c r="D230" s="158">
        <f>Cocktails!H36</f>
        <v>0</v>
      </c>
      <c r="E230" s="120"/>
      <c r="F230" s="120"/>
      <c r="G230" s="120"/>
    </row>
    <row r="231" ht="18.75" customHeight="1">
      <c r="A231" s="118"/>
      <c r="B231" s="119"/>
      <c r="C231" s="113" t="str">
        <f>Cocktails!G37</f>
        <v/>
      </c>
      <c r="D231" s="158">
        <f>Cocktails!H37</f>
        <v>0</v>
      </c>
      <c r="E231" s="120"/>
      <c r="F231" s="120"/>
      <c r="G231" s="120"/>
    </row>
    <row r="232" ht="18.75" customHeight="1">
      <c r="A232" s="118"/>
      <c r="B232" s="119"/>
      <c r="C232" s="113" t="str">
        <f>Cocktails!G38</f>
        <v/>
      </c>
      <c r="D232" s="158">
        <f>Cocktails!H38</f>
        <v>0</v>
      </c>
      <c r="E232" s="120"/>
      <c r="F232" s="120"/>
      <c r="G232" s="120"/>
    </row>
    <row r="233" ht="18.75" customHeight="1">
      <c r="A233" s="118"/>
      <c r="B233" s="119"/>
      <c r="C233" s="113" t="str">
        <f>Cocktails!G39</f>
        <v/>
      </c>
      <c r="D233" s="158">
        <f>Cocktails!H39</f>
        <v>0</v>
      </c>
      <c r="E233" s="120"/>
      <c r="F233" s="120"/>
      <c r="G233" s="120"/>
    </row>
    <row r="234" ht="18.75" customHeight="1">
      <c r="A234" s="118"/>
      <c r="B234" s="119"/>
      <c r="C234" s="113" t="str">
        <f>Cocktails!G40</f>
        <v/>
      </c>
      <c r="D234" s="158">
        <f>Cocktails!H40</f>
        <v>0</v>
      </c>
      <c r="E234" s="120"/>
      <c r="F234" s="120"/>
      <c r="G234" s="120"/>
    </row>
    <row r="235" ht="18.75" customHeight="1">
      <c r="A235" s="118"/>
      <c r="B235" s="119"/>
      <c r="C235" s="113" t="str">
        <f>Cocktails!G41</f>
        <v/>
      </c>
      <c r="D235" s="158">
        <f>Cocktails!H41</f>
        <v>0</v>
      </c>
      <c r="E235" s="120"/>
      <c r="F235" s="120"/>
      <c r="G235" s="120"/>
    </row>
    <row r="236" ht="18.75" customHeight="1">
      <c r="A236" s="118"/>
      <c r="B236" s="119"/>
      <c r="C236" s="113" t="str">
        <f>Cocktails!G42</f>
        <v/>
      </c>
      <c r="D236" s="158">
        <f>Cocktails!H42</f>
        <v>0</v>
      </c>
      <c r="E236" s="120"/>
      <c r="F236" s="120"/>
      <c r="G236" s="120"/>
    </row>
    <row r="237" ht="18.75" customHeight="1">
      <c r="A237" s="118"/>
      <c r="B237" s="119"/>
      <c r="C237" s="113" t="str">
        <f>Cocktails!G43</f>
        <v/>
      </c>
      <c r="D237" s="158">
        <f>Cocktails!H43</f>
        <v>0</v>
      </c>
      <c r="E237" s="120"/>
      <c r="F237" s="120"/>
      <c r="G237" s="120"/>
    </row>
    <row r="238" ht="18.75" customHeight="1">
      <c r="A238" s="118"/>
      <c r="B238" s="119"/>
      <c r="C238" s="113" t="str">
        <f>Cocktails!G44</f>
        <v/>
      </c>
      <c r="D238" s="158">
        <f>Cocktails!H44</f>
        <v>0</v>
      </c>
      <c r="E238" s="120"/>
      <c r="F238" s="120"/>
      <c r="G238" s="120"/>
    </row>
    <row r="239" ht="18.75" customHeight="1">
      <c r="A239" s="118"/>
      <c r="B239" s="119"/>
      <c r="C239" s="113" t="str">
        <f>Cocktails!G45</f>
        <v/>
      </c>
      <c r="D239" s="158">
        <f>Cocktails!H45</f>
        <v>0</v>
      </c>
      <c r="E239" s="120"/>
      <c r="F239" s="120"/>
      <c r="G239" s="120"/>
    </row>
    <row r="240" ht="18.75" customHeight="1">
      <c r="A240" s="118"/>
      <c r="B240" s="119"/>
      <c r="C240" s="113" t="str">
        <f>Cocktails!G46</f>
        <v/>
      </c>
      <c r="D240" s="158">
        <f>Cocktails!H46</f>
        <v>0</v>
      </c>
      <c r="E240" s="120"/>
      <c r="F240" s="120"/>
      <c r="G240" s="120"/>
    </row>
    <row r="241" ht="18.75" customHeight="1">
      <c r="A241" s="118"/>
      <c r="B241" s="119"/>
      <c r="C241" s="113" t="str">
        <f>Cocktails!G47</f>
        <v/>
      </c>
      <c r="D241" s="158">
        <f>Cocktails!H47</f>
        <v>0</v>
      </c>
      <c r="E241" s="120"/>
      <c r="F241" s="120"/>
      <c r="G241" s="120"/>
    </row>
    <row r="242" ht="18.75" customHeight="1">
      <c r="A242" s="118"/>
      <c r="B242" s="119"/>
      <c r="C242" s="113" t="str">
        <f>Cocktails!G48</f>
        <v/>
      </c>
      <c r="D242" s="158">
        <f>Cocktails!H48</f>
        <v>0</v>
      </c>
      <c r="E242" s="120"/>
      <c r="F242" s="120"/>
      <c r="G242" s="120"/>
    </row>
    <row r="243" ht="18.75" customHeight="1">
      <c r="A243" s="118"/>
      <c r="B243" s="119"/>
      <c r="C243" s="113" t="str">
        <f>Cocktails!G49</f>
        <v/>
      </c>
      <c r="D243" s="158">
        <f>Cocktails!H49</f>
        <v>0</v>
      </c>
      <c r="E243" s="120"/>
      <c r="F243" s="120"/>
      <c r="G243" s="120"/>
    </row>
    <row r="244" ht="18.75" customHeight="1">
      <c r="A244" s="118"/>
      <c r="B244" s="119"/>
      <c r="C244" s="113" t="str">
        <f>Cocktails!G50</f>
        <v/>
      </c>
      <c r="D244" s="158">
        <f>Cocktails!H50</f>
        <v>0</v>
      </c>
      <c r="E244" s="120"/>
      <c r="F244" s="120"/>
      <c r="G244" s="120"/>
    </row>
    <row r="245" ht="18.75" customHeight="1">
      <c r="A245" s="118"/>
      <c r="B245" s="119"/>
      <c r="C245" s="113" t="str">
        <f>Cocktails!G51</f>
        <v/>
      </c>
      <c r="D245" s="158">
        <f>Cocktails!H51</f>
        <v>0</v>
      </c>
      <c r="E245" s="120"/>
      <c r="F245" s="120"/>
      <c r="G245" s="120"/>
    </row>
    <row r="246" ht="18.75" customHeight="1">
      <c r="A246" s="118"/>
      <c r="B246" s="119"/>
      <c r="C246" s="113" t="str">
        <f>Cocktails!G52</f>
        <v/>
      </c>
      <c r="D246" s="158">
        <f>Cocktails!H52</f>
        <v>0</v>
      </c>
      <c r="E246" s="120"/>
      <c r="F246" s="120"/>
      <c r="G246" s="120"/>
    </row>
    <row r="247" ht="18.75" customHeight="1">
      <c r="A247" s="118"/>
      <c r="B247" s="119"/>
      <c r="C247" s="113" t="str">
        <f>Cocktails!G53</f>
        <v/>
      </c>
      <c r="D247" s="158">
        <f>Cocktails!H53</f>
        <v>0</v>
      </c>
      <c r="E247" s="120"/>
      <c r="F247" s="120"/>
      <c r="G247" s="120"/>
    </row>
    <row r="248" ht="18.75" customHeight="1">
      <c r="A248" s="118"/>
      <c r="B248" s="119"/>
      <c r="C248" s="113" t="str">
        <f>Cocktails!G54</f>
        <v/>
      </c>
      <c r="D248" s="158">
        <f>Cocktails!H54</f>
        <v>0</v>
      </c>
      <c r="E248" s="120"/>
      <c r="F248" s="120"/>
      <c r="G248" s="120"/>
    </row>
    <row r="249" ht="18.75" customHeight="1">
      <c r="A249" s="118"/>
      <c r="B249" s="119"/>
      <c r="C249" s="113" t="str">
        <f>Cocktails!G55</f>
        <v/>
      </c>
      <c r="D249" s="158">
        <f>Cocktails!H55</f>
        <v>0</v>
      </c>
      <c r="E249" s="120"/>
      <c r="F249" s="120"/>
      <c r="G249" s="120"/>
    </row>
    <row r="250" ht="18.75" customHeight="1">
      <c r="A250" s="118"/>
      <c r="B250" s="119"/>
      <c r="C250" s="113" t="str">
        <f>Cocktails!G56</f>
        <v/>
      </c>
      <c r="D250" s="158">
        <f>Cocktails!H56</f>
        <v>0</v>
      </c>
      <c r="E250" s="120"/>
      <c r="F250" s="120"/>
      <c r="G250" s="120"/>
    </row>
    <row r="251" ht="18.75" customHeight="1">
      <c r="A251" s="118"/>
      <c r="B251" s="119"/>
      <c r="C251" s="113" t="str">
        <f>Cocktails!G57</f>
        <v/>
      </c>
      <c r="D251" s="158">
        <f>Cocktails!H57</f>
        <v>0</v>
      </c>
      <c r="E251" s="120"/>
      <c r="F251" s="120"/>
      <c r="G251" s="120"/>
    </row>
    <row r="252" ht="18.75" customHeight="1">
      <c r="A252" s="118"/>
      <c r="B252" s="119"/>
      <c r="C252" s="113" t="str">
        <f>Cocktails!G58</f>
        <v/>
      </c>
      <c r="D252" s="158">
        <f>Cocktails!H58</f>
        <v>0</v>
      </c>
      <c r="E252" s="120"/>
      <c r="F252" s="120"/>
      <c r="G252" s="120"/>
    </row>
    <row r="253" ht="18.75" customHeight="1">
      <c r="A253" s="118"/>
      <c r="B253" s="119"/>
      <c r="C253" s="113" t="str">
        <f>Cocktails!G59</f>
        <v/>
      </c>
      <c r="D253" s="158">
        <f>Cocktails!H59</f>
        <v>0</v>
      </c>
      <c r="E253" s="120"/>
      <c r="F253" s="120"/>
      <c r="G253" s="120"/>
    </row>
    <row r="254" ht="18.75" customHeight="1">
      <c r="A254" s="118"/>
      <c r="B254" s="119"/>
      <c r="C254" s="113" t="str">
        <f>Cocktails!G60</f>
        <v/>
      </c>
      <c r="D254" s="158">
        <f>Cocktails!H60</f>
        <v>0</v>
      </c>
      <c r="E254" s="120"/>
      <c r="F254" s="120"/>
      <c r="G254" s="120"/>
    </row>
    <row r="255" ht="18.75" customHeight="1">
      <c r="A255" s="118"/>
      <c r="B255" s="119"/>
      <c r="C255" s="113" t="str">
        <f>Cocktails!G61</f>
        <v/>
      </c>
      <c r="D255" s="158">
        <f>Cocktails!H61</f>
        <v>0</v>
      </c>
      <c r="E255" s="120"/>
      <c r="F255" s="120"/>
      <c r="G255" s="120"/>
    </row>
    <row r="256" ht="18.75" customHeight="1">
      <c r="A256" s="118"/>
      <c r="B256" s="119"/>
      <c r="C256" s="113" t="str">
        <f>Cocktails!G62</f>
        <v/>
      </c>
      <c r="D256" s="158">
        <f>Cocktails!H62</f>
        <v>0</v>
      </c>
      <c r="E256" s="120"/>
      <c r="F256" s="120"/>
      <c r="G256" s="120"/>
    </row>
    <row r="257" ht="18.75" customHeight="1">
      <c r="A257" s="118"/>
      <c r="B257" s="119"/>
      <c r="C257" s="113" t="str">
        <f>Cocktails!G63</f>
        <v/>
      </c>
      <c r="D257" s="158">
        <f>Cocktails!H63</f>
        <v>0</v>
      </c>
      <c r="E257" s="120"/>
      <c r="F257" s="120"/>
      <c r="G257" s="120"/>
    </row>
    <row r="258" ht="18.75" customHeight="1">
      <c r="A258" s="118"/>
      <c r="B258" s="119"/>
      <c r="C258" s="113" t="str">
        <f>Cocktails!G64</f>
        <v/>
      </c>
      <c r="D258" s="158">
        <f>Cocktails!H64</f>
        <v>0</v>
      </c>
      <c r="E258" s="120"/>
      <c r="F258" s="120"/>
      <c r="G258" s="120"/>
    </row>
    <row r="259" ht="18.75" customHeight="1">
      <c r="A259" s="118"/>
      <c r="B259" s="119"/>
      <c r="C259" s="113" t="str">
        <f>Cocktails!G65</f>
        <v/>
      </c>
      <c r="D259" s="158">
        <f>Cocktails!H65</f>
        <v>0</v>
      </c>
      <c r="E259" s="120"/>
      <c r="F259" s="120"/>
      <c r="G259" s="120"/>
    </row>
    <row r="260" ht="18.75" customHeight="1">
      <c r="A260" s="118"/>
      <c r="B260" s="119"/>
      <c r="C260" s="113" t="str">
        <f>Cocktails!G66</f>
        <v/>
      </c>
      <c r="D260" s="158">
        <f>Cocktails!H66</f>
        <v>0</v>
      </c>
      <c r="E260" s="120"/>
      <c r="F260" s="120"/>
      <c r="G260" s="120"/>
    </row>
    <row r="261" ht="18.75" customHeight="1">
      <c r="A261" s="118"/>
      <c r="B261" s="119"/>
      <c r="C261" s="113" t="str">
        <f>Cocktails!G67</f>
        <v/>
      </c>
      <c r="D261" s="158">
        <f>Cocktails!H67</f>
        <v>0</v>
      </c>
      <c r="E261" s="120"/>
      <c r="F261" s="120"/>
      <c r="G261" s="120"/>
    </row>
    <row r="262" ht="18.75" customHeight="1">
      <c r="A262" s="118"/>
      <c r="B262" s="119"/>
      <c r="C262" s="113" t="str">
        <f>Cocktails!G68</f>
        <v/>
      </c>
      <c r="D262" s="158">
        <f>Cocktails!H68</f>
        <v>0</v>
      </c>
      <c r="E262" s="120"/>
      <c r="F262" s="120"/>
      <c r="G262" s="120"/>
    </row>
    <row r="263" ht="18.75" customHeight="1">
      <c r="A263" s="118"/>
      <c r="B263" s="119"/>
      <c r="C263" s="113" t="str">
        <f>Cocktails!G69</f>
        <v/>
      </c>
      <c r="D263" s="158">
        <f>Cocktails!H69</f>
        <v>0</v>
      </c>
      <c r="E263" s="120"/>
      <c r="F263" s="120"/>
      <c r="G263" s="120"/>
    </row>
    <row r="264" ht="18.75" customHeight="1">
      <c r="A264" s="118"/>
      <c r="B264" s="119"/>
      <c r="C264" s="113"/>
      <c r="D264" s="113"/>
      <c r="E264" s="120"/>
      <c r="F264" s="120"/>
      <c r="G264" s="120"/>
    </row>
    <row r="265" ht="18.75" customHeight="1">
      <c r="A265" s="118"/>
      <c r="B265" s="119"/>
      <c r="C265" s="113"/>
      <c r="D265" s="113"/>
      <c r="E265" s="120"/>
      <c r="F265" s="120"/>
      <c r="G265" s="120"/>
    </row>
    <row r="266" ht="18.75" customHeight="1">
      <c r="A266" s="106" t="s">
        <v>58</v>
      </c>
      <c r="B266" s="107"/>
      <c r="C266" s="108" t="s">
        <v>59</v>
      </c>
      <c r="D266" s="109" t="s">
        <v>100</v>
      </c>
      <c r="E266" s="109" t="s">
        <v>61</v>
      </c>
      <c r="F266" s="109" t="s">
        <v>101</v>
      </c>
      <c r="G266" s="109" t="s">
        <v>102</v>
      </c>
    </row>
    <row r="267" ht="18.75" customHeight="1">
      <c r="A267" s="111"/>
      <c r="B267" s="112" t="str">
        <f>Cocktails!J19</f>
        <v>Gin Cocktails</v>
      </c>
      <c r="C267" s="159" t="str">
        <f>Cocktails!J20</f>
        <v>Gin Martini (Example)</v>
      </c>
      <c r="D267" s="160">
        <f>Cocktails!K20</f>
        <v>4</v>
      </c>
      <c r="E267" s="115" t="s">
        <v>83</v>
      </c>
      <c r="F267" s="116"/>
      <c r="G267" s="116"/>
    </row>
    <row r="268" ht="18.75" customHeight="1">
      <c r="A268" s="118"/>
      <c r="B268" s="119"/>
      <c r="C268" s="159" t="str">
        <f>Cocktails!J21</f>
        <v>Collins (Example)</v>
      </c>
      <c r="D268" s="160">
        <f>Cocktails!K21</f>
        <v>0</v>
      </c>
      <c r="E268" s="120"/>
      <c r="F268" s="120"/>
      <c r="G268" s="120"/>
    </row>
    <row r="269" ht="18.75" customHeight="1">
      <c r="A269" s="118"/>
      <c r="B269" s="119"/>
      <c r="C269" s="159" t="str">
        <f>Cocktails!J22</f>
        <v>Rickey (Example)</v>
      </c>
      <c r="D269" s="160">
        <f>Cocktails!K22</f>
        <v>1</v>
      </c>
      <c r="E269" s="120"/>
      <c r="F269" s="120"/>
      <c r="G269" s="120"/>
    </row>
    <row r="270" ht="18.75" customHeight="1">
      <c r="A270" s="118"/>
      <c r="B270" s="119"/>
      <c r="C270" s="159" t="str">
        <f>Cocktails!J23</f>
        <v/>
      </c>
      <c r="D270" s="160">
        <f>Cocktails!K23</f>
        <v>0</v>
      </c>
      <c r="E270" s="120"/>
      <c r="F270" s="120"/>
      <c r="G270" s="120"/>
    </row>
    <row r="271" ht="18.75" customHeight="1">
      <c r="A271" s="118"/>
      <c r="B271" s="119"/>
      <c r="C271" s="159" t="str">
        <f>Cocktails!J24</f>
        <v/>
      </c>
      <c r="D271" s="160">
        <f>Cocktails!K24</f>
        <v>0</v>
      </c>
      <c r="E271" s="120"/>
      <c r="F271" s="120"/>
      <c r="G271" s="120"/>
    </row>
    <row r="272" ht="18.75" customHeight="1">
      <c r="A272" s="118"/>
      <c r="B272" s="119"/>
      <c r="C272" s="159" t="str">
        <f>Cocktails!J25</f>
        <v/>
      </c>
      <c r="D272" s="160">
        <f>Cocktails!K25</f>
        <v>0</v>
      </c>
      <c r="E272" s="120"/>
      <c r="F272" s="120"/>
      <c r="G272" s="120"/>
    </row>
    <row r="273" ht="18.75" customHeight="1">
      <c r="A273" s="118"/>
      <c r="B273" s="119"/>
      <c r="C273" s="159" t="str">
        <f>Cocktails!J26</f>
        <v/>
      </c>
      <c r="D273" s="160">
        <f>Cocktails!K26</f>
        <v>0</v>
      </c>
      <c r="E273" s="120"/>
      <c r="F273" s="120"/>
      <c r="G273" s="120"/>
    </row>
    <row r="274" ht="18.75" customHeight="1">
      <c r="A274" s="118"/>
      <c r="B274" s="119"/>
      <c r="C274" s="159" t="str">
        <f>Cocktails!J27</f>
        <v/>
      </c>
      <c r="D274" s="160">
        <f>Cocktails!K27</f>
        <v>0</v>
      </c>
      <c r="E274" s="120"/>
      <c r="F274" s="120"/>
      <c r="G274" s="120"/>
    </row>
    <row r="275" ht="18.75" customHeight="1">
      <c r="A275" s="118"/>
      <c r="B275" s="119"/>
      <c r="C275" s="159" t="str">
        <f>Cocktails!J28</f>
        <v/>
      </c>
      <c r="D275" s="160">
        <f>Cocktails!K28</f>
        <v>0</v>
      </c>
      <c r="E275" s="120"/>
      <c r="F275" s="120"/>
      <c r="G275" s="120"/>
    </row>
    <row r="276" ht="18.75" customHeight="1">
      <c r="A276" s="118"/>
      <c r="B276" s="119"/>
      <c r="C276" s="159" t="str">
        <f>Cocktails!J29</f>
        <v/>
      </c>
      <c r="D276" s="160">
        <f>Cocktails!K29</f>
        <v>0</v>
      </c>
      <c r="E276" s="120"/>
      <c r="F276" s="120"/>
      <c r="G276" s="120"/>
    </row>
    <row r="277" ht="18.75" customHeight="1">
      <c r="A277" s="118"/>
      <c r="B277" s="119"/>
      <c r="C277" s="159" t="str">
        <f>Cocktails!J30</f>
        <v/>
      </c>
      <c r="D277" s="160">
        <f>Cocktails!K30</f>
        <v>0</v>
      </c>
      <c r="E277" s="120"/>
      <c r="F277" s="120"/>
      <c r="G277" s="120"/>
    </row>
    <row r="278" ht="18.75" customHeight="1">
      <c r="A278" s="118"/>
      <c r="B278" s="119"/>
      <c r="C278" s="159" t="str">
        <f>Cocktails!J31</f>
        <v/>
      </c>
      <c r="D278" s="160">
        <f>Cocktails!K31</f>
        <v>0</v>
      </c>
      <c r="E278" s="120"/>
      <c r="F278" s="120"/>
      <c r="G278" s="120"/>
    </row>
    <row r="279" ht="18.75" customHeight="1">
      <c r="A279" s="118"/>
      <c r="B279" s="119"/>
      <c r="C279" s="159" t="str">
        <f>Cocktails!J32</f>
        <v/>
      </c>
      <c r="D279" s="160">
        <f>Cocktails!K32</f>
        <v>0</v>
      </c>
      <c r="E279" s="120"/>
      <c r="F279" s="120"/>
      <c r="G279" s="120"/>
    </row>
    <row r="280" ht="18.75" customHeight="1">
      <c r="A280" s="118"/>
      <c r="B280" s="119"/>
      <c r="C280" s="159" t="str">
        <f>Cocktails!J33</f>
        <v/>
      </c>
      <c r="D280" s="160">
        <f>Cocktails!K33</f>
        <v>0</v>
      </c>
      <c r="E280" s="120"/>
      <c r="F280" s="120"/>
      <c r="G280" s="120"/>
    </row>
    <row r="281" ht="18.75" customHeight="1">
      <c r="A281" s="118"/>
      <c r="B281" s="119"/>
      <c r="C281" s="159" t="str">
        <f>Cocktails!J34</f>
        <v/>
      </c>
      <c r="D281" s="160">
        <f>Cocktails!K34</f>
        <v>0</v>
      </c>
      <c r="E281" s="120"/>
      <c r="F281" s="120"/>
      <c r="G281" s="120"/>
    </row>
    <row r="282" ht="18.75" customHeight="1">
      <c r="A282" s="118"/>
      <c r="B282" s="119"/>
      <c r="C282" s="159" t="str">
        <f>Cocktails!J35</f>
        <v/>
      </c>
      <c r="D282" s="160">
        <f>Cocktails!K35</f>
        <v>0</v>
      </c>
      <c r="E282" s="120"/>
      <c r="F282" s="120"/>
      <c r="G282" s="120"/>
    </row>
    <row r="283" ht="18.75" customHeight="1">
      <c r="A283" s="118"/>
      <c r="B283" s="119"/>
      <c r="C283" s="159" t="str">
        <f>Cocktails!J36</f>
        <v/>
      </c>
      <c r="D283" s="160">
        <f>Cocktails!K36</f>
        <v>0</v>
      </c>
      <c r="E283" s="120"/>
      <c r="F283" s="120"/>
      <c r="G283" s="120"/>
    </row>
    <row r="284" ht="18.75" customHeight="1">
      <c r="A284" s="118"/>
      <c r="B284" s="119"/>
      <c r="C284" s="159" t="str">
        <f>Cocktails!J37</f>
        <v/>
      </c>
      <c r="D284" s="160">
        <f>Cocktails!K37</f>
        <v>0</v>
      </c>
      <c r="E284" s="120"/>
      <c r="F284" s="120"/>
      <c r="G284" s="120"/>
    </row>
    <row r="285" ht="18.75" customHeight="1">
      <c r="A285" s="118"/>
      <c r="B285" s="119"/>
      <c r="C285" s="159" t="str">
        <f>Cocktails!J38</f>
        <v/>
      </c>
      <c r="D285" s="160">
        <f>Cocktails!K38</f>
        <v>0</v>
      </c>
      <c r="E285" s="120"/>
      <c r="F285" s="120"/>
      <c r="G285" s="120"/>
    </row>
    <row r="286" ht="18.75" customHeight="1">
      <c r="A286" s="118"/>
      <c r="B286" s="119"/>
      <c r="C286" s="159" t="str">
        <f>Cocktails!J39</f>
        <v/>
      </c>
      <c r="D286" s="160">
        <f>Cocktails!K39</f>
        <v>0</v>
      </c>
      <c r="E286" s="120"/>
      <c r="F286" s="120"/>
      <c r="G286" s="120"/>
    </row>
    <row r="287" ht="18.75" customHeight="1">
      <c r="A287" s="118"/>
      <c r="B287" s="119"/>
      <c r="C287" s="159" t="str">
        <f>Cocktails!J40</f>
        <v/>
      </c>
      <c r="D287" s="160">
        <f>Cocktails!K40</f>
        <v>0</v>
      </c>
      <c r="E287" s="120"/>
      <c r="F287" s="120"/>
      <c r="G287" s="120"/>
    </row>
    <row r="288" ht="18.75" customHeight="1">
      <c r="A288" s="118"/>
      <c r="B288" s="119"/>
      <c r="C288" s="159" t="str">
        <f>Cocktails!J41</f>
        <v/>
      </c>
      <c r="D288" s="160">
        <f>Cocktails!K41</f>
        <v>0</v>
      </c>
      <c r="E288" s="120"/>
      <c r="F288" s="120"/>
      <c r="G288" s="120"/>
    </row>
    <row r="289" ht="18.75" customHeight="1">
      <c r="A289" s="118"/>
      <c r="B289" s="119"/>
      <c r="C289" s="159" t="str">
        <f>Cocktails!J42</f>
        <v/>
      </c>
      <c r="D289" s="160">
        <f>Cocktails!K42</f>
        <v>0</v>
      </c>
      <c r="E289" s="120"/>
      <c r="F289" s="120"/>
      <c r="G289" s="120"/>
    </row>
    <row r="290" ht="18.75" customHeight="1">
      <c r="A290" s="118"/>
      <c r="B290" s="119"/>
      <c r="C290" s="159" t="str">
        <f>Cocktails!J43</f>
        <v/>
      </c>
      <c r="D290" s="160">
        <f>Cocktails!K43</f>
        <v>0</v>
      </c>
      <c r="E290" s="120"/>
      <c r="F290" s="120"/>
      <c r="G290" s="120"/>
    </row>
    <row r="291" ht="18.75" customHeight="1">
      <c r="A291" s="118"/>
      <c r="B291" s="119"/>
      <c r="C291" s="159" t="str">
        <f>Cocktails!J44</f>
        <v/>
      </c>
      <c r="D291" s="160">
        <f>Cocktails!K44</f>
        <v>0</v>
      </c>
      <c r="E291" s="120"/>
      <c r="F291" s="120"/>
      <c r="G291" s="120"/>
    </row>
    <row r="292" ht="18.75" customHeight="1">
      <c r="A292" s="118"/>
      <c r="B292" s="119"/>
      <c r="C292" s="159" t="str">
        <f>Cocktails!J45</f>
        <v/>
      </c>
      <c r="D292" s="160">
        <f>Cocktails!K45</f>
        <v>0</v>
      </c>
      <c r="E292" s="120"/>
      <c r="F292" s="120"/>
      <c r="G292" s="120"/>
    </row>
    <row r="293" ht="18.75" customHeight="1">
      <c r="A293" s="118"/>
      <c r="B293" s="119"/>
      <c r="C293" s="159" t="str">
        <f>Cocktails!J46</f>
        <v/>
      </c>
      <c r="D293" s="160">
        <f>Cocktails!K46</f>
        <v>0</v>
      </c>
      <c r="E293" s="120"/>
      <c r="F293" s="120"/>
      <c r="G293" s="120"/>
    </row>
    <row r="294" ht="18.75" customHeight="1">
      <c r="A294" s="118"/>
      <c r="B294" s="119"/>
      <c r="C294" s="159" t="str">
        <f>Cocktails!J47</f>
        <v/>
      </c>
      <c r="D294" s="160">
        <f>Cocktails!K47</f>
        <v>0</v>
      </c>
      <c r="E294" s="120"/>
      <c r="F294" s="120"/>
      <c r="G294" s="120"/>
    </row>
    <row r="295" ht="18.75" customHeight="1">
      <c r="A295" s="118"/>
      <c r="B295" s="119"/>
      <c r="C295" s="159" t="str">
        <f>Cocktails!J48</f>
        <v/>
      </c>
      <c r="D295" s="160">
        <f>Cocktails!K48</f>
        <v>0</v>
      </c>
      <c r="E295" s="120"/>
      <c r="F295" s="120"/>
      <c r="G295" s="120"/>
    </row>
    <row r="296" ht="18.75" customHeight="1">
      <c r="A296" s="118"/>
      <c r="B296" s="119"/>
      <c r="C296" s="159" t="str">
        <f>Cocktails!J49</f>
        <v/>
      </c>
      <c r="D296" s="160">
        <f>Cocktails!K49</f>
        <v>0</v>
      </c>
      <c r="E296" s="120"/>
      <c r="F296" s="120"/>
      <c r="G296" s="120"/>
    </row>
    <row r="297" ht="18.75" customHeight="1">
      <c r="A297" s="118"/>
      <c r="B297" s="119"/>
      <c r="C297" s="159" t="str">
        <f>Cocktails!J50</f>
        <v/>
      </c>
      <c r="D297" s="160">
        <f>Cocktails!K50</f>
        <v>0</v>
      </c>
      <c r="E297" s="120"/>
      <c r="F297" s="120"/>
      <c r="G297" s="120"/>
    </row>
    <row r="298" ht="18.75" customHeight="1">
      <c r="A298" s="118"/>
      <c r="B298" s="119"/>
      <c r="C298" s="159" t="str">
        <f>Cocktails!J51</f>
        <v/>
      </c>
      <c r="D298" s="160">
        <f>Cocktails!K51</f>
        <v>0</v>
      </c>
      <c r="E298" s="120"/>
      <c r="F298" s="120"/>
      <c r="G298" s="120"/>
    </row>
    <row r="299" ht="18.75" customHeight="1">
      <c r="A299" s="118"/>
      <c r="B299" s="119"/>
      <c r="C299" s="159" t="str">
        <f>Cocktails!J52</f>
        <v/>
      </c>
      <c r="D299" s="160">
        <f>Cocktails!K52</f>
        <v>0</v>
      </c>
      <c r="E299" s="120"/>
      <c r="F299" s="120"/>
      <c r="G299" s="120"/>
    </row>
    <row r="300" ht="18.75" customHeight="1">
      <c r="A300" s="118"/>
      <c r="B300" s="119"/>
      <c r="C300" s="159" t="str">
        <f>Cocktails!J53</f>
        <v/>
      </c>
      <c r="D300" s="160">
        <f>Cocktails!K53</f>
        <v>0</v>
      </c>
      <c r="E300" s="120"/>
      <c r="F300" s="120"/>
      <c r="G300" s="120"/>
    </row>
    <row r="301" ht="18.75" customHeight="1">
      <c r="A301" s="118"/>
      <c r="B301" s="119"/>
      <c r="C301" s="159" t="str">
        <f>Cocktails!J54</f>
        <v/>
      </c>
      <c r="D301" s="160">
        <f>Cocktails!K54</f>
        <v>0</v>
      </c>
      <c r="E301" s="120"/>
      <c r="F301" s="120"/>
      <c r="G301" s="120"/>
    </row>
    <row r="302" ht="18.75" customHeight="1">
      <c r="A302" s="118"/>
      <c r="B302" s="119"/>
      <c r="C302" s="159" t="str">
        <f>Cocktails!J55</f>
        <v/>
      </c>
      <c r="D302" s="160">
        <f>Cocktails!K55</f>
        <v>0</v>
      </c>
      <c r="E302" s="120"/>
      <c r="F302" s="120"/>
      <c r="G302" s="120"/>
    </row>
    <row r="303" ht="18.75" customHeight="1">
      <c r="A303" s="118"/>
      <c r="B303" s="119"/>
      <c r="C303" s="159" t="str">
        <f>Cocktails!J56</f>
        <v/>
      </c>
      <c r="D303" s="160">
        <f>Cocktails!K56</f>
        <v>0</v>
      </c>
      <c r="E303" s="120"/>
      <c r="F303" s="120"/>
      <c r="G303" s="120"/>
    </row>
    <row r="304" ht="18.75" customHeight="1">
      <c r="A304" s="118"/>
      <c r="B304" s="119"/>
      <c r="C304" s="159" t="str">
        <f>Cocktails!J57</f>
        <v/>
      </c>
      <c r="D304" s="160">
        <f>Cocktails!K57</f>
        <v>0</v>
      </c>
      <c r="E304" s="120"/>
      <c r="F304" s="120"/>
      <c r="G304" s="120"/>
    </row>
    <row r="305" ht="18.75" customHeight="1">
      <c r="A305" s="118"/>
      <c r="B305" s="119"/>
      <c r="C305" s="159" t="str">
        <f>Cocktails!J58</f>
        <v/>
      </c>
      <c r="D305" s="160">
        <f>Cocktails!K58</f>
        <v>0</v>
      </c>
      <c r="E305" s="120"/>
      <c r="F305" s="120"/>
      <c r="G305" s="120"/>
    </row>
    <row r="306" ht="18.75" customHeight="1">
      <c r="A306" s="118"/>
      <c r="B306" s="119"/>
      <c r="C306" s="159" t="str">
        <f>Cocktails!J59</f>
        <v/>
      </c>
      <c r="D306" s="160">
        <f>Cocktails!K59</f>
        <v>0</v>
      </c>
      <c r="E306" s="120"/>
      <c r="F306" s="120"/>
      <c r="G306" s="120"/>
    </row>
    <row r="307" ht="18.75" customHeight="1">
      <c r="A307" s="118"/>
      <c r="B307" s="119"/>
      <c r="C307" s="159" t="str">
        <f>Cocktails!J60</f>
        <v/>
      </c>
      <c r="D307" s="160">
        <f>Cocktails!K60</f>
        <v>0</v>
      </c>
      <c r="E307" s="120"/>
      <c r="F307" s="120"/>
      <c r="G307" s="120"/>
    </row>
    <row r="308" ht="18.75" customHeight="1">
      <c r="A308" s="118"/>
      <c r="B308" s="119"/>
      <c r="C308" s="159" t="str">
        <f>Cocktails!J61</f>
        <v/>
      </c>
      <c r="D308" s="160">
        <f>Cocktails!K61</f>
        <v>0</v>
      </c>
      <c r="E308" s="120"/>
      <c r="F308" s="120"/>
      <c r="G308" s="120"/>
    </row>
    <row r="309" ht="18.75" customHeight="1">
      <c r="A309" s="118"/>
      <c r="B309" s="119"/>
      <c r="C309" s="159" t="str">
        <f>Cocktails!J62</f>
        <v/>
      </c>
      <c r="D309" s="160">
        <f>Cocktails!K62</f>
        <v>0</v>
      </c>
      <c r="E309" s="120"/>
      <c r="F309" s="120"/>
      <c r="G309" s="120"/>
    </row>
    <row r="310" ht="18.75" customHeight="1">
      <c r="A310" s="118"/>
      <c r="B310" s="119"/>
      <c r="C310" s="159" t="str">
        <f>Cocktails!J63</f>
        <v/>
      </c>
      <c r="D310" s="160">
        <f>Cocktails!K63</f>
        <v>0</v>
      </c>
      <c r="E310" s="120"/>
      <c r="F310" s="120"/>
      <c r="G310" s="120"/>
    </row>
    <row r="311" ht="18.75" customHeight="1">
      <c r="A311" s="118"/>
      <c r="B311" s="119"/>
      <c r="C311" s="159" t="str">
        <f>Cocktails!J64</f>
        <v/>
      </c>
      <c r="D311" s="160">
        <f>Cocktails!K64</f>
        <v>0</v>
      </c>
      <c r="E311" s="120"/>
      <c r="F311" s="120"/>
      <c r="G311" s="120"/>
    </row>
    <row r="312" ht="18.75" customHeight="1">
      <c r="A312" s="118"/>
      <c r="B312" s="119"/>
      <c r="C312" s="159" t="str">
        <f>Cocktails!J65</f>
        <v/>
      </c>
      <c r="D312" s="160">
        <f>Cocktails!K65</f>
        <v>0</v>
      </c>
      <c r="E312" s="120"/>
      <c r="F312" s="120"/>
      <c r="G312" s="120"/>
    </row>
    <row r="313" ht="18.75" customHeight="1">
      <c r="A313" s="118"/>
      <c r="B313" s="119"/>
      <c r="C313" s="159" t="str">
        <f>Cocktails!J66</f>
        <v/>
      </c>
      <c r="D313" s="160">
        <f>Cocktails!K66</f>
        <v>0</v>
      </c>
      <c r="E313" s="120"/>
      <c r="F313" s="120"/>
      <c r="G313" s="120"/>
    </row>
    <row r="314" ht="18.75" customHeight="1">
      <c r="A314" s="118"/>
      <c r="B314" s="119"/>
      <c r="C314" s="159" t="str">
        <f>Cocktails!J67</f>
        <v/>
      </c>
      <c r="D314" s="160">
        <f>Cocktails!K67</f>
        <v>0</v>
      </c>
      <c r="E314" s="120"/>
      <c r="F314" s="120"/>
      <c r="G314" s="120"/>
    </row>
    <row r="315" ht="18.75" customHeight="1">
      <c r="A315" s="118"/>
      <c r="B315" s="119"/>
      <c r="C315" s="159" t="str">
        <f>Cocktails!J68</f>
        <v/>
      </c>
      <c r="D315" s="160">
        <f>Cocktails!K68</f>
        <v>0</v>
      </c>
      <c r="E315" s="120"/>
      <c r="F315" s="120"/>
      <c r="G315" s="120"/>
    </row>
    <row r="316" ht="18.75" customHeight="1">
      <c r="A316" s="118"/>
      <c r="B316" s="119"/>
      <c r="C316" s="159" t="str">
        <f>Cocktails!J69</f>
        <v/>
      </c>
      <c r="D316" s="160">
        <f>Cocktails!K69</f>
        <v>0</v>
      </c>
      <c r="E316" s="120"/>
      <c r="F316" s="120"/>
      <c r="G316" s="120"/>
    </row>
    <row r="317" ht="18.75" customHeight="1">
      <c r="A317" s="118"/>
      <c r="B317" s="119"/>
      <c r="C317" s="113"/>
      <c r="D317" s="113"/>
      <c r="E317" s="120"/>
      <c r="F317" s="120"/>
      <c r="G317" s="120"/>
    </row>
    <row r="318" ht="18.75" customHeight="1">
      <c r="A318" s="118"/>
      <c r="B318" s="119"/>
      <c r="C318" s="113"/>
      <c r="D318" s="113"/>
      <c r="E318" s="120"/>
      <c r="F318" s="120"/>
      <c r="G318" s="120"/>
    </row>
    <row r="319" ht="18.75" customHeight="1">
      <c r="A319" s="106" t="s">
        <v>58</v>
      </c>
      <c r="B319" s="107"/>
      <c r="C319" s="108" t="s">
        <v>59</v>
      </c>
      <c r="D319" s="109" t="s">
        <v>103</v>
      </c>
      <c r="E319" s="109" t="s">
        <v>61</v>
      </c>
      <c r="F319" s="109" t="s">
        <v>104</v>
      </c>
      <c r="G319" s="109" t="s">
        <v>105</v>
      </c>
    </row>
    <row r="320" ht="18.75" customHeight="1">
      <c r="A320" s="111"/>
      <c r="B320" s="112" t="str">
        <f>Cocktails!M19</f>
        <v>Rum Cocktails</v>
      </c>
      <c r="C320" s="158" t="str">
        <f>Cocktails!M20</f>
        <v>Daiquiri (Example)</v>
      </c>
      <c r="D320" s="160">
        <f>Cocktails!N20</f>
        <v>2</v>
      </c>
      <c r="E320" s="115" t="s">
        <v>83</v>
      </c>
      <c r="F320" s="116"/>
      <c r="G320" s="116"/>
    </row>
    <row r="321" ht="18.75" customHeight="1">
      <c r="A321" s="118"/>
      <c r="B321" s="119"/>
      <c r="C321" s="158" t="str">
        <f>Cocktails!M21</f>
        <v>Mojito (Example)</v>
      </c>
      <c r="D321" s="160">
        <f>Cocktails!N21</f>
        <v>3</v>
      </c>
      <c r="E321" s="120"/>
      <c r="F321" s="120"/>
      <c r="G321" s="120"/>
    </row>
    <row r="322" ht="18.75" customHeight="1">
      <c r="A322" s="118"/>
      <c r="B322" s="119"/>
      <c r="C322" s="158" t="str">
        <f>Cocktails!M22</f>
        <v>Dark &amp; Stormy (Example)</v>
      </c>
      <c r="D322" s="160">
        <f>Cocktails!N22</f>
        <v>1</v>
      </c>
      <c r="E322" s="120"/>
      <c r="F322" s="120"/>
      <c r="G322" s="120"/>
    </row>
    <row r="323" ht="18.75" customHeight="1">
      <c r="A323" s="118"/>
      <c r="B323" s="119"/>
      <c r="C323" s="158" t="str">
        <f>Cocktails!M23</f>
        <v/>
      </c>
      <c r="D323" s="160">
        <f>Cocktails!N23</f>
        <v>0</v>
      </c>
      <c r="E323" s="120"/>
      <c r="F323" s="120"/>
      <c r="G323" s="120"/>
    </row>
    <row r="324" ht="18.75" customHeight="1">
      <c r="A324" s="118"/>
      <c r="B324" s="119"/>
      <c r="C324" s="158" t="str">
        <f>Cocktails!M24</f>
        <v/>
      </c>
      <c r="D324" s="160">
        <f>Cocktails!N24</f>
        <v>0</v>
      </c>
      <c r="E324" s="120"/>
      <c r="F324" s="120"/>
      <c r="G324" s="120"/>
    </row>
    <row r="325" ht="18.75" customHeight="1">
      <c r="A325" s="118"/>
      <c r="B325" s="119"/>
      <c r="C325" s="158" t="str">
        <f>Cocktails!M25</f>
        <v/>
      </c>
      <c r="D325" s="160">
        <f>Cocktails!N25</f>
        <v>0</v>
      </c>
      <c r="E325" s="120"/>
      <c r="F325" s="120"/>
      <c r="G325" s="120"/>
    </row>
    <row r="326" ht="18.75" customHeight="1">
      <c r="A326" s="118"/>
      <c r="B326" s="119"/>
      <c r="C326" s="158" t="str">
        <f>Cocktails!M26</f>
        <v/>
      </c>
      <c r="D326" s="160">
        <f>Cocktails!N26</f>
        <v>0</v>
      </c>
      <c r="E326" s="120"/>
      <c r="F326" s="120"/>
      <c r="G326" s="120"/>
    </row>
    <row r="327" ht="18.75" customHeight="1">
      <c r="A327" s="118"/>
      <c r="B327" s="119"/>
      <c r="C327" s="158" t="str">
        <f>Cocktails!M27</f>
        <v/>
      </c>
      <c r="D327" s="160">
        <f>Cocktails!N27</f>
        <v>0</v>
      </c>
      <c r="E327" s="120"/>
      <c r="F327" s="120"/>
      <c r="G327" s="120"/>
    </row>
    <row r="328" ht="18.75" customHeight="1">
      <c r="A328" s="118"/>
      <c r="B328" s="119"/>
      <c r="C328" s="158" t="str">
        <f>Cocktails!M28</f>
        <v/>
      </c>
      <c r="D328" s="160">
        <f>Cocktails!N28</f>
        <v>0</v>
      </c>
      <c r="E328" s="120"/>
      <c r="F328" s="120"/>
      <c r="G328" s="120"/>
    </row>
    <row r="329" ht="18.75" customHeight="1">
      <c r="A329" s="118"/>
      <c r="B329" s="119"/>
      <c r="C329" s="158" t="str">
        <f>Cocktails!M29</f>
        <v/>
      </c>
      <c r="D329" s="160">
        <f>Cocktails!N29</f>
        <v>0</v>
      </c>
      <c r="E329" s="120"/>
      <c r="F329" s="120"/>
      <c r="G329" s="120"/>
    </row>
    <row r="330" ht="18.75" customHeight="1">
      <c r="A330" s="118"/>
      <c r="B330" s="119"/>
      <c r="C330" s="158" t="str">
        <f>Cocktails!M30</f>
        <v/>
      </c>
      <c r="D330" s="160">
        <f>Cocktails!N30</f>
        <v>0</v>
      </c>
      <c r="E330" s="120"/>
      <c r="F330" s="120"/>
      <c r="G330" s="120"/>
    </row>
    <row r="331" ht="18.75" customHeight="1">
      <c r="A331" s="118"/>
      <c r="B331" s="119"/>
      <c r="C331" s="158" t="str">
        <f>Cocktails!M31</f>
        <v/>
      </c>
      <c r="D331" s="160">
        <f>Cocktails!N31</f>
        <v>0</v>
      </c>
      <c r="E331" s="120"/>
      <c r="F331" s="120"/>
      <c r="G331" s="120"/>
    </row>
    <row r="332" ht="18.75" customHeight="1">
      <c r="A332" s="118"/>
      <c r="B332" s="119"/>
      <c r="C332" s="158" t="str">
        <f>Cocktails!M32</f>
        <v/>
      </c>
      <c r="D332" s="160">
        <f>Cocktails!N32</f>
        <v>0</v>
      </c>
      <c r="E332" s="120"/>
      <c r="F332" s="120"/>
      <c r="G332" s="120"/>
    </row>
    <row r="333" ht="18.75" customHeight="1">
      <c r="A333" s="118"/>
      <c r="B333" s="119"/>
      <c r="C333" s="158" t="str">
        <f>Cocktails!M33</f>
        <v/>
      </c>
      <c r="D333" s="160">
        <f>Cocktails!N33</f>
        <v>0</v>
      </c>
      <c r="E333" s="120"/>
      <c r="F333" s="120"/>
      <c r="G333" s="120"/>
    </row>
    <row r="334" ht="18.75" customHeight="1">
      <c r="A334" s="118"/>
      <c r="B334" s="119"/>
      <c r="C334" s="158" t="str">
        <f>Cocktails!M34</f>
        <v/>
      </c>
      <c r="D334" s="160">
        <f>Cocktails!N34</f>
        <v>0</v>
      </c>
      <c r="E334" s="120"/>
      <c r="F334" s="120"/>
      <c r="G334" s="120"/>
    </row>
    <row r="335" ht="18.75" customHeight="1">
      <c r="A335" s="118"/>
      <c r="B335" s="119"/>
      <c r="C335" s="158" t="str">
        <f>Cocktails!M35</f>
        <v/>
      </c>
      <c r="D335" s="160">
        <f>Cocktails!N35</f>
        <v>0</v>
      </c>
      <c r="E335" s="120"/>
      <c r="F335" s="120"/>
      <c r="G335" s="120"/>
    </row>
    <row r="336" ht="18.75" customHeight="1">
      <c r="A336" s="118"/>
      <c r="B336" s="119"/>
      <c r="C336" s="158" t="str">
        <f>Cocktails!M36</f>
        <v/>
      </c>
      <c r="D336" s="160">
        <f>Cocktails!N36</f>
        <v>0</v>
      </c>
      <c r="E336" s="120"/>
      <c r="F336" s="120"/>
      <c r="G336" s="120"/>
    </row>
    <row r="337" ht="18.75" customHeight="1">
      <c r="A337" s="118"/>
      <c r="B337" s="119"/>
      <c r="C337" s="158" t="str">
        <f>Cocktails!M37</f>
        <v/>
      </c>
      <c r="D337" s="160">
        <f>Cocktails!N37</f>
        <v>0</v>
      </c>
      <c r="E337" s="120"/>
      <c r="F337" s="120"/>
      <c r="G337" s="120"/>
    </row>
    <row r="338" ht="18.75" customHeight="1">
      <c r="A338" s="118"/>
      <c r="B338" s="119"/>
      <c r="C338" s="158" t="str">
        <f>Cocktails!M38</f>
        <v/>
      </c>
      <c r="D338" s="160">
        <f>Cocktails!N38</f>
        <v>0</v>
      </c>
      <c r="E338" s="120"/>
      <c r="F338" s="120"/>
      <c r="G338" s="120"/>
    </row>
    <row r="339" ht="18.75" customHeight="1">
      <c r="A339" s="118"/>
      <c r="B339" s="119"/>
      <c r="C339" s="158" t="str">
        <f>Cocktails!M39</f>
        <v/>
      </c>
      <c r="D339" s="160">
        <f>Cocktails!N39</f>
        <v>0</v>
      </c>
      <c r="E339" s="120"/>
      <c r="F339" s="120"/>
      <c r="G339" s="120"/>
    </row>
    <row r="340" ht="18.75" customHeight="1">
      <c r="A340" s="118"/>
      <c r="B340" s="119"/>
      <c r="C340" s="158" t="str">
        <f>Cocktails!M40</f>
        <v/>
      </c>
      <c r="D340" s="160">
        <f>Cocktails!N40</f>
        <v>0</v>
      </c>
      <c r="E340" s="120"/>
      <c r="F340" s="120"/>
      <c r="G340" s="120"/>
    </row>
    <row r="341" ht="18.75" customHeight="1">
      <c r="A341" s="118"/>
      <c r="B341" s="119"/>
      <c r="C341" s="158" t="str">
        <f>Cocktails!M41</f>
        <v/>
      </c>
      <c r="D341" s="160">
        <f>Cocktails!N41</f>
        <v>0</v>
      </c>
      <c r="E341" s="120"/>
      <c r="F341" s="120"/>
      <c r="G341" s="120"/>
    </row>
    <row r="342" ht="18.75" customHeight="1">
      <c r="A342" s="118"/>
      <c r="B342" s="119"/>
      <c r="C342" s="158" t="str">
        <f>Cocktails!M42</f>
        <v/>
      </c>
      <c r="D342" s="160">
        <f>Cocktails!N42</f>
        <v>0</v>
      </c>
      <c r="E342" s="120"/>
      <c r="F342" s="120"/>
      <c r="G342" s="120"/>
    </row>
    <row r="343" ht="18.75" customHeight="1">
      <c r="A343" s="118"/>
      <c r="B343" s="119"/>
      <c r="C343" s="158" t="str">
        <f>Cocktails!M43</f>
        <v/>
      </c>
      <c r="D343" s="160">
        <f>Cocktails!N43</f>
        <v>0</v>
      </c>
      <c r="E343" s="120"/>
      <c r="F343" s="120"/>
      <c r="G343" s="120"/>
    </row>
    <row r="344" ht="18.75" customHeight="1">
      <c r="A344" s="118"/>
      <c r="B344" s="119"/>
      <c r="C344" s="158" t="str">
        <f>Cocktails!M44</f>
        <v/>
      </c>
      <c r="D344" s="160">
        <f>Cocktails!N44</f>
        <v>0</v>
      </c>
      <c r="E344" s="120"/>
      <c r="F344" s="120"/>
      <c r="G344" s="120"/>
    </row>
    <row r="345" ht="18.75" customHeight="1">
      <c r="A345" s="118"/>
      <c r="B345" s="119"/>
      <c r="C345" s="158" t="str">
        <f>Cocktails!M45</f>
        <v/>
      </c>
      <c r="D345" s="160">
        <f>Cocktails!N45</f>
        <v>0</v>
      </c>
      <c r="E345" s="120"/>
      <c r="F345" s="120"/>
      <c r="G345" s="120"/>
    </row>
    <row r="346" ht="18.75" customHeight="1">
      <c r="A346" s="118"/>
      <c r="B346" s="119"/>
      <c r="C346" s="158" t="str">
        <f>Cocktails!M46</f>
        <v/>
      </c>
      <c r="D346" s="160">
        <f>Cocktails!N46</f>
        <v>0</v>
      </c>
      <c r="E346" s="120"/>
      <c r="F346" s="120"/>
      <c r="G346" s="120"/>
    </row>
    <row r="347" ht="18.75" customHeight="1">
      <c r="A347" s="118"/>
      <c r="B347" s="119"/>
      <c r="C347" s="158" t="str">
        <f>Cocktails!M47</f>
        <v/>
      </c>
      <c r="D347" s="160">
        <f>Cocktails!N47</f>
        <v>0</v>
      </c>
      <c r="E347" s="120"/>
      <c r="F347" s="120"/>
      <c r="G347" s="120"/>
    </row>
    <row r="348" ht="18.75" customHeight="1">
      <c r="A348" s="118"/>
      <c r="B348" s="119"/>
      <c r="C348" s="158" t="str">
        <f>Cocktails!M48</f>
        <v/>
      </c>
      <c r="D348" s="160">
        <f>Cocktails!N48</f>
        <v>0</v>
      </c>
      <c r="E348" s="120"/>
      <c r="F348" s="120"/>
      <c r="G348" s="120"/>
    </row>
    <row r="349" ht="18.75" customHeight="1">
      <c r="A349" s="118"/>
      <c r="B349" s="119"/>
      <c r="C349" s="158" t="str">
        <f>Cocktails!M49</f>
        <v/>
      </c>
      <c r="D349" s="160">
        <f>Cocktails!N49</f>
        <v>0</v>
      </c>
      <c r="E349" s="120"/>
      <c r="F349" s="120"/>
      <c r="G349" s="120"/>
    </row>
    <row r="350" ht="18.75" customHeight="1">
      <c r="A350" s="118"/>
      <c r="B350" s="119"/>
      <c r="C350" s="158" t="str">
        <f>Cocktails!M50</f>
        <v/>
      </c>
      <c r="D350" s="160">
        <f>Cocktails!N50</f>
        <v>0</v>
      </c>
      <c r="E350" s="120"/>
      <c r="F350" s="120"/>
      <c r="G350" s="120"/>
    </row>
    <row r="351" ht="18.75" customHeight="1">
      <c r="A351" s="118"/>
      <c r="B351" s="119"/>
      <c r="C351" s="158" t="str">
        <f>Cocktails!M51</f>
        <v/>
      </c>
      <c r="D351" s="160">
        <f>Cocktails!N51</f>
        <v>0</v>
      </c>
      <c r="E351" s="120"/>
      <c r="F351" s="120"/>
      <c r="G351" s="120"/>
    </row>
    <row r="352" ht="18.75" customHeight="1">
      <c r="A352" s="118"/>
      <c r="B352" s="119"/>
      <c r="C352" s="158" t="str">
        <f>Cocktails!M52</f>
        <v/>
      </c>
      <c r="D352" s="160">
        <f>Cocktails!N52</f>
        <v>0</v>
      </c>
      <c r="E352" s="120"/>
      <c r="F352" s="120"/>
      <c r="G352" s="120"/>
    </row>
    <row r="353" ht="18.75" customHeight="1">
      <c r="A353" s="118"/>
      <c r="B353" s="119"/>
      <c r="C353" s="158" t="str">
        <f>Cocktails!M53</f>
        <v/>
      </c>
      <c r="D353" s="160">
        <f>Cocktails!N53</f>
        <v>0</v>
      </c>
      <c r="E353" s="120"/>
      <c r="F353" s="120"/>
      <c r="G353" s="120"/>
    </row>
    <row r="354" ht="18.75" customHeight="1">
      <c r="A354" s="118"/>
      <c r="B354" s="119"/>
      <c r="C354" s="158" t="str">
        <f>Cocktails!M54</f>
        <v/>
      </c>
      <c r="D354" s="160">
        <f>Cocktails!N54</f>
        <v>0</v>
      </c>
      <c r="E354" s="120"/>
      <c r="F354" s="120"/>
      <c r="G354" s="120"/>
    </row>
    <row r="355" ht="18.75" customHeight="1">
      <c r="A355" s="118"/>
      <c r="B355" s="119"/>
      <c r="C355" s="158" t="str">
        <f>Cocktails!M55</f>
        <v/>
      </c>
      <c r="D355" s="160">
        <f>Cocktails!N55</f>
        <v>0</v>
      </c>
      <c r="E355" s="120"/>
      <c r="F355" s="120"/>
      <c r="G355" s="120"/>
    </row>
    <row r="356" ht="18.75" customHeight="1">
      <c r="A356" s="118"/>
      <c r="B356" s="119"/>
      <c r="C356" s="158" t="str">
        <f>Cocktails!M56</f>
        <v/>
      </c>
      <c r="D356" s="160">
        <f>Cocktails!N56</f>
        <v>0</v>
      </c>
      <c r="E356" s="120"/>
      <c r="F356" s="120"/>
      <c r="G356" s="120"/>
    </row>
    <row r="357" ht="18.75" customHeight="1">
      <c r="A357" s="118"/>
      <c r="B357" s="119"/>
      <c r="C357" s="158" t="str">
        <f>Cocktails!M57</f>
        <v/>
      </c>
      <c r="D357" s="160">
        <f>Cocktails!N57</f>
        <v>0</v>
      </c>
      <c r="E357" s="120"/>
      <c r="F357" s="120"/>
      <c r="G357" s="120"/>
    </row>
    <row r="358" ht="18.75" customHeight="1">
      <c r="A358" s="118"/>
      <c r="B358" s="119"/>
      <c r="C358" s="158" t="str">
        <f>Cocktails!M58</f>
        <v/>
      </c>
      <c r="D358" s="160">
        <f>Cocktails!N58</f>
        <v>0</v>
      </c>
      <c r="E358" s="120"/>
      <c r="F358" s="120"/>
      <c r="G358" s="120"/>
    </row>
    <row r="359" ht="18.75" customHeight="1">
      <c r="A359" s="118"/>
      <c r="B359" s="119"/>
      <c r="C359" s="158" t="str">
        <f>Cocktails!M59</f>
        <v/>
      </c>
      <c r="D359" s="160">
        <f>Cocktails!N59</f>
        <v>0</v>
      </c>
      <c r="E359" s="120"/>
      <c r="F359" s="120"/>
      <c r="G359" s="120"/>
    </row>
    <row r="360" ht="18.75" customHeight="1">
      <c r="A360" s="118"/>
      <c r="B360" s="119"/>
      <c r="C360" s="158" t="str">
        <f>Cocktails!M60</f>
        <v/>
      </c>
      <c r="D360" s="160">
        <f>Cocktails!N60</f>
        <v>0</v>
      </c>
      <c r="E360" s="120"/>
      <c r="F360" s="120"/>
      <c r="G360" s="120"/>
    </row>
    <row r="361" ht="18.75" customHeight="1">
      <c r="A361" s="118"/>
      <c r="B361" s="119"/>
      <c r="C361" s="158" t="str">
        <f>Cocktails!M61</f>
        <v/>
      </c>
      <c r="D361" s="160">
        <f>Cocktails!N61</f>
        <v>0</v>
      </c>
      <c r="E361" s="120"/>
      <c r="F361" s="120"/>
      <c r="G361" s="120"/>
    </row>
    <row r="362" ht="18.75" customHeight="1">
      <c r="A362" s="118"/>
      <c r="B362" s="119"/>
      <c r="C362" s="158" t="str">
        <f>Cocktails!M62</f>
        <v/>
      </c>
      <c r="D362" s="160">
        <f>Cocktails!N62</f>
        <v>0</v>
      </c>
      <c r="E362" s="120"/>
      <c r="F362" s="120"/>
      <c r="G362" s="120"/>
    </row>
    <row r="363" ht="18.75" customHeight="1">
      <c r="A363" s="118"/>
      <c r="B363" s="119"/>
      <c r="C363" s="158" t="str">
        <f>Cocktails!M63</f>
        <v/>
      </c>
      <c r="D363" s="160">
        <f>Cocktails!N63</f>
        <v>0</v>
      </c>
      <c r="E363" s="120"/>
      <c r="F363" s="120"/>
      <c r="G363" s="120"/>
    </row>
    <row r="364" ht="18.75" customHeight="1">
      <c r="A364" s="118"/>
      <c r="B364" s="119"/>
      <c r="C364" s="158" t="str">
        <f>Cocktails!M64</f>
        <v/>
      </c>
      <c r="D364" s="160">
        <f>Cocktails!N64</f>
        <v>0</v>
      </c>
      <c r="E364" s="120"/>
      <c r="F364" s="120"/>
      <c r="G364" s="120"/>
    </row>
    <row r="365" ht="18.75" customHeight="1">
      <c r="A365" s="118"/>
      <c r="B365" s="119"/>
      <c r="C365" s="158" t="str">
        <f>Cocktails!M65</f>
        <v/>
      </c>
      <c r="D365" s="160">
        <f>Cocktails!N65</f>
        <v>0</v>
      </c>
      <c r="E365" s="120"/>
      <c r="F365" s="120"/>
      <c r="G365" s="120"/>
    </row>
    <row r="366" ht="18.75" customHeight="1">
      <c r="A366" s="118"/>
      <c r="B366" s="119"/>
      <c r="C366" s="158" t="str">
        <f>Cocktails!M66</f>
        <v/>
      </c>
      <c r="D366" s="160">
        <f>Cocktails!N66</f>
        <v>0</v>
      </c>
      <c r="E366" s="120"/>
      <c r="F366" s="120"/>
      <c r="G366" s="120"/>
    </row>
    <row r="367" ht="18.75" customHeight="1">
      <c r="A367" s="118"/>
      <c r="B367" s="119"/>
      <c r="C367" s="158" t="str">
        <f>Cocktails!M67</f>
        <v/>
      </c>
      <c r="D367" s="160">
        <f>Cocktails!N67</f>
        <v>0</v>
      </c>
      <c r="E367" s="120"/>
      <c r="F367" s="120"/>
      <c r="G367" s="120"/>
    </row>
    <row r="368" ht="18.75" customHeight="1">
      <c r="A368" s="118"/>
      <c r="B368" s="119"/>
      <c r="C368" s="158" t="str">
        <f>Cocktails!M68</f>
        <v/>
      </c>
      <c r="D368" s="160">
        <f>Cocktails!N68</f>
        <v>0</v>
      </c>
      <c r="E368" s="120"/>
      <c r="F368" s="120"/>
      <c r="G368" s="120"/>
    </row>
    <row r="369" ht="18.75" customHeight="1">
      <c r="A369" s="118"/>
      <c r="B369" s="119"/>
      <c r="C369" s="158" t="str">
        <f>Cocktails!M69</f>
        <v/>
      </c>
      <c r="D369" s="160">
        <f>Cocktails!N69</f>
        <v>0</v>
      </c>
      <c r="E369" s="120"/>
      <c r="F369" s="120"/>
      <c r="G369" s="120"/>
    </row>
    <row r="370" ht="18.75" customHeight="1">
      <c r="A370" s="118"/>
      <c r="B370" s="119"/>
      <c r="C370" s="113"/>
      <c r="D370" s="113"/>
      <c r="E370" s="120"/>
      <c r="F370" s="120"/>
      <c r="G370" s="120"/>
    </row>
    <row r="371" ht="18.75" customHeight="1">
      <c r="A371" s="118"/>
      <c r="B371" s="119"/>
      <c r="C371" s="113"/>
      <c r="D371" s="113"/>
      <c r="E371" s="120"/>
      <c r="F371" s="120"/>
      <c r="G371" s="120"/>
    </row>
    <row r="372" ht="18.75" customHeight="1">
      <c r="A372" s="106" t="s">
        <v>58</v>
      </c>
      <c r="B372" s="107"/>
      <c r="C372" s="108" t="s">
        <v>59</v>
      </c>
      <c r="D372" s="109" t="s">
        <v>106</v>
      </c>
      <c r="E372" s="109" t="s">
        <v>61</v>
      </c>
      <c r="F372" s="109" t="s">
        <v>107</v>
      </c>
      <c r="G372" s="109" t="s">
        <v>108</v>
      </c>
    </row>
    <row r="373" ht="18.75" customHeight="1">
      <c r="A373" s="111"/>
      <c r="B373" s="112" t="str">
        <f>Cocktails!P19</f>
        <v>Tequila Cocktails</v>
      </c>
      <c r="C373" s="158" t="str">
        <f>Cocktails!P20</f>
        <v>Margarita (Example)</v>
      </c>
      <c r="D373" s="160">
        <f>Cocktails!Q20</f>
        <v>2</v>
      </c>
      <c r="E373" s="115" t="s">
        <v>83</v>
      </c>
      <c r="F373" s="116"/>
      <c r="G373" s="116"/>
    </row>
    <row r="374" ht="18.75" customHeight="1">
      <c r="A374" s="118"/>
      <c r="B374" s="119"/>
      <c r="C374" s="158" t="str">
        <f>Cocktails!P21</f>
        <v>Spicy Margarita (Example)</v>
      </c>
      <c r="D374" s="160">
        <f>Cocktails!Q21</f>
        <v>2</v>
      </c>
      <c r="E374" s="120"/>
      <c r="F374" s="120"/>
      <c r="G374" s="120"/>
    </row>
    <row r="375" ht="18.75" customHeight="1">
      <c r="A375" s="118"/>
      <c r="B375" s="119"/>
      <c r="C375" s="158" t="str">
        <f>Cocktails!P22</f>
        <v>Paloma (Example)</v>
      </c>
      <c r="D375" s="160">
        <f>Cocktails!Q22</f>
        <v>2</v>
      </c>
      <c r="E375" s="120"/>
      <c r="F375" s="120"/>
      <c r="G375" s="120"/>
    </row>
    <row r="376" ht="18.75" customHeight="1">
      <c r="A376" s="118"/>
      <c r="B376" s="119"/>
      <c r="C376" s="158" t="str">
        <f>Cocktails!P23</f>
        <v/>
      </c>
      <c r="D376" s="160">
        <f>Cocktails!Q23</f>
        <v>0</v>
      </c>
      <c r="E376" s="120"/>
      <c r="F376" s="120"/>
      <c r="G376" s="120"/>
    </row>
    <row r="377" ht="18.75" customHeight="1">
      <c r="A377" s="118"/>
      <c r="B377" s="119"/>
      <c r="C377" s="158" t="str">
        <f>Cocktails!P24</f>
        <v/>
      </c>
      <c r="D377" s="160">
        <f>Cocktails!Q24</f>
        <v>0</v>
      </c>
      <c r="E377" s="120"/>
      <c r="F377" s="120"/>
      <c r="G377" s="120"/>
    </row>
    <row r="378" ht="18.75" customHeight="1">
      <c r="A378" s="118"/>
      <c r="B378" s="119"/>
      <c r="C378" s="158" t="str">
        <f>Cocktails!P25</f>
        <v/>
      </c>
      <c r="D378" s="160">
        <f>Cocktails!Q25</f>
        <v>0</v>
      </c>
      <c r="E378" s="120"/>
      <c r="F378" s="120"/>
      <c r="G378" s="120"/>
    </row>
    <row r="379" ht="18.75" customHeight="1">
      <c r="A379" s="118"/>
      <c r="B379" s="119"/>
      <c r="C379" s="158" t="str">
        <f>Cocktails!P26</f>
        <v/>
      </c>
      <c r="D379" s="160">
        <f>Cocktails!Q26</f>
        <v>0</v>
      </c>
      <c r="E379" s="120"/>
      <c r="F379" s="120"/>
      <c r="G379" s="120"/>
    </row>
    <row r="380" ht="18.75" customHeight="1">
      <c r="A380" s="118"/>
      <c r="B380" s="119"/>
      <c r="C380" s="158" t="str">
        <f>Cocktails!P27</f>
        <v/>
      </c>
      <c r="D380" s="160">
        <f>Cocktails!Q27</f>
        <v>0</v>
      </c>
      <c r="E380" s="120"/>
      <c r="F380" s="120"/>
      <c r="G380" s="120"/>
    </row>
    <row r="381" ht="18.75" customHeight="1">
      <c r="A381" s="118"/>
      <c r="B381" s="119"/>
      <c r="C381" s="158" t="str">
        <f>Cocktails!P28</f>
        <v/>
      </c>
      <c r="D381" s="160">
        <f>Cocktails!Q28</f>
        <v>0</v>
      </c>
      <c r="E381" s="120"/>
      <c r="F381" s="120"/>
      <c r="G381" s="120"/>
    </row>
    <row r="382" ht="18.75" customHeight="1">
      <c r="A382" s="118"/>
      <c r="B382" s="119"/>
      <c r="C382" s="158" t="str">
        <f>Cocktails!P29</f>
        <v/>
      </c>
      <c r="D382" s="160">
        <f>Cocktails!Q29</f>
        <v>0</v>
      </c>
      <c r="E382" s="120"/>
      <c r="F382" s="120"/>
      <c r="G382" s="120"/>
    </row>
    <row r="383" ht="18.75" customHeight="1">
      <c r="A383" s="118"/>
      <c r="B383" s="119"/>
      <c r="C383" s="158" t="str">
        <f>Cocktails!P30</f>
        <v/>
      </c>
      <c r="D383" s="160">
        <f>Cocktails!Q30</f>
        <v>0</v>
      </c>
      <c r="E383" s="120"/>
      <c r="F383" s="120"/>
      <c r="G383" s="120"/>
    </row>
    <row r="384" ht="18.75" customHeight="1">
      <c r="A384" s="118"/>
      <c r="B384" s="119"/>
      <c r="C384" s="158" t="str">
        <f>Cocktails!P31</f>
        <v/>
      </c>
      <c r="D384" s="160">
        <f>Cocktails!Q31</f>
        <v>0</v>
      </c>
      <c r="E384" s="120"/>
      <c r="F384" s="120"/>
      <c r="G384" s="120"/>
    </row>
    <row r="385" ht="18.75" customHeight="1">
      <c r="A385" s="118"/>
      <c r="B385" s="119"/>
      <c r="C385" s="158" t="str">
        <f>Cocktails!P32</f>
        <v/>
      </c>
      <c r="D385" s="160">
        <f>Cocktails!Q32</f>
        <v>0</v>
      </c>
      <c r="E385" s="120"/>
      <c r="F385" s="120"/>
      <c r="G385" s="120"/>
    </row>
    <row r="386" ht="18.75" customHeight="1">
      <c r="A386" s="118"/>
      <c r="B386" s="119"/>
      <c r="C386" s="158" t="str">
        <f>Cocktails!P33</f>
        <v/>
      </c>
      <c r="D386" s="160">
        <f>Cocktails!Q33</f>
        <v>0</v>
      </c>
      <c r="E386" s="120"/>
      <c r="F386" s="120"/>
      <c r="G386" s="120"/>
    </row>
    <row r="387" ht="18.75" customHeight="1">
      <c r="A387" s="118"/>
      <c r="B387" s="119"/>
      <c r="C387" s="158" t="str">
        <f>Cocktails!P34</f>
        <v/>
      </c>
      <c r="D387" s="160">
        <f>Cocktails!Q34</f>
        <v>0</v>
      </c>
      <c r="E387" s="120"/>
      <c r="F387" s="120"/>
      <c r="G387" s="120"/>
    </row>
    <row r="388" ht="18.75" customHeight="1">
      <c r="A388" s="118"/>
      <c r="B388" s="119"/>
      <c r="C388" s="158" t="str">
        <f>Cocktails!P35</f>
        <v/>
      </c>
      <c r="D388" s="160">
        <f>Cocktails!Q35</f>
        <v>0</v>
      </c>
      <c r="E388" s="120"/>
      <c r="F388" s="120"/>
      <c r="G388" s="120"/>
    </row>
    <row r="389" ht="18.75" customHeight="1">
      <c r="A389" s="118"/>
      <c r="B389" s="119"/>
      <c r="C389" s="158" t="str">
        <f>Cocktails!P36</f>
        <v/>
      </c>
      <c r="D389" s="160">
        <f>Cocktails!Q36</f>
        <v>0</v>
      </c>
      <c r="E389" s="120"/>
      <c r="F389" s="120"/>
      <c r="G389" s="120"/>
    </row>
    <row r="390" ht="18.75" customHeight="1">
      <c r="A390" s="118"/>
      <c r="B390" s="119"/>
      <c r="C390" s="158" t="str">
        <f>Cocktails!P37</f>
        <v/>
      </c>
      <c r="D390" s="160">
        <f>Cocktails!Q37</f>
        <v>0</v>
      </c>
      <c r="E390" s="120"/>
      <c r="F390" s="120"/>
      <c r="G390" s="120"/>
    </row>
    <row r="391" ht="18.75" customHeight="1">
      <c r="A391" s="118"/>
      <c r="B391" s="119"/>
      <c r="C391" s="158" t="str">
        <f>Cocktails!P38</f>
        <v/>
      </c>
      <c r="D391" s="160">
        <f>Cocktails!Q38</f>
        <v>0</v>
      </c>
      <c r="E391" s="120"/>
      <c r="F391" s="120"/>
      <c r="G391" s="120"/>
    </row>
    <row r="392" ht="18.75" customHeight="1">
      <c r="A392" s="118"/>
      <c r="B392" s="119"/>
      <c r="C392" s="158" t="str">
        <f>Cocktails!P39</f>
        <v/>
      </c>
      <c r="D392" s="160">
        <f>Cocktails!Q39</f>
        <v>0</v>
      </c>
      <c r="E392" s="120"/>
      <c r="F392" s="120"/>
      <c r="G392" s="120"/>
    </row>
    <row r="393" ht="18.75" customHeight="1">
      <c r="A393" s="118"/>
      <c r="B393" s="119"/>
      <c r="C393" s="158" t="str">
        <f>Cocktails!P40</f>
        <v/>
      </c>
      <c r="D393" s="160">
        <f>Cocktails!Q40</f>
        <v>0</v>
      </c>
      <c r="E393" s="120"/>
      <c r="F393" s="120"/>
      <c r="G393" s="120"/>
    </row>
    <row r="394" ht="18.75" customHeight="1">
      <c r="A394" s="118"/>
      <c r="B394" s="119"/>
      <c r="C394" s="158" t="str">
        <f>Cocktails!P41</f>
        <v/>
      </c>
      <c r="D394" s="160">
        <f>Cocktails!Q41</f>
        <v>0</v>
      </c>
      <c r="E394" s="120"/>
      <c r="F394" s="120"/>
      <c r="G394" s="120"/>
    </row>
    <row r="395" ht="18.75" customHeight="1">
      <c r="A395" s="118"/>
      <c r="B395" s="119"/>
      <c r="C395" s="158" t="str">
        <f>Cocktails!P42</f>
        <v/>
      </c>
      <c r="D395" s="160">
        <f>Cocktails!Q42</f>
        <v>0</v>
      </c>
      <c r="E395" s="120"/>
      <c r="F395" s="120"/>
      <c r="G395" s="120"/>
    </row>
    <row r="396" ht="18.75" customHeight="1">
      <c r="A396" s="118"/>
      <c r="B396" s="119"/>
      <c r="C396" s="158" t="str">
        <f>Cocktails!P43</f>
        <v/>
      </c>
      <c r="D396" s="160">
        <f>Cocktails!Q43</f>
        <v>0</v>
      </c>
      <c r="E396" s="120"/>
      <c r="F396" s="120"/>
      <c r="G396" s="120"/>
    </row>
    <row r="397" ht="18.75" customHeight="1">
      <c r="A397" s="118"/>
      <c r="B397" s="119"/>
      <c r="C397" s="158" t="str">
        <f>Cocktails!P44</f>
        <v/>
      </c>
      <c r="D397" s="160">
        <f>Cocktails!Q44</f>
        <v>0</v>
      </c>
      <c r="E397" s="120"/>
      <c r="F397" s="120"/>
      <c r="G397" s="120"/>
    </row>
    <row r="398" ht="18.75" customHeight="1">
      <c r="A398" s="118"/>
      <c r="B398" s="119"/>
      <c r="C398" s="158" t="str">
        <f>Cocktails!P45</f>
        <v/>
      </c>
      <c r="D398" s="160">
        <f>Cocktails!Q45</f>
        <v>0</v>
      </c>
      <c r="E398" s="120"/>
      <c r="F398" s="120"/>
      <c r="G398" s="120"/>
    </row>
    <row r="399" ht="18.75" customHeight="1">
      <c r="A399" s="118"/>
      <c r="B399" s="119"/>
      <c r="C399" s="158" t="str">
        <f>Cocktails!P46</f>
        <v/>
      </c>
      <c r="D399" s="160">
        <f>Cocktails!Q46</f>
        <v>0</v>
      </c>
      <c r="E399" s="120"/>
      <c r="F399" s="120"/>
      <c r="G399" s="120"/>
    </row>
    <row r="400" ht="18.75" customHeight="1">
      <c r="A400" s="118"/>
      <c r="B400" s="119"/>
      <c r="C400" s="158" t="str">
        <f>Cocktails!P47</f>
        <v/>
      </c>
      <c r="D400" s="160">
        <f>Cocktails!Q47</f>
        <v>0</v>
      </c>
      <c r="E400" s="120"/>
      <c r="F400" s="120"/>
      <c r="G400" s="120"/>
    </row>
    <row r="401" ht="18.75" customHeight="1">
      <c r="A401" s="118"/>
      <c r="B401" s="119"/>
      <c r="C401" s="158" t="str">
        <f>Cocktails!P48</f>
        <v/>
      </c>
      <c r="D401" s="160">
        <f>Cocktails!Q48</f>
        <v>0</v>
      </c>
      <c r="E401" s="120"/>
      <c r="F401" s="120"/>
      <c r="G401" s="120"/>
    </row>
    <row r="402" ht="18.75" customHeight="1">
      <c r="A402" s="118"/>
      <c r="B402" s="119"/>
      <c r="C402" s="158" t="str">
        <f>Cocktails!P49</f>
        <v/>
      </c>
      <c r="D402" s="160">
        <f>Cocktails!Q49</f>
        <v>0</v>
      </c>
      <c r="E402" s="120"/>
      <c r="F402" s="120"/>
      <c r="G402" s="120"/>
    </row>
    <row r="403" ht="18.75" customHeight="1">
      <c r="A403" s="118"/>
      <c r="B403" s="119"/>
      <c r="C403" s="158" t="str">
        <f>Cocktails!P50</f>
        <v/>
      </c>
      <c r="D403" s="160">
        <f>Cocktails!Q50</f>
        <v>0</v>
      </c>
      <c r="E403" s="120"/>
      <c r="F403" s="120"/>
      <c r="G403" s="120"/>
    </row>
    <row r="404" ht="18.75" customHeight="1">
      <c r="A404" s="118"/>
      <c r="B404" s="119"/>
      <c r="C404" s="158" t="str">
        <f>Cocktails!P51</f>
        <v/>
      </c>
      <c r="D404" s="160">
        <f>Cocktails!Q51</f>
        <v>0</v>
      </c>
      <c r="E404" s="120"/>
      <c r="F404" s="120"/>
      <c r="G404" s="120"/>
    </row>
    <row r="405" ht="18.75" customHeight="1">
      <c r="A405" s="118"/>
      <c r="B405" s="119"/>
      <c r="C405" s="158" t="str">
        <f>Cocktails!P52</f>
        <v/>
      </c>
      <c r="D405" s="160">
        <f>Cocktails!Q52</f>
        <v>0</v>
      </c>
      <c r="E405" s="120"/>
      <c r="F405" s="120"/>
      <c r="G405" s="120"/>
    </row>
    <row r="406" ht="18.75" customHeight="1">
      <c r="A406" s="118"/>
      <c r="B406" s="119"/>
      <c r="C406" s="158" t="str">
        <f>Cocktails!P53</f>
        <v/>
      </c>
      <c r="D406" s="160">
        <f>Cocktails!Q53</f>
        <v>0</v>
      </c>
      <c r="E406" s="120"/>
      <c r="F406" s="120"/>
      <c r="G406" s="120"/>
    </row>
    <row r="407" ht="18.75" customHeight="1">
      <c r="A407" s="118"/>
      <c r="B407" s="119"/>
      <c r="C407" s="158" t="str">
        <f>Cocktails!P54</f>
        <v/>
      </c>
      <c r="D407" s="160">
        <f>Cocktails!Q54</f>
        <v>0</v>
      </c>
      <c r="E407" s="120"/>
      <c r="F407" s="120"/>
      <c r="G407" s="120"/>
    </row>
    <row r="408" ht="18.75" customHeight="1">
      <c r="A408" s="118"/>
      <c r="B408" s="119"/>
      <c r="C408" s="158" t="str">
        <f>Cocktails!P55</f>
        <v/>
      </c>
      <c r="D408" s="160">
        <f>Cocktails!Q55</f>
        <v>0</v>
      </c>
      <c r="E408" s="120"/>
      <c r="F408" s="120"/>
      <c r="G408" s="120"/>
    </row>
    <row r="409" ht="18.75" customHeight="1">
      <c r="A409" s="118"/>
      <c r="B409" s="119"/>
      <c r="C409" s="158" t="str">
        <f>Cocktails!P56</f>
        <v/>
      </c>
      <c r="D409" s="160">
        <f>Cocktails!Q56</f>
        <v>0</v>
      </c>
      <c r="E409" s="120"/>
      <c r="F409" s="120"/>
      <c r="G409" s="120"/>
    </row>
    <row r="410" ht="18.75" customHeight="1">
      <c r="A410" s="118"/>
      <c r="B410" s="119"/>
      <c r="C410" s="158" t="str">
        <f>Cocktails!P57</f>
        <v/>
      </c>
      <c r="D410" s="160">
        <f>Cocktails!Q57</f>
        <v>0</v>
      </c>
      <c r="E410" s="120"/>
      <c r="F410" s="120"/>
      <c r="G410" s="120"/>
    </row>
    <row r="411" ht="18.75" customHeight="1">
      <c r="A411" s="118"/>
      <c r="B411" s="119"/>
      <c r="C411" s="158" t="str">
        <f>Cocktails!P58</f>
        <v/>
      </c>
      <c r="D411" s="160">
        <f>Cocktails!Q58</f>
        <v>0</v>
      </c>
      <c r="E411" s="120"/>
      <c r="F411" s="120"/>
      <c r="G411" s="120"/>
    </row>
    <row r="412" ht="18.75" customHeight="1">
      <c r="A412" s="118"/>
      <c r="B412" s="119"/>
      <c r="C412" s="158" t="str">
        <f>Cocktails!P59</f>
        <v/>
      </c>
      <c r="D412" s="160">
        <f>Cocktails!Q59</f>
        <v>0</v>
      </c>
      <c r="E412" s="120"/>
      <c r="F412" s="120"/>
      <c r="G412" s="120"/>
    </row>
    <row r="413" ht="18.75" customHeight="1">
      <c r="A413" s="118"/>
      <c r="B413" s="119"/>
      <c r="C413" s="158" t="str">
        <f>Cocktails!P60</f>
        <v/>
      </c>
      <c r="D413" s="160">
        <f>Cocktails!Q60</f>
        <v>0</v>
      </c>
      <c r="E413" s="120"/>
      <c r="F413" s="120"/>
      <c r="G413" s="120"/>
    </row>
    <row r="414" ht="18.75" customHeight="1">
      <c r="A414" s="118"/>
      <c r="B414" s="119"/>
      <c r="C414" s="158" t="str">
        <f>Cocktails!P61</f>
        <v/>
      </c>
      <c r="D414" s="160">
        <f>Cocktails!Q61</f>
        <v>0</v>
      </c>
      <c r="E414" s="120"/>
      <c r="F414" s="120"/>
      <c r="G414" s="120"/>
    </row>
    <row r="415" ht="18.75" customHeight="1">
      <c r="A415" s="118"/>
      <c r="B415" s="119"/>
      <c r="C415" s="158" t="str">
        <f>Cocktails!P62</f>
        <v/>
      </c>
      <c r="D415" s="160">
        <f>Cocktails!Q62</f>
        <v>0</v>
      </c>
      <c r="E415" s="120"/>
      <c r="F415" s="120"/>
      <c r="G415" s="120"/>
    </row>
    <row r="416" ht="18.75" customHeight="1">
      <c r="A416" s="118"/>
      <c r="B416" s="119"/>
      <c r="C416" s="158" t="str">
        <f>Cocktails!P63</f>
        <v/>
      </c>
      <c r="D416" s="160">
        <f>Cocktails!Q63</f>
        <v>0</v>
      </c>
      <c r="E416" s="120"/>
      <c r="F416" s="120"/>
      <c r="G416" s="120"/>
    </row>
    <row r="417" ht="18.75" customHeight="1">
      <c r="A417" s="118"/>
      <c r="B417" s="119"/>
      <c r="C417" s="158" t="str">
        <f>Cocktails!P64</f>
        <v/>
      </c>
      <c r="D417" s="160">
        <f>Cocktails!Q64</f>
        <v>0</v>
      </c>
      <c r="E417" s="120"/>
      <c r="F417" s="120"/>
      <c r="G417" s="120"/>
    </row>
    <row r="418" ht="18.75" customHeight="1">
      <c r="A418" s="118"/>
      <c r="B418" s="119"/>
      <c r="C418" s="158" t="str">
        <f>Cocktails!P65</f>
        <v/>
      </c>
      <c r="D418" s="160">
        <f>Cocktails!Q65</f>
        <v>0</v>
      </c>
      <c r="E418" s="120"/>
      <c r="F418" s="120"/>
      <c r="G418" s="120"/>
    </row>
    <row r="419" ht="18.75" customHeight="1">
      <c r="A419" s="118"/>
      <c r="B419" s="119"/>
      <c r="C419" s="158" t="str">
        <f>Cocktails!P66</f>
        <v/>
      </c>
      <c r="D419" s="160">
        <f>Cocktails!Q66</f>
        <v>0</v>
      </c>
      <c r="E419" s="120"/>
      <c r="F419" s="120"/>
      <c r="G419" s="120"/>
    </row>
    <row r="420" ht="18.75" customHeight="1">
      <c r="A420" s="118"/>
      <c r="B420" s="119"/>
      <c r="C420" s="158" t="str">
        <f>Cocktails!P67</f>
        <v/>
      </c>
      <c r="D420" s="160">
        <f>Cocktails!Q67</f>
        <v>0</v>
      </c>
      <c r="E420" s="120"/>
      <c r="F420" s="120"/>
      <c r="G420" s="120"/>
    </row>
    <row r="421" ht="18.75" customHeight="1">
      <c r="A421" s="118"/>
      <c r="B421" s="119"/>
      <c r="C421" s="158" t="str">
        <f>Cocktails!P68</f>
        <v/>
      </c>
      <c r="D421" s="160">
        <f>Cocktails!Q68</f>
        <v>0</v>
      </c>
      <c r="E421" s="120"/>
      <c r="F421" s="120"/>
      <c r="G421" s="120"/>
    </row>
    <row r="422" ht="18.75" customHeight="1">
      <c r="A422" s="118"/>
      <c r="B422" s="119"/>
      <c r="C422" s="158" t="str">
        <f>Cocktails!P69</f>
        <v/>
      </c>
      <c r="D422" s="160">
        <f>Cocktails!Q69</f>
        <v>0</v>
      </c>
      <c r="E422" s="120"/>
      <c r="F422" s="120"/>
      <c r="G422" s="120"/>
    </row>
    <row r="423" ht="18.75" customHeight="1">
      <c r="A423" s="118"/>
      <c r="B423" s="119"/>
      <c r="C423" s="113"/>
      <c r="D423" s="113"/>
      <c r="E423" s="120"/>
      <c r="F423" s="120"/>
      <c r="G423" s="120"/>
    </row>
    <row r="424" ht="18.75" customHeight="1">
      <c r="A424" s="118"/>
      <c r="B424" s="119"/>
      <c r="C424" s="113"/>
      <c r="D424" s="113"/>
      <c r="E424" s="120"/>
      <c r="F424" s="120"/>
      <c r="G424" s="120"/>
    </row>
    <row r="425" ht="18.75" customHeight="1">
      <c r="A425" s="161" t="s">
        <v>58</v>
      </c>
      <c r="B425" s="162"/>
      <c r="C425" s="163" t="s">
        <v>59</v>
      </c>
      <c r="D425" s="164" t="s">
        <v>109</v>
      </c>
      <c r="E425" s="165" t="s">
        <v>61</v>
      </c>
      <c r="F425" s="164" t="s">
        <v>110</v>
      </c>
      <c r="G425" s="164" t="s">
        <v>111</v>
      </c>
    </row>
    <row r="426" ht="18.75" customHeight="1">
      <c r="A426" s="166"/>
      <c r="B426" s="167" t="str">
        <f>Cocktails!S19</f>
        <v>Whiskey/Bourbon Cocktails</v>
      </c>
      <c r="C426" s="168" t="str">
        <f>Cocktails!S20</f>
        <v>Old Fashioned (Example)</v>
      </c>
      <c r="D426" s="168">
        <f>Cocktails!T20</f>
        <v>2</v>
      </c>
      <c r="E426" s="169" t="s">
        <v>83</v>
      </c>
      <c r="F426" s="166"/>
      <c r="G426" s="166"/>
    </row>
    <row r="427" ht="18.75" customHeight="1">
      <c r="A427" s="170"/>
      <c r="B427" s="171"/>
      <c r="C427" s="168" t="str">
        <f>Cocktails!S21</f>
        <v>Manhattan (Example)</v>
      </c>
      <c r="D427" s="168">
        <f>Cocktails!T21</f>
        <v>3</v>
      </c>
      <c r="E427" s="172"/>
      <c r="F427" s="172"/>
      <c r="G427" s="172"/>
    </row>
    <row r="428" ht="18.75" customHeight="1">
      <c r="A428" s="170"/>
      <c r="B428" s="171"/>
      <c r="C428" s="168" t="str">
        <f>Cocktails!S22</f>
        <v>Sazerac (Example)</v>
      </c>
      <c r="D428" s="168">
        <f>Cocktails!T22</f>
        <v>2</v>
      </c>
      <c r="E428" s="172"/>
      <c r="F428" s="172"/>
      <c r="G428" s="172"/>
    </row>
    <row r="429" ht="18.75" customHeight="1">
      <c r="A429" s="170"/>
      <c r="B429" s="171"/>
      <c r="C429" s="168" t="str">
        <f>Cocktails!S23</f>
        <v/>
      </c>
      <c r="D429" s="168">
        <f>Cocktails!T23</f>
        <v>0</v>
      </c>
      <c r="E429" s="172"/>
      <c r="F429" s="172"/>
      <c r="G429" s="172"/>
    </row>
    <row r="430" ht="18.75" customHeight="1">
      <c r="A430" s="170"/>
      <c r="B430" s="171"/>
      <c r="C430" s="168" t="str">
        <f>Cocktails!S24</f>
        <v/>
      </c>
      <c r="D430" s="168">
        <f>Cocktails!T24</f>
        <v>0</v>
      </c>
      <c r="E430" s="172"/>
      <c r="F430" s="172"/>
      <c r="G430" s="172"/>
    </row>
    <row r="431" ht="18.75" customHeight="1">
      <c r="A431" s="170"/>
      <c r="B431" s="171"/>
      <c r="C431" s="168" t="str">
        <f>Cocktails!S25</f>
        <v/>
      </c>
      <c r="D431" s="168">
        <f>Cocktails!T25</f>
        <v>0</v>
      </c>
      <c r="E431" s="172"/>
      <c r="F431" s="172"/>
      <c r="G431" s="172"/>
    </row>
    <row r="432" ht="18.75" customHeight="1">
      <c r="A432" s="170"/>
      <c r="B432" s="171"/>
      <c r="C432" s="168" t="str">
        <f>Cocktails!S26</f>
        <v/>
      </c>
      <c r="D432" s="168">
        <f>Cocktails!T26</f>
        <v>0</v>
      </c>
      <c r="E432" s="172"/>
      <c r="F432" s="172"/>
      <c r="G432" s="172"/>
    </row>
    <row r="433" ht="18.75" customHeight="1">
      <c r="A433" s="170"/>
      <c r="B433" s="171"/>
      <c r="C433" s="168" t="str">
        <f>Cocktails!S27</f>
        <v/>
      </c>
      <c r="D433" s="168">
        <f>Cocktails!T27</f>
        <v>0</v>
      </c>
      <c r="E433" s="172"/>
      <c r="F433" s="172"/>
      <c r="G433" s="172"/>
    </row>
    <row r="434" ht="18.75" customHeight="1">
      <c r="A434" s="170"/>
      <c r="B434" s="171"/>
      <c r="C434" s="168" t="str">
        <f>Cocktails!S28</f>
        <v/>
      </c>
      <c r="D434" s="168">
        <f>Cocktails!T28</f>
        <v>0</v>
      </c>
      <c r="E434" s="172"/>
      <c r="F434" s="172"/>
      <c r="G434" s="172"/>
    </row>
    <row r="435" ht="18.75" customHeight="1">
      <c r="A435" s="170"/>
      <c r="B435" s="171"/>
      <c r="C435" s="168" t="str">
        <f>Cocktails!S29</f>
        <v/>
      </c>
      <c r="D435" s="168">
        <f>Cocktails!T29</f>
        <v>0</v>
      </c>
      <c r="E435" s="172"/>
      <c r="F435" s="172"/>
      <c r="G435" s="172"/>
    </row>
    <row r="436" ht="18.75" customHeight="1">
      <c r="A436" s="170"/>
      <c r="B436" s="171"/>
      <c r="C436" s="168" t="str">
        <f>Cocktails!S30</f>
        <v/>
      </c>
      <c r="D436" s="168">
        <f>Cocktails!T30</f>
        <v>0</v>
      </c>
      <c r="E436" s="172"/>
      <c r="F436" s="172"/>
      <c r="G436" s="172"/>
    </row>
    <row r="437" ht="18.75" customHeight="1">
      <c r="A437" s="170"/>
      <c r="B437" s="171"/>
      <c r="C437" s="168" t="str">
        <f>Cocktails!S31</f>
        <v/>
      </c>
      <c r="D437" s="168">
        <f>Cocktails!T31</f>
        <v>0</v>
      </c>
      <c r="E437" s="172"/>
      <c r="F437" s="172"/>
      <c r="G437" s="172"/>
    </row>
    <row r="438" ht="18.75" customHeight="1">
      <c r="A438" s="170"/>
      <c r="B438" s="171"/>
      <c r="C438" s="168" t="str">
        <f>Cocktails!S32</f>
        <v/>
      </c>
      <c r="D438" s="168">
        <f>Cocktails!T32</f>
        <v>0</v>
      </c>
      <c r="E438" s="172"/>
      <c r="F438" s="172"/>
      <c r="G438" s="172"/>
    </row>
    <row r="439" ht="18.75" customHeight="1">
      <c r="A439" s="170"/>
      <c r="B439" s="171"/>
      <c r="C439" s="168" t="str">
        <f>Cocktails!S33</f>
        <v/>
      </c>
      <c r="D439" s="168">
        <f>Cocktails!T33</f>
        <v>0</v>
      </c>
      <c r="E439" s="172"/>
      <c r="F439" s="172"/>
      <c r="G439" s="172"/>
    </row>
    <row r="440" ht="18.75" customHeight="1">
      <c r="A440" s="170"/>
      <c r="B440" s="171"/>
      <c r="C440" s="168" t="str">
        <f>Cocktails!S34</f>
        <v/>
      </c>
      <c r="D440" s="168">
        <f>Cocktails!T34</f>
        <v>0</v>
      </c>
      <c r="E440" s="172"/>
      <c r="F440" s="172"/>
      <c r="G440" s="172"/>
    </row>
    <row r="441" ht="18.75" customHeight="1">
      <c r="A441" s="170"/>
      <c r="B441" s="171"/>
      <c r="C441" s="168" t="str">
        <f>Cocktails!S35</f>
        <v/>
      </c>
      <c r="D441" s="168">
        <f>Cocktails!T35</f>
        <v>0</v>
      </c>
      <c r="E441" s="173"/>
      <c r="F441" s="173"/>
      <c r="G441" s="173"/>
    </row>
    <row r="442" ht="18.75" customHeight="1">
      <c r="A442" s="170"/>
      <c r="B442" s="174"/>
      <c r="C442" s="168" t="str">
        <f>Cocktails!S36</f>
        <v/>
      </c>
      <c r="D442" s="168">
        <f>Cocktails!T36</f>
        <v>0</v>
      </c>
      <c r="E442" s="172"/>
      <c r="F442" s="172"/>
      <c r="G442" s="172"/>
    </row>
    <row r="443" ht="18.75" customHeight="1">
      <c r="A443" s="170"/>
      <c r="B443" s="171"/>
      <c r="C443" s="168" t="str">
        <f>Cocktails!S37</f>
        <v/>
      </c>
      <c r="D443" s="168">
        <f>Cocktails!T37</f>
        <v>0</v>
      </c>
      <c r="E443" s="172"/>
      <c r="F443" s="172"/>
      <c r="G443" s="172"/>
    </row>
    <row r="444" ht="18.75" customHeight="1">
      <c r="A444" s="170"/>
      <c r="B444" s="171"/>
      <c r="C444" s="168" t="str">
        <f>Cocktails!S38</f>
        <v/>
      </c>
      <c r="D444" s="168">
        <f>Cocktails!T38</f>
        <v>0</v>
      </c>
      <c r="E444" s="172"/>
      <c r="F444" s="172"/>
      <c r="G444" s="172"/>
    </row>
    <row r="445" ht="18.75" customHeight="1">
      <c r="A445" s="170"/>
      <c r="B445" s="171"/>
      <c r="C445" s="168" t="str">
        <f>Cocktails!S39</f>
        <v/>
      </c>
      <c r="D445" s="168">
        <f>Cocktails!T39</f>
        <v>0</v>
      </c>
      <c r="E445" s="172"/>
      <c r="F445" s="172"/>
      <c r="G445" s="172"/>
    </row>
    <row r="446" ht="18.75" customHeight="1">
      <c r="A446" s="170"/>
      <c r="B446" s="171"/>
      <c r="C446" s="168" t="str">
        <f>Cocktails!S40</f>
        <v/>
      </c>
      <c r="D446" s="168">
        <f>Cocktails!T40</f>
        <v>0</v>
      </c>
      <c r="E446" s="172"/>
      <c r="F446" s="172"/>
      <c r="G446" s="172"/>
    </row>
    <row r="447" ht="18.75" customHeight="1">
      <c r="A447" s="170"/>
      <c r="B447" s="171"/>
      <c r="C447" s="168" t="str">
        <f>Cocktails!S41</f>
        <v/>
      </c>
      <c r="D447" s="168">
        <f>Cocktails!T41</f>
        <v>0</v>
      </c>
      <c r="E447" s="172"/>
      <c r="F447" s="172"/>
      <c r="G447" s="172"/>
    </row>
    <row r="448" ht="18.75" customHeight="1">
      <c r="A448" s="170"/>
      <c r="B448" s="171"/>
      <c r="C448" s="168" t="str">
        <f>Cocktails!S42</f>
        <v/>
      </c>
      <c r="D448" s="168">
        <f>Cocktails!T42</f>
        <v>0</v>
      </c>
      <c r="E448" s="172"/>
      <c r="F448" s="172"/>
      <c r="G448" s="172"/>
    </row>
    <row r="449" ht="18.75" customHeight="1">
      <c r="A449" s="170"/>
      <c r="B449" s="171"/>
      <c r="C449" s="168" t="str">
        <f>Cocktails!S43</f>
        <v/>
      </c>
      <c r="D449" s="168">
        <f>Cocktails!T43</f>
        <v>0</v>
      </c>
      <c r="E449" s="172"/>
      <c r="F449" s="172"/>
      <c r="G449" s="172"/>
    </row>
    <row r="450" ht="18.75" customHeight="1">
      <c r="A450" s="170"/>
      <c r="B450" s="171"/>
      <c r="C450" s="168" t="str">
        <f>Cocktails!S44</f>
        <v/>
      </c>
      <c r="D450" s="168">
        <f>Cocktails!T44</f>
        <v>0</v>
      </c>
      <c r="E450" s="172"/>
      <c r="F450" s="172"/>
      <c r="G450" s="172"/>
    </row>
    <row r="451" ht="18.75" customHeight="1">
      <c r="A451" s="170"/>
      <c r="B451" s="171"/>
      <c r="C451" s="168" t="str">
        <f>Cocktails!S45</f>
        <v/>
      </c>
      <c r="D451" s="168">
        <f>Cocktails!T45</f>
        <v>0</v>
      </c>
      <c r="E451" s="172"/>
      <c r="F451" s="172"/>
      <c r="G451" s="172"/>
    </row>
    <row r="452" ht="18.75" customHeight="1">
      <c r="A452" s="170"/>
      <c r="B452" s="171"/>
      <c r="C452" s="168" t="str">
        <f>Cocktails!S46</f>
        <v/>
      </c>
      <c r="D452" s="168">
        <f>Cocktails!T46</f>
        <v>0</v>
      </c>
      <c r="E452" s="172"/>
      <c r="F452" s="172"/>
      <c r="G452" s="172"/>
    </row>
    <row r="453" ht="18.75" customHeight="1">
      <c r="A453" s="170"/>
      <c r="B453" s="171"/>
      <c r="C453" s="168" t="str">
        <f>Cocktails!S47</f>
        <v/>
      </c>
      <c r="D453" s="168">
        <f>Cocktails!T47</f>
        <v>0</v>
      </c>
      <c r="E453" s="172"/>
      <c r="F453" s="172"/>
      <c r="G453" s="172"/>
    </row>
    <row r="454" ht="18.75" customHeight="1">
      <c r="A454" s="170"/>
      <c r="B454" s="171"/>
      <c r="C454" s="168" t="str">
        <f>Cocktails!S48</f>
        <v/>
      </c>
      <c r="D454" s="168">
        <f>Cocktails!T48</f>
        <v>0</v>
      </c>
      <c r="E454" s="172"/>
      <c r="F454" s="172"/>
      <c r="G454" s="172"/>
    </row>
    <row r="455" ht="18.75" customHeight="1">
      <c r="A455" s="170"/>
      <c r="B455" s="171"/>
      <c r="C455" s="168" t="str">
        <f>Cocktails!S49</f>
        <v/>
      </c>
      <c r="D455" s="168">
        <f>Cocktails!T49</f>
        <v>0</v>
      </c>
      <c r="E455" s="172"/>
      <c r="F455" s="172"/>
      <c r="G455" s="172"/>
    </row>
    <row r="456" ht="18.75" customHeight="1">
      <c r="A456" s="170"/>
      <c r="B456" s="171"/>
      <c r="C456" s="168" t="str">
        <f>Cocktails!S50</f>
        <v/>
      </c>
      <c r="D456" s="168">
        <f>Cocktails!T50</f>
        <v>0</v>
      </c>
      <c r="E456" s="172"/>
      <c r="F456" s="172"/>
      <c r="G456" s="172"/>
    </row>
    <row r="457" ht="18.75" customHeight="1">
      <c r="A457" s="170"/>
      <c r="B457" s="171"/>
      <c r="C457" s="168" t="str">
        <f>Cocktails!S51</f>
        <v/>
      </c>
      <c r="D457" s="168">
        <f>Cocktails!T51</f>
        <v>0</v>
      </c>
      <c r="E457" s="173"/>
      <c r="F457" s="173"/>
      <c r="G457" s="173"/>
    </row>
    <row r="458" ht="18.75" customHeight="1">
      <c r="A458" s="170"/>
      <c r="B458" s="174"/>
      <c r="C458" s="168" t="str">
        <f>Cocktails!S52</f>
        <v/>
      </c>
      <c r="D458" s="168">
        <f>Cocktails!T52</f>
        <v>0</v>
      </c>
      <c r="E458" s="173"/>
      <c r="F458" s="172"/>
      <c r="G458" s="172"/>
    </row>
    <row r="459" ht="18.75" customHeight="1">
      <c r="A459" s="170"/>
      <c r="B459" s="171"/>
      <c r="C459" s="168" t="str">
        <f>Cocktails!S53</f>
        <v/>
      </c>
      <c r="D459" s="168">
        <f>Cocktails!T53</f>
        <v>0</v>
      </c>
      <c r="E459" s="172"/>
      <c r="F459" s="172"/>
      <c r="G459" s="172"/>
    </row>
    <row r="460" ht="18.75" customHeight="1">
      <c r="A460" s="170"/>
      <c r="B460" s="171"/>
      <c r="C460" s="168" t="str">
        <f>Cocktails!S54</f>
        <v/>
      </c>
      <c r="D460" s="168">
        <f>Cocktails!T54</f>
        <v>0</v>
      </c>
      <c r="E460" s="172"/>
      <c r="F460" s="172"/>
      <c r="G460" s="172"/>
    </row>
    <row r="461" ht="18.75" customHeight="1">
      <c r="A461" s="170"/>
      <c r="B461" s="171"/>
      <c r="C461" s="168" t="str">
        <f>Cocktails!S55</f>
        <v/>
      </c>
      <c r="D461" s="168">
        <f>Cocktails!T55</f>
        <v>0</v>
      </c>
      <c r="E461" s="172"/>
      <c r="F461" s="172"/>
      <c r="G461" s="172"/>
    </row>
    <row r="462" ht="18.75" customHeight="1">
      <c r="A462" s="170"/>
      <c r="B462" s="171"/>
      <c r="C462" s="168" t="str">
        <f>Cocktails!S56</f>
        <v/>
      </c>
      <c r="D462" s="168">
        <f>Cocktails!T56</f>
        <v>0</v>
      </c>
      <c r="E462" s="172"/>
      <c r="F462" s="172"/>
      <c r="G462" s="172"/>
    </row>
    <row r="463" ht="18.75" customHeight="1">
      <c r="A463" s="170"/>
      <c r="B463" s="171"/>
      <c r="C463" s="168" t="str">
        <f>Cocktails!S57</f>
        <v/>
      </c>
      <c r="D463" s="168">
        <f>Cocktails!T57</f>
        <v>0</v>
      </c>
      <c r="E463" s="172"/>
      <c r="F463" s="172"/>
      <c r="G463" s="172"/>
    </row>
    <row r="464" ht="18.75" customHeight="1">
      <c r="A464" s="170"/>
      <c r="B464" s="171"/>
      <c r="C464" s="168" t="str">
        <f>Cocktails!S58</f>
        <v/>
      </c>
      <c r="D464" s="168">
        <f>Cocktails!T58</f>
        <v>0</v>
      </c>
      <c r="E464" s="172"/>
      <c r="F464" s="172"/>
      <c r="G464" s="172"/>
    </row>
    <row r="465" ht="18.75" customHeight="1">
      <c r="A465" s="170"/>
      <c r="B465" s="171"/>
      <c r="C465" s="168" t="str">
        <f>Cocktails!S59</f>
        <v/>
      </c>
      <c r="D465" s="168">
        <f>Cocktails!T59</f>
        <v>0</v>
      </c>
      <c r="E465" s="172"/>
      <c r="F465" s="172"/>
      <c r="G465" s="172"/>
    </row>
    <row r="466" ht="18.75" customHeight="1">
      <c r="A466" s="170"/>
      <c r="B466" s="171"/>
      <c r="C466" s="168" t="str">
        <f>Cocktails!S60</f>
        <v/>
      </c>
      <c r="D466" s="168">
        <f>Cocktails!T60</f>
        <v>0</v>
      </c>
      <c r="E466" s="172"/>
      <c r="F466" s="172"/>
      <c r="G466" s="172"/>
    </row>
    <row r="467" ht="18.75" customHeight="1">
      <c r="A467" s="170"/>
      <c r="B467" s="171"/>
      <c r="C467" s="168" t="str">
        <f>Cocktails!S61</f>
        <v/>
      </c>
      <c r="D467" s="168">
        <f>Cocktails!T61</f>
        <v>0</v>
      </c>
      <c r="E467" s="172"/>
      <c r="F467" s="172"/>
      <c r="G467" s="172"/>
    </row>
    <row r="468" ht="18.75" customHeight="1">
      <c r="A468" s="170"/>
      <c r="B468" s="171"/>
      <c r="C468" s="168" t="str">
        <f>Cocktails!S62</f>
        <v/>
      </c>
      <c r="D468" s="168">
        <f>Cocktails!T62</f>
        <v>0</v>
      </c>
      <c r="E468" s="172"/>
      <c r="F468" s="172"/>
      <c r="G468" s="172"/>
    </row>
    <row r="469" ht="18.75" customHeight="1">
      <c r="A469" s="170"/>
      <c r="B469" s="171"/>
      <c r="C469" s="168" t="str">
        <f>Cocktails!S63</f>
        <v/>
      </c>
      <c r="D469" s="168">
        <f>Cocktails!T63</f>
        <v>0</v>
      </c>
      <c r="E469" s="172"/>
      <c r="F469" s="172"/>
      <c r="G469" s="172"/>
    </row>
    <row r="470" ht="18.75" customHeight="1">
      <c r="A470" s="170"/>
      <c r="B470" s="171"/>
      <c r="C470" s="168" t="str">
        <f>Cocktails!S64</f>
        <v/>
      </c>
      <c r="D470" s="168">
        <f>Cocktails!T64</f>
        <v>0</v>
      </c>
      <c r="E470" s="172"/>
      <c r="F470" s="172"/>
      <c r="G470" s="172"/>
    </row>
    <row r="471" ht="18.75" customHeight="1">
      <c r="A471" s="170"/>
      <c r="B471" s="171"/>
      <c r="C471" s="168" t="str">
        <f>Cocktails!S65</f>
        <v/>
      </c>
      <c r="D471" s="168">
        <f>Cocktails!T65</f>
        <v>0</v>
      </c>
      <c r="E471" s="172"/>
      <c r="F471" s="172"/>
      <c r="G471" s="172"/>
    </row>
    <row r="472" ht="18.75" customHeight="1">
      <c r="A472" s="170"/>
      <c r="B472" s="171"/>
      <c r="C472" s="168" t="str">
        <f>Cocktails!S66</f>
        <v/>
      </c>
      <c r="D472" s="168">
        <f>Cocktails!T66</f>
        <v>0</v>
      </c>
      <c r="E472" s="172"/>
      <c r="F472" s="172"/>
      <c r="G472" s="172"/>
    </row>
    <row r="473" ht="18.75" customHeight="1">
      <c r="A473" s="170"/>
      <c r="B473" s="171"/>
      <c r="C473" s="168" t="str">
        <f>Cocktails!S67</f>
        <v/>
      </c>
      <c r="D473" s="168">
        <f>Cocktails!T67</f>
        <v>0</v>
      </c>
      <c r="E473" s="173"/>
      <c r="F473" s="173"/>
      <c r="G473" s="173"/>
    </row>
    <row r="474" ht="18.75" customHeight="1">
      <c r="A474" s="170"/>
      <c r="B474" s="174"/>
      <c r="C474" s="168" t="str">
        <f>Cocktails!S68</f>
        <v/>
      </c>
      <c r="D474" s="168">
        <f>Cocktails!T68</f>
        <v>0</v>
      </c>
      <c r="E474" s="173"/>
      <c r="F474" s="172"/>
      <c r="G474" s="172"/>
    </row>
    <row r="475" ht="18.75" customHeight="1">
      <c r="A475" s="170"/>
      <c r="B475" s="171"/>
      <c r="C475" s="168" t="str">
        <f>Cocktails!S69</f>
        <v/>
      </c>
      <c r="D475" s="168">
        <f>Cocktails!T69</f>
        <v>0</v>
      </c>
      <c r="E475" s="172"/>
      <c r="F475" s="172"/>
      <c r="G475" s="172"/>
    </row>
    <row r="476" ht="18.75" customHeight="1">
      <c r="A476" s="170"/>
      <c r="B476" s="171"/>
      <c r="C476" s="175"/>
      <c r="D476" s="175"/>
      <c r="E476" s="172"/>
      <c r="F476" s="172"/>
      <c r="G476" s="172"/>
    </row>
    <row r="477" ht="18.75" customHeight="1">
      <c r="A477" s="176"/>
      <c r="B477" s="177"/>
      <c r="C477" s="178"/>
      <c r="D477" s="179"/>
      <c r="E477" s="180"/>
      <c r="F477" s="180"/>
      <c r="G477" s="180"/>
    </row>
    <row r="478" ht="18.75" customHeight="1">
      <c r="A478" s="181" t="s">
        <v>58</v>
      </c>
      <c r="B478" s="182"/>
      <c r="C478" s="183" t="s">
        <v>59</v>
      </c>
      <c r="D478" s="184" t="s">
        <v>112</v>
      </c>
      <c r="E478" s="185" t="s">
        <v>61</v>
      </c>
      <c r="F478" s="186" t="s">
        <v>113</v>
      </c>
      <c r="G478" s="186" t="s">
        <v>114</v>
      </c>
    </row>
    <row r="479" ht="18.75" customHeight="1">
      <c r="A479" s="166"/>
      <c r="B479" s="187"/>
      <c r="C479" s="188"/>
      <c r="D479" s="179"/>
      <c r="E479" s="169" t="s">
        <v>83</v>
      </c>
      <c r="F479" s="166"/>
      <c r="G479" s="166"/>
    </row>
    <row r="480" ht="18.75" customHeight="1">
      <c r="A480" s="170"/>
      <c r="B480" s="171"/>
      <c r="C480" s="188"/>
      <c r="D480" s="179"/>
      <c r="E480" s="172"/>
      <c r="F480" s="172"/>
      <c r="G480" s="172"/>
    </row>
    <row r="481" ht="18.75" customHeight="1">
      <c r="A481" s="170"/>
      <c r="B481" s="171"/>
      <c r="C481" s="188"/>
      <c r="D481" s="179"/>
      <c r="E481" s="172"/>
      <c r="F481" s="172"/>
      <c r="G481" s="172"/>
    </row>
    <row r="482" ht="18.75" customHeight="1">
      <c r="A482" s="170"/>
      <c r="B482" s="171"/>
      <c r="C482" s="188"/>
      <c r="D482" s="179"/>
      <c r="E482" s="172"/>
      <c r="F482" s="172"/>
      <c r="G482" s="172"/>
    </row>
    <row r="483" ht="18.75" customHeight="1">
      <c r="A483" s="170"/>
      <c r="B483" s="171"/>
      <c r="C483" s="188"/>
      <c r="D483" s="179"/>
      <c r="E483" s="172"/>
      <c r="F483" s="172"/>
      <c r="G483" s="172"/>
    </row>
    <row r="484" ht="18.75" customHeight="1">
      <c r="A484" s="170"/>
      <c r="B484" s="171"/>
      <c r="C484" s="188"/>
      <c r="D484" s="179"/>
      <c r="E484" s="172"/>
      <c r="F484" s="172"/>
      <c r="G484" s="172"/>
    </row>
    <row r="485" ht="18.75" customHeight="1">
      <c r="A485" s="170"/>
      <c r="B485" s="171"/>
      <c r="C485" s="188"/>
      <c r="D485" s="179"/>
      <c r="E485" s="172"/>
      <c r="F485" s="172"/>
      <c r="G485" s="172"/>
    </row>
    <row r="486" ht="18.75" customHeight="1">
      <c r="A486" s="170"/>
      <c r="B486" s="171"/>
      <c r="C486" s="188"/>
      <c r="D486" s="179"/>
      <c r="E486" s="172"/>
      <c r="F486" s="172"/>
      <c r="G486" s="172"/>
    </row>
    <row r="487" ht="18.75" customHeight="1">
      <c r="A487" s="170"/>
      <c r="B487" s="171"/>
      <c r="C487" s="188"/>
      <c r="D487" s="179"/>
      <c r="E487" s="172"/>
      <c r="F487" s="172"/>
      <c r="G487" s="172"/>
    </row>
    <row r="488" ht="18.75" customHeight="1">
      <c r="A488" s="170"/>
      <c r="B488" s="171"/>
      <c r="C488" s="188"/>
      <c r="D488" s="179"/>
      <c r="E488" s="172"/>
      <c r="F488" s="172"/>
      <c r="G488" s="172"/>
    </row>
    <row r="489" ht="18.75" customHeight="1">
      <c r="A489" s="170"/>
      <c r="B489" s="171"/>
      <c r="C489" s="188"/>
      <c r="D489" s="179"/>
      <c r="E489" s="173"/>
      <c r="F489" s="173"/>
      <c r="G489" s="173"/>
    </row>
    <row r="490" ht="18.75" customHeight="1">
      <c r="A490" s="170"/>
      <c r="B490" s="174"/>
      <c r="C490" s="188"/>
      <c r="D490" s="179"/>
      <c r="E490" s="173"/>
      <c r="F490" s="172"/>
      <c r="G490" s="172"/>
    </row>
    <row r="491" ht="18.75" customHeight="1">
      <c r="A491" s="170"/>
      <c r="B491" s="171"/>
      <c r="C491" s="188"/>
      <c r="D491" s="179"/>
      <c r="E491" s="172"/>
      <c r="F491" s="172"/>
      <c r="G491" s="172"/>
    </row>
    <row r="492" ht="18.75" customHeight="1">
      <c r="A492" s="170"/>
      <c r="B492" s="171"/>
      <c r="C492" s="188"/>
      <c r="D492" s="179"/>
      <c r="E492" s="172"/>
      <c r="F492" s="172"/>
      <c r="G492" s="172"/>
    </row>
    <row r="493" ht="18.75" customHeight="1">
      <c r="A493" s="170"/>
      <c r="B493" s="171"/>
      <c r="C493" s="188"/>
      <c r="D493" s="179"/>
      <c r="E493" s="172"/>
      <c r="F493" s="172"/>
      <c r="G493" s="172"/>
    </row>
    <row r="494" ht="18.75" customHeight="1">
      <c r="A494" s="170"/>
      <c r="B494" s="171"/>
      <c r="C494" s="188"/>
      <c r="D494" s="179"/>
      <c r="E494" s="172"/>
      <c r="F494" s="172"/>
      <c r="G494" s="172"/>
    </row>
    <row r="495" ht="18.75" customHeight="1">
      <c r="A495" s="170"/>
      <c r="B495" s="171"/>
      <c r="C495" s="188"/>
      <c r="D495" s="179"/>
      <c r="E495" s="172"/>
      <c r="F495" s="172"/>
      <c r="G495" s="172"/>
    </row>
    <row r="496" ht="18.75" customHeight="1">
      <c r="A496" s="170"/>
      <c r="B496" s="171"/>
      <c r="C496" s="188"/>
      <c r="D496" s="179"/>
      <c r="E496" s="172"/>
      <c r="F496" s="172"/>
      <c r="G496" s="172"/>
    </row>
    <row r="497" ht="18.75" customHeight="1">
      <c r="A497" s="170"/>
      <c r="B497" s="171"/>
      <c r="C497" s="188"/>
      <c r="D497" s="179"/>
      <c r="E497" s="172"/>
      <c r="F497" s="172"/>
      <c r="G497" s="172"/>
    </row>
    <row r="498" ht="18.75" customHeight="1">
      <c r="A498" s="170"/>
      <c r="B498" s="171"/>
      <c r="C498" s="188"/>
      <c r="D498" s="179"/>
      <c r="E498" s="172"/>
      <c r="F498" s="172"/>
      <c r="G498" s="172"/>
    </row>
    <row r="499" ht="18.75" customHeight="1">
      <c r="A499" s="170"/>
      <c r="B499" s="171"/>
      <c r="C499" s="188"/>
      <c r="D499" s="179"/>
      <c r="E499" s="172"/>
      <c r="F499" s="172"/>
      <c r="G499" s="172"/>
    </row>
    <row r="500" ht="18.75" customHeight="1">
      <c r="A500" s="170"/>
      <c r="B500" s="171"/>
      <c r="C500" s="188"/>
      <c r="D500" s="179"/>
      <c r="E500" s="172"/>
      <c r="F500" s="172"/>
      <c r="G500" s="172"/>
    </row>
    <row r="501" ht="18.75" customHeight="1">
      <c r="A501" s="170"/>
      <c r="B501" s="171"/>
      <c r="C501" s="188"/>
      <c r="D501" s="179"/>
      <c r="E501" s="172"/>
      <c r="F501" s="172"/>
      <c r="G501" s="172"/>
    </row>
    <row r="502" ht="18.75" customHeight="1">
      <c r="A502" s="170"/>
      <c r="B502" s="171"/>
      <c r="C502" s="188"/>
      <c r="D502" s="179"/>
      <c r="E502" s="172"/>
      <c r="F502" s="172"/>
      <c r="G502" s="172"/>
    </row>
    <row r="503" ht="18.75" customHeight="1">
      <c r="A503" s="170"/>
      <c r="B503" s="171"/>
      <c r="C503" s="188"/>
      <c r="D503" s="179"/>
      <c r="E503" s="172"/>
      <c r="F503" s="172"/>
      <c r="G503" s="172"/>
    </row>
    <row r="504" ht="18.75" customHeight="1">
      <c r="A504" s="170"/>
      <c r="B504" s="171"/>
      <c r="C504" s="188"/>
      <c r="D504" s="179"/>
      <c r="E504" s="172"/>
      <c r="F504" s="172"/>
      <c r="G504" s="172"/>
    </row>
    <row r="505" ht="18.75" customHeight="1">
      <c r="A505" s="170"/>
      <c r="B505" s="171"/>
      <c r="C505" s="188"/>
      <c r="D505" s="179"/>
      <c r="E505" s="173"/>
      <c r="F505" s="173"/>
      <c r="G505" s="173"/>
    </row>
    <row r="506" ht="18.75" customHeight="1">
      <c r="A506" s="170"/>
      <c r="B506" s="174"/>
      <c r="C506" s="188"/>
      <c r="D506" s="179"/>
      <c r="E506" s="173"/>
      <c r="F506" s="172"/>
      <c r="G506" s="172"/>
    </row>
    <row r="507" ht="18.75" customHeight="1">
      <c r="A507" s="170"/>
      <c r="B507" s="171"/>
      <c r="C507" s="188"/>
      <c r="D507" s="179"/>
      <c r="E507" s="172"/>
      <c r="F507" s="172"/>
      <c r="G507" s="172"/>
    </row>
    <row r="508" ht="18.75" customHeight="1">
      <c r="A508" s="170"/>
      <c r="B508" s="171"/>
      <c r="C508" s="188"/>
      <c r="D508" s="179"/>
      <c r="E508" s="172"/>
      <c r="F508" s="172"/>
      <c r="G508" s="172"/>
    </row>
    <row r="509" ht="18.75" customHeight="1">
      <c r="A509" s="170"/>
      <c r="B509" s="171"/>
      <c r="C509" s="188"/>
      <c r="D509" s="179"/>
      <c r="E509" s="172"/>
      <c r="F509" s="172"/>
      <c r="G509" s="172"/>
    </row>
    <row r="510" ht="18.75" customHeight="1">
      <c r="A510" s="170"/>
      <c r="B510" s="171"/>
      <c r="C510" s="188"/>
      <c r="D510" s="179"/>
      <c r="E510" s="172"/>
      <c r="F510" s="172"/>
      <c r="G510" s="172"/>
    </row>
    <row r="511" ht="18.75" customHeight="1">
      <c r="A511" s="170"/>
      <c r="B511" s="171"/>
      <c r="C511" s="188"/>
      <c r="D511" s="179"/>
      <c r="E511" s="172"/>
      <c r="F511" s="172"/>
      <c r="G511" s="172"/>
    </row>
    <row r="512" ht="18.75" customHeight="1">
      <c r="A512" s="170"/>
      <c r="B512" s="171"/>
      <c r="C512" s="188"/>
      <c r="D512" s="179"/>
      <c r="E512" s="172"/>
      <c r="F512" s="172"/>
      <c r="G512" s="172"/>
    </row>
    <row r="513" ht="18.75" customHeight="1">
      <c r="A513" s="170"/>
      <c r="B513" s="171"/>
      <c r="C513" s="188"/>
      <c r="D513" s="179"/>
      <c r="E513" s="172"/>
      <c r="F513" s="172"/>
      <c r="G513" s="172"/>
    </row>
    <row r="514" ht="18.75" customHeight="1">
      <c r="A514" s="170"/>
      <c r="B514" s="171"/>
      <c r="C514" s="188"/>
      <c r="D514" s="179"/>
      <c r="E514" s="172"/>
      <c r="F514" s="172"/>
      <c r="G514" s="172"/>
    </row>
    <row r="515" ht="18.75" customHeight="1">
      <c r="A515" s="170"/>
      <c r="B515" s="171"/>
      <c r="C515" s="188"/>
      <c r="D515" s="179"/>
      <c r="E515" s="172"/>
      <c r="F515" s="172"/>
      <c r="G515" s="172"/>
    </row>
    <row r="516" ht="18.75" customHeight="1">
      <c r="A516" s="170"/>
      <c r="B516" s="171"/>
      <c r="C516" s="188"/>
      <c r="D516" s="179"/>
      <c r="E516" s="172"/>
      <c r="F516" s="172"/>
      <c r="G516" s="172"/>
    </row>
    <row r="517" ht="18.75" customHeight="1">
      <c r="A517" s="170"/>
      <c r="B517" s="171"/>
      <c r="C517" s="188"/>
      <c r="D517" s="179"/>
      <c r="E517" s="172"/>
      <c r="F517" s="172"/>
      <c r="G517" s="172"/>
    </row>
    <row r="518" ht="18.75" customHeight="1">
      <c r="A518" s="170"/>
      <c r="B518" s="171"/>
      <c r="C518" s="188"/>
      <c r="D518" s="179"/>
      <c r="E518" s="172"/>
      <c r="F518" s="172"/>
      <c r="G518" s="172"/>
    </row>
    <row r="519" ht="18.75" customHeight="1">
      <c r="A519" s="170"/>
      <c r="B519" s="171"/>
      <c r="C519" s="188"/>
      <c r="D519" s="179"/>
      <c r="E519" s="172"/>
      <c r="F519" s="172"/>
      <c r="G519" s="172"/>
    </row>
    <row r="520" ht="18.75" customHeight="1">
      <c r="A520" s="170"/>
      <c r="B520" s="171"/>
      <c r="C520" s="188"/>
      <c r="D520" s="179"/>
      <c r="E520" s="172"/>
      <c r="F520" s="172"/>
      <c r="G520" s="172"/>
    </row>
    <row r="521" ht="18.75" customHeight="1">
      <c r="A521" s="170"/>
      <c r="B521" s="171"/>
      <c r="C521" s="188"/>
      <c r="D521" s="179"/>
      <c r="E521" s="173"/>
      <c r="F521" s="173"/>
      <c r="G521" s="173"/>
    </row>
    <row r="522" ht="18.75" customHeight="1">
      <c r="A522" s="170"/>
      <c r="B522" s="174"/>
      <c r="C522" s="188"/>
      <c r="D522" s="179"/>
      <c r="E522" s="173"/>
      <c r="F522" s="172"/>
      <c r="G522" s="172"/>
    </row>
    <row r="523" ht="18.75" customHeight="1">
      <c r="A523" s="170"/>
      <c r="B523" s="171"/>
      <c r="C523" s="188"/>
      <c r="D523" s="179"/>
      <c r="E523" s="172"/>
      <c r="F523" s="172"/>
      <c r="G523" s="172"/>
    </row>
    <row r="524" ht="18.75" customHeight="1">
      <c r="A524" s="170"/>
      <c r="B524" s="171"/>
      <c r="C524" s="188"/>
      <c r="D524" s="179"/>
      <c r="E524" s="172"/>
      <c r="F524" s="172"/>
      <c r="G524" s="172"/>
    </row>
    <row r="525" ht="18.75" customHeight="1">
      <c r="A525" s="170"/>
      <c r="B525" s="171"/>
      <c r="C525" s="188"/>
      <c r="D525" s="179"/>
      <c r="E525" s="172"/>
      <c r="F525" s="172"/>
      <c r="G525" s="172"/>
    </row>
    <row r="526" ht="18.75" customHeight="1">
      <c r="A526" s="170"/>
      <c r="B526" s="171"/>
      <c r="C526" s="188"/>
      <c r="D526" s="179"/>
      <c r="E526" s="172"/>
      <c r="F526" s="172"/>
      <c r="G526" s="172"/>
    </row>
    <row r="527" ht="18.75" customHeight="1">
      <c r="A527" s="170"/>
      <c r="B527" s="171"/>
      <c r="C527" s="188"/>
      <c r="D527" s="179"/>
      <c r="E527" s="172"/>
      <c r="F527" s="172"/>
      <c r="G527" s="172"/>
    </row>
    <row r="528" ht="18.75" customHeight="1">
      <c r="A528" s="170"/>
      <c r="B528" s="171"/>
      <c r="C528" s="188"/>
      <c r="D528" s="179"/>
      <c r="E528" s="172"/>
      <c r="F528" s="172"/>
      <c r="G528" s="172"/>
    </row>
    <row r="529" ht="18.75" customHeight="1">
      <c r="A529" s="170"/>
      <c r="B529" s="171"/>
      <c r="C529" s="188"/>
      <c r="D529" s="179"/>
      <c r="E529" s="172"/>
      <c r="F529" s="172"/>
      <c r="G529" s="172"/>
    </row>
    <row r="530" ht="18.75" customHeight="1">
      <c r="A530" s="170"/>
      <c r="B530" s="171"/>
      <c r="C530" s="188"/>
      <c r="D530" s="179"/>
      <c r="E530" s="172"/>
      <c r="F530" s="172"/>
      <c r="G530" s="172"/>
    </row>
    <row r="531" ht="18.75" customHeight="1">
      <c r="A531" s="170"/>
      <c r="B531" s="171"/>
      <c r="C531" s="188"/>
      <c r="D531" s="179"/>
      <c r="E531" s="172"/>
      <c r="F531" s="172"/>
      <c r="G531" s="172"/>
    </row>
    <row r="532" ht="18.75" customHeight="1">
      <c r="A532" s="170"/>
      <c r="B532" s="171"/>
      <c r="C532" s="188"/>
      <c r="D532" s="179"/>
      <c r="E532" s="172"/>
      <c r="F532" s="172"/>
      <c r="G532" s="172"/>
    </row>
    <row r="533" ht="18.75" customHeight="1">
      <c r="A533" s="170"/>
      <c r="B533" s="171"/>
      <c r="C533" s="188"/>
      <c r="D533" s="179"/>
      <c r="E533" s="172"/>
      <c r="F533" s="172"/>
      <c r="G533" s="172"/>
    </row>
    <row r="534" ht="18.75" customHeight="1">
      <c r="A534" s="170"/>
      <c r="B534" s="171"/>
      <c r="C534" s="188"/>
      <c r="D534" s="179"/>
      <c r="E534" s="172"/>
      <c r="F534" s="172"/>
      <c r="G534" s="172"/>
    </row>
    <row r="535" ht="18.75" customHeight="1">
      <c r="A535" s="170"/>
      <c r="B535" s="171"/>
      <c r="C535" s="188"/>
      <c r="D535" s="179"/>
      <c r="E535" s="172"/>
      <c r="F535" s="172"/>
      <c r="G535" s="172"/>
    </row>
    <row r="536" ht="18.75" customHeight="1">
      <c r="A536" s="170"/>
      <c r="B536" s="171"/>
      <c r="C536" s="188"/>
      <c r="D536" s="179"/>
      <c r="E536" s="172"/>
      <c r="F536" s="172"/>
      <c r="G536" s="172"/>
    </row>
    <row r="537" ht="18.75" customHeight="1">
      <c r="A537" s="170"/>
      <c r="B537" s="171"/>
      <c r="C537" s="188"/>
      <c r="D537" s="179"/>
      <c r="E537" s="173"/>
      <c r="F537" s="173"/>
      <c r="G537" s="173"/>
    </row>
    <row r="538" ht="18.75" customHeight="1">
      <c r="A538" s="170"/>
      <c r="B538" s="174"/>
      <c r="C538" s="188"/>
      <c r="D538" s="179"/>
      <c r="E538" s="173"/>
      <c r="F538" s="172"/>
      <c r="G538" s="172"/>
    </row>
    <row r="539" ht="18.75" customHeight="1">
      <c r="A539" s="170"/>
      <c r="B539" s="171"/>
      <c r="C539" s="188"/>
      <c r="D539" s="179"/>
      <c r="E539" s="172"/>
      <c r="F539" s="172"/>
      <c r="G539" s="172"/>
    </row>
    <row r="540" ht="18.75" customHeight="1">
      <c r="A540" s="170"/>
      <c r="B540" s="171"/>
      <c r="C540" s="188"/>
      <c r="D540" s="179"/>
      <c r="E540" s="172"/>
      <c r="F540" s="172"/>
      <c r="G540" s="172"/>
    </row>
    <row r="541" ht="18.75" customHeight="1">
      <c r="A541" s="170"/>
      <c r="B541" s="171"/>
      <c r="C541" s="188"/>
      <c r="D541" s="179"/>
      <c r="E541" s="172"/>
      <c r="F541" s="172"/>
      <c r="G541" s="172"/>
    </row>
    <row r="542" ht="18.75" customHeight="1">
      <c r="A542" s="170"/>
      <c r="B542" s="171"/>
      <c r="C542" s="188"/>
      <c r="D542" s="179"/>
      <c r="E542" s="172"/>
      <c r="F542" s="172"/>
      <c r="G542" s="172"/>
    </row>
    <row r="543" ht="18.75" customHeight="1">
      <c r="A543" s="170"/>
      <c r="B543" s="171"/>
      <c r="C543" s="188"/>
      <c r="D543" s="179"/>
      <c r="E543" s="172"/>
      <c r="F543" s="172"/>
      <c r="G543" s="172"/>
    </row>
    <row r="544" ht="18.75" customHeight="1">
      <c r="A544" s="170"/>
      <c r="B544" s="171"/>
      <c r="C544" s="188"/>
      <c r="D544" s="179"/>
      <c r="E544" s="172"/>
      <c r="F544" s="172"/>
      <c r="G544" s="172"/>
    </row>
    <row r="545" ht="18.75" customHeight="1">
      <c r="A545" s="170"/>
      <c r="B545" s="171"/>
      <c r="C545" s="188"/>
      <c r="D545" s="179"/>
      <c r="E545" s="172"/>
      <c r="F545" s="172"/>
      <c r="G545" s="172"/>
    </row>
    <row r="546" ht="18.75" customHeight="1">
      <c r="A546" s="170"/>
      <c r="B546" s="171"/>
      <c r="C546" s="188"/>
      <c r="D546" s="179"/>
      <c r="E546" s="172"/>
      <c r="F546" s="172"/>
      <c r="G546" s="172"/>
    </row>
    <row r="547" ht="18.75" customHeight="1">
      <c r="A547" s="170"/>
      <c r="B547" s="171"/>
      <c r="C547" s="188"/>
      <c r="D547" s="179"/>
      <c r="E547" s="172"/>
      <c r="F547" s="172"/>
      <c r="G547" s="172"/>
    </row>
    <row r="548" ht="18.75" customHeight="1">
      <c r="A548" s="170"/>
      <c r="B548" s="171"/>
      <c r="C548" s="188"/>
      <c r="D548" s="179"/>
      <c r="E548" s="172"/>
      <c r="F548" s="172"/>
      <c r="G548" s="172"/>
    </row>
    <row r="549" ht="18.75" customHeight="1">
      <c r="A549" s="170"/>
      <c r="B549" s="171"/>
      <c r="C549" s="188"/>
      <c r="D549" s="179"/>
      <c r="E549" s="172"/>
      <c r="F549" s="172"/>
      <c r="G549" s="172"/>
    </row>
    <row r="550" ht="18.75" customHeight="1">
      <c r="A550" s="170"/>
      <c r="B550" s="171"/>
      <c r="C550" s="188"/>
      <c r="D550" s="179"/>
      <c r="E550" s="172"/>
      <c r="F550" s="172"/>
      <c r="G550" s="172"/>
    </row>
    <row r="551" ht="18.75" customHeight="1">
      <c r="A551" s="170"/>
      <c r="B551" s="171"/>
      <c r="C551" s="188"/>
      <c r="D551" s="179"/>
      <c r="E551" s="172"/>
      <c r="F551" s="172"/>
      <c r="G551" s="172"/>
    </row>
    <row r="552" ht="18.75" customHeight="1">
      <c r="A552" s="170"/>
      <c r="B552" s="171"/>
      <c r="C552" s="188"/>
      <c r="D552" s="179"/>
      <c r="E552" s="172"/>
      <c r="F552" s="172"/>
      <c r="G552" s="172"/>
    </row>
    <row r="553" ht="18.75" customHeight="1">
      <c r="A553" s="170"/>
      <c r="B553" s="171"/>
      <c r="C553" s="188"/>
      <c r="D553" s="179"/>
      <c r="E553" s="173"/>
      <c r="F553" s="173"/>
      <c r="G553" s="173"/>
    </row>
    <row r="554" ht="18.75" customHeight="1">
      <c r="A554" s="170"/>
      <c r="B554" s="174"/>
      <c r="C554" s="188"/>
      <c r="D554" s="179"/>
      <c r="E554" s="173"/>
      <c r="F554" s="172"/>
      <c r="G554" s="172"/>
    </row>
    <row r="555" ht="18.75" customHeight="1">
      <c r="A555" s="170"/>
      <c r="B555" s="171"/>
      <c r="C555" s="188"/>
      <c r="D555" s="179"/>
      <c r="E555" s="172"/>
      <c r="F555" s="172"/>
      <c r="G555" s="172"/>
    </row>
    <row r="556" ht="18.75" customHeight="1">
      <c r="A556" s="170"/>
      <c r="B556" s="171"/>
      <c r="C556" s="188"/>
      <c r="D556" s="179"/>
      <c r="E556" s="172"/>
      <c r="F556" s="172"/>
      <c r="G556" s="172"/>
    </row>
    <row r="557" ht="18.75" customHeight="1">
      <c r="A557" s="170"/>
      <c r="B557" s="171"/>
      <c r="C557" s="188"/>
      <c r="D557" s="179"/>
      <c r="E557" s="172"/>
      <c r="F557" s="172"/>
      <c r="G557" s="172"/>
    </row>
    <row r="558" ht="18.75" customHeight="1">
      <c r="A558" s="170"/>
      <c r="B558" s="171"/>
      <c r="C558" s="188"/>
      <c r="D558" s="179"/>
      <c r="E558" s="172"/>
      <c r="F558" s="172"/>
      <c r="G558" s="172"/>
    </row>
    <row r="559" ht="18.75" customHeight="1">
      <c r="A559" s="170"/>
      <c r="B559" s="171"/>
      <c r="C559" s="188"/>
      <c r="D559" s="179"/>
      <c r="E559" s="172"/>
      <c r="F559" s="172"/>
      <c r="G559" s="172"/>
    </row>
    <row r="560" ht="18.75" customHeight="1">
      <c r="A560" s="170"/>
      <c r="B560" s="171"/>
      <c r="C560" s="188"/>
      <c r="D560" s="179"/>
      <c r="E560" s="172"/>
      <c r="F560" s="172"/>
      <c r="G560" s="172"/>
    </row>
    <row r="561" ht="18.75" customHeight="1">
      <c r="A561" s="170"/>
      <c r="B561" s="171"/>
      <c r="C561" s="188"/>
      <c r="D561" s="179"/>
      <c r="E561" s="172"/>
      <c r="F561" s="172"/>
      <c r="G561" s="172"/>
    </row>
    <row r="562" ht="18.75" customHeight="1">
      <c r="A562" s="170"/>
      <c r="B562" s="171"/>
      <c r="C562" s="188"/>
      <c r="D562" s="179"/>
      <c r="E562" s="172"/>
      <c r="F562" s="172"/>
      <c r="G562" s="172"/>
    </row>
    <row r="563" ht="18.75" customHeight="1">
      <c r="A563" s="170"/>
      <c r="B563" s="171"/>
      <c r="C563" s="188"/>
      <c r="D563" s="179"/>
      <c r="E563" s="172"/>
      <c r="F563" s="172"/>
      <c r="G563" s="172"/>
    </row>
    <row r="564" ht="18.75" customHeight="1">
      <c r="A564" s="170"/>
      <c r="B564" s="171"/>
      <c r="C564" s="188"/>
      <c r="D564" s="179"/>
      <c r="E564" s="172"/>
      <c r="F564" s="172"/>
      <c r="G564" s="172"/>
    </row>
    <row r="565" ht="18.75" customHeight="1">
      <c r="A565" s="170"/>
      <c r="B565" s="171"/>
      <c r="C565" s="188"/>
      <c r="D565" s="179"/>
      <c r="E565" s="172"/>
      <c r="F565" s="172"/>
      <c r="G565" s="172"/>
    </row>
    <row r="566" ht="18.75" customHeight="1">
      <c r="A566" s="170"/>
      <c r="B566" s="171"/>
      <c r="C566" s="188"/>
      <c r="D566" s="179"/>
      <c r="E566" s="172"/>
      <c r="F566" s="172"/>
      <c r="G566" s="172"/>
    </row>
    <row r="567" ht="18.75" customHeight="1">
      <c r="A567" s="170"/>
      <c r="B567" s="171"/>
      <c r="C567" s="188"/>
      <c r="D567" s="179"/>
      <c r="E567" s="172"/>
      <c r="F567" s="172"/>
      <c r="G567" s="172"/>
    </row>
    <row r="568" ht="18.75" customHeight="1">
      <c r="A568" s="170"/>
      <c r="B568" s="171"/>
      <c r="C568" s="188"/>
      <c r="D568" s="179"/>
      <c r="E568" s="172"/>
      <c r="F568" s="172"/>
      <c r="G568" s="172"/>
    </row>
    <row r="569" ht="18.75" customHeight="1">
      <c r="A569" s="170"/>
      <c r="B569" s="171"/>
      <c r="C569" s="188"/>
      <c r="D569" s="179"/>
      <c r="E569" s="173"/>
      <c r="F569" s="173"/>
      <c r="G569" s="173"/>
    </row>
    <row r="570" ht="18.75" customHeight="1">
      <c r="A570" s="170"/>
      <c r="B570" s="174"/>
      <c r="C570" s="188"/>
      <c r="D570" s="179"/>
      <c r="E570" s="173"/>
      <c r="F570" s="172"/>
      <c r="G570" s="172"/>
    </row>
    <row r="571" ht="18.75" customHeight="1">
      <c r="A571" s="170"/>
      <c r="B571" s="171"/>
      <c r="C571" s="188"/>
      <c r="D571" s="179"/>
      <c r="E571" s="172"/>
      <c r="F571" s="172"/>
      <c r="G571" s="172"/>
    </row>
    <row r="572" ht="18.75" customHeight="1">
      <c r="A572" s="170"/>
      <c r="B572" s="171"/>
      <c r="C572" s="188"/>
      <c r="D572" s="179"/>
      <c r="E572" s="172"/>
      <c r="F572" s="172"/>
      <c r="G572" s="172"/>
    </row>
    <row r="573" ht="18.75" customHeight="1">
      <c r="A573" s="170"/>
      <c r="B573" s="171"/>
      <c r="C573" s="188"/>
      <c r="D573" s="179"/>
      <c r="E573" s="172"/>
      <c r="F573" s="172"/>
      <c r="G573" s="172"/>
    </row>
    <row r="574" ht="18.75" customHeight="1">
      <c r="A574" s="170"/>
      <c r="B574" s="171"/>
      <c r="C574" s="188"/>
      <c r="D574" s="179"/>
      <c r="E574" s="172"/>
      <c r="F574" s="172"/>
      <c r="G574" s="172"/>
    </row>
    <row r="575" ht="18.75" customHeight="1">
      <c r="A575" s="170"/>
      <c r="B575" s="171"/>
      <c r="C575" s="188"/>
      <c r="D575" s="179"/>
      <c r="E575" s="172"/>
      <c r="F575" s="172"/>
      <c r="G575" s="172"/>
    </row>
    <row r="576" ht="18.75" customHeight="1">
      <c r="A576" s="170"/>
      <c r="B576" s="171"/>
      <c r="C576" s="188"/>
      <c r="D576" s="179"/>
      <c r="E576" s="172"/>
      <c r="F576" s="172"/>
      <c r="G576" s="172"/>
    </row>
    <row r="577" ht="18.75" customHeight="1">
      <c r="A577" s="170"/>
      <c r="B577" s="171"/>
      <c r="C577" s="188"/>
      <c r="D577" s="179"/>
      <c r="E577" s="172"/>
      <c r="F577" s="172"/>
      <c r="G577" s="172"/>
    </row>
    <row r="578" ht="18.75" customHeight="1">
      <c r="A578" s="170"/>
      <c r="B578" s="171"/>
      <c r="C578" s="188"/>
      <c r="D578" s="179"/>
      <c r="E578" s="172"/>
      <c r="F578" s="172"/>
      <c r="G578" s="172"/>
    </row>
    <row r="579" ht="18.75" customHeight="1">
      <c r="A579" s="176"/>
      <c r="B579" s="177"/>
      <c r="C579" s="188"/>
      <c r="D579" s="179"/>
      <c r="E579" s="180"/>
      <c r="F579" s="180"/>
      <c r="G579" s="180"/>
    </row>
    <row r="580" ht="18.75" customHeight="1">
      <c r="A580" s="161" t="s">
        <v>58</v>
      </c>
      <c r="B580" s="162"/>
      <c r="C580" s="163" t="s">
        <v>59</v>
      </c>
      <c r="D580" s="164" t="s">
        <v>115</v>
      </c>
      <c r="E580" s="165" t="s">
        <v>61</v>
      </c>
      <c r="F580" s="164" t="s">
        <v>116</v>
      </c>
      <c r="G580" s="164" t="s">
        <v>117</v>
      </c>
    </row>
    <row r="581" ht="18.75" customHeight="1">
      <c r="A581" s="166"/>
      <c r="B581" s="167"/>
      <c r="C581" s="167"/>
      <c r="D581" s="179"/>
      <c r="E581" s="189" t="s">
        <v>83</v>
      </c>
      <c r="F581" s="166"/>
      <c r="G581" s="166"/>
    </row>
    <row r="582" ht="18.75" customHeight="1">
      <c r="A582" s="170"/>
      <c r="B582" s="171"/>
      <c r="C582" s="167"/>
      <c r="D582" s="179"/>
      <c r="E582" s="172"/>
      <c r="F582" s="172"/>
      <c r="G582" s="172"/>
    </row>
    <row r="583" ht="18.75" customHeight="1">
      <c r="A583" s="170"/>
      <c r="B583" s="171"/>
      <c r="C583" s="167"/>
      <c r="D583" s="179"/>
      <c r="E583" s="172"/>
      <c r="F583" s="172"/>
      <c r="G583" s="172"/>
    </row>
    <row r="584" ht="18.75" customHeight="1">
      <c r="A584" s="170"/>
      <c r="B584" s="171"/>
      <c r="C584" s="167"/>
      <c r="D584" s="179"/>
      <c r="E584" s="172"/>
      <c r="F584" s="172"/>
      <c r="G584" s="172"/>
    </row>
    <row r="585" ht="18.75" customHeight="1">
      <c r="A585" s="170"/>
      <c r="B585" s="171"/>
      <c r="C585" s="167"/>
      <c r="D585" s="179"/>
      <c r="E585" s="172"/>
      <c r="F585" s="172"/>
      <c r="G585" s="172"/>
    </row>
    <row r="586" ht="18.75" customHeight="1">
      <c r="A586" s="170"/>
      <c r="B586" s="171"/>
      <c r="C586" s="167"/>
      <c r="D586" s="179"/>
      <c r="E586" s="172"/>
      <c r="F586" s="172"/>
      <c r="G586" s="172"/>
    </row>
    <row r="587" ht="18.75" customHeight="1">
      <c r="A587" s="170"/>
      <c r="B587" s="171"/>
      <c r="C587" s="167"/>
      <c r="D587" s="179"/>
      <c r="E587" s="172"/>
      <c r="F587" s="172"/>
      <c r="G587" s="172"/>
    </row>
    <row r="588" ht="18.75" customHeight="1">
      <c r="A588" s="170"/>
      <c r="B588" s="171"/>
      <c r="C588" s="167"/>
      <c r="D588" s="179"/>
      <c r="E588" s="172"/>
      <c r="F588" s="172"/>
      <c r="G588" s="172"/>
    </row>
    <row r="589" ht="18.75" customHeight="1">
      <c r="A589" s="170"/>
      <c r="B589" s="171"/>
      <c r="C589" s="167"/>
      <c r="D589" s="179"/>
      <c r="E589" s="172"/>
      <c r="F589" s="172"/>
      <c r="G589" s="172"/>
    </row>
    <row r="590" ht="18.75" customHeight="1">
      <c r="A590" s="170"/>
      <c r="B590" s="171"/>
      <c r="C590" s="167"/>
      <c r="D590" s="179"/>
      <c r="E590" s="172"/>
      <c r="F590" s="172"/>
      <c r="G590" s="172"/>
    </row>
    <row r="591" ht="18.75" customHeight="1">
      <c r="A591" s="170"/>
      <c r="B591" s="171"/>
      <c r="C591" s="167"/>
      <c r="D591" s="179"/>
      <c r="E591" s="172"/>
      <c r="F591" s="172"/>
      <c r="G591" s="172"/>
    </row>
    <row r="592" ht="18.75" customHeight="1">
      <c r="A592" s="170"/>
      <c r="B592" s="171"/>
      <c r="C592" s="167"/>
      <c r="D592" s="179"/>
      <c r="E592" s="172"/>
      <c r="F592" s="172"/>
      <c r="G592" s="172"/>
    </row>
    <row r="593" ht="18.75" customHeight="1">
      <c r="A593" s="170"/>
      <c r="B593" s="171"/>
      <c r="C593" s="167"/>
      <c r="D593" s="179"/>
      <c r="E593" s="172"/>
      <c r="F593" s="172"/>
      <c r="G593" s="172"/>
    </row>
    <row r="594" ht="18.75" customHeight="1">
      <c r="A594" s="170"/>
      <c r="B594" s="171"/>
      <c r="C594" s="167"/>
      <c r="D594" s="179"/>
      <c r="E594" s="172"/>
      <c r="F594" s="172"/>
      <c r="G594" s="172"/>
    </row>
    <row r="595" ht="18.75" customHeight="1">
      <c r="A595" s="170"/>
      <c r="B595" s="171"/>
      <c r="C595" s="167"/>
      <c r="D595" s="179"/>
      <c r="E595" s="172"/>
      <c r="F595" s="172"/>
      <c r="G595" s="172"/>
    </row>
    <row r="596" ht="18.75" customHeight="1">
      <c r="A596" s="170"/>
      <c r="B596" s="171"/>
      <c r="C596" s="167"/>
      <c r="D596" s="179"/>
      <c r="E596" s="173"/>
      <c r="F596" s="173"/>
      <c r="G596" s="173"/>
    </row>
    <row r="597" ht="18.75" customHeight="1">
      <c r="A597" s="170"/>
      <c r="B597" s="174"/>
      <c r="C597" s="167"/>
      <c r="D597" s="179"/>
      <c r="E597" s="173"/>
      <c r="F597" s="172"/>
      <c r="G597" s="172"/>
    </row>
    <row r="598" ht="18.75" customHeight="1">
      <c r="A598" s="170"/>
      <c r="B598" s="171"/>
      <c r="C598" s="167"/>
      <c r="D598" s="179"/>
      <c r="E598" s="172"/>
      <c r="F598" s="172"/>
      <c r="G598" s="172"/>
    </row>
    <row r="599" ht="18.75" customHeight="1">
      <c r="A599" s="170"/>
      <c r="B599" s="171"/>
      <c r="C599" s="167"/>
      <c r="D599" s="179"/>
      <c r="E599" s="172"/>
      <c r="F599" s="172"/>
      <c r="G599" s="172"/>
    </row>
    <row r="600" ht="18.75" customHeight="1">
      <c r="A600" s="170"/>
      <c r="B600" s="171"/>
      <c r="C600" s="167"/>
      <c r="D600" s="179"/>
      <c r="E600" s="172"/>
      <c r="F600" s="172"/>
      <c r="G600" s="172"/>
    </row>
    <row r="601" ht="18.75" customHeight="1">
      <c r="A601" s="170"/>
      <c r="B601" s="171"/>
      <c r="C601" s="167"/>
      <c r="D601" s="179"/>
      <c r="E601" s="172"/>
      <c r="F601" s="172"/>
      <c r="G601" s="172"/>
    </row>
    <row r="602" ht="18.75" customHeight="1">
      <c r="A602" s="170"/>
      <c r="B602" s="171"/>
      <c r="C602" s="167"/>
      <c r="D602" s="179"/>
      <c r="E602" s="172"/>
      <c r="F602" s="172"/>
      <c r="G602" s="172"/>
    </row>
    <row r="603" ht="18.75" customHeight="1">
      <c r="A603" s="170"/>
      <c r="B603" s="171"/>
      <c r="C603" s="167"/>
      <c r="D603" s="179"/>
      <c r="E603" s="172"/>
      <c r="F603" s="172"/>
      <c r="G603" s="172"/>
    </row>
    <row r="604" ht="18.75" customHeight="1">
      <c r="A604" s="170"/>
      <c r="B604" s="171"/>
      <c r="C604" s="167"/>
      <c r="D604" s="179"/>
      <c r="E604" s="172"/>
      <c r="F604" s="172"/>
      <c r="G604" s="172"/>
    </row>
    <row r="605" ht="18.75" customHeight="1">
      <c r="A605" s="170"/>
      <c r="B605" s="171"/>
      <c r="C605" s="167"/>
      <c r="D605" s="179"/>
      <c r="E605" s="172"/>
      <c r="F605" s="172"/>
      <c r="G605" s="172"/>
    </row>
    <row r="606" ht="18.75" customHeight="1">
      <c r="A606" s="170"/>
      <c r="B606" s="171"/>
      <c r="C606" s="167"/>
      <c r="D606" s="179"/>
      <c r="E606" s="172"/>
      <c r="F606" s="172"/>
      <c r="G606" s="172"/>
    </row>
    <row r="607" ht="18.75" customHeight="1">
      <c r="A607" s="170"/>
      <c r="B607" s="171"/>
      <c r="C607" s="167"/>
      <c r="D607" s="179"/>
      <c r="E607" s="172"/>
      <c r="F607" s="172"/>
      <c r="G607" s="172"/>
    </row>
    <row r="608" ht="18.75" customHeight="1">
      <c r="A608" s="170"/>
      <c r="B608" s="171"/>
      <c r="C608" s="167"/>
      <c r="D608" s="179"/>
      <c r="E608" s="172"/>
      <c r="F608" s="172"/>
      <c r="G608" s="172"/>
    </row>
    <row r="609" ht="18.75" customHeight="1">
      <c r="A609" s="170"/>
      <c r="B609" s="171"/>
      <c r="C609" s="167"/>
      <c r="D609" s="179"/>
      <c r="E609" s="172"/>
      <c r="F609" s="172"/>
      <c r="G609" s="172"/>
    </row>
    <row r="610" ht="18.75" customHeight="1">
      <c r="A610" s="170"/>
      <c r="B610" s="171"/>
      <c r="C610" s="167"/>
      <c r="D610" s="179"/>
      <c r="E610" s="172"/>
      <c r="F610" s="172"/>
      <c r="G610" s="172"/>
    </row>
    <row r="611" ht="18.75" customHeight="1">
      <c r="A611" s="170"/>
      <c r="B611" s="171"/>
      <c r="C611" s="167"/>
      <c r="D611" s="179"/>
      <c r="E611" s="172"/>
      <c r="F611" s="172"/>
      <c r="G611" s="172"/>
    </row>
    <row r="612" ht="18.75" customHeight="1">
      <c r="A612" s="170"/>
      <c r="B612" s="171"/>
      <c r="C612" s="167"/>
      <c r="D612" s="179"/>
      <c r="E612" s="173"/>
      <c r="F612" s="173"/>
      <c r="G612" s="173"/>
    </row>
    <row r="613" ht="18.75" customHeight="1">
      <c r="A613" s="170"/>
      <c r="B613" s="174"/>
      <c r="C613" s="167"/>
      <c r="D613" s="179"/>
      <c r="E613" s="173"/>
      <c r="F613" s="172"/>
      <c r="G613" s="172"/>
    </row>
    <row r="614" ht="18.75" customHeight="1">
      <c r="A614" s="170"/>
      <c r="B614" s="171"/>
      <c r="C614" s="167"/>
      <c r="D614" s="179"/>
      <c r="E614" s="172"/>
      <c r="F614" s="172"/>
      <c r="G614" s="172"/>
    </row>
    <row r="615" ht="18.75" customHeight="1">
      <c r="A615" s="170"/>
      <c r="B615" s="171"/>
      <c r="C615" s="167"/>
      <c r="D615" s="179"/>
      <c r="E615" s="172"/>
      <c r="F615" s="172"/>
      <c r="G615" s="172"/>
    </row>
    <row r="616" ht="18.75" customHeight="1">
      <c r="A616" s="170"/>
      <c r="B616" s="171"/>
      <c r="C616" s="167"/>
      <c r="D616" s="179"/>
      <c r="E616" s="172"/>
      <c r="F616" s="172"/>
      <c r="G616" s="172"/>
    </row>
    <row r="617" ht="18.75" customHeight="1">
      <c r="A617" s="170"/>
      <c r="B617" s="171"/>
      <c r="C617" s="167"/>
      <c r="D617" s="179"/>
      <c r="E617" s="172"/>
      <c r="F617" s="172"/>
      <c r="G617" s="172"/>
    </row>
    <row r="618" ht="18.75" customHeight="1">
      <c r="A618" s="170"/>
      <c r="B618" s="171"/>
      <c r="C618" s="167"/>
      <c r="D618" s="179"/>
      <c r="E618" s="172"/>
      <c r="F618" s="172"/>
      <c r="G618" s="172"/>
    </row>
    <row r="619" ht="18.75" customHeight="1">
      <c r="A619" s="170"/>
      <c r="B619" s="171"/>
      <c r="C619" s="167"/>
      <c r="D619" s="179"/>
      <c r="E619" s="172"/>
      <c r="F619" s="172"/>
      <c r="G619" s="172"/>
    </row>
    <row r="620" ht="18.75" customHeight="1">
      <c r="A620" s="170"/>
      <c r="B620" s="171"/>
      <c r="C620" s="167"/>
      <c r="D620" s="179"/>
      <c r="E620" s="172"/>
      <c r="F620" s="172"/>
      <c r="G620" s="172"/>
    </row>
    <row r="621" ht="18.75" customHeight="1">
      <c r="A621" s="170"/>
      <c r="B621" s="171"/>
      <c r="C621" s="167"/>
      <c r="D621" s="179"/>
      <c r="E621" s="172"/>
      <c r="F621" s="172"/>
      <c r="G621" s="172"/>
    </row>
    <row r="622" ht="18.75" customHeight="1">
      <c r="A622" s="170"/>
      <c r="B622" s="171"/>
      <c r="C622" s="167"/>
      <c r="D622" s="179"/>
      <c r="E622" s="172"/>
      <c r="F622" s="172"/>
      <c r="G622" s="172"/>
    </row>
    <row r="623" ht="18.75" customHeight="1">
      <c r="A623" s="170"/>
      <c r="B623" s="171"/>
      <c r="C623" s="167"/>
      <c r="D623" s="179"/>
      <c r="E623" s="172"/>
      <c r="F623" s="172"/>
      <c r="G623" s="172"/>
    </row>
    <row r="624" ht="18.75" customHeight="1">
      <c r="A624" s="170"/>
      <c r="B624" s="171"/>
      <c r="C624" s="167"/>
      <c r="D624" s="179"/>
      <c r="E624" s="172"/>
      <c r="F624" s="172"/>
      <c r="G624" s="172"/>
    </row>
    <row r="625" ht="18.75" customHeight="1">
      <c r="A625" s="170"/>
      <c r="B625" s="171"/>
      <c r="C625" s="167"/>
      <c r="D625" s="179"/>
      <c r="E625" s="172"/>
      <c r="F625" s="172"/>
      <c r="G625" s="172"/>
    </row>
    <row r="626" ht="18.75" customHeight="1">
      <c r="A626" s="170"/>
      <c r="B626" s="171"/>
      <c r="C626" s="167"/>
      <c r="D626" s="179"/>
      <c r="E626" s="172"/>
      <c r="F626" s="172"/>
      <c r="G626" s="172"/>
    </row>
    <row r="627" ht="18.75" customHeight="1">
      <c r="A627" s="170"/>
      <c r="B627" s="171"/>
      <c r="C627" s="167"/>
      <c r="D627" s="179"/>
      <c r="E627" s="172"/>
      <c r="F627" s="172"/>
      <c r="G627" s="172"/>
    </row>
    <row r="628" ht="18.75" customHeight="1">
      <c r="A628" s="170"/>
      <c r="B628" s="171"/>
      <c r="C628" s="167"/>
      <c r="D628" s="179"/>
      <c r="E628" s="173"/>
      <c r="F628" s="173"/>
      <c r="G628" s="173"/>
    </row>
    <row r="629" ht="18.75" customHeight="1">
      <c r="A629" s="170"/>
      <c r="B629" s="174"/>
      <c r="C629" s="167"/>
      <c r="D629" s="179"/>
      <c r="E629" s="173"/>
      <c r="F629" s="172"/>
      <c r="G629" s="172"/>
    </row>
    <row r="630" ht="18.75" customHeight="1">
      <c r="A630" s="170"/>
      <c r="B630" s="171"/>
      <c r="C630" s="167"/>
      <c r="D630" s="179"/>
      <c r="E630" s="172"/>
      <c r="F630" s="172"/>
      <c r="G630" s="172"/>
    </row>
    <row r="631" ht="18.75" customHeight="1">
      <c r="A631" s="170"/>
      <c r="B631" s="171"/>
      <c r="C631" s="167"/>
      <c r="D631" s="179"/>
      <c r="E631" s="172"/>
      <c r="F631" s="172"/>
      <c r="G631" s="172"/>
    </row>
    <row r="632" ht="18.75" customHeight="1">
      <c r="A632" s="170"/>
      <c r="B632" s="171"/>
      <c r="C632" s="167"/>
      <c r="D632" s="179"/>
      <c r="E632" s="172"/>
      <c r="F632" s="172"/>
      <c r="G632" s="172"/>
    </row>
    <row r="633" ht="18.75" customHeight="1">
      <c r="A633" s="170"/>
      <c r="B633" s="171"/>
      <c r="C633" s="167"/>
      <c r="D633" s="179"/>
      <c r="E633" s="172"/>
      <c r="F633" s="172"/>
      <c r="G633" s="172"/>
    </row>
    <row r="634" ht="18.75" customHeight="1">
      <c r="A634" s="170"/>
      <c r="B634" s="171"/>
      <c r="C634" s="167"/>
      <c r="D634" s="179"/>
      <c r="E634" s="172"/>
      <c r="F634" s="172"/>
      <c r="G634" s="172"/>
    </row>
    <row r="635" ht="18.75" customHeight="1">
      <c r="A635" s="170"/>
      <c r="B635" s="171"/>
      <c r="C635" s="167"/>
      <c r="D635" s="179"/>
      <c r="E635" s="172"/>
      <c r="F635" s="172"/>
      <c r="G635" s="172"/>
    </row>
    <row r="636" ht="18.75" customHeight="1">
      <c r="A636" s="170"/>
      <c r="B636" s="171"/>
      <c r="C636" s="167"/>
      <c r="D636" s="179"/>
      <c r="E636" s="172"/>
      <c r="F636" s="172"/>
      <c r="G636" s="172"/>
    </row>
    <row r="637" ht="18.75" customHeight="1">
      <c r="A637" s="170"/>
      <c r="B637" s="171"/>
      <c r="C637" s="167"/>
      <c r="D637" s="179"/>
      <c r="E637" s="172"/>
      <c r="F637" s="172"/>
      <c r="G637" s="172"/>
    </row>
    <row r="638" ht="18.75" customHeight="1">
      <c r="A638" s="170"/>
      <c r="B638" s="171"/>
      <c r="C638" s="167"/>
      <c r="D638" s="179"/>
      <c r="E638" s="172"/>
      <c r="F638" s="172"/>
      <c r="G638" s="172"/>
    </row>
    <row r="639" ht="18.75" customHeight="1">
      <c r="A639" s="170"/>
      <c r="B639" s="171"/>
      <c r="C639" s="167"/>
      <c r="D639" s="179"/>
      <c r="E639" s="172"/>
      <c r="F639" s="172"/>
      <c r="G639" s="172"/>
    </row>
    <row r="640" ht="18.75" customHeight="1">
      <c r="A640" s="170"/>
      <c r="B640" s="171"/>
      <c r="C640" s="167"/>
      <c r="D640" s="179"/>
      <c r="E640" s="172"/>
      <c r="F640" s="172"/>
      <c r="G640" s="172"/>
    </row>
    <row r="641" ht="18.75" customHeight="1">
      <c r="A641" s="170"/>
      <c r="B641" s="171"/>
      <c r="C641" s="167"/>
      <c r="D641" s="179"/>
      <c r="E641" s="172"/>
      <c r="F641" s="172"/>
      <c r="G641" s="172"/>
    </row>
    <row r="642" ht="18.75" customHeight="1">
      <c r="A642" s="170"/>
      <c r="B642" s="171"/>
      <c r="C642" s="167"/>
      <c r="D642" s="179"/>
      <c r="E642" s="172"/>
      <c r="F642" s="172"/>
      <c r="G642" s="172"/>
    </row>
    <row r="643" ht="18.75" customHeight="1">
      <c r="A643" s="170"/>
      <c r="B643" s="171"/>
      <c r="C643" s="167"/>
      <c r="D643" s="179"/>
      <c r="E643" s="172"/>
      <c r="F643" s="172"/>
      <c r="G643" s="172"/>
    </row>
    <row r="644" ht="18.75" customHeight="1">
      <c r="A644" s="170"/>
      <c r="B644" s="171"/>
      <c r="C644" s="167"/>
      <c r="D644" s="179"/>
      <c r="E644" s="172"/>
      <c r="F644" s="172"/>
      <c r="G644" s="172"/>
    </row>
    <row r="645" ht="18.75" customHeight="1">
      <c r="A645" s="170"/>
      <c r="B645" s="171"/>
      <c r="C645" s="167"/>
      <c r="D645" s="179"/>
      <c r="E645" s="172"/>
      <c r="F645" s="172"/>
      <c r="G645" s="172"/>
    </row>
    <row r="646" ht="18.75" customHeight="1">
      <c r="A646" s="170"/>
      <c r="B646" s="171"/>
      <c r="C646" s="167"/>
      <c r="D646" s="179"/>
      <c r="E646" s="172"/>
      <c r="F646" s="172"/>
      <c r="G646" s="172"/>
    </row>
    <row r="647" ht="18.75" customHeight="1">
      <c r="A647" s="170"/>
      <c r="B647" s="171"/>
      <c r="C647" s="167"/>
      <c r="D647" s="179"/>
      <c r="E647" s="172"/>
      <c r="F647" s="172"/>
      <c r="G647" s="172"/>
    </row>
    <row r="648" ht="18.75" customHeight="1">
      <c r="A648" s="170"/>
      <c r="B648" s="171"/>
      <c r="C648" s="167"/>
      <c r="D648" s="179"/>
      <c r="E648" s="172"/>
      <c r="F648" s="172"/>
      <c r="G648" s="172"/>
    </row>
    <row r="649" ht="18.75" customHeight="1">
      <c r="A649" s="170"/>
      <c r="B649" s="171"/>
      <c r="C649" s="167"/>
      <c r="D649" s="179"/>
      <c r="E649" s="172"/>
      <c r="F649" s="172"/>
      <c r="G649" s="172"/>
    </row>
    <row r="650" ht="18.75" customHeight="1">
      <c r="A650" s="170"/>
      <c r="B650" s="171"/>
      <c r="C650" s="167"/>
      <c r="D650" s="179"/>
      <c r="E650" s="173"/>
      <c r="F650" s="173"/>
      <c r="G650" s="173"/>
    </row>
    <row r="651" ht="18.75" customHeight="1">
      <c r="A651" s="170"/>
      <c r="B651" s="174"/>
      <c r="C651" s="167"/>
      <c r="D651" s="179"/>
      <c r="E651" s="173"/>
      <c r="F651" s="172"/>
      <c r="G651" s="172"/>
    </row>
    <row r="652" ht="18.75" customHeight="1">
      <c r="A652" s="170"/>
      <c r="B652" s="171"/>
      <c r="C652" s="167"/>
      <c r="D652" s="179"/>
      <c r="E652" s="172"/>
      <c r="F652" s="172"/>
      <c r="G652" s="172"/>
    </row>
    <row r="653" ht="18.75" customHeight="1">
      <c r="A653" s="170"/>
      <c r="B653" s="171"/>
      <c r="C653" s="167"/>
      <c r="D653" s="179"/>
      <c r="E653" s="172"/>
      <c r="F653" s="172"/>
      <c r="G653" s="172"/>
    </row>
    <row r="654" ht="18.75" customHeight="1">
      <c r="A654" s="170"/>
      <c r="B654" s="171"/>
      <c r="C654" s="167"/>
      <c r="D654" s="179"/>
      <c r="E654" s="172"/>
      <c r="F654" s="172"/>
      <c r="G654" s="172"/>
    </row>
    <row r="655" ht="18.75" customHeight="1">
      <c r="A655" s="170"/>
      <c r="B655" s="171"/>
      <c r="C655" s="167"/>
      <c r="D655" s="179"/>
      <c r="E655" s="172"/>
      <c r="F655" s="172"/>
      <c r="G655" s="172"/>
    </row>
    <row r="656" ht="18.75" customHeight="1">
      <c r="A656" s="170"/>
      <c r="B656" s="171"/>
      <c r="C656" s="167"/>
      <c r="D656" s="179"/>
      <c r="E656" s="172"/>
      <c r="F656" s="172"/>
      <c r="G656" s="172"/>
    </row>
    <row r="657" ht="18.75" customHeight="1">
      <c r="A657" s="170"/>
      <c r="B657" s="171"/>
      <c r="C657" s="167"/>
      <c r="D657" s="179"/>
      <c r="E657" s="172"/>
      <c r="F657" s="172"/>
      <c r="G657" s="172"/>
    </row>
    <row r="658" ht="18.75" customHeight="1">
      <c r="A658" s="170"/>
      <c r="B658" s="171"/>
      <c r="C658" s="167"/>
      <c r="D658" s="179"/>
      <c r="E658" s="172"/>
      <c r="F658" s="172"/>
      <c r="G658" s="172"/>
    </row>
    <row r="659" ht="18.75" customHeight="1">
      <c r="A659" s="170"/>
      <c r="B659" s="171"/>
      <c r="C659" s="167"/>
      <c r="D659" s="179"/>
      <c r="E659" s="172"/>
      <c r="F659" s="172"/>
      <c r="G659" s="172"/>
    </row>
    <row r="660" ht="18.75" customHeight="1">
      <c r="A660" s="170"/>
      <c r="B660" s="171"/>
      <c r="C660" s="167"/>
      <c r="D660" s="179"/>
      <c r="E660" s="172"/>
      <c r="F660" s="172"/>
      <c r="G660" s="172"/>
    </row>
    <row r="661" ht="18.75" customHeight="1">
      <c r="A661" s="170"/>
      <c r="B661" s="171"/>
      <c r="C661" s="167"/>
      <c r="D661" s="179"/>
      <c r="E661" s="172"/>
      <c r="F661" s="172"/>
      <c r="G661" s="172"/>
    </row>
    <row r="662" ht="18.75" customHeight="1">
      <c r="A662" s="170"/>
      <c r="B662" s="171"/>
      <c r="C662" s="167"/>
      <c r="D662" s="179"/>
      <c r="E662" s="172"/>
      <c r="F662" s="172"/>
      <c r="G662" s="172"/>
    </row>
    <row r="663" ht="18.75" customHeight="1">
      <c r="A663" s="170"/>
      <c r="B663" s="171"/>
      <c r="C663" s="167"/>
      <c r="D663" s="179"/>
      <c r="E663" s="172"/>
      <c r="F663" s="172"/>
      <c r="G663" s="172"/>
    </row>
    <row r="664" ht="18.75" customHeight="1">
      <c r="A664" s="170"/>
      <c r="B664" s="171"/>
      <c r="C664" s="167"/>
      <c r="D664" s="179"/>
      <c r="E664" s="172"/>
      <c r="F664" s="172"/>
      <c r="G664" s="172"/>
    </row>
    <row r="665" ht="18.75" customHeight="1">
      <c r="A665" s="170"/>
      <c r="B665" s="171"/>
      <c r="C665" s="167"/>
      <c r="D665" s="179"/>
      <c r="E665" s="172"/>
      <c r="F665" s="172"/>
      <c r="G665" s="172"/>
    </row>
    <row r="666" ht="18.75" customHeight="1">
      <c r="A666" s="170"/>
      <c r="B666" s="171"/>
      <c r="C666" s="167"/>
      <c r="D666" s="179"/>
      <c r="E666" s="172"/>
      <c r="F666" s="172"/>
      <c r="G666" s="172"/>
    </row>
    <row r="667" ht="18.75" customHeight="1">
      <c r="A667" s="170"/>
      <c r="B667" s="171"/>
      <c r="C667" s="167"/>
      <c r="D667" s="179"/>
      <c r="E667" s="172"/>
      <c r="F667" s="172"/>
      <c r="G667" s="172"/>
    </row>
    <row r="668" ht="18.75" customHeight="1">
      <c r="A668" s="170"/>
      <c r="B668" s="171"/>
      <c r="C668" s="167"/>
      <c r="D668" s="179"/>
      <c r="E668" s="172"/>
      <c r="F668" s="172"/>
      <c r="G668" s="172"/>
    </row>
    <row r="669" ht="18.75" customHeight="1">
      <c r="A669" s="170"/>
      <c r="B669" s="171"/>
      <c r="C669" s="167"/>
      <c r="D669" s="179"/>
      <c r="E669" s="172"/>
      <c r="F669" s="172"/>
      <c r="G669" s="172"/>
    </row>
    <row r="670" ht="18.75" customHeight="1">
      <c r="A670" s="170"/>
      <c r="B670" s="171"/>
      <c r="C670" s="167"/>
      <c r="D670" s="179"/>
      <c r="E670" s="172"/>
      <c r="F670" s="172"/>
      <c r="G670" s="172"/>
    </row>
    <row r="671" ht="18.75" customHeight="1">
      <c r="A671" s="170"/>
      <c r="B671" s="171"/>
      <c r="C671" s="167"/>
      <c r="D671" s="179"/>
      <c r="E671" s="172"/>
      <c r="F671" s="172"/>
      <c r="G671" s="172"/>
    </row>
    <row r="672" ht="18.75" customHeight="1">
      <c r="A672" s="170"/>
      <c r="B672" s="171"/>
      <c r="C672" s="167"/>
      <c r="D672" s="179"/>
      <c r="E672" s="173"/>
      <c r="F672" s="173"/>
      <c r="G672" s="173"/>
    </row>
    <row r="673" ht="18.75" customHeight="1">
      <c r="A673" s="170"/>
      <c r="B673" s="174"/>
      <c r="C673" s="167"/>
      <c r="D673" s="179"/>
      <c r="E673" s="173"/>
      <c r="F673" s="172"/>
      <c r="G673" s="172"/>
    </row>
    <row r="674" ht="18.75" customHeight="1">
      <c r="A674" s="170"/>
      <c r="B674" s="171"/>
      <c r="C674" s="167"/>
      <c r="D674" s="179"/>
      <c r="E674" s="172"/>
      <c r="F674" s="172"/>
      <c r="G674" s="172"/>
    </row>
    <row r="675" ht="18.75" customHeight="1">
      <c r="A675" s="170"/>
      <c r="B675" s="171"/>
      <c r="C675" s="167"/>
      <c r="D675" s="179"/>
      <c r="E675" s="172"/>
      <c r="F675" s="172"/>
      <c r="G675" s="172"/>
    </row>
    <row r="676" ht="18.75" customHeight="1">
      <c r="A676" s="170"/>
      <c r="B676" s="171"/>
      <c r="C676" s="167"/>
      <c r="D676" s="179"/>
      <c r="E676" s="172"/>
      <c r="F676" s="172"/>
      <c r="G676" s="172"/>
    </row>
    <row r="677" ht="18.75" customHeight="1">
      <c r="A677" s="170"/>
      <c r="B677" s="171"/>
      <c r="C677" s="167"/>
      <c r="D677" s="179"/>
      <c r="E677" s="172"/>
      <c r="F677" s="172"/>
      <c r="G677" s="172"/>
    </row>
    <row r="678" ht="18.75" customHeight="1">
      <c r="A678" s="170"/>
      <c r="B678" s="171"/>
      <c r="C678" s="167"/>
      <c r="D678" s="179"/>
      <c r="E678" s="172"/>
      <c r="F678" s="172"/>
      <c r="G678" s="172"/>
    </row>
    <row r="679" ht="18.75" customHeight="1">
      <c r="A679" s="170"/>
      <c r="B679" s="171"/>
      <c r="C679" s="167"/>
      <c r="D679" s="179"/>
      <c r="E679" s="172"/>
      <c r="F679" s="172"/>
      <c r="G679" s="172"/>
    </row>
    <row r="680" ht="18.75" customHeight="1">
      <c r="A680" s="170"/>
      <c r="B680" s="171"/>
      <c r="C680" s="167"/>
      <c r="D680" s="179"/>
      <c r="E680" s="172"/>
      <c r="F680" s="172"/>
      <c r="G680" s="172"/>
    </row>
    <row r="681" ht="18.75" customHeight="1">
      <c r="A681" s="176"/>
      <c r="B681" s="177"/>
      <c r="C681" s="167"/>
      <c r="D681" s="179"/>
      <c r="E681" s="180"/>
      <c r="F681" s="180"/>
      <c r="G681" s="180"/>
    </row>
    <row r="682" ht="18.75" customHeight="1">
      <c r="A682" s="161" t="s">
        <v>58</v>
      </c>
      <c r="B682" s="162"/>
      <c r="C682" s="163" t="s">
        <v>59</v>
      </c>
      <c r="D682" s="190" t="s">
        <v>118</v>
      </c>
      <c r="E682" s="191" t="s">
        <v>61</v>
      </c>
      <c r="F682" s="192" t="s">
        <v>119</v>
      </c>
      <c r="G682" s="192" t="s">
        <v>120</v>
      </c>
    </row>
    <row r="683" ht="18.75" customHeight="1">
      <c r="A683" s="166"/>
      <c r="B683" s="187"/>
      <c r="C683" s="188"/>
      <c r="D683" s="179"/>
      <c r="E683" s="169" t="s">
        <v>83</v>
      </c>
      <c r="F683" s="166"/>
      <c r="G683" s="166"/>
    </row>
    <row r="684" ht="18.75" customHeight="1">
      <c r="A684" s="170"/>
      <c r="B684" s="171"/>
      <c r="C684" s="188"/>
      <c r="D684" s="179"/>
      <c r="E684" s="172"/>
      <c r="F684" s="172"/>
      <c r="G684" s="172"/>
    </row>
    <row r="685" ht="18.75" customHeight="1">
      <c r="A685" s="170"/>
      <c r="B685" s="171"/>
      <c r="C685" s="188"/>
      <c r="D685" s="179"/>
      <c r="E685" s="172"/>
      <c r="F685" s="172"/>
      <c r="G685" s="172"/>
    </row>
    <row r="686" ht="18.75" customHeight="1">
      <c r="A686" s="170"/>
      <c r="B686" s="171"/>
      <c r="C686" s="188"/>
      <c r="D686" s="179"/>
      <c r="E686" s="172"/>
      <c r="F686" s="172"/>
      <c r="G686" s="172"/>
    </row>
    <row r="687" ht="18.75" customHeight="1">
      <c r="A687" s="170"/>
      <c r="B687" s="171"/>
      <c r="C687" s="188"/>
      <c r="D687" s="179"/>
      <c r="E687" s="172"/>
      <c r="F687" s="172"/>
      <c r="G687" s="172"/>
    </row>
    <row r="688" ht="18.75" customHeight="1">
      <c r="A688" s="170"/>
      <c r="B688" s="171"/>
      <c r="C688" s="188"/>
      <c r="D688" s="179"/>
      <c r="E688" s="172"/>
      <c r="F688" s="172"/>
      <c r="G688" s="172"/>
    </row>
    <row r="689" ht="18.75" customHeight="1">
      <c r="A689" s="170"/>
      <c r="B689" s="171"/>
      <c r="C689" s="188"/>
      <c r="D689" s="179"/>
      <c r="E689" s="172"/>
      <c r="F689" s="172"/>
      <c r="G689" s="172"/>
    </row>
    <row r="690" ht="18.75" customHeight="1">
      <c r="A690" s="170"/>
      <c r="B690" s="171"/>
      <c r="C690" s="188"/>
      <c r="D690" s="179"/>
      <c r="E690" s="172"/>
      <c r="F690" s="172"/>
      <c r="G690" s="172"/>
    </row>
    <row r="691" ht="18.75" customHeight="1">
      <c r="A691" s="170"/>
      <c r="B691" s="171"/>
      <c r="C691" s="188"/>
      <c r="D691" s="179"/>
      <c r="E691" s="172"/>
      <c r="F691" s="172"/>
      <c r="G691" s="172"/>
    </row>
    <row r="692" ht="18.75" customHeight="1">
      <c r="A692" s="170"/>
      <c r="B692" s="171"/>
      <c r="C692" s="188"/>
      <c r="D692" s="179"/>
      <c r="E692" s="172"/>
      <c r="F692" s="172"/>
      <c r="G692" s="172"/>
    </row>
    <row r="693" ht="18.75" customHeight="1">
      <c r="A693" s="170"/>
      <c r="B693" s="171"/>
      <c r="C693" s="188"/>
      <c r="D693" s="179"/>
      <c r="E693" s="172"/>
      <c r="F693" s="172"/>
      <c r="G693" s="172"/>
    </row>
    <row r="694" ht="18.75" customHeight="1">
      <c r="A694" s="170"/>
      <c r="B694" s="171"/>
      <c r="C694" s="188"/>
      <c r="D694" s="179"/>
      <c r="E694" s="172"/>
      <c r="F694" s="172"/>
      <c r="G694" s="172"/>
    </row>
    <row r="695" ht="18.75" customHeight="1">
      <c r="A695" s="170"/>
      <c r="B695" s="171"/>
      <c r="C695" s="188"/>
      <c r="D695" s="179"/>
      <c r="E695" s="173"/>
      <c r="F695" s="173"/>
      <c r="G695" s="173"/>
    </row>
    <row r="696" ht="18.75" customHeight="1">
      <c r="A696" s="170"/>
      <c r="B696" s="174"/>
      <c r="C696" s="188"/>
      <c r="D696" s="179"/>
      <c r="E696" s="173"/>
      <c r="F696" s="172"/>
      <c r="G696" s="172"/>
    </row>
    <row r="697" ht="18.75" customHeight="1">
      <c r="A697" s="170"/>
      <c r="B697" s="171"/>
      <c r="C697" s="188"/>
      <c r="D697" s="179"/>
      <c r="E697" s="172"/>
      <c r="F697" s="172"/>
      <c r="G697" s="172"/>
    </row>
    <row r="698" ht="18.75" customHeight="1">
      <c r="A698" s="170"/>
      <c r="B698" s="171"/>
      <c r="C698" s="188"/>
      <c r="D698" s="179"/>
      <c r="E698" s="172"/>
      <c r="F698" s="172"/>
      <c r="G698" s="172"/>
    </row>
    <row r="699" ht="18.75" customHeight="1">
      <c r="A699" s="170"/>
      <c r="B699" s="171"/>
      <c r="C699" s="188"/>
      <c r="D699" s="179"/>
      <c r="E699" s="172"/>
      <c r="F699" s="172"/>
      <c r="G699" s="172"/>
    </row>
    <row r="700" ht="18.75" customHeight="1">
      <c r="A700" s="170"/>
      <c r="B700" s="171"/>
      <c r="C700" s="188"/>
      <c r="D700" s="179"/>
      <c r="E700" s="172"/>
      <c r="F700" s="172"/>
      <c r="G700" s="172"/>
    </row>
    <row r="701" ht="18.75" customHeight="1">
      <c r="A701" s="170"/>
      <c r="B701" s="171"/>
      <c r="C701" s="188"/>
      <c r="D701" s="179"/>
      <c r="E701" s="172"/>
      <c r="F701" s="172"/>
      <c r="G701" s="172"/>
    </row>
    <row r="702" ht="18.75" customHeight="1">
      <c r="A702" s="170"/>
      <c r="B702" s="171"/>
      <c r="C702" s="188"/>
      <c r="D702" s="179"/>
      <c r="E702" s="172"/>
      <c r="F702" s="172"/>
      <c r="G702" s="172"/>
    </row>
    <row r="703" ht="18.75" customHeight="1">
      <c r="A703" s="170"/>
      <c r="B703" s="171"/>
      <c r="C703" s="188"/>
      <c r="D703" s="179"/>
      <c r="E703" s="172"/>
      <c r="F703" s="172"/>
      <c r="G703" s="172"/>
    </row>
    <row r="704" ht="18.75" customHeight="1">
      <c r="A704" s="170"/>
      <c r="B704" s="171"/>
      <c r="C704" s="188"/>
      <c r="D704" s="179"/>
      <c r="E704" s="172"/>
      <c r="F704" s="172"/>
      <c r="G704" s="172"/>
    </row>
    <row r="705" ht="18.75" customHeight="1">
      <c r="A705" s="170"/>
      <c r="B705" s="171"/>
      <c r="C705" s="188"/>
      <c r="D705" s="179"/>
      <c r="E705" s="172"/>
      <c r="F705" s="172"/>
      <c r="G705" s="172"/>
    </row>
    <row r="706" ht="18.75" customHeight="1">
      <c r="A706" s="170"/>
      <c r="B706" s="171"/>
      <c r="C706" s="188"/>
      <c r="D706" s="179"/>
      <c r="E706" s="172"/>
      <c r="F706" s="172"/>
      <c r="G706" s="172"/>
    </row>
    <row r="707" ht="18.75" customHeight="1">
      <c r="A707" s="170"/>
      <c r="B707" s="171"/>
      <c r="C707" s="188"/>
      <c r="D707" s="179"/>
      <c r="E707" s="172"/>
      <c r="F707" s="172"/>
      <c r="G707" s="172"/>
    </row>
    <row r="708" ht="18.75" customHeight="1">
      <c r="A708" s="170"/>
      <c r="B708" s="171"/>
      <c r="C708" s="188"/>
      <c r="D708" s="179"/>
      <c r="E708" s="172"/>
      <c r="F708" s="172"/>
      <c r="G708" s="172"/>
    </row>
    <row r="709" ht="18.75" customHeight="1">
      <c r="A709" s="170"/>
      <c r="B709" s="171"/>
      <c r="C709" s="188"/>
      <c r="D709" s="179"/>
      <c r="E709" s="172"/>
      <c r="F709" s="172"/>
      <c r="G709" s="172"/>
    </row>
    <row r="710" ht="18.75" customHeight="1">
      <c r="A710" s="170"/>
      <c r="B710" s="171"/>
      <c r="C710" s="188"/>
      <c r="D710" s="179"/>
      <c r="E710" s="172"/>
      <c r="F710" s="172"/>
      <c r="G710" s="172"/>
    </row>
    <row r="711" ht="18.75" customHeight="1">
      <c r="A711" s="170"/>
      <c r="B711" s="171"/>
      <c r="C711" s="188"/>
      <c r="D711" s="179"/>
      <c r="E711" s="172"/>
      <c r="F711" s="172"/>
      <c r="G711" s="172"/>
    </row>
    <row r="712" ht="18.75" customHeight="1">
      <c r="A712" s="170"/>
      <c r="B712" s="171"/>
      <c r="C712" s="188"/>
      <c r="D712" s="179"/>
      <c r="E712" s="172"/>
      <c r="F712" s="172"/>
      <c r="G712" s="172"/>
    </row>
    <row r="713" ht="18.75" customHeight="1">
      <c r="A713" s="170"/>
      <c r="B713" s="171"/>
      <c r="C713" s="188"/>
      <c r="D713" s="179"/>
      <c r="E713" s="172"/>
      <c r="F713" s="172"/>
      <c r="G713" s="172"/>
    </row>
    <row r="714" ht="18.75" customHeight="1">
      <c r="A714" s="170"/>
      <c r="B714" s="171"/>
      <c r="C714" s="188"/>
      <c r="D714" s="179"/>
      <c r="E714" s="172"/>
      <c r="F714" s="172"/>
      <c r="G714" s="172"/>
    </row>
    <row r="715" ht="18.75" customHeight="1">
      <c r="A715" s="170"/>
      <c r="B715" s="171"/>
      <c r="C715" s="188"/>
      <c r="D715" s="179"/>
      <c r="E715" s="172"/>
      <c r="F715" s="172"/>
      <c r="G715" s="172"/>
    </row>
    <row r="716" ht="18.75" customHeight="1">
      <c r="A716" s="170"/>
      <c r="B716" s="171"/>
      <c r="C716" s="188"/>
      <c r="D716" s="179"/>
      <c r="E716" s="172"/>
      <c r="F716" s="172"/>
      <c r="G716" s="172"/>
    </row>
    <row r="717" ht="18.75" customHeight="1">
      <c r="A717" s="170"/>
      <c r="B717" s="171"/>
      <c r="C717" s="188"/>
      <c r="D717" s="179"/>
      <c r="E717" s="172"/>
      <c r="F717" s="172"/>
      <c r="G717" s="172"/>
    </row>
    <row r="718" ht="18.75" customHeight="1">
      <c r="A718" s="170"/>
      <c r="B718" s="171"/>
      <c r="C718" s="188"/>
      <c r="D718" s="179"/>
      <c r="E718" s="172"/>
      <c r="F718" s="172"/>
      <c r="G718" s="172"/>
    </row>
    <row r="719" ht="18.75" customHeight="1">
      <c r="A719" s="170"/>
      <c r="B719" s="171"/>
      <c r="C719" s="188"/>
      <c r="D719" s="179"/>
      <c r="E719" s="172"/>
      <c r="F719" s="172"/>
      <c r="G719" s="172"/>
    </row>
    <row r="720" ht="18.75" customHeight="1">
      <c r="A720" s="170"/>
      <c r="B720" s="171"/>
      <c r="C720" s="188"/>
      <c r="D720" s="179"/>
      <c r="E720" s="172"/>
      <c r="F720" s="172"/>
      <c r="G720" s="172"/>
    </row>
    <row r="721" ht="18.75" customHeight="1">
      <c r="A721" s="170"/>
      <c r="B721" s="171"/>
      <c r="C721" s="188"/>
      <c r="D721" s="179"/>
      <c r="E721" s="172"/>
      <c r="F721" s="172"/>
      <c r="G721" s="172"/>
    </row>
    <row r="722" ht="18.75" customHeight="1">
      <c r="A722" s="170"/>
      <c r="B722" s="171"/>
      <c r="C722" s="188"/>
      <c r="D722" s="179"/>
      <c r="E722" s="172"/>
      <c r="F722" s="172"/>
      <c r="G722" s="172"/>
    </row>
    <row r="723" ht="18.75" customHeight="1">
      <c r="A723" s="170"/>
      <c r="B723" s="171"/>
      <c r="C723" s="188"/>
      <c r="D723" s="179"/>
      <c r="E723" s="172"/>
      <c r="F723" s="172"/>
      <c r="G723" s="172"/>
    </row>
    <row r="724" ht="18.75" customHeight="1">
      <c r="A724" s="170"/>
      <c r="B724" s="171"/>
      <c r="C724" s="188"/>
      <c r="D724" s="179"/>
      <c r="E724" s="172"/>
      <c r="F724" s="172"/>
      <c r="G724" s="172"/>
    </row>
    <row r="725" ht="18.75" customHeight="1">
      <c r="A725" s="170"/>
      <c r="B725" s="171"/>
      <c r="C725" s="188"/>
      <c r="D725" s="179"/>
      <c r="E725" s="172"/>
      <c r="F725" s="172"/>
      <c r="G725" s="172"/>
    </row>
    <row r="726" ht="18.75" customHeight="1">
      <c r="A726" s="170"/>
      <c r="B726" s="171"/>
      <c r="C726" s="188"/>
      <c r="D726" s="179"/>
      <c r="E726" s="172"/>
      <c r="F726" s="172"/>
      <c r="G726" s="172"/>
    </row>
    <row r="727" ht="18.75" customHeight="1">
      <c r="A727" s="170"/>
      <c r="B727" s="171"/>
      <c r="C727" s="188"/>
      <c r="D727" s="179"/>
      <c r="E727" s="172"/>
      <c r="F727" s="172"/>
      <c r="G727" s="172"/>
    </row>
    <row r="728" ht="18.75" customHeight="1">
      <c r="A728" s="170"/>
      <c r="B728" s="171"/>
      <c r="C728" s="188"/>
      <c r="D728" s="179"/>
      <c r="E728" s="172"/>
      <c r="F728" s="172"/>
      <c r="G728" s="172"/>
    </row>
    <row r="729" ht="18.75" customHeight="1">
      <c r="A729" s="170"/>
      <c r="B729" s="171"/>
      <c r="C729" s="188"/>
      <c r="D729" s="179"/>
      <c r="E729" s="172"/>
      <c r="F729" s="172"/>
      <c r="G729" s="172"/>
    </row>
    <row r="730" ht="18.75" customHeight="1">
      <c r="A730" s="170"/>
      <c r="B730" s="171"/>
      <c r="C730" s="188"/>
      <c r="D730" s="179"/>
      <c r="E730" s="172"/>
      <c r="F730" s="172"/>
      <c r="G730" s="172"/>
    </row>
    <row r="731" ht="18.75" customHeight="1">
      <c r="A731" s="170"/>
      <c r="B731" s="171"/>
      <c r="C731" s="188"/>
      <c r="D731" s="179"/>
      <c r="E731" s="172"/>
      <c r="F731" s="172"/>
      <c r="G731" s="172"/>
    </row>
    <row r="732" ht="18.75" customHeight="1">
      <c r="A732" s="170"/>
      <c r="B732" s="171"/>
      <c r="C732" s="188"/>
      <c r="D732" s="179"/>
      <c r="E732" s="172"/>
      <c r="F732" s="172"/>
      <c r="G732" s="172"/>
    </row>
    <row r="733" ht="18.75" customHeight="1">
      <c r="A733" s="170"/>
      <c r="B733" s="171"/>
      <c r="C733" s="188"/>
      <c r="D733" s="179"/>
      <c r="E733" s="172"/>
      <c r="F733" s="172"/>
      <c r="G733" s="172"/>
    </row>
    <row r="734" ht="18.75" customHeight="1">
      <c r="A734" s="170"/>
      <c r="B734" s="171"/>
      <c r="C734" s="188"/>
      <c r="D734" s="179"/>
      <c r="E734" s="172"/>
      <c r="F734" s="172"/>
      <c r="G734" s="172"/>
    </row>
    <row r="735" ht="18.75" customHeight="1">
      <c r="A735" s="170"/>
      <c r="B735" s="171"/>
      <c r="C735" s="188"/>
      <c r="D735" s="179"/>
      <c r="E735" s="172"/>
      <c r="F735" s="172"/>
      <c r="G735" s="172"/>
    </row>
    <row r="736" ht="18.75" customHeight="1">
      <c r="A736" s="170"/>
      <c r="B736" s="171"/>
      <c r="C736" s="188"/>
      <c r="D736" s="179"/>
      <c r="E736" s="172"/>
      <c r="F736" s="172"/>
      <c r="G736" s="172"/>
    </row>
    <row r="737" ht="18.75" customHeight="1">
      <c r="A737" s="170"/>
      <c r="B737" s="171"/>
      <c r="C737" s="188"/>
      <c r="D737" s="179"/>
      <c r="E737" s="172"/>
      <c r="F737" s="172"/>
      <c r="G737" s="172"/>
    </row>
    <row r="738" ht="18.75" customHeight="1">
      <c r="A738" s="170"/>
      <c r="B738" s="171"/>
      <c r="C738" s="188"/>
      <c r="D738" s="179"/>
      <c r="E738" s="172"/>
      <c r="F738" s="172"/>
      <c r="G738" s="172"/>
    </row>
    <row r="739" ht="18.75" customHeight="1">
      <c r="A739" s="170"/>
      <c r="B739" s="171"/>
      <c r="C739" s="188"/>
      <c r="D739" s="179"/>
      <c r="E739" s="172"/>
      <c r="F739" s="172"/>
      <c r="G739" s="172"/>
    </row>
    <row r="740" ht="18.75" customHeight="1">
      <c r="A740" s="170"/>
      <c r="B740" s="171"/>
      <c r="C740" s="188"/>
      <c r="D740" s="179"/>
      <c r="E740" s="172"/>
      <c r="F740" s="172"/>
      <c r="G740" s="172"/>
    </row>
    <row r="741" ht="18.75" customHeight="1">
      <c r="A741" s="170"/>
      <c r="B741" s="171"/>
      <c r="C741" s="188"/>
      <c r="D741" s="179"/>
      <c r="E741" s="172"/>
      <c r="F741" s="172"/>
      <c r="G741" s="172"/>
    </row>
    <row r="742" ht="18.75" customHeight="1">
      <c r="A742" s="170"/>
      <c r="B742" s="171"/>
      <c r="C742" s="188"/>
      <c r="D742" s="179"/>
      <c r="E742" s="172"/>
      <c r="F742" s="172"/>
      <c r="G742" s="172"/>
    </row>
    <row r="743" ht="18.75" customHeight="1">
      <c r="A743" s="170"/>
      <c r="B743" s="171"/>
      <c r="C743" s="188"/>
      <c r="D743" s="179"/>
      <c r="E743" s="172"/>
      <c r="F743" s="172"/>
      <c r="G743" s="172"/>
    </row>
    <row r="744" ht="18.75" customHeight="1">
      <c r="A744" s="170"/>
      <c r="B744" s="171"/>
      <c r="C744" s="188"/>
      <c r="D744" s="179"/>
      <c r="E744" s="172"/>
      <c r="F744" s="172"/>
      <c r="G744" s="172"/>
    </row>
    <row r="745" ht="18.75" customHeight="1">
      <c r="A745" s="170"/>
      <c r="B745" s="171"/>
      <c r="C745" s="188"/>
      <c r="D745" s="179"/>
      <c r="E745" s="172"/>
      <c r="F745" s="172"/>
      <c r="G745" s="172"/>
    </row>
    <row r="746" ht="18.75" customHeight="1">
      <c r="A746" s="170"/>
      <c r="B746" s="171"/>
      <c r="C746" s="188"/>
      <c r="D746" s="179"/>
      <c r="E746" s="172"/>
      <c r="F746" s="172"/>
      <c r="G746" s="172"/>
    </row>
    <row r="747" ht="18.75" customHeight="1">
      <c r="A747" s="170"/>
      <c r="B747" s="171"/>
      <c r="C747" s="188"/>
      <c r="D747" s="179"/>
      <c r="E747" s="172"/>
      <c r="F747" s="172"/>
      <c r="G747" s="172"/>
    </row>
    <row r="748" ht="18.75" customHeight="1">
      <c r="A748" s="170"/>
      <c r="B748" s="171"/>
      <c r="C748" s="188"/>
      <c r="D748" s="179"/>
      <c r="E748" s="172"/>
      <c r="F748" s="172"/>
      <c r="G748" s="172"/>
    </row>
    <row r="749" ht="18.75" customHeight="1">
      <c r="A749" s="170"/>
      <c r="B749" s="171"/>
      <c r="C749" s="188"/>
      <c r="D749" s="179"/>
      <c r="E749" s="172"/>
      <c r="F749" s="172"/>
      <c r="G749" s="172"/>
    </row>
    <row r="750" ht="18.75" customHeight="1">
      <c r="A750" s="170"/>
      <c r="B750" s="171"/>
      <c r="C750" s="188"/>
      <c r="D750" s="179"/>
      <c r="E750" s="172"/>
      <c r="F750" s="172"/>
      <c r="G750" s="172"/>
    </row>
    <row r="751" ht="18.75" customHeight="1">
      <c r="A751" s="170"/>
      <c r="B751" s="171"/>
      <c r="C751" s="188"/>
      <c r="D751" s="179"/>
      <c r="E751" s="172"/>
      <c r="F751" s="172"/>
      <c r="G751" s="172"/>
    </row>
    <row r="752" ht="18.75" customHeight="1">
      <c r="A752" s="170"/>
      <c r="B752" s="171"/>
      <c r="C752" s="188"/>
      <c r="D752" s="179"/>
      <c r="E752" s="172"/>
      <c r="F752" s="172"/>
      <c r="G752" s="172"/>
    </row>
    <row r="753" ht="18.75" customHeight="1">
      <c r="A753" s="170"/>
      <c r="B753" s="171"/>
      <c r="C753" s="188"/>
      <c r="D753" s="179"/>
      <c r="E753" s="172"/>
      <c r="F753" s="172"/>
      <c r="G753" s="172"/>
    </row>
    <row r="754" ht="18.75" customHeight="1">
      <c r="A754" s="170"/>
      <c r="B754" s="171"/>
      <c r="C754" s="188"/>
      <c r="D754" s="179"/>
      <c r="E754" s="172"/>
      <c r="F754" s="172"/>
      <c r="G754" s="172"/>
    </row>
    <row r="755" ht="18.75" customHeight="1">
      <c r="A755" s="170"/>
      <c r="B755" s="171"/>
      <c r="C755" s="188"/>
      <c r="D755" s="179"/>
      <c r="E755" s="172"/>
      <c r="F755" s="172"/>
      <c r="G755" s="172"/>
    </row>
    <row r="756" ht="18.75" customHeight="1">
      <c r="A756" s="170"/>
      <c r="B756" s="171"/>
      <c r="C756" s="188"/>
      <c r="D756" s="179"/>
      <c r="E756" s="172"/>
      <c r="F756" s="172"/>
      <c r="G756" s="172"/>
    </row>
    <row r="757" ht="18.75" customHeight="1">
      <c r="A757" s="170"/>
      <c r="B757" s="171"/>
      <c r="C757" s="188"/>
      <c r="D757" s="179"/>
      <c r="E757" s="172"/>
      <c r="F757" s="172"/>
      <c r="G757" s="172"/>
    </row>
    <row r="758" ht="18.75" customHeight="1">
      <c r="A758" s="170"/>
      <c r="B758" s="171"/>
      <c r="C758" s="188"/>
      <c r="D758" s="179"/>
      <c r="E758" s="172"/>
      <c r="F758" s="172"/>
      <c r="G758" s="172"/>
    </row>
    <row r="759" ht="18.75" customHeight="1">
      <c r="A759" s="170"/>
      <c r="B759" s="171"/>
      <c r="C759" s="188"/>
      <c r="D759" s="179"/>
      <c r="E759" s="172"/>
      <c r="F759" s="172"/>
      <c r="G759" s="172"/>
    </row>
    <row r="760" ht="18.75" customHeight="1">
      <c r="A760" s="170"/>
      <c r="B760" s="171"/>
      <c r="C760" s="188"/>
      <c r="D760" s="179"/>
      <c r="E760" s="172"/>
      <c r="F760" s="172"/>
      <c r="G760" s="172"/>
    </row>
    <row r="761" ht="18.75" customHeight="1">
      <c r="A761" s="170"/>
      <c r="B761" s="171"/>
      <c r="C761" s="188"/>
      <c r="D761" s="179"/>
      <c r="E761" s="172"/>
      <c r="F761" s="172"/>
      <c r="G761" s="172"/>
    </row>
    <row r="762" ht="18.75" customHeight="1">
      <c r="A762" s="170"/>
      <c r="B762" s="171"/>
      <c r="C762" s="188"/>
      <c r="D762" s="179"/>
      <c r="E762" s="172"/>
      <c r="F762" s="172"/>
      <c r="G762" s="172"/>
    </row>
    <row r="763" ht="18.75" customHeight="1">
      <c r="A763" s="170"/>
      <c r="B763" s="171"/>
      <c r="C763" s="188"/>
      <c r="D763" s="179"/>
      <c r="E763" s="172"/>
      <c r="F763" s="172"/>
      <c r="G763" s="172"/>
    </row>
    <row r="764" ht="18.75" customHeight="1">
      <c r="A764" s="170"/>
      <c r="B764" s="171"/>
      <c r="C764" s="188"/>
      <c r="D764" s="179"/>
      <c r="E764" s="172"/>
      <c r="F764" s="172"/>
      <c r="G764" s="172"/>
    </row>
    <row r="765" ht="18.75" customHeight="1">
      <c r="A765" s="170"/>
      <c r="B765" s="171"/>
      <c r="C765" s="188"/>
      <c r="D765" s="179"/>
      <c r="E765" s="172"/>
      <c r="F765" s="172"/>
      <c r="G765" s="172"/>
    </row>
    <row r="766" ht="18.75" customHeight="1">
      <c r="A766" s="170"/>
      <c r="B766" s="171"/>
      <c r="C766" s="188"/>
      <c r="D766" s="179"/>
      <c r="E766" s="172"/>
      <c r="F766" s="172"/>
      <c r="G766" s="172"/>
    </row>
    <row r="767" ht="18.75" customHeight="1">
      <c r="A767" s="170"/>
      <c r="B767" s="171"/>
      <c r="C767" s="188"/>
      <c r="D767" s="179"/>
      <c r="E767" s="172"/>
      <c r="F767" s="172"/>
      <c r="G767" s="172"/>
    </row>
    <row r="768" ht="18.75" customHeight="1">
      <c r="A768" s="170"/>
      <c r="B768" s="171"/>
      <c r="C768" s="188"/>
      <c r="D768" s="179"/>
      <c r="E768" s="172"/>
      <c r="F768" s="172"/>
      <c r="G768" s="172"/>
    </row>
    <row r="769" ht="18.75" customHeight="1">
      <c r="A769" s="170"/>
      <c r="B769" s="171"/>
      <c r="C769" s="188"/>
      <c r="D769" s="179"/>
      <c r="E769" s="172"/>
      <c r="F769" s="172"/>
      <c r="G769" s="172"/>
    </row>
    <row r="770" ht="18.75" customHeight="1">
      <c r="A770" s="170"/>
      <c r="B770" s="171"/>
      <c r="C770" s="188"/>
      <c r="D770" s="179"/>
      <c r="E770" s="172"/>
      <c r="F770" s="172"/>
      <c r="G770" s="172"/>
    </row>
    <row r="771" ht="18.75" customHeight="1">
      <c r="A771" s="170"/>
      <c r="B771" s="171"/>
      <c r="C771" s="188"/>
      <c r="D771" s="179"/>
      <c r="E771" s="172"/>
      <c r="F771" s="172"/>
      <c r="G771" s="172"/>
    </row>
    <row r="772" ht="18.75" customHeight="1">
      <c r="A772" s="170"/>
      <c r="B772" s="171"/>
      <c r="C772" s="188"/>
      <c r="D772" s="179"/>
      <c r="E772" s="172"/>
      <c r="F772" s="172"/>
      <c r="G772" s="172"/>
    </row>
    <row r="773" ht="18.75" customHeight="1">
      <c r="A773" s="170"/>
      <c r="B773" s="171"/>
      <c r="C773" s="188"/>
      <c r="D773" s="179"/>
      <c r="E773" s="172"/>
      <c r="F773" s="172"/>
      <c r="G773" s="172"/>
    </row>
    <row r="774" ht="18.75" customHeight="1">
      <c r="A774" s="170"/>
      <c r="B774" s="171"/>
      <c r="C774" s="188"/>
      <c r="D774" s="179"/>
      <c r="E774" s="172"/>
      <c r="F774" s="172"/>
      <c r="G774" s="172"/>
    </row>
    <row r="775" ht="18.75" customHeight="1">
      <c r="A775" s="170"/>
      <c r="B775" s="171"/>
      <c r="C775" s="188"/>
      <c r="D775" s="179"/>
      <c r="E775" s="172"/>
      <c r="F775" s="172"/>
      <c r="G775" s="172"/>
    </row>
    <row r="776" ht="18.75" customHeight="1">
      <c r="A776" s="170"/>
      <c r="B776" s="171"/>
      <c r="C776" s="188"/>
      <c r="D776" s="179"/>
      <c r="E776" s="172"/>
      <c r="F776" s="172"/>
      <c r="G776" s="172"/>
    </row>
    <row r="777" ht="18.75" customHeight="1">
      <c r="A777" s="170"/>
      <c r="B777" s="171"/>
      <c r="C777" s="188"/>
      <c r="D777" s="179"/>
      <c r="E777" s="172"/>
      <c r="F777" s="172"/>
      <c r="G777" s="172"/>
    </row>
    <row r="778" ht="18.75" customHeight="1">
      <c r="A778" s="170"/>
      <c r="B778" s="171"/>
      <c r="C778" s="188"/>
      <c r="D778" s="179"/>
      <c r="E778" s="172"/>
      <c r="F778" s="172"/>
      <c r="G778" s="172"/>
    </row>
    <row r="779" ht="18.75" customHeight="1">
      <c r="A779" s="170"/>
      <c r="B779" s="171"/>
      <c r="C779" s="188"/>
      <c r="D779" s="179"/>
      <c r="E779" s="172"/>
      <c r="F779" s="172"/>
      <c r="G779" s="172"/>
    </row>
    <row r="780" ht="18.75" customHeight="1">
      <c r="A780" s="170"/>
      <c r="B780" s="171"/>
      <c r="C780" s="188"/>
      <c r="D780" s="179"/>
      <c r="E780" s="172"/>
      <c r="F780" s="172"/>
      <c r="G780" s="172"/>
    </row>
    <row r="781" ht="18.75" customHeight="1">
      <c r="A781" s="170"/>
      <c r="B781" s="171"/>
      <c r="C781" s="188"/>
      <c r="D781" s="179"/>
      <c r="E781" s="172"/>
      <c r="F781" s="172"/>
      <c r="G781" s="172"/>
    </row>
    <row r="782" ht="18.75" customHeight="1">
      <c r="A782" s="170"/>
      <c r="B782" s="171"/>
      <c r="C782" s="188"/>
      <c r="D782" s="179"/>
      <c r="E782" s="172"/>
      <c r="F782" s="172"/>
      <c r="G782" s="172"/>
    </row>
    <row r="783" ht="18.75" customHeight="1">
      <c r="A783" s="176"/>
      <c r="B783" s="177"/>
      <c r="C783" s="188"/>
      <c r="D783" s="179"/>
      <c r="E783" s="180"/>
      <c r="F783" s="180"/>
      <c r="G783" s="180"/>
    </row>
    <row r="784" ht="18.75" customHeight="1">
      <c r="A784" s="181" t="s">
        <v>58</v>
      </c>
      <c r="B784" s="182"/>
      <c r="C784" s="183" t="s">
        <v>59</v>
      </c>
      <c r="D784" s="193" t="s">
        <v>121</v>
      </c>
      <c r="E784" s="185" t="s">
        <v>61</v>
      </c>
      <c r="F784" s="186" t="s">
        <v>122</v>
      </c>
      <c r="G784" s="186" t="s">
        <v>123</v>
      </c>
    </row>
    <row r="785" ht="18.75" customHeight="1">
      <c r="A785" s="166"/>
      <c r="B785" s="187"/>
      <c r="C785" s="188"/>
      <c r="D785" s="179"/>
      <c r="E785" s="169" t="s">
        <v>83</v>
      </c>
      <c r="F785" s="166"/>
      <c r="G785" s="166"/>
    </row>
    <row r="786" ht="18.75" customHeight="1">
      <c r="A786" s="170"/>
      <c r="B786" s="171"/>
      <c r="C786" s="188"/>
      <c r="D786" s="179"/>
      <c r="E786" s="172"/>
      <c r="F786" s="172"/>
      <c r="G786" s="172"/>
    </row>
    <row r="787" ht="18.75" customHeight="1">
      <c r="A787" s="170"/>
      <c r="B787" s="171"/>
      <c r="C787" s="188"/>
      <c r="D787" s="179"/>
      <c r="E787" s="172"/>
      <c r="F787" s="172"/>
      <c r="G787" s="172"/>
    </row>
    <row r="788" ht="18.75" customHeight="1">
      <c r="A788" s="170"/>
      <c r="B788" s="171"/>
      <c r="C788" s="188"/>
      <c r="D788" s="179"/>
      <c r="E788" s="172"/>
      <c r="F788" s="172"/>
      <c r="G788" s="172"/>
    </row>
    <row r="789" ht="18.75" customHeight="1">
      <c r="A789" s="170"/>
      <c r="B789" s="171"/>
      <c r="C789" s="188"/>
      <c r="D789" s="179"/>
      <c r="E789" s="172"/>
      <c r="F789" s="172"/>
      <c r="G789" s="172"/>
    </row>
    <row r="790" ht="18.75" customHeight="1">
      <c r="A790" s="170"/>
      <c r="B790" s="171"/>
      <c r="C790" s="188"/>
      <c r="D790" s="179"/>
      <c r="E790" s="172"/>
      <c r="F790" s="172"/>
      <c r="G790" s="172"/>
    </row>
    <row r="791" ht="18.75" customHeight="1">
      <c r="A791" s="170"/>
      <c r="B791" s="171"/>
      <c r="C791" s="188"/>
      <c r="D791" s="179"/>
      <c r="E791" s="172"/>
      <c r="F791" s="172"/>
      <c r="G791" s="172"/>
    </row>
    <row r="792" ht="18.75" customHeight="1">
      <c r="A792" s="170"/>
      <c r="B792" s="171"/>
      <c r="C792" s="188"/>
      <c r="D792" s="179"/>
      <c r="E792" s="172"/>
      <c r="F792" s="172"/>
      <c r="G792" s="172"/>
    </row>
    <row r="793" ht="18.75" customHeight="1">
      <c r="A793" s="170"/>
      <c r="B793" s="171"/>
      <c r="C793" s="188"/>
      <c r="D793" s="179"/>
      <c r="E793" s="172"/>
      <c r="F793" s="172"/>
      <c r="G793" s="172"/>
    </row>
    <row r="794" ht="18.75" customHeight="1">
      <c r="A794" s="170"/>
      <c r="B794" s="171"/>
      <c r="C794" s="188"/>
      <c r="D794" s="179"/>
      <c r="E794" s="172"/>
      <c r="F794" s="172"/>
      <c r="G794" s="172"/>
    </row>
    <row r="795" ht="18.75" customHeight="1">
      <c r="A795" s="170"/>
      <c r="B795" s="171"/>
      <c r="C795" s="188"/>
      <c r="D795" s="179"/>
      <c r="E795" s="172"/>
      <c r="F795" s="172"/>
      <c r="G795" s="172"/>
    </row>
    <row r="796" ht="18.75" customHeight="1">
      <c r="A796" s="170"/>
      <c r="B796" s="171"/>
      <c r="C796" s="188"/>
      <c r="D796" s="179"/>
      <c r="E796" s="172"/>
      <c r="F796" s="172"/>
      <c r="G796" s="172"/>
    </row>
    <row r="797" ht="18.75" customHeight="1">
      <c r="A797" s="170"/>
      <c r="B797" s="171"/>
      <c r="C797" s="188"/>
      <c r="D797" s="179"/>
      <c r="E797" s="172"/>
      <c r="F797" s="172"/>
      <c r="G797" s="172"/>
    </row>
    <row r="798" ht="18.75" customHeight="1">
      <c r="A798" s="170"/>
      <c r="B798" s="171"/>
      <c r="C798" s="188"/>
      <c r="D798" s="179"/>
      <c r="E798" s="172"/>
      <c r="F798" s="172"/>
      <c r="G798" s="172"/>
    </row>
    <row r="799" ht="18.75" customHeight="1">
      <c r="A799" s="170"/>
      <c r="B799" s="171"/>
      <c r="C799" s="188"/>
      <c r="D799" s="179"/>
      <c r="E799" s="172"/>
      <c r="F799" s="172"/>
      <c r="G799" s="172"/>
    </row>
    <row r="800" ht="18.75" customHeight="1">
      <c r="A800" s="170"/>
      <c r="B800" s="171"/>
      <c r="C800" s="188"/>
      <c r="D800" s="179"/>
      <c r="E800" s="172"/>
      <c r="F800" s="172"/>
      <c r="G800" s="172"/>
    </row>
    <row r="801" ht="18.75" customHeight="1">
      <c r="A801" s="170"/>
      <c r="B801" s="171"/>
      <c r="C801" s="188"/>
      <c r="D801" s="179"/>
      <c r="E801" s="172"/>
      <c r="F801" s="172"/>
      <c r="G801" s="172"/>
    </row>
    <row r="802" ht="18.75" customHeight="1">
      <c r="A802" s="170"/>
      <c r="B802" s="171"/>
      <c r="C802" s="188"/>
      <c r="D802" s="179"/>
      <c r="E802" s="172"/>
      <c r="F802" s="172"/>
      <c r="G802" s="172"/>
    </row>
    <row r="803" ht="18.75" customHeight="1">
      <c r="A803" s="170"/>
      <c r="B803" s="171"/>
      <c r="C803" s="188"/>
      <c r="D803" s="179"/>
      <c r="E803" s="172"/>
      <c r="F803" s="172"/>
      <c r="G803" s="172"/>
    </row>
    <row r="804" ht="18.75" customHeight="1">
      <c r="A804" s="170"/>
      <c r="B804" s="171"/>
      <c r="C804" s="188"/>
      <c r="D804" s="179"/>
      <c r="E804" s="172"/>
      <c r="F804" s="172"/>
      <c r="G804" s="172"/>
    </row>
    <row r="805" ht="18.75" customHeight="1">
      <c r="A805" s="170"/>
      <c r="B805" s="171"/>
      <c r="C805" s="188"/>
      <c r="D805" s="179"/>
      <c r="E805" s="172"/>
      <c r="F805" s="172"/>
      <c r="G805" s="172"/>
    </row>
    <row r="806" ht="18.75" customHeight="1">
      <c r="A806" s="170"/>
      <c r="B806" s="171"/>
      <c r="C806" s="188"/>
      <c r="D806" s="179"/>
      <c r="E806" s="172"/>
      <c r="F806" s="172"/>
      <c r="G806" s="172"/>
    </row>
    <row r="807" ht="18.75" customHeight="1">
      <c r="A807" s="170"/>
      <c r="B807" s="171"/>
      <c r="C807" s="188"/>
      <c r="D807" s="179"/>
      <c r="E807" s="172"/>
      <c r="F807" s="172"/>
      <c r="G807" s="172"/>
    </row>
    <row r="808" ht="18.75" customHeight="1">
      <c r="A808" s="170"/>
      <c r="B808" s="171"/>
      <c r="C808" s="188"/>
      <c r="D808" s="179"/>
      <c r="E808" s="172"/>
      <c r="F808" s="172"/>
      <c r="G808" s="172"/>
    </row>
    <row r="809" ht="18.75" customHeight="1">
      <c r="A809" s="170"/>
      <c r="B809" s="171"/>
      <c r="C809" s="188"/>
      <c r="D809" s="179"/>
      <c r="E809" s="172"/>
      <c r="F809" s="172"/>
      <c r="G809" s="172"/>
    </row>
    <row r="810" ht="18.75" customHeight="1">
      <c r="A810" s="170"/>
      <c r="B810" s="171"/>
      <c r="C810" s="188"/>
      <c r="D810" s="179"/>
      <c r="E810" s="172"/>
      <c r="F810" s="172"/>
      <c r="G810" s="172"/>
    </row>
    <row r="811" ht="18.75" customHeight="1">
      <c r="A811" s="170"/>
      <c r="B811" s="171"/>
      <c r="C811" s="188"/>
      <c r="D811" s="179"/>
      <c r="E811" s="172"/>
      <c r="F811" s="172"/>
      <c r="G811" s="172"/>
    </row>
    <row r="812" ht="18.75" customHeight="1">
      <c r="A812" s="170"/>
      <c r="B812" s="171"/>
      <c r="C812" s="188"/>
      <c r="D812" s="179"/>
      <c r="E812" s="172"/>
      <c r="F812" s="172"/>
      <c r="G812" s="172"/>
    </row>
    <row r="813" ht="18.75" customHeight="1">
      <c r="A813" s="170"/>
      <c r="B813" s="171"/>
      <c r="C813" s="188"/>
      <c r="D813" s="179"/>
      <c r="E813" s="172"/>
      <c r="F813" s="172"/>
      <c r="G813" s="172"/>
    </row>
    <row r="814" ht="18.75" customHeight="1">
      <c r="A814" s="170"/>
      <c r="B814" s="171"/>
      <c r="C814" s="188"/>
      <c r="D814" s="179"/>
      <c r="E814" s="172"/>
      <c r="F814" s="172"/>
      <c r="G814" s="172"/>
    </row>
    <row r="815" ht="18.75" customHeight="1">
      <c r="A815" s="170"/>
      <c r="B815" s="171"/>
      <c r="C815" s="188"/>
      <c r="D815" s="179"/>
      <c r="E815" s="172"/>
      <c r="F815" s="172"/>
      <c r="G815" s="172"/>
    </row>
    <row r="816" ht="18.75" customHeight="1">
      <c r="A816" s="170"/>
      <c r="B816" s="171"/>
      <c r="C816" s="188"/>
      <c r="D816" s="179"/>
      <c r="E816" s="172"/>
      <c r="F816" s="172"/>
      <c r="G816" s="172"/>
    </row>
    <row r="817" ht="18.75" customHeight="1">
      <c r="A817" s="170"/>
      <c r="B817" s="171"/>
      <c r="C817" s="188"/>
      <c r="D817" s="179"/>
      <c r="E817" s="172"/>
      <c r="F817" s="172"/>
      <c r="G817" s="172"/>
    </row>
    <row r="818" ht="18.75" customHeight="1">
      <c r="A818" s="170"/>
      <c r="B818" s="171"/>
      <c r="C818" s="188"/>
      <c r="D818" s="179"/>
      <c r="E818" s="172"/>
      <c r="F818" s="172"/>
      <c r="G818" s="172"/>
    </row>
    <row r="819" ht="18.75" customHeight="1">
      <c r="A819" s="170"/>
      <c r="B819" s="171"/>
      <c r="C819" s="188"/>
      <c r="D819" s="179"/>
      <c r="E819" s="172"/>
      <c r="F819" s="172"/>
      <c r="G819" s="172"/>
    </row>
    <row r="820" ht="18.75" customHeight="1">
      <c r="A820" s="170"/>
      <c r="B820" s="171"/>
      <c r="C820" s="188"/>
      <c r="D820" s="179"/>
      <c r="E820" s="172"/>
      <c r="F820" s="172"/>
      <c r="G820" s="172"/>
    </row>
    <row r="821" ht="18.75" customHeight="1">
      <c r="A821" s="170"/>
      <c r="B821" s="171"/>
      <c r="C821" s="188"/>
      <c r="D821" s="179"/>
      <c r="E821" s="172"/>
      <c r="F821" s="172"/>
      <c r="G821" s="172"/>
    </row>
    <row r="822" ht="18.75" customHeight="1">
      <c r="A822" s="170"/>
      <c r="B822" s="171"/>
      <c r="C822" s="188"/>
      <c r="D822" s="179"/>
      <c r="E822" s="172"/>
      <c r="F822" s="172"/>
      <c r="G822" s="172"/>
    </row>
    <row r="823" ht="18.75" customHeight="1">
      <c r="A823" s="170"/>
      <c r="B823" s="171"/>
      <c r="C823" s="188"/>
      <c r="D823" s="179"/>
      <c r="E823" s="172"/>
      <c r="F823" s="172"/>
      <c r="G823" s="172"/>
    </row>
    <row r="824" ht="18.75" customHeight="1">
      <c r="A824" s="170"/>
      <c r="B824" s="171"/>
      <c r="C824" s="188"/>
      <c r="D824" s="179"/>
      <c r="E824" s="172"/>
      <c r="F824" s="172"/>
      <c r="G824" s="172"/>
    </row>
    <row r="825" ht="18.75" customHeight="1">
      <c r="A825" s="170"/>
      <c r="B825" s="171"/>
      <c r="C825" s="188"/>
      <c r="D825" s="179"/>
      <c r="E825" s="172"/>
      <c r="F825" s="172"/>
      <c r="G825" s="172"/>
    </row>
    <row r="826" ht="18.75" customHeight="1">
      <c r="A826" s="170"/>
      <c r="B826" s="171"/>
      <c r="C826" s="188"/>
      <c r="D826" s="179"/>
      <c r="E826" s="172"/>
      <c r="F826" s="172"/>
      <c r="G826" s="172"/>
    </row>
    <row r="827" ht="18.75" customHeight="1">
      <c r="A827" s="170"/>
      <c r="B827" s="171"/>
      <c r="C827" s="188"/>
      <c r="D827" s="179"/>
      <c r="E827" s="172"/>
      <c r="F827" s="172"/>
      <c r="G827" s="172"/>
    </row>
    <row r="828" ht="18.75" customHeight="1">
      <c r="A828" s="170"/>
      <c r="B828" s="171"/>
      <c r="C828" s="188"/>
      <c r="D828" s="179"/>
      <c r="E828" s="172"/>
      <c r="F828" s="172"/>
      <c r="G828" s="172"/>
    </row>
    <row r="829" ht="18.75" customHeight="1">
      <c r="A829" s="170"/>
      <c r="B829" s="171"/>
      <c r="C829" s="188"/>
      <c r="D829" s="179"/>
      <c r="E829" s="172"/>
      <c r="F829" s="172"/>
      <c r="G829" s="172"/>
    </row>
    <row r="830" ht="18.75" customHeight="1">
      <c r="A830" s="170"/>
      <c r="B830" s="171"/>
      <c r="C830" s="188"/>
      <c r="D830" s="179"/>
      <c r="E830" s="172"/>
      <c r="F830" s="172"/>
      <c r="G830" s="172"/>
    </row>
    <row r="831" ht="18.75" customHeight="1">
      <c r="A831" s="170"/>
      <c r="B831" s="171"/>
      <c r="C831" s="188"/>
      <c r="D831" s="179"/>
      <c r="E831" s="172"/>
      <c r="F831" s="172"/>
      <c r="G831" s="172"/>
    </row>
    <row r="832" ht="18.75" customHeight="1">
      <c r="A832" s="170"/>
      <c r="B832" s="171"/>
      <c r="C832" s="188"/>
      <c r="D832" s="179"/>
      <c r="E832" s="172"/>
      <c r="F832" s="172"/>
      <c r="G832" s="172"/>
    </row>
    <row r="833" ht="18.75" customHeight="1">
      <c r="A833" s="170"/>
      <c r="B833" s="171"/>
      <c r="C833" s="188"/>
      <c r="D833" s="179"/>
      <c r="E833" s="172"/>
      <c r="F833" s="172"/>
      <c r="G833" s="172"/>
    </row>
    <row r="834" ht="18.75" customHeight="1">
      <c r="A834" s="170"/>
      <c r="B834" s="171"/>
      <c r="C834" s="188"/>
      <c r="D834" s="179"/>
      <c r="E834" s="172"/>
      <c r="F834" s="172"/>
      <c r="G834" s="172"/>
    </row>
    <row r="835" ht="18.75" customHeight="1">
      <c r="A835" s="170"/>
      <c r="B835" s="171"/>
      <c r="C835" s="188"/>
      <c r="D835" s="179"/>
      <c r="E835" s="172"/>
      <c r="F835" s="172"/>
      <c r="G835" s="172"/>
    </row>
    <row r="836" ht="18.75" customHeight="1">
      <c r="A836" s="170"/>
      <c r="B836" s="171"/>
      <c r="C836" s="188"/>
      <c r="D836" s="179"/>
      <c r="E836" s="172"/>
      <c r="F836" s="172"/>
      <c r="G836" s="172"/>
    </row>
    <row r="837" ht="18.75" customHeight="1">
      <c r="A837" s="170"/>
      <c r="B837" s="171"/>
      <c r="C837" s="188"/>
      <c r="D837" s="179"/>
      <c r="E837" s="172"/>
      <c r="F837" s="172"/>
      <c r="G837" s="172"/>
    </row>
    <row r="838" ht="18.75" customHeight="1">
      <c r="A838" s="170"/>
      <c r="B838" s="171"/>
      <c r="C838" s="188"/>
      <c r="D838" s="179"/>
      <c r="E838" s="172"/>
      <c r="F838" s="172"/>
      <c r="G838" s="172"/>
    </row>
    <row r="839" ht="18.75" customHeight="1">
      <c r="A839" s="170"/>
      <c r="B839" s="171"/>
      <c r="C839" s="188"/>
      <c r="D839" s="179"/>
      <c r="E839" s="172"/>
      <c r="F839" s="172"/>
      <c r="G839" s="172"/>
    </row>
    <row r="840" ht="18.75" customHeight="1">
      <c r="A840" s="170"/>
      <c r="B840" s="171"/>
      <c r="C840" s="188"/>
      <c r="D840" s="179"/>
      <c r="E840" s="172"/>
      <c r="F840" s="172"/>
      <c r="G840" s="172"/>
    </row>
    <row r="841" ht="18.75" customHeight="1">
      <c r="A841" s="170"/>
      <c r="B841" s="171"/>
      <c r="C841" s="188"/>
      <c r="D841" s="179"/>
      <c r="E841" s="172"/>
      <c r="F841" s="172"/>
      <c r="G841" s="172"/>
    </row>
    <row r="842" ht="18.75" customHeight="1">
      <c r="A842" s="170"/>
      <c r="B842" s="171"/>
      <c r="C842" s="188"/>
      <c r="D842" s="179"/>
      <c r="E842" s="172"/>
      <c r="F842" s="172"/>
      <c r="G842" s="172"/>
    </row>
    <row r="843" ht="18.75" customHeight="1">
      <c r="A843" s="170"/>
      <c r="B843" s="171"/>
      <c r="C843" s="188"/>
      <c r="D843" s="179"/>
      <c r="E843" s="172"/>
      <c r="F843" s="172"/>
      <c r="G843" s="172"/>
    </row>
    <row r="844" ht="18.75" customHeight="1">
      <c r="A844" s="170"/>
      <c r="B844" s="171"/>
      <c r="C844" s="188"/>
      <c r="D844" s="179"/>
      <c r="E844" s="172"/>
      <c r="F844" s="172"/>
      <c r="G844" s="172"/>
    </row>
    <row r="845" ht="18.75" customHeight="1">
      <c r="A845" s="170"/>
      <c r="B845" s="171"/>
      <c r="C845" s="188"/>
      <c r="D845" s="179"/>
      <c r="E845" s="172"/>
      <c r="F845" s="172"/>
      <c r="G845" s="172"/>
    </row>
    <row r="846" ht="18.75" customHeight="1">
      <c r="A846" s="170"/>
      <c r="B846" s="171"/>
      <c r="C846" s="188"/>
      <c r="D846" s="179"/>
      <c r="E846" s="172"/>
      <c r="F846" s="172"/>
      <c r="G846" s="172"/>
    </row>
    <row r="847" ht="18.75" customHeight="1">
      <c r="A847" s="170"/>
      <c r="B847" s="171"/>
      <c r="C847" s="188"/>
      <c r="D847" s="179"/>
      <c r="E847" s="172"/>
      <c r="F847" s="172"/>
      <c r="G847" s="172"/>
    </row>
    <row r="848" ht="18.75" customHeight="1">
      <c r="A848" s="170"/>
      <c r="B848" s="171"/>
      <c r="C848" s="188"/>
      <c r="D848" s="179"/>
      <c r="E848" s="172"/>
      <c r="F848" s="172"/>
      <c r="G848" s="172"/>
    </row>
    <row r="849" ht="18.75" customHeight="1">
      <c r="A849" s="170"/>
      <c r="B849" s="171"/>
      <c r="C849" s="188"/>
      <c r="D849" s="179"/>
      <c r="E849" s="172"/>
      <c r="F849" s="172"/>
      <c r="G849" s="172"/>
    </row>
    <row r="850" ht="18.75" customHeight="1">
      <c r="A850" s="170"/>
      <c r="B850" s="171"/>
      <c r="C850" s="188"/>
      <c r="D850" s="179"/>
      <c r="E850" s="172"/>
      <c r="F850" s="172"/>
      <c r="G850" s="172"/>
    </row>
    <row r="851" ht="18.75" customHeight="1">
      <c r="A851" s="170"/>
      <c r="B851" s="171"/>
      <c r="C851" s="188"/>
      <c r="D851" s="179"/>
      <c r="E851" s="172"/>
      <c r="F851" s="172"/>
      <c r="G851" s="172"/>
    </row>
    <row r="852" ht="18.75" customHeight="1">
      <c r="A852" s="170"/>
      <c r="B852" s="171"/>
      <c r="C852" s="188"/>
      <c r="D852" s="179"/>
      <c r="E852" s="172"/>
      <c r="F852" s="172"/>
      <c r="G852" s="172"/>
    </row>
    <row r="853" ht="18.75" customHeight="1">
      <c r="A853" s="170"/>
      <c r="B853" s="171"/>
      <c r="C853" s="188"/>
      <c r="D853" s="179"/>
      <c r="E853" s="172"/>
      <c r="F853" s="172"/>
      <c r="G853" s="172"/>
    </row>
    <row r="854" ht="18.75" customHeight="1">
      <c r="A854" s="170"/>
      <c r="B854" s="171"/>
      <c r="C854" s="188"/>
      <c r="D854" s="179"/>
      <c r="E854" s="172"/>
      <c r="F854" s="172"/>
      <c r="G854" s="172"/>
    </row>
    <row r="855" ht="18.75" customHeight="1">
      <c r="A855" s="170"/>
      <c r="B855" s="171"/>
      <c r="C855" s="188"/>
      <c r="D855" s="179"/>
      <c r="E855" s="172"/>
      <c r="F855" s="172"/>
      <c r="G855" s="172"/>
    </row>
    <row r="856" ht="18.75" customHeight="1">
      <c r="A856" s="170"/>
      <c r="B856" s="171"/>
      <c r="C856" s="188"/>
      <c r="D856" s="179"/>
      <c r="E856" s="172"/>
      <c r="F856" s="172"/>
      <c r="G856" s="172"/>
    </row>
    <row r="857" ht="18.75" customHeight="1">
      <c r="A857" s="170"/>
      <c r="B857" s="171"/>
      <c r="C857" s="188"/>
      <c r="D857" s="179"/>
      <c r="E857" s="172"/>
      <c r="F857" s="172"/>
      <c r="G857" s="172"/>
    </row>
    <row r="858" ht="18.75" customHeight="1">
      <c r="A858" s="170"/>
      <c r="B858" s="171"/>
      <c r="C858" s="188"/>
      <c r="D858" s="179"/>
      <c r="E858" s="172"/>
      <c r="F858" s="172"/>
      <c r="G858" s="172"/>
    </row>
    <row r="859" ht="18.75" customHeight="1">
      <c r="A859" s="170"/>
      <c r="B859" s="171"/>
      <c r="C859" s="188"/>
      <c r="D859" s="179"/>
      <c r="E859" s="172"/>
      <c r="F859" s="172"/>
      <c r="G859" s="172"/>
    </row>
    <row r="860" ht="18.75" customHeight="1">
      <c r="A860" s="170"/>
      <c r="B860" s="171"/>
      <c r="C860" s="188"/>
      <c r="D860" s="179"/>
      <c r="E860" s="172"/>
      <c r="F860" s="172"/>
      <c r="G860" s="172"/>
    </row>
    <row r="861" ht="18.75" customHeight="1">
      <c r="A861" s="170"/>
      <c r="B861" s="171"/>
      <c r="C861" s="188"/>
      <c r="D861" s="179"/>
      <c r="E861" s="172"/>
      <c r="F861" s="172"/>
      <c r="G861" s="172"/>
    </row>
    <row r="862" ht="18.75" customHeight="1">
      <c r="A862" s="170"/>
      <c r="B862" s="171"/>
      <c r="C862" s="188"/>
      <c r="D862" s="179"/>
      <c r="E862" s="172"/>
      <c r="F862" s="172"/>
      <c r="G862" s="172"/>
    </row>
    <row r="863" ht="18.75" customHeight="1">
      <c r="A863" s="170"/>
      <c r="B863" s="171"/>
      <c r="C863" s="188"/>
      <c r="D863" s="179"/>
      <c r="E863" s="172"/>
      <c r="F863" s="172"/>
      <c r="G863" s="172"/>
    </row>
    <row r="864" ht="18.75" customHeight="1">
      <c r="A864" s="170"/>
      <c r="B864" s="171"/>
      <c r="C864" s="188"/>
      <c r="D864" s="179"/>
      <c r="E864" s="172"/>
      <c r="F864" s="172"/>
      <c r="G864" s="172"/>
    </row>
    <row r="865" ht="18.75" customHeight="1">
      <c r="A865" s="170"/>
      <c r="B865" s="171"/>
      <c r="C865" s="188"/>
      <c r="D865" s="179"/>
      <c r="E865" s="172"/>
      <c r="F865" s="172"/>
      <c r="G865" s="172"/>
    </row>
    <row r="866" ht="18.75" customHeight="1">
      <c r="A866" s="170"/>
      <c r="B866" s="171"/>
      <c r="C866" s="188"/>
      <c r="D866" s="179"/>
      <c r="E866" s="172"/>
      <c r="F866" s="172"/>
      <c r="G866" s="172"/>
    </row>
    <row r="867" ht="18.75" customHeight="1">
      <c r="A867" s="170"/>
      <c r="B867" s="171"/>
      <c r="C867" s="188"/>
      <c r="D867" s="179"/>
      <c r="E867" s="172"/>
      <c r="F867" s="172"/>
      <c r="G867" s="172"/>
    </row>
    <row r="868" ht="18.75" customHeight="1">
      <c r="A868" s="170"/>
      <c r="B868" s="171"/>
      <c r="C868" s="188"/>
      <c r="D868" s="179"/>
      <c r="E868" s="172"/>
      <c r="F868" s="172"/>
      <c r="G868" s="172"/>
    </row>
    <row r="869" ht="18.75" customHeight="1">
      <c r="A869" s="170"/>
      <c r="B869" s="171"/>
      <c r="C869" s="188"/>
      <c r="D869" s="179"/>
      <c r="E869" s="172"/>
      <c r="F869" s="172"/>
      <c r="G869" s="172"/>
    </row>
    <row r="870" ht="18.75" customHeight="1">
      <c r="A870" s="170"/>
      <c r="B870" s="171"/>
      <c r="C870" s="188"/>
      <c r="D870" s="179"/>
      <c r="E870" s="172"/>
      <c r="F870" s="172"/>
      <c r="G870" s="172"/>
    </row>
    <row r="871" ht="18.75" customHeight="1">
      <c r="A871" s="170"/>
      <c r="B871" s="171"/>
      <c r="C871" s="188"/>
      <c r="D871" s="179"/>
      <c r="E871" s="172"/>
      <c r="F871" s="172"/>
      <c r="G871" s="172"/>
    </row>
    <row r="872" ht="18.75" customHeight="1">
      <c r="A872" s="170"/>
      <c r="B872" s="171"/>
      <c r="C872" s="188"/>
      <c r="D872" s="179"/>
      <c r="E872" s="172"/>
      <c r="F872" s="172"/>
      <c r="G872" s="172"/>
    </row>
    <row r="873" ht="18.75" customHeight="1">
      <c r="A873" s="170"/>
      <c r="B873" s="171"/>
      <c r="C873" s="188"/>
      <c r="D873" s="179"/>
      <c r="E873" s="172"/>
      <c r="F873" s="172"/>
      <c r="G873" s="172"/>
    </row>
    <row r="874" ht="18.75" customHeight="1">
      <c r="A874" s="170"/>
      <c r="B874" s="171"/>
      <c r="C874" s="188"/>
      <c r="D874" s="179"/>
      <c r="E874" s="172"/>
      <c r="F874" s="172"/>
      <c r="G874" s="172"/>
    </row>
    <row r="875" ht="18.75" customHeight="1">
      <c r="A875" s="170"/>
      <c r="B875" s="171"/>
      <c r="C875" s="188"/>
      <c r="D875" s="179"/>
      <c r="E875" s="172"/>
      <c r="F875" s="172"/>
      <c r="G875" s="172"/>
    </row>
    <row r="876" ht="18.75" customHeight="1">
      <c r="A876" s="170"/>
      <c r="B876" s="171"/>
      <c r="C876" s="188"/>
      <c r="D876" s="179"/>
      <c r="E876" s="172"/>
      <c r="F876" s="172"/>
      <c r="G876" s="172"/>
    </row>
    <row r="877" ht="18.75" customHeight="1">
      <c r="A877" s="170"/>
      <c r="B877" s="171"/>
      <c r="C877" s="188"/>
      <c r="D877" s="179"/>
      <c r="E877" s="172"/>
      <c r="F877" s="172"/>
      <c r="G877" s="172"/>
    </row>
    <row r="878" ht="18.75" customHeight="1">
      <c r="A878" s="170"/>
      <c r="B878" s="171"/>
      <c r="C878" s="188"/>
      <c r="D878" s="179"/>
      <c r="E878" s="172"/>
      <c r="F878" s="172"/>
      <c r="G878" s="172"/>
    </row>
    <row r="879" ht="18.75" customHeight="1">
      <c r="A879" s="170"/>
      <c r="B879" s="171"/>
      <c r="C879" s="188"/>
      <c r="D879" s="179"/>
      <c r="E879" s="172"/>
      <c r="F879" s="172"/>
      <c r="G879" s="172"/>
    </row>
    <row r="880" ht="18.75" customHeight="1">
      <c r="A880" s="170"/>
      <c r="B880" s="171"/>
      <c r="C880" s="188"/>
      <c r="D880" s="179"/>
      <c r="E880" s="172"/>
      <c r="F880" s="172"/>
      <c r="G880" s="172"/>
    </row>
    <row r="881" ht="18.75" customHeight="1">
      <c r="A881" s="170"/>
      <c r="B881" s="171"/>
      <c r="C881" s="188"/>
      <c r="D881" s="179"/>
      <c r="E881" s="172"/>
      <c r="F881" s="172"/>
      <c r="G881" s="172"/>
    </row>
    <row r="882" ht="18.75" customHeight="1">
      <c r="A882" s="170"/>
      <c r="B882" s="171"/>
      <c r="C882" s="188"/>
      <c r="D882" s="179"/>
      <c r="E882" s="172"/>
      <c r="F882" s="172"/>
      <c r="G882" s="172"/>
    </row>
    <row r="883" ht="18.75" customHeight="1">
      <c r="A883" s="170"/>
      <c r="B883" s="171"/>
      <c r="C883" s="188"/>
      <c r="D883" s="179"/>
      <c r="E883" s="172"/>
      <c r="F883" s="172"/>
      <c r="G883" s="172"/>
    </row>
    <row r="884" ht="18.75" customHeight="1">
      <c r="A884" s="170"/>
      <c r="B884" s="171"/>
      <c r="C884" s="188"/>
      <c r="D884" s="179"/>
      <c r="E884" s="172"/>
      <c r="F884" s="172"/>
      <c r="G884" s="172"/>
    </row>
    <row r="885" ht="18.75" customHeight="1">
      <c r="A885" s="176"/>
      <c r="B885" s="177"/>
      <c r="C885" s="188"/>
      <c r="D885" s="179"/>
      <c r="E885" s="180"/>
      <c r="F885" s="180"/>
      <c r="G885" s="180"/>
    </row>
    <row r="886" ht="18.75" customHeight="1">
      <c r="A886" s="161" t="s">
        <v>58</v>
      </c>
      <c r="B886" s="162"/>
      <c r="C886" s="163" t="s">
        <v>59</v>
      </c>
      <c r="D886" s="194" t="s">
        <v>124</v>
      </c>
      <c r="E886" s="191" t="s">
        <v>61</v>
      </c>
      <c r="F886" s="192" t="s">
        <v>125</v>
      </c>
      <c r="G886" s="192" t="s">
        <v>126</v>
      </c>
    </row>
    <row r="887" ht="18.75" customHeight="1">
      <c r="A887" s="166"/>
      <c r="B887" s="187"/>
      <c r="C887" s="188"/>
      <c r="D887" s="179"/>
      <c r="E887" s="169" t="s">
        <v>83</v>
      </c>
      <c r="F887" s="166"/>
      <c r="G887" s="166"/>
    </row>
    <row r="888" ht="18.75" customHeight="1">
      <c r="A888" s="170"/>
      <c r="B888" s="171"/>
      <c r="C888" s="188"/>
      <c r="D888" s="179"/>
      <c r="E888" s="172"/>
      <c r="F888" s="172"/>
      <c r="G888" s="172"/>
    </row>
    <row r="889" ht="18.75" customHeight="1">
      <c r="A889" s="170"/>
      <c r="B889" s="171"/>
      <c r="C889" s="188"/>
      <c r="D889" s="179"/>
      <c r="E889" s="172"/>
      <c r="F889" s="172"/>
      <c r="G889" s="172"/>
    </row>
    <row r="890" ht="18.75" customHeight="1">
      <c r="A890" s="170"/>
      <c r="B890" s="171"/>
      <c r="C890" s="188"/>
      <c r="D890" s="179"/>
      <c r="E890" s="172"/>
      <c r="F890" s="172"/>
      <c r="G890" s="172"/>
    </row>
    <row r="891" ht="18.75" customHeight="1">
      <c r="A891" s="170"/>
      <c r="B891" s="171"/>
      <c r="C891" s="188"/>
      <c r="D891" s="179"/>
      <c r="E891" s="172"/>
      <c r="F891" s="172"/>
      <c r="G891" s="172"/>
    </row>
    <row r="892" ht="18.75" customHeight="1">
      <c r="A892" s="170"/>
      <c r="B892" s="171"/>
      <c r="C892" s="188"/>
      <c r="D892" s="179"/>
      <c r="E892" s="172"/>
      <c r="F892" s="172"/>
      <c r="G892" s="172"/>
    </row>
    <row r="893" ht="18.75" customHeight="1">
      <c r="A893" s="170"/>
      <c r="B893" s="171"/>
      <c r="C893" s="188"/>
      <c r="D893" s="179"/>
      <c r="E893" s="172"/>
      <c r="F893" s="172"/>
      <c r="G893" s="172"/>
    </row>
    <row r="894" ht="18.75" customHeight="1">
      <c r="A894" s="170"/>
      <c r="B894" s="171"/>
      <c r="C894" s="188"/>
      <c r="D894" s="179"/>
      <c r="E894" s="172"/>
      <c r="F894" s="172"/>
      <c r="G894" s="172"/>
    </row>
    <row r="895" ht="18.75" customHeight="1">
      <c r="A895" s="170"/>
      <c r="B895" s="171"/>
      <c r="C895" s="188"/>
      <c r="D895" s="179"/>
      <c r="E895" s="172"/>
      <c r="F895" s="172"/>
      <c r="G895" s="172"/>
    </row>
    <row r="896" ht="18.75" customHeight="1">
      <c r="A896" s="170"/>
      <c r="B896" s="171"/>
      <c r="C896" s="188"/>
      <c r="D896" s="179"/>
      <c r="E896" s="172"/>
      <c r="F896" s="172"/>
      <c r="G896" s="172"/>
    </row>
    <row r="897" ht="18.75" customHeight="1">
      <c r="A897" s="170"/>
      <c r="B897" s="171"/>
      <c r="C897" s="188"/>
      <c r="D897" s="179"/>
      <c r="E897" s="172"/>
      <c r="F897" s="172"/>
      <c r="G897" s="172"/>
    </row>
    <row r="898" ht="18.75" customHeight="1">
      <c r="A898" s="170"/>
      <c r="B898" s="171"/>
      <c r="C898" s="188"/>
      <c r="D898" s="179"/>
      <c r="E898" s="172"/>
      <c r="F898" s="172"/>
      <c r="G898" s="172"/>
    </row>
    <row r="899" ht="18.75" customHeight="1">
      <c r="A899" s="170"/>
      <c r="B899" s="171"/>
      <c r="C899" s="188"/>
      <c r="D899" s="179"/>
      <c r="E899" s="172"/>
      <c r="F899" s="172"/>
      <c r="G899" s="172"/>
    </row>
    <row r="900" ht="18.75" customHeight="1">
      <c r="A900" s="170"/>
      <c r="B900" s="171"/>
      <c r="C900" s="188"/>
      <c r="D900" s="179"/>
      <c r="E900" s="172"/>
      <c r="F900" s="172"/>
      <c r="G900" s="172"/>
    </row>
    <row r="901" ht="18.75" customHeight="1">
      <c r="A901" s="170"/>
      <c r="B901" s="171"/>
      <c r="C901" s="188"/>
      <c r="D901" s="179"/>
      <c r="E901" s="172"/>
      <c r="F901" s="172"/>
      <c r="G901" s="172"/>
    </row>
    <row r="902" ht="18.75" customHeight="1">
      <c r="A902" s="170"/>
      <c r="B902" s="171"/>
      <c r="C902" s="188"/>
      <c r="D902" s="179"/>
      <c r="E902" s="172"/>
      <c r="F902" s="172"/>
      <c r="G902" s="172"/>
    </row>
    <row r="903" ht="18.75" customHeight="1">
      <c r="A903" s="170"/>
      <c r="B903" s="171"/>
      <c r="C903" s="188"/>
      <c r="D903" s="179"/>
      <c r="E903" s="172"/>
      <c r="F903" s="172"/>
      <c r="G903" s="172"/>
    </row>
    <row r="904" ht="18.75" customHeight="1">
      <c r="A904" s="170"/>
      <c r="B904" s="171"/>
      <c r="C904" s="188"/>
      <c r="D904" s="179"/>
      <c r="E904" s="172"/>
      <c r="F904" s="172"/>
      <c r="G904" s="172"/>
    </row>
    <row r="905" ht="18.75" customHeight="1">
      <c r="A905" s="170"/>
      <c r="B905" s="171"/>
      <c r="C905" s="188"/>
      <c r="D905" s="179"/>
      <c r="E905" s="172"/>
      <c r="F905" s="172"/>
      <c r="G905" s="172"/>
    </row>
    <row r="906" ht="18.75" customHeight="1">
      <c r="A906" s="170"/>
      <c r="B906" s="171"/>
      <c r="C906" s="188"/>
      <c r="D906" s="179"/>
      <c r="E906" s="172"/>
      <c r="F906" s="172"/>
      <c r="G906" s="172"/>
    </row>
    <row r="907" ht="18.75" customHeight="1">
      <c r="A907" s="170"/>
      <c r="B907" s="171"/>
      <c r="C907" s="188"/>
      <c r="D907" s="179"/>
      <c r="E907" s="172"/>
      <c r="F907" s="172"/>
      <c r="G907" s="172"/>
    </row>
    <row r="908" ht="18.75" customHeight="1">
      <c r="A908" s="170"/>
      <c r="B908" s="171"/>
      <c r="C908" s="188"/>
      <c r="D908" s="179"/>
      <c r="E908" s="172"/>
      <c r="F908" s="172"/>
      <c r="G908" s="172"/>
    </row>
    <row r="909" ht="18.75" customHeight="1">
      <c r="A909" s="170"/>
      <c r="B909" s="171"/>
      <c r="C909" s="188"/>
      <c r="D909" s="179"/>
      <c r="E909" s="172"/>
      <c r="F909" s="172"/>
      <c r="G909" s="172"/>
    </row>
    <row r="910" ht="18.75" customHeight="1">
      <c r="A910" s="170"/>
      <c r="B910" s="171"/>
      <c r="C910" s="188"/>
      <c r="D910" s="179"/>
      <c r="E910" s="172"/>
      <c r="F910" s="172"/>
      <c r="G910" s="172"/>
    </row>
    <row r="911" ht="18.75" customHeight="1">
      <c r="A911" s="170"/>
      <c r="B911" s="171"/>
      <c r="C911" s="188"/>
      <c r="D911" s="179"/>
      <c r="E911" s="172"/>
      <c r="F911" s="172"/>
      <c r="G911" s="172"/>
    </row>
    <row r="912" ht="18.75" customHeight="1">
      <c r="A912" s="170"/>
      <c r="B912" s="171"/>
      <c r="C912" s="188"/>
      <c r="D912" s="179"/>
      <c r="E912" s="172"/>
      <c r="F912" s="172"/>
      <c r="G912" s="172"/>
    </row>
    <row r="913" ht="18.75" customHeight="1">
      <c r="A913" s="170"/>
      <c r="B913" s="171"/>
      <c r="C913" s="188"/>
      <c r="D913" s="179"/>
      <c r="E913" s="172"/>
      <c r="F913" s="172"/>
      <c r="G913" s="172"/>
    </row>
    <row r="914" ht="18.75" customHeight="1">
      <c r="A914" s="170"/>
      <c r="B914" s="171"/>
      <c r="C914" s="188"/>
      <c r="D914" s="179"/>
      <c r="E914" s="172"/>
      <c r="F914" s="172"/>
      <c r="G914" s="172"/>
    </row>
    <row r="915" ht="18.75" customHeight="1">
      <c r="A915" s="170"/>
      <c r="B915" s="171"/>
      <c r="C915" s="188"/>
      <c r="D915" s="179"/>
      <c r="E915" s="172"/>
      <c r="F915" s="172"/>
      <c r="G915" s="172"/>
    </row>
    <row r="916" ht="18.75" customHeight="1">
      <c r="A916" s="170"/>
      <c r="B916" s="171"/>
      <c r="C916" s="188"/>
      <c r="D916" s="179"/>
      <c r="E916" s="172"/>
      <c r="F916" s="172"/>
      <c r="G916" s="172"/>
    </row>
    <row r="917" ht="18.75" customHeight="1">
      <c r="A917" s="170"/>
      <c r="B917" s="171"/>
      <c r="C917" s="188"/>
      <c r="D917" s="179"/>
      <c r="E917" s="172"/>
      <c r="F917" s="172"/>
      <c r="G917" s="172"/>
    </row>
    <row r="918" ht="18.75" customHeight="1">
      <c r="A918" s="170"/>
      <c r="B918" s="171"/>
      <c r="C918" s="188"/>
      <c r="D918" s="179"/>
      <c r="E918" s="172"/>
      <c r="F918" s="172"/>
      <c r="G918" s="172"/>
    </row>
    <row r="919" ht="18.75" customHeight="1">
      <c r="A919" s="170"/>
      <c r="B919" s="171"/>
      <c r="C919" s="188"/>
      <c r="D919" s="179"/>
      <c r="E919" s="172"/>
      <c r="F919" s="172"/>
      <c r="G919" s="172"/>
    </row>
    <row r="920" ht="18.75" customHeight="1">
      <c r="A920" s="170"/>
      <c r="B920" s="171"/>
      <c r="C920" s="188"/>
      <c r="D920" s="179"/>
      <c r="E920" s="172"/>
      <c r="F920" s="172"/>
      <c r="G920" s="172"/>
    </row>
    <row r="921" ht="18.75" customHeight="1">
      <c r="A921" s="170"/>
      <c r="B921" s="171"/>
      <c r="C921" s="188"/>
      <c r="D921" s="179"/>
      <c r="E921" s="172"/>
      <c r="F921" s="172"/>
      <c r="G921" s="172"/>
    </row>
    <row r="922" ht="18.75" customHeight="1">
      <c r="A922" s="170"/>
      <c r="B922" s="171"/>
      <c r="C922" s="188"/>
      <c r="D922" s="179"/>
      <c r="E922" s="172"/>
      <c r="F922" s="172"/>
      <c r="G922" s="172"/>
    </row>
    <row r="923" ht="18.75" customHeight="1">
      <c r="A923" s="170"/>
      <c r="B923" s="171"/>
      <c r="C923" s="188"/>
      <c r="D923" s="179"/>
      <c r="E923" s="172"/>
      <c r="F923" s="172"/>
      <c r="G923" s="172"/>
    </row>
    <row r="924" ht="18.75" customHeight="1">
      <c r="A924" s="170"/>
      <c r="B924" s="171"/>
      <c r="C924" s="188"/>
      <c r="D924" s="179"/>
      <c r="E924" s="172"/>
      <c r="F924" s="172"/>
      <c r="G924" s="172"/>
    </row>
    <row r="925" ht="18.75" customHeight="1">
      <c r="A925" s="170"/>
      <c r="B925" s="171"/>
      <c r="C925" s="188"/>
      <c r="D925" s="179"/>
      <c r="E925" s="172"/>
      <c r="F925" s="172"/>
      <c r="G925" s="172"/>
    </row>
    <row r="926" ht="18.75" customHeight="1">
      <c r="A926" s="170"/>
      <c r="B926" s="171"/>
      <c r="C926" s="188"/>
      <c r="D926" s="179"/>
      <c r="E926" s="172"/>
      <c r="F926" s="172"/>
      <c r="G926" s="172"/>
    </row>
    <row r="927" ht="18.75" customHeight="1">
      <c r="A927" s="170"/>
      <c r="B927" s="171"/>
      <c r="C927" s="188"/>
      <c r="D927" s="179"/>
      <c r="E927" s="172"/>
      <c r="F927" s="172"/>
      <c r="G927" s="172"/>
    </row>
    <row r="928" ht="18.75" customHeight="1">
      <c r="A928" s="170"/>
      <c r="B928" s="171"/>
      <c r="C928" s="188"/>
      <c r="D928" s="179"/>
      <c r="E928" s="172"/>
      <c r="F928" s="172"/>
      <c r="G928" s="172"/>
    </row>
    <row r="929" ht="18.75" customHeight="1">
      <c r="A929" s="170"/>
      <c r="B929" s="171"/>
      <c r="C929" s="188"/>
      <c r="D929" s="179"/>
      <c r="E929" s="172"/>
      <c r="F929" s="172"/>
      <c r="G929" s="172"/>
    </row>
    <row r="930" ht="18.75" customHeight="1">
      <c r="A930" s="170"/>
      <c r="B930" s="171"/>
      <c r="C930" s="188"/>
      <c r="D930" s="179"/>
      <c r="E930" s="172"/>
      <c r="F930" s="172"/>
      <c r="G930" s="172"/>
    </row>
    <row r="931" ht="18.75" customHeight="1">
      <c r="A931" s="170"/>
      <c r="B931" s="171"/>
      <c r="C931" s="188"/>
      <c r="D931" s="179"/>
      <c r="E931" s="172"/>
      <c r="F931" s="172"/>
      <c r="G931" s="172"/>
    </row>
    <row r="932" ht="18.75" customHeight="1">
      <c r="A932" s="170"/>
      <c r="B932" s="171"/>
      <c r="C932" s="188"/>
      <c r="D932" s="179"/>
      <c r="E932" s="172"/>
      <c r="F932" s="172"/>
      <c r="G932" s="172"/>
    </row>
    <row r="933" ht="18.75" customHeight="1">
      <c r="A933" s="170"/>
      <c r="B933" s="171"/>
      <c r="C933" s="188"/>
      <c r="D933" s="179"/>
      <c r="E933" s="172"/>
      <c r="F933" s="172"/>
      <c r="G933" s="172"/>
    </row>
    <row r="934" ht="18.75" customHeight="1">
      <c r="A934" s="170"/>
      <c r="B934" s="171"/>
      <c r="C934" s="188"/>
      <c r="D934" s="179"/>
      <c r="E934" s="172"/>
      <c r="F934" s="172"/>
      <c r="G934" s="172"/>
    </row>
    <row r="935" ht="18.75" customHeight="1">
      <c r="A935" s="170"/>
      <c r="B935" s="171"/>
      <c r="C935" s="188"/>
      <c r="D935" s="179"/>
      <c r="E935" s="172"/>
      <c r="F935" s="172"/>
      <c r="G935" s="172"/>
    </row>
    <row r="936" ht="18.75" customHeight="1">
      <c r="A936" s="170"/>
      <c r="B936" s="171"/>
      <c r="C936" s="188"/>
      <c r="D936" s="179"/>
      <c r="E936" s="172"/>
      <c r="F936" s="172"/>
      <c r="G936" s="172"/>
    </row>
    <row r="937" ht="18.75" customHeight="1">
      <c r="A937" s="170"/>
      <c r="B937" s="171"/>
      <c r="C937" s="188"/>
      <c r="D937" s="179"/>
      <c r="E937" s="172"/>
      <c r="F937" s="172"/>
      <c r="G937" s="172"/>
    </row>
    <row r="938" ht="18.75" customHeight="1">
      <c r="A938" s="170"/>
      <c r="B938" s="171"/>
      <c r="C938" s="188"/>
      <c r="D938" s="179"/>
      <c r="E938" s="172"/>
      <c r="F938" s="172"/>
      <c r="G938" s="172"/>
    </row>
    <row r="939" ht="18.75" customHeight="1">
      <c r="A939" s="170"/>
      <c r="B939" s="171"/>
      <c r="C939" s="188"/>
      <c r="D939" s="179"/>
      <c r="E939" s="172"/>
      <c r="F939" s="172"/>
      <c r="G939" s="172"/>
    </row>
    <row r="940" ht="18.75" customHeight="1">
      <c r="A940" s="170"/>
      <c r="B940" s="171"/>
      <c r="C940" s="188"/>
      <c r="D940" s="179"/>
      <c r="E940" s="172"/>
      <c r="F940" s="172"/>
      <c r="G940" s="172"/>
    </row>
    <row r="941" ht="18.75" customHeight="1">
      <c r="A941" s="170"/>
      <c r="B941" s="171"/>
      <c r="C941" s="188"/>
      <c r="D941" s="179"/>
      <c r="E941" s="172"/>
      <c r="F941" s="172"/>
      <c r="G941" s="172"/>
    </row>
    <row r="942" ht="18.75" customHeight="1">
      <c r="A942" s="170"/>
      <c r="B942" s="171"/>
      <c r="C942" s="188"/>
      <c r="D942" s="179"/>
      <c r="E942" s="172"/>
      <c r="F942" s="172"/>
      <c r="G942" s="172"/>
    </row>
    <row r="943" ht="18.75" customHeight="1">
      <c r="A943" s="170"/>
      <c r="B943" s="171"/>
      <c r="C943" s="188"/>
      <c r="D943" s="179"/>
      <c r="E943" s="172"/>
      <c r="F943" s="172"/>
      <c r="G943" s="172"/>
    </row>
    <row r="944" ht="18.75" customHeight="1">
      <c r="A944" s="170"/>
      <c r="B944" s="171"/>
      <c r="C944" s="188"/>
      <c r="D944" s="179"/>
      <c r="E944" s="172"/>
      <c r="F944" s="172"/>
      <c r="G944" s="172"/>
    </row>
    <row r="945" ht="18.75" customHeight="1">
      <c r="A945" s="170"/>
      <c r="B945" s="171"/>
      <c r="C945" s="188"/>
      <c r="D945" s="179"/>
      <c r="E945" s="172"/>
      <c r="F945" s="172"/>
      <c r="G945" s="172"/>
    </row>
    <row r="946" ht="18.75" customHeight="1">
      <c r="A946" s="170"/>
      <c r="B946" s="171"/>
      <c r="C946" s="188"/>
      <c r="D946" s="179"/>
      <c r="E946" s="172"/>
      <c r="F946" s="172"/>
      <c r="G946" s="172"/>
    </row>
    <row r="947" ht="18.75" customHeight="1">
      <c r="A947" s="170"/>
      <c r="B947" s="171"/>
      <c r="C947" s="188"/>
      <c r="D947" s="179"/>
      <c r="E947" s="172"/>
      <c r="F947" s="172"/>
      <c r="G947" s="172"/>
    </row>
    <row r="948" ht="18.75" customHeight="1">
      <c r="A948" s="170"/>
      <c r="B948" s="171"/>
      <c r="C948" s="188"/>
      <c r="D948" s="179"/>
      <c r="E948" s="172"/>
      <c r="F948" s="172"/>
      <c r="G948" s="172"/>
    </row>
    <row r="949" ht="18.75" customHeight="1">
      <c r="A949" s="170"/>
      <c r="B949" s="171"/>
      <c r="C949" s="188"/>
      <c r="D949" s="179"/>
      <c r="E949" s="172"/>
      <c r="F949" s="172"/>
      <c r="G949" s="172"/>
    </row>
    <row r="950" ht="18.75" customHeight="1">
      <c r="A950" s="170"/>
      <c r="B950" s="171"/>
      <c r="C950" s="188"/>
      <c r="D950" s="179"/>
      <c r="E950" s="172"/>
      <c r="F950" s="172"/>
      <c r="G950" s="172"/>
    </row>
    <row r="951" ht="18.75" customHeight="1">
      <c r="A951" s="170"/>
      <c r="B951" s="171"/>
      <c r="C951" s="188"/>
      <c r="D951" s="179"/>
      <c r="E951" s="172"/>
      <c r="F951" s="172"/>
      <c r="G951" s="172"/>
    </row>
    <row r="952" ht="18.75" customHeight="1">
      <c r="A952" s="170"/>
      <c r="B952" s="171"/>
      <c r="C952" s="188"/>
      <c r="D952" s="179"/>
      <c r="E952" s="172"/>
      <c r="F952" s="172"/>
      <c r="G952" s="172"/>
    </row>
    <row r="953" ht="18.75" customHeight="1">
      <c r="A953" s="170"/>
      <c r="B953" s="171"/>
      <c r="C953" s="188"/>
      <c r="D953" s="179"/>
      <c r="E953" s="172"/>
      <c r="F953" s="172"/>
      <c r="G953" s="172"/>
    </row>
    <row r="954" ht="18.75" customHeight="1">
      <c r="A954" s="170"/>
      <c r="B954" s="171"/>
      <c r="C954" s="188"/>
      <c r="D954" s="179"/>
      <c r="E954" s="172"/>
      <c r="F954" s="172"/>
      <c r="G954" s="172"/>
    </row>
    <row r="955" ht="18.75" customHeight="1">
      <c r="A955" s="170"/>
      <c r="B955" s="171"/>
      <c r="C955" s="188"/>
      <c r="D955" s="179"/>
      <c r="E955" s="172"/>
      <c r="F955" s="172"/>
      <c r="G955" s="172"/>
    </row>
    <row r="956" ht="18.75" customHeight="1">
      <c r="A956" s="170"/>
      <c r="B956" s="171"/>
      <c r="C956" s="188"/>
      <c r="D956" s="179"/>
      <c r="E956" s="172"/>
      <c r="F956" s="172"/>
      <c r="G956" s="172"/>
    </row>
    <row r="957" ht="18.75" customHeight="1">
      <c r="A957" s="170"/>
      <c r="B957" s="171"/>
      <c r="C957" s="188"/>
      <c r="D957" s="179"/>
      <c r="E957" s="172"/>
      <c r="F957" s="172"/>
      <c r="G957" s="172"/>
    </row>
    <row r="958" ht="18.75" customHeight="1">
      <c r="A958" s="170"/>
      <c r="B958" s="171"/>
      <c r="C958" s="188"/>
      <c r="D958" s="179"/>
      <c r="E958" s="172"/>
      <c r="F958" s="172"/>
      <c r="G958" s="172"/>
    </row>
    <row r="959" ht="18.75" customHeight="1">
      <c r="A959" s="170"/>
      <c r="B959" s="171"/>
      <c r="C959" s="188"/>
      <c r="D959" s="179"/>
      <c r="E959" s="172"/>
      <c r="F959" s="172"/>
      <c r="G959" s="172"/>
    </row>
    <row r="960" ht="18.75" customHeight="1">
      <c r="A960" s="170"/>
      <c r="B960" s="171"/>
      <c r="C960" s="188"/>
      <c r="D960" s="179"/>
      <c r="E960" s="172"/>
      <c r="F960" s="172"/>
      <c r="G960" s="172"/>
    </row>
    <row r="961" ht="18.75" customHeight="1">
      <c r="A961" s="170"/>
      <c r="B961" s="171"/>
      <c r="C961" s="188"/>
      <c r="D961" s="179"/>
      <c r="E961" s="172"/>
      <c r="F961" s="172"/>
      <c r="G961" s="172"/>
    </row>
    <row r="962" ht="18.75" customHeight="1">
      <c r="A962" s="170"/>
      <c r="B962" s="171"/>
      <c r="C962" s="188"/>
      <c r="D962" s="179"/>
      <c r="E962" s="172"/>
      <c r="F962" s="172"/>
      <c r="G962" s="172"/>
    </row>
    <row r="963" ht="18.75" customHeight="1">
      <c r="A963" s="170"/>
      <c r="B963" s="171"/>
      <c r="C963" s="188"/>
      <c r="D963" s="179"/>
      <c r="E963" s="172"/>
      <c r="F963" s="172"/>
      <c r="G963" s="172"/>
    </row>
    <row r="964" ht="18.75" customHeight="1">
      <c r="A964" s="170"/>
      <c r="B964" s="171"/>
      <c r="C964" s="188"/>
      <c r="D964" s="179"/>
      <c r="E964" s="172"/>
      <c r="F964" s="172"/>
      <c r="G964" s="172"/>
    </row>
    <row r="965" ht="18.75" customHeight="1">
      <c r="A965" s="170"/>
      <c r="B965" s="171"/>
      <c r="C965" s="188"/>
      <c r="D965" s="179"/>
      <c r="E965" s="172"/>
      <c r="F965" s="172"/>
      <c r="G965" s="172"/>
    </row>
    <row r="966" ht="18.75" customHeight="1">
      <c r="A966" s="170"/>
      <c r="B966" s="171"/>
      <c r="C966" s="188"/>
      <c r="D966" s="179"/>
      <c r="E966" s="172"/>
      <c r="F966" s="172"/>
      <c r="G966" s="172"/>
    </row>
    <row r="967" ht="18.75" customHeight="1">
      <c r="A967" s="170"/>
      <c r="B967" s="171"/>
      <c r="C967" s="188"/>
      <c r="D967" s="179"/>
      <c r="E967" s="172"/>
      <c r="F967" s="172"/>
      <c r="G967" s="172"/>
    </row>
    <row r="968" ht="18.75" customHeight="1">
      <c r="A968" s="170"/>
      <c r="B968" s="171"/>
      <c r="C968" s="188"/>
      <c r="D968" s="179"/>
      <c r="E968" s="172"/>
      <c r="F968" s="172"/>
      <c r="G968" s="172"/>
    </row>
    <row r="969" ht="18.75" customHeight="1">
      <c r="A969" s="170"/>
      <c r="B969" s="171"/>
      <c r="C969" s="188"/>
      <c r="D969" s="179"/>
      <c r="E969" s="172"/>
      <c r="F969" s="172"/>
      <c r="G969" s="172"/>
    </row>
    <row r="970" ht="18.75" customHeight="1">
      <c r="A970" s="170"/>
      <c r="B970" s="171"/>
      <c r="C970" s="188"/>
      <c r="D970" s="179"/>
      <c r="E970" s="172"/>
      <c r="F970" s="172"/>
      <c r="G970" s="172"/>
    </row>
    <row r="971" ht="18.75" customHeight="1">
      <c r="A971" s="170"/>
      <c r="B971" s="171"/>
      <c r="C971" s="188"/>
      <c r="D971" s="179"/>
      <c r="E971" s="172"/>
      <c r="F971" s="172"/>
      <c r="G971" s="172"/>
    </row>
    <row r="972" ht="18.75" customHeight="1">
      <c r="A972" s="170"/>
      <c r="B972" s="171"/>
      <c r="C972" s="188"/>
      <c r="D972" s="179"/>
      <c r="E972" s="172"/>
      <c r="F972" s="172"/>
      <c r="G972" s="172"/>
    </row>
    <row r="973" ht="18.75" customHeight="1">
      <c r="A973" s="170"/>
      <c r="B973" s="171"/>
      <c r="C973" s="188"/>
      <c r="D973" s="179"/>
      <c r="E973" s="172"/>
      <c r="F973" s="172"/>
      <c r="G973" s="172"/>
    </row>
    <row r="974" ht="18.75" customHeight="1">
      <c r="A974" s="170"/>
      <c r="B974" s="171"/>
      <c r="C974" s="188"/>
      <c r="D974" s="179"/>
      <c r="E974" s="172"/>
      <c r="F974" s="172"/>
      <c r="G974" s="172"/>
    </row>
    <row r="975" ht="18.75" customHeight="1">
      <c r="A975" s="170"/>
      <c r="B975" s="171"/>
      <c r="C975" s="188"/>
      <c r="D975" s="179"/>
      <c r="E975" s="172"/>
      <c r="F975" s="172"/>
      <c r="G975" s="172"/>
    </row>
    <row r="976" ht="18.75" customHeight="1">
      <c r="A976" s="170"/>
      <c r="B976" s="171"/>
      <c r="C976" s="188"/>
      <c r="D976" s="179"/>
      <c r="E976" s="172"/>
      <c r="F976" s="172"/>
      <c r="G976" s="172"/>
    </row>
    <row r="977" ht="18.75" customHeight="1">
      <c r="A977" s="170"/>
      <c r="B977" s="171"/>
      <c r="C977" s="188"/>
      <c r="D977" s="179"/>
      <c r="E977" s="172"/>
      <c r="F977" s="172"/>
      <c r="G977" s="172"/>
    </row>
    <row r="978" ht="18.75" customHeight="1">
      <c r="A978" s="170"/>
      <c r="B978" s="171"/>
      <c r="C978" s="188"/>
      <c r="D978" s="179"/>
      <c r="E978" s="172"/>
      <c r="F978" s="172"/>
      <c r="G978" s="172"/>
    </row>
    <row r="979" ht="18.75" customHeight="1">
      <c r="A979" s="170"/>
      <c r="B979" s="171"/>
      <c r="C979" s="188"/>
      <c r="D979" s="179"/>
      <c r="E979" s="172"/>
      <c r="F979" s="172"/>
      <c r="G979" s="172"/>
    </row>
    <row r="980" ht="18.75" customHeight="1">
      <c r="A980" s="170"/>
      <c r="B980" s="171"/>
      <c r="C980" s="188"/>
      <c r="D980" s="179"/>
      <c r="E980" s="172"/>
      <c r="F980" s="172"/>
      <c r="G980" s="172"/>
    </row>
    <row r="981" ht="18.75" customHeight="1">
      <c r="A981" s="170"/>
      <c r="B981" s="171"/>
      <c r="C981" s="188"/>
      <c r="D981" s="179"/>
      <c r="E981" s="172"/>
      <c r="F981" s="172"/>
      <c r="G981" s="172"/>
    </row>
    <row r="982" ht="18.75" customHeight="1">
      <c r="A982" s="170"/>
      <c r="B982" s="171"/>
      <c r="C982" s="188"/>
      <c r="D982" s="179"/>
      <c r="E982" s="172"/>
      <c r="F982" s="172"/>
      <c r="G982" s="172"/>
    </row>
    <row r="983" ht="18.75" customHeight="1">
      <c r="A983" s="170"/>
      <c r="B983" s="171"/>
      <c r="C983" s="188"/>
      <c r="D983" s="179"/>
      <c r="E983" s="172"/>
      <c r="F983" s="172"/>
      <c r="G983" s="172"/>
    </row>
    <row r="984" ht="18.75" customHeight="1">
      <c r="A984" s="170"/>
      <c r="B984" s="171"/>
      <c r="C984" s="188"/>
      <c r="D984" s="179"/>
      <c r="E984" s="172"/>
      <c r="F984" s="172"/>
      <c r="G984" s="172"/>
    </row>
    <row r="985" ht="18.75" customHeight="1">
      <c r="A985" s="170"/>
      <c r="B985" s="171"/>
      <c r="C985" s="188"/>
      <c r="D985" s="179"/>
      <c r="E985" s="172"/>
      <c r="F985" s="172"/>
      <c r="G985" s="172"/>
    </row>
    <row r="986" ht="18.75" customHeight="1">
      <c r="A986" s="170"/>
      <c r="B986" s="171"/>
      <c r="C986" s="188"/>
      <c r="D986" s="179"/>
      <c r="E986" s="172"/>
      <c r="F986" s="172"/>
      <c r="G986" s="172"/>
    </row>
    <row r="987" ht="18.75" customHeight="1">
      <c r="A987" s="176"/>
      <c r="B987" s="177"/>
      <c r="C987" s="188"/>
      <c r="D987" s="179"/>
      <c r="E987" s="180"/>
      <c r="F987" s="180"/>
      <c r="G987" s="180"/>
    </row>
    <row r="988" ht="18.75" customHeight="1">
      <c r="A988" s="181" t="s">
        <v>58</v>
      </c>
      <c r="B988" s="182"/>
      <c r="C988" s="183" t="s">
        <v>59</v>
      </c>
      <c r="D988" s="193" t="s">
        <v>127</v>
      </c>
      <c r="E988" s="185" t="s">
        <v>61</v>
      </c>
      <c r="F988" s="186" t="s">
        <v>128</v>
      </c>
      <c r="G988" s="186" t="s">
        <v>129</v>
      </c>
    </row>
    <row r="989" ht="18.75" customHeight="1">
      <c r="A989" s="166"/>
      <c r="B989" s="187"/>
      <c r="C989" s="188"/>
      <c r="D989" s="179"/>
      <c r="E989" s="169" t="s">
        <v>83</v>
      </c>
      <c r="F989" s="166"/>
      <c r="G989" s="166"/>
    </row>
    <row r="990" ht="18.75" customHeight="1">
      <c r="A990" s="170"/>
      <c r="B990" s="171"/>
      <c r="C990" s="188"/>
      <c r="D990" s="179"/>
      <c r="E990" s="172"/>
      <c r="F990" s="172"/>
      <c r="G990" s="172"/>
    </row>
    <row r="991" ht="18.75" customHeight="1">
      <c r="A991" s="170"/>
      <c r="B991" s="171"/>
      <c r="C991" s="188"/>
      <c r="D991" s="179"/>
      <c r="E991" s="172"/>
      <c r="F991" s="172"/>
      <c r="G991" s="172"/>
    </row>
    <row r="992" ht="18.75" customHeight="1">
      <c r="A992" s="170"/>
      <c r="B992" s="171"/>
      <c r="C992" s="188"/>
      <c r="D992" s="179"/>
      <c r="E992" s="172"/>
      <c r="F992" s="172"/>
      <c r="G992" s="172"/>
    </row>
    <row r="993" ht="18.75" customHeight="1">
      <c r="A993" s="170"/>
      <c r="B993" s="171"/>
      <c r="C993" s="188"/>
      <c r="D993" s="179"/>
      <c r="E993" s="172"/>
      <c r="F993" s="172"/>
      <c r="G993" s="172"/>
    </row>
    <row r="994" ht="18.75" customHeight="1">
      <c r="A994" s="170"/>
      <c r="B994" s="171"/>
      <c r="C994" s="188"/>
      <c r="D994" s="179"/>
      <c r="E994" s="172"/>
      <c r="F994" s="172"/>
      <c r="G994" s="172"/>
    </row>
    <row r="995" ht="18.75" customHeight="1">
      <c r="A995" s="170"/>
      <c r="B995" s="171"/>
      <c r="C995" s="188"/>
      <c r="D995" s="179"/>
      <c r="E995" s="172"/>
      <c r="F995" s="172"/>
      <c r="G995" s="172"/>
    </row>
    <row r="996" ht="18.75" customHeight="1">
      <c r="A996" s="170"/>
      <c r="B996" s="171"/>
      <c r="C996" s="188"/>
      <c r="D996" s="179"/>
      <c r="E996" s="172"/>
      <c r="F996" s="172"/>
      <c r="G996" s="172"/>
    </row>
    <row r="997" ht="18.75" customHeight="1">
      <c r="A997" s="170"/>
      <c r="B997" s="171"/>
      <c r="C997" s="188"/>
      <c r="D997" s="179"/>
      <c r="E997" s="172"/>
      <c r="F997" s="172"/>
      <c r="G997" s="172"/>
    </row>
    <row r="998" ht="18.75" customHeight="1">
      <c r="A998" s="170"/>
      <c r="B998" s="171"/>
      <c r="C998" s="188"/>
      <c r="D998" s="179"/>
      <c r="E998" s="172"/>
      <c r="F998" s="172"/>
      <c r="G998" s="172"/>
    </row>
    <row r="999" ht="18.75" customHeight="1">
      <c r="A999" s="170"/>
      <c r="B999" s="171"/>
      <c r="C999" s="188"/>
      <c r="D999" s="179"/>
      <c r="E999" s="172"/>
      <c r="F999" s="172"/>
      <c r="G999" s="172"/>
    </row>
    <row r="1000" ht="18.75" customHeight="1">
      <c r="A1000" s="170"/>
      <c r="B1000" s="171"/>
      <c r="C1000" s="188"/>
      <c r="D1000" s="179"/>
      <c r="E1000" s="172"/>
      <c r="F1000" s="172"/>
      <c r="G1000" s="172"/>
    </row>
    <row r="1001" ht="18.75" customHeight="1">
      <c r="A1001" s="170"/>
      <c r="B1001" s="171"/>
      <c r="C1001" s="188"/>
      <c r="D1001" s="179"/>
      <c r="E1001" s="172"/>
      <c r="F1001" s="172"/>
      <c r="G1001" s="172"/>
    </row>
    <row r="1002" ht="18.75" customHeight="1">
      <c r="A1002" s="170"/>
      <c r="B1002" s="171"/>
      <c r="C1002" s="188"/>
      <c r="D1002" s="179"/>
      <c r="E1002" s="172"/>
      <c r="F1002" s="172"/>
      <c r="G1002" s="172"/>
    </row>
    <row r="1003" ht="18.75" customHeight="1">
      <c r="A1003" s="170"/>
      <c r="B1003" s="171"/>
      <c r="C1003" s="188"/>
      <c r="D1003" s="179"/>
      <c r="E1003" s="172"/>
      <c r="F1003" s="172"/>
      <c r="G1003" s="172"/>
    </row>
    <row r="1004" ht="18.75" customHeight="1">
      <c r="A1004" s="170"/>
      <c r="B1004" s="171"/>
      <c r="C1004" s="188"/>
      <c r="D1004" s="179"/>
      <c r="E1004" s="172"/>
      <c r="F1004" s="172"/>
      <c r="G1004" s="172"/>
    </row>
    <row r="1005" ht="18.75" customHeight="1">
      <c r="A1005" s="170"/>
      <c r="B1005" s="171"/>
      <c r="C1005" s="188"/>
      <c r="D1005" s="179"/>
      <c r="E1005" s="172"/>
      <c r="F1005" s="172"/>
      <c r="G1005" s="172"/>
    </row>
    <row r="1006" ht="18.75" customHeight="1">
      <c r="A1006" s="170"/>
      <c r="B1006" s="171"/>
      <c r="C1006" s="188"/>
      <c r="D1006" s="179"/>
      <c r="E1006" s="172"/>
      <c r="F1006" s="172"/>
      <c r="G1006" s="172"/>
    </row>
    <row r="1007" ht="18.75" customHeight="1">
      <c r="A1007" s="170"/>
      <c r="B1007" s="171"/>
      <c r="C1007" s="188"/>
      <c r="D1007" s="179"/>
      <c r="E1007" s="172"/>
      <c r="F1007" s="172"/>
      <c r="G1007" s="172"/>
    </row>
    <row r="1008" ht="18.75" customHeight="1">
      <c r="A1008" s="170"/>
      <c r="B1008" s="171"/>
      <c r="C1008" s="188"/>
      <c r="D1008" s="179"/>
      <c r="E1008" s="172"/>
      <c r="F1008" s="172"/>
      <c r="G1008" s="172"/>
    </row>
    <row r="1009" ht="18.75" customHeight="1">
      <c r="A1009" s="170"/>
      <c r="B1009" s="171"/>
      <c r="C1009" s="188"/>
      <c r="D1009" s="179"/>
      <c r="E1009" s="172"/>
      <c r="F1009" s="172"/>
      <c r="G1009" s="172"/>
    </row>
    <row r="1010" ht="18.75" customHeight="1">
      <c r="A1010" s="170"/>
      <c r="B1010" s="171"/>
      <c r="C1010" s="188"/>
      <c r="D1010" s="179"/>
      <c r="E1010" s="172"/>
      <c r="F1010" s="172"/>
      <c r="G1010" s="172"/>
    </row>
    <row r="1011" ht="18.75" customHeight="1">
      <c r="A1011" s="170"/>
      <c r="B1011" s="171"/>
      <c r="C1011" s="188"/>
      <c r="D1011" s="179"/>
      <c r="E1011" s="172"/>
      <c r="F1011" s="172"/>
      <c r="G1011" s="172"/>
    </row>
    <row r="1012" ht="18.75" customHeight="1">
      <c r="A1012" s="170"/>
      <c r="B1012" s="171"/>
      <c r="C1012" s="188"/>
      <c r="D1012" s="179"/>
      <c r="E1012" s="172"/>
      <c r="F1012" s="172"/>
      <c r="G1012" s="172"/>
    </row>
    <row r="1013" ht="18.75" customHeight="1">
      <c r="A1013" s="170"/>
      <c r="B1013" s="171"/>
      <c r="C1013" s="188"/>
      <c r="D1013" s="179"/>
      <c r="E1013" s="172"/>
      <c r="F1013" s="172"/>
      <c r="G1013" s="172"/>
    </row>
    <row r="1014" ht="18.75" customHeight="1">
      <c r="A1014" s="170"/>
      <c r="B1014" s="171"/>
      <c r="C1014" s="188"/>
      <c r="D1014" s="179"/>
      <c r="E1014" s="172"/>
      <c r="F1014" s="172"/>
      <c r="G1014" s="172"/>
    </row>
    <row r="1015" ht="18.75" customHeight="1">
      <c r="A1015" s="170"/>
      <c r="B1015" s="171"/>
      <c r="C1015" s="188"/>
      <c r="D1015" s="179"/>
      <c r="E1015" s="172"/>
      <c r="F1015" s="172"/>
      <c r="G1015" s="172"/>
    </row>
    <row r="1016" ht="18.75" customHeight="1">
      <c r="A1016" s="170"/>
      <c r="B1016" s="171"/>
      <c r="C1016" s="188"/>
      <c r="D1016" s="179"/>
      <c r="E1016" s="172"/>
      <c r="F1016" s="172"/>
      <c r="G1016" s="172"/>
    </row>
    <row r="1017" ht="18.75" customHeight="1">
      <c r="A1017" s="170"/>
      <c r="B1017" s="171"/>
      <c r="C1017" s="188"/>
      <c r="D1017" s="179"/>
      <c r="E1017" s="172"/>
      <c r="F1017" s="172"/>
      <c r="G1017" s="172"/>
    </row>
    <row r="1018" ht="18.75" customHeight="1">
      <c r="A1018" s="170"/>
      <c r="B1018" s="171"/>
      <c r="C1018" s="188"/>
      <c r="D1018" s="179"/>
      <c r="E1018" s="172"/>
      <c r="F1018" s="172"/>
      <c r="G1018" s="172"/>
    </row>
    <row r="1019" ht="18.75" customHeight="1">
      <c r="A1019" s="170"/>
      <c r="B1019" s="171"/>
      <c r="C1019" s="188"/>
      <c r="D1019" s="179"/>
      <c r="E1019" s="172"/>
      <c r="F1019" s="172"/>
      <c r="G1019" s="172"/>
    </row>
    <row r="1020" ht="18.75" customHeight="1">
      <c r="A1020" s="170"/>
      <c r="B1020" s="171"/>
      <c r="C1020" s="188"/>
      <c r="D1020" s="179"/>
      <c r="E1020" s="172"/>
      <c r="F1020" s="172"/>
      <c r="G1020" s="172"/>
    </row>
    <row r="1021" ht="18.75" customHeight="1">
      <c r="A1021" s="170"/>
      <c r="B1021" s="171"/>
      <c r="C1021" s="188"/>
      <c r="D1021" s="179"/>
      <c r="E1021" s="172"/>
      <c r="F1021" s="172"/>
      <c r="G1021" s="172"/>
    </row>
    <row r="1022" ht="18.75" customHeight="1">
      <c r="A1022" s="170"/>
      <c r="B1022" s="171"/>
      <c r="C1022" s="188"/>
      <c r="D1022" s="179"/>
      <c r="E1022" s="172"/>
      <c r="F1022" s="172"/>
      <c r="G1022" s="172"/>
    </row>
    <row r="1023" ht="18.75" customHeight="1">
      <c r="A1023" s="170"/>
      <c r="B1023" s="171"/>
      <c r="C1023" s="188"/>
      <c r="D1023" s="179"/>
      <c r="E1023" s="172"/>
      <c r="F1023" s="172"/>
      <c r="G1023" s="172"/>
    </row>
    <row r="1024" ht="18.75" customHeight="1">
      <c r="A1024" s="170"/>
      <c r="B1024" s="171"/>
      <c r="C1024" s="188"/>
      <c r="D1024" s="179"/>
      <c r="E1024" s="172"/>
      <c r="F1024" s="172"/>
      <c r="G1024" s="172"/>
    </row>
    <row r="1025" ht="18.75" customHeight="1">
      <c r="A1025" s="170"/>
      <c r="B1025" s="171"/>
      <c r="C1025" s="188"/>
      <c r="D1025" s="179"/>
      <c r="E1025" s="172"/>
      <c r="F1025" s="172"/>
      <c r="G1025" s="172"/>
    </row>
    <row r="1026" ht="18.75" customHeight="1">
      <c r="A1026" s="170"/>
      <c r="B1026" s="171"/>
      <c r="C1026" s="188"/>
      <c r="D1026" s="179"/>
      <c r="E1026" s="172"/>
      <c r="F1026" s="172"/>
      <c r="G1026" s="172"/>
    </row>
    <row r="1027" ht="18.75" customHeight="1">
      <c r="A1027" s="170"/>
      <c r="B1027" s="171"/>
      <c r="C1027" s="188"/>
      <c r="D1027" s="179"/>
      <c r="E1027" s="172"/>
      <c r="F1027" s="172"/>
      <c r="G1027" s="172"/>
    </row>
    <row r="1028" ht="18.75" customHeight="1">
      <c r="A1028" s="170"/>
      <c r="B1028" s="171"/>
      <c r="C1028" s="188"/>
      <c r="D1028" s="179"/>
      <c r="E1028" s="172"/>
      <c r="F1028" s="172"/>
      <c r="G1028" s="172"/>
    </row>
    <row r="1029" ht="18.75" customHeight="1">
      <c r="A1029" s="170"/>
      <c r="B1029" s="171"/>
      <c r="C1029" s="188"/>
      <c r="D1029" s="179"/>
      <c r="E1029" s="172"/>
      <c r="F1029" s="172"/>
      <c r="G1029" s="172"/>
    </row>
    <row r="1030" ht="18.75" customHeight="1">
      <c r="A1030" s="170"/>
      <c r="B1030" s="171"/>
      <c r="C1030" s="188"/>
      <c r="D1030" s="179"/>
      <c r="E1030" s="172"/>
      <c r="F1030" s="172"/>
      <c r="G1030" s="172"/>
    </row>
    <row r="1031" ht="18.75" customHeight="1">
      <c r="A1031" s="170"/>
      <c r="B1031" s="171"/>
      <c r="C1031" s="188"/>
      <c r="D1031" s="179"/>
      <c r="E1031" s="172"/>
      <c r="F1031" s="172"/>
      <c r="G1031" s="172"/>
    </row>
    <row r="1032" ht="18.75" customHeight="1">
      <c r="A1032" s="170"/>
      <c r="B1032" s="171"/>
      <c r="C1032" s="188"/>
      <c r="D1032" s="179"/>
      <c r="E1032" s="172"/>
      <c r="F1032" s="172"/>
      <c r="G1032" s="172"/>
    </row>
    <row r="1033" ht="18.75" customHeight="1">
      <c r="A1033" s="170"/>
      <c r="B1033" s="171"/>
      <c r="C1033" s="188"/>
      <c r="D1033" s="179"/>
      <c r="E1033" s="172"/>
      <c r="F1033" s="172"/>
      <c r="G1033" s="172"/>
    </row>
    <row r="1034" ht="18.75" customHeight="1">
      <c r="A1034" s="170"/>
      <c r="B1034" s="171"/>
      <c r="C1034" s="188"/>
      <c r="D1034" s="179"/>
      <c r="E1034" s="172"/>
      <c r="F1034" s="172"/>
      <c r="G1034" s="172"/>
    </row>
    <row r="1035" ht="18.75" customHeight="1">
      <c r="A1035" s="170"/>
      <c r="B1035" s="171"/>
      <c r="C1035" s="188"/>
      <c r="D1035" s="179"/>
      <c r="E1035" s="172"/>
      <c r="F1035" s="172"/>
      <c r="G1035" s="172"/>
    </row>
    <row r="1036" ht="18.75" customHeight="1">
      <c r="A1036" s="170"/>
      <c r="B1036" s="171"/>
      <c r="C1036" s="188"/>
      <c r="D1036" s="179"/>
      <c r="E1036" s="172"/>
      <c r="F1036" s="172"/>
      <c r="G1036" s="172"/>
    </row>
    <row r="1037" ht="18.75" customHeight="1">
      <c r="A1037" s="170"/>
      <c r="B1037" s="171"/>
      <c r="C1037" s="188"/>
      <c r="D1037" s="179"/>
      <c r="E1037" s="172"/>
      <c r="F1037" s="172"/>
      <c r="G1037" s="172"/>
    </row>
    <row r="1038" ht="18.75" customHeight="1">
      <c r="A1038" s="170"/>
      <c r="B1038" s="171"/>
      <c r="C1038" s="188"/>
      <c r="D1038" s="179"/>
      <c r="E1038" s="172"/>
      <c r="F1038" s="172"/>
      <c r="G1038" s="172"/>
    </row>
    <row r="1039" ht="18.75" customHeight="1">
      <c r="A1039" s="170"/>
      <c r="B1039" s="171"/>
      <c r="C1039" s="188"/>
      <c r="D1039" s="179"/>
      <c r="E1039" s="172"/>
      <c r="F1039" s="172"/>
      <c r="G1039" s="172"/>
    </row>
    <row r="1040" ht="18.75" customHeight="1">
      <c r="A1040" s="170"/>
      <c r="B1040" s="171"/>
      <c r="C1040" s="188"/>
      <c r="D1040" s="179"/>
      <c r="E1040" s="172"/>
      <c r="F1040" s="172"/>
      <c r="G1040" s="172"/>
    </row>
    <row r="1041" ht="18.75" customHeight="1">
      <c r="A1041" s="170"/>
      <c r="B1041" s="171"/>
      <c r="C1041" s="188"/>
      <c r="D1041" s="179"/>
      <c r="E1041" s="172"/>
      <c r="F1041" s="172"/>
      <c r="G1041" s="172"/>
    </row>
    <row r="1042" ht="18.75" customHeight="1">
      <c r="A1042" s="170"/>
      <c r="B1042" s="171"/>
      <c r="C1042" s="188"/>
      <c r="D1042" s="179"/>
      <c r="E1042" s="172"/>
      <c r="F1042" s="172"/>
      <c r="G1042" s="172"/>
    </row>
    <row r="1043" ht="18.75" customHeight="1">
      <c r="A1043" s="170"/>
      <c r="B1043" s="171"/>
      <c r="C1043" s="188"/>
      <c r="D1043" s="179"/>
      <c r="E1043" s="172"/>
      <c r="F1043" s="172"/>
      <c r="G1043" s="172"/>
    </row>
    <row r="1044" ht="18.75" customHeight="1">
      <c r="A1044" s="170"/>
      <c r="B1044" s="171"/>
      <c r="C1044" s="188"/>
      <c r="D1044" s="179"/>
      <c r="E1044" s="172"/>
      <c r="F1044" s="172"/>
      <c r="G1044" s="172"/>
    </row>
    <row r="1045" ht="18.75" customHeight="1">
      <c r="A1045" s="170"/>
      <c r="B1045" s="171"/>
      <c r="C1045" s="188"/>
      <c r="D1045" s="179"/>
      <c r="E1045" s="172"/>
      <c r="F1045" s="172"/>
      <c r="G1045" s="172"/>
    </row>
    <row r="1046" ht="18.75" customHeight="1">
      <c r="A1046" s="170"/>
      <c r="B1046" s="171"/>
      <c r="C1046" s="188"/>
      <c r="D1046" s="179"/>
      <c r="E1046" s="172"/>
      <c r="F1046" s="172"/>
      <c r="G1046" s="172"/>
    </row>
    <row r="1047" ht="18.75" customHeight="1">
      <c r="A1047" s="170"/>
      <c r="B1047" s="171"/>
      <c r="C1047" s="188"/>
      <c r="D1047" s="179"/>
      <c r="E1047" s="172"/>
      <c r="F1047" s="172"/>
      <c r="G1047" s="172"/>
    </row>
    <row r="1048" ht="18.75" customHeight="1">
      <c r="A1048" s="170"/>
      <c r="B1048" s="171"/>
      <c r="C1048" s="188"/>
      <c r="D1048" s="179"/>
      <c r="E1048" s="172"/>
      <c r="F1048" s="172"/>
      <c r="G1048" s="172"/>
    </row>
    <row r="1049" ht="18.75" customHeight="1">
      <c r="A1049" s="170"/>
      <c r="B1049" s="171"/>
      <c r="C1049" s="188"/>
      <c r="D1049" s="179"/>
      <c r="E1049" s="172"/>
      <c r="F1049" s="172"/>
      <c r="G1049" s="172"/>
    </row>
    <row r="1050" ht="18.75" customHeight="1">
      <c r="A1050" s="170"/>
      <c r="B1050" s="171"/>
      <c r="C1050" s="188"/>
      <c r="D1050" s="179"/>
      <c r="E1050" s="172"/>
      <c r="F1050" s="172"/>
      <c r="G1050" s="172"/>
    </row>
    <row r="1051" ht="18.75" customHeight="1">
      <c r="A1051" s="170"/>
      <c r="B1051" s="171"/>
      <c r="C1051" s="188"/>
      <c r="D1051" s="179"/>
      <c r="E1051" s="172"/>
      <c r="F1051" s="172"/>
      <c r="G1051" s="172"/>
    </row>
    <row r="1052" ht="18.75" customHeight="1">
      <c r="A1052" s="170"/>
      <c r="B1052" s="171"/>
      <c r="C1052" s="188"/>
      <c r="D1052" s="179"/>
      <c r="E1052" s="172"/>
      <c r="F1052" s="172"/>
      <c r="G1052" s="172"/>
    </row>
    <row r="1053" ht="18.75" customHeight="1">
      <c r="A1053" s="170"/>
      <c r="B1053" s="171"/>
      <c r="C1053" s="188"/>
      <c r="D1053" s="179"/>
      <c r="E1053" s="172"/>
      <c r="F1053" s="172"/>
      <c r="G1053" s="172"/>
    </row>
    <row r="1054" ht="18.75" customHeight="1">
      <c r="A1054" s="170"/>
      <c r="B1054" s="171"/>
      <c r="C1054" s="188"/>
      <c r="D1054" s="179"/>
      <c r="E1054" s="172"/>
      <c r="F1054" s="172"/>
      <c r="G1054" s="172"/>
    </row>
    <row r="1055" ht="18.75" customHeight="1">
      <c r="A1055" s="170"/>
      <c r="B1055" s="171"/>
      <c r="C1055" s="188"/>
      <c r="D1055" s="179"/>
      <c r="E1055" s="172"/>
      <c r="F1055" s="172"/>
      <c r="G1055" s="172"/>
    </row>
    <row r="1056" ht="18.75" customHeight="1">
      <c r="A1056" s="170"/>
      <c r="B1056" s="171"/>
      <c r="C1056" s="188"/>
      <c r="D1056" s="179"/>
      <c r="E1056" s="172"/>
      <c r="F1056" s="172"/>
      <c r="G1056" s="172"/>
    </row>
    <row r="1057" ht="18.75" customHeight="1">
      <c r="A1057" s="170"/>
      <c r="B1057" s="171"/>
      <c r="C1057" s="188"/>
      <c r="D1057" s="179"/>
      <c r="E1057" s="172"/>
      <c r="F1057" s="172"/>
      <c r="G1057" s="172"/>
    </row>
    <row r="1058" ht="18.75" customHeight="1">
      <c r="A1058" s="170"/>
      <c r="B1058" s="171"/>
      <c r="C1058" s="188"/>
      <c r="D1058" s="179"/>
      <c r="E1058" s="172"/>
      <c r="F1058" s="172"/>
      <c r="G1058" s="172"/>
    </row>
    <row r="1059" ht="18.75" customHeight="1">
      <c r="A1059" s="170"/>
      <c r="B1059" s="171"/>
      <c r="C1059" s="188"/>
      <c r="D1059" s="179"/>
      <c r="E1059" s="172"/>
      <c r="F1059" s="172"/>
      <c r="G1059" s="172"/>
    </row>
    <row r="1060" ht="18.75" customHeight="1">
      <c r="A1060" s="170"/>
      <c r="B1060" s="171"/>
      <c r="C1060" s="188"/>
      <c r="D1060" s="179"/>
      <c r="E1060" s="172"/>
      <c r="F1060" s="172"/>
      <c r="G1060" s="172"/>
    </row>
    <row r="1061" ht="18.75" customHeight="1">
      <c r="A1061" s="170"/>
      <c r="B1061" s="171"/>
      <c r="C1061" s="188"/>
      <c r="D1061" s="179"/>
      <c r="E1061" s="172"/>
      <c r="F1061" s="172"/>
      <c r="G1061" s="172"/>
    </row>
    <row r="1062" ht="18.75" customHeight="1">
      <c r="A1062" s="170"/>
      <c r="B1062" s="171"/>
      <c r="C1062" s="188"/>
      <c r="D1062" s="179"/>
      <c r="E1062" s="172"/>
      <c r="F1062" s="172"/>
      <c r="G1062" s="172"/>
    </row>
    <row r="1063" ht="18.75" customHeight="1">
      <c r="A1063" s="170"/>
      <c r="B1063" s="171"/>
      <c r="C1063" s="188"/>
      <c r="D1063" s="179"/>
      <c r="E1063" s="172"/>
      <c r="F1063" s="172"/>
      <c r="G1063" s="172"/>
    </row>
    <row r="1064" ht="18.75" customHeight="1">
      <c r="A1064" s="170"/>
      <c r="B1064" s="171"/>
      <c r="C1064" s="188"/>
      <c r="D1064" s="179"/>
      <c r="E1064" s="172"/>
      <c r="F1064" s="172"/>
      <c r="G1064" s="172"/>
    </row>
    <row r="1065" ht="18.75" customHeight="1">
      <c r="A1065" s="170"/>
      <c r="B1065" s="171"/>
      <c r="C1065" s="188"/>
      <c r="D1065" s="179"/>
      <c r="E1065" s="172"/>
      <c r="F1065" s="172"/>
      <c r="G1065" s="172"/>
    </row>
    <row r="1066" ht="18.75" customHeight="1">
      <c r="A1066" s="170"/>
      <c r="B1066" s="171"/>
      <c r="C1066" s="188"/>
      <c r="D1066" s="179"/>
      <c r="E1066" s="172"/>
      <c r="F1066" s="172"/>
      <c r="G1066" s="172"/>
    </row>
    <row r="1067" ht="18.75" customHeight="1">
      <c r="A1067" s="170"/>
      <c r="B1067" s="171"/>
      <c r="C1067" s="188"/>
      <c r="D1067" s="179"/>
      <c r="E1067" s="172"/>
      <c r="F1067" s="172"/>
      <c r="G1067" s="172"/>
    </row>
    <row r="1068" ht="18.75" customHeight="1">
      <c r="A1068" s="170"/>
      <c r="B1068" s="171"/>
      <c r="C1068" s="188"/>
      <c r="D1068" s="179"/>
      <c r="E1068" s="172"/>
      <c r="F1068" s="172"/>
      <c r="G1068" s="172"/>
    </row>
    <row r="1069" ht="18.75" customHeight="1">
      <c r="A1069" s="170"/>
      <c r="B1069" s="171"/>
      <c r="C1069" s="188"/>
      <c r="D1069" s="179"/>
      <c r="E1069" s="172"/>
      <c r="F1069" s="172"/>
      <c r="G1069" s="172"/>
    </row>
    <row r="1070" ht="18.75" customHeight="1">
      <c r="A1070" s="170"/>
      <c r="B1070" s="171"/>
      <c r="C1070" s="188"/>
      <c r="D1070" s="179"/>
      <c r="E1070" s="172"/>
      <c r="F1070" s="172"/>
      <c r="G1070" s="172"/>
    </row>
    <row r="1071" ht="18.75" customHeight="1">
      <c r="A1071" s="170"/>
      <c r="B1071" s="171"/>
      <c r="C1071" s="188"/>
      <c r="D1071" s="179"/>
      <c r="E1071" s="172"/>
      <c r="F1071" s="172"/>
      <c r="G1071" s="172"/>
    </row>
    <row r="1072" ht="18.75" customHeight="1">
      <c r="A1072" s="170"/>
      <c r="B1072" s="171"/>
      <c r="C1072" s="188"/>
      <c r="D1072" s="179"/>
      <c r="E1072" s="172"/>
      <c r="F1072" s="172"/>
      <c r="G1072" s="172"/>
    </row>
    <row r="1073" ht="18.75" customHeight="1">
      <c r="A1073" s="170"/>
      <c r="B1073" s="171"/>
      <c r="C1073" s="188"/>
      <c r="D1073" s="179"/>
      <c r="E1073" s="172"/>
      <c r="F1073" s="172"/>
      <c r="G1073" s="172"/>
    </row>
    <row r="1074" ht="18.75" customHeight="1">
      <c r="A1074" s="170"/>
      <c r="B1074" s="171"/>
      <c r="C1074" s="188"/>
      <c r="D1074" s="179"/>
      <c r="E1074" s="172"/>
      <c r="F1074" s="172"/>
      <c r="G1074" s="172"/>
    </row>
    <row r="1075" ht="18.75" customHeight="1">
      <c r="A1075" s="170"/>
      <c r="B1075" s="171"/>
      <c r="C1075" s="188"/>
      <c r="D1075" s="179"/>
      <c r="E1075" s="172"/>
      <c r="F1075" s="172"/>
      <c r="G1075" s="172"/>
    </row>
    <row r="1076" ht="18.75" customHeight="1">
      <c r="A1076" s="170"/>
      <c r="B1076" s="171"/>
      <c r="C1076" s="188"/>
      <c r="D1076" s="179"/>
      <c r="E1076" s="172"/>
      <c r="F1076" s="172"/>
      <c r="G1076" s="172"/>
    </row>
    <row r="1077" ht="18.75" customHeight="1">
      <c r="A1077" s="170"/>
      <c r="B1077" s="171"/>
      <c r="C1077" s="188"/>
      <c r="D1077" s="179"/>
      <c r="E1077" s="172"/>
      <c r="F1077" s="172"/>
      <c r="G1077" s="172"/>
    </row>
    <row r="1078" ht="18.75" customHeight="1">
      <c r="A1078" s="170"/>
      <c r="B1078" s="171"/>
      <c r="C1078" s="188"/>
      <c r="D1078" s="179"/>
      <c r="E1078" s="172"/>
      <c r="F1078" s="172"/>
      <c r="G1078" s="172"/>
    </row>
    <row r="1079" ht="18.75" customHeight="1">
      <c r="A1079" s="170"/>
      <c r="B1079" s="171"/>
      <c r="C1079" s="188"/>
      <c r="D1079" s="179"/>
      <c r="E1079" s="172"/>
      <c r="F1079" s="172"/>
      <c r="G1079" s="172"/>
    </row>
    <row r="1080" ht="18.75" customHeight="1">
      <c r="A1080" s="170"/>
      <c r="B1080" s="171"/>
      <c r="C1080" s="188"/>
      <c r="D1080" s="179"/>
      <c r="E1080" s="172"/>
      <c r="F1080" s="172"/>
      <c r="G1080" s="172"/>
    </row>
    <row r="1081" ht="18.75" customHeight="1">
      <c r="A1081" s="170"/>
      <c r="B1081" s="171"/>
      <c r="C1081" s="188"/>
      <c r="D1081" s="179"/>
      <c r="E1081" s="172"/>
      <c r="F1081" s="172"/>
      <c r="G1081" s="172"/>
    </row>
    <row r="1082" ht="18.75" customHeight="1">
      <c r="A1082" s="170"/>
      <c r="B1082" s="171"/>
      <c r="C1082" s="188"/>
      <c r="D1082" s="179"/>
      <c r="E1082" s="172"/>
      <c r="F1082" s="172"/>
      <c r="G1082" s="172"/>
    </row>
    <row r="1083" ht="18.75" customHeight="1">
      <c r="A1083" s="170"/>
      <c r="B1083" s="171"/>
      <c r="C1083" s="188"/>
      <c r="D1083" s="179"/>
      <c r="E1083" s="172"/>
      <c r="F1083" s="172"/>
      <c r="G1083" s="172"/>
    </row>
    <row r="1084" ht="18.75" customHeight="1">
      <c r="A1084" s="170"/>
      <c r="B1084" s="171"/>
      <c r="C1084" s="188"/>
      <c r="D1084" s="179"/>
      <c r="E1084" s="172"/>
      <c r="F1084" s="172"/>
      <c r="G1084" s="172"/>
    </row>
    <row r="1085" ht="18.75" customHeight="1">
      <c r="A1085" s="170"/>
      <c r="B1085" s="171"/>
      <c r="C1085" s="188"/>
      <c r="D1085" s="179"/>
      <c r="E1085" s="172"/>
      <c r="F1085" s="172"/>
      <c r="G1085" s="172"/>
    </row>
    <row r="1086" ht="18.75" customHeight="1">
      <c r="A1086" s="170"/>
      <c r="B1086" s="171"/>
      <c r="C1086" s="188"/>
      <c r="D1086" s="179"/>
      <c r="E1086" s="172"/>
      <c r="F1086" s="172"/>
      <c r="G1086" s="172"/>
    </row>
    <row r="1087" ht="18.75" customHeight="1">
      <c r="A1087" s="170"/>
      <c r="B1087" s="171"/>
      <c r="C1087" s="188"/>
      <c r="D1087" s="179"/>
      <c r="E1087" s="172"/>
      <c r="F1087" s="172"/>
      <c r="G1087" s="172"/>
    </row>
    <row r="1088" ht="18.75" customHeight="1">
      <c r="A1088" s="170"/>
      <c r="B1088" s="171"/>
      <c r="C1088" s="195"/>
      <c r="D1088" s="179"/>
      <c r="E1088" s="172"/>
      <c r="F1088" s="172"/>
      <c r="G1088" s="172"/>
    </row>
    <row r="1089" ht="18.75" customHeight="1">
      <c r="A1089" s="176"/>
      <c r="B1089" s="177"/>
      <c r="C1089" s="195"/>
      <c r="D1089" s="179"/>
      <c r="E1089" s="180"/>
      <c r="F1089" s="180"/>
      <c r="G1089" s="180"/>
    </row>
    <row r="1090" ht="18.75" customHeight="1">
      <c r="A1090" s="161" t="s">
        <v>58</v>
      </c>
      <c r="B1090" s="162"/>
      <c r="C1090" s="163" t="s">
        <v>59</v>
      </c>
      <c r="D1090" s="194" t="s">
        <v>130</v>
      </c>
      <c r="E1090" s="191" t="s">
        <v>61</v>
      </c>
      <c r="F1090" s="192" t="s">
        <v>131</v>
      </c>
      <c r="G1090" s="192" t="s">
        <v>132</v>
      </c>
    </row>
    <row r="1091" ht="18.75" customHeight="1">
      <c r="A1091" s="166"/>
      <c r="B1091" s="187"/>
      <c r="C1091" s="188"/>
      <c r="D1091" s="179"/>
      <c r="E1091" s="169" t="s">
        <v>83</v>
      </c>
      <c r="F1091" s="166"/>
      <c r="G1091" s="166"/>
    </row>
    <row r="1092" ht="18.75" customHeight="1">
      <c r="A1092" s="170"/>
      <c r="B1092" s="171"/>
      <c r="C1092" s="188"/>
      <c r="D1092" s="179"/>
      <c r="E1092" s="172"/>
      <c r="F1092" s="172"/>
      <c r="G1092" s="172"/>
    </row>
    <row r="1093" ht="18.75" customHeight="1">
      <c r="A1093" s="170"/>
      <c r="B1093" s="171"/>
      <c r="C1093" s="188"/>
      <c r="D1093" s="179"/>
      <c r="E1093" s="172"/>
      <c r="F1093" s="172"/>
      <c r="G1093" s="172"/>
    </row>
    <row r="1094" ht="18.75" customHeight="1">
      <c r="A1094" s="170"/>
      <c r="B1094" s="171"/>
      <c r="C1094" s="188"/>
      <c r="D1094" s="179"/>
      <c r="E1094" s="172"/>
      <c r="F1094" s="172"/>
      <c r="G1094" s="172"/>
    </row>
    <row r="1095" ht="18.75" customHeight="1">
      <c r="A1095" s="170"/>
      <c r="B1095" s="171"/>
      <c r="C1095" s="188"/>
      <c r="D1095" s="179"/>
      <c r="E1095" s="172"/>
      <c r="F1095" s="172"/>
      <c r="G1095" s="172"/>
    </row>
    <row r="1096" ht="18.75" customHeight="1">
      <c r="A1096" s="170"/>
      <c r="B1096" s="171"/>
      <c r="C1096" s="188"/>
      <c r="D1096" s="179"/>
      <c r="E1096" s="172"/>
      <c r="F1096" s="172"/>
      <c r="G1096" s="172"/>
    </row>
    <row r="1097" ht="18.75" customHeight="1">
      <c r="A1097" s="170"/>
      <c r="B1097" s="171"/>
      <c r="C1097" s="188"/>
      <c r="D1097" s="179"/>
      <c r="E1097" s="172"/>
      <c r="F1097" s="172"/>
      <c r="G1097" s="172"/>
    </row>
    <row r="1098" ht="18.75" customHeight="1">
      <c r="A1098" s="170"/>
      <c r="B1098" s="171"/>
      <c r="C1098" s="188"/>
      <c r="D1098" s="179"/>
      <c r="E1098" s="172"/>
      <c r="F1098" s="172"/>
      <c r="G1098" s="172"/>
    </row>
    <row r="1099" ht="18.75" customHeight="1">
      <c r="A1099" s="170"/>
      <c r="B1099" s="171"/>
      <c r="C1099" s="188"/>
      <c r="D1099" s="179"/>
      <c r="E1099" s="172"/>
      <c r="F1099" s="172"/>
      <c r="G1099" s="172"/>
    </row>
    <row r="1100" ht="18.75" customHeight="1">
      <c r="A1100" s="170"/>
      <c r="B1100" s="171"/>
      <c r="C1100" s="188"/>
      <c r="D1100" s="179"/>
      <c r="E1100" s="172"/>
      <c r="F1100" s="172"/>
      <c r="G1100" s="172"/>
    </row>
    <row r="1101" ht="18.75" customHeight="1">
      <c r="A1101" s="170"/>
      <c r="B1101" s="171"/>
      <c r="C1101" s="188"/>
      <c r="D1101" s="179"/>
      <c r="E1101" s="172"/>
      <c r="F1101" s="172"/>
      <c r="G1101" s="172"/>
    </row>
    <row r="1102" ht="18.75" customHeight="1">
      <c r="A1102" s="170"/>
      <c r="B1102" s="171"/>
      <c r="C1102" s="188"/>
      <c r="D1102" s="179"/>
      <c r="E1102" s="172"/>
      <c r="F1102" s="172"/>
      <c r="G1102" s="172"/>
    </row>
    <row r="1103" ht="18.75" customHeight="1">
      <c r="A1103" s="170"/>
      <c r="B1103" s="171"/>
      <c r="C1103" s="188"/>
      <c r="D1103" s="179"/>
      <c r="E1103" s="172"/>
      <c r="F1103" s="172"/>
      <c r="G1103" s="172"/>
    </row>
    <row r="1104" ht="18.75" customHeight="1">
      <c r="A1104" s="170"/>
      <c r="B1104" s="171"/>
      <c r="C1104" s="188"/>
      <c r="D1104" s="179"/>
      <c r="E1104" s="172"/>
      <c r="F1104" s="172"/>
      <c r="G1104" s="172"/>
    </row>
    <row r="1105" ht="18.75" customHeight="1">
      <c r="A1105" s="170"/>
      <c r="B1105" s="171"/>
      <c r="C1105" s="188"/>
      <c r="D1105" s="179"/>
      <c r="E1105" s="172"/>
      <c r="F1105" s="172"/>
      <c r="G1105" s="172"/>
    </row>
    <row r="1106" ht="18.75" customHeight="1">
      <c r="A1106" s="170"/>
      <c r="B1106" s="171"/>
      <c r="C1106" s="188"/>
      <c r="D1106" s="179"/>
      <c r="E1106" s="172"/>
      <c r="F1106" s="172"/>
      <c r="G1106" s="172"/>
    </row>
    <row r="1107" ht="18.75" customHeight="1">
      <c r="A1107" s="170"/>
      <c r="B1107" s="171"/>
      <c r="C1107" s="188"/>
      <c r="D1107" s="179"/>
      <c r="E1107" s="172"/>
      <c r="F1107" s="172"/>
      <c r="G1107" s="172"/>
    </row>
    <row r="1108" ht="18.75" customHeight="1">
      <c r="A1108" s="170"/>
      <c r="B1108" s="171"/>
      <c r="C1108" s="188"/>
      <c r="D1108" s="179"/>
      <c r="E1108" s="172"/>
      <c r="F1108" s="172"/>
      <c r="G1108" s="172"/>
    </row>
    <row r="1109" ht="18.75" customHeight="1">
      <c r="A1109" s="170"/>
      <c r="B1109" s="171"/>
      <c r="C1109" s="188"/>
      <c r="D1109" s="179"/>
      <c r="E1109" s="172"/>
      <c r="F1109" s="172"/>
      <c r="G1109" s="172"/>
    </row>
    <row r="1110" ht="18.75" customHeight="1">
      <c r="A1110" s="170"/>
      <c r="B1110" s="171"/>
      <c r="C1110" s="188"/>
      <c r="D1110" s="179"/>
      <c r="E1110" s="172"/>
      <c r="F1110" s="172"/>
      <c r="G1110" s="172"/>
    </row>
    <row r="1111" ht="18.75" customHeight="1">
      <c r="A1111" s="170"/>
      <c r="B1111" s="171"/>
      <c r="C1111" s="188"/>
      <c r="D1111" s="179"/>
      <c r="E1111" s="172"/>
      <c r="F1111" s="172"/>
      <c r="G1111" s="172"/>
    </row>
    <row r="1112" ht="18.75" customHeight="1">
      <c r="A1112" s="170"/>
      <c r="B1112" s="171"/>
      <c r="C1112" s="188"/>
      <c r="D1112" s="179"/>
      <c r="E1112" s="172"/>
      <c r="F1112" s="172"/>
      <c r="G1112" s="172"/>
    </row>
    <row r="1113" ht="18.75" customHeight="1">
      <c r="A1113" s="170"/>
      <c r="B1113" s="171"/>
      <c r="C1113" s="188"/>
      <c r="D1113" s="179"/>
      <c r="E1113" s="172"/>
      <c r="F1113" s="172"/>
      <c r="G1113" s="172"/>
    </row>
    <row r="1114" ht="18.75" customHeight="1">
      <c r="A1114" s="170"/>
      <c r="B1114" s="171"/>
      <c r="C1114" s="188"/>
      <c r="D1114" s="179"/>
      <c r="E1114" s="172"/>
      <c r="F1114" s="172"/>
      <c r="G1114" s="172"/>
    </row>
    <row r="1115" ht="18.75" customHeight="1">
      <c r="A1115" s="170"/>
      <c r="B1115" s="171"/>
      <c r="C1115" s="188"/>
      <c r="D1115" s="179"/>
      <c r="E1115" s="172"/>
      <c r="F1115" s="172"/>
      <c r="G1115" s="172"/>
    </row>
    <row r="1116" ht="18.75" customHeight="1">
      <c r="A1116" s="170"/>
      <c r="B1116" s="171"/>
      <c r="C1116" s="188"/>
      <c r="D1116" s="179"/>
      <c r="E1116" s="172"/>
      <c r="F1116" s="172"/>
      <c r="G1116" s="172"/>
    </row>
    <row r="1117" ht="18.75" customHeight="1">
      <c r="A1117" s="170"/>
      <c r="B1117" s="171"/>
      <c r="C1117" s="188"/>
      <c r="D1117" s="179"/>
      <c r="E1117" s="172"/>
      <c r="F1117" s="172"/>
      <c r="G1117" s="172"/>
    </row>
    <row r="1118" ht="18.75" customHeight="1">
      <c r="A1118" s="170"/>
      <c r="B1118" s="171"/>
      <c r="C1118" s="188"/>
      <c r="D1118" s="179"/>
      <c r="E1118" s="172"/>
      <c r="F1118" s="172"/>
      <c r="G1118" s="172"/>
    </row>
    <row r="1119" ht="18.75" customHeight="1">
      <c r="A1119" s="170"/>
      <c r="B1119" s="171"/>
      <c r="C1119" s="188"/>
      <c r="D1119" s="179"/>
      <c r="E1119" s="172"/>
      <c r="F1119" s="172"/>
      <c r="G1119" s="172"/>
    </row>
    <row r="1120" ht="18.75" customHeight="1">
      <c r="A1120" s="170"/>
      <c r="B1120" s="171"/>
      <c r="C1120" s="188"/>
      <c r="D1120" s="179"/>
      <c r="E1120" s="172"/>
      <c r="F1120" s="172"/>
      <c r="G1120" s="172"/>
    </row>
    <row r="1121" ht="18.75" customHeight="1">
      <c r="A1121" s="170"/>
      <c r="B1121" s="171"/>
      <c r="C1121" s="188"/>
      <c r="D1121" s="179"/>
      <c r="E1121" s="172"/>
      <c r="F1121" s="172"/>
      <c r="G1121" s="172"/>
    </row>
    <row r="1122" ht="18.75" customHeight="1">
      <c r="A1122" s="170"/>
      <c r="B1122" s="171"/>
      <c r="C1122" s="188"/>
      <c r="D1122" s="179"/>
      <c r="E1122" s="172"/>
      <c r="F1122" s="172"/>
      <c r="G1122" s="172"/>
    </row>
    <row r="1123" ht="18.75" customHeight="1">
      <c r="A1123" s="170"/>
      <c r="B1123" s="171"/>
      <c r="C1123" s="188"/>
      <c r="D1123" s="179"/>
      <c r="E1123" s="172"/>
      <c r="F1123" s="172"/>
      <c r="G1123" s="172"/>
    </row>
    <row r="1124" ht="18.75" customHeight="1">
      <c r="A1124" s="170"/>
      <c r="B1124" s="171"/>
      <c r="C1124" s="188"/>
      <c r="D1124" s="179"/>
      <c r="E1124" s="172"/>
      <c r="F1124" s="172"/>
      <c r="G1124" s="172"/>
    </row>
    <row r="1125" ht="18.75" customHeight="1">
      <c r="A1125" s="170"/>
      <c r="B1125" s="171"/>
      <c r="C1125" s="188"/>
      <c r="D1125" s="179"/>
      <c r="E1125" s="172"/>
      <c r="F1125" s="172"/>
      <c r="G1125" s="172"/>
    </row>
    <row r="1126" ht="18.75" customHeight="1">
      <c r="A1126" s="170"/>
      <c r="B1126" s="171"/>
      <c r="C1126" s="188"/>
      <c r="D1126" s="179"/>
      <c r="E1126" s="172"/>
      <c r="F1126" s="172"/>
      <c r="G1126" s="172"/>
    </row>
    <row r="1127" ht="18.75" customHeight="1">
      <c r="A1127" s="170"/>
      <c r="B1127" s="171"/>
      <c r="C1127" s="188"/>
      <c r="D1127" s="179"/>
      <c r="E1127" s="172"/>
      <c r="F1127" s="172"/>
      <c r="G1127" s="172"/>
    </row>
    <row r="1128" ht="18.75" customHeight="1">
      <c r="A1128" s="170"/>
      <c r="B1128" s="171"/>
      <c r="C1128" s="188"/>
      <c r="D1128" s="179"/>
      <c r="E1128" s="172"/>
      <c r="F1128" s="172"/>
      <c r="G1128" s="172"/>
    </row>
    <row r="1129" ht="18.75" customHeight="1">
      <c r="A1129" s="170"/>
      <c r="B1129" s="171"/>
      <c r="C1129" s="188"/>
      <c r="D1129" s="179"/>
      <c r="E1129" s="172"/>
      <c r="F1129" s="172"/>
      <c r="G1129" s="172"/>
    </row>
    <row r="1130" ht="18.75" customHeight="1">
      <c r="A1130" s="170"/>
      <c r="B1130" s="171"/>
      <c r="C1130" s="188"/>
      <c r="D1130" s="179"/>
      <c r="E1130" s="172"/>
      <c r="F1130" s="172"/>
      <c r="G1130" s="172"/>
    </row>
    <row r="1131" ht="18.75" customHeight="1">
      <c r="A1131" s="170"/>
      <c r="B1131" s="171"/>
      <c r="C1131" s="188"/>
      <c r="D1131" s="179"/>
      <c r="E1131" s="172"/>
      <c r="F1131" s="172"/>
      <c r="G1131" s="172"/>
    </row>
    <row r="1132" ht="18.75" customHeight="1">
      <c r="A1132" s="170"/>
      <c r="B1132" s="171"/>
      <c r="C1132" s="188"/>
      <c r="D1132" s="179"/>
      <c r="E1132" s="172"/>
      <c r="F1132" s="172"/>
      <c r="G1132" s="172"/>
    </row>
    <row r="1133" ht="18.75" customHeight="1">
      <c r="A1133" s="170"/>
      <c r="B1133" s="171"/>
      <c r="C1133" s="188"/>
      <c r="D1133" s="179"/>
      <c r="E1133" s="172"/>
      <c r="F1133" s="172"/>
      <c r="G1133" s="172"/>
    </row>
    <row r="1134" ht="18.75" customHeight="1">
      <c r="A1134" s="170"/>
      <c r="B1134" s="171"/>
      <c r="C1134" s="188"/>
      <c r="D1134" s="179"/>
      <c r="E1134" s="172"/>
      <c r="F1134" s="172"/>
      <c r="G1134" s="172"/>
    </row>
    <row r="1135" ht="18.75" customHeight="1">
      <c r="A1135" s="170"/>
      <c r="B1135" s="171"/>
      <c r="C1135" s="188"/>
      <c r="D1135" s="179"/>
      <c r="E1135" s="172"/>
      <c r="F1135" s="172"/>
      <c r="G1135" s="172"/>
    </row>
    <row r="1136" ht="18.75" customHeight="1">
      <c r="A1136" s="170"/>
      <c r="B1136" s="171"/>
      <c r="C1136" s="188"/>
      <c r="D1136" s="179"/>
      <c r="E1136" s="172"/>
      <c r="F1136" s="172"/>
      <c r="G1136" s="172"/>
    </row>
    <row r="1137" ht="18.75" customHeight="1">
      <c r="A1137" s="170"/>
      <c r="B1137" s="171"/>
      <c r="C1137" s="188"/>
      <c r="D1137" s="179"/>
      <c r="E1137" s="172"/>
      <c r="F1137" s="172"/>
      <c r="G1137" s="172"/>
    </row>
    <row r="1138" ht="18.75" customHeight="1">
      <c r="A1138" s="170"/>
      <c r="B1138" s="171"/>
      <c r="C1138" s="188"/>
      <c r="D1138" s="179"/>
      <c r="E1138" s="172"/>
      <c r="F1138" s="172"/>
      <c r="G1138" s="172"/>
    </row>
    <row r="1139" ht="18.75" customHeight="1">
      <c r="A1139" s="170"/>
      <c r="B1139" s="171"/>
      <c r="C1139" s="188"/>
      <c r="D1139" s="179"/>
      <c r="E1139" s="172"/>
      <c r="F1139" s="172"/>
      <c r="G1139" s="172"/>
    </row>
    <row r="1140" ht="18.75" customHeight="1">
      <c r="A1140" s="170"/>
      <c r="B1140" s="171"/>
      <c r="C1140" s="188"/>
      <c r="D1140" s="179"/>
      <c r="E1140" s="172"/>
      <c r="F1140" s="172"/>
      <c r="G1140" s="172"/>
    </row>
    <row r="1141" ht="18.75" customHeight="1">
      <c r="A1141" s="170"/>
      <c r="B1141" s="171"/>
      <c r="C1141" s="188"/>
      <c r="D1141" s="179"/>
      <c r="E1141" s="172"/>
      <c r="F1141" s="172"/>
      <c r="G1141" s="172"/>
    </row>
    <row r="1142" ht="18.75" customHeight="1">
      <c r="A1142" s="170"/>
      <c r="B1142" s="171"/>
      <c r="C1142" s="188"/>
      <c r="D1142" s="179"/>
      <c r="E1142" s="172"/>
      <c r="F1142" s="172"/>
      <c r="G1142" s="172"/>
    </row>
    <row r="1143" ht="18.75" customHeight="1">
      <c r="A1143" s="170"/>
      <c r="B1143" s="171"/>
      <c r="C1143" s="188"/>
      <c r="D1143" s="179"/>
      <c r="E1143" s="172"/>
      <c r="F1143" s="172"/>
      <c r="G1143" s="172"/>
    </row>
    <row r="1144" ht="18.75" customHeight="1">
      <c r="A1144" s="170"/>
      <c r="B1144" s="171"/>
      <c r="C1144" s="188"/>
      <c r="D1144" s="179"/>
      <c r="E1144" s="172"/>
      <c r="F1144" s="172"/>
      <c r="G1144" s="172"/>
    </row>
    <row r="1145" ht="18.75" customHeight="1">
      <c r="A1145" s="170"/>
      <c r="B1145" s="171"/>
      <c r="C1145" s="188"/>
      <c r="D1145" s="179"/>
      <c r="E1145" s="172"/>
      <c r="F1145" s="172"/>
      <c r="G1145" s="172"/>
    </row>
    <row r="1146" ht="18.75" customHeight="1">
      <c r="A1146" s="170"/>
      <c r="B1146" s="171"/>
      <c r="C1146" s="188"/>
      <c r="D1146" s="179"/>
      <c r="E1146" s="172"/>
      <c r="F1146" s="172"/>
      <c r="G1146" s="172"/>
    </row>
    <row r="1147" ht="18.75" customHeight="1">
      <c r="A1147" s="170"/>
      <c r="B1147" s="171"/>
      <c r="C1147" s="188"/>
      <c r="D1147" s="179"/>
      <c r="E1147" s="172"/>
      <c r="F1147" s="172"/>
      <c r="G1147" s="172"/>
    </row>
    <row r="1148" ht="18.75" customHeight="1">
      <c r="A1148" s="170"/>
      <c r="B1148" s="171"/>
      <c r="C1148" s="188"/>
      <c r="D1148" s="179"/>
      <c r="E1148" s="172"/>
      <c r="F1148" s="172"/>
      <c r="G1148" s="172"/>
    </row>
    <row r="1149" ht="18.75" customHeight="1">
      <c r="A1149" s="170"/>
      <c r="B1149" s="171"/>
      <c r="C1149" s="188"/>
      <c r="D1149" s="179"/>
      <c r="E1149" s="172"/>
      <c r="F1149" s="172"/>
      <c r="G1149" s="172"/>
    </row>
    <row r="1150" ht="18.75" customHeight="1">
      <c r="A1150" s="170"/>
      <c r="B1150" s="171"/>
      <c r="C1150" s="188"/>
      <c r="D1150" s="179"/>
      <c r="E1150" s="172"/>
      <c r="F1150" s="172"/>
      <c r="G1150" s="172"/>
    </row>
    <row r="1151" ht="18.75" customHeight="1">
      <c r="A1151" s="170"/>
      <c r="B1151" s="171"/>
      <c r="C1151" s="188"/>
      <c r="D1151" s="179"/>
      <c r="E1151" s="172"/>
      <c r="F1151" s="172"/>
      <c r="G1151" s="172"/>
    </row>
    <row r="1152" ht="18.75" customHeight="1">
      <c r="A1152" s="170"/>
      <c r="B1152" s="171"/>
      <c r="C1152" s="188"/>
      <c r="D1152" s="179"/>
      <c r="E1152" s="172"/>
      <c r="F1152" s="172"/>
      <c r="G1152" s="172"/>
    </row>
    <row r="1153" ht="18.75" customHeight="1">
      <c r="A1153" s="170"/>
      <c r="B1153" s="171"/>
      <c r="C1153" s="188"/>
      <c r="D1153" s="179"/>
      <c r="E1153" s="172"/>
      <c r="F1153" s="172"/>
      <c r="G1153" s="172"/>
    </row>
    <row r="1154" ht="18.75" customHeight="1">
      <c r="A1154" s="170"/>
      <c r="B1154" s="171"/>
      <c r="C1154" s="188"/>
      <c r="D1154" s="179"/>
      <c r="E1154" s="172"/>
      <c r="F1154" s="172"/>
      <c r="G1154" s="172"/>
    </row>
    <row r="1155" ht="18.75" customHeight="1">
      <c r="A1155" s="170"/>
      <c r="B1155" s="171"/>
      <c r="C1155" s="188"/>
      <c r="D1155" s="179"/>
      <c r="E1155" s="172"/>
      <c r="F1155" s="172"/>
      <c r="G1155" s="172"/>
    </row>
    <row r="1156" ht="18.75" customHeight="1">
      <c r="A1156" s="170"/>
      <c r="B1156" s="171"/>
      <c r="C1156" s="188"/>
      <c r="D1156" s="179"/>
      <c r="E1156" s="172"/>
      <c r="F1156" s="172"/>
      <c r="G1156" s="172"/>
    </row>
    <row r="1157" ht="18.75" customHeight="1">
      <c r="A1157" s="170"/>
      <c r="B1157" s="171"/>
      <c r="C1157" s="188"/>
      <c r="D1157" s="179"/>
      <c r="E1157" s="172"/>
      <c r="F1157" s="172"/>
      <c r="G1157" s="172"/>
    </row>
    <row r="1158" ht="18.75" customHeight="1">
      <c r="A1158" s="170"/>
      <c r="B1158" s="171"/>
      <c r="C1158" s="188"/>
      <c r="D1158" s="179"/>
      <c r="E1158" s="172"/>
      <c r="F1158" s="172"/>
      <c r="G1158" s="172"/>
    </row>
    <row r="1159" ht="18.75" customHeight="1">
      <c r="A1159" s="170"/>
      <c r="B1159" s="171"/>
      <c r="C1159" s="188"/>
      <c r="D1159" s="179"/>
      <c r="E1159" s="172"/>
      <c r="F1159" s="172"/>
      <c r="G1159" s="172"/>
    </row>
    <row r="1160" ht="18.75" customHeight="1">
      <c r="A1160" s="170"/>
      <c r="B1160" s="171"/>
      <c r="C1160" s="188"/>
      <c r="D1160" s="179"/>
      <c r="E1160" s="172"/>
      <c r="F1160" s="172"/>
      <c r="G1160" s="172"/>
    </row>
    <row r="1161" ht="18.75" customHeight="1">
      <c r="A1161" s="170"/>
      <c r="B1161" s="171"/>
      <c r="C1161" s="188"/>
      <c r="D1161" s="179"/>
      <c r="E1161" s="172"/>
      <c r="F1161" s="172"/>
      <c r="G1161" s="172"/>
    </row>
    <row r="1162" ht="18.75" customHeight="1">
      <c r="A1162" s="170"/>
      <c r="B1162" s="171"/>
      <c r="C1162" s="188"/>
      <c r="D1162" s="179"/>
      <c r="E1162" s="172"/>
      <c r="F1162" s="172"/>
      <c r="G1162" s="172"/>
    </row>
    <row r="1163" ht="18.75" customHeight="1">
      <c r="A1163" s="170"/>
      <c r="B1163" s="171"/>
      <c r="C1163" s="188"/>
      <c r="D1163" s="179"/>
      <c r="E1163" s="172"/>
      <c r="F1163" s="172"/>
      <c r="G1163" s="172"/>
    </row>
    <row r="1164" ht="18.75" customHeight="1">
      <c r="A1164" s="170"/>
      <c r="B1164" s="171"/>
      <c r="C1164" s="188"/>
      <c r="D1164" s="179"/>
      <c r="E1164" s="172"/>
      <c r="F1164" s="172"/>
      <c r="G1164" s="172"/>
    </row>
    <row r="1165" ht="18.75" customHeight="1">
      <c r="A1165" s="170"/>
      <c r="B1165" s="171"/>
      <c r="C1165" s="188"/>
      <c r="D1165" s="179"/>
      <c r="E1165" s="172"/>
      <c r="F1165" s="172"/>
      <c r="G1165" s="172"/>
    </row>
    <row r="1166" ht="18.75" customHeight="1">
      <c r="A1166" s="170"/>
      <c r="B1166" s="171"/>
      <c r="C1166" s="188"/>
      <c r="D1166" s="179"/>
      <c r="E1166" s="172"/>
      <c r="F1166" s="172"/>
      <c r="G1166" s="172"/>
    </row>
    <row r="1167" ht="18.75" customHeight="1">
      <c r="A1167" s="170"/>
      <c r="B1167" s="171"/>
      <c r="C1167" s="188"/>
      <c r="D1167" s="179"/>
      <c r="E1167" s="172"/>
      <c r="F1167" s="172"/>
      <c r="G1167" s="172"/>
    </row>
    <row r="1168" ht="18.75" customHeight="1">
      <c r="A1168" s="170"/>
      <c r="B1168" s="171"/>
      <c r="C1168" s="188"/>
      <c r="D1168" s="179"/>
      <c r="E1168" s="172"/>
      <c r="F1168" s="172"/>
      <c r="G1168" s="172"/>
    </row>
    <row r="1169" ht="18.75" customHeight="1">
      <c r="A1169" s="170"/>
      <c r="B1169" s="171"/>
      <c r="C1169" s="188"/>
      <c r="D1169" s="179"/>
      <c r="E1169" s="172"/>
      <c r="F1169" s="172"/>
      <c r="G1169" s="172"/>
    </row>
    <row r="1170" ht="18.75" customHeight="1">
      <c r="A1170" s="170"/>
      <c r="B1170" s="171"/>
      <c r="C1170" s="188"/>
      <c r="D1170" s="179"/>
      <c r="E1170" s="172"/>
      <c r="F1170" s="172"/>
      <c r="G1170" s="172"/>
    </row>
    <row r="1171" ht="18.75" customHeight="1">
      <c r="A1171" s="170"/>
      <c r="B1171" s="171"/>
      <c r="C1171" s="188"/>
      <c r="D1171" s="179"/>
      <c r="E1171" s="172"/>
      <c r="F1171" s="172"/>
      <c r="G1171" s="172"/>
    </row>
    <row r="1172" ht="18.75" customHeight="1">
      <c r="A1172" s="170"/>
      <c r="B1172" s="171"/>
      <c r="C1172" s="188"/>
      <c r="D1172" s="179"/>
      <c r="E1172" s="172"/>
      <c r="F1172" s="172"/>
      <c r="G1172" s="172"/>
    </row>
    <row r="1173" ht="18.75" customHeight="1">
      <c r="A1173" s="170"/>
      <c r="B1173" s="171"/>
      <c r="C1173" s="188"/>
      <c r="D1173" s="179"/>
      <c r="E1173" s="172"/>
      <c r="F1173" s="172"/>
      <c r="G1173" s="172"/>
    </row>
    <row r="1174" ht="18.75" customHeight="1">
      <c r="A1174" s="170"/>
      <c r="B1174" s="171"/>
      <c r="C1174" s="188"/>
      <c r="D1174" s="179"/>
      <c r="E1174" s="172"/>
      <c r="F1174" s="172"/>
      <c r="G1174" s="172"/>
    </row>
    <row r="1175" ht="18.75" customHeight="1">
      <c r="A1175" s="170"/>
      <c r="B1175" s="171"/>
      <c r="C1175" s="188"/>
      <c r="D1175" s="179"/>
      <c r="E1175" s="172"/>
      <c r="F1175" s="172"/>
      <c r="G1175" s="172"/>
    </row>
    <row r="1176" ht="18.75" customHeight="1">
      <c r="A1176" s="170"/>
      <c r="B1176" s="171"/>
      <c r="C1176" s="188"/>
      <c r="D1176" s="179"/>
      <c r="E1176" s="172"/>
      <c r="F1176" s="172"/>
      <c r="G1176" s="172"/>
    </row>
    <row r="1177" ht="18.75" customHeight="1">
      <c r="A1177" s="170"/>
      <c r="B1177" s="171"/>
      <c r="C1177" s="188"/>
      <c r="D1177" s="179"/>
      <c r="E1177" s="172"/>
      <c r="F1177" s="172"/>
      <c r="G1177" s="172"/>
    </row>
    <row r="1178" ht="18.75" customHeight="1">
      <c r="A1178" s="170"/>
      <c r="B1178" s="171"/>
      <c r="C1178" s="188"/>
      <c r="D1178" s="179"/>
      <c r="E1178" s="172"/>
      <c r="F1178" s="172"/>
      <c r="G1178" s="172"/>
    </row>
    <row r="1179" ht="18.75" customHeight="1">
      <c r="A1179" s="170"/>
      <c r="B1179" s="171"/>
      <c r="C1179" s="188"/>
      <c r="D1179" s="179"/>
      <c r="E1179" s="172"/>
      <c r="F1179" s="172"/>
      <c r="G1179" s="172"/>
    </row>
    <row r="1180" ht="18.75" customHeight="1">
      <c r="A1180" s="170"/>
      <c r="B1180" s="171"/>
      <c r="C1180" s="188"/>
      <c r="D1180" s="179"/>
      <c r="E1180" s="172"/>
      <c r="F1180" s="172"/>
      <c r="G1180" s="172"/>
    </row>
    <row r="1181" ht="18.75" customHeight="1">
      <c r="A1181" s="170"/>
      <c r="B1181" s="171"/>
      <c r="C1181" s="188"/>
      <c r="D1181" s="179"/>
      <c r="E1181" s="172"/>
      <c r="F1181" s="172"/>
      <c r="G1181" s="172"/>
    </row>
    <row r="1182" ht="18.75" customHeight="1">
      <c r="A1182" s="170"/>
      <c r="B1182" s="171"/>
      <c r="C1182" s="188"/>
      <c r="D1182" s="179"/>
      <c r="E1182" s="172"/>
      <c r="F1182" s="172"/>
      <c r="G1182" s="172"/>
    </row>
    <row r="1183" ht="18.75" customHeight="1">
      <c r="A1183" s="170"/>
      <c r="B1183" s="171"/>
      <c r="C1183" s="188"/>
      <c r="D1183" s="179"/>
      <c r="E1183" s="172"/>
      <c r="F1183" s="172"/>
      <c r="G1183" s="172"/>
    </row>
    <row r="1184" ht="18.75" customHeight="1">
      <c r="A1184" s="170"/>
      <c r="B1184" s="171"/>
      <c r="C1184" s="188"/>
      <c r="D1184" s="179"/>
      <c r="E1184" s="172"/>
      <c r="F1184" s="172"/>
      <c r="G1184" s="172"/>
    </row>
    <row r="1185" ht="18.75" customHeight="1">
      <c r="A1185" s="170"/>
      <c r="B1185" s="171"/>
      <c r="C1185" s="188"/>
      <c r="D1185" s="179"/>
      <c r="E1185" s="172"/>
      <c r="F1185" s="172"/>
      <c r="G1185" s="172"/>
    </row>
    <row r="1186" ht="18.75" customHeight="1">
      <c r="A1186" s="170"/>
      <c r="B1186" s="171"/>
      <c r="C1186" s="188"/>
      <c r="D1186" s="179"/>
      <c r="E1186" s="172"/>
      <c r="F1186" s="172"/>
      <c r="G1186" s="172"/>
    </row>
    <row r="1187" ht="18.75" customHeight="1">
      <c r="A1187" s="170"/>
      <c r="B1187" s="171"/>
      <c r="C1187" s="188"/>
      <c r="D1187" s="179"/>
      <c r="E1187" s="172"/>
      <c r="F1187" s="172"/>
      <c r="G1187" s="172"/>
    </row>
    <row r="1188" ht="18.75" customHeight="1">
      <c r="A1188" s="170"/>
      <c r="B1188" s="171"/>
      <c r="C1188" s="188"/>
      <c r="D1188" s="179"/>
      <c r="E1188" s="172"/>
      <c r="F1188" s="172"/>
      <c r="G1188" s="172"/>
    </row>
    <row r="1189" ht="18.75" customHeight="1">
      <c r="A1189" s="170"/>
      <c r="B1189" s="171"/>
      <c r="C1189" s="188"/>
      <c r="D1189" s="179"/>
      <c r="E1189" s="172"/>
      <c r="F1189" s="172"/>
      <c r="G1189" s="172"/>
    </row>
    <row r="1190" ht="18.75" customHeight="1">
      <c r="A1190" s="170"/>
      <c r="B1190" s="171"/>
      <c r="C1190" s="188"/>
      <c r="D1190" s="179"/>
      <c r="E1190" s="172"/>
      <c r="F1190" s="172"/>
      <c r="G1190" s="172"/>
    </row>
    <row r="1191" ht="18.75" customHeight="1">
      <c r="A1191" s="176"/>
      <c r="B1191" s="177"/>
      <c r="C1191" s="178"/>
      <c r="D1191" s="179"/>
      <c r="E1191" s="180"/>
      <c r="F1191" s="180"/>
      <c r="G1191" s="180"/>
    </row>
    <row r="1192" ht="18.75" customHeight="1">
      <c r="A1192" s="181" t="s">
        <v>58</v>
      </c>
      <c r="B1192" s="182"/>
      <c r="C1192" s="183" t="s">
        <v>59</v>
      </c>
      <c r="D1192" s="193" t="s">
        <v>133</v>
      </c>
      <c r="E1192" s="185" t="s">
        <v>61</v>
      </c>
      <c r="F1192" s="186" t="s">
        <v>134</v>
      </c>
      <c r="G1192" s="186" t="s">
        <v>135</v>
      </c>
    </row>
    <row r="1193" ht="18.75" customHeight="1">
      <c r="A1193" s="166"/>
      <c r="B1193" s="187"/>
      <c r="C1193" s="188"/>
      <c r="D1193" s="179"/>
      <c r="E1193" s="169" t="s">
        <v>83</v>
      </c>
      <c r="F1193" s="166"/>
      <c r="G1193" s="166"/>
    </row>
    <row r="1194" ht="18.75" customHeight="1">
      <c r="A1194" s="170"/>
      <c r="B1194" s="171"/>
      <c r="C1194" s="188"/>
      <c r="D1194" s="179"/>
      <c r="E1194" s="172"/>
      <c r="F1194" s="172"/>
      <c r="G1194" s="172"/>
    </row>
    <row r="1195" ht="18.75" customHeight="1">
      <c r="A1195" s="170"/>
      <c r="B1195" s="171"/>
      <c r="C1195" s="188"/>
      <c r="D1195" s="179"/>
      <c r="E1195" s="172"/>
      <c r="F1195" s="172"/>
      <c r="G1195" s="172"/>
    </row>
    <row r="1196" ht="18.75" customHeight="1">
      <c r="A1196" s="170"/>
      <c r="B1196" s="171"/>
      <c r="C1196" s="188"/>
      <c r="D1196" s="179"/>
      <c r="E1196" s="172"/>
      <c r="F1196" s="172"/>
      <c r="G1196" s="172"/>
    </row>
    <row r="1197" ht="18.75" customHeight="1">
      <c r="A1197" s="170"/>
      <c r="B1197" s="171"/>
      <c r="C1197" s="188"/>
      <c r="D1197" s="179"/>
      <c r="E1197" s="172"/>
      <c r="F1197" s="172"/>
      <c r="G1197" s="172"/>
    </row>
    <row r="1198" ht="18.75" customHeight="1">
      <c r="A1198" s="170"/>
      <c r="B1198" s="171"/>
      <c r="C1198" s="188"/>
      <c r="D1198" s="179"/>
      <c r="E1198" s="172"/>
      <c r="F1198" s="172"/>
      <c r="G1198" s="172"/>
    </row>
    <row r="1199" ht="18.75" customHeight="1">
      <c r="A1199" s="170"/>
      <c r="B1199" s="171"/>
      <c r="C1199" s="195"/>
      <c r="D1199" s="179"/>
      <c r="E1199" s="172"/>
      <c r="F1199" s="172"/>
      <c r="G1199" s="172"/>
    </row>
    <row r="1200" ht="18.75" customHeight="1">
      <c r="A1200" s="170"/>
      <c r="B1200" s="171"/>
      <c r="C1200" s="195"/>
      <c r="D1200" s="179"/>
      <c r="E1200" s="172"/>
      <c r="F1200" s="172"/>
      <c r="G1200" s="172"/>
    </row>
    <row r="1201" ht="18.75" customHeight="1">
      <c r="A1201" s="170"/>
      <c r="B1201" s="171"/>
      <c r="C1201" s="195"/>
      <c r="D1201" s="179"/>
      <c r="E1201" s="172"/>
      <c r="F1201" s="172"/>
      <c r="G1201" s="172"/>
    </row>
    <row r="1202" ht="18.75" customHeight="1">
      <c r="A1202" s="170"/>
      <c r="B1202" s="171"/>
      <c r="C1202" s="195"/>
      <c r="D1202" s="179"/>
      <c r="E1202" s="172"/>
      <c r="F1202" s="172"/>
      <c r="G1202" s="172"/>
    </row>
    <row r="1203" ht="18.75" customHeight="1">
      <c r="A1203" s="170"/>
      <c r="B1203" s="171"/>
      <c r="C1203" s="195"/>
      <c r="D1203" s="179"/>
      <c r="E1203" s="172"/>
      <c r="F1203" s="172"/>
      <c r="G1203" s="172"/>
    </row>
    <row r="1204" ht="18.75" customHeight="1">
      <c r="A1204" s="170"/>
      <c r="B1204" s="171"/>
      <c r="C1204" s="195"/>
      <c r="D1204" s="179"/>
      <c r="E1204" s="172"/>
      <c r="F1204" s="172"/>
      <c r="G1204" s="172"/>
    </row>
    <row r="1205" ht="18.75" customHeight="1">
      <c r="A1205" s="170"/>
      <c r="B1205" s="171"/>
      <c r="C1205" s="195"/>
      <c r="D1205" s="179"/>
      <c r="E1205" s="172"/>
      <c r="F1205" s="172"/>
      <c r="G1205" s="172"/>
    </row>
    <row r="1206" ht="18.75" customHeight="1">
      <c r="A1206" s="170"/>
      <c r="B1206" s="171"/>
      <c r="C1206" s="195"/>
      <c r="D1206" s="179"/>
      <c r="E1206" s="172"/>
      <c r="F1206" s="172"/>
      <c r="G1206" s="172"/>
    </row>
    <row r="1207" ht="18.75" customHeight="1">
      <c r="A1207" s="170"/>
      <c r="B1207" s="171"/>
      <c r="C1207" s="195"/>
      <c r="D1207" s="179"/>
      <c r="E1207" s="172"/>
      <c r="F1207" s="172"/>
      <c r="G1207" s="172"/>
    </row>
    <row r="1208" ht="18.75" customHeight="1">
      <c r="A1208" s="170"/>
      <c r="B1208" s="171"/>
      <c r="C1208" s="195"/>
      <c r="D1208" s="179"/>
      <c r="E1208" s="172"/>
      <c r="F1208" s="172"/>
      <c r="G1208" s="172"/>
    </row>
    <row r="1209" ht="18.75" customHeight="1">
      <c r="A1209" s="170"/>
      <c r="B1209" s="171"/>
      <c r="C1209" s="195"/>
      <c r="D1209" s="179"/>
      <c r="E1209" s="172"/>
      <c r="F1209" s="172"/>
      <c r="G1209" s="172"/>
    </row>
    <row r="1210" ht="18.75" customHeight="1">
      <c r="A1210" s="170"/>
      <c r="B1210" s="171"/>
      <c r="C1210" s="195"/>
      <c r="D1210" s="179"/>
      <c r="E1210" s="172"/>
      <c r="F1210" s="172"/>
      <c r="G1210" s="172"/>
    </row>
    <row r="1211" ht="18.75" customHeight="1">
      <c r="A1211" s="170"/>
      <c r="B1211" s="171"/>
      <c r="C1211" s="195"/>
      <c r="D1211" s="179"/>
      <c r="E1211" s="172"/>
      <c r="F1211" s="172"/>
      <c r="G1211" s="172"/>
    </row>
    <row r="1212" ht="18.75" customHeight="1">
      <c r="A1212" s="170"/>
      <c r="B1212" s="171"/>
      <c r="C1212" s="195"/>
      <c r="D1212" s="179"/>
      <c r="E1212" s="172"/>
      <c r="F1212" s="172"/>
      <c r="G1212" s="172"/>
    </row>
    <row r="1213" ht="18.75" customHeight="1">
      <c r="A1213" s="170"/>
      <c r="B1213" s="171"/>
      <c r="C1213" s="195"/>
      <c r="D1213" s="179"/>
      <c r="E1213" s="172"/>
      <c r="F1213" s="172"/>
      <c r="G1213" s="172"/>
    </row>
    <row r="1214" ht="18.75" customHeight="1">
      <c r="A1214" s="170"/>
      <c r="B1214" s="171"/>
      <c r="C1214" s="195"/>
      <c r="D1214" s="179"/>
      <c r="E1214" s="172"/>
      <c r="F1214" s="172"/>
      <c r="G1214" s="172"/>
    </row>
    <row r="1215" ht="18.75" customHeight="1">
      <c r="A1215" s="170"/>
      <c r="B1215" s="171"/>
      <c r="C1215" s="195"/>
      <c r="D1215" s="179"/>
      <c r="E1215" s="172"/>
      <c r="F1215" s="172"/>
      <c r="G1215" s="172"/>
    </row>
    <row r="1216" ht="18.75" customHeight="1">
      <c r="A1216" s="170"/>
      <c r="B1216" s="171"/>
      <c r="C1216" s="195"/>
      <c r="D1216" s="179"/>
      <c r="E1216" s="172"/>
      <c r="F1216" s="172"/>
      <c r="G1216" s="172"/>
    </row>
    <row r="1217" ht="18.75" customHeight="1">
      <c r="A1217" s="170"/>
      <c r="B1217" s="171"/>
      <c r="C1217" s="195"/>
      <c r="D1217" s="179"/>
      <c r="E1217" s="172"/>
      <c r="F1217" s="172"/>
      <c r="G1217" s="172"/>
    </row>
    <row r="1218" ht="18.75" customHeight="1">
      <c r="A1218" s="170"/>
      <c r="B1218" s="171"/>
      <c r="C1218" s="195"/>
      <c r="D1218" s="179"/>
      <c r="E1218" s="172"/>
      <c r="F1218" s="172"/>
      <c r="G1218" s="172"/>
    </row>
    <row r="1219" ht="18.75" customHeight="1">
      <c r="A1219" s="170"/>
      <c r="B1219" s="171"/>
      <c r="C1219" s="195"/>
      <c r="D1219" s="179"/>
      <c r="E1219" s="172"/>
      <c r="F1219" s="172"/>
      <c r="G1219" s="172"/>
    </row>
    <row r="1220" ht="18.75" customHeight="1">
      <c r="A1220" s="170"/>
      <c r="B1220" s="171"/>
      <c r="C1220" s="195"/>
      <c r="D1220" s="179"/>
      <c r="E1220" s="172"/>
      <c r="F1220" s="172"/>
      <c r="G1220" s="172"/>
    </row>
    <row r="1221" ht="18.75" customHeight="1">
      <c r="A1221" s="170"/>
      <c r="B1221" s="171"/>
      <c r="C1221" s="195"/>
      <c r="D1221" s="179"/>
      <c r="E1221" s="172"/>
      <c r="F1221" s="172"/>
      <c r="G1221" s="172"/>
    </row>
    <row r="1222" ht="18.75" customHeight="1">
      <c r="A1222" s="170"/>
      <c r="B1222" s="171"/>
      <c r="C1222" s="195"/>
      <c r="D1222" s="179"/>
      <c r="E1222" s="172"/>
      <c r="F1222" s="172"/>
      <c r="G1222" s="172"/>
    </row>
    <row r="1223" ht="18.75" customHeight="1">
      <c r="A1223" s="170"/>
      <c r="B1223" s="171"/>
      <c r="C1223" s="195"/>
      <c r="D1223" s="179"/>
      <c r="E1223" s="172"/>
      <c r="F1223" s="172"/>
      <c r="G1223" s="172"/>
    </row>
    <row r="1224" ht="18.75" customHeight="1">
      <c r="A1224" s="170"/>
      <c r="B1224" s="171"/>
      <c r="C1224" s="195"/>
      <c r="D1224" s="179"/>
      <c r="E1224" s="172"/>
      <c r="F1224" s="172"/>
      <c r="G1224" s="172"/>
    </row>
    <row r="1225" ht="18.75" customHeight="1">
      <c r="A1225" s="170"/>
      <c r="B1225" s="171"/>
      <c r="C1225" s="195"/>
      <c r="D1225" s="179"/>
      <c r="E1225" s="172"/>
      <c r="F1225" s="172"/>
      <c r="G1225" s="172"/>
    </row>
    <row r="1226" ht="18.75" customHeight="1">
      <c r="A1226" s="170"/>
      <c r="B1226" s="171"/>
      <c r="C1226" s="195"/>
      <c r="D1226" s="179"/>
      <c r="E1226" s="172"/>
      <c r="F1226" s="172"/>
      <c r="G1226" s="172"/>
    </row>
    <row r="1227" ht="18.75" customHeight="1">
      <c r="A1227" s="170"/>
      <c r="B1227" s="171"/>
      <c r="C1227" s="195"/>
      <c r="D1227" s="179"/>
      <c r="E1227" s="172"/>
      <c r="F1227" s="172"/>
      <c r="G1227" s="172"/>
    </row>
    <row r="1228" ht="18.75" customHeight="1">
      <c r="A1228" s="170"/>
      <c r="B1228" s="171"/>
      <c r="C1228" s="195"/>
      <c r="D1228" s="179"/>
      <c r="E1228" s="172"/>
      <c r="F1228" s="172"/>
      <c r="G1228" s="172"/>
    </row>
    <row r="1229" ht="18.75" customHeight="1">
      <c r="A1229" s="170"/>
      <c r="B1229" s="171"/>
      <c r="C1229" s="195"/>
      <c r="D1229" s="179"/>
      <c r="E1229" s="172"/>
      <c r="F1229" s="172"/>
      <c r="G1229" s="172"/>
    </row>
    <row r="1230" ht="18.75" customHeight="1">
      <c r="A1230" s="170"/>
      <c r="B1230" s="171"/>
      <c r="C1230" s="195"/>
      <c r="D1230" s="179"/>
      <c r="E1230" s="172"/>
      <c r="F1230" s="172"/>
      <c r="G1230" s="172"/>
    </row>
    <row r="1231" ht="18.75" customHeight="1">
      <c r="A1231" s="170"/>
      <c r="B1231" s="171"/>
      <c r="C1231" s="195"/>
      <c r="D1231" s="179"/>
      <c r="E1231" s="172"/>
      <c r="F1231" s="172"/>
      <c r="G1231" s="172"/>
    </row>
    <row r="1232" ht="18.75" customHeight="1">
      <c r="A1232" s="170"/>
      <c r="B1232" s="171"/>
      <c r="C1232" s="195"/>
      <c r="D1232" s="179"/>
      <c r="E1232" s="172"/>
      <c r="F1232" s="172"/>
      <c r="G1232" s="172"/>
    </row>
    <row r="1233" ht="18.75" customHeight="1">
      <c r="A1233" s="170"/>
      <c r="B1233" s="171"/>
      <c r="C1233" s="195"/>
      <c r="D1233" s="179"/>
      <c r="E1233" s="172"/>
      <c r="F1233" s="172"/>
      <c r="G1233" s="172"/>
    </row>
    <row r="1234" ht="18.75" customHeight="1">
      <c r="A1234" s="170"/>
      <c r="B1234" s="171"/>
      <c r="C1234" s="195"/>
      <c r="D1234" s="179"/>
      <c r="E1234" s="172"/>
      <c r="F1234" s="172"/>
      <c r="G1234" s="172"/>
    </row>
    <row r="1235" ht="18.75" customHeight="1">
      <c r="A1235" s="170"/>
      <c r="B1235" s="171"/>
      <c r="C1235" s="195"/>
      <c r="D1235" s="179"/>
      <c r="E1235" s="172"/>
      <c r="F1235" s="172"/>
      <c r="G1235" s="172"/>
    </row>
    <row r="1236" ht="18.75" customHeight="1">
      <c r="A1236" s="170"/>
      <c r="B1236" s="171"/>
      <c r="C1236" s="195"/>
      <c r="D1236" s="179"/>
      <c r="E1236" s="172"/>
      <c r="F1236" s="172"/>
      <c r="G1236" s="172"/>
    </row>
    <row r="1237" ht="18.75" customHeight="1">
      <c r="A1237" s="170"/>
      <c r="B1237" s="171"/>
      <c r="C1237" s="195"/>
      <c r="D1237" s="179"/>
      <c r="E1237" s="172"/>
      <c r="F1237" s="172"/>
      <c r="G1237" s="172"/>
    </row>
    <row r="1238" ht="18.75" customHeight="1">
      <c r="A1238" s="170"/>
      <c r="B1238" s="171"/>
      <c r="C1238" s="195"/>
      <c r="D1238" s="179"/>
      <c r="E1238" s="172"/>
      <c r="F1238" s="172"/>
      <c r="G1238" s="172"/>
    </row>
    <row r="1239" ht="18.75" customHeight="1">
      <c r="A1239" s="170"/>
      <c r="B1239" s="171"/>
      <c r="C1239" s="195"/>
      <c r="D1239" s="179"/>
      <c r="E1239" s="172"/>
      <c r="F1239" s="172"/>
      <c r="G1239" s="172"/>
    </row>
    <row r="1240" ht="18.75" customHeight="1">
      <c r="A1240" s="170"/>
      <c r="B1240" s="171"/>
      <c r="C1240" s="195"/>
      <c r="D1240" s="179"/>
      <c r="E1240" s="172"/>
      <c r="F1240" s="172"/>
      <c r="G1240" s="172"/>
    </row>
    <row r="1241" ht="18.75" customHeight="1">
      <c r="A1241" s="170"/>
      <c r="B1241" s="171"/>
      <c r="C1241" s="195"/>
      <c r="D1241" s="179"/>
      <c r="E1241" s="172"/>
      <c r="F1241" s="172"/>
      <c r="G1241" s="172"/>
    </row>
    <row r="1242" ht="18.75" customHeight="1">
      <c r="A1242" s="170"/>
      <c r="B1242" s="171"/>
      <c r="C1242" s="195"/>
      <c r="D1242" s="179"/>
      <c r="E1242" s="172"/>
      <c r="F1242" s="172"/>
      <c r="G1242" s="172"/>
    </row>
    <row r="1243" ht="18.75" customHeight="1">
      <c r="A1243" s="170"/>
      <c r="B1243" s="171"/>
      <c r="C1243" s="195"/>
      <c r="D1243" s="179"/>
      <c r="E1243" s="172"/>
      <c r="F1243" s="172"/>
      <c r="G1243" s="172"/>
    </row>
    <row r="1244" ht="18.75" customHeight="1">
      <c r="A1244" s="170"/>
      <c r="B1244" s="171"/>
      <c r="C1244" s="195"/>
      <c r="D1244" s="179"/>
      <c r="E1244" s="172"/>
      <c r="F1244" s="172"/>
      <c r="G1244" s="172"/>
    </row>
    <row r="1245" ht="18.75" customHeight="1">
      <c r="A1245" s="170"/>
      <c r="B1245" s="171"/>
      <c r="C1245" s="195"/>
      <c r="D1245" s="179"/>
      <c r="E1245" s="172"/>
      <c r="F1245" s="172"/>
      <c r="G1245" s="172"/>
    </row>
    <row r="1246" ht="18.75" customHeight="1">
      <c r="A1246" s="170"/>
      <c r="B1246" s="171"/>
      <c r="C1246" s="195"/>
      <c r="D1246" s="179"/>
      <c r="E1246" s="172"/>
      <c r="F1246" s="172"/>
      <c r="G1246" s="172"/>
    </row>
    <row r="1247" ht="18.75" customHeight="1">
      <c r="A1247" s="170"/>
      <c r="B1247" s="171"/>
      <c r="C1247" s="195"/>
      <c r="D1247" s="179"/>
      <c r="E1247" s="172"/>
      <c r="F1247" s="172"/>
      <c r="G1247" s="172"/>
    </row>
    <row r="1248" ht="18.75" customHeight="1">
      <c r="A1248" s="170"/>
      <c r="B1248" s="171"/>
      <c r="C1248" s="195"/>
      <c r="D1248" s="179"/>
      <c r="E1248" s="172"/>
      <c r="F1248" s="172"/>
      <c r="G1248" s="172"/>
    </row>
    <row r="1249" ht="18.75" customHeight="1">
      <c r="A1249" s="170"/>
      <c r="B1249" s="171"/>
      <c r="C1249" s="195"/>
      <c r="D1249" s="179"/>
      <c r="E1249" s="172"/>
      <c r="F1249" s="172"/>
      <c r="G1249" s="172"/>
    </row>
    <row r="1250" ht="18.75" customHeight="1">
      <c r="A1250" s="170"/>
      <c r="B1250" s="171"/>
      <c r="C1250" s="195"/>
      <c r="D1250" s="179"/>
      <c r="E1250" s="172"/>
      <c r="F1250" s="172"/>
      <c r="G1250" s="172"/>
    </row>
    <row r="1251" ht="18.75" customHeight="1">
      <c r="A1251" s="170"/>
      <c r="B1251" s="171"/>
      <c r="C1251" s="195"/>
      <c r="D1251" s="179"/>
      <c r="E1251" s="172"/>
      <c r="F1251" s="172"/>
      <c r="G1251" s="172"/>
    </row>
    <row r="1252" ht="18.75" customHeight="1">
      <c r="A1252" s="170"/>
      <c r="B1252" s="171"/>
      <c r="C1252" s="195"/>
      <c r="D1252" s="179"/>
      <c r="E1252" s="172"/>
      <c r="F1252" s="172"/>
      <c r="G1252" s="172"/>
    </row>
    <row r="1253" ht="18.75" customHeight="1">
      <c r="A1253" s="170"/>
      <c r="B1253" s="171"/>
      <c r="C1253" s="195"/>
      <c r="D1253" s="179"/>
      <c r="E1253" s="172"/>
      <c r="F1253" s="172"/>
      <c r="G1253" s="172"/>
    </row>
    <row r="1254" ht="18.75" customHeight="1">
      <c r="A1254" s="170"/>
      <c r="B1254" s="171"/>
      <c r="C1254" s="195"/>
      <c r="D1254" s="179"/>
      <c r="E1254" s="172"/>
      <c r="F1254" s="172"/>
      <c r="G1254" s="172"/>
    </row>
    <row r="1255" ht="18.75" customHeight="1">
      <c r="A1255" s="170"/>
      <c r="B1255" s="171"/>
      <c r="C1255" s="195"/>
      <c r="D1255" s="179"/>
      <c r="E1255" s="172"/>
      <c r="F1255" s="172"/>
      <c r="G1255" s="172"/>
    </row>
    <row r="1256" ht="18.75" customHeight="1">
      <c r="A1256" s="170"/>
      <c r="B1256" s="171"/>
      <c r="C1256" s="195"/>
      <c r="D1256" s="179"/>
      <c r="E1256" s="172"/>
      <c r="F1256" s="172"/>
      <c r="G1256" s="172"/>
    </row>
    <row r="1257" ht="18.75" customHeight="1">
      <c r="A1257" s="170"/>
      <c r="B1257" s="171"/>
      <c r="C1257" s="195"/>
      <c r="D1257" s="179"/>
      <c r="E1257" s="172"/>
      <c r="F1257" s="172"/>
      <c r="G1257" s="172"/>
    </row>
    <row r="1258" ht="18.75" customHeight="1">
      <c r="A1258" s="170"/>
      <c r="B1258" s="171"/>
      <c r="C1258" s="195"/>
      <c r="D1258" s="179"/>
      <c r="E1258" s="172"/>
      <c r="F1258" s="172"/>
      <c r="G1258" s="172"/>
    </row>
    <row r="1259" ht="18.75" customHeight="1">
      <c r="A1259" s="170"/>
      <c r="B1259" s="171"/>
      <c r="C1259" s="195"/>
      <c r="D1259" s="179"/>
      <c r="E1259" s="172"/>
      <c r="F1259" s="172"/>
      <c r="G1259" s="172"/>
    </row>
    <row r="1260" ht="18.75" customHeight="1">
      <c r="A1260" s="170"/>
      <c r="B1260" s="171"/>
      <c r="C1260" s="195"/>
      <c r="D1260" s="179"/>
      <c r="E1260" s="172"/>
      <c r="F1260" s="172"/>
      <c r="G1260" s="172"/>
    </row>
    <row r="1261" ht="18.75" customHeight="1">
      <c r="A1261" s="170"/>
      <c r="B1261" s="171"/>
      <c r="C1261" s="195"/>
      <c r="D1261" s="179"/>
      <c r="E1261" s="172"/>
      <c r="F1261" s="172"/>
      <c r="G1261" s="172"/>
    </row>
    <row r="1262" ht="18.75" customHeight="1">
      <c r="A1262" s="170"/>
      <c r="B1262" s="171"/>
      <c r="C1262" s="195"/>
      <c r="D1262" s="179"/>
      <c r="E1262" s="172"/>
      <c r="F1262" s="172"/>
      <c r="G1262" s="172"/>
    </row>
    <row r="1263" ht="18.75" customHeight="1">
      <c r="A1263" s="170"/>
      <c r="B1263" s="171"/>
      <c r="C1263" s="195"/>
      <c r="D1263" s="179"/>
      <c r="E1263" s="172"/>
      <c r="F1263" s="172"/>
      <c r="G1263" s="172"/>
    </row>
    <row r="1264" ht="18.75" customHeight="1">
      <c r="A1264" s="170"/>
      <c r="B1264" s="171"/>
      <c r="C1264" s="195"/>
      <c r="D1264" s="179"/>
      <c r="E1264" s="172"/>
      <c r="F1264" s="172"/>
      <c r="G1264" s="172"/>
    </row>
    <row r="1265" ht="18.75" customHeight="1">
      <c r="A1265" s="170"/>
      <c r="B1265" s="171"/>
      <c r="C1265" s="195"/>
      <c r="D1265" s="179"/>
      <c r="E1265" s="172"/>
      <c r="F1265" s="172"/>
      <c r="G1265" s="172"/>
    </row>
    <row r="1266" ht="18.75" customHeight="1">
      <c r="A1266" s="170"/>
      <c r="B1266" s="171"/>
      <c r="C1266" s="195"/>
      <c r="D1266" s="179"/>
      <c r="E1266" s="172"/>
      <c r="F1266" s="172"/>
      <c r="G1266" s="172"/>
    </row>
    <row r="1267" ht="18.75" customHeight="1">
      <c r="A1267" s="170"/>
      <c r="B1267" s="171"/>
      <c r="C1267" s="195"/>
      <c r="D1267" s="179"/>
      <c r="E1267" s="172"/>
      <c r="F1267" s="172"/>
      <c r="G1267" s="172"/>
    </row>
    <row r="1268" ht="18.75" customHeight="1">
      <c r="A1268" s="170"/>
      <c r="B1268" s="171"/>
      <c r="C1268" s="195"/>
      <c r="D1268" s="179"/>
      <c r="E1268" s="172"/>
      <c r="F1268" s="172"/>
      <c r="G1268" s="172"/>
    </row>
    <row r="1269" ht="18.75" customHeight="1">
      <c r="A1269" s="170"/>
      <c r="B1269" s="171"/>
      <c r="C1269" s="195"/>
      <c r="D1269" s="179"/>
      <c r="E1269" s="172"/>
      <c r="F1269" s="172"/>
      <c r="G1269" s="172"/>
    </row>
    <row r="1270" ht="18.75" customHeight="1">
      <c r="A1270" s="170"/>
      <c r="B1270" s="171"/>
      <c r="C1270" s="195"/>
      <c r="D1270" s="179"/>
      <c r="E1270" s="172"/>
      <c r="F1270" s="172"/>
      <c r="G1270" s="172"/>
    </row>
    <row r="1271" ht="18.75" customHeight="1">
      <c r="A1271" s="170"/>
      <c r="B1271" s="171"/>
      <c r="C1271" s="195"/>
      <c r="D1271" s="179"/>
      <c r="E1271" s="172"/>
      <c r="F1271" s="172"/>
      <c r="G1271" s="172"/>
    </row>
    <row r="1272" ht="18.75" customHeight="1">
      <c r="A1272" s="170"/>
      <c r="B1272" s="171"/>
      <c r="C1272" s="195"/>
      <c r="D1272" s="179"/>
      <c r="E1272" s="172"/>
      <c r="F1272" s="172"/>
      <c r="G1272" s="172"/>
    </row>
    <row r="1273" ht="18.75" customHeight="1">
      <c r="A1273" s="170"/>
      <c r="B1273" s="171"/>
      <c r="C1273" s="195"/>
      <c r="D1273" s="179"/>
      <c r="E1273" s="172"/>
      <c r="F1273" s="172"/>
      <c r="G1273" s="172"/>
    </row>
    <row r="1274" ht="18.75" customHeight="1">
      <c r="A1274" s="170"/>
      <c r="B1274" s="171"/>
      <c r="C1274" s="195"/>
      <c r="D1274" s="179"/>
      <c r="E1274" s="172"/>
      <c r="F1274" s="172"/>
      <c r="G1274" s="172"/>
    </row>
    <row r="1275" ht="18.75" customHeight="1">
      <c r="A1275" s="170"/>
      <c r="B1275" s="171"/>
      <c r="C1275" s="195"/>
      <c r="D1275" s="179"/>
      <c r="E1275" s="172"/>
      <c r="F1275" s="172"/>
      <c r="G1275" s="172"/>
    </row>
    <row r="1276" ht="18.75" customHeight="1">
      <c r="A1276" s="170"/>
      <c r="B1276" s="171"/>
      <c r="C1276" s="195"/>
      <c r="D1276" s="179"/>
      <c r="E1276" s="172"/>
      <c r="F1276" s="172"/>
      <c r="G1276" s="172"/>
    </row>
    <row r="1277" ht="18.75" customHeight="1">
      <c r="A1277" s="170"/>
      <c r="B1277" s="171"/>
      <c r="C1277" s="195"/>
      <c r="D1277" s="179"/>
      <c r="E1277" s="172"/>
      <c r="F1277" s="172"/>
      <c r="G1277" s="172"/>
    </row>
    <row r="1278" ht="18.75" customHeight="1">
      <c r="A1278" s="170"/>
      <c r="B1278" s="171"/>
      <c r="C1278" s="195"/>
      <c r="D1278" s="179"/>
      <c r="E1278" s="172"/>
      <c r="F1278" s="172"/>
      <c r="G1278" s="172"/>
    </row>
    <row r="1279" ht="18.75" customHeight="1">
      <c r="A1279" s="170"/>
      <c r="B1279" s="171"/>
      <c r="C1279" s="195"/>
      <c r="D1279" s="179"/>
      <c r="E1279" s="172"/>
      <c r="F1279" s="172"/>
      <c r="G1279" s="172"/>
    </row>
    <row r="1280" ht="18.75" customHeight="1">
      <c r="A1280" s="170"/>
      <c r="B1280" s="171"/>
      <c r="C1280" s="195"/>
      <c r="D1280" s="179"/>
      <c r="E1280" s="172"/>
      <c r="F1280" s="172"/>
      <c r="G1280" s="172"/>
    </row>
    <row r="1281" ht="18.75" customHeight="1">
      <c r="A1281" s="170"/>
      <c r="B1281" s="171"/>
      <c r="C1281" s="195"/>
      <c r="D1281" s="179"/>
      <c r="E1281" s="172"/>
      <c r="F1281" s="172"/>
      <c r="G1281" s="172"/>
    </row>
    <row r="1282" ht="18.75" customHeight="1">
      <c r="A1282" s="170"/>
      <c r="B1282" s="171"/>
      <c r="C1282" s="195"/>
      <c r="D1282" s="179"/>
      <c r="E1282" s="172"/>
      <c r="F1282" s="172"/>
      <c r="G1282" s="172"/>
    </row>
    <row r="1283" ht="18.75" customHeight="1">
      <c r="A1283" s="170"/>
      <c r="B1283" s="171"/>
      <c r="C1283" s="195"/>
      <c r="D1283" s="179"/>
      <c r="E1283" s="172"/>
      <c r="F1283" s="172"/>
      <c r="G1283" s="172"/>
    </row>
    <row r="1284" ht="18.75" customHeight="1">
      <c r="A1284" s="170"/>
      <c r="B1284" s="171"/>
      <c r="C1284" s="195"/>
      <c r="D1284" s="179"/>
      <c r="E1284" s="172"/>
      <c r="F1284" s="172"/>
      <c r="G1284" s="172"/>
    </row>
    <row r="1285" ht="18.75" customHeight="1">
      <c r="A1285" s="170"/>
      <c r="B1285" s="171"/>
      <c r="C1285" s="195"/>
      <c r="D1285" s="179"/>
      <c r="E1285" s="172"/>
      <c r="F1285" s="172"/>
      <c r="G1285" s="172"/>
    </row>
    <row r="1286" ht="18.75" customHeight="1">
      <c r="A1286" s="170"/>
      <c r="B1286" s="171"/>
      <c r="C1286" s="195"/>
      <c r="D1286" s="179"/>
      <c r="E1286" s="172"/>
      <c r="F1286" s="172"/>
      <c r="G1286" s="172"/>
    </row>
    <row r="1287" ht="18.75" customHeight="1">
      <c r="A1287" s="170"/>
      <c r="B1287" s="171"/>
      <c r="C1287" s="195"/>
      <c r="D1287" s="179"/>
      <c r="E1287" s="172"/>
      <c r="F1287" s="172"/>
      <c r="G1287" s="172"/>
    </row>
    <row r="1288" ht="18.75" customHeight="1">
      <c r="A1288" s="170"/>
      <c r="B1288" s="171"/>
      <c r="C1288" s="195"/>
      <c r="D1288" s="179"/>
      <c r="E1288" s="172"/>
      <c r="F1288" s="172"/>
      <c r="G1288" s="172"/>
    </row>
    <row r="1289" ht="18.75" customHeight="1">
      <c r="A1289" s="170"/>
      <c r="B1289" s="171"/>
      <c r="C1289" s="195"/>
      <c r="D1289" s="179"/>
      <c r="E1289" s="172"/>
      <c r="F1289" s="172"/>
      <c r="G1289" s="172"/>
    </row>
    <row r="1290" ht="18.75" customHeight="1">
      <c r="A1290" s="170"/>
      <c r="B1290" s="171"/>
      <c r="C1290" s="195"/>
      <c r="D1290" s="179"/>
      <c r="E1290" s="172"/>
      <c r="F1290" s="172"/>
      <c r="G1290" s="172"/>
    </row>
    <row r="1291" ht="18.75" customHeight="1">
      <c r="A1291" s="170"/>
      <c r="B1291" s="171"/>
      <c r="C1291" s="195"/>
      <c r="D1291" s="179"/>
      <c r="E1291" s="172"/>
      <c r="F1291" s="172"/>
      <c r="G1291" s="172"/>
    </row>
    <row r="1292" ht="18.75" customHeight="1">
      <c r="A1292" s="170"/>
      <c r="B1292" s="171"/>
      <c r="C1292" s="195"/>
      <c r="D1292" s="179"/>
      <c r="E1292" s="172"/>
      <c r="F1292" s="172"/>
      <c r="G1292" s="172"/>
    </row>
    <row r="1293" ht="18.75" customHeight="1">
      <c r="A1293" s="176"/>
      <c r="B1293" s="177"/>
      <c r="C1293" s="195"/>
      <c r="D1293" s="179"/>
      <c r="E1293" s="180"/>
      <c r="F1293" s="180"/>
      <c r="G1293" s="180"/>
    </row>
    <row r="1294" ht="18.75" customHeight="1">
      <c r="A1294" s="161" t="s">
        <v>58</v>
      </c>
      <c r="B1294" s="162"/>
      <c r="C1294" s="163" t="s">
        <v>59</v>
      </c>
      <c r="D1294" s="194" t="s">
        <v>136</v>
      </c>
      <c r="E1294" s="191" t="s">
        <v>61</v>
      </c>
      <c r="F1294" s="192" t="s">
        <v>137</v>
      </c>
      <c r="G1294" s="192" t="s">
        <v>138</v>
      </c>
    </row>
    <row r="1295" ht="18.75" customHeight="1">
      <c r="A1295" s="166"/>
      <c r="B1295" s="187"/>
      <c r="C1295" s="188"/>
      <c r="D1295" s="179"/>
      <c r="E1295" s="169" t="s">
        <v>83</v>
      </c>
      <c r="F1295" s="166"/>
      <c r="G1295" s="166"/>
    </row>
    <row r="1296" ht="18.75" customHeight="1">
      <c r="A1296" s="170"/>
      <c r="B1296" s="171"/>
      <c r="C1296" s="188"/>
      <c r="D1296" s="179"/>
      <c r="E1296" s="172"/>
      <c r="F1296" s="172"/>
      <c r="G1296" s="172"/>
    </row>
    <row r="1297" ht="18.75" customHeight="1">
      <c r="A1297" s="170"/>
      <c r="B1297" s="171"/>
      <c r="C1297" s="188"/>
      <c r="D1297" s="179"/>
      <c r="E1297" s="172"/>
      <c r="F1297" s="172"/>
      <c r="G1297" s="172"/>
    </row>
    <row r="1298" ht="18.75" customHeight="1">
      <c r="A1298" s="170"/>
      <c r="B1298" s="171"/>
      <c r="C1298" s="188"/>
      <c r="D1298" s="179"/>
      <c r="E1298" s="172"/>
      <c r="F1298" s="172"/>
      <c r="G1298" s="172"/>
    </row>
    <row r="1299" ht="18.75" customHeight="1">
      <c r="A1299" s="170"/>
      <c r="B1299" s="171"/>
      <c r="C1299" s="188"/>
      <c r="D1299" s="179"/>
      <c r="E1299" s="172"/>
      <c r="F1299" s="172"/>
      <c r="G1299" s="172"/>
    </row>
    <row r="1300" ht="18.75" customHeight="1">
      <c r="A1300" s="170"/>
      <c r="B1300" s="171"/>
      <c r="C1300" s="188"/>
      <c r="D1300" s="179"/>
      <c r="E1300" s="172"/>
      <c r="F1300" s="172"/>
      <c r="G1300" s="172"/>
    </row>
    <row r="1301" ht="18.75" customHeight="1">
      <c r="A1301" s="170"/>
      <c r="B1301" s="171"/>
      <c r="C1301" s="195"/>
      <c r="D1301" s="179"/>
      <c r="E1301" s="172"/>
      <c r="F1301" s="172"/>
      <c r="G1301" s="172"/>
    </row>
    <row r="1302" ht="18.75" customHeight="1">
      <c r="A1302" s="170"/>
      <c r="B1302" s="171"/>
      <c r="C1302" s="195"/>
      <c r="D1302" s="179"/>
      <c r="E1302" s="172"/>
      <c r="F1302" s="172"/>
      <c r="G1302" s="172"/>
    </row>
    <row r="1303" ht="18.75" customHeight="1">
      <c r="A1303" s="170"/>
      <c r="B1303" s="171"/>
      <c r="C1303" s="195"/>
      <c r="D1303" s="179"/>
      <c r="E1303" s="172"/>
      <c r="F1303" s="172"/>
      <c r="G1303" s="172"/>
    </row>
    <row r="1304" ht="18.75" customHeight="1">
      <c r="A1304" s="170"/>
      <c r="B1304" s="171"/>
      <c r="C1304" s="195"/>
      <c r="D1304" s="179"/>
      <c r="E1304" s="172"/>
      <c r="F1304" s="172"/>
      <c r="G1304" s="172"/>
    </row>
    <row r="1305" ht="18.75" customHeight="1">
      <c r="A1305" s="170"/>
      <c r="B1305" s="171"/>
      <c r="C1305" s="195"/>
      <c r="D1305" s="179"/>
      <c r="E1305" s="172"/>
      <c r="F1305" s="172"/>
      <c r="G1305" s="172"/>
    </row>
    <row r="1306" ht="18.75" customHeight="1">
      <c r="A1306" s="170"/>
      <c r="B1306" s="171"/>
      <c r="C1306" s="195"/>
      <c r="D1306" s="179"/>
      <c r="E1306" s="172"/>
      <c r="F1306" s="172"/>
      <c r="G1306" s="172"/>
    </row>
    <row r="1307" ht="18.75" customHeight="1">
      <c r="A1307" s="170"/>
      <c r="B1307" s="171"/>
      <c r="C1307" s="195"/>
      <c r="D1307" s="179"/>
      <c r="E1307" s="172"/>
      <c r="F1307" s="172"/>
      <c r="G1307" s="172"/>
    </row>
    <row r="1308" ht="18.75" customHeight="1">
      <c r="A1308" s="170"/>
      <c r="B1308" s="171"/>
      <c r="C1308" s="195"/>
      <c r="D1308" s="179"/>
      <c r="E1308" s="172"/>
      <c r="F1308" s="172"/>
      <c r="G1308" s="172"/>
    </row>
    <row r="1309" ht="18.75" customHeight="1">
      <c r="A1309" s="170"/>
      <c r="B1309" s="171"/>
      <c r="C1309" s="195"/>
      <c r="D1309" s="179"/>
      <c r="E1309" s="172"/>
      <c r="F1309" s="172"/>
      <c r="G1309" s="172"/>
    </row>
    <row r="1310" ht="18.75" customHeight="1">
      <c r="A1310" s="170"/>
      <c r="B1310" s="171"/>
      <c r="C1310" s="195"/>
      <c r="D1310" s="179"/>
      <c r="E1310" s="172"/>
      <c r="F1310" s="172"/>
      <c r="G1310" s="172"/>
    </row>
    <row r="1311" ht="18.75" customHeight="1">
      <c r="A1311" s="170"/>
      <c r="B1311" s="171"/>
      <c r="C1311" s="195"/>
      <c r="D1311" s="179"/>
      <c r="E1311" s="172"/>
      <c r="F1311" s="172"/>
      <c r="G1311" s="172"/>
    </row>
    <row r="1312" ht="18.75" customHeight="1">
      <c r="A1312" s="170"/>
      <c r="B1312" s="171"/>
      <c r="C1312" s="195"/>
      <c r="D1312" s="179"/>
      <c r="E1312" s="172"/>
      <c r="F1312" s="172"/>
      <c r="G1312" s="172"/>
    </row>
    <row r="1313" ht="18.75" customHeight="1">
      <c r="A1313" s="170"/>
      <c r="B1313" s="171"/>
      <c r="C1313" s="195"/>
      <c r="D1313" s="179"/>
      <c r="E1313" s="172"/>
      <c r="F1313" s="172"/>
      <c r="G1313" s="172"/>
    </row>
    <row r="1314" ht="18.75" customHeight="1">
      <c r="A1314" s="170"/>
      <c r="B1314" s="171"/>
      <c r="C1314" s="195"/>
      <c r="D1314" s="179"/>
      <c r="E1314" s="172"/>
      <c r="F1314" s="172"/>
      <c r="G1314" s="172"/>
    </row>
    <row r="1315" ht="18.75" customHeight="1">
      <c r="A1315" s="170"/>
      <c r="B1315" s="171"/>
      <c r="C1315" s="195"/>
      <c r="D1315" s="179"/>
      <c r="E1315" s="172"/>
      <c r="F1315" s="172"/>
      <c r="G1315" s="172"/>
    </row>
    <row r="1316" ht="18.75" customHeight="1">
      <c r="A1316" s="170"/>
      <c r="B1316" s="171"/>
      <c r="C1316" s="195"/>
      <c r="D1316" s="179"/>
      <c r="E1316" s="172"/>
      <c r="F1316" s="172"/>
      <c r="G1316" s="172"/>
    </row>
    <row r="1317" ht="18.75" customHeight="1">
      <c r="A1317" s="170"/>
      <c r="B1317" s="171"/>
      <c r="C1317" s="195"/>
      <c r="D1317" s="179"/>
      <c r="E1317" s="172"/>
      <c r="F1317" s="172"/>
      <c r="G1317" s="172"/>
    </row>
    <row r="1318" ht="18.75" customHeight="1">
      <c r="A1318" s="170"/>
      <c r="B1318" s="171"/>
      <c r="C1318" s="195"/>
      <c r="D1318" s="179"/>
      <c r="E1318" s="172"/>
      <c r="F1318" s="172"/>
      <c r="G1318" s="172"/>
    </row>
    <row r="1319" ht="18.75" customHeight="1">
      <c r="A1319" s="170"/>
      <c r="B1319" s="171"/>
      <c r="C1319" s="195"/>
      <c r="D1319" s="179"/>
      <c r="E1319" s="172"/>
      <c r="F1319" s="172"/>
      <c r="G1319" s="172"/>
    </row>
    <row r="1320" ht="18.75" customHeight="1">
      <c r="A1320" s="170"/>
      <c r="B1320" s="171"/>
      <c r="C1320" s="195"/>
      <c r="D1320" s="179"/>
      <c r="E1320" s="172"/>
      <c r="F1320" s="172"/>
      <c r="G1320" s="172"/>
    </row>
    <row r="1321" ht="18.75" customHeight="1">
      <c r="A1321" s="170"/>
      <c r="B1321" s="171"/>
      <c r="C1321" s="195"/>
      <c r="D1321" s="179"/>
      <c r="E1321" s="172"/>
      <c r="F1321" s="172"/>
      <c r="G1321" s="172"/>
    </row>
    <row r="1322" ht="18.75" customHeight="1">
      <c r="A1322" s="170"/>
      <c r="B1322" s="171"/>
      <c r="C1322" s="195"/>
      <c r="D1322" s="179"/>
      <c r="E1322" s="172"/>
      <c r="F1322" s="172"/>
      <c r="G1322" s="172"/>
    </row>
    <row r="1323" ht="18.75" customHeight="1">
      <c r="A1323" s="170"/>
      <c r="B1323" s="171"/>
      <c r="C1323" s="195"/>
      <c r="D1323" s="179"/>
      <c r="E1323" s="172"/>
      <c r="F1323" s="172"/>
      <c r="G1323" s="172"/>
    </row>
    <row r="1324" ht="18.75" customHeight="1">
      <c r="A1324" s="170"/>
      <c r="B1324" s="171"/>
      <c r="C1324" s="195"/>
      <c r="D1324" s="179"/>
      <c r="E1324" s="172"/>
      <c r="F1324" s="172"/>
      <c r="G1324" s="172"/>
    </row>
    <row r="1325" ht="18.75" customHeight="1">
      <c r="A1325" s="170"/>
      <c r="B1325" s="171"/>
      <c r="C1325" s="195"/>
      <c r="D1325" s="179"/>
      <c r="E1325" s="172"/>
      <c r="F1325" s="172"/>
      <c r="G1325" s="172"/>
    </row>
    <row r="1326" ht="18.75" customHeight="1">
      <c r="A1326" s="170"/>
      <c r="B1326" s="171"/>
      <c r="C1326" s="195"/>
      <c r="D1326" s="179"/>
      <c r="E1326" s="172"/>
      <c r="F1326" s="172"/>
      <c r="G1326" s="172"/>
    </row>
    <row r="1327" ht="18.75" customHeight="1">
      <c r="A1327" s="170"/>
      <c r="B1327" s="171"/>
      <c r="C1327" s="195"/>
      <c r="D1327" s="179"/>
      <c r="E1327" s="172"/>
      <c r="F1327" s="172"/>
      <c r="G1327" s="172"/>
    </row>
    <row r="1328" ht="18.75" customHeight="1">
      <c r="A1328" s="170"/>
      <c r="B1328" s="171"/>
      <c r="C1328" s="195"/>
      <c r="D1328" s="179"/>
      <c r="E1328" s="172"/>
      <c r="F1328" s="172"/>
      <c r="G1328" s="172"/>
    </row>
    <row r="1329" ht="18.75" customHeight="1">
      <c r="A1329" s="170"/>
      <c r="B1329" s="171"/>
      <c r="C1329" s="195"/>
      <c r="D1329" s="179"/>
      <c r="E1329" s="172"/>
      <c r="F1329" s="172"/>
      <c r="G1329" s="172"/>
    </row>
    <row r="1330" ht="18.75" customHeight="1">
      <c r="A1330" s="170"/>
      <c r="B1330" s="171"/>
      <c r="C1330" s="195"/>
      <c r="D1330" s="179"/>
      <c r="E1330" s="172"/>
      <c r="F1330" s="172"/>
      <c r="G1330" s="172"/>
    </row>
    <row r="1331" ht="18.75" customHeight="1">
      <c r="A1331" s="170"/>
      <c r="B1331" s="171"/>
      <c r="C1331" s="195"/>
      <c r="D1331" s="179"/>
      <c r="E1331" s="172"/>
      <c r="F1331" s="172"/>
      <c r="G1331" s="172"/>
    </row>
    <row r="1332" ht="18.75" customHeight="1">
      <c r="A1332" s="170"/>
      <c r="B1332" s="171"/>
      <c r="C1332" s="195"/>
      <c r="D1332" s="179"/>
      <c r="E1332" s="172"/>
      <c r="F1332" s="172"/>
      <c r="G1332" s="172"/>
    </row>
    <row r="1333" ht="18.75" customHeight="1">
      <c r="A1333" s="170"/>
      <c r="B1333" s="171"/>
      <c r="C1333" s="195"/>
      <c r="D1333" s="179"/>
      <c r="E1333" s="172"/>
      <c r="F1333" s="172"/>
      <c r="G1333" s="172"/>
    </row>
    <row r="1334" ht="18.75" customHeight="1">
      <c r="A1334" s="170"/>
      <c r="B1334" s="171"/>
      <c r="C1334" s="195"/>
      <c r="D1334" s="179"/>
      <c r="E1334" s="172"/>
      <c r="F1334" s="172"/>
      <c r="G1334" s="172"/>
    </row>
    <row r="1335" ht="18.75" customHeight="1">
      <c r="A1335" s="170"/>
      <c r="B1335" s="171"/>
      <c r="C1335" s="195"/>
      <c r="D1335" s="179"/>
      <c r="E1335" s="172"/>
      <c r="F1335" s="172"/>
      <c r="G1335" s="172"/>
    </row>
    <row r="1336" ht="18.75" customHeight="1">
      <c r="A1336" s="170"/>
      <c r="B1336" s="171"/>
      <c r="C1336" s="195"/>
      <c r="D1336" s="179"/>
      <c r="E1336" s="172"/>
      <c r="F1336" s="172"/>
      <c r="G1336" s="172"/>
    </row>
    <row r="1337" ht="18.75" customHeight="1">
      <c r="A1337" s="170"/>
      <c r="B1337" s="171"/>
      <c r="C1337" s="195"/>
      <c r="D1337" s="179"/>
      <c r="E1337" s="172"/>
      <c r="F1337" s="172"/>
      <c r="G1337" s="172"/>
    </row>
    <row r="1338" ht="18.75" customHeight="1">
      <c r="A1338" s="170"/>
      <c r="B1338" s="171"/>
      <c r="C1338" s="195"/>
      <c r="D1338" s="179"/>
      <c r="E1338" s="172"/>
      <c r="F1338" s="172"/>
      <c r="G1338" s="172"/>
    </row>
    <row r="1339" ht="18.75" customHeight="1">
      <c r="A1339" s="170"/>
      <c r="B1339" s="171"/>
      <c r="C1339" s="195"/>
      <c r="D1339" s="179"/>
      <c r="E1339" s="172"/>
      <c r="F1339" s="172"/>
      <c r="G1339" s="172"/>
    </row>
    <row r="1340" ht="18.75" customHeight="1">
      <c r="A1340" s="170"/>
      <c r="B1340" s="171"/>
      <c r="C1340" s="195"/>
      <c r="D1340" s="179"/>
      <c r="E1340" s="172"/>
      <c r="F1340" s="172"/>
      <c r="G1340" s="172"/>
    </row>
    <row r="1341" ht="18.75" customHeight="1">
      <c r="A1341" s="170"/>
      <c r="B1341" s="171"/>
      <c r="C1341" s="195"/>
      <c r="D1341" s="179"/>
      <c r="E1341" s="172"/>
      <c r="F1341" s="172"/>
      <c r="G1341" s="172"/>
    </row>
    <row r="1342" ht="18.75" customHeight="1">
      <c r="A1342" s="170"/>
      <c r="B1342" s="171"/>
      <c r="C1342" s="195"/>
      <c r="D1342" s="179"/>
      <c r="E1342" s="172"/>
      <c r="F1342" s="172"/>
      <c r="G1342" s="172"/>
    </row>
    <row r="1343" ht="18.75" customHeight="1">
      <c r="A1343" s="170"/>
      <c r="B1343" s="171"/>
      <c r="C1343" s="195"/>
      <c r="D1343" s="179"/>
      <c r="E1343" s="172"/>
      <c r="F1343" s="172"/>
      <c r="G1343" s="172"/>
    </row>
    <row r="1344" ht="18.75" customHeight="1">
      <c r="A1344" s="170"/>
      <c r="B1344" s="171"/>
      <c r="C1344" s="195"/>
      <c r="D1344" s="179"/>
      <c r="E1344" s="172"/>
      <c r="F1344" s="172"/>
      <c r="G1344" s="172"/>
    </row>
    <row r="1345" ht="18.75" customHeight="1">
      <c r="A1345" s="170"/>
      <c r="B1345" s="171"/>
      <c r="C1345" s="195"/>
      <c r="D1345" s="179"/>
      <c r="E1345" s="172"/>
      <c r="F1345" s="172"/>
      <c r="G1345" s="172"/>
    </row>
    <row r="1346" ht="18.75" customHeight="1">
      <c r="A1346" s="170"/>
      <c r="B1346" s="171"/>
      <c r="C1346" s="195"/>
      <c r="D1346" s="179"/>
      <c r="E1346" s="172"/>
      <c r="F1346" s="172"/>
      <c r="G1346" s="172"/>
    </row>
    <row r="1347" ht="18.75" customHeight="1">
      <c r="A1347" s="170"/>
      <c r="B1347" s="171"/>
      <c r="C1347" s="195"/>
      <c r="D1347" s="179"/>
      <c r="E1347" s="172"/>
      <c r="F1347" s="172"/>
      <c r="G1347" s="172"/>
    </row>
    <row r="1348" ht="18.75" customHeight="1">
      <c r="A1348" s="170"/>
      <c r="B1348" s="171"/>
      <c r="C1348" s="195"/>
      <c r="D1348" s="179"/>
      <c r="E1348" s="172"/>
      <c r="F1348" s="172"/>
      <c r="G1348" s="172"/>
    </row>
    <row r="1349" ht="18.75" customHeight="1">
      <c r="A1349" s="170"/>
      <c r="B1349" s="171"/>
      <c r="C1349" s="195"/>
      <c r="D1349" s="179"/>
      <c r="E1349" s="172"/>
      <c r="F1349" s="172"/>
      <c r="G1349" s="172"/>
    </row>
    <row r="1350" ht="18.75" customHeight="1">
      <c r="A1350" s="170"/>
      <c r="B1350" s="171"/>
      <c r="C1350" s="195"/>
      <c r="D1350" s="179"/>
      <c r="E1350" s="172"/>
      <c r="F1350" s="172"/>
      <c r="G1350" s="172"/>
    </row>
    <row r="1351" ht="18.75" customHeight="1">
      <c r="A1351" s="170"/>
      <c r="B1351" s="171"/>
      <c r="C1351" s="195"/>
      <c r="D1351" s="179"/>
      <c r="E1351" s="172"/>
      <c r="F1351" s="172"/>
      <c r="G1351" s="172"/>
    </row>
    <row r="1352" ht="18.75" customHeight="1">
      <c r="A1352" s="170"/>
      <c r="B1352" s="171"/>
      <c r="C1352" s="195"/>
      <c r="D1352" s="179"/>
      <c r="E1352" s="172"/>
      <c r="F1352" s="172"/>
      <c r="G1352" s="172"/>
    </row>
    <row r="1353" ht="18.75" customHeight="1">
      <c r="A1353" s="170"/>
      <c r="B1353" s="171"/>
      <c r="C1353" s="195"/>
      <c r="D1353" s="179"/>
      <c r="E1353" s="172"/>
      <c r="F1353" s="172"/>
      <c r="G1353" s="172"/>
    </row>
    <row r="1354" ht="18.75" customHeight="1">
      <c r="A1354" s="170"/>
      <c r="B1354" s="171"/>
      <c r="C1354" s="195"/>
      <c r="D1354" s="179"/>
      <c r="E1354" s="172"/>
      <c r="F1354" s="172"/>
      <c r="G1354" s="172"/>
    </row>
    <row r="1355" ht="18.75" customHeight="1">
      <c r="A1355" s="170"/>
      <c r="B1355" s="171"/>
      <c r="C1355" s="195"/>
      <c r="D1355" s="179"/>
      <c r="E1355" s="172"/>
      <c r="F1355" s="172"/>
      <c r="G1355" s="172"/>
    </row>
    <row r="1356" ht="18.75" customHeight="1">
      <c r="A1356" s="170"/>
      <c r="B1356" s="171"/>
      <c r="C1356" s="195"/>
      <c r="D1356" s="179"/>
      <c r="E1356" s="172"/>
      <c r="F1356" s="172"/>
      <c r="G1356" s="172"/>
    </row>
    <row r="1357" ht="18.75" customHeight="1">
      <c r="A1357" s="170"/>
      <c r="B1357" s="171"/>
      <c r="C1357" s="195"/>
      <c r="D1357" s="179"/>
      <c r="E1357" s="172"/>
      <c r="F1357" s="172"/>
      <c r="G1357" s="172"/>
    </row>
    <row r="1358" ht="18.75" customHeight="1">
      <c r="A1358" s="170"/>
      <c r="B1358" s="171"/>
      <c r="C1358" s="195"/>
      <c r="D1358" s="179"/>
      <c r="E1358" s="172"/>
      <c r="F1358" s="172"/>
      <c r="G1358" s="172"/>
    </row>
    <row r="1359" ht="18.75" customHeight="1">
      <c r="A1359" s="170"/>
      <c r="B1359" s="171"/>
      <c r="C1359" s="195"/>
      <c r="D1359" s="179"/>
      <c r="E1359" s="172"/>
      <c r="F1359" s="172"/>
      <c r="G1359" s="172"/>
    </row>
    <row r="1360" ht="18.75" customHeight="1">
      <c r="A1360" s="170"/>
      <c r="B1360" s="171"/>
      <c r="C1360" s="195"/>
      <c r="D1360" s="179"/>
      <c r="E1360" s="172"/>
      <c r="F1360" s="172"/>
      <c r="G1360" s="172"/>
    </row>
    <row r="1361" ht="18.75" customHeight="1">
      <c r="A1361" s="170"/>
      <c r="B1361" s="171"/>
      <c r="C1361" s="195"/>
      <c r="D1361" s="179"/>
      <c r="E1361" s="172"/>
      <c r="F1361" s="172"/>
      <c r="G1361" s="172"/>
    </row>
    <row r="1362" ht="18.75" customHeight="1">
      <c r="A1362" s="170"/>
      <c r="B1362" s="171"/>
      <c r="C1362" s="195"/>
      <c r="D1362" s="179"/>
      <c r="E1362" s="172"/>
      <c r="F1362" s="172"/>
      <c r="G1362" s="172"/>
    </row>
    <row r="1363" ht="18.75" customHeight="1">
      <c r="A1363" s="170"/>
      <c r="B1363" s="171"/>
      <c r="C1363" s="195"/>
      <c r="D1363" s="179"/>
      <c r="E1363" s="172"/>
      <c r="F1363" s="172"/>
      <c r="G1363" s="172"/>
    </row>
    <row r="1364" ht="18.75" customHeight="1">
      <c r="A1364" s="170"/>
      <c r="B1364" s="171"/>
      <c r="C1364" s="195"/>
      <c r="D1364" s="179"/>
      <c r="E1364" s="172"/>
      <c r="F1364" s="172"/>
      <c r="G1364" s="172"/>
    </row>
    <row r="1365" ht="18.75" customHeight="1">
      <c r="A1365" s="170"/>
      <c r="B1365" s="171"/>
      <c r="C1365" s="195"/>
      <c r="D1365" s="179"/>
      <c r="E1365" s="172"/>
      <c r="F1365" s="172"/>
      <c r="G1365" s="172"/>
    </row>
    <row r="1366" ht="18.75" customHeight="1">
      <c r="A1366" s="170"/>
      <c r="B1366" s="171"/>
      <c r="C1366" s="195"/>
      <c r="D1366" s="179"/>
      <c r="E1366" s="172"/>
      <c r="F1366" s="172"/>
      <c r="G1366" s="172"/>
    </row>
    <row r="1367" ht="18.75" customHeight="1">
      <c r="A1367" s="170"/>
      <c r="B1367" s="171"/>
      <c r="C1367" s="195"/>
      <c r="D1367" s="179"/>
      <c r="E1367" s="172"/>
      <c r="F1367" s="172"/>
      <c r="G1367" s="172"/>
    </row>
    <row r="1368" ht="18.75" customHeight="1">
      <c r="A1368" s="170"/>
      <c r="B1368" s="171"/>
      <c r="C1368" s="195"/>
      <c r="D1368" s="179"/>
      <c r="E1368" s="172"/>
      <c r="F1368" s="172"/>
      <c r="G1368" s="172"/>
    </row>
    <row r="1369" ht="18.75" customHeight="1">
      <c r="A1369" s="170"/>
      <c r="B1369" s="171"/>
      <c r="C1369" s="195"/>
      <c r="D1369" s="179"/>
      <c r="E1369" s="172"/>
      <c r="F1369" s="172"/>
      <c r="G1369" s="172"/>
    </row>
    <row r="1370" ht="18.75" customHeight="1">
      <c r="A1370" s="170"/>
      <c r="B1370" s="171"/>
      <c r="C1370" s="195"/>
      <c r="D1370" s="179"/>
      <c r="E1370" s="172"/>
      <c r="F1370" s="172"/>
      <c r="G1370" s="172"/>
    </row>
    <row r="1371" ht="18.75" customHeight="1">
      <c r="A1371" s="170"/>
      <c r="B1371" s="171"/>
      <c r="C1371" s="195"/>
      <c r="D1371" s="179"/>
      <c r="E1371" s="172"/>
      <c r="F1371" s="172"/>
      <c r="G1371" s="172"/>
    </row>
    <row r="1372" ht="18.75" customHeight="1">
      <c r="A1372" s="170"/>
      <c r="B1372" s="171"/>
      <c r="C1372" s="195"/>
      <c r="D1372" s="179"/>
      <c r="E1372" s="172"/>
      <c r="F1372" s="172"/>
      <c r="G1372" s="172"/>
    </row>
    <row r="1373" ht="18.75" customHeight="1">
      <c r="A1373" s="170"/>
      <c r="B1373" s="171"/>
      <c r="C1373" s="195"/>
      <c r="D1373" s="179"/>
      <c r="E1373" s="172"/>
      <c r="F1373" s="172"/>
      <c r="G1373" s="172"/>
    </row>
    <row r="1374" ht="18.75" customHeight="1">
      <c r="A1374" s="170"/>
      <c r="B1374" s="171"/>
      <c r="C1374" s="195"/>
      <c r="D1374" s="179"/>
      <c r="E1374" s="172"/>
      <c r="F1374" s="172"/>
      <c r="G1374" s="172"/>
    </row>
    <row r="1375" ht="18.75" customHeight="1">
      <c r="A1375" s="170"/>
      <c r="B1375" s="171"/>
      <c r="C1375" s="195"/>
      <c r="D1375" s="179"/>
      <c r="E1375" s="172"/>
      <c r="F1375" s="172"/>
      <c r="G1375" s="172"/>
    </row>
    <row r="1376" ht="18.75" customHeight="1">
      <c r="A1376" s="170"/>
      <c r="B1376" s="171"/>
      <c r="C1376" s="195"/>
      <c r="D1376" s="179"/>
      <c r="E1376" s="172"/>
      <c r="F1376" s="172"/>
      <c r="G1376" s="172"/>
    </row>
    <row r="1377" ht="18.75" customHeight="1">
      <c r="A1377" s="170"/>
      <c r="B1377" s="171"/>
      <c r="C1377" s="195"/>
      <c r="D1377" s="179"/>
      <c r="E1377" s="172"/>
      <c r="F1377" s="172"/>
      <c r="G1377" s="172"/>
    </row>
    <row r="1378" ht="18.75" customHeight="1">
      <c r="A1378" s="170"/>
      <c r="B1378" s="171"/>
      <c r="C1378" s="195"/>
      <c r="D1378" s="179"/>
      <c r="E1378" s="172"/>
      <c r="F1378" s="172"/>
      <c r="G1378" s="172"/>
    </row>
    <row r="1379" ht="18.75" customHeight="1">
      <c r="A1379" s="170"/>
      <c r="B1379" s="171"/>
      <c r="C1379" s="195"/>
      <c r="D1379" s="179"/>
      <c r="E1379" s="172"/>
      <c r="F1379" s="172"/>
      <c r="G1379" s="172"/>
    </row>
    <row r="1380" ht="18.75" customHeight="1">
      <c r="A1380" s="170"/>
      <c r="B1380" s="171"/>
      <c r="C1380" s="195"/>
      <c r="D1380" s="179"/>
      <c r="E1380" s="172"/>
      <c r="F1380" s="172"/>
      <c r="G1380" s="172"/>
    </row>
    <row r="1381" ht="18.75" customHeight="1">
      <c r="A1381" s="170"/>
      <c r="B1381" s="171"/>
      <c r="C1381" s="195"/>
      <c r="D1381" s="179"/>
      <c r="E1381" s="172"/>
      <c r="F1381" s="172"/>
      <c r="G1381" s="172"/>
    </row>
    <row r="1382" ht="18.75" customHeight="1">
      <c r="A1382" s="170"/>
      <c r="B1382" s="171"/>
      <c r="C1382" s="195"/>
      <c r="D1382" s="179"/>
      <c r="E1382" s="172"/>
      <c r="F1382" s="172"/>
      <c r="G1382" s="172"/>
    </row>
    <row r="1383" ht="18.75" customHeight="1">
      <c r="A1383" s="170"/>
      <c r="B1383" s="171"/>
      <c r="C1383" s="195"/>
      <c r="D1383" s="179"/>
      <c r="E1383" s="172"/>
      <c r="F1383" s="172"/>
      <c r="G1383" s="172"/>
    </row>
    <row r="1384" ht="18.75" customHeight="1">
      <c r="A1384" s="170"/>
      <c r="B1384" s="171"/>
      <c r="C1384" s="195"/>
      <c r="D1384" s="179"/>
      <c r="E1384" s="172"/>
      <c r="F1384" s="172"/>
      <c r="G1384" s="172"/>
    </row>
    <row r="1385" ht="18.75" customHeight="1">
      <c r="A1385" s="170"/>
      <c r="B1385" s="171"/>
      <c r="C1385" s="195"/>
      <c r="D1385" s="179"/>
      <c r="E1385" s="172"/>
      <c r="F1385" s="172"/>
      <c r="G1385" s="172"/>
    </row>
    <row r="1386" ht="18.75" customHeight="1">
      <c r="A1386" s="170"/>
      <c r="B1386" s="171"/>
      <c r="C1386" s="195"/>
      <c r="D1386" s="179"/>
      <c r="E1386" s="172"/>
      <c r="F1386" s="172"/>
      <c r="G1386" s="172"/>
    </row>
    <row r="1387" ht="18.75" customHeight="1">
      <c r="A1387" s="170"/>
      <c r="B1387" s="171"/>
      <c r="C1387" s="195"/>
      <c r="D1387" s="179"/>
      <c r="E1387" s="172"/>
      <c r="F1387" s="172"/>
      <c r="G1387" s="172"/>
    </row>
    <row r="1388" ht="18.75" customHeight="1">
      <c r="A1388" s="170"/>
      <c r="B1388" s="171"/>
      <c r="C1388" s="195"/>
      <c r="D1388" s="179"/>
      <c r="E1388" s="172"/>
      <c r="F1388" s="172"/>
      <c r="G1388" s="172"/>
    </row>
    <row r="1389" ht="18.75" customHeight="1">
      <c r="A1389" s="170"/>
      <c r="B1389" s="171"/>
      <c r="C1389" s="195"/>
      <c r="D1389" s="179"/>
      <c r="E1389" s="172"/>
      <c r="F1389" s="172"/>
      <c r="G1389" s="172"/>
    </row>
    <row r="1390" ht="18.75" customHeight="1">
      <c r="A1390" s="170"/>
      <c r="B1390" s="171"/>
      <c r="C1390" s="195"/>
      <c r="D1390" s="179"/>
      <c r="E1390" s="172"/>
      <c r="F1390" s="172"/>
      <c r="G1390" s="172"/>
    </row>
    <row r="1391" ht="18.75" customHeight="1">
      <c r="A1391" s="170"/>
      <c r="B1391" s="171"/>
      <c r="C1391" s="195"/>
      <c r="D1391" s="179"/>
      <c r="E1391" s="172"/>
      <c r="F1391" s="172"/>
      <c r="G1391" s="172"/>
    </row>
    <row r="1392" ht="18.75" customHeight="1">
      <c r="A1392" s="170"/>
      <c r="B1392" s="171"/>
      <c r="C1392" s="195"/>
      <c r="D1392" s="179"/>
      <c r="E1392" s="172"/>
      <c r="F1392" s="172"/>
      <c r="G1392" s="172"/>
    </row>
    <row r="1393" ht="18.75" customHeight="1">
      <c r="A1393" s="170"/>
      <c r="B1393" s="171"/>
      <c r="C1393" s="195"/>
      <c r="D1393" s="179"/>
      <c r="E1393" s="172"/>
      <c r="F1393" s="172"/>
      <c r="G1393" s="172"/>
    </row>
    <row r="1394" ht="18.75" customHeight="1">
      <c r="A1394" s="176"/>
      <c r="B1394" s="177"/>
      <c r="C1394" s="178"/>
      <c r="D1394" s="179"/>
      <c r="E1394" s="180"/>
      <c r="F1394" s="180"/>
      <c r="G1394" s="180"/>
    </row>
    <row r="1395" ht="18.75" customHeight="1">
      <c r="A1395" s="181" t="s">
        <v>58</v>
      </c>
      <c r="B1395" s="182"/>
      <c r="C1395" s="183" t="s">
        <v>59</v>
      </c>
      <c r="D1395" s="193" t="s">
        <v>139</v>
      </c>
      <c r="E1395" s="185" t="s">
        <v>61</v>
      </c>
      <c r="F1395" s="186" t="s">
        <v>140</v>
      </c>
      <c r="G1395" s="186" t="s">
        <v>141</v>
      </c>
    </row>
    <row r="1396" ht="18.75" customHeight="1">
      <c r="A1396" s="166"/>
      <c r="B1396" s="187"/>
      <c r="C1396" s="188"/>
      <c r="D1396" s="179"/>
      <c r="E1396" s="169" t="s">
        <v>83</v>
      </c>
      <c r="F1396" s="166"/>
      <c r="G1396" s="166"/>
    </row>
    <row r="1397" ht="18.75" customHeight="1">
      <c r="A1397" s="170"/>
      <c r="B1397" s="171"/>
      <c r="C1397" s="188"/>
      <c r="D1397" s="179"/>
      <c r="E1397" s="172"/>
      <c r="F1397" s="172"/>
      <c r="G1397" s="172"/>
    </row>
    <row r="1398" ht="18.75" customHeight="1">
      <c r="A1398" s="170"/>
      <c r="B1398" s="171"/>
      <c r="C1398" s="188"/>
      <c r="D1398" s="179"/>
      <c r="E1398" s="172"/>
      <c r="F1398" s="172"/>
      <c r="G1398" s="172"/>
    </row>
    <row r="1399" ht="18.75" customHeight="1">
      <c r="A1399" s="170"/>
      <c r="B1399" s="171"/>
      <c r="C1399" s="188"/>
      <c r="D1399" s="179"/>
      <c r="E1399" s="172"/>
      <c r="F1399" s="172"/>
      <c r="G1399" s="172"/>
    </row>
    <row r="1400" ht="18.75" customHeight="1">
      <c r="A1400" s="170"/>
      <c r="B1400" s="171"/>
      <c r="C1400" s="188"/>
      <c r="D1400" s="179"/>
      <c r="E1400" s="172"/>
      <c r="F1400" s="172"/>
      <c r="G1400" s="172"/>
    </row>
    <row r="1401" ht="18.75" customHeight="1">
      <c r="A1401" s="170"/>
      <c r="B1401" s="171"/>
      <c r="C1401" s="188"/>
      <c r="D1401" s="179"/>
      <c r="E1401" s="172"/>
      <c r="F1401" s="172"/>
      <c r="G1401" s="172"/>
    </row>
    <row r="1402" ht="18.75" customHeight="1">
      <c r="A1402" s="170"/>
      <c r="B1402" s="171"/>
      <c r="C1402" s="195"/>
      <c r="D1402" s="179"/>
      <c r="E1402" s="172"/>
      <c r="F1402" s="172"/>
      <c r="G1402" s="172"/>
    </row>
    <row r="1403" ht="18.75" customHeight="1">
      <c r="A1403" s="170"/>
      <c r="B1403" s="171"/>
      <c r="C1403" s="195"/>
      <c r="D1403" s="179"/>
      <c r="E1403" s="172"/>
      <c r="F1403" s="172"/>
      <c r="G1403" s="172"/>
    </row>
    <row r="1404" ht="18.75" customHeight="1">
      <c r="A1404" s="170"/>
      <c r="B1404" s="171"/>
      <c r="C1404" s="195"/>
      <c r="D1404" s="179"/>
      <c r="E1404" s="172"/>
      <c r="F1404" s="172"/>
      <c r="G1404" s="172"/>
    </row>
    <row r="1405" ht="18.75" customHeight="1">
      <c r="A1405" s="170"/>
      <c r="B1405" s="171"/>
      <c r="C1405" s="195"/>
      <c r="D1405" s="179"/>
      <c r="E1405" s="172"/>
      <c r="F1405" s="172"/>
      <c r="G1405" s="172"/>
    </row>
    <row r="1406" ht="18.75" customHeight="1">
      <c r="A1406" s="170"/>
      <c r="B1406" s="171"/>
      <c r="C1406" s="195"/>
      <c r="D1406" s="179"/>
      <c r="E1406" s="172"/>
      <c r="F1406" s="172"/>
      <c r="G1406" s="172"/>
    </row>
    <row r="1407" ht="18.75" customHeight="1">
      <c r="A1407" s="170"/>
      <c r="B1407" s="171"/>
      <c r="C1407" s="195"/>
      <c r="D1407" s="179"/>
      <c r="E1407" s="172"/>
      <c r="F1407" s="172"/>
      <c r="G1407" s="172"/>
    </row>
    <row r="1408" ht="18.75" customHeight="1">
      <c r="A1408" s="170"/>
      <c r="B1408" s="171"/>
      <c r="C1408" s="195"/>
      <c r="D1408" s="179"/>
      <c r="E1408" s="172"/>
      <c r="F1408" s="172"/>
      <c r="G1408" s="172"/>
    </row>
    <row r="1409" ht="18.75" customHeight="1">
      <c r="A1409" s="170"/>
      <c r="B1409" s="171"/>
      <c r="C1409" s="195"/>
      <c r="D1409" s="179"/>
      <c r="E1409" s="172"/>
      <c r="F1409" s="172"/>
      <c r="G1409" s="172"/>
    </row>
    <row r="1410" ht="18.75" customHeight="1">
      <c r="A1410" s="170"/>
      <c r="B1410" s="171"/>
      <c r="C1410" s="195"/>
      <c r="D1410" s="179"/>
      <c r="E1410" s="172"/>
      <c r="F1410" s="172"/>
      <c r="G1410" s="172"/>
    </row>
    <row r="1411" ht="18.75" customHeight="1">
      <c r="A1411" s="170"/>
      <c r="B1411" s="171"/>
      <c r="C1411" s="195"/>
      <c r="D1411" s="179"/>
      <c r="E1411" s="172"/>
      <c r="F1411" s="172"/>
      <c r="G1411" s="172"/>
    </row>
    <row r="1412" ht="18.75" customHeight="1">
      <c r="A1412" s="170"/>
      <c r="B1412" s="171"/>
      <c r="C1412" s="195"/>
      <c r="D1412" s="179"/>
      <c r="E1412" s="172"/>
      <c r="F1412" s="172"/>
      <c r="G1412" s="172"/>
    </row>
    <row r="1413" ht="18.75" customHeight="1">
      <c r="A1413" s="170"/>
      <c r="B1413" s="171"/>
      <c r="C1413" s="195"/>
      <c r="D1413" s="179"/>
      <c r="E1413" s="172"/>
      <c r="F1413" s="172"/>
      <c r="G1413" s="172"/>
    </row>
    <row r="1414" ht="18.75" customHeight="1">
      <c r="A1414" s="170"/>
      <c r="B1414" s="171"/>
      <c r="C1414" s="195"/>
      <c r="D1414" s="179"/>
      <c r="E1414" s="172"/>
      <c r="F1414" s="172"/>
      <c r="G1414" s="172"/>
    </row>
    <row r="1415" ht="18.75" customHeight="1">
      <c r="A1415" s="170"/>
      <c r="B1415" s="171"/>
      <c r="C1415" s="195"/>
      <c r="D1415" s="179"/>
      <c r="E1415" s="172"/>
      <c r="F1415" s="172"/>
      <c r="G1415" s="172"/>
    </row>
    <row r="1416" ht="18.75" customHeight="1">
      <c r="A1416" s="170"/>
      <c r="B1416" s="171"/>
      <c r="C1416" s="195"/>
      <c r="D1416" s="179"/>
      <c r="E1416" s="172"/>
      <c r="F1416" s="172"/>
      <c r="G1416" s="172"/>
    </row>
    <row r="1417" ht="18.75" customHeight="1">
      <c r="A1417" s="170"/>
      <c r="B1417" s="171"/>
      <c r="C1417" s="195"/>
      <c r="D1417" s="179"/>
      <c r="E1417" s="172"/>
      <c r="F1417" s="172"/>
      <c r="G1417" s="172"/>
    </row>
    <row r="1418" ht="18.75" customHeight="1">
      <c r="A1418" s="170"/>
      <c r="B1418" s="171"/>
      <c r="C1418" s="195"/>
      <c r="D1418" s="179"/>
      <c r="E1418" s="172"/>
      <c r="F1418" s="172"/>
      <c r="G1418" s="172"/>
    </row>
    <row r="1419" ht="18.75" customHeight="1">
      <c r="A1419" s="170"/>
      <c r="B1419" s="171"/>
      <c r="C1419" s="195"/>
      <c r="D1419" s="179"/>
      <c r="E1419" s="172"/>
      <c r="F1419" s="172"/>
      <c r="G1419" s="172"/>
    </row>
    <row r="1420" ht="18.75" customHeight="1">
      <c r="A1420" s="170"/>
      <c r="B1420" s="171"/>
      <c r="C1420" s="195"/>
      <c r="D1420" s="179"/>
      <c r="E1420" s="172"/>
      <c r="F1420" s="172"/>
      <c r="G1420" s="172"/>
    </row>
    <row r="1421" ht="18.75" customHeight="1">
      <c r="A1421" s="170"/>
      <c r="B1421" s="171"/>
      <c r="C1421" s="195"/>
      <c r="D1421" s="179"/>
      <c r="E1421" s="172"/>
      <c r="F1421" s="172"/>
      <c r="G1421" s="172"/>
    </row>
    <row r="1422" ht="18.75" customHeight="1">
      <c r="A1422" s="170"/>
      <c r="B1422" s="171"/>
      <c r="C1422" s="195"/>
      <c r="D1422" s="179"/>
      <c r="E1422" s="172"/>
      <c r="F1422" s="172"/>
      <c r="G1422" s="172"/>
    </row>
    <row r="1423" ht="18.75" customHeight="1">
      <c r="A1423" s="170"/>
      <c r="B1423" s="171"/>
      <c r="C1423" s="195"/>
      <c r="D1423" s="179"/>
      <c r="E1423" s="172"/>
      <c r="F1423" s="172"/>
      <c r="G1423" s="172"/>
    </row>
    <row r="1424" ht="18.75" customHeight="1">
      <c r="A1424" s="170"/>
      <c r="B1424" s="171"/>
      <c r="C1424" s="195"/>
      <c r="D1424" s="179"/>
      <c r="E1424" s="172"/>
      <c r="F1424" s="172"/>
      <c r="G1424" s="172"/>
    </row>
    <row r="1425" ht="18.75" customHeight="1">
      <c r="A1425" s="170"/>
      <c r="B1425" s="171"/>
      <c r="C1425" s="195"/>
      <c r="D1425" s="179"/>
      <c r="E1425" s="172"/>
      <c r="F1425" s="172"/>
      <c r="G1425" s="172"/>
    </row>
    <row r="1426" ht="18.75" customHeight="1">
      <c r="A1426" s="170"/>
      <c r="B1426" s="171"/>
      <c r="C1426" s="195"/>
      <c r="D1426" s="179"/>
      <c r="E1426" s="172"/>
      <c r="F1426" s="172"/>
      <c r="G1426" s="172"/>
    </row>
    <row r="1427" ht="18.75" customHeight="1">
      <c r="A1427" s="170"/>
      <c r="B1427" s="171"/>
      <c r="C1427" s="195"/>
      <c r="D1427" s="179"/>
      <c r="E1427" s="172"/>
      <c r="F1427" s="172"/>
      <c r="G1427" s="172"/>
    </row>
    <row r="1428" ht="18.75" customHeight="1">
      <c r="A1428" s="170"/>
      <c r="B1428" s="171"/>
      <c r="C1428" s="195"/>
      <c r="D1428" s="179"/>
      <c r="E1428" s="172"/>
      <c r="F1428" s="172"/>
      <c r="G1428" s="172"/>
    </row>
    <row r="1429" ht="18.75" customHeight="1">
      <c r="A1429" s="170"/>
      <c r="B1429" s="171"/>
      <c r="C1429" s="195"/>
      <c r="D1429" s="179"/>
      <c r="E1429" s="172"/>
      <c r="F1429" s="172"/>
      <c r="G1429" s="172"/>
    </row>
    <row r="1430" ht="18.75" customHeight="1">
      <c r="A1430" s="170"/>
      <c r="B1430" s="171"/>
      <c r="C1430" s="195"/>
      <c r="D1430" s="179"/>
      <c r="E1430" s="172"/>
      <c r="F1430" s="172"/>
      <c r="G1430" s="172"/>
    </row>
    <row r="1431" ht="18.75" customHeight="1">
      <c r="A1431" s="170"/>
      <c r="B1431" s="171"/>
      <c r="C1431" s="195"/>
      <c r="D1431" s="179"/>
      <c r="E1431" s="172"/>
      <c r="F1431" s="172"/>
      <c r="G1431" s="172"/>
    </row>
    <row r="1432" ht="18.75" customHeight="1">
      <c r="A1432" s="170"/>
      <c r="B1432" s="171"/>
      <c r="C1432" s="195"/>
      <c r="D1432" s="179"/>
      <c r="E1432" s="172"/>
      <c r="F1432" s="172"/>
      <c r="G1432" s="172"/>
    </row>
    <row r="1433" ht="18.75" customHeight="1">
      <c r="A1433" s="170"/>
      <c r="B1433" s="171"/>
      <c r="C1433" s="195"/>
      <c r="D1433" s="179"/>
      <c r="E1433" s="172"/>
      <c r="F1433" s="172"/>
      <c r="G1433" s="172"/>
    </row>
    <row r="1434" ht="18.75" customHeight="1">
      <c r="A1434" s="170"/>
      <c r="B1434" s="171"/>
      <c r="C1434" s="195"/>
      <c r="D1434" s="179"/>
      <c r="E1434" s="172"/>
      <c r="F1434" s="172"/>
      <c r="G1434" s="172"/>
    </row>
    <row r="1435" ht="18.75" customHeight="1">
      <c r="A1435" s="170"/>
      <c r="B1435" s="171"/>
      <c r="C1435" s="195"/>
      <c r="D1435" s="179"/>
      <c r="E1435" s="172"/>
      <c r="F1435" s="172"/>
      <c r="G1435" s="172"/>
    </row>
    <row r="1436" ht="18.75" customHeight="1">
      <c r="A1436" s="170"/>
      <c r="B1436" s="171"/>
      <c r="C1436" s="195"/>
      <c r="D1436" s="179"/>
      <c r="E1436" s="172"/>
      <c r="F1436" s="172"/>
      <c r="G1436" s="172"/>
    </row>
    <row r="1437" ht="18.75" customHeight="1">
      <c r="A1437" s="170"/>
      <c r="B1437" s="171"/>
      <c r="C1437" s="195"/>
      <c r="D1437" s="179"/>
      <c r="E1437" s="172"/>
      <c r="F1437" s="172"/>
      <c r="G1437" s="172"/>
    </row>
    <row r="1438" ht="18.75" customHeight="1">
      <c r="A1438" s="170"/>
      <c r="B1438" s="171"/>
      <c r="C1438" s="195"/>
      <c r="D1438" s="179"/>
      <c r="E1438" s="172"/>
      <c r="F1438" s="172"/>
      <c r="G1438" s="172"/>
    </row>
    <row r="1439" ht="18.75" customHeight="1">
      <c r="A1439" s="170"/>
      <c r="B1439" s="171"/>
      <c r="C1439" s="195"/>
      <c r="D1439" s="179"/>
      <c r="E1439" s="172"/>
      <c r="F1439" s="172"/>
      <c r="G1439" s="172"/>
    </row>
    <row r="1440" ht="18.75" customHeight="1">
      <c r="A1440" s="170"/>
      <c r="B1440" s="171"/>
      <c r="C1440" s="195"/>
      <c r="D1440" s="179"/>
      <c r="E1440" s="172"/>
      <c r="F1440" s="172"/>
      <c r="G1440" s="172"/>
    </row>
    <row r="1441" ht="18.75" customHeight="1">
      <c r="A1441" s="170"/>
      <c r="B1441" s="171"/>
      <c r="C1441" s="195"/>
      <c r="D1441" s="179"/>
      <c r="E1441" s="172"/>
      <c r="F1441" s="172"/>
      <c r="G1441" s="172"/>
    </row>
    <row r="1442" ht="18.75" customHeight="1">
      <c r="A1442" s="170"/>
      <c r="B1442" s="171"/>
      <c r="C1442" s="195"/>
      <c r="D1442" s="179"/>
      <c r="E1442" s="172"/>
      <c r="F1442" s="172"/>
      <c r="G1442" s="172"/>
    </row>
    <row r="1443" ht="18.75" customHeight="1">
      <c r="A1443" s="170"/>
      <c r="B1443" s="171"/>
      <c r="C1443" s="195"/>
      <c r="D1443" s="179"/>
      <c r="E1443" s="172"/>
      <c r="F1443" s="172"/>
      <c r="G1443" s="172"/>
    </row>
    <row r="1444" ht="18.75" customHeight="1">
      <c r="A1444" s="170"/>
      <c r="B1444" s="171"/>
      <c r="C1444" s="195"/>
      <c r="D1444" s="179"/>
      <c r="E1444" s="172"/>
      <c r="F1444" s="172"/>
      <c r="G1444" s="172"/>
    </row>
    <row r="1445" ht="18.75" customHeight="1">
      <c r="A1445" s="170"/>
      <c r="B1445" s="171"/>
      <c r="C1445" s="195"/>
      <c r="D1445" s="179"/>
      <c r="E1445" s="172"/>
      <c r="F1445" s="172"/>
      <c r="G1445" s="172"/>
    </row>
    <row r="1446" ht="18.75" customHeight="1">
      <c r="A1446" s="170"/>
      <c r="B1446" s="171"/>
      <c r="C1446" s="195"/>
      <c r="D1446" s="179"/>
      <c r="E1446" s="172"/>
      <c r="F1446" s="172"/>
      <c r="G1446" s="172"/>
    </row>
    <row r="1447" ht="18.75" customHeight="1">
      <c r="A1447" s="170"/>
      <c r="B1447" s="171"/>
      <c r="C1447" s="195"/>
      <c r="D1447" s="179"/>
      <c r="E1447" s="172"/>
      <c r="F1447" s="172"/>
      <c r="G1447" s="172"/>
    </row>
    <row r="1448" ht="18.75" customHeight="1">
      <c r="A1448" s="170"/>
      <c r="B1448" s="171"/>
      <c r="C1448" s="195"/>
      <c r="D1448" s="179"/>
      <c r="E1448" s="172"/>
      <c r="F1448" s="172"/>
      <c r="G1448" s="172"/>
    </row>
    <row r="1449" ht="18.75" customHeight="1">
      <c r="A1449" s="170"/>
      <c r="B1449" s="171"/>
      <c r="C1449" s="195"/>
      <c r="D1449" s="179"/>
      <c r="E1449" s="172"/>
      <c r="F1449" s="172"/>
      <c r="G1449" s="172"/>
    </row>
    <row r="1450" ht="18.75" customHeight="1">
      <c r="A1450" s="170"/>
      <c r="B1450" s="171"/>
      <c r="C1450" s="195"/>
      <c r="D1450" s="179"/>
      <c r="E1450" s="172"/>
      <c r="F1450" s="172"/>
      <c r="G1450" s="172"/>
    </row>
    <row r="1451" ht="18.75" customHeight="1">
      <c r="A1451" s="170"/>
      <c r="B1451" s="171"/>
      <c r="C1451" s="195"/>
      <c r="D1451" s="179"/>
      <c r="E1451" s="172"/>
      <c r="F1451" s="172"/>
      <c r="G1451" s="172"/>
    </row>
    <row r="1452" ht="18.75" customHeight="1">
      <c r="A1452" s="170"/>
      <c r="B1452" s="171"/>
      <c r="C1452" s="195"/>
      <c r="D1452" s="179"/>
      <c r="E1452" s="172"/>
      <c r="F1452" s="172"/>
      <c r="G1452" s="172"/>
    </row>
    <row r="1453" ht="18.75" customHeight="1">
      <c r="A1453" s="170"/>
      <c r="B1453" s="171"/>
      <c r="C1453" s="195"/>
      <c r="D1453" s="179"/>
      <c r="E1453" s="172"/>
      <c r="F1453" s="172"/>
      <c r="G1453" s="172"/>
    </row>
    <row r="1454" ht="18.75" customHeight="1">
      <c r="A1454" s="170"/>
      <c r="B1454" s="171"/>
      <c r="C1454" s="195"/>
      <c r="D1454" s="179"/>
      <c r="E1454" s="172"/>
      <c r="F1454" s="172"/>
      <c r="G1454" s="172"/>
    </row>
    <row r="1455" ht="18.75" customHeight="1">
      <c r="A1455" s="170"/>
      <c r="B1455" s="171"/>
      <c r="C1455" s="195"/>
      <c r="D1455" s="179"/>
      <c r="E1455" s="172"/>
      <c r="F1455" s="172"/>
      <c r="G1455" s="172"/>
    </row>
    <row r="1456" ht="18.75" customHeight="1">
      <c r="A1456" s="170"/>
      <c r="B1456" s="171"/>
      <c r="C1456" s="195"/>
      <c r="D1456" s="179"/>
      <c r="E1456" s="172"/>
      <c r="F1456" s="172"/>
      <c r="G1456" s="172"/>
    </row>
    <row r="1457" ht="18.75" customHeight="1">
      <c r="A1457" s="170"/>
      <c r="B1457" s="171"/>
      <c r="C1457" s="195"/>
      <c r="D1457" s="179"/>
      <c r="E1457" s="172"/>
      <c r="F1457" s="172"/>
      <c r="G1457" s="172"/>
    </row>
    <row r="1458" ht="18.75" customHeight="1">
      <c r="A1458" s="170"/>
      <c r="B1458" s="171"/>
      <c r="C1458" s="195"/>
      <c r="D1458" s="179"/>
      <c r="E1458" s="172"/>
      <c r="F1458" s="172"/>
      <c r="G1458" s="172"/>
    </row>
    <row r="1459" ht="18.75" customHeight="1">
      <c r="A1459" s="170"/>
      <c r="B1459" s="171"/>
      <c r="C1459" s="195"/>
      <c r="D1459" s="179"/>
      <c r="E1459" s="172"/>
      <c r="F1459" s="172"/>
      <c r="G1459" s="172"/>
    </row>
    <row r="1460" ht="18.75" customHeight="1">
      <c r="A1460" s="170"/>
      <c r="B1460" s="171"/>
      <c r="C1460" s="195"/>
      <c r="D1460" s="179"/>
      <c r="E1460" s="172"/>
      <c r="F1460" s="172"/>
      <c r="G1460" s="172"/>
    </row>
    <row r="1461" ht="18.75" customHeight="1">
      <c r="A1461" s="170"/>
      <c r="B1461" s="171"/>
      <c r="C1461" s="195"/>
      <c r="D1461" s="179"/>
      <c r="E1461" s="172"/>
      <c r="F1461" s="172"/>
      <c r="G1461" s="172"/>
    </row>
    <row r="1462" ht="18.75" customHeight="1">
      <c r="A1462" s="170"/>
      <c r="B1462" s="171"/>
      <c r="C1462" s="195"/>
      <c r="D1462" s="179"/>
      <c r="E1462" s="172"/>
      <c r="F1462" s="172"/>
      <c r="G1462" s="172"/>
    </row>
    <row r="1463" ht="18.75" customHeight="1">
      <c r="A1463" s="170"/>
      <c r="B1463" s="171"/>
      <c r="C1463" s="195"/>
      <c r="D1463" s="179"/>
      <c r="E1463" s="172"/>
      <c r="F1463" s="172"/>
      <c r="G1463" s="172"/>
    </row>
    <row r="1464" ht="18.75" customHeight="1">
      <c r="A1464" s="170"/>
      <c r="B1464" s="171"/>
      <c r="C1464" s="195"/>
      <c r="D1464" s="179"/>
      <c r="E1464" s="172"/>
      <c r="F1464" s="172"/>
      <c r="G1464" s="172"/>
    </row>
    <row r="1465" ht="18.75" customHeight="1">
      <c r="A1465" s="170"/>
      <c r="B1465" s="171"/>
      <c r="C1465" s="195"/>
      <c r="D1465" s="179"/>
      <c r="E1465" s="172"/>
      <c r="F1465" s="172"/>
      <c r="G1465" s="172"/>
    </row>
    <row r="1466" ht="18.75" customHeight="1">
      <c r="A1466" s="170"/>
      <c r="B1466" s="171"/>
      <c r="C1466" s="195"/>
      <c r="D1466" s="179"/>
      <c r="E1466" s="172"/>
      <c r="F1466" s="172"/>
      <c r="G1466" s="172"/>
    </row>
    <row r="1467" ht="18.75" customHeight="1">
      <c r="A1467" s="170"/>
      <c r="B1467" s="171"/>
      <c r="C1467" s="195"/>
      <c r="D1467" s="179"/>
      <c r="E1467" s="172"/>
      <c r="F1467" s="172"/>
      <c r="G1467" s="172"/>
    </row>
    <row r="1468" ht="18.75" customHeight="1">
      <c r="A1468" s="170"/>
      <c r="B1468" s="171"/>
      <c r="C1468" s="195"/>
      <c r="D1468" s="179"/>
      <c r="E1468" s="172"/>
      <c r="F1468" s="172"/>
      <c r="G1468" s="172"/>
    </row>
    <row r="1469" ht="18.75" customHeight="1">
      <c r="A1469" s="170"/>
      <c r="B1469" s="171"/>
      <c r="C1469" s="195"/>
      <c r="D1469" s="179"/>
      <c r="E1469" s="172"/>
      <c r="F1469" s="172"/>
      <c r="G1469" s="172"/>
    </row>
    <row r="1470" ht="18.75" customHeight="1">
      <c r="A1470" s="170"/>
      <c r="B1470" s="171"/>
      <c r="C1470" s="195"/>
      <c r="D1470" s="179"/>
      <c r="E1470" s="172"/>
      <c r="F1470" s="172"/>
      <c r="G1470" s="172"/>
    </row>
    <row r="1471" ht="18.75" customHeight="1">
      <c r="A1471" s="170"/>
      <c r="B1471" s="171"/>
      <c r="C1471" s="195"/>
      <c r="D1471" s="179"/>
      <c r="E1471" s="172"/>
      <c r="F1471" s="172"/>
      <c r="G1471" s="172"/>
    </row>
    <row r="1472" ht="18.75" customHeight="1">
      <c r="A1472" s="170"/>
      <c r="B1472" s="171"/>
      <c r="C1472" s="195"/>
      <c r="D1472" s="179"/>
      <c r="E1472" s="172"/>
      <c r="F1472" s="172"/>
      <c r="G1472" s="172"/>
    </row>
    <row r="1473" ht="18.75" customHeight="1">
      <c r="A1473" s="170"/>
      <c r="B1473" s="171"/>
      <c r="C1473" s="195"/>
      <c r="D1473" s="179"/>
      <c r="E1473" s="172"/>
      <c r="F1473" s="172"/>
      <c r="G1473" s="172"/>
    </row>
    <row r="1474" ht="18.75" customHeight="1">
      <c r="A1474" s="170"/>
      <c r="B1474" s="171"/>
      <c r="C1474" s="195"/>
      <c r="D1474" s="179"/>
      <c r="E1474" s="172"/>
      <c r="F1474" s="172"/>
      <c r="G1474" s="172"/>
    </row>
    <row r="1475" ht="18.75" customHeight="1">
      <c r="A1475" s="170"/>
      <c r="B1475" s="171"/>
      <c r="C1475" s="195"/>
      <c r="D1475" s="179"/>
      <c r="E1475" s="172"/>
      <c r="F1475" s="172"/>
      <c r="G1475" s="172"/>
    </row>
    <row r="1476" ht="18.75" customHeight="1">
      <c r="A1476" s="170"/>
      <c r="B1476" s="171"/>
      <c r="C1476" s="195"/>
      <c r="D1476" s="179"/>
      <c r="E1476" s="172"/>
      <c r="F1476" s="172"/>
      <c r="G1476" s="172"/>
    </row>
    <row r="1477" ht="18.75" customHeight="1">
      <c r="A1477" s="170"/>
      <c r="B1477" s="171"/>
      <c r="C1477" s="195"/>
      <c r="D1477" s="179"/>
      <c r="E1477" s="172"/>
      <c r="F1477" s="172"/>
      <c r="G1477" s="172"/>
    </row>
    <row r="1478" ht="18.75" customHeight="1">
      <c r="A1478" s="170"/>
      <c r="B1478" s="171"/>
      <c r="C1478" s="195"/>
      <c r="D1478" s="179"/>
      <c r="E1478" s="172"/>
      <c r="F1478" s="172"/>
      <c r="G1478" s="172"/>
    </row>
    <row r="1479" ht="18.75" customHeight="1">
      <c r="A1479" s="170"/>
      <c r="B1479" s="171"/>
      <c r="C1479" s="195"/>
      <c r="D1479" s="179"/>
      <c r="E1479" s="172"/>
      <c r="F1479" s="172"/>
      <c r="G1479" s="172"/>
    </row>
    <row r="1480" ht="18.75" customHeight="1">
      <c r="A1480" s="170"/>
      <c r="B1480" s="171"/>
      <c r="C1480" s="195"/>
      <c r="D1480" s="179"/>
      <c r="E1480" s="172"/>
      <c r="F1480" s="172"/>
      <c r="G1480" s="172"/>
    </row>
    <row r="1481" ht="18.75" customHeight="1">
      <c r="A1481" s="170"/>
      <c r="B1481" s="171"/>
      <c r="C1481" s="195"/>
      <c r="D1481" s="179"/>
      <c r="E1481" s="172"/>
      <c r="F1481" s="172"/>
      <c r="G1481" s="172"/>
    </row>
    <row r="1482" ht="18.75" customHeight="1">
      <c r="A1482" s="170"/>
      <c r="B1482" s="171"/>
      <c r="C1482" s="195"/>
      <c r="D1482" s="179"/>
      <c r="E1482" s="172"/>
      <c r="F1482" s="172"/>
      <c r="G1482" s="172"/>
    </row>
    <row r="1483" ht="18.75" customHeight="1">
      <c r="A1483" s="170"/>
      <c r="B1483" s="171"/>
      <c r="C1483" s="195"/>
      <c r="D1483" s="179"/>
      <c r="E1483" s="172"/>
      <c r="F1483" s="172"/>
      <c r="G1483" s="172"/>
    </row>
    <row r="1484" ht="18.75" customHeight="1">
      <c r="A1484" s="170"/>
      <c r="B1484" s="171"/>
      <c r="C1484" s="195"/>
      <c r="D1484" s="179"/>
      <c r="E1484" s="172"/>
      <c r="F1484" s="172"/>
      <c r="G1484" s="172"/>
    </row>
    <row r="1485" ht="18.75" customHeight="1">
      <c r="A1485" s="170"/>
      <c r="B1485" s="171"/>
      <c r="C1485" s="195"/>
      <c r="D1485" s="179"/>
      <c r="E1485" s="172"/>
      <c r="F1485" s="172"/>
      <c r="G1485" s="172"/>
    </row>
    <row r="1486" ht="18.75" customHeight="1">
      <c r="A1486" s="170"/>
      <c r="B1486" s="171"/>
      <c r="C1486" s="195"/>
      <c r="D1486" s="179"/>
      <c r="E1486" s="172"/>
      <c r="F1486" s="172"/>
      <c r="G1486" s="172"/>
    </row>
    <row r="1487" ht="18.75" customHeight="1">
      <c r="A1487" s="170"/>
      <c r="B1487" s="171"/>
      <c r="C1487" s="195"/>
      <c r="D1487" s="179"/>
      <c r="E1487" s="172"/>
      <c r="F1487" s="172"/>
      <c r="G1487" s="172"/>
    </row>
    <row r="1488" ht="18.75" customHeight="1">
      <c r="A1488" s="170"/>
      <c r="B1488" s="171"/>
      <c r="C1488" s="195"/>
      <c r="D1488" s="179"/>
      <c r="E1488" s="172"/>
      <c r="F1488" s="172"/>
      <c r="G1488" s="172"/>
    </row>
    <row r="1489" ht="18.75" customHeight="1">
      <c r="A1489" s="170"/>
      <c r="B1489" s="171"/>
      <c r="C1489" s="195"/>
      <c r="D1489" s="179"/>
      <c r="E1489" s="172"/>
      <c r="F1489" s="172"/>
      <c r="G1489" s="172"/>
    </row>
    <row r="1490" ht="18.75" customHeight="1">
      <c r="A1490" s="170"/>
      <c r="B1490" s="171"/>
      <c r="C1490" s="195"/>
      <c r="D1490" s="179"/>
      <c r="E1490" s="172"/>
      <c r="F1490" s="172"/>
      <c r="G1490" s="172"/>
    </row>
    <row r="1491" ht="18.75" customHeight="1">
      <c r="A1491" s="170"/>
      <c r="B1491" s="171"/>
      <c r="C1491" s="195"/>
      <c r="D1491" s="179"/>
      <c r="E1491" s="172"/>
      <c r="F1491" s="172"/>
      <c r="G1491" s="172"/>
    </row>
    <row r="1492" ht="18.75" customHeight="1">
      <c r="A1492" s="170"/>
      <c r="B1492" s="171"/>
      <c r="C1492" s="195"/>
      <c r="D1492" s="179"/>
      <c r="E1492" s="172"/>
      <c r="F1492" s="172"/>
      <c r="G1492" s="172"/>
    </row>
    <row r="1493" ht="18.75" customHeight="1">
      <c r="A1493" s="170"/>
      <c r="B1493" s="171"/>
      <c r="C1493" s="195"/>
      <c r="D1493" s="179"/>
      <c r="E1493" s="172"/>
      <c r="F1493" s="172"/>
      <c r="G1493" s="172"/>
    </row>
    <row r="1494" ht="18.75" customHeight="1">
      <c r="A1494" s="170"/>
      <c r="B1494" s="171"/>
      <c r="C1494" s="195"/>
      <c r="D1494" s="179"/>
      <c r="E1494" s="172"/>
      <c r="F1494" s="172"/>
      <c r="G1494" s="172"/>
    </row>
    <row r="1495" ht="18.75" customHeight="1">
      <c r="A1495" s="176"/>
      <c r="B1495" s="177"/>
      <c r="C1495" s="195"/>
      <c r="D1495" s="179"/>
      <c r="E1495" s="180"/>
      <c r="F1495" s="180"/>
      <c r="G1495" s="180"/>
    </row>
    <row r="1496" ht="18.75" customHeight="1">
      <c r="A1496" s="161" t="s">
        <v>58</v>
      </c>
      <c r="B1496" s="162"/>
      <c r="C1496" s="163" t="s">
        <v>59</v>
      </c>
      <c r="D1496" s="194" t="s">
        <v>142</v>
      </c>
      <c r="E1496" s="191" t="s">
        <v>61</v>
      </c>
      <c r="F1496" s="192" t="s">
        <v>143</v>
      </c>
      <c r="G1496" s="192" t="s">
        <v>144</v>
      </c>
    </row>
    <row r="1497" ht="18.75" customHeight="1">
      <c r="A1497" s="166"/>
      <c r="B1497" s="187"/>
      <c r="C1497" s="188"/>
      <c r="D1497" s="179"/>
      <c r="E1497" s="169" t="s">
        <v>83</v>
      </c>
      <c r="F1497" s="166"/>
      <c r="G1497" s="166"/>
    </row>
    <row r="1498" ht="18.75" customHeight="1">
      <c r="A1498" s="170"/>
      <c r="B1498" s="171"/>
      <c r="C1498" s="188"/>
      <c r="D1498" s="179"/>
      <c r="E1498" s="172"/>
      <c r="F1498" s="172"/>
      <c r="G1498" s="172"/>
    </row>
    <row r="1499" ht="18.75" customHeight="1">
      <c r="A1499" s="170"/>
      <c r="B1499" s="171"/>
      <c r="C1499" s="188"/>
      <c r="D1499" s="179"/>
      <c r="E1499" s="172"/>
      <c r="F1499" s="172"/>
      <c r="G1499" s="172"/>
    </row>
    <row r="1500" ht="18.75" customHeight="1">
      <c r="A1500" s="170"/>
      <c r="B1500" s="171"/>
      <c r="C1500" s="188"/>
      <c r="D1500" s="179"/>
      <c r="E1500" s="172"/>
      <c r="F1500" s="172"/>
      <c r="G1500" s="172"/>
    </row>
    <row r="1501" ht="18.75" customHeight="1">
      <c r="A1501" s="170"/>
      <c r="B1501" s="171"/>
      <c r="C1501" s="188"/>
      <c r="D1501" s="179"/>
      <c r="E1501" s="172"/>
      <c r="F1501" s="172"/>
      <c r="G1501" s="172"/>
    </row>
    <row r="1502" ht="18.75" customHeight="1">
      <c r="A1502" s="170"/>
      <c r="B1502" s="171"/>
      <c r="C1502" s="188"/>
      <c r="D1502" s="179"/>
      <c r="E1502" s="172"/>
      <c r="F1502" s="172"/>
      <c r="G1502" s="172"/>
    </row>
    <row r="1503" ht="18.75" customHeight="1">
      <c r="A1503" s="170"/>
      <c r="B1503" s="171"/>
      <c r="C1503" s="195"/>
      <c r="D1503" s="179"/>
      <c r="E1503" s="172"/>
      <c r="F1503" s="172"/>
      <c r="G1503" s="172"/>
    </row>
    <row r="1504" ht="18.75" customHeight="1">
      <c r="A1504" s="170"/>
      <c r="B1504" s="171"/>
      <c r="C1504" s="195"/>
      <c r="D1504" s="179"/>
      <c r="E1504" s="172"/>
      <c r="F1504" s="172"/>
      <c r="G1504" s="172"/>
    </row>
    <row r="1505" ht="18.75" customHeight="1">
      <c r="A1505" s="170"/>
      <c r="B1505" s="171"/>
      <c r="C1505" s="195"/>
      <c r="D1505" s="179"/>
      <c r="E1505" s="172"/>
      <c r="F1505" s="172"/>
      <c r="G1505" s="172"/>
    </row>
    <row r="1506" ht="18.75" customHeight="1">
      <c r="A1506" s="170"/>
      <c r="B1506" s="171"/>
      <c r="C1506" s="195"/>
      <c r="D1506" s="179"/>
      <c r="E1506" s="172"/>
      <c r="F1506" s="172"/>
      <c r="G1506" s="172"/>
    </row>
    <row r="1507" ht="18.75" customHeight="1">
      <c r="A1507" s="170"/>
      <c r="B1507" s="171"/>
      <c r="C1507" s="195"/>
      <c r="D1507" s="179"/>
      <c r="E1507" s="172"/>
      <c r="F1507" s="172"/>
      <c r="G1507" s="172"/>
    </row>
    <row r="1508" ht="18.75" customHeight="1">
      <c r="A1508" s="170"/>
      <c r="B1508" s="171"/>
      <c r="C1508" s="195"/>
      <c r="D1508" s="179"/>
      <c r="E1508" s="172"/>
      <c r="F1508" s="172"/>
      <c r="G1508" s="172"/>
    </row>
    <row r="1509" ht="18.75" customHeight="1">
      <c r="A1509" s="170"/>
      <c r="B1509" s="171"/>
      <c r="C1509" s="195"/>
      <c r="D1509" s="179"/>
      <c r="E1509" s="172"/>
      <c r="F1509" s="172"/>
      <c r="G1509" s="172"/>
    </row>
    <row r="1510" ht="18.75" customHeight="1">
      <c r="A1510" s="170"/>
      <c r="B1510" s="171"/>
      <c r="C1510" s="195"/>
      <c r="D1510" s="179"/>
      <c r="E1510" s="172"/>
      <c r="F1510" s="172"/>
      <c r="G1510" s="172"/>
    </row>
    <row r="1511" ht="18.75" customHeight="1">
      <c r="A1511" s="170"/>
      <c r="B1511" s="171"/>
      <c r="C1511" s="195"/>
      <c r="D1511" s="179"/>
      <c r="E1511" s="172"/>
      <c r="F1511" s="172"/>
      <c r="G1511" s="172"/>
    </row>
    <row r="1512" ht="18.75" customHeight="1">
      <c r="A1512" s="170"/>
      <c r="B1512" s="171"/>
      <c r="C1512" s="195"/>
      <c r="D1512" s="179"/>
      <c r="E1512" s="172"/>
      <c r="F1512" s="172"/>
      <c r="G1512" s="172"/>
    </row>
    <row r="1513" ht="18.75" customHeight="1">
      <c r="A1513" s="170"/>
      <c r="B1513" s="171"/>
      <c r="C1513" s="195"/>
      <c r="D1513" s="179"/>
      <c r="E1513" s="172"/>
      <c r="F1513" s="172"/>
      <c r="G1513" s="172"/>
    </row>
    <row r="1514" ht="18.75" customHeight="1">
      <c r="A1514" s="170"/>
      <c r="B1514" s="171"/>
      <c r="C1514" s="195"/>
      <c r="D1514" s="179"/>
      <c r="E1514" s="172"/>
      <c r="F1514" s="172"/>
      <c r="G1514" s="172"/>
    </row>
    <row r="1515" ht="18.75" customHeight="1">
      <c r="A1515" s="170"/>
      <c r="B1515" s="171"/>
      <c r="C1515" s="195"/>
      <c r="D1515" s="179"/>
      <c r="E1515" s="172"/>
      <c r="F1515" s="172"/>
      <c r="G1515" s="172"/>
    </row>
    <row r="1516" ht="18.75" customHeight="1">
      <c r="A1516" s="170"/>
      <c r="B1516" s="171"/>
      <c r="C1516" s="195"/>
      <c r="D1516" s="179"/>
      <c r="E1516" s="172"/>
      <c r="F1516" s="172"/>
      <c r="G1516" s="172"/>
    </row>
    <row r="1517" ht="18.75" customHeight="1">
      <c r="A1517" s="170"/>
      <c r="B1517" s="171"/>
      <c r="C1517" s="195"/>
      <c r="D1517" s="179"/>
      <c r="E1517" s="172"/>
      <c r="F1517" s="172"/>
      <c r="G1517" s="172"/>
    </row>
    <row r="1518" ht="18.75" customHeight="1">
      <c r="A1518" s="170"/>
      <c r="B1518" s="171"/>
      <c r="C1518" s="195"/>
      <c r="D1518" s="179"/>
      <c r="E1518" s="172"/>
      <c r="F1518" s="172"/>
      <c r="G1518" s="172"/>
    </row>
    <row r="1519" ht="18.75" customHeight="1">
      <c r="A1519" s="170"/>
      <c r="B1519" s="171"/>
      <c r="C1519" s="195"/>
      <c r="D1519" s="179"/>
      <c r="E1519" s="172"/>
      <c r="F1519" s="172"/>
      <c r="G1519" s="172"/>
    </row>
    <row r="1520" ht="18.75" customHeight="1">
      <c r="A1520" s="170"/>
      <c r="B1520" s="171"/>
      <c r="C1520" s="195"/>
      <c r="D1520" s="179"/>
      <c r="E1520" s="172"/>
      <c r="F1520" s="172"/>
      <c r="G1520" s="172"/>
    </row>
    <row r="1521" ht="18.75" customHeight="1">
      <c r="A1521" s="170"/>
      <c r="B1521" s="171"/>
      <c r="C1521" s="195"/>
      <c r="D1521" s="179"/>
      <c r="E1521" s="172"/>
      <c r="F1521" s="172"/>
      <c r="G1521" s="172"/>
    </row>
    <row r="1522" ht="18.75" customHeight="1">
      <c r="A1522" s="170"/>
      <c r="B1522" s="171"/>
      <c r="C1522" s="195"/>
      <c r="D1522" s="179"/>
      <c r="E1522" s="172"/>
      <c r="F1522" s="172"/>
      <c r="G1522" s="172"/>
    </row>
    <row r="1523" ht="18.75" customHeight="1">
      <c r="A1523" s="170"/>
      <c r="B1523" s="171"/>
      <c r="C1523" s="195"/>
      <c r="D1523" s="179"/>
      <c r="E1523" s="172"/>
      <c r="F1523" s="172"/>
      <c r="G1523" s="172"/>
    </row>
    <row r="1524" ht="18.75" customHeight="1">
      <c r="A1524" s="170"/>
      <c r="B1524" s="171"/>
      <c r="C1524" s="195"/>
      <c r="D1524" s="179"/>
      <c r="E1524" s="172"/>
      <c r="F1524" s="172"/>
      <c r="G1524" s="172"/>
    </row>
    <row r="1525" ht="18.75" customHeight="1">
      <c r="A1525" s="170"/>
      <c r="B1525" s="171"/>
      <c r="C1525" s="195"/>
      <c r="D1525" s="179"/>
      <c r="E1525" s="172"/>
      <c r="F1525" s="172"/>
      <c r="G1525" s="172"/>
    </row>
    <row r="1526" ht="18.75" customHeight="1">
      <c r="A1526" s="170"/>
      <c r="B1526" s="171"/>
      <c r="C1526" s="195"/>
      <c r="D1526" s="179"/>
      <c r="E1526" s="172"/>
      <c r="F1526" s="172"/>
      <c r="G1526" s="172"/>
    </row>
    <row r="1527" ht="18.75" customHeight="1">
      <c r="A1527" s="170"/>
      <c r="B1527" s="171"/>
      <c r="C1527" s="195"/>
      <c r="D1527" s="179"/>
      <c r="E1527" s="172"/>
      <c r="F1527" s="172"/>
      <c r="G1527" s="172"/>
    </row>
    <row r="1528" ht="18.75" customHeight="1">
      <c r="A1528" s="170"/>
      <c r="B1528" s="171"/>
      <c r="C1528" s="195"/>
      <c r="D1528" s="179"/>
      <c r="E1528" s="172"/>
      <c r="F1528" s="172"/>
      <c r="G1528" s="172"/>
    </row>
    <row r="1529" ht="18.75" customHeight="1">
      <c r="A1529" s="170"/>
      <c r="B1529" s="171"/>
      <c r="C1529" s="195"/>
      <c r="D1529" s="179"/>
      <c r="E1529" s="172"/>
      <c r="F1529" s="172"/>
      <c r="G1529" s="172"/>
    </row>
    <row r="1530" ht="18.75" customHeight="1">
      <c r="A1530" s="170"/>
      <c r="B1530" s="171"/>
      <c r="C1530" s="195"/>
      <c r="D1530" s="179"/>
      <c r="E1530" s="172"/>
      <c r="F1530" s="172"/>
      <c r="G1530" s="172"/>
    </row>
    <row r="1531" ht="18.75" customHeight="1">
      <c r="A1531" s="170"/>
      <c r="B1531" s="171"/>
      <c r="C1531" s="195"/>
      <c r="D1531" s="179"/>
      <c r="E1531" s="172"/>
      <c r="F1531" s="172"/>
      <c r="G1531" s="172"/>
    </row>
    <row r="1532" ht="18.75" customHeight="1">
      <c r="A1532" s="170"/>
      <c r="B1532" s="171"/>
      <c r="C1532" s="195"/>
      <c r="D1532" s="179"/>
      <c r="E1532" s="172"/>
      <c r="F1532" s="172"/>
      <c r="G1532" s="172"/>
    </row>
    <row r="1533" ht="18.75" customHeight="1">
      <c r="A1533" s="170"/>
      <c r="B1533" s="171"/>
      <c r="C1533" s="195"/>
      <c r="D1533" s="179"/>
      <c r="E1533" s="172"/>
      <c r="F1533" s="172"/>
      <c r="G1533" s="172"/>
    </row>
    <row r="1534" ht="18.75" customHeight="1">
      <c r="A1534" s="170"/>
      <c r="B1534" s="171"/>
      <c r="C1534" s="195"/>
      <c r="D1534" s="179"/>
      <c r="E1534" s="172"/>
      <c r="F1534" s="172"/>
      <c r="G1534" s="172"/>
    </row>
    <row r="1535" ht="18.75" customHeight="1">
      <c r="A1535" s="170"/>
      <c r="B1535" s="171"/>
      <c r="C1535" s="195"/>
      <c r="D1535" s="179"/>
      <c r="E1535" s="172"/>
      <c r="F1535" s="172"/>
      <c r="G1535" s="172"/>
    </row>
    <row r="1536" ht="18.75" customHeight="1">
      <c r="A1536" s="170"/>
      <c r="B1536" s="171"/>
      <c r="C1536" s="195"/>
      <c r="D1536" s="179"/>
      <c r="E1536" s="172"/>
      <c r="F1536" s="172"/>
      <c r="G1536" s="172"/>
    </row>
    <row r="1537" ht="18.75" customHeight="1">
      <c r="A1537" s="170"/>
      <c r="B1537" s="171"/>
      <c r="C1537" s="195"/>
      <c r="D1537" s="179"/>
      <c r="E1537" s="172"/>
      <c r="F1537" s="172"/>
      <c r="G1537" s="172"/>
    </row>
    <row r="1538" ht="18.75" customHeight="1">
      <c r="A1538" s="170"/>
      <c r="B1538" s="171"/>
      <c r="C1538" s="195"/>
      <c r="D1538" s="179"/>
      <c r="E1538" s="172"/>
      <c r="F1538" s="172"/>
      <c r="G1538" s="172"/>
    </row>
    <row r="1539" ht="18.75" customHeight="1">
      <c r="A1539" s="170"/>
      <c r="B1539" s="171"/>
      <c r="C1539" s="195"/>
      <c r="D1539" s="179"/>
      <c r="E1539" s="172"/>
      <c r="F1539" s="172"/>
      <c r="G1539" s="172"/>
    </row>
    <row r="1540" ht="18.75" customHeight="1">
      <c r="A1540" s="170"/>
      <c r="B1540" s="171"/>
      <c r="C1540" s="195"/>
      <c r="D1540" s="179"/>
      <c r="E1540" s="172"/>
      <c r="F1540" s="172"/>
      <c r="G1540" s="172"/>
    </row>
    <row r="1541" ht="18.75" customHeight="1">
      <c r="A1541" s="170"/>
      <c r="B1541" s="171"/>
      <c r="C1541" s="195"/>
      <c r="D1541" s="179"/>
      <c r="E1541" s="172"/>
      <c r="F1541" s="172"/>
      <c r="G1541" s="172"/>
    </row>
    <row r="1542" ht="18.75" customHeight="1">
      <c r="A1542" s="170"/>
      <c r="B1542" s="171"/>
      <c r="C1542" s="195"/>
      <c r="D1542" s="179"/>
      <c r="E1542" s="172"/>
      <c r="F1542" s="172"/>
      <c r="G1542" s="172"/>
    </row>
    <row r="1543" ht="18.75" customHeight="1">
      <c r="A1543" s="170"/>
      <c r="B1543" s="171"/>
      <c r="C1543" s="195"/>
      <c r="D1543" s="179"/>
      <c r="E1543" s="172"/>
      <c r="F1543" s="172"/>
      <c r="G1543" s="172"/>
    </row>
    <row r="1544" ht="18.75" customHeight="1">
      <c r="A1544" s="170"/>
      <c r="B1544" s="171"/>
      <c r="C1544" s="195"/>
      <c r="D1544" s="179"/>
      <c r="E1544" s="172"/>
      <c r="F1544" s="172"/>
      <c r="G1544" s="172"/>
    </row>
    <row r="1545" ht="18.75" customHeight="1">
      <c r="A1545" s="170"/>
      <c r="B1545" s="171"/>
      <c r="C1545" s="195"/>
      <c r="D1545" s="179"/>
      <c r="E1545" s="172"/>
      <c r="F1545" s="172"/>
      <c r="G1545" s="172"/>
    </row>
    <row r="1546" ht="18.75" customHeight="1">
      <c r="A1546" s="170"/>
      <c r="B1546" s="171"/>
      <c r="C1546" s="195"/>
      <c r="D1546" s="179"/>
      <c r="E1546" s="172"/>
      <c r="F1546" s="172"/>
      <c r="G1546" s="172"/>
    </row>
    <row r="1547" ht="18.75" customHeight="1">
      <c r="A1547" s="170"/>
      <c r="B1547" s="171"/>
      <c r="C1547" s="195"/>
      <c r="D1547" s="179"/>
      <c r="E1547" s="172"/>
      <c r="F1547" s="172"/>
      <c r="G1547" s="172"/>
    </row>
    <row r="1548" ht="18.75" customHeight="1">
      <c r="A1548" s="170"/>
      <c r="B1548" s="171"/>
      <c r="C1548" s="195"/>
      <c r="D1548" s="179"/>
      <c r="E1548" s="172"/>
      <c r="F1548" s="172"/>
      <c r="G1548" s="172"/>
    </row>
    <row r="1549" ht="18.75" customHeight="1">
      <c r="A1549" s="170"/>
      <c r="B1549" s="171"/>
      <c r="C1549" s="195"/>
      <c r="D1549" s="179"/>
      <c r="E1549" s="172"/>
      <c r="F1549" s="172"/>
      <c r="G1549" s="172"/>
    </row>
    <row r="1550" ht="18.75" customHeight="1">
      <c r="A1550" s="170"/>
      <c r="B1550" s="171"/>
      <c r="C1550" s="195"/>
      <c r="D1550" s="179"/>
      <c r="E1550" s="172"/>
      <c r="F1550" s="172"/>
      <c r="G1550" s="172"/>
    </row>
    <row r="1551" ht="18.75" customHeight="1">
      <c r="A1551" s="170"/>
      <c r="B1551" s="171"/>
      <c r="C1551" s="195"/>
      <c r="D1551" s="179"/>
      <c r="E1551" s="172"/>
      <c r="F1551" s="172"/>
      <c r="G1551" s="172"/>
    </row>
    <row r="1552" ht="18.75" customHeight="1">
      <c r="A1552" s="170"/>
      <c r="B1552" s="171"/>
      <c r="C1552" s="195"/>
      <c r="D1552" s="179"/>
      <c r="E1552" s="172"/>
      <c r="F1552" s="172"/>
      <c r="G1552" s="172"/>
    </row>
    <row r="1553" ht="18.75" customHeight="1">
      <c r="A1553" s="170"/>
      <c r="B1553" s="171"/>
      <c r="C1553" s="195"/>
      <c r="D1553" s="179"/>
      <c r="E1553" s="172"/>
      <c r="F1553" s="172"/>
      <c r="G1553" s="172"/>
    </row>
    <row r="1554" ht="18.75" customHeight="1">
      <c r="A1554" s="170"/>
      <c r="B1554" s="171"/>
      <c r="C1554" s="195"/>
      <c r="D1554" s="179"/>
      <c r="E1554" s="172"/>
      <c r="F1554" s="172"/>
      <c r="G1554" s="172"/>
    </row>
    <row r="1555" ht="18.75" customHeight="1">
      <c r="A1555" s="170"/>
      <c r="B1555" s="171"/>
      <c r="C1555" s="195"/>
      <c r="D1555" s="179"/>
      <c r="E1555" s="172"/>
      <c r="F1555" s="172"/>
      <c r="G1555" s="172"/>
    </row>
    <row r="1556" ht="18.75" customHeight="1">
      <c r="A1556" s="170"/>
      <c r="B1556" s="171"/>
      <c r="C1556" s="195"/>
      <c r="D1556" s="179"/>
      <c r="E1556" s="172"/>
      <c r="F1556" s="172"/>
      <c r="G1556" s="172"/>
    </row>
    <row r="1557" ht="18.75" customHeight="1">
      <c r="A1557" s="170"/>
      <c r="B1557" s="171"/>
      <c r="C1557" s="195"/>
      <c r="D1557" s="179"/>
      <c r="E1557" s="172"/>
      <c r="F1557" s="172"/>
      <c r="G1557" s="172"/>
    </row>
    <row r="1558" ht="18.75" customHeight="1">
      <c r="A1558" s="170"/>
      <c r="B1558" s="171"/>
      <c r="C1558" s="195"/>
      <c r="D1558" s="179"/>
      <c r="E1558" s="172"/>
      <c r="F1558" s="172"/>
      <c r="G1558" s="172"/>
    </row>
    <row r="1559" ht="18.75" customHeight="1">
      <c r="A1559" s="170"/>
      <c r="B1559" s="171"/>
      <c r="C1559" s="195"/>
      <c r="D1559" s="179"/>
      <c r="E1559" s="172"/>
      <c r="F1559" s="172"/>
      <c r="G1559" s="172"/>
    </row>
    <row r="1560" ht="18.75" customHeight="1">
      <c r="A1560" s="170"/>
      <c r="B1560" s="171"/>
      <c r="C1560" s="195"/>
      <c r="D1560" s="179"/>
      <c r="E1560" s="172"/>
      <c r="F1560" s="172"/>
      <c r="G1560" s="172"/>
    </row>
    <row r="1561" ht="18.75" customHeight="1">
      <c r="A1561" s="170"/>
      <c r="B1561" s="171"/>
      <c r="C1561" s="195"/>
      <c r="D1561" s="179"/>
      <c r="E1561" s="172"/>
      <c r="F1561" s="172"/>
      <c r="G1561" s="172"/>
    </row>
    <row r="1562" ht="18.75" customHeight="1">
      <c r="A1562" s="170"/>
      <c r="B1562" s="171"/>
      <c r="C1562" s="195"/>
      <c r="D1562" s="179"/>
      <c r="E1562" s="172"/>
      <c r="F1562" s="172"/>
      <c r="G1562" s="172"/>
    </row>
    <row r="1563" ht="18.75" customHeight="1">
      <c r="A1563" s="170"/>
      <c r="B1563" s="171"/>
      <c r="C1563" s="195"/>
      <c r="D1563" s="179"/>
      <c r="E1563" s="172"/>
      <c r="F1563" s="172"/>
      <c r="G1563" s="172"/>
    </row>
    <row r="1564" ht="18.75" customHeight="1">
      <c r="A1564" s="170"/>
      <c r="B1564" s="171"/>
      <c r="C1564" s="195"/>
      <c r="D1564" s="179"/>
      <c r="E1564" s="172"/>
      <c r="F1564" s="172"/>
      <c r="G1564" s="172"/>
    </row>
    <row r="1565" ht="18.75" customHeight="1">
      <c r="A1565" s="170"/>
      <c r="B1565" s="171"/>
      <c r="C1565" s="195"/>
      <c r="D1565" s="179"/>
      <c r="E1565" s="172"/>
      <c r="F1565" s="172"/>
      <c r="G1565" s="172"/>
    </row>
    <row r="1566" ht="18.75" customHeight="1">
      <c r="A1566" s="170"/>
      <c r="B1566" s="171"/>
      <c r="C1566" s="195"/>
      <c r="D1566" s="179"/>
      <c r="E1566" s="172"/>
      <c r="F1566" s="172"/>
      <c r="G1566" s="172"/>
    </row>
    <row r="1567" ht="18.75" customHeight="1">
      <c r="A1567" s="170"/>
      <c r="B1567" s="171"/>
      <c r="C1567" s="195"/>
      <c r="D1567" s="179"/>
      <c r="E1567" s="172"/>
      <c r="F1567" s="172"/>
      <c r="G1567" s="172"/>
    </row>
    <row r="1568" ht="18.75" customHeight="1">
      <c r="A1568" s="170"/>
      <c r="B1568" s="171"/>
      <c r="C1568" s="195"/>
      <c r="D1568" s="179"/>
      <c r="E1568" s="172"/>
      <c r="F1568" s="172"/>
      <c r="G1568" s="172"/>
    </row>
    <row r="1569" ht="18.75" customHeight="1">
      <c r="A1569" s="170"/>
      <c r="B1569" s="171"/>
      <c r="C1569" s="195"/>
      <c r="D1569" s="179"/>
      <c r="E1569" s="172"/>
      <c r="F1569" s="172"/>
      <c r="G1569" s="172"/>
    </row>
    <row r="1570" ht="18.75" customHeight="1">
      <c r="A1570" s="170"/>
      <c r="B1570" s="171"/>
      <c r="C1570" s="195"/>
      <c r="D1570" s="179"/>
      <c r="E1570" s="172"/>
      <c r="F1570" s="172"/>
      <c r="G1570" s="172"/>
    </row>
    <row r="1571" ht="18.75" customHeight="1">
      <c r="A1571" s="170"/>
      <c r="B1571" s="171"/>
      <c r="C1571" s="195"/>
      <c r="D1571" s="179"/>
      <c r="E1571" s="172"/>
      <c r="F1571" s="172"/>
      <c r="G1571" s="172"/>
    </row>
    <row r="1572" ht="18.75" customHeight="1">
      <c r="A1572" s="170"/>
      <c r="B1572" s="171"/>
      <c r="C1572" s="195"/>
      <c r="D1572" s="179"/>
      <c r="E1572" s="172"/>
      <c r="F1572" s="172"/>
      <c r="G1572" s="172"/>
    </row>
    <row r="1573" ht="18.75" customHeight="1">
      <c r="A1573" s="170"/>
      <c r="B1573" s="171"/>
      <c r="C1573" s="195"/>
      <c r="D1573" s="179"/>
      <c r="E1573" s="172"/>
      <c r="F1573" s="172"/>
      <c r="G1573" s="172"/>
    </row>
    <row r="1574" ht="18.75" customHeight="1">
      <c r="A1574" s="170"/>
      <c r="B1574" s="171"/>
      <c r="C1574" s="195"/>
      <c r="D1574" s="179"/>
      <c r="E1574" s="172"/>
      <c r="F1574" s="172"/>
      <c r="G1574" s="172"/>
    </row>
    <row r="1575" ht="18.75" customHeight="1">
      <c r="A1575" s="170"/>
      <c r="B1575" s="171"/>
      <c r="C1575" s="195"/>
      <c r="D1575" s="179"/>
      <c r="E1575" s="172"/>
      <c r="F1575" s="172"/>
      <c r="G1575" s="172"/>
    </row>
    <row r="1576" ht="18.75" customHeight="1">
      <c r="A1576" s="170"/>
      <c r="B1576" s="171"/>
      <c r="C1576" s="195"/>
      <c r="D1576" s="179"/>
      <c r="E1576" s="172"/>
      <c r="F1576" s="172"/>
      <c r="G1576" s="172"/>
    </row>
    <row r="1577" ht="18.75" customHeight="1">
      <c r="A1577" s="170"/>
      <c r="B1577" s="171"/>
      <c r="C1577" s="195"/>
      <c r="D1577" s="179"/>
      <c r="E1577" s="172"/>
      <c r="F1577" s="172"/>
      <c r="G1577" s="172"/>
    </row>
    <row r="1578" ht="18.75" customHeight="1">
      <c r="A1578" s="170"/>
      <c r="B1578" s="171"/>
      <c r="C1578" s="195"/>
      <c r="D1578" s="179"/>
      <c r="E1578" s="172"/>
      <c r="F1578" s="172"/>
      <c r="G1578" s="172"/>
    </row>
    <row r="1579" ht="18.75" customHeight="1">
      <c r="A1579" s="170"/>
      <c r="B1579" s="171"/>
      <c r="C1579" s="195"/>
      <c r="D1579" s="179"/>
      <c r="E1579" s="172"/>
      <c r="F1579" s="172"/>
      <c r="G1579" s="172"/>
    </row>
    <row r="1580" ht="18.75" customHeight="1">
      <c r="A1580" s="170"/>
      <c r="B1580" s="171"/>
      <c r="C1580" s="195"/>
      <c r="D1580" s="179"/>
      <c r="E1580" s="172"/>
      <c r="F1580" s="172"/>
      <c r="G1580" s="172"/>
    </row>
    <row r="1581" ht="18.75" customHeight="1">
      <c r="A1581" s="170"/>
      <c r="B1581" s="171"/>
      <c r="C1581" s="195"/>
      <c r="D1581" s="179"/>
      <c r="E1581" s="172"/>
      <c r="F1581" s="172"/>
      <c r="G1581" s="172"/>
    </row>
    <row r="1582" ht="18.75" customHeight="1">
      <c r="A1582" s="170"/>
      <c r="B1582" s="171"/>
      <c r="C1582" s="195"/>
      <c r="D1582" s="179"/>
      <c r="E1582" s="172"/>
      <c r="F1582" s="172"/>
      <c r="G1582" s="172"/>
    </row>
    <row r="1583" ht="18.75" customHeight="1">
      <c r="A1583" s="170"/>
      <c r="B1583" s="171"/>
      <c r="C1583" s="195"/>
      <c r="D1583" s="179"/>
      <c r="E1583" s="172"/>
      <c r="F1583" s="172"/>
      <c r="G1583" s="172"/>
    </row>
    <row r="1584" ht="18.75" customHeight="1">
      <c r="A1584" s="170"/>
      <c r="B1584" s="171"/>
      <c r="C1584" s="195"/>
      <c r="D1584" s="179"/>
      <c r="E1584" s="172"/>
      <c r="F1584" s="172"/>
      <c r="G1584" s="172"/>
    </row>
    <row r="1585" ht="18.75" customHeight="1">
      <c r="A1585" s="170"/>
      <c r="B1585" s="171"/>
      <c r="C1585" s="195"/>
      <c r="D1585" s="179"/>
      <c r="E1585" s="172"/>
      <c r="F1585" s="172"/>
      <c r="G1585" s="172"/>
    </row>
    <row r="1586" ht="18.75" customHeight="1">
      <c r="A1586" s="170"/>
      <c r="B1586" s="171"/>
      <c r="C1586" s="195"/>
      <c r="D1586" s="179"/>
      <c r="E1586" s="172"/>
      <c r="F1586" s="172"/>
      <c r="G1586" s="172"/>
    </row>
    <row r="1587" ht="18.75" customHeight="1">
      <c r="A1587" s="170"/>
      <c r="B1587" s="171"/>
      <c r="C1587" s="195"/>
      <c r="D1587" s="179"/>
      <c r="E1587" s="172"/>
      <c r="F1587" s="172"/>
      <c r="G1587" s="172"/>
    </row>
    <row r="1588" ht="18.75" customHeight="1">
      <c r="A1588" s="170"/>
      <c r="B1588" s="171"/>
      <c r="C1588" s="195"/>
      <c r="D1588" s="179"/>
      <c r="E1588" s="172"/>
      <c r="F1588" s="172"/>
      <c r="G1588" s="172"/>
    </row>
    <row r="1589" ht="18.75" customHeight="1">
      <c r="A1589" s="170"/>
      <c r="B1589" s="171"/>
      <c r="C1589" s="195"/>
      <c r="D1589" s="179"/>
      <c r="E1589" s="172"/>
      <c r="F1589" s="172"/>
      <c r="G1589" s="172"/>
    </row>
    <row r="1590" ht="18.75" customHeight="1">
      <c r="A1590" s="170"/>
      <c r="B1590" s="171"/>
      <c r="C1590" s="195"/>
      <c r="D1590" s="179"/>
      <c r="E1590" s="172"/>
      <c r="F1590" s="172"/>
      <c r="G1590" s="172"/>
    </row>
    <row r="1591" ht="18.75" customHeight="1">
      <c r="A1591" s="170"/>
      <c r="B1591" s="171"/>
      <c r="C1591" s="195"/>
      <c r="D1591" s="179"/>
      <c r="E1591" s="172"/>
      <c r="F1591" s="172"/>
      <c r="G1591" s="172"/>
    </row>
    <row r="1592" ht="18.75" customHeight="1">
      <c r="A1592" s="170"/>
      <c r="B1592" s="171"/>
      <c r="C1592" s="195"/>
      <c r="D1592" s="179"/>
      <c r="E1592" s="172"/>
      <c r="F1592" s="172"/>
      <c r="G1592" s="172"/>
    </row>
    <row r="1593" ht="18.75" customHeight="1">
      <c r="A1593" s="170"/>
      <c r="B1593" s="171"/>
      <c r="C1593" s="195"/>
      <c r="D1593" s="179"/>
      <c r="E1593" s="172"/>
      <c r="F1593" s="172"/>
      <c r="G1593" s="172"/>
    </row>
    <row r="1594" ht="18.75" customHeight="1">
      <c r="A1594" s="170"/>
      <c r="B1594" s="171"/>
      <c r="C1594" s="195"/>
      <c r="D1594" s="179"/>
      <c r="E1594" s="172"/>
      <c r="F1594" s="172"/>
      <c r="G1594" s="172"/>
    </row>
    <row r="1595" ht="18.75" customHeight="1">
      <c r="A1595" s="170"/>
      <c r="B1595" s="171"/>
      <c r="C1595" s="195"/>
      <c r="D1595" s="179"/>
      <c r="E1595" s="172"/>
      <c r="F1595" s="172"/>
      <c r="G1595" s="172"/>
    </row>
    <row r="1596" ht="18.75" customHeight="1">
      <c r="A1596" s="176"/>
      <c r="B1596" s="177"/>
      <c r="C1596" s="178"/>
      <c r="D1596" s="179"/>
      <c r="E1596" s="180"/>
      <c r="F1596" s="180"/>
      <c r="G1596" s="180"/>
    </row>
    <row r="1597" ht="18.75" customHeight="1">
      <c r="A1597" s="181" t="s">
        <v>58</v>
      </c>
      <c r="B1597" s="182"/>
      <c r="C1597" s="183" t="s">
        <v>59</v>
      </c>
      <c r="D1597" s="193" t="s">
        <v>145</v>
      </c>
      <c r="E1597" s="185" t="s">
        <v>61</v>
      </c>
      <c r="F1597" s="186" t="s">
        <v>146</v>
      </c>
      <c r="G1597" s="186" t="s">
        <v>147</v>
      </c>
    </row>
    <row r="1598" ht="18.75" customHeight="1">
      <c r="A1598" s="166"/>
      <c r="B1598" s="187"/>
      <c r="C1598" s="188"/>
      <c r="D1598" s="179"/>
      <c r="E1598" s="169" t="s">
        <v>83</v>
      </c>
      <c r="F1598" s="166"/>
      <c r="G1598" s="166"/>
    </row>
    <row r="1599" ht="18.75" customHeight="1">
      <c r="A1599" s="170"/>
      <c r="B1599" s="171"/>
      <c r="C1599" s="188"/>
      <c r="D1599" s="179"/>
      <c r="E1599" s="172"/>
      <c r="F1599" s="172"/>
      <c r="G1599" s="172"/>
    </row>
    <row r="1600" ht="18.75" customHeight="1">
      <c r="A1600" s="170"/>
      <c r="B1600" s="171"/>
      <c r="C1600" s="188"/>
      <c r="D1600" s="179"/>
      <c r="E1600" s="172"/>
      <c r="F1600" s="172"/>
      <c r="G1600" s="172"/>
    </row>
    <row r="1601" ht="18.75" customHeight="1">
      <c r="A1601" s="170"/>
      <c r="B1601" s="171"/>
      <c r="C1601" s="188"/>
      <c r="D1601" s="179"/>
      <c r="E1601" s="172"/>
      <c r="F1601" s="172"/>
      <c r="G1601" s="172"/>
    </row>
    <row r="1602" ht="18.75" customHeight="1">
      <c r="A1602" s="170"/>
      <c r="B1602" s="171"/>
      <c r="C1602" s="188"/>
      <c r="D1602" s="179"/>
      <c r="E1602" s="172"/>
      <c r="F1602" s="172"/>
      <c r="G1602" s="172"/>
    </row>
    <row r="1603" ht="18.75" customHeight="1">
      <c r="A1603" s="170"/>
      <c r="B1603" s="171"/>
      <c r="C1603" s="188"/>
      <c r="D1603" s="179"/>
      <c r="E1603" s="172"/>
      <c r="F1603" s="172"/>
      <c r="G1603" s="172"/>
    </row>
    <row r="1604" ht="18.75" customHeight="1">
      <c r="A1604" s="170"/>
      <c r="B1604" s="171"/>
      <c r="C1604" s="195"/>
      <c r="D1604" s="179"/>
      <c r="E1604" s="172"/>
      <c r="F1604" s="172"/>
      <c r="G1604" s="172"/>
    </row>
    <row r="1605" ht="18.75" customHeight="1">
      <c r="A1605" s="170"/>
      <c r="B1605" s="171"/>
      <c r="C1605" s="195"/>
      <c r="D1605" s="179"/>
      <c r="E1605" s="172"/>
      <c r="F1605" s="172"/>
      <c r="G1605" s="172"/>
    </row>
    <row r="1606" ht="18.75" customHeight="1">
      <c r="A1606" s="170"/>
      <c r="B1606" s="171"/>
      <c r="C1606" s="195"/>
      <c r="D1606" s="179"/>
      <c r="E1606" s="172"/>
      <c r="F1606" s="172"/>
      <c r="G1606" s="172"/>
    </row>
    <row r="1607" ht="18.75" customHeight="1">
      <c r="A1607" s="170"/>
      <c r="B1607" s="171"/>
      <c r="C1607" s="195"/>
      <c r="D1607" s="179"/>
      <c r="E1607" s="172"/>
      <c r="F1607" s="172"/>
      <c r="G1607" s="172"/>
    </row>
    <row r="1608" ht="18.75" customHeight="1">
      <c r="A1608" s="170"/>
      <c r="B1608" s="171"/>
      <c r="C1608" s="195"/>
      <c r="D1608" s="179"/>
      <c r="E1608" s="172"/>
      <c r="F1608" s="172"/>
      <c r="G1608" s="172"/>
    </row>
    <row r="1609" ht="18.75" customHeight="1">
      <c r="A1609" s="170"/>
      <c r="B1609" s="171"/>
      <c r="C1609" s="195"/>
      <c r="D1609" s="179"/>
      <c r="E1609" s="172"/>
      <c r="F1609" s="172"/>
      <c r="G1609" s="172"/>
    </row>
    <row r="1610" ht="18.75" customHeight="1">
      <c r="A1610" s="170"/>
      <c r="B1610" s="171"/>
      <c r="C1610" s="195"/>
      <c r="D1610" s="179"/>
      <c r="E1610" s="172"/>
      <c r="F1610" s="172"/>
      <c r="G1610" s="172"/>
    </row>
    <row r="1611" ht="18.75" customHeight="1">
      <c r="A1611" s="170"/>
      <c r="B1611" s="171"/>
      <c r="C1611" s="195"/>
      <c r="D1611" s="179"/>
      <c r="E1611" s="172"/>
      <c r="F1611" s="172"/>
      <c r="G1611" s="172"/>
    </row>
    <row r="1612" ht="18.75" customHeight="1">
      <c r="A1612" s="170"/>
      <c r="B1612" s="171"/>
      <c r="C1612" s="195"/>
      <c r="D1612" s="179"/>
      <c r="E1612" s="172"/>
      <c r="F1612" s="172"/>
      <c r="G1612" s="172"/>
    </row>
    <row r="1613" ht="18.75" customHeight="1">
      <c r="A1613" s="170"/>
      <c r="B1613" s="171"/>
      <c r="C1613" s="195"/>
      <c r="D1613" s="179"/>
      <c r="E1613" s="172"/>
      <c r="F1613" s="172"/>
      <c r="G1613" s="172"/>
    </row>
    <row r="1614" ht="18.75" customHeight="1">
      <c r="A1614" s="170"/>
      <c r="B1614" s="171"/>
      <c r="C1614" s="195"/>
      <c r="D1614" s="179"/>
      <c r="E1614" s="172"/>
      <c r="F1614" s="172"/>
      <c r="G1614" s="172"/>
    </row>
    <row r="1615" ht="18.75" customHeight="1">
      <c r="A1615" s="170"/>
      <c r="B1615" s="171"/>
      <c r="C1615" s="195"/>
      <c r="D1615" s="179"/>
      <c r="E1615" s="172"/>
      <c r="F1615" s="172"/>
      <c r="G1615" s="172"/>
    </row>
    <row r="1616" ht="18.75" customHeight="1">
      <c r="A1616" s="170"/>
      <c r="B1616" s="171"/>
      <c r="C1616" s="195"/>
      <c r="D1616" s="179"/>
      <c r="E1616" s="172"/>
      <c r="F1616" s="172"/>
      <c r="G1616" s="172"/>
    </row>
    <row r="1617" ht="18.75" customHeight="1">
      <c r="A1617" s="170"/>
      <c r="B1617" s="171"/>
      <c r="C1617" s="195"/>
      <c r="D1617" s="179"/>
      <c r="E1617" s="172"/>
      <c r="F1617" s="172"/>
      <c r="G1617" s="172"/>
    </row>
    <row r="1618" ht="18.75" customHeight="1">
      <c r="A1618" s="170"/>
      <c r="B1618" s="171"/>
      <c r="C1618" s="195"/>
      <c r="D1618" s="179"/>
      <c r="E1618" s="172"/>
      <c r="F1618" s="172"/>
      <c r="G1618" s="172"/>
    </row>
    <row r="1619" ht="18.75" customHeight="1">
      <c r="A1619" s="170"/>
      <c r="B1619" s="171"/>
      <c r="C1619" s="195"/>
      <c r="D1619" s="179"/>
      <c r="E1619" s="172"/>
      <c r="F1619" s="172"/>
      <c r="G1619" s="172"/>
    </row>
    <row r="1620" ht="18.75" customHeight="1">
      <c r="A1620" s="170"/>
      <c r="B1620" s="171"/>
      <c r="C1620" s="195"/>
      <c r="D1620" s="179"/>
      <c r="E1620" s="172"/>
      <c r="F1620" s="172"/>
      <c r="G1620" s="172"/>
    </row>
    <row r="1621" ht="18.75" customHeight="1">
      <c r="A1621" s="170"/>
      <c r="B1621" s="171"/>
      <c r="C1621" s="195"/>
      <c r="D1621" s="179"/>
      <c r="E1621" s="172"/>
      <c r="F1621" s="172"/>
      <c r="G1621" s="172"/>
    </row>
    <row r="1622" ht="18.75" customHeight="1">
      <c r="A1622" s="170"/>
      <c r="B1622" s="171"/>
      <c r="C1622" s="195"/>
      <c r="D1622" s="179"/>
      <c r="E1622" s="172"/>
      <c r="F1622" s="172"/>
      <c r="G1622" s="172"/>
    </row>
    <row r="1623" ht="18.75" customHeight="1">
      <c r="A1623" s="170"/>
      <c r="B1623" s="171"/>
      <c r="C1623" s="195"/>
      <c r="D1623" s="179"/>
      <c r="E1623" s="172"/>
      <c r="F1623" s="172"/>
      <c r="G1623" s="172"/>
    </row>
    <row r="1624" ht="18.75" customHeight="1">
      <c r="A1624" s="170"/>
      <c r="B1624" s="171"/>
      <c r="C1624" s="195"/>
      <c r="D1624" s="179"/>
      <c r="E1624" s="172"/>
      <c r="F1624" s="172"/>
      <c r="G1624" s="172"/>
    </row>
    <row r="1625" ht="18.75" customHeight="1">
      <c r="A1625" s="170"/>
      <c r="B1625" s="171"/>
      <c r="C1625" s="195"/>
      <c r="D1625" s="179"/>
      <c r="E1625" s="172"/>
      <c r="F1625" s="172"/>
      <c r="G1625" s="172"/>
    </row>
    <row r="1626" ht="18.75" customHeight="1">
      <c r="A1626" s="170"/>
      <c r="B1626" s="171"/>
      <c r="C1626" s="195"/>
      <c r="D1626" s="179"/>
      <c r="E1626" s="172"/>
      <c r="F1626" s="172"/>
      <c r="G1626" s="172"/>
    </row>
    <row r="1627" ht="18.75" customHeight="1">
      <c r="A1627" s="170"/>
      <c r="B1627" s="171"/>
      <c r="C1627" s="195"/>
      <c r="D1627" s="179"/>
      <c r="E1627" s="172"/>
      <c r="F1627" s="172"/>
      <c r="G1627" s="172"/>
    </row>
    <row r="1628" ht="18.75" customHeight="1">
      <c r="A1628" s="170"/>
      <c r="B1628" s="171"/>
      <c r="C1628" s="195"/>
      <c r="D1628" s="179"/>
      <c r="E1628" s="172"/>
      <c r="F1628" s="172"/>
      <c r="G1628" s="172"/>
    </row>
    <row r="1629" ht="18.75" customHeight="1">
      <c r="A1629" s="170"/>
      <c r="B1629" s="171"/>
      <c r="C1629" s="195"/>
      <c r="D1629" s="179"/>
      <c r="E1629" s="172"/>
      <c r="F1629" s="172"/>
      <c r="G1629" s="172"/>
    </row>
    <row r="1630" ht="18.75" customHeight="1">
      <c r="A1630" s="170"/>
      <c r="B1630" s="171"/>
      <c r="C1630" s="195"/>
      <c r="D1630" s="179"/>
      <c r="E1630" s="172"/>
      <c r="F1630" s="172"/>
      <c r="G1630" s="172"/>
    </row>
    <row r="1631" ht="18.75" customHeight="1">
      <c r="A1631" s="170"/>
      <c r="B1631" s="171"/>
      <c r="C1631" s="195"/>
      <c r="D1631" s="179"/>
      <c r="E1631" s="172"/>
      <c r="F1631" s="172"/>
      <c r="G1631" s="172"/>
    </row>
    <row r="1632" ht="18.75" customHeight="1">
      <c r="A1632" s="170"/>
      <c r="B1632" s="171"/>
      <c r="C1632" s="195"/>
      <c r="D1632" s="179"/>
      <c r="E1632" s="172"/>
      <c r="F1632" s="172"/>
      <c r="G1632" s="172"/>
    </row>
    <row r="1633" ht="18.75" customHeight="1">
      <c r="A1633" s="170"/>
      <c r="B1633" s="171"/>
      <c r="C1633" s="195"/>
      <c r="D1633" s="179"/>
      <c r="E1633" s="172"/>
      <c r="F1633" s="172"/>
      <c r="G1633" s="172"/>
    </row>
    <row r="1634" ht="18.75" customHeight="1">
      <c r="A1634" s="170"/>
      <c r="B1634" s="171"/>
      <c r="C1634" s="195"/>
      <c r="D1634" s="179"/>
      <c r="E1634" s="172"/>
      <c r="F1634" s="172"/>
      <c r="G1634" s="172"/>
    </row>
    <row r="1635" ht="18.75" customHeight="1">
      <c r="A1635" s="170"/>
      <c r="B1635" s="171"/>
      <c r="C1635" s="195"/>
      <c r="D1635" s="179"/>
      <c r="E1635" s="172"/>
      <c r="F1635" s="172"/>
      <c r="G1635" s="172"/>
    </row>
    <row r="1636" ht="18.75" customHeight="1">
      <c r="A1636" s="170"/>
      <c r="B1636" s="171"/>
      <c r="C1636" s="195"/>
      <c r="D1636" s="179"/>
      <c r="E1636" s="172"/>
      <c r="F1636" s="172"/>
      <c r="G1636" s="172"/>
    </row>
    <row r="1637" ht="18.75" customHeight="1">
      <c r="A1637" s="170"/>
      <c r="B1637" s="171"/>
      <c r="C1637" s="195"/>
      <c r="D1637" s="179"/>
      <c r="E1637" s="172"/>
      <c r="F1637" s="172"/>
      <c r="G1637" s="172"/>
    </row>
    <row r="1638" ht="18.75" customHeight="1">
      <c r="A1638" s="170"/>
      <c r="B1638" s="171"/>
      <c r="C1638" s="195"/>
      <c r="D1638" s="179"/>
      <c r="E1638" s="172"/>
      <c r="F1638" s="172"/>
      <c r="G1638" s="172"/>
    </row>
    <row r="1639" ht="18.75" customHeight="1">
      <c r="A1639" s="170"/>
      <c r="B1639" s="171"/>
      <c r="C1639" s="195"/>
      <c r="D1639" s="179"/>
      <c r="E1639" s="172"/>
      <c r="F1639" s="172"/>
      <c r="G1639" s="172"/>
    </row>
    <row r="1640" ht="18.75" customHeight="1">
      <c r="A1640" s="170"/>
      <c r="B1640" s="171"/>
      <c r="C1640" s="195"/>
      <c r="D1640" s="179"/>
      <c r="E1640" s="172"/>
      <c r="F1640" s="172"/>
      <c r="G1640" s="172"/>
    </row>
    <row r="1641" ht="18.75" customHeight="1">
      <c r="A1641" s="170"/>
      <c r="B1641" s="171"/>
      <c r="C1641" s="195"/>
      <c r="D1641" s="179"/>
      <c r="E1641" s="172"/>
      <c r="F1641" s="172"/>
      <c r="G1641" s="172"/>
    </row>
    <row r="1642" ht="18.75" customHeight="1">
      <c r="A1642" s="170"/>
      <c r="B1642" s="171"/>
      <c r="C1642" s="195"/>
      <c r="D1642" s="179"/>
      <c r="E1642" s="172"/>
      <c r="F1642" s="172"/>
      <c r="G1642" s="172"/>
    </row>
    <row r="1643" ht="18.75" customHeight="1">
      <c r="A1643" s="170"/>
      <c r="B1643" s="171"/>
      <c r="C1643" s="195"/>
      <c r="D1643" s="179"/>
      <c r="E1643" s="172"/>
      <c r="F1643" s="172"/>
      <c r="G1643" s="172"/>
    </row>
    <row r="1644" ht="18.75" customHeight="1">
      <c r="A1644" s="170"/>
      <c r="B1644" s="171"/>
      <c r="C1644" s="195"/>
      <c r="D1644" s="179"/>
      <c r="E1644" s="172"/>
      <c r="F1644" s="172"/>
      <c r="G1644" s="172"/>
    </row>
    <row r="1645" ht="18.75" customHeight="1">
      <c r="A1645" s="170"/>
      <c r="B1645" s="171"/>
      <c r="C1645" s="195"/>
      <c r="D1645" s="179"/>
      <c r="E1645" s="172"/>
      <c r="F1645" s="172"/>
      <c r="G1645" s="172"/>
    </row>
    <row r="1646" ht="18.75" customHeight="1">
      <c r="A1646" s="170"/>
      <c r="B1646" s="171"/>
      <c r="C1646" s="195"/>
      <c r="D1646" s="179"/>
      <c r="E1646" s="172"/>
      <c r="F1646" s="172"/>
      <c r="G1646" s="172"/>
    </row>
    <row r="1647" ht="18.75" customHeight="1">
      <c r="A1647" s="170"/>
      <c r="B1647" s="171"/>
      <c r="C1647" s="195"/>
      <c r="D1647" s="179"/>
      <c r="E1647" s="172"/>
      <c r="F1647" s="172"/>
      <c r="G1647" s="172"/>
    </row>
    <row r="1648" ht="18.75" customHeight="1">
      <c r="A1648" s="170"/>
      <c r="B1648" s="171"/>
      <c r="C1648" s="195"/>
      <c r="D1648" s="179"/>
      <c r="E1648" s="172"/>
      <c r="F1648" s="172"/>
      <c r="G1648" s="172"/>
    </row>
    <row r="1649" ht="18.75" customHeight="1">
      <c r="A1649" s="170"/>
      <c r="B1649" s="171"/>
      <c r="C1649" s="195"/>
      <c r="D1649" s="179"/>
      <c r="E1649" s="172"/>
      <c r="F1649" s="172"/>
      <c r="G1649" s="172"/>
    </row>
    <row r="1650" ht="18.75" customHeight="1">
      <c r="A1650" s="170"/>
      <c r="B1650" s="171"/>
      <c r="C1650" s="195"/>
      <c r="D1650" s="179"/>
      <c r="E1650" s="172"/>
      <c r="F1650" s="172"/>
      <c r="G1650" s="172"/>
    </row>
    <row r="1651" ht="18.75" customHeight="1">
      <c r="A1651" s="170"/>
      <c r="B1651" s="171"/>
      <c r="C1651" s="195"/>
      <c r="D1651" s="179"/>
      <c r="E1651" s="172"/>
      <c r="F1651" s="172"/>
      <c r="G1651" s="172"/>
    </row>
    <row r="1652" ht="18.75" customHeight="1">
      <c r="A1652" s="170"/>
      <c r="B1652" s="171"/>
      <c r="C1652" s="195"/>
      <c r="D1652" s="179"/>
      <c r="E1652" s="172"/>
      <c r="F1652" s="172"/>
      <c r="G1652" s="172"/>
    </row>
    <row r="1653" ht="18.75" customHeight="1">
      <c r="A1653" s="170"/>
      <c r="B1653" s="171"/>
      <c r="C1653" s="195"/>
      <c r="D1653" s="179"/>
      <c r="E1653" s="172"/>
      <c r="F1653" s="172"/>
      <c r="G1653" s="172"/>
    </row>
    <row r="1654" ht="18.75" customHeight="1">
      <c r="A1654" s="170"/>
      <c r="B1654" s="171"/>
      <c r="C1654" s="195"/>
      <c r="D1654" s="179"/>
      <c r="E1654" s="172"/>
      <c r="F1654" s="172"/>
      <c r="G1654" s="172"/>
    </row>
    <row r="1655" ht="18.75" customHeight="1">
      <c r="A1655" s="170"/>
      <c r="B1655" s="171"/>
      <c r="C1655" s="195"/>
      <c r="D1655" s="179"/>
      <c r="E1655" s="172"/>
      <c r="F1655" s="172"/>
      <c r="G1655" s="172"/>
    </row>
    <row r="1656" ht="18.75" customHeight="1">
      <c r="A1656" s="170"/>
      <c r="B1656" s="171"/>
      <c r="C1656" s="195"/>
      <c r="D1656" s="179"/>
      <c r="E1656" s="172"/>
      <c r="F1656" s="172"/>
      <c r="G1656" s="172"/>
    </row>
    <row r="1657" ht="18.75" customHeight="1">
      <c r="A1657" s="170"/>
      <c r="B1657" s="171"/>
      <c r="C1657" s="195"/>
      <c r="D1657" s="179"/>
      <c r="E1657" s="172"/>
      <c r="F1657" s="172"/>
      <c r="G1657" s="172"/>
    </row>
    <row r="1658" ht="18.75" customHeight="1">
      <c r="A1658" s="170"/>
      <c r="B1658" s="171"/>
      <c r="C1658" s="195"/>
      <c r="D1658" s="179"/>
      <c r="E1658" s="172"/>
      <c r="F1658" s="172"/>
      <c r="G1658" s="172"/>
    </row>
    <row r="1659" ht="18.75" customHeight="1">
      <c r="A1659" s="170"/>
      <c r="B1659" s="171"/>
      <c r="C1659" s="195"/>
      <c r="D1659" s="179"/>
      <c r="E1659" s="172"/>
      <c r="F1659" s="172"/>
      <c r="G1659" s="172"/>
    </row>
    <row r="1660" ht="18.75" customHeight="1">
      <c r="A1660" s="170"/>
      <c r="B1660" s="171"/>
      <c r="C1660" s="195"/>
      <c r="D1660" s="179"/>
      <c r="E1660" s="172"/>
      <c r="F1660" s="172"/>
      <c r="G1660" s="172"/>
    </row>
    <row r="1661" ht="18.75" customHeight="1">
      <c r="A1661" s="170"/>
      <c r="B1661" s="171"/>
      <c r="C1661" s="195"/>
      <c r="D1661" s="179"/>
      <c r="E1661" s="172"/>
      <c r="F1661" s="172"/>
      <c r="G1661" s="172"/>
    </row>
    <row r="1662" ht="18.75" customHeight="1">
      <c r="A1662" s="170"/>
      <c r="B1662" s="171"/>
      <c r="C1662" s="195"/>
      <c r="D1662" s="179"/>
      <c r="E1662" s="172"/>
      <c r="F1662" s="172"/>
      <c r="G1662" s="172"/>
    </row>
    <row r="1663" ht="18.75" customHeight="1">
      <c r="A1663" s="170"/>
      <c r="B1663" s="171"/>
      <c r="C1663" s="195"/>
      <c r="D1663" s="179"/>
      <c r="E1663" s="172"/>
      <c r="F1663" s="172"/>
      <c r="G1663" s="172"/>
    </row>
    <row r="1664" ht="18.75" customHeight="1">
      <c r="A1664" s="170"/>
      <c r="B1664" s="171"/>
      <c r="C1664" s="195"/>
      <c r="D1664" s="179"/>
      <c r="E1664" s="172"/>
      <c r="F1664" s="172"/>
      <c r="G1664" s="172"/>
    </row>
    <row r="1665" ht="18.75" customHeight="1">
      <c r="A1665" s="170"/>
      <c r="B1665" s="171"/>
      <c r="C1665" s="195"/>
      <c r="D1665" s="179"/>
      <c r="E1665" s="172"/>
      <c r="F1665" s="172"/>
      <c r="G1665" s="172"/>
    </row>
    <row r="1666" ht="18.75" customHeight="1">
      <c r="A1666" s="170"/>
      <c r="B1666" s="171"/>
      <c r="C1666" s="195"/>
      <c r="D1666" s="179"/>
      <c r="E1666" s="172"/>
      <c r="F1666" s="172"/>
      <c r="G1666" s="172"/>
    </row>
    <row r="1667" ht="18.75" customHeight="1">
      <c r="A1667" s="170"/>
      <c r="B1667" s="171"/>
      <c r="C1667" s="195"/>
      <c r="D1667" s="179"/>
      <c r="E1667" s="172"/>
      <c r="F1667" s="172"/>
      <c r="G1667" s="172"/>
    </row>
    <row r="1668" ht="18.75" customHeight="1">
      <c r="A1668" s="170"/>
      <c r="B1668" s="171"/>
      <c r="C1668" s="195"/>
      <c r="D1668" s="179"/>
      <c r="E1668" s="172"/>
      <c r="F1668" s="172"/>
      <c r="G1668" s="172"/>
    </row>
    <row r="1669" ht="18.75" customHeight="1">
      <c r="A1669" s="170"/>
      <c r="B1669" s="171"/>
      <c r="C1669" s="195"/>
      <c r="D1669" s="179"/>
      <c r="E1669" s="172"/>
      <c r="F1669" s="172"/>
      <c r="G1669" s="172"/>
    </row>
    <row r="1670" ht="18.75" customHeight="1">
      <c r="A1670" s="170"/>
      <c r="B1670" s="171"/>
      <c r="C1670" s="195"/>
      <c r="D1670" s="179"/>
      <c r="E1670" s="172"/>
      <c r="F1670" s="172"/>
      <c r="G1670" s="172"/>
    </row>
    <row r="1671" ht="18.75" customHeight="1">
      <c r="A1671" s="170"/>
      <c r="B1671" s="171"/>
      <c r="C1671" s="195"/>
      <c r="D1671" s="179"/>
      <c r="E1671" s="172"/>
      <c r="F1671" s="172"/>
      <c r="G1671" s="172"/>
    </row>
    <row r="1672" ht="18.75" customHeight="1">
      <c r="A1672" s="170"/>
      <c r="B1672" s="171"/>
      <c r="C1672" s="195"/>
      <c r="D1672" s="179"/>
      <c r="E1672" s="172"/>
      <c r="F1672" s="172"/>
      <c r="G1672" s="172"/>
    </row>
    <row r="1673" ht="18.75" customHeight="1">
      <c r="A1673" s="170"/>
      <c r="B1673" s="171"/>
      <c r="C1673" s="195"/>
      <c r="D1673" s="179"/>
      <c r="E1673" s="172"/>
      <c r="F1673" s="172"/>
      <c r="G1673" s="172"/>
    </row>
    <row r="1674" ht="18.75" customHeight="1">
      <c r="A1674" s="170"/>
      <c r="B1674" s="171"/>
      <c r="C1674" s="195"/>
      <c r="D1674" s="179"/>
      <c r="E1674" s="172"/>
      <c r="F1674" s="172"/>
      <c r="G1674" s="172"/>
    </row>
    <row r="1675" ht="18.75" customHeight="1">
      <c r="A1675" s="170"/>
      <c r="B1675" s="171"/>
      <c r="C1675" s="195"/>
      <c r="D1675" s="179"/>
      <c r="E1675" s="172"/>
      <c r="F1675" s="172"/>
      <c r="G1675" s="172"/>
    </row>
    <row r="1676" ht="18.75" customHeight="1">
      <c r="A1676" s="170"/>
      <c r="B1676" s="171"/>
      <c r="C1676" s="195"/>
      <c r="D1676" s="179"/>
      <c r="E1676" s="172"/>
      <c r="F1676" s="172"/>
      <c r="G1676" s="172"/>
    </row>
    <row r="1677" ht="18.75" customHeight="1">
      <c r="A1677" s="170"/>
      <c r="B1677" s="171"/>
      <c r="C1677" s="195"/>
      <c r="D1677" s="179"/>
      <c r="E1677" s="172"/>
      <c r="F1677" s="172"/>
      <c r="G1677" s="172"/>
    </row>
    <row r="1678" ht="18.75" customHeight="1">
      <c r="A1678" s="170"/>
      <c r="B1678" s="171"/>
      <c r="C1678" s="195"/>
      <c r="D1678" s="179"/>
      <c r="E1678" s="172"/>
      <c r="F1678" s="172"/>
      <c r="G1678" s="172"/>
    </row>
    <row r="1679" ht="18.75" customHeight="1">
      <c r="A1679" s="170"/>
      <c r="B1679" s="171"/>
      <c r="C1679" s="195"/>
      <c r="D1679" s="179"/>
      <c r="E1679" s="172"/>
      <c r="F1679" s="172"/>
      <c r="G1679" s="172"/>
    </row>
    <row r="1680" ht="18.75" customHeight="1">
      <c r="A1680" s="170"/>
      <c r="B1680" s="171"/>
      <c r="C1680" s="195"/>
      <c r="D1680" s="179"/>
      <c r="E1680" s="172"/>
      <c r="F1680" s="172"/>
      <c r="G1680" s="172"/>
    </row>
    <row r="1681" ht="18.75" customHeight="1">
      <c r="A1681" s="170"/>
      <c r="B1681" s="171"/>
      <c r="C1681" s="195"/>
      <c r="D1681" s="179"/>
      <c r="E1681" s="172"/>
      <c r="F1681" s="172"/>
      <c r="G1681" s="172"/>
    </row>
    <row r="1682" ht="18.75" customHeight="1">
      <c r="A1682" s="170"/>
      <c r="B1682" s="171"/>
      <c r="C1682" s="195"/>
      <c r="D1682" s="179"/>
      <c r="E1682" s="172"/>
      <c r="F1682" s="172"/>
      <c r="G1682" s="172"/>
    </row>
    <row r="1683" ht="18.75" customHeight="1">
      <c r="A1683" s="170"/>
      <c r="B1683" s="171"/>
      <c r="C1683" s="195"/>
      <c r="D1683" s="179"/>
      <c r="E1683" s="172"/>
      <c r="F1683" s="172"/>
      <c r="G1683" s="172"/>
    </row>
    <row r="1684" ht="18.75" customHeight="1">
      <c r="A1684" s="170"/>
      <c r="B1684" s="171"/>
      <c r="C1684" s="195"/>
      <c r="D1684" s="179"/>
      <c r="E1684" s="172"/>
      <c r="F1684" s="172"/>
      <c r="G1684" s="172"/>
    </row>
    <row r="1685" ht="18.75" customHeight="1">
      <c r="A1685" s="170"/>
      <c r="B1685" s="171"/>
      <c r="C1685" s="195"/>
      <c r="D1685" s="179"/>
      <c r="E1685" s="172"/>
      <c r="F1685" s="172"/>
      <c r="G1685" s="172"/>
    </row>
    <row r="1686" ht="18.75" customHeight="1">
      <c r="A1686" s="170"/>
      <c r="B1686" s="171"/>
      <c r="C1686" s="195"/>
      <c r="D1686" s="179"/>
      <c r="E1686" s="172"/>
      <c r="F1686" s="172"/>
      <c r="G1686" s="172"/>
    </row>
    <row r="1687" ht="18.75" customHeight="1">
      <c r="A1687" s="170"/>
      <c r="B1687" s="171"/>
      <c r="C1687" s="195"/>
      <c r="D1687" s="179"/>
      <c r="E1687" s="172"/>
      <c r="F1687" s="172"/>
      <c r="G1687" s="172"/>
    </row>
    <row r="1688" ht="18.75" customHeight="1">
      <c r="A1688" s="170"/>
      <c r="B1688" s="171"/>
      <c r="C1688" s="195"/>
      <c r="D1688" s="179"/>
      <c r="E1688" s="172"/>
      <c r="F1688" s="172"/>
      <c r="G1688" s="172"/>
    </row>
    <row r="1689" ht="18.75" customHeight="1">
      <c r="A1689" s="170"/>
      <c r="B1689" s="171"/>
      <c r="C1689" s="195"/>
      <c r="D1689" s="179"/>
      <c r="E1689" s="172"/>
      <c r="F1689" s="172"/>
      <c r="G1689" s="172"/>
    </row>
    <row r="1690" ht="18.75" customHeight="1">
      <c r="A1690" s="170"/>
      <c r="B1690" s="171"/>
      <c r="C1690" s="195"/>
      <c r="D1690" s="179"/>
      <c r="E1690" s="172"/>
      <c r="F1690" s="172"/>
      <c r="G1690" s="172"/>
    </row>
    <row r="1691" ht="18.75" customHeight="1">
      <c r="A1691" s="170"/>
      <c r="B1691" s="171"/>
      <c r="C1691" s="195"/>
      <c r="D1691" s="179"/>
      <c r="E1691" s="172"/>
      <c r="F1691" s="172"/>
      <c r="G1691" s="172"/>
    </row>
    <row r="1692" ht="18.75" customHeight="1">
      <c r="A1692" s="170"/>
      <c r="B1692" s="171"/>
      <c r="C1692" s="195"/>
      <c r="D1692" s="179"/>
      <c r="E1692" s="172"/>
      <c r="F1692" s="172"/>
      <c r="G1692" s="172"/>
    </row>
    <row r="1693" ht="18.75" customHeight="1">
      <c r="A1693" s="170"/>
      <c r="B1693" s="171"/>
      <c r="C1693" s="195"/>
      <c r="D1693" s="179"/>
      <c r="E1693" s="172"/>
      <c r="F1693" s="172"/>
      <c r="G1693" s="172"/>
    </row>
    <row r="1694" ht="18.75" customHeight="1">
      <c r="A1694" s="170"/>
      <c r="B1694" s="171"/>
      <c r="C1694" s="195"/>
      <c r="D1694" s="179"/>
      <c r="E1694" s="172"/>
      <c r="F1694" s="172"/>
      <c r="G1694" s="172"/>
    </row>
    <row r="1695" ht="18.75" customHeight="1">
      <c r="A1695" s="170"/>
      <c r="B1695" s="171"/>
      <c r="C1695" s="195"/>
      <c r="D1695" s="179"/>
      <c r="E1695" s="172"/>
      <c r="F1695" s="172"/>
      <c r="G1695" s="172"/>
    </row>
    <row r="1696" ht="18.75" customHeight="1">
      <c r="A1696" s="170"/>
      <c r="B1696" s="171"/>
      <c r="C1696" s="195"/>
      <c r="D1696" s="179"/>
      <c r="E1696" s="172"/>
      <c r="F1696" s="172"/>
      <c r="G1696" s="172"/>
    </row>
    <row r="1697" ht="18.75" customHeight="1">
      <c r="A1697" s="176"/>
      <c r="B1697" s="177"/>
      <c r="C1697" s="195"/>
      <c r="D1697" s="179"/>
      <c r="E1697" s="180"/>
      <c r="F1697" s="180"/>
      <c r="G1697" s="180"/>
    </row>
    <row r="1698" ht="18.75" customHeight="1">
      <c r="A1698" s="161" t="s">
        <v>58</v>
      </c>
      <c r="B1698" s="162"/>
      <c r="C1698" s="163" t="s">
        <v>59</v>
      </c>
      <c r="D1698" s="194" t="s">
        <v>148</v>
      </c>
      <c r="E1698" s="191" t="s">
        <v>61</v>
      </c>
      <c r="F1698" s="192" t="s">
        <v>149</v>
      </c>
      <c r="G1698" s="192" t="s">
        <v>150</v>
      </c>
    </row>
    <row r="1699" ht="18.75" customHeight="1">
      <c r="A1699" s="166"/>
      <c r="B1699" s="187"/>
      <c r="C1699" s="188"/>
      <c r="D1699" s="179"/>
      <c r="E1699" s="169" t="s">
        <v>83</v>
      </c>
      <c r="F1699" s="166"/>
      <c r="G1699" s="166"/>
    </row>
    <row r="1700" ht="18.75" customHeight="1">
      <c r="A1700" s="170"/>
      <c r="B1700" s="171"/>
      <c r="C1700" s="188"/>
      <c r="D1700" s="179"/>
      <c r="E1700" s="172"/>
      <c r="F1700" s="172"/>
      <c r="G1700" s="172"/>
    </row>
    <row r="1701" ht="18.75" customHeight="1">
      <c r="A1701" s="170"/>
      <c r="B1701" s="171"/>
      <c r="C1701" s="188"/>
      <c r="D1701" s="179"/>
      <c r="E1701" s="172"/>
      <c r="F1701" s="172"/>
      <c r="G1701" s="172"/>
    </row>
    <row r="1702" ht="18.75" customHeight="1">
      <c r="A1702" s="170"/>
      <c r="B1702" s="171"/>
      <c r="C1702" s="188"/>
      <c r="D1702" s="179"/>
      <c r="E1702" s="172"/>
      <c r="F1702" s="172"/>
      <c r="G1702" s="172"/>
    </row>
    <row r="1703" ht="18.75" customHeight="1">
      <c r="A1703" s="170"/>
      <c r="B1703" s="171"/>
      <c r="C1703" s="188"/>
      <c r="D1703" s="179"/>
      <c r="E1703" s="172"/>
      <c r="F1703" s="172"/>
      <c r="G1703" s="172"/>
    </row>
    <row r="1704" ht="18.75" customHeight="1">
      <c r="A1704" s="170"/>
      <c r="B1704" s="171"/>
      <c r="C1704" s="188"/>
      <c r="D1704" s="179"/>
      <c r="E1704" s="172"/>
      <c r="F1704" s="172"/>
      <c r="G1704" s="172"/>
    </row>
    <row r="1705" ht="18.75" customHeight="1">
      <c r="A1705" s="170"/>
      <c r="B1705" s="171"/>
      <c r="C1705" s="195"/>
      <c r="D1705" s="179"/>
      <c r="E1705" s="172"/>
      <c r="F1705" s="172"/>
      <c r="G1705" s="172"/>
    </row>
    <row r="1706" ht="18.75" customHeight="1">
      <c r="A1706" s="170"/>
      <c r="B1706" s="171"/>
      <c r="C1706" s="195"/>
      <c r="D1706" s="179"/>
      <c r="E1706" s="172"/>
      <c r="F1706" s="172"/>
      <c r="G1706" s="172"/>
    </row>
    <row r="1707" ht="18.75" customHeight="1">
      <c r="A1707" s="170"/>
      <c r="B1707" s="171"/>
      <c r="C1707" s="195"/>
      <c r="D1707" s="179"/>
      <c r="E1707" s="172"/>
      <c r="F1707" s="172"/>
      <c r="G1707" s="172"/>
    </row>
    <row r="1708" ht="18.75" customHeight="1">
      <c r="A1708" s="170"/>
      <c r="B1708" s="171"/>
      <c r="C1708" s="195"/>
      <c r="D1708" s="179"/>
      <c r="E1708" s="172"/>
      <c r="F1708" s="172"/>
      <c r="G1708" s="172"/>
    </row>
    <row r="1709" ht="18.75" customHeight="1">
      <c r="A1709" s="170"/>
      <c r="B1709" s="171"/>
      <c r="C1709" s="195"/>
      <c r="D1709" s="179"/>
      <c r="E1709" s="172"/>
      <c r="F1709" s="172"/>
      <c r="G1709" s="172"/>
    </row>
    <row r="1710" ht="18.75" customHeight="1">
      <c r="A1710" s="170"/>
      <c r="B1710" s="171"/>
      <c r="C1710" s="195"/>
      <c r="D1710" s="179"/>
      <c r="E1710" s="172"/>
      <c r="F1710" s="172"/>
      <c r="G1710" s="172"/>
    </row>
    <row r="1711" ht="18.75" customHeight="1">
      <c r="A1711" s="170"/>
      <c r="B1711" s="171"/>
      <c r="C1711" s="195"/>
      <c r="D1711" s="179"/>
      <c r="E1711" s="172"/>
      <c r="F1711" s="172"/>
      <c r="G1711" s="172"/>
    </row>
    <row r="1712" ht="18.75" customHeight="1">
      <c r="A1712" s="170"/>
      <c r="B1712" s="171"/>
      <c r="C1712" s="195"/>
      <c r="D1712" s="179"/>
      <c r="E1712" s="172"/>
      <c r="F1712" s="172"/>
      <c r="G1712" s="172"/>
    </row>
    <row r="1713" ht="18.75" customHeight="1">
      <c r="A1713" s="170"/>
      <c r="B1713" s="171"/>
      <c r="C1713" s="195"/>
      <c r="D1713" s="179"/>
      <c r="E1713" s="172"/>
      <c r="F1713" s="172"/>
      <c r="G1713" s="172"/>
    </row>
    <row r="1714" ht="18.75" customHeight="1">
      <c r="A1714" s="170"/>
      <c r="B1714" s="171"/>
      <c r="C1714" s="195"/>
      <c r="D1714" s="179"/>
      <c r="E1714" s="172"/>
      <c r="F1714" s="172"/>
      <c r="G1714" s="172"/>
    </row>
    <row r="1715" ht="18.75" customHeight="1">
      <c r="A1715" s="170"/>
      <c r="B1715" s="171"/>
      <c r="C1715" s="195"/>
      <c r="D1715" s="179"/>
      <c r="E1715" s="172"/>
      <c r="F1715" s="172"/>
      <c r="G1715" s="172"/>
    </row>
    <row r="1716" ht="18.75" customHeight="1">
      <c r="A1716" s="170"/>
      <c r="B1716" s="171"/>
      <c r="C1716" s="195"/>
      <c r="D1716" s="179"/>
      <c r="E1716" s="172"/>
      <c r="F1716" s="172"/>
      <c r="G1716" s="172"/>
    </row>
    <row r="1717" ht="18.75" customHeight="1">
      <c r="A1717" s="170"/>
      <c r="B1717" s="171"/>
      <c r="C1717" s="195"/>
      <c r="D1717" s="179"/>
      <c r="E1717" s="172"/>
      <c r="F1717" s="172"/>
      <c r="G1717" s="172"/>
    </row>
    <row r="1718" ht="18.75" customHeight="1">
      <c r="A1718" s="170"/>
      <c r="B1718" s="171"/>
      <c r="C1718" s="195"/>
      <c r="D1718" s="179"/>
      <c r="E1718" s="172"/>
      <c r="F1718" s="172"/>
      <c r="G1718" s="172"/>
    </row>
    <row r="1719" ht="18.75" customHeight="1">
      <c r="A1719" s="170"/>
      <c r="B1719" s="171"/>
      <c r="C1719" s="195"/>
      <c r="D1719" s="179"/>
      <c r="E1719" s="172"/>
      <c r="F1719" s="172"/>
      <c r="G1719" s="172"/>
    </row>
    <row r="1720" ht="18.75" customHeight="1">
      <c r="A1720" s="170"/>
      <c r="B1720" s="171"/>
      <c r="C1720" s="195"/>
      <c r="D1720" s="179"/>
      <c r="E1720" s="172"/>
      <c r="F1720" s="172"/>
      <c r="G1720" s="172"/>
    </row>
    <row r="1721" ht="18.75" customHeight="1">
      <c r="A1721" s="170"/>
      <c r="B1721" s="171"/>
      <c r="C1721" s="195"/>
      <c r="D1721" s="179"/>
      <c r="E1721" s="172"/>
      <c r="F1721" s="172"/>
      <c r="G1721" s="172"/>
    </row>
    <row r="1722" ht="18.75" customHeight="1">
      <c r="A1722" s="170"/>
      <c r="B1722" s="171"/>
      <c r="C1722" s="195"/>
      <c r="D1722" s="179"/>
      <c r="E1722" s="172"/>
      <c r="F1722" s="172"/>
      <c r="G1722" s="172"/>
    </row>
    <row r="1723" ht="18.75" customHeight="1">
      <c r="A1723" s="170"/>
      <c r="B1723" s="171"/>
      <c r="C1723" s="195"/>
      <c r="D1723" s="179"/>
      <c r="E1723" s="172"/>
      <c r="F1723" s="172"/>
      <c r="G1723" s="172"/>
    </row>
    <row r="1724" ht="18.75" customHeight="1">
      <c r="A1724" s="170"/>
      <c r="B1724" s="171"/>
      <c r="C1724" s="195"/>
      <c r="D1724" s="179"/>
      <c r="E1724" s="172"/>
      <c r="F1724" s="172"/>
      <c r="G1724" s="172"/>
    </row>
    <row r="1725" ht="18.75" customHeight="1">
      <c r="A1725" s="170"/>
      <c r="B1725" s="171"/>
      <c r="C1725" s="195"/>
      <c r="D1725" s="179"/>
      <c r="E1725" s="172"/>
      <c r="F1725" s="172"/>
      <c r="G1725" s="172"/>
    </row>
    <row r="1726" ht="18.75" customHeight="1">
      <c r="A1726" s="170"/>
      <c r="B1726" s="171"/>
      <c r="C1726" s="195"/>
      <c r="D1726" s="179"/>
      <c r="E1726" s="172"/>
      <c r="F1726" s="172"/>
      <c r="G1726" s="172"/>
    </row>
    <row r="1727" ht="18.75" customHeight="1">
      <c r="A1727" s="170"/>
      <c r="B1727" s="171"/>
      <c r="C1727" s="195"/>
      <c r="D1727" s="179"/>
      <c r="E1727" s="172"/>
      <c r="F1727" s="172"/>
      <c r="G1727" s="172"/>
    </row>
    <row r="1728" ht="18.75" customHeight="1">
      <c r="A1728" s="170"/>
      <c r="B1728" s="171"/>
      <c r="C1728" s="195"/>
      <c r="D1728" s="179"/>
      <c r="E1728" s="172"/>
      <c r="F1728" s="172"/>
      <c r="G1728" s="172"/>
    </row>
    <row r="1729" ht="18.75" customHeight="1">
      <c r="A1729" s="170"/>
      <c r="B1729" s="171"/>
      <c r="C1729" s="195"/>
      <c r="D1729" s="179"/>
      <c r="E1729" s="172"/>
      <c r="F1729" s="172"/>
      <c r="G1729" s="172"/>
    </row>
    <row r="1730" ht="18.75" customHeight="1">
      <c r="A1730" s="170"/>
      <c r="B1730" s="171"/>
      <c r="C1730" s="195"/>
      <c r="D1730" s="179"/>
      <c r="E1730" s="172"/>
      <c r="F1730" s="172"/>
      <c r="G1730" s="172"/>
    </row>
    <row r="1731" ht="18.75" customHeight="1">
      <c r="A1731" s="170"/>
      <c r="B1731" s="171"/>
      <c r="C1731" s="195"/>
      <c r="D1731" s="179"/>
      <c r="E1731" s="172"/>
      <c r="F1731" s="172"/>
      <c r="G1731" s="172"/>
    </row>
    <row r="1732" ht="18.75" customHeight="1">
      <c r="A1732" s="170"/>
      <c r="B1732" s="171"/>
      <c r="C1732" s="195"/>
      <c r="D1732" s="179"/>
      <c r="E1732" s="172"/>
      <c r="F1732" s="172"/>
      <c r="G1732" s="172"/>
    </row>
    <row r="1733" ht="18.75" customHeight="1">
      <c r="A1733" s="170"/>
      <c r="B1733" s="171"/>
      <c r="C1733" s="195"/>
      <c r="D1733" s="179"/>
      <c r="E1733" s="172"/>
      <c r="F1733" s="172"/>
      <c r="G1733" s="172"/>
    </row>
    <row r="1734" ht="18.75" customHeight="1">
      <c r="A1734" s="170"/>
      <c r="B1734" s="171"/>
      <c r="C1734" s="195"/>
      <c r="D1734" s="179"/>
      <c r="E1734" s="172"/>
      <c r="F1734" s="172"/>
      <c r="G1734" s="172"/>
    </row>
    <row r="1735" ht="18.75" customHeight="1">
      <c r="A1735" s="170"/>
      <c r="B1735" s="171"/>
      <c r="C1735" s="195"/>
      <c r="D1735" s="179"/>
      <c r="E1735" s="172"/>
      <c r="F1735" s="172"/>
      <c r="G1735" s="172"/>
    </row>
    <row r="1736" ht="18.75" customHeight="1">
      <c r="A1736" s="170"/>
      <c r="B1736" s="171"/>
      <c r="C1736" s="195"/>
      <c r="D1736" s="179"/>
      <c r="E1736" s="172"/>
      <c r="F1736" s="172"/>
      <c r="G1736" s="172"/>
    </row>
    <row r="1737" ht="18.75" customHeight="1">
      <c r="A1737" s="170"/>
      <c r="B1737" s="171"/>
      <c r="C1737" s="195"/>
      <c r="D1737" s="179"/>
      <c r="E1737" s="172"/>
      <c r="F1737" s="172"/>
      <c r="G1737" s="172"/>
    </row>
    <row r="1738" ht="18.75" customHeight="1">
      <c r="A1738" s="170"/>
      <c r="B1738" s="171"/>
      <c r="C1738" s="195"/>
      <c r="D1738" s="179"/>
      <c r="E1738" s="172"/>
      <c r="F1738" s="172"/>
      <c r="G1738" s="172"/>
    </row>
    <row r="1739" ht="18.75" customHeight="1">
      <c r="A1739" s="170"/>
      <c r="B1739" s="171"/>
      <c r="C1739" s="195"/>
      <c r="D1739" s="179"/>
      <c r="E1739" s="172"/>
      <c r="F1739" s="172"/>
      <c r="G1739" s="172"/>
    </row>
    <row r="1740" ht="18.75" customHeight="1">
      <c r="A1740" s="170"/>
      <c r="B1740" s="171"/>
      <c r="C1740" s="195"/>
      <c r="D1740" s="179"/>
      <c r="E1740" s="172"/>
      <c r="F1740" s="172"/>
      <c r="G1740" s="172"/>
    </row>
    <row r="1741" ht="18.75" customHeight="1">
      <c r="A1741" s="170"/>
      <c r="B1741" s="171"/>
      <c r="C1741" s="195"/>
      <c r="D1741" s="179"/>
      <c r="E1741" s="172"/>
      <c r="F1741" s="172"/>
      <c r="G1741" s="172"/>
    </row>
    <row r="1742" ht="18.75" customHeight="1">
      <c r="A1742" s="170"/>
      <c r="B1742" s="171"/>
      <c r="C1742" s="195"/>
      <c r="D1742" s="179"/>
      <c r="E1742" s="172"/>
      <c r="F1742" s="172"/>
      <c r="G1742" s="172"/>
    </row>
    <row r="1743" ht="18.75" customHeight="1">
      <c r="A1743" s="170"/>
      <c r="B1743" s="171"/>
      <c r="C1743" s="195"/>
      <c r="D1743" s="179"/>
      <c r="E1743" s="172"/>
      <c r="F1743" s="172"/>
      <c r="G1743" s="172"/>
    </row>
    <row r="1744" ht="18.75" customHeight="1">
      <c r="A1744" s="170"/>
      <c r="B1744" s="171"/>
      <c r="C1744" s="195"/>
      <c r="D1744" s="179"/>
      <c r="E1744" s="172"/>
      <c r="F1744" s="172"/>
      <c r="G1744" s="172"/>
    </row>
    <row r="1745" ht="18.75" customHeight="1">
      <c r="A1745" s="170"/>
      <c r="B1745" s="171"/>
      <c r="C1745" s="195"/>
      <c r="D1745" s="179"/>
      <c r="E1745" s="172"/>
      <c r="F1745" s="172"/>
      <c r="G1745" s="172"/>
    </row>
    <row r="1746" ht="18.75" customHeight="1">
      <c r="A1746" s="170"/>
      <c r="B1746" s="171"/>
      <c r="C1746" s="195"/>
      <c r="D1746" s="179"/>
      <c r="E1746" s="172"/>
      <c r="F1746" s="172"/>
      <c r="G1746" s="172"/>
    </row>
    <row r="1747" ht="18.75" customHeight="1">
      <c r="A1747" s="170"/>
      <c r="B1747" s="171"/>
      <c r="C1747" s="195"/>
      <c r="D1747" s="179"/>
      <c r="E1747" s="172"/>
      <c r="F1747" s="172"/>
      <c r="G1747" s="172"/>
    </row>
    <row r="1748" ht="18.75" customHeight="1">
      <c r="A1748" s="170"/>
      <c r="B1748" s="171"/>
      <c r="C1748" s="195"/>
      <c r="D1748" s="179"/>
      <c r="E1748" s="172"/>
      <c r="F1748" s="172"/>
      <c r="G1748" s="172"/>
    </row>
    <row r="1749" ht="18.75" customHeight="1">
      <c r="A1749" s="170"/>
      <c r="B1749" s="171"/>
      <c r="C1749" s="195"/>
      <c r="D1749" s="179"/>
      <c r="E1749" s="172"/>
      <c r="F1749" s="172"/>
      <c r="G1749" s="172"/>
    </row>
    <row r="1750" ht="18.75" customHeight="1">
      <c r="A1750" s="170"/>
      <c r="B1750" s="171"/>
      <c r="C1750" s="195"/>
      <c r="D1750" s="179"/>
      <c r="E1750" s="172"/>
      <c r="F1750" s="172"/>
      <c r="G1750" s="172"/>
    </row>
    <row r="1751" ht="18.75" customHeight="1">
      <c r="A1751" s="170"/>
      <c r="B1751" s="171"/>
      <c r="C1751" s="195"/>
      <c r="D1751" s="179"/>
      <c r="E1751" s="172"/>
      <c r="F1751" s="172"/>
      <c r="G1751" s="172"/>
    </row>
    <row r="1752" ht="18.75" customHeight="1">
      <c r="A1752" s="170"/>
      <c r="B1752" s="171"/>
      <c r="C1752" s="195"/>
      <c r="D1752" s="179"/>
      <c r="E1752" s="172"/>
      <c r="F1752" s="172"/>
      <c r="G1752" s="172"/>
    </row>
    <row r="1753" ht="18.75" customHeight="1">
      <c r="A1753" s="170"/>
      <c r="B1753" s="171"/>
      <c r="C1753" s="195"/>
      <c r="D1753" s="179"/>
      <c r="E1753" s="172"/>
      <c r="F1753" s="172"/>
      <c r="G1753" s="172"/>
    </row>
    <row r="1754" ht="18.75" customHeight="1">
      <c r="A1754" s="170"/>
      <c r="B1754" s="171"/>
      <c r="C1754" s="195"/>
      <c r="D1754" s="179"/>
      <c r="E1754" s="172"/>
      <c r="F1754" s="172"/>
      <c r="G1754" s="172"/>
    </row>
    <row r="1755" ht="18.75" customHeight="1">
      <c r="A1755" s="170"/>
      <c r="B1755" s="171"/>
      <c r="C1755" s="195"/>
      <c r="D1755" s="179"/>
      <c r="E1755" s="172"/>
      <c r="F1755" s="172"/>
      <c r="G1755" s="172"/>
    </row>
    <row r="1756" ht="18.75" customHeight="1">
      <c r="A1756" s="170"/>
      <c r="B1756" s="171"/>
      <c r="C1756" s="195"/>
      <c r="D1756" s="179"/>
      <c r="E1756" s="172"/>
      <c r="F1756" s="172"/>
      <c r="G1756" s="172"/>
    </row>
    <row r="1757" ht="18.75" customHeight="1">
      <c r="A1757" s="170"/>
      <c r="B1757" s="171"/>
      <c r="C1757" s="195"/>
      <c r="D1757" s="179"/>
      <c r="E1757" s="172"/>
      <c r="F1757" s="172"/>
      <c r="G1757" s="172"/>
    </row>
    <row r="1758" ht="18.75" customHeight="1">
      <c r="A1758" s="170"/>
      <c r="B1758" s="171"/>
      <c r="C1758" s="195"/>
      <c r="D1758" s="179"/>
      <c r="E1758" s="172"/>
      <c r="F1758" s="172"/>
      <c r="G1758" s="172"/>
    </row>
    <row r="1759" ht="18.75" customHeight="1">
      <c r="A1759" s="170"/>
      <c r="B1759" s="171"/>
      <c r="C1759" s="195"/>
      <c r="D1759" s="179"/>
      <c r="E1759" s="172"/>
      <c r="F1759" s="172"/>
      <c r="G1759" s="172"/>
    </row>
    <row r="1760" ht="18.75" customHeight="1">
      <c r="A1760" s="170"/>
      <c r="B1760" s="171"/>
      <c r="C1760" s="195"/>
      <c r="D1760" s="179"/>
      <c r="E1760" s="172"/>
      <c r="F1760" s="172"/>
      <c r="G1760" s="172"/>
    </row>
    <row r="1761" ht="18.75" customHeight="1">
      <c r="A1761" s="170"/>
      <c r="B1761" s="171"/>
      <c r="C1761" s="195"/>
      <c r="D1761" s="179"/>
      <c r="E1761" s="172"/>
      <c r="F1761" s="172"/>
      <c r="G1761" s="172"/>
    </row>
    <row r="1762" ht="18.75" customHeight="1">
      <c r="A1762" s="170"/>
      <c r="B1762" s="171"/>
      <c r="C1762" s="195"/>
      <c r="D1762" s="179"/>
      <c r="E1762" s="172"/>
      <c r="F1762" s="172"/>
      <c r="G1762" s="172"/>
    </row>
    <row r="1763" ht="18.75" customHeight="1">
      <c r="A1763" s="170"/>
      <c r="B1763" s="171"/>
      <c r="C1763" s="195"/>
      <c r="D1763" s="179"/>
      <c r="E1763" s="172"/>
      <c r="F1763" s="172"/>
      <c r="G1763" s="172"/>
    </row>
    <row r="1764" ht="18.75" customHeight="1">
      <c r="A1764" s="170"/>
      <c r="B1764" s="171"/>
      <c r="C1764" s="195"/>
      <c r="D1764" s="179"/>
      <c r="E1764" s="172"/>
      <c r="F1764" s="172"/>
      <c r="G1764" s="172"/>
    </row>
    <row r="1765" ht="18.75" customHeight="1">
      <c r="A1765" s="170"/>
      <c r="B1765" s="171"/>
      <c r="C1765" s="195"/>
      <c r="D1765" s="179"/>
      <c r="E1765" s="172"/>
      <c r="F1765" s="172"/>
      <c r="G1765" s="172"/>
    </row>
    <row r="1766" ht="18.75" customHeight="1">
      <c r="A1766" s="170"/>
      <c r="B1766" s="171"/>
      <c r="C1766" s="195"/>
      <c r="D1766" s="179"/>
      <c r="E1766" s="172"/>
      <c r="F1766" s="172"/>
      <c r="G1766" s="172"/>
    </row>
    <row r="1767" ht="18.75" customHeight="1">
      <c r="A1767" s="170"/>
      <c r="B1767" s="171"/>
      <c r="C1767" s="195"/>
      <c r="D1767" s="179"/>
      <c r="E1767" s="172"/>
      <c r="F1767" s="172"/>
      <c r="G1767" s="172"/>
    </row>
    <row r="1768" ht="18.75" customHeight="1">
      <c r="A1768" s="170"/>
      <c r="B1768" s="171"/>
      <c r="C1768" s="195"/>
      <c r="D1768" s="179"/>
      <c r="E1768" s="172"/>
      <c r="F1768" s="172"/>
      <c r="G1768" s="172"/>
    </row>
    <row r="1769" ht="18.75" customHeight="1">
      <c r="A1769" s="170"/>
      <c r="B1769" s="171"/>
      <c r="C1769" s="195"/>
      <c r="D1769" s="179"/>
      <c r="E1769" s="172"/>
      <c r="F1769" s="172"/>
      <c r="G1769" s="172"/>
    </row>
    <row r="1770" ht="18.75" customHeight="1">
      <c r="A1770" s="170"/>
      <c r="B1770" s="171"/>
      <c r="C1770" s="195"/>
      <c r="D1770" s="179"/>
      <c r="E1770" s="172"/>
      <c r="F1770" s="172"/>
      <c r="G1770" s="172"/>
    </row>
    <row r="1771" ht="18.75" customHeight="1">
      <c r="A1771" s="170"/>
      <c r="B1771" s="171"/>
      <c r="C1771" s="195"/>
      <c r="D1771" s="179"/>
      <c r="E1771" s="172"/>
      <c r="F1771" s="172"/>
      <c r="G1771" s="172"/>
    </row>
    <row r="1772" ht="18.75" customHeight="1">
      <c r="A1772" s="170"/>
      <c r="B1772" s="171"/>
      <c r="C1772" s="195"/>
      <c r="D1772" s="179"/>
      <c r="E1772" s="172"/>
      <c r="F1772" s="172"/>
      <c r="G1772" s="172"/>
    </row>
    <row r="1773" ht="18.75" customHeight="1">
      <c r="A1773" s="170"/>
      <c r="B1773" s="171"/>
      <c r="C1773" s="195"/>
      <c r="D1773" s="179"/>
      <c r="E1773" s="172"/>
      <c r="F1773" s="172"/>
      <c r="G1773" s="172"/>
    </row>
    <row r="1774" ht="18.75" customHeight="1">
      <c r="A1774" s="170"/>
      <c r="B1774" s="171"/>
      <c r="C1774" s="195"/>
      <c r="D1774" s="179"/>
      <c r="E1774" s="172"/>
      <c r="F1774" s="172"/>
      <c r="G1774" s="172"/>
    </row>
    <row r="1775" ht="18.75" customHeight="1">
      <c r="A1775" s="170"/>
      <c r="B1775" s="171"/>
      <c r="C1775" s="195"/>
      <c r="D1775" s="179"/>
      <c r="E1775" s="172"/>
      <c r="F1775" s="172"/>
      <c r="G1775" s="172"/>
    </row>
    <row r="1776" ht="18.75" customHeight="1">
      <c r="A1776" s="170"/>
      <c r="B1776" s="171"/>
      <c r="C1776" s="195"/>
      <c r="D1776" s="179"/>
      <c r="E1776" s="172"/>
      <c r="F1776" s="172"/>
      <c r="G1776" s="172"/>
    </row>
    <row r="1777" ht="18.75" customHeight="1">
      <c r="A1777" s="170"/>
      <c r="B1777" s="171"/>
      <c r="C1777" s="195"/>
      <c r="D1777" s="179"/>
      <c r="E1777" s="172"/>
      <c r="F1777" s="172"/>
      <c r="G1777" s="172"/>
    </row>
    <row r="1778" ht="18.75" customHeight="1">
      <c r="A1778" s="170"/>
      <c r="B1778" s="171"/>
      <c r="C1778" s="195"/>
      <c r="D1778" s="179"/>
      <c r="E1778" s="172"/>
      <c r="F1778" s="172"/>
      <c r="G1778" s="172"/>
    </row>
    <row r="1779" ht="18.75" customHeight="1">
      <c r="A1779" s="170"/>
      <c r="B1779" s="171"/>
      <c r="C1779" s="195"/>
      <c r="D1779" s="179"/>
      <c r="E1779" s="172"/>
      <c r="F1779" s="172"/>
      <c r="G1779" s="172"/>
    </row>
    <row r="1780" ht="18.75" customHeight="1">
      <c r="A1780" s="170"/>
      <c r="B1780" s="171"/>
      <c r="C1780" s="195"/>
      <c r="D1780" s="179"/>
      <c r="E1780" s="172"/>
      <c r="F1780" s="172"/>
      <c r="G1780" s="172"/>
    </row>
    <row r="1781" ht="18.75" customHeight="1">
      <c r="A1781" s="170"/>
      <c r="B1781" s="171"/>
      <c r="C1781" s="195"/>
      <c r="D1781" s="179"/>
      <c r="E1781" s="172"/>
      <c r="F1781" s="172"/>
      <c r="G1781" s="172"/>
    </row>
    <row r="1782" ht="18.75" customHeight="1">
      <c r="A1782" s="170"/>
      <c r="B1782" s="171"/>
      <c r="C1782" s="195"/>
      <c r="D1782" s="179"/>
      <c r="E1782" s="172"/>
      <c r="F1782" s="172"/>
      <c r="G1782" s="172"/>
    </row>
    <row r="1783" ht="18.75" customHeight="1">
      <c r="A1783" s="170"/>
      <c r="B1783" s="171"/>
      <c r="C1783" s="195"/>
      <c r="D1783" s="179"/>
      <c r="E1783" s="172"/>
      <c r="F1783" s="172"/>
      <c r="G1783" s="172"/>
    </row>
    <row r="1784" ht="18.75" customHeight="1">
      <c r="A1784" s="170"/>
      <c r="B1784" s="171"/>
      <c r="C1784" s="195"/>
      <c r="D1784" s="179"/>
      <c r="E1784" s="172"/>
      <c r="F1784" s="172"/>
      <c r="G1784" s="172"/>
    </row>
    <row r="1785" ht="18.75" customHeight="1">
      <c r="A1785" s="170"/>
      <c r="B1785" s="171"/>
      <c r="C1785" s="195"/>
      <c r="D1785" s="179"/>
      <c r="E1785" s="172"/>
      <c r="F1785" s="172"/>
      <c r="G1785" s="172"/>
    </row>
    <row r="1786" ht="18.75" customHeight="1">
      <c r="A1786" s="170"/>
      <c r="B1786" s="171"/>
      <c r="C1786" s="195"/>
      <c r="D1786" s="179"/>
      <c r="E1786" s="172"/>
      <c r="F1786" s="172"/>
      <c r="G1786" s="172"/>
    </row>
    <row r="1787" ht="18.75" customHeight="1">
      <c r="A1787" s="170"/>
      <c r="B1787" s="171"/>
      <c r="C1787" s="195"/>
      <c r="D1787" s="179"/>
      <c r="E1787" s="172"/>
      <c r="F1787" s="172"/>
      <c r="G1787" s="172"/>
    </row>
    <row r="1788" ht="18.75" customHeight="1">
      <c r="A1788" s="170"/>
      <c r="B1788" s="171"/>
      <c r="C1788" s="195"/>
      <c r="D1788" s="179"/>
      <c r="E1788" s="172"/>
      <c r="F1788" s="172"/>
      <c r="G1788" s="172"/>
    </row>
    <row r="1789" ht="18.75" customHeight="1">
      <c r="A1789" s="170"/>
      <c r="B1789" s="171"/>
      <c r="C1789" s="195"/>
      <c r="D1789" s="179"/>
      <c r="E1789" s="172"/>
      <c r="F1789" s="172"/>
      <c r="G1789" s="172"/>
    </row>
    <row r="1790" ht="18.75" customHeight="1">
      <c r="A1790" s="170"/>
      <c r="B1790" s="171"/>
      <c r="C1790" s="195"/>
      <c r="D1790" s="179"/>
      <c r="E1790" s="172"/>
      <c r="F1790" s="172"/>
      <c r="G1790" s="172"/>
    </row>
    <row r="1791" ht="18.75" customHeight="1">
      <c r="A1791" s="170"/>
      <c r="B1791" s="171"/>
      <c r="C1791" s="195"/>
      <c r="D1791" s="179"/>
      <c r="E1791" s="172"/>
      <c r="F1791" s="172"/>
      <c r="G1791" s="172"/>
    </row>
    <row r="1792" ht="18.75" customHeight="1">
      <c r="A1792" s="170"/>
      <c r="B1792" s="171"/>
      <c r="C1792" s="195"/>
      <c r="D1792" s="179"/>
      <c r="E1792" s="172"/>
      <c r="F1792" s="172"/>
      <c r="G1792" s="172"/>
    </row>
    <row r="1793" ht="18.75" customHeight="1">
      <c r="A1793" s="170"/>
      <c r="B1793" s="171"/>
      <c r="C1793" s="195"/>
      <c r="D1793" s="179"/>
      <c r="E1793" s="172"/>
      <c r="F1793" s="172"/>
      <c r="G1793" s="172"/>
    </row>
    <row r="1794" ht="18.75" customHeight="1">
      <c r="A1794" s="170"/>
      <c r="B1794" s="171"/>
      <c r="C1794" s="195"/>
      <c r="D1794" s="179"/>
      <c r="E1794" s="172"/>
      <c r="F1794" s="172"/>
      <c r="G1794" s="172"/>
    </row>
    <row r="1795" ht="18.75" customHeight="1">
      <c r="A1795" s="170"/>
      <c r="B1795" s="171"/>
      <c r="C1795" s="195"/>
      <c r="D1795" s="179"/>
      <c r="E1795" s="172"/>
      <c r="F1795" s="172"/>
      <c r="G1795" s="172"/>
    </row>
    <row r="1796" ht="18.75" customHeight="1">
      <c r="A1796" s="170"/>
      <c r="B1796" s="171"/>
      <c r="C1796" s="195"/>
      <c r="D1796" s="179"/>
      <c r="E1796" s="172"/>
      <c r="F1796" s="172"/>
      <c r="G1796" s="172"/>
    </row>
    <row r="1797" ht="18.75" customHeight="1">
      <c r="A1797" s="170"/>
      <c r="B1797" s="171"/>
      <c r="C1797" s="195"/>
      <c r="D1797" s="179"/>
      <c r="E1797" s="172"/>
      <c r="F1797" s="172"/>
      <c r="G1797" s="172"/>
    </row>
    <row r="1798" ht="18.75" customHeight="1">
      <c r="A1798" s="176"/>
      <c r="B1798" s="177"/>
      <c r="C1798" s="178"/>
      <c r="D1798" s="179"/>
      <c r="E1798" s="180"/>
      <c r="F1798" s="180"/>
      <c r="G1798" s="180"/>
    </row>
    <row r="1799" ht="18.75" customHeight="1">
      <c r="A1799" s="181" t="s">
        <v>58</v>
      </c>
      <c r="B1799" s="182"/>
      <c r="C1799" s="183" t="s">
        <v>59</v>
      </c>
      <c r="D1799" s="193" t="s">
        <v>151</v>
      </c>
      <c r="E1799" s="185" t="s">
        <v>61</v>
      </c>
      <c r="F1799" s="186" t="s">
        <v>152</v>
      </c>
      <c r="G1799" s="186" t="s">
        <v>153</v>
      </c>
    </row>
    <row r="1800" ht="18.75" customHeight="1">
      <c r="A1800" s="166"/>
      <c r="B1800" s="187"/>
      <c r="C1800" s="188"/>
      <c r="D1800" s="179"/>
      <c r="E1800" s="169" t="s">
        <v>83</v>
      </c>
      <c r="F1800" s="166"/>
      <c r="G1800" s="166"/>
    </row>
    <row r="1801" ht="18.75" customHeight="1">
      <c r="A1801" s="170"/>
      <c r="B1801" s="171"/>
      <c r="C1801" s="188"/>
      <c r="D1801" s="179"/>
      <c r="E1801" s="172"/>
      <c r="F1801" s="172"/>
      <c r="G1801" s="172"/>
    </row>
    <row r="1802" ht="18.75" customHeight="1">
      <c r="A1802" s="170"/>
      <c r="B1802" s="171"/>
      <c r="C1802" s="188"/>
      <c r="D1802" s="179"/>
      <c r="E1802" s="172"/>
      <c r="F1802" s="172"/>
      <c r="G1802" s="172"/>
    </row>
    <row r="1803" ht="18.75" customHeight="1">
      <c r="A1803" s="170"/>
      <c r="B1803" s="171"/>
      <c r="C1803" s="188"/>
      <c r="D1803" s="179"/>
      <c r="E1803" s="172"/>
      <c r="F1803" s="172"/>
      <c r="G1803" s="172"/>
    </row>
    <row r="1804" ht="18.75" customHeight="1">
      <c r="A1804" s="170"/>
      <c r="B1804" s="171"/>
      <c r="C1804" s="188"/>
      <c r="D1804" s="179"/>
      <c r="E1804" s="172"/>
      <c r="F1804" s="172"/>
      <c r="G1804" s="172"/>
    </row>
    <row r="1805" ht="18.75" customHeight="1">
      <c r="A1805" s="170"/>
      <c r="B1805" s="171"/>
      <c r="C1805" s="188"/>
      <c r="D1805" s="179"/>
      <c r="E1805" s="172"/>
      <c r="F1805" s="172"/>
      <c r="G1805" s="172"/>
    </row>
    <row r="1806" ht="18.75" customHeight="1">
      <c r="A1806" s="170"/>
      <c r="B1806" s="171"/>
      <c r="C1806" s="195"/>
      <c r="D1806" s="179"/>
      <c r="E1806" s="172"/>
      <c r="F1806" s="172"/>
      <c r="G1806" s="172"/>
    </row>
    <row r="1807" ht="18.75" customHeight="1">
      <c r="A1807" s="170"/>
      <c r="B1807" s="171"/>
      <c r="C1807" s="195"/>
      <c r="D1807" s="179"/>
      <c r="E1807" s="172"/>
      <c r="F1807" s="172"/>
      <c r="G1807" s="172"/>
    </row>
    <row r="1808" ht="18.75" customHeight="1">
      <c r="A1808" s="170"/>
      <c r="B1808" s="171"/>
      <c r="C1808" s="195"/>
      <c r="D1808" s="179"/>
      <c r="E1808" s="172"/>
      <c r="F1808" s="172"/>
      <c r="G1808" s="172"/>
    </row>
    <row r="1809" ht="18.75" customHeight="1">
      <c r="A1809" s="170"/>
      <c r="B1809" s="171"/>
      <c r="C1809" s="195"/>
      <c r="D1809" s="179"/>
      <c r="E1809" s="172"/>
      <c r="F1809" s="172"/>
      <c r="G1809" s="172"/>
    </row>
    <row r="1810" ht="18.75" customHeight="1">
      <c r="A1810" s="170"/>
      <c r="B1810" s="171"/>
      <c r="C1810" s="195"/>
      <c r="D1810" s="179"/>
      <c r="E1810" s="172"/>
      <c r="F1810" s="172"/>
      <c r="G1810" s="172"/>
    </row>
    <row r="1811" ht="18.75" customHeight="1">
      <c r="A1811" s="170"/>
      <c r="B1811" s="171"/>
      <c r="C1811" s="195"/>
      <c r="D1811" s="179"/>
      <c r="E1811" s="172"/>
      <c r="F1811" s="172"/>
      <c r="G1811" s="172"/>
    </row>
    <row r="1812" ht="18.75" customHeight="1">
      <c r="A1812" s="170"/>
      <c r="B1812" s="171"/>
      <c r="C1812" s="195"/>
      <c r="D1812" s="179"/>
      <c r="E1812" s="172"/>
      <c r="F1812" s="172"/>
      <c r="G1812" s="172"/>
    </row>
    <row r="1813" ht="18.75" customHeight="1">
      <c r="A1813" s="170"/>
      <c r="B1813" s="171"/>
      <c r="C1813" s="195"/>
      <c r="D1813" s="179"/>
      <c r="E1813" s="172"/>
      <c r="F1813" s="172"/>
      <c r="G1813" s="172"/>
    </row>
    <row r="1814" ht="18.75" customHeight="1">
      <c r="A1814" s="170"/>
      <c r="B1814" s="171"/>
      <c r="C1814" s="195"/>
      <c r="D1814" s="179"/>
      <c r="E1814" s="172"/>
      <c r="F1814" s="172"/>
      <c r="G1814" s="172"/>
    </row>
    <row r="1815" ht="18.75" customHeight="1">
      <c r="A1815" s="170"/>
      <c r="B1815" s="171"/>
      <c r="C1815" s="195"/>
      <c r="D1815" s="179"/>
      <c r="E1815" s="172"/>
      <c r="F1815" s="172"/>
      <c r="G1815" s="172"/>
    </row>
    <row r="1816" ht="18.75" customHeight="1">
      <c r="A1816" s="170"/>
      <c r="B1816" s="171"/>
      <c r="C1816" s="195"/>
      <c r="D1816" s="179"/>
      <c r="E1816" s="172"/>
      <c r="F1816" s="172"/>
      <c r="G1816" s="172"/>
    </row>
    <row r="1817" ht="18.75" customHeight="1">
      <c r="A1817" s="170"/>
      <c r="B1817" s="171"/>
      <c r="C1817" s="195"/>
      <c r="D1817" s="179"/>
      <c r="E1817" s="172"/>
      <c r="F1817" s="172"/>
      <c r="G1817" s="172"/>
    </row>
    <row r="1818" ht="18.75" customHeight="1">
      <c r="A1818" s="170"/>
      <c r="B1818" s="171"/>
      <c r="C1818" s="195"/>
      <c r="D1818" s="179"/>
      <c r="E1818" s="172"/>
      <c r="F1818" s="172"/>
      <c r="G1818" s="172"/>
    </row>
    <row r="1819" ht="18.75" customHeight="1">
      <c r="A1819" s="170"/>
      <c r="B1819" s="171"/>
      <c r="C1819" s="195"/>
      <c r="D1819" s="179"/>
      <c r="E1819" s="172"/>
      <c r="F1819" s="172"/>
      <c r="G1819" s="172"/>
    </row>
    <row r="1820" ht="18.75" customHeight="1">
      <c r="A1820" s="170"/>
      <c r="B1820" s="171"/>
      <c r="C1820" s="195"/>
      <c r="D1820" s="179"/>
      <c r="E1820" s="172"/>
      <c r="F1820" s="172"/>
      <c r="G1820" s="172"/>
    </row>
    <row r="1821" ht="18.75" customHeight="1">
      <c r="A1821" s="170"/>
      <c r="B1821" s="171"/>
      <c r="C1821" s="195"/>
      <c r="D1821" s="179"/>
      <c r="E1821" s="172"/>
      <c r="F1821" s="172"/>
      <c r="G1821" s="172"/>
    </row>
    <row r="1822" ht="18.75" customHeight="1">
      <c r="A1822" s="170"/>
      <c r="B1822" s="171"/>
      <c r="C1822" s="195"/>
      <c r="D1822" s="179"/>
      <c r="E1822" s="172"/>
      <c r="F1822" s="172"/>
      <c r="G1822" s="172"/>
    </row>
    <row r="1823" ht="18.75" customHeight="1">
      <c r="A1823" s="170"/>
      <c r="B1823" s="171"/>
      <c r="C1823" s="195"/>
      <c r="D1823" s="179"/>
      <c r="E1823" s="172"/>
      <c r="F1823" s="172"/>
      <c r="G1823" s="172"/>
    </row>
    <row r="1824" ht="18.75" customHeight="1">
      <c r="A1824" s="170"/>
      <c r="B1824" s="171"/>
      <c r="C1824" s="195"/>
      <c r="D1824" s="179"/>
      <c r="E1824" s="172"/>
      <c r="F1824" s="172"/>
      <c r="G1824" s="172"/>
    </row>
    <row r="1825" ht="18.75" customHeight="1">
      <c r="A1825" s="170"/>
      <c r="B1825" s="171"/>
      <c r="C1825" s="195"/>
      <c r="D1825" s="179"/>
      <c r="E1825" s="172"/>
      <c r="F1825" s="172"/>
      <c r="G1825" s="172"/>
    </row>
    <row r="1826" ht="18.75" customHeight="1">
      <c r="A1826" s="170"/>
      <c r="B1826" s="171"/>
      <c r="C1826" s="195"/>
      <c r="D1826" s="179"/>
      <c r="E1826" s="172"/>
      <c r="F1826" s="172"/>
      <c r="G1826" s="172"/>
    </row>
    <row r="1827" ht="18.75" customHeight="1">
      <c r="A1827" s="170"/>
      <c r="B1827" s="171"/>
      <c r="C1827" s="195"/>
      <c r="D1827" s="179"/>
      <c r="E1827" s="172"/>
      <c r="F1827" s="172"/>
      <c r="G1827" s="172"/>
    </row>
    <row r="1828" ht="18.75" customHeight="1">
      <c r="A1828" s="170"/>
      <c r="B1828" s="171"/>
      <c r="C1828" s="195"/>
      <c r="D1828" s="179"/>
      <c r="E1828" s="172"/>
      <c r="F1828" s="172"/>
      <c r="G1828" s="172"/>
    </row>
    <row r="1829" ht="18.75" customHeight="1">
      <c r="A1829" s="170"/>
      <c r="B1829" s="171"/>
      <c r="C1829" s="195"/>
      <c r="D1829" s="179"/>
      <c r="E1829" s="172"/>
      <c r="F1829" s="172"/>
      <c r="G1829" s="172"/>
    </row>
    <row r="1830" ht="18.75" customHeight="1">
      <c r="A1830" s="170"/>
      <c r="B1830" s="171"/>
      <c r="C1830" s="195"/>
      <c r="D1830" s="179"/>
      <c r="E1830" s="172"/>
      <c r="F1830" s="172"/>
      <c r="G1830" s="172"/>
    </row>
    <row r="1831" ht="18.75" customHeight="1">
      <c r="A1831" s="170"/>
      <c r="B1831" s="171"/>
      <c r="C1831" s="195"/>
      <c r="D1831" s="179"/>
      <c r="E1831" s="172"/>
      <c r="F1831" s="172"/>
      <c r="G1831" s="172"/>
    </row>
    <row r="1832" ht="18.75" customHeight="1">
      <c r="A1832" s="170"/>
      <c r="B1832" s="171"/>
      <c r="C1832" s="195"/>
      <c r="D1832" s="179"/>
      <c r="E1832" s="172"/>
      <c r="F1832" s="172"/>
      <c r="G1832" s="172"/>
    </row>
    <row r="1833" ht="18.75" customHeight="1">
      <c r="A1833" s="170"/>
      <c r="B1833" s="171"/>
      <c r="C1833" s="195"/>
      <c r="D1833" s="179"/>
      <c r="E1833" s="172"/>
      <c r="F1833" s="172"/>
      <c r="G1833" s="172"/>
    </row>
    <row r="1834" ht="18.75" customHeight="1">
      <c r="A1834" s="170"/>
      <c r="B1834" s="171"/>
      <c r="C1834" s="195"/>
      <c r="D1834" s="179"/>
      <c r="E1834" s="172"/>
      <c r="F1834" s="172"/>
      <c r="G1834" s="172"/>
    </row>
    <row r="1835" ht="18.75" customHeight="1">
      <c r="A1835" s="170"/>
      <c r="B1835" s="171"/>
      <c r="C1835" s="195"/>
      <c r="D1835" s="179"/>
      <c r="E1835" s="172"/>
      <c r="F1835" s="172"/>
      <c r="G1835" s="172"/>
    </row>
    <row r="1836" ht="18.75" customHeight="1">
      <c r="A1836" s="170"/>
      <c r="B1836" s="171"/>
      <c r="C1836" s="195"/>
      <c r="D1836" s="179"/>
      <c r="E1836" s="172"/>
      <c r="F1836" s="172"/>
      <c r="G1836" s="172"/>
    </row>
    <row r="1837" ht="18.75" customHeight="1">
      <c r="A1837" s="170"/>
      <c r="B1837" s="171"/>
      <c r="C1837" s="195"/>
      <c r="D1837" s="179"/>
      <c r="E1837" s="172"/>
      <c r="F1837" s="172"/>
      <c r="G1837" s="172"/>
    </row>
    <row r="1838" ht="18.75" customHeight="1">
      <c r="A1838" s="170"/>
      <c r="B1838" s="171"/>
      <c r="C1838" s="195"/>
      <c r="D1838" s="179"/>
      <c r="E1838" s="172"/>
      <c r="F1838" s="172"/>
      <c r="G1838" s="172"/>
    </row>
    <row r="1839" ht="18.75" customHeight="1">
      <c r="A1839" s="170"/>
      <c r="B1839" s="171"/>
      <c r="C1839" s="195"/>
      <c r="D1839" s="179"/>
      <c r="E1839" s="172"/>
      <c r="F1839" s="172"/>
      <c r="G1839" s="172"/>
    </row>
    <row r="1840" ht="18.75" customHeight="1">
      <c r="A1840" s="170"/>
      <c r="B1840" s="171"/>
      <c r="C1840" s="195"/>
      <c r="D1840" s="179"/>
      <c r="E1840" s="172"/>
      <c r="F1840" s="172"/>
      <c r="G1840" s="172"/>
    </row>
    <row r="1841" ht="18.75" customHeight="1">
      <c r="A1841" s="170"/>
      <c r="B1841" s="171"/>
      <c r="C1841" s="195"/>
      <c r="D1841" s="179"/>
      <c r="E1841" s="172"/>
      <c r="F1841" s="172"/>
      <c r="G1841" s="172"/>
    </row>
    <row r="1842" ht="18.75" customHeight="1">
      <c r="A1842" s="170"/>
      <c r="B1842" s="171"/>
      <c r="C1842" s="195"/>
      <c r="D1842" s="179"/>
      <c r="E1842" s="172"/>
      <c r="F1842" s="172"/>
      <c r="G1842" s="172"/>
    </row>
    <row r="1843" ht="18.75" customHeight="1">
      <c r="A1843" s="170"/>
      <c r="B1843" s="171"/>
      <c r="C1843" s="195"/>
      <c r="D1843" s="179"/>
      <c r="E1843" s="172"/>
      <c r="F1843" s="172"/>
      <c r="G1843" s="172"/>
    </row>
    <row r="1844" ht="18.75" customHeight="1">
      <c r="A1844" s="170"/>
      <c r="B1844" s="171"/>
      <c r="C1844" s="195"/>
      <c r="D1844" s="179"/>
      <c r="E1844" s="172"/>
      <c r="F1844" s="172"/>
      <c r="G1844" s="172"/>
    </row>
    <row r="1845" ht="18.75" customHeight="1">
      <c r="A1845" s="170"/>
      <c r="B1845" s="171"/>
      <c r="C1845" s="195"/>
      <c r="D1845" s="179"/>
      <c r="E1845" s="172"/>
      <c r="F1845" s="172"/>
      <c r="G1845" s="172"/>
    </row>
    <row r="1846" ht="18.75" customHeight="1">
      <c r="A1846" s="170"/>
      <c r="B1846" s="171"/>
      <c r="C1846" s="195"/>
      <c r="D1846" s="179"/>
      <c r="E1846" s="172"/>
      <c r="F1846" s="172"/>
      <c r="G1846" s="172"/>
    </row>
    <row r="1847" ht="18.75" customHeight="1">
      <c r="A1847" s="170"/>
      <c r="B1847" s="171"/>
      <c r="C1847" s="195"/>
      <c r="D1847" s="179"/>
      <c r="E1847" s="172"/>
      <c r="F1847" s="172"/>
      <c r="G1847" s="172"/>
    </row>
    <row r="1848" ht="18.75" customHeight="1">
      <c r="A1848" s="170"/>
      <c r="B1848" s="171"/>
      <c r="C1848" s="195"/>
      <c r="D1848" s="179"/>
      <c r="E1848" s="172"/>
      <c r="F1848" s="172"/>
      <c r="G1848" s="172"/>
    </row>
    <row r="1849" ht="18.75" customHeight="1">
      <c r="A1849" s="170"/>
      <c r="B1849" s="171"/>
      <c r="C1849" s="195"/>
      <c r="D1849" s="179"/>
      <c r="E1849" s="172"/>
      <c r="F1849" s="172"/>
      <c r="G1849" s="172"/>
    </row>
    <row r="1850" ht="18.75" customHeight="1">
      <c r="A1850" s="170"/>
      <c r="B1850" s="171"/>
      <c r="C1850" s="195"/>
      <c r="D1850" s="179"/>
      <c r="E1850" s="172"/>
      <c r="F1850" s="172"/>
      <c r="G1850" s="172"/>
    </row>
    <row r="1851" ht="18.75" customHeight="1">
      <c r="A1851" s="170"/>
      <c r="B1851" s="171"/>
      <c r="C1851" s="195"/>
      <c r="D1851" s="179"/>
      <c r="E1851" s="172"/>
      <c r="F1851" s="172"/>
      <c r="G1851" s="172"/>
    </row>
    <row r="1852" ht="18.75" customHeight="1">
      <c r="A1852" s="170"/>
      <c r="B1852" s="171"/>
      <c r="C1852" s="195"/>
      <c r="D1852" s="179"/>
      <c r="E1852" s="172"/>
      <c r="F1852" s="172"/>
      <c r="G1852" s="172"/>
    </row>
    <row r="1853" ht="18.75" customHeight="1">
      <c r="A1853" s="170"/>
      <c r="B1853" s="171"/>
      <c r="C1853" s="195"/>
      <c r="D1853" s="179"/>
      <c r="E1853" s="172"/>
      <c r="F1853" s="172"/>
      <c r="G1853" s="172"/>
    </row>
    <row r="1854" ht="18.75" customHeight="1">
      <c r="A1854" s="170"/>
      <c r="B1854" s="171"/>
      <c r="C1854" s="195"/>
      <c r="D1854" s="179"/>
      <c r="E1854" s="172"/>
      <c r="F1854" s="172"/>
      <c r="G1854" s="172"/>
    </row>
    <row r="1855" ht="18.75" customHeight="1">
      <c r="A1855" s="170"/>
      <c r="B1855" s="171"/>
      <c r="C1855" s="195"/>
      <c r="D1855" s="179"/>
      <c r="E1855" s="172"/>
      <c r="F1855" s="172"/>
      <c r="G1855" s="172"/>
    </row>
    <row r="1856" ht="18.75" customHeight="1">
      <c r="A1856" s="170"/>
      <c r="B1856" s="171"/>
      <c r="C1856" s="195"/>
      <c r="D1856" s="179"/>
      <c r="E1856" s="172"/>
      <c r="F1856" s="172"/>
      <c r="G1856" s="172"/>
    </row>
    <row r="1857" ht="18.75" customHeight="1">
      <c r="A1857" s="170"/>
      <c r="B1857" s="171"/>
      <c r="C1857" s="195"/>
      <c r="D1857" s="179"/>
      <c r="E1857" s="172"/>
      <c r="F1857" s="172"/>
      <c r="G1857" s="172"/>
    </row>
    <row r="1858" ht="18.75" customHeight="1">
      <c r="A1858" s="170"/>
      <c r="B1858" s="171"/>
      <c r="C1858" s="195"/>
      <c r="D1858" s="179"/>
      <c r="E1858" s="172"/>
      <c r="F1858" s="172"/>
      <c r="G1858" s="172"/>
    </row>
    <row r="1859" ht="18.75" customHeight="1">
      <c r="A1859" s="170"/>
      <c r="B1859" s="171"/>
      <c r="C1859" s="195"/>
      <c r="D1859" s="179"/>
      <c r="E1859" s="172"/>
      <c r="F1859" s="172"/>
      <c r="G1859" s="172"/>
    </row>
    <row r="1860" ht="18.75" customHeight="1">
      <c r="A1860" s="170"/>
      <c r="B1860" s="171"/>
      <c r="C1860" s="195"/>
      <c r="D1860" s="179"/>
      <c r="E1860" s="172"/>
      <c r="F1860" s="172"/>
      <c r="G1860" s="172"/>
    </row>
    <row r="1861" ht="18.75" customHeight="1">
      <c r="A1861" s="170"/>
      <c r="B1861" s="171"/>
      <c r="C1861" s="195"/>
      <c r="D1861" s="179"/>
      <c r="E1861" s="172"/>
      <c r="F1861" s="172"/>
      <c r="G1861" s="172"/>
    </row>
    <row r="1862" ht="18.75" customHeight="1">
      <c r="A1862" s="170"/>
      <c r="B1862" s="171"/>
      <c r="C1862" s="195"/>
      <c r="D1862" s="179"/>
      <c r="E1862" s="172"/>
      <c r="F1862" s="172"/>
      <c r="G1862" s="172"/>
    </row>
    <row r="1863" ht="18.75" customHeight="1">
      <c r="A1863" s="170"/>
      <c r="B1863" s="171"/>
      <c r="C1863" s="195"/>
      <c r="D1863" s="179"/>
      <c r="E1863" s="172"/>
      <c r="F1863" s="172"/>
      <c r="G1863" s="172"/>
    </row>
    <row r="1864" ht="18.75" customHeight="1">
      <c r="A1864" s="170"/>
      <c r="B1864" s="171"/>
      <c r="C1864" s="195"/>
      <c r="D1864" s="179"/>
      <c r="E1864" s="172"/>
      <c r="F1864" s="172"/>
      <c r="G1864" s="172"/>
    </row>
    <row r="1865" ht="18.75" customHeight="1">
      <c r="A1865" s="170"/>
      <c r="B1865" s="171"/>
      <c r="C1865" s="195"/>
      <c r="D1865" s="179"/>
      <c r="E1865" s="172"/>
      <c r="F1865" s="172"/>
      <c r="G1865" s="172"/>
    </row>
    <row r="1866" ht="18.75" customHeight="1">
      <c r="A1866" s="170"/>
      <c r="B1866" s="171"/>
      <c r="C1866" s="195"/>
      <c r="D1866" s="179"/>
      <c r="E1866" s="172"/>
      <c r="F1866" s="172"/>
      <c r="G1866" s="172"/>
    </row>
    <row r="1867" ht="18.75" customHeight="1">
      <c r="A1867" s="170"/>
      <c r="B1867" s="171"/>
      <c r="C1867" s="195"/>
      <c r="D1867" s="179"/>
      <c r="E1867" s="172"/>
      <c r="F1867" s="172"/>
      <c r="G1867" s="172"/>
    </row>
    <row r="1868" ht="18.75" customHeight="1">
      <c r="A1868" s="170"/>
      <c r="B1868" s="171"/>
      <c r="C1868" s="195"/>
      <c r="D1868" s="179"/>
      <c r="E1868" s="172"/>
      <c r="F1868" s="172"/>
      <c r="G1868" s="172"/>
    </row>
    <row r="1869" ht="18.75" customHeight="1">
      <c r="A1869" s="170"/>
      <c r="B1869" s="171"/>
      <c r="C1869" s="195"/>
      <c r="D1869" s="179"/>
      <c r="E1869" s="172"/>
      <c r="F1869" s="172"/>
      <c r="G1869" s="172"/>
    </row>
    <row r="1870" ht="18.75" customHeight="1">
      <c r="A1870" s="170"/>
      <c r="B1870" s="171"/>
      <c r="C1870" s="195"/>
      <c r="D1870" s="179"/>
      <c r="E1870" s="172"/>
      <c r="F1870" s="172"/>
      <c r="G1870" s="172"/>
    </row>
    <row r="1871" ht="18.75" customHeight="1">
      <c r="A1871" s="170"/>
      <c r="B1871" s="171"/>
      <c r="C1871" s="195"/>
      <c r="D1871" s="179"/>
      <c r="E1871" s="172"/>
      <c r="F1871" s="172"/>
      <c r="G1871" s="172"/>
    </row>
    <row r="1872" ht="18.75" customHeight="1">
      <c r="A1872" s="170"/>
      <c r="B1872" s="171"/>
      <c r="C1872" s="195"/>
      <c r="D1872" s="179"/>
      <c r="E1872" s="172"/>
      <c r="F1872" s="172"/>
      <c r="G1872" s="172"/>
    </row>
    <row r="1873" ht="18.75" customHeight="1">
      <c r="A1873" s="170"/>
      <c r="B1873" s="171"/>
      <c r="C1873" s="195"/>
      <c r="D1873" s="179"/>
      <c r="E1873" s="172"/>
      <c r="F1873" s="172"/>
      <c r="G1873" s="172"/>
    </row>
    <row r="1874" ht="18.75" customHeight="1">
      <c r="A1874" s="170"/>
      <c r="B1874" s="171"/>
      <c r="C1874" s="195"/>
      <c r="D1874" s="179"/>
      <c r="E1874" s="172"/>
      <c r="F1874" s="172"/>
      <c r="G1874" s="172"/>
    </row>
    <row r="1875" ht="18.75" customHeight="1">
      <c r="A1875" s="170"/>
      <c r="B1875" s="171"/>
      <c r="C1875" s="195"/>
      <c r="D1875" s="179"/>
      <c r="E1875" s="172"/>
      <c r="F1875" s="172"/>
      <c r="G1875" s="172"/>
    </row>
    <row r="1876" ht="18.75" customHeight="1">
      <c r="A1876" s="170"/>
      <c r="B1876" s="171"/>
      <c r="C1876" s="195"/>
      <c r="D1876" s="179"/>
      <c r="E1876" s="172"/>
      <c r="F1876" s="172"/>
      <c r="G1876" s="172"/>
    </row>
    <row r="1877" ht="18.75" customHeight="1">
      <c r="A1877" s="170"/>
      <c r="B1877" s="171"/>
      <c r="C1877" s="195"/>
      <c r="D1877" s="179"/>
      <c r="E1877" s="172"/>
      <c r="F1877" s="172"/>
      <c r="G1877" s="172"/>
    </row>
    <row r="1878" ht="18.75" customHeight="1">
      <c r="A1878" s="170"/>
      <c r="B1878" s="171"/>
      <c r="C1878" s="195"/>
      <c r="D1878" s="179"/>
      <c r="E1878" s="172"/>
      <c r="F1878" s="172"/>
      <c r="G1878" s="172"/>
    </row>
    <row r="1879" ht="18.75" customHeight="1">
      <c r="A1879" s="170"/>
      <c r="B1879" s="171"/>
      <c r="C1879" s="195"/>
      <c r="D1879" s="179"/>
      <c r="E1879" s="172"/>
      <c r="F1879" s="172"/>
      <c r="G1879" s="172"/>
    </row>
    <row r="1880" ht="18.75" customHeight="1">
      <c r="A1880" s="170"/>
      <c r="B1880" s="171"/>
      <c r="C1880" s="195"/>
      <c r="D1880" s="179"/>
      <c r="E1880" s="172"/>
      <c r="F1880" s="172"/>
      <c r="G1880" s="172"/>
    </row>
    <row r="1881" ht="18.75" customHeight="1">
      <c r="A1881" s="170"/>
      <c r="B1881" s="171"/>
      <c r="C1881" s="195"/>
      <c r="D1881" s="179"/>
      <c r="E1881" s="172"/>
      <c r="F1881" s="172"/>
      <c r="G1881" s="172"/>
    </row>
    <row r="1882" ht="18.75" customHeight="1">
      <c r="A1882" s="170"/>
      <c r="B1882" s="171"/>
      <c r="C1882" s="195"/>
      <c r="D1882" s="179"/>
      <c r="E1882" s="172"/>
      <c r="F1882" s="172"/>
      <c r="G1882" s="172"/>
    </row>
    <row r="1883" ht="18.75" customHeight="1">
      <c r="A1883" s="170"/>
      <c r="B1883" s="171"/>
      <c r="C1883" s="195"/>
      <c r="D1883" s="179"/>
      <c r="E1883" s="172"/>
      <c r="F1883" s="172"/>
      <c r="G1883" s="172"/>
    </row>
    <row r="1884" ht="18.75" customHeight="1">
      <c r="A1884" s="170"/>
      <c r="B1884" s="171"/>
      <c r="C1884" s="195"/>
      <c r="D1884" s="179"/>
      <c r="E1884" s="172"/>
      <c r="F1884" s="172"/>
      <c r="G1884" s="172"/>
    </row>
    <row r="1885" ht="18.75" customHeight="1">
      <c r="A1885" s="170"/>
      <c r="B1885" s="171"/>
      <c r="C1885" s="195"/>
      <c r="D1885" s="179"/>
      <c r="E1885" s="172"/>
      <c r="F1885" s="172"/>
      <c r="G1885" s="172"/>
    </row>
    <row r="1886" ht="18.75" customHeight="1">
      <c r="A1886" s="170"/>
      <c r="B1886" s="171"/>
      <c r="C1886" s="195"/>
      <c r="D1886" s="179"/>
      <c r="E1886" s="172"/>
      <c r="F1886" s="172"/>
      <c r="G1886" s="172"/>
    </row>
    <row r="1887" ht="18.75" customHeight="1">
      <c r="A1887" s="170"/>
      <c r="B1887" s="171"/>
      <c r="C1887" s="195"/>
      <c r="D1887" s="179"/>
      <c r="E1887" s="172"/>
      <c r="F1887" s="172"/>
      <c r="G1887" s="172"/>
    </row>
    <row r="1888" ht="18.75" customHeight="1">
      <c r="A1888" s="170"/>
      <c r="B1888" s="171"/>
      <c r="C1888" s="195"/>
      <c r="D1888" s="179"/>
      <c r="E1888" s="172"/>
      <c r="F1888" s="172"/>
      <c r="G1888" s="172"/>
    </row>
    <row r="1889" ht="18.75" customHeight="1">
      <c r="A1889" s="170"/>
      <c r="B1889" s="171"/>
      <c r="C1889" s="195"/>
      <c r="D1889" s="179"/>
      <c r="E1889" s="172"/>
      <c r="F1889" s="172"/>
      <c r="G1889" s="172"/>
    </row>
    <row r="1890" ht="18.75" customHeight="1">
      <c r="A1890" s="170"/>
      <c r="B1890" s="171"/>
      <c r="C1890" s="195"/>
      <c r="D1890" s="179"/>
      <c r="E1890" s="172"/>
      <c r="F1890" s="172"/>
      <c r="G1890" s="172"/>
    </row>
    <row r="1891" ht="18.75" customHeight="1">
      <c r="A1891" s="170"/>
      <c r="B1891" s="171"/>
      <c r="C1891" s="195"/>
      <c r="D1891" s="179"/>
      <c r="E1891" s="172"/>
      <c r="F1891" s="172"/>
      <c r="G1891" s="172"/>
    </row>
    <row r="1892" ht="18.75" customHeight="1">
      <c r="A1892" s="170"/>
      <c r="B1892" s="171"/>
      <c r="C1892" s="195"/>
      <c r="D1892" s="179"/>
      <c r="E1892" s="172"/>
      <c r="F1892" s="172"/>
      <c r="G1892" s="172"/>
    </row>
    <row r="1893" ht="18.75" customHeight="1">
      <c r="A1893" s="170"/>
      <c r="B1893" s="171"/>
      <c r="C1893" s="195"/>
      <c r="D1893" s="179"/>
      <c r="E1893" s="172"/>
      <c r="F1893" s="172"/>
      <c r="G1893" s="172"/>
    </row>
    <row r="1894" ht="18.75" customHeight="1">
      <c r="A1894" s="170"/>
      <c r="B1894" s="171"/>
      <c r="C1894" s="195"/>
      <c r="D1894" s="179"/>
      <c r="E1894" s="172"/>
      <c r="F1894" s="172"/>
      <c r="G1894" s="172"/>
    </row>
    <row r="1895" ht="18.75" customHeight="1">
      <c r="A1895" s="170"/>
      <c r="B1895" s="171"/>
      <c r="C1895" s="195"/>
      <c r="D1895" s="179"/>
      <c r="E1895" s="172"/>
      <c r="F1895" s="172"/>
      <c r="G1895" s="172"/>
    </row>
    <row r="1896" ht="18.75" customHeight="1">
      <c r="A1896" s="170"/>
      <c r="B1896" s="171"/>
      <c r="C1896" s="195"/>
      <c r="D1896" s="179"/>
      <c r="E1896" s="172"/>
      <c r="F1896" s="172"/>
      <c r="G1896" s="172"/>
    </row>
    <row r="1897" ht="18.75" customHeight="1">
      <c r="A1897" s="170"/>
      <c r="B1897" s="171"/>
      <c r="C1897" s="195"/>
      <c r="D1897" s="179"/>
      <c r="E1897" s="172"/>
      <c r="F1897" s="172"/>
      <c r="G1897" s="172"/>
    </row>
    <row r="1898" ht="18.75" customHeight="1">
      <c r="A1898" s="170"/>
      <c r="B1898" s="171"/>
      <c r="C1898" s="195"/>
      <c r="D1898" s="179"/>
      <c r="E1898" s="172"/>
      <c r="F1898" s="172"/>
      <c r="G1898" s="172"/>
    </row>
    <row r="1899" ht="18.75" customHeight="1">
      <c r="A1899" s="176"/>
      <c r="B1899" s="177"/>
      <c r="C1899" s="195"/>
      <c r="D1899" s="179"/>
      <c r="E1899" s="180"/>
      <c r="F1899" s="180"/>
      <c r="G1899" s="180"/>
    </row>
  </sheetData>
  <mergeCells count="2">
    <mergeCell ref="E2:G2"/>
    <mergeCell ref="E9:G9"/>
  </mergeCells>
  <dataValidations>
    <dataValidation type="custom" allowBlank="1" showDropDown="1" showInputMessage="1" showErrorMessage="1" prompt="Duplicate Modifier Group name. Please use a unique name for Modifier Groups" sqref="B12">
      <formula1>COUNTIF($B$1:B716, INDIRECT(ADDRESS(ROW(),COLUMN(),)))=1</formula1>
    </dataValidation>
    <dataValidation type="custom" allowBlank="1" showDropDown="1" showInputMessage="1" showErrorMessage="1" prompt="Duplicate Modifier Group name. Please use a unique name for Modifier Groups" sqref="C680:C681">
      <formula1>COUNTIF($B$1:C2757, INDIRECT(ADDRESS(ROW(),COLUMN(),)))=1</formula1>
    </dataValidation>
    <dataValidation type="custom" allowBlank="1" showDropDown="1" showInputMessage="1" showErrorMessage="1" prompt="Duplicate Modifier Group name. Please use a unique name for Modifier Groups" sqref="B1699 B1800">
      <formula1>COUNTIF($B$1:B2659, INDIRECT(ADDRESS(ROW(),COLUMN(),)))=1</formula1>
    </dataValidation>
    <dataValidation type="custom" allowBlank="1" showDropDown="1" showInputMessage="1" showErrorMessage="1" prompt="Duplicate Modifier Group name. Please use a unique name for Modifier Groups" sqref="B113 B214">
      <formula1>COUNTIF($B$1:B2000, INDIRECT(ADDRESS(ROW(),COLUMN(),)))=1</formula1>
    </dataValidation>
    <dataValidation type="custom" allowBlank="1" showDropDown="1" showInputMessage="1" showErrorMessage="1" prompt="Duplicate Modifier Group name. Please use a unique name for Modifier Groups" sqref="B479">
      <formula1>COUNTIF($B$1:B2618, INDIRECT(ADDRESS(ROW(),COLUMN(),)))=1</formula1>
    </dataValidation>
    <dataValidation type="list" allowBlank="1" showInputMessage="1" showErrorMessage="1" prompt="Select Modifier Group behavior." sqref="E12 E113 E214 E267 E320 E373 E426 E479 E581 E683 E785 E887 E989 E1091 E1193 E1295 E1396 E1497 E1598 E1699 E1800">
      <formula1>"Required,Optional,Optional Force Show"</formula1>
    </dataValidation>
    <dataValidation type="custom" allowBlank="1" showDropDown="1" showInputMessage="1" showErrorMessage="1" prompt="Duplicate Modifier Group name. Please use a unique name for Modifier Groups" sqref="B785">
      <formula1>COUNTIF($B$1:B1750, INDIRECT(ADDRESS(ROW(),COLUMN(),)))=1</formula1>
    </dataValidation>
    <dataValidation type="custom" allowBlank="1" showDropDown="1" showInputMessage="1" showErrorMessage="1" prompt="Duplicate Modifier Group name. Please use a unique name for Modifier Groups" sqref="B1091">
      <formula1>COUNTIF($B$1:B2164, INDIRECT(ADDRESS(ROW(),COLUMN(),)))=1</formula1>
    </dataValidation>
    <dataValidation type="custom" allowBlank="1" showDropDown="1" showInputMessage="1" showErrorMessage="1" prompt="Duplicate Modifier Group name. Please use a unique name for Modifier Groups" sqref="B887">
      <formula1>COUNTIF($B$1:B1962, INDIRECT(ADDRESS(ROW(),COLUMN(),)))=1</formula1>
    </dataValidation>
    <dataValidation type="custom" allowBlank="1" showDropDown="1" showInputMessage="1" showErrorMessage="1" prompt="Duplicate Modifier Group name. Please use a unique name for Modifier Groups" sqref="B373">
      <formula1>COUNTIF($B$1:B2410, INDIRECT(ADDRESS(ROW(),COLUMN(),)))=1</formula1>
    </dataValidation>
    <dataValidation type="custom" allowBlank="1" showDropDown="1" showInputMessage="1" showErrorMessage="1" prompt="Duplicate Modifier Group name. Please use a unique name for Modifier Groups" sqref="B320">
      <formula1>COUNTIF($B$1:B2309, INDIRECT(ADDRESS(ROW(),COLUMN(),)))=1</formula1>
    </dataValidation>
    <dataValidation type="list" allowBlank="1" showInputMessage="1" prompt="Choose the maximum number of modifiers a server/cashier can select in this group." sqref="F12 F113 F214 F267 F320 F373 F426 F479 F581 F683 F785 F887 F989 F1091 F1193 F1295 F1396 F1497 F1598 F1699 F1800">
      <formula1>"1,2,3,4,5,6,7,8,9,10,11,12,13,14,15,No Min."</formula1>
    </dataValidation>
    <dataValidation type="decimal" allowBlank="1" showDropDown="1" showInputMessage="1" showErrorMessage="1" prompt="Please enter a number." sqref="D477:D488 D490:D504 D506:D520 D522:D536 D538:D552 D554:D568 D570:D579 D581:D595 D597:D611 D613:D627 D651:D671 D673:D694 D696:D1899">
      <formula1>-1.0E7</formula1>
      <formula2>1000000.0</formula2>
    </dataValidation>
    <dataValidation type="custom" allowBlank="1" showDropDown="1" showInputMessage="1" showErrorMessage="1" prompt="Duplicate Modifier Group name. Please use a unique name for Modifier Groups" sqref="B683">
      <formula1>COUNTIF($B$1:B1649, INDIRECT(ADDRESS(ROW(),COLUMN(),)))=1</formula1>
    </dataValidation>
    <dataValidation type="list" allowBlank="1" showInputMessage="1" prompt="Choose the maximum number of modifiers a server/cashier can select in this group." sqref="G12 G113 G214 G267 G320 G373 G426 G479 G581 G683 G785 G887 G989 G1091 G1193 G1295 G1396 G1497 G1598 G1699 G1800">
      <formula1>"1,2,3,4,5,6,7,8,9,10,11,12,13,14,15,No Max."</formula1>
    </dataValidation>
    <dataValidation type="custom" allowBlank="1" showDropDown="1" showInputMessage="1" showErrorMessage="1" prompt="This section is left blank intentionally." sqref="B13:B111 E13:G111 B114:B212 E114:G212 B215:B265 E215:G265 B268:B318 E268:G318 B321:B371 E321:G371 B374:B424 E374:G424 B427:B478 E427:G478 B480:B579 E480:G579 B582:B682 E582:G682 B684:B784 E684:G784 B786:B886 E786:G886 B888:B988 E888:G988 B990:B1090 E990:G1090 B1092:B1192 E1092:G1192 B1194:B1294 E1194:G1294 B1296:B1395 E1296:G1395 B1397:B1496 E1397:G1496 B1498:B1597 E1498:G1597 B1599:B1698 E1599:G1698 B1700:B1799 E1700:G1799 B1801:B1899 E1801:G1899">
      <formula1>ISBLANK</formula1>
    </dataValidation>
    <dataValidation type="custom" allowBlank="1" showDropDown="1" showInputMessage="1" showErrorMessage="1" prompt="Duplicate Modifier Group name. Please use a unique name for Modifier Groups" sqref="B267">
      <formula1>COUNTIF($B$1:B2202, INDIRECT(ADDRESS(ROW(),COLUMN(),)))=1</formula1>
    </dataValidation>
    <dataValidation type="custom" allowBlank="1" showDropDown="1" showInputMessage="1" showErrorMessage="1" prompt="Duplicate Modifier Group name. Please use a unique name for Modifier Groups" sqref="B581:C581 C582:C679">
      <formula1>COUNTIF($B$1:B2659, INDIRECT(ADDRESS(ROW(),COLUMN(),)))=1</formula1>
    </dataValidation>
    <dataValidation type="custom" allowBlank="1" showDropDown="1" showInputMessage="1" showErrorMessage="1" prompt="Duplicate Modifier Group name. Please use a unique name for Modifier Groups" sqref="B426">
      <formula1>COUNTIF($B$1:B2517, INDIRECT(ADDRESS(ROW(),COLUMN(),)))=1</formula1>
    </dataValidation>
    <dataValidation type="custom" allowBlank="1" showDropDown="1" showInputMessage="1" showErrorMessage="1" prompt="Duplicate Modifier Group name. Please use a unique name for Modifier Groups" sqref="B1193">
      <formula1>COUNTIF($B$1:B2265, INDIRECT(ADDRESS(ROW(),COLUMN(),)))=1</formula1>
    </dataValidation>
    <dataValidation type="custom" allowBlank="1" showDropDown="1" showInputMessage="1" showErrorMessage="1" prompt="Duplicate Modifier Group name. Please use a unique name for Modifier Groups" sqref="B989">
      <formula1>COUNTIF($B$1:B2063, INDIRECT(ADDRESS(ROW(),COLUMN(),)))=1</formula1>
    </dataValidation>
    <dataValidation type="custom" allowBlank="1" showDropDown="1" showInputMessage="1" showErrorMessage="1" prompt="Duplicate Modifier Group name. Please use a unique name for Modifier Groups" sqref="B1295 B1396 B1497 B1598">
      <formula1>COUNTIF($B$1:B2366, INDIRECT(ADDRESS(ROW(),COLUMN(),)))=1</formula1>
    </dataValidation>
  </dataValidation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461C9"/>
  </sheetPr>
  <sheetViews>
    <sheetView showGridLines="0" workbookViewId="0"/>
  </sheetViews>
  <sheetFormatPr customHeight="1" defaultColWidth="14.43" defaultRowHeight="15.0"/>
  <cols>
    <col customWidth="1" min="1" max="1" width="1.71"/>
    <col customWidth="1" min="2" max="2" width="37.0"/>
    <col customWidth="1" min="3" max="3" width="35.86"/>
    <col customWidth="1" min="4" max="4" width="24.14"/>
    <col customWidth="1" min="5" max="5" width="32.14"/>
    <col customWidth="1" min="6" max="6" width="28.29"/>
    <col customWidth="1" min="7" max="7" width="34.86"/>
  </cols>
  <sheetData>
    <row r="1" ht="35.25" customHeight="1">
      <c r="A1" s="196" t="s">
        <v>154</v>
      </c>
      <c r="B1" s="197"/>
      <c r="C1" s="197"/>
      <c r="D1" s="197"/>
      <c r="E1" s="197"/>
      <c r="F1" s="197"/>
      <c r="G1" s="197"/>
    </row>
    <row r="2" ht="30.75" customHeight="1">
      <c r="A2" s="94"/>
      <c r="B2" s="95"/>
      <c r="C2" s="95"/>
      <c r="D2" s="95"/>
      <c r="E2" s="96"/>
    </row>
    <row r="3" ht="30.75" customHeight="1">
      <c r="A3" s="94"/>
      <c r="B3" s="156"/>
      <c r="C3" s="95"/>
      <c r="D3" s="95"/>
      <c r="E3" s="98"/>
      <c r="F3" s="98"/>
      <c r="G3" s="98"/>
    </row>
    <row r="4" ht="30.75" customHeight="1">
      <c r="A4" s="94"/>
      <c r="B4" s="156"/>
      <c r="C4" s="95"/>
      <c r="D4" s="95"/>
      <c r="E4" s="98"/>
      <c r="F4" s="100"/>
      <c r="G4" s="98"/>
    </row>
    <row r="5" ht="30.75" customHeight="1">
      <c r="A5" s="94"/>
      <c r="B5" s="156"/>
      <c r="C5" s="95"/>
      <c r="D5" s="95"/>
      <c r="E5" s="98"/>
      <c r="F5" s="100"/>
      <c r="G5" s="98"/>
    </row>
    <row r="6" ht="30.75" customHeight="1">
      <c r="A6" s="94"/>
      <c r="B6" s="156"/>
      <c r="C6" s="95"/>
      <c r="D6" s="95"/>
      <c r="E6" s="98"/>
      <c r="F6" s="100"/>
      <c r="G6" s="98"/>
    </row>
    <row r="7" ht="30.75" customHeight="1">
      <c r="A7" s="94"/>
      <c r="B7" s="156"/>
      <c r="C7" s="95"/>
      <c r="D7" s="95"/>
      <c r="E7" s="98"/>
      <c r="F7" s="101"/>
      <c r="G7" s="98"/>
    </row>
    <row r="8" ht="30.75" customHeight="1">
      <c r="A8" s="94"/>
      <c r="B8" s="156"/>
      <c r="C8" s="95"/>
      <c r="D8" s="95"/>
      <c r="E8" s="98"/>
      <c r="F8" s="101"/>
      <c r="G8" s="98"/>
    </row>
    <row r="9" ht="30.75" customHeight="1">
      <c r="A9" s="94"/>
      <c r="B9" s="157"/>
      <c r="C9" s="95"/>
      <c r="D9" s="95"/>
      <c r="E9" s="102"/>
    </row>
    <row r="10" ht="30.75" customHeight="1">
      <c r="A10" s="94"/>
      <c r="B10" s="95"/>
      <c r="C10" s="95"/>
      <c r="D10" s="95"/>
      <c r="E10" s="98"/>
      <c r="F10" s="101"/>
      <c r="G10" s="98"/>
    </row>
    <row r="11" ht="16.5" customHeight="1">
      <c r="A11" s="198" t="s">
        <v>58</v>
      </c>
      <c r="B11" s="199"/>
      <c r="C11" s="200" t="s">
        <v>59</v>
      </c>
      <c r="D11" s="201" t="s">
        <v>155</v>
      </c>
      <c r="E11" s="201" t="s">
        <v>61</v>
      </c>
      <c r="F11" s="201" t="s">
        <v>156</v>
      </c>
      <c r="G11" s="201" t="s">
        <v>157</v>
      </c>
    </row>
    <row r="12" ht="16.5" customHeight="1">
      <c r="A12" s="111"/>
      <c r="B12" s="112" t="str">
        <f>'Liquor Mods'!A15</f>
        <v>Mixers</v>
      </c>
      <c r="C12" s="113" t="str">
        <f>'Liquor Mods'!A16</f>
        <v>Coke (Example)</v>
      </c>
      <c r="D12" s="158">
        <f>'Liquor Mods'!B16</f>
        <v>0</v>
      </c>
      <c r="E12" s="115" t="s">
        <v>83</v>
      </c>
      <c r="F12" s="116"/>
      <c r="G12" s="116"/>
    </row>
    <row r="13" ht="16.5" customHeight="1">
      <c r="A13" s="118"/>
      <c r="B13" s="119"/>
      <c r="C13" s="113" t="str">
        <f>'Liquor Mods'!A17</f>
        <v>Diet Coke (Example)</v>
      </c>
      <c r="D13" s="158">
        <f>'Liquor Mods'!B17</f>
        <v>0</v>
      </c>
      <c r="E13" s="120"/>
      <c r="F13" s="120"/>
      <c r="G13" s="120"/>
    </row>
    <row r="14" ht="16.5" customHeight="1">
      <c r="A14" s="118"/>
      <c r="B14" s="119"/>
      <c r="C14" s="113" t="str">
        <f>'Liquor Mods'!A18</f>
        <v>Soda Water (Example)</v>
      </c>
      <c r="D14" s="158">
        <f>'Liquor Mods'!B18</f>
        <v>0</v>
      </c>
      <c r="E14" s="120"/>
      <c r="F14" s="120"/>
      <c r="G14" s="120"/>
    </row>
    <row r="15" ht="16.5" customHeight="1">
      <c r="A15" s="118"/>
      <c r="B15" s="119"/>
      <c r="C15" s="113" t="str">
        <f>'Liquor Mods'!A19</f>
        <v>Water (Example)</v>
      </c>
      <c r="D15" s="158">
        <f>'Liquor Mods'!B19</f>
        <v>0</v>
      </c>
      <c r="E15" s="120"/>
      <c r="F15" s="120"/>
      <c r="G15" s="120"/>
    </row>
    <row r="16" ht="16.5" customHeight="1">
      <c r="A16" s="118"/>
      <c r="B16" s="119"/>
      <c r="C16" s="113" t="str">
        <f>'Liquor Mods'!A20</f>
        <v>Sprite (Example)</v>
      </c>
      <c r="D16" s="158">
        <f>'Liquor Mods'!B20</f>
        <v>0</v>
      </c>
      <c r="E16" s="120"/>
      <c r="F16" s="120"/>
      <c r="G16" s="120"/>
    </row>
    <row r="17" ht="16.5" customHeight="1">
      <c r="A17" s="118"/>
      <c r="B17" s="119"/>
      <c r="C17" s="113" t="str">
        <f>'Liquor Mods'!A21</f>
        <v>Red Bull (Example)</v>
      </c>
      <c r="D17" s="158">
        <f>'Liquor Mods'!B21</f>
        <v>3</v>
      </c>
      <c r="E17" s="120"/>
      <c r="F17" s="120"/>
      <c r="G17" s="120"/>
    </row>
    <row r="18" ht="16.5" customHeight="1">
      <c r="A18" s="118"/>
      <c r="B18" s="119"/>
      <c r="C18" s="113" t="str">
        <f>'Liquor Mods'!A22</f>
        <v/>
      </c>
      <c r="D18" s="158">
        <f>'Liquor Mods'!B22</f>
        <v>0</v>
      </c>
      <c r="E18" s="120"/>
      <c r="F18" s="120"/>
      <c r="G18" s="120"/>
    </row>
    <row r="19" ht="16.5" customHeight="1">
      <c r="A19" s="118"/>
      <c r="B19" s="119"/>
      <c r="C19" s="113" t="str">
        <f>'Liquor Mods'!A23</f>
        <v/>
      </c>
      <c r="D19" s="158">
        <f>'Liquor Mods'!B23</f>
        <v>0</v>
      </c>
      <c r="E19" s="120"/>
      <c r="F19" s="120"/>
      <c r="G19" s="120"/>
    </row>
    <row r="20" ht="16.5" customHeight="1">
      <c r="A20" s="118"/>
      <c r="B20" s="119"/>
      <c r="C20" s="113" t="str">
        <f>'Liquor Mods'!A24</f>
        <v/>
      </c>
      <c r="D20" s="158">
        <f>'Liquor Mods'!B24</f>
        <v>0</v>
      </c>
      <c r="E20" s="120"/>
      <c r="F20" s="120"/>
      <c r="G20" s="120"/>
    </row>
    <row r="21" ht="16.5" customHeight="1">
      <c r="A21" s="118"/>
      <c r="B21" s="119"/>
      <c r="C21" s="113" t="str">
        <f>'Liquor Mods'!A25</f>
        <v/>
      </c>
      <c r="D21" s="158">
        <f>'Liquor Mods'!B25</f>
        <v>0</v>
      </c>
      <c r="E21" s="120"/>
      <c r="F21" s="120"/>
      <c r="G21" s="120"/>
    </row>
    <row r="22" ht="16.5" customHeight="1">
      <c r="A22" s="118"/>
      <c r="B22" s="119"/>
      <c r="C22" s="113" t="str">
        <f>'Liquor Mods'!A26</f>
        <v/>
      </c>
      <c r="D22" s="158">
        <f>'Liquor Mods'!B26</f>
        <v>0</v>
      </c>
      <c r="E22" s="120"/>
      <c r="F22" s="120"/>
      <c r="G22" s="120"/>
    </row>
    <row r="23" ht="16.5" customHeight="1">
      <c r="A23" s="118"/>
      <c r="B23" s="119"/>
      <c r="C23" s="113" t="str">
        <f>'Liquor Mods'!A27</f>
        <v/>
      </c>
      <c r="D23" s="158">
        <f>'Liquor Mods'!B27</f>
        <v>0</v>
      </c>
      <c r="E23" s="120"/>
      <c r="F23" s="120"/>
      <c r="G23" s="120"/>
    </row>
    <row r="24" ht="16.5" customHeight="1">
      <c r="A24" s="118"/>
      <c r="B24" s="119"/>
      <c r="C24" s="113" t="str">
        <f>'Liquor Mods'!A28</f>
        <v/>
      </c>
      <c r="D24" s="158">
        <f>'Liquor Mods'!B28</f>
        <v>0</v>
      </c>
      <c r="E24" s="120"/>
      <c r="F24" s="120"/>
      <c r="G24" s="120"/>
    </row>
    <row r="25" ht="16.5" customHeight="1">
      <c r="A25" s="118"/>
      <c r="B25" s="119"/>
      <c r="C25" s="113" t="str">
        <f>'Liquor Mods'!A29</f>
        <v/>
      </c>
      <c r="D25" s="158">
        <f>'Liquor Mods'!B29</f>
        <v>0</v>
      </c>
      <c r="E25" s="120"/>
      <c r="F25" s="120"/>
      <c r="G25" s="120"/>
    </row>
    <row r="26" ht="16.5" customHeight="1">
      <c r="A26" s="118"/>
      <c r="B26" s="119"/>
      <c r="C26" s="113" t="str">
        <f>'Liquor Mods'!A30</f>
        <v/>
      </c>
      <c r="D26" s="158">
        <f>'Liquor Mods'!B30</f>
        <v>0</v>
      </c>
      <c r="E26" s="120"/>
      <c r="F26" s="120"/>
      <c r="G26" s="120"/>
    </row>
    <row r="27" ht="16.5" customHeight="1">
      <c r="A27" s="118"/>
      <c r="B27" s="119"/>
      <c r="C27" s="113" t="str">
        <f>'Liquor Mods'!A31</f>
        <v/>
      </c>
      <c r="D27" s="158">
        <f>'Liquor Mods'!B31</f>
        <v>0</v>
      </c>
      <c r="E27" s="120"/>
      <c r="F27" s="120"/>
      <c r="G27" s="120"/>
    </row>
    <row r="28" ht="16.5" customHeight="1">
      <c r="A28" s="118"/>
      <c r="B28" s="119"/>
      <c r="C28" s="113" t="str">
        <f>'Liquor Mods'!A32</f>
        <v/>
      </c>
      <c r="D28" s="158">
        <f>'Liquor Mods'!B32</f>
        <v>0</v>
      </c>
      <c r="E28" s="120"/>
      <c r="F28" s="120"/>
      <c r="G28" s="120"/>
    </row>
    <row r="29" ht="16.5" customHeight="1">
      <c r="A29" s="118"/>
      <c r="B29" s="119"/>
      <c r="C29" s="113" t="str">
        <f>'Liquor Mods'!A33</f>
        <v/>
      </c>
      <c r="D29" s="158">
        <f>'Liquor Mods'!B33</f>
        <v>0</v>
      </c>
      <c r="E29" s="120"/>
      <c r="F29" s="120"/>
      <c r="G29" s="120"/>
    </row>
    <row r="30" ht="16.5" customHeight="1">
      <c r="A30" s="118"/>
      <c r="B30" s="119"/>
      <c r="C30" s="113" t="str">
        <f>'Liquor Mods'!A34</f>
        <v/>
      </c>
      <c r="D30" s="158">
        <f>'Liquor Mods'!B34</f>
        <v>0</v>
      </c>
      <c r="E30" s="120"/>
      <c r="F30" s="120"/>
      <c r="G30" s="120"/>
    </row>
    <row r="31" ht="16.5" customHeight="1">
      <c r="A31" s="118"/>
      <c r="B31" s="119"/>
      <c r="C31" s="113" t="str">
        <f>'Liquor Mods'!A35</f>
        <v/>
      </c>
      <c r="D31" s="158">
        <f>'Liquor Mods'!B35</f>
        <v>0</v>
      </c>
      <c r="E31" s="120"/>
      <c r="F31" s="120"/>
      <c r="G31" s="120"/>
    </row>
    <row r="32" ht="16.5" customHeight="1">
      <c r="A32" s="118"/>
      <c r="B32" s="119"/>
      <c r="C32" s="113" t="str">
        <f>'Liquor Mods'!A36</f>
        <v/>
      </c>
      <c r="D32" s="158">
        <f>'Liquor Mods'!B36</f>
        <v>0</v>
      </c>
      <c r="E32" s="120"/>
      <c r="F32" s="120"/>
      <c r="G32" s="120"/>
    </row>
    <row r="33" ht="16.5" customHeight="1">
      <c r="A33" s="118"/>
      <c r="B33" s="119"/>
      <c r="C33" s="113" t="str">
        <f>'Liquor Mods'!A37</f>
        <v/>
      </c>
      <c r="D33" s="158">
        <f>'Liquor Mods'!B37</f>
        <v>0</v>
      </c>
      <c r="E33" s="120"/>
      <c r="F33" s="120"/>
      <c r="G33" s="120"/>
    </row>
    <row r="34" ht="16.5" customHeight="1">
      <c r="A34" s="118"/>
      <c r="B34" s="119"/>
      <c r="C34" s="113" t="str">
        <f>'Liquor Mods'!A38</f>
        <v/>
      </c>
      <c r="D34" s="158">
        <f>'Liquor Mods'!B38</f>
        <v>0</v>
      </c>
      <c r="E34" s="120"/>
      <c r="F34" s="120"/>
      <c r="G34" s="120"/>
    </row>
    <row r="35" ht="16.5" customHeight="1">
      <c r="A35" s="118"/>
      <c r="B35" s="119"/>
      <c r="C35" s="113" t="str">
        <f>'Liquor Mods'!A39</f>
        <v/>
      </c>
      <c r="D35" s="158">
        <f>'Liquor Mods'!B39</f>
        <v>0</v>
      </c>
      <c r="E35" s="120"/>
      <c r="F35" s="120"/>
      <c r="G35" s="120"/>
    </row>
    <row r="36" ht="16.5" customHeight="1">
      <c r="A36" s="118"/>
      <c r="B36" s="119"/>
      <c r="C36" s="113" t="str">
        <f>'Liquor Mods'!A40</f>
        <v/>
      </c>
      <c r="D36" s="158">
        <f>'Liquor Mods'!B40</f>
        <v>0</v>
      </c>
      <c r="E36" s="120"/>
      <c r="F36" s="120"/>
      <c r="G36" s="120"/>
    </row>
    <row r="37" ht="16.5" customHeight="1">
      <c r="A37" s="118"/>
      <c r="B37" s="119"/>
      <c r="C37" s="113" t="str">
        <f>'Liquor Mods'!A41</f>
        <v/>
      </c>
      <c r="D37" s="158">
        <f>'Liquor Mods'!B41</f>
        <v>0</v>
      </c>
      <c r="E37" s="120"/>
      <c r="F37" s="120"/>
      <c r="G37" s="120"/>
    </row>
    <row r="38" ht="16.5" customHeight="1">
      <c r="A38" s="118"/>
      <c r="B38" s="119"/>
      <c r="C38" s="113" t="str">
        <f>'Liquor Mods'!A42</f>
        <v/>
      </c>
      <c r="D38" s="158">
        <f>'Liquor Mods'!B42</f>
        <v>0</v>
      </c>
      <c r="E38" s="120"/>
      <c r="F38" s="120"/>
      <c r="G38" s="120"/>
    </row>
    <row r="39" ht="16.5" customHeight="1">
      <c r="A39" s="118"/>
      <c r="B39" s="119"/>
      <c r="C39" s="113" t="str">
        <f>'Liquor Mods'!A43</f>
        <v/>
      </c>
      <c r="D39" s="158">
        <f>'Liquor Mods'!B43</f>
        <v>0</v>
      </c>
      <c r="E39" s="120"/>
      <c r="F39" s="120"/>
      <c r="G39" s="120"/>
    </row>
    <row r="40" ht="16.5" customHeight="1">
      <c r="A40" s="118"/>
      <c r="B40" s="119"/>
      <c r="C40" s="113" t="str">
        <f>'Liquor Mods'!A44</f>
        <v/>
      </c>
      <c r="D40" s="158">
        <f>'Liquor Mods'!B44</f>
        <v>0</v>
      </c>
      <c r="E40" s="120"/>
      <c r="F40" s="120"/>
      <c r="G40" s="120"/>
    </row>
    <row r="41" ht="16.5" customHeight="1">
      <c r="A41" s="118"/>
      <c r="B41" s="119"/>
      <c r="C41" s="113" t="str">
        <f>'Liquor Mods'!A45</f>
        <v/>
      </c>
      <c r="D41" s="158">
        <f>'Liquor Mods'!B45</f>
        <v>0</v>
      </c>
      <c r="E41" s="120"/>
      <c r="F41" s="120"/>
      <c r="G41" s="120"/>
    </row>
    <row r="42" ht="16.5" customHeight="1">
      <c r="A42" s="118"/>
      <c r="B42" s="119"/>
      <c r="C42" s="113" t="str">
        <f>'Liquor Mods'!A46</f>
        <v/>
      </c>
      <c r="D42" s="158">
        <f>'Liquor Mods'!B46</f>
        <v>0</v>
      </c>
      <c r="E42" s="120"/>
      <c r="F42" s="120"/>
      <c r="G42" s="120"/>
    </row>
    <row r="43" ht="16.5" customHeight="1">
      <c r="A43" s="118"/>
      <c r="B43" s="119"/>
      <c r="C43" s="113" t="str">
        <f>'Liquor Mods'!A47</f>
        <v/>
      </c>
      <c r="D43" s="158">
        <f>'Liquor Mods'!B47</f>
        <v>0</v>
      </c>
      <c r="E43" s="120"/>
      <c r="F43" s="120"/>
      <c r="G43" s="120"/>
    </row>
    <row r="44" ht="16.5" customHeight="1">
      <c r="A44" s="118"/>
      <c r="B44" s="119"/>
      <c r="C44" s="113" t="str">
        <f>'Liquor Mods'!A48</f>
        <v/>
      </c>
      <c r="D44" s="158">
        <f>'Liquor Mods'!B48</f>
        <v>0</v>
      </c>
      <c r="E44" s="120"/>
      <c r="F44" s="120"/>
      <c r="G44" s="120"/>
    </row>
    <row r="45" ht="16.5" customHeight="1">
      <c r="A45" s="118"/>
      <c r="B45" s="119"/>
      <c r="C45" s="113" t="str">
        <f>'Liquor Mods'!A49</f>
        <v/>
      </c>
      <c r="D45" s="158">
        <f>'Liquor Mods'!B49</f>
        <v>0</v>
      </c>
      <c r="E45" s="120"/>
      <c r="F45" s="120"/>
      <c r="G45" s="120"/>
    </row>
    <row r="46" ht="16.5" customHeight="1">
      <c r="A46" s="118"/>
      <c r="B46" s="119"/>
      <c r="C46" s="113" t="str">
        <f>'Liquor Mods'!A50</f>
        <v/>
      </c>
      <c r="D46" s="158">
        <f>'Liquor Mods'!B50</f>
        <v>0</v>
      </c>
      <c r="E46" s="120"/>
      <c r="F46" s="120"/>
      <c r="G46" s="120"/>
    </row>
    <row r="47" ht="16.5" customHeight="1">
      <c r="A47" s="118"/>
      <c r="B47" s="119"/>
      <c r="C47" s="113" t="str">
        <f>'Liquor Mods'!A51</f>
        <v/>
      </c>
      <c r="D47" s="158">
        <f>'Liquor Mods'!B51</f>
        <v>0</v>
      </c>
      <c r="E47" s="120"/>
      <c r="F47" s="120"/>
      <c r="G47" s="120"/>
    </row>
    <row r="48" ht="16.5" customHeight="1">
      <c r="A48" s="118"/>
      <c r="B48" s="119"/>
      <c r="C48" s="113" t="str">
        <f>'Liquor Mods'!A52</f>
        <v/>
      </c>
      <c r="D48" s="158">
        <f>'Liquor Mods'!B52</f>
        <v>0</v>
      </c>
      <c r="E48" s="120"/>
      <c r="F48" s="120"/>
      <c r="G48" s="120"/>
    </row>
    <row r="49" ht="16.5" customHeight="1">
      <c r="A49" s="118"/>
      <c r="B49" s="119"/>
      <c r="C49" s="113" t="str">
        <f>'Liquor Mods'!A53</f>
        <v/>
      </c>
      <c r="D49" s="158">
        <f>'Liquor Mods'!B53</f>
        <v>0</v>
      </c>
      <c r="E49" s="120"/>
      <c r="F49" s="120"/>
      <c r="G49" s="120"/>
    </row>
    <row r="50" ht="16.5" customHeight="1">
      <c r="A50" s="118"/>
      <c r="B50" s="119"/>
      <c r="C50" s="113" t="str">
        <f>'Liquor Mods'!A54</f>
        <v/>
      </c>
      <c r="D50" s="158">
        <f>'Liquor Mods'!B54</f>
        <v>0</v>
      </c>
      <c r="E50" s="120"/>
      <c r="F50" s="120"/>
      <c r="G50" s="120"/>
    </row>
    <row r="51" ht="16.5" customHeight="1">
      <c r="A51" s="118"/>
      <c r="B51" s="119"/>
      <c r="C51" s="113" t="str">
        <f>'Liquor Mods'!A55</f>
        <v/>
      </c>
      <c r="D51" s="158">
        <f>'Liquor Mods'!B55</f>
        <v>0</v>
      </c>
      <c r="E51" s="120"/>
      <c r="F51" s="120"/>
      <c r="G51" s="120"/>
    </row>
    <row r="52" ht="16.5" customHeight="1">
      <c r="A52" s="118"/>
      <c r="B52" s="119"/>
      <c r="C52" s="113" t="str">
        <f>'Liquor Mods'!A56</f>
        <v/>
      </c>
      <c r="D52" s="158">
        <f>'Liquor Mods'!B56</f>
        <v>0</v>
      </c>
      <c r="E52" s="120"/>
      <c r="F52" s="120"/>
      <c r="G52" s="120"/>
    </row>
    <row r="53" ht="16.5" customHeight="1">
      <c r="A53" s="118"/>
      <c r="B53" s="119"/>
      <c r="C53" s="113" t="str">
        <f>'Liquor Mods'!A57</f>
        <v/>
      </c>
      <c r="D53" s="158">
        <f>'Liquor Mods'!B57</f>
        <v>0</v>
      </c>
      <c r="E53" s="120"/>
      <c r="F53" s="120"/>
      <c r="G53" s="120"/>
    </row>
    <row r="54" ht="16.5" customHeight="1">
      <c r="A54" s="118"/>
      <c r="B54" s="119"/>
      <c r="C54" s="113" t="str">
        <f>'Liquor Mods'!A58</f>
        <v/>
      </c>
      <c r="D54" s="158">
        <f>'Liquor Mods'!B58</f>
        <v>0</v>
      </c>
      <c r="E54" s="120"/>
      <c r="F54" s="120"/>
      <c r="G54" s="120"/>
    </row>
    <row r="55" ht="16.5" customHeight="1">
      <c r="A55" s="118"/>
      <c r="B55" s="119"/>
      <c r="C55" s="113" t="str">
        <f>'Liquor Mods'!A59</f>
        <v/>
      </c>
      <c r="D55" s="158">
        <f>'Liquor Mods'!B59</f>
        <v>0</v>
      </c>
      <c r="E55" s="120"/>
      <c r="F55" s="120"/>
      <c r="G55" s="120"/>
    </row>
    <row r="56" ht="16.5" customHeight="1">
      <c r="A56" s="118"/>
      <c r="B56" s="119"/>
      <c r="C56" s="113" t="str">
        <f>'Liquor Mods'!A60</f>
        <v/>
      </c>
      <c r="D56" s="158">
        <f>'Liquor Mods'!B60</f>
        <v>0</v>
      </c>
      <c r="E56" s="120"/>
      <c r="F56" s="120"/>
      <c r="G56" s="120"/>
    </row>
    <row r="57" ht="16.5" customHeight="1">
      <c r="A57" s="118"/>
      <c r="B57" s="119"/>
      <c r="C57" s="113" t="str">
        <f>'Liquor Mods'!A61</f>
        <v/>
      </c>
      <c r="D57" s="158">
        <f>'Liquor Mods'!B61</f>
        <v>0</v>
      </c>
      <c r="E57" s="120"/>
      <c r="F57" s="120"/>
      <c r="G57" s="120"/>
    </row>
    <row r="58" ht="16.5" customHeight="1">
      <c r="A58" s="118"/>
      <c r="B58" s="119"/>
      <c r="C58" s="113" t="str">
        <f>'Liquor Mods'!A62</f>
        <v/>
      </c>
      <c r="D58" s="158">
        <f>'Liquor Mods'!B62</f>
        <v>0</v>
      </c>
      <c r="E58" s="120"/>
      <c r="F58" s="120"/>
      <c r="G58" s="120"/>
    </row>
    <row r="59" ht="16.5" customHeight="1">
      <c r="A59" s="118"/>
      <c r="B59" s="119"/>
      <c r="C59" s="113" t="str">
        <f>'Liquor Mods'!A63</f>
        <v/>
      </c>
      <c r="D59" s="158">
        <f>'Liquor Mods'!B63</f>
        <v>0</v>
      </c>
      <c r="E59" s="120"/>
      <c r="F59" s="120"/>
      <c r="G59" s="120"/>
    </row>
    <row r="60" ht="16.5" customHeight="1">
      <c r="A60" s="118"/>
      <c r="B60" s="119"/>
      <c r="C60" s="113" t="str">
        <f>'Liquor Mods'!A64</f>
        <v/>
      </c>
      <c r="D60" s="158">
        <f>'Liquor Mods'!B64</f>
        <v>0</v>
      </c>
      <c r="E60" s="120"/>
      <c r="F60" s="120"/>
      <c r="G60" s="120"/>
    </row>
    <row r="61" ht="16.5" customHeight="1">
      <c r="A61" s="118"/>
      <c r="B61" s="119"/>
      <c r="C61" s="113" t="str">
        <f>'Liquor Mods'!A65</f>
        <v/>
      </c>
      <c r="D61" s="158">
        <f>'Liquor Mods'!B65</f>
        <v>0</v>
      </c>
      <c r="E61" s="120"/>
      <c r="F61" s="120"/>
      <c r="G61" s="120"/>
    </row>
    <row r="62" ht="16.5" customHeight="1">
      <c r="A62" s="118"/>
      <c r="B62" s="119"/>
      <c r="C62" s="113" t="str">
        <f>'Liquor Mods'!A66</f>
        <v/>
      </c>
      <c r="D62" s="158">
        <f>'Liquor Mods'!B66</f>
        <v>0</v>
      </c>
      <c r="E62" s="120"/>
      <c r="F62" s="120"/>
      <c r="G62" s="120"/>
    </row>
    <row r="63" ht="16.5" customHeight="1">
      <c r="A63" s="118"/>
      <c r="B63" s="119"/>
      <c r="C63" s="113" t="str">
        <f>'Liquor Mods'!A67</f>
        <v/>
      </c>
      <c r="D63" s="158">
        <f>'Liquor Mods'!B67</f>
        <v>0</v>
      </c>
      <c r="E63" s="120"/>
      <c r="F63" s="120"/>
      <c r="G63" s="120"/>
    </row>
    <row r="64" ht="16.5" customHeight="1">
      <c r="A64" s="118"/>
      <c r="B64" s="119"/>
      <c r="C64" s="113" t="str">
        <f>'Liquor Mods'!A68</f>
        <v/>
      </c>
      <c r="D64" s="158">
        <f>'Liquor Mods'!B68</f>
        <v>0</v>
      </c>
      <c r="E64" s="120"/>
      <c r="F64" s="120"/>
      <c r="G64" s="120"/>
    </row>
    <row r="65" ht="16.5" customHeight="1">
      <c r="A65" s="118"/>
      <c r="B65" s="119"/>
      <c r="C65" s="113" t="str">
        <f>'Liquor Mods'!A69</f>
        <v/>
      </c>
      <c r="D65" s="158">
        <f>'Liquor Mods'!B69</f>
        <v>0</v>
      </c>
      <c r="E65" s="120"/>
      <c r="F65" s="120"/>
      <c r="G65" s="120"/>
    </row>
    <row r="66" ht="16.5" customHeight="1">
      <c r="A66" s="118"/>
      <c r="B66" s="119"/>
      <c r="C66" s="113" t="str">
        <f>'Liquor Mods'!A70</f>
        <v/>
      </c>
      <c r="D66" s="158">
        <f>'Liquor Mods'!B70</f>
        <v>0</v>
      </c>
      <c r="E66" s="120"/>
      <c r="F66" s="120"/>
      <c r="G66" s="120"/>
    </row>
    <row r="67" ht="16.5" customHeight="1">
      <c r="A67" s="118"/>
      <c r="B67" s="119"/>
      <c r="C67" s="113" t="str">
        <f>'Liquor Mods'!A71</f>
        <v/>
      </c>
      <c r="D67" s="158">
        <f>'Liquor Mods'!B71</f>
        <v>0</v>
      </c>
      <c r="E67" s="120"/>
      <c r="F67" s="120"/>
      <c r="G67" s="120"/>
    </row>
    <row r="68" ht="16.5" customHeight="1">
      <c r="A68" s="118"/>
      <c r="B68" s="119"/>
      <c r="C68" s="113" t="str">
        <f>'Liquor Mods'!A72</f>
        <v/>
      </c>
      <c r="D68" s="158">
        <f>'Liquor Mods'!B72</f>
        <v>0</v>
      </c>
      <c r="E68" s="120"/>
      <c r="F68" s="120"/>
      <c r="G68" s="120"/>
    </row>
    <row r="69" ht="16.5" customHeight="1">
      <c r="A69" s="118"/>
      <c r="B69" s="119"/>
      <c r="C69" s="113" t="str">
        <f>'Liquor Mods'!A73</f>
        <v/>
      </c>
      <c r="D69" s="158">
        <f>'Liquor Mods'!B73</f>
        <v>0</v>
      </c>
      <c r="E69" s="120"/>
      <c r="F69" s="120"/>
      <c r="G69" s="120"/>
    </row>
    <row r="70" ht="16.5" customHeight="1">
      <c r="A70" s="118"/>
      <c r="B70" s="119"/>
      <c r="C70" s="113" t="str">
        <f>'Liquor Mods'!A74</f>
        <v/>
      </c>
      <c r="D70" s="158">
        <f>'Liquor Mods'!B74</f>
        <v>0</v>
      </c>
      <c r="E70" s="120"/>
      <c r="F70" s="120"/>
      <c r="G70" s="120"/>
    </row>
    <row r="71" ht="16.5" customHeight="1">
      <c r="A71" s="118"/>
      <c r="B71" s="119"/>
      <c r="C71" s="113" t="str">
        <f>'Liquor Mods'!A75</f>
        <v/>
      </c>
      <c r="D71" s="158">
        <f>'Liquor Mods'!B75</f>
        <v>0</v>
      </c>
      <c r="E71" s="120"/>
      <c r="F71" s="120"/>
      <c r="G71" s="120"/>
    </row>
    <row r="72" ht="16.5" customHeight="1">
      <c r="A72" s="118"/>
      <c r="B72" s="119"/>
      <c r="C72" s="113" t="str">
        <f>'Liquor Mods'!A76</f>
        <v/>
      </c>
      <c r="D72" s="158">
        <f>'Liquor Mods'!B76</f>
        <v>0</v>
      </c>
      <c r="E72" s="120"/>
      <c r="F72" s="120"/>
      <c r="G72" s="120"/>
    </row>
    <row r="73" ht="16.5" customHeight="1">
      <c r="A73" s="118"/>
      <c r="B73" s="119"/>
      <c r="C73" s="113" t="str">
        <f>'Liquor Mods'!A77</f>
        <v/>
      </c>
      <c r="D73" s="158">
        <f>'Liquor Mods'!B77</f>
        <v>0</v>
      </c>
      <c r="E73" s="120"/>
      <c r="F73" s="120"/>
      <c r="G73" s="120"/>
    </row>
    <row r="74" ht="16.5" customHeight="1">
      <c r="A74" s="118"/>
      <c r="B74" s="119"/>
      <c r="C74" s="113" t="str">
        <f>'Liquor Mods'!A78</f>
        <v/>
      </c>
      <c r="D74" s="158">
        <f>'Liquor Mods'!B78</f>
        <v>0</v>
      </c>
      <c r="E74" s="120"/>
      <c r="F74" s="120"/>
      <c r="G74" s="120"/>
    </row>
    <row r="75" ht="16.5" customHeight="1">
      <c r="A75" s="118"/>
      <c r="B75" s="119"/>
      <c r="C75" s="113" t="str">
        <f>'Liquor Mods'!A79</f>
        <v/>
      </c>
      <c r="D75" s="158">
        <f>'Liquor Mods'!B79</f>
        <v>0</v>
      </c>
      <c r="E75" s="120"/>
      <c r="F75" s="120"/>
      <c r="G75" s="120"/>
    </row>
    <row r="76" ht="16.5" customHeight="1">
      <c r="A76" s="118"/>
      <c r="B76" s="119"/>
      <c r="C76" s="113" t="str">
        <f>'Liquor Mods'!A80</f>
        <v/>
      </c>
      <c r="D76" s="158">
        <f>'Liquor Mods'!B80</f>
        <v>0</v>
      </c>
      <c r="E76" s="120"/>
      <c r="F76" s="120"/>
      <c r="G76" s="120"/>
    </row>
    <row r="77" ht="16.5" customHeight="1">
      <c r="A77" s="118"/>
      <c r="B77" s="119"/>
      <c r="C77" s="113" t="str">
        <f>'Liquor Mods'!A81</f>
        <v/>
      </c>
      <c r="D77" s="158">
        <f>'Liquor Mods'!B81</f>
        <v>0</v>
      </c>
      <c r="E77" s="120"/>
      <c r="F77" s="120"/>
      <c r="G77" s="120"/>
    </row>
    <row r="78" ht="16.5" customHeight="1">
      <c r="A78" s="118"/>
      <c r="B78" s="119"/>
      <c r="C78" s="113" t="str">
        <f>'Liquor Mods'!A82</f>
        <v/>
      </c>
      <c r="D78" s="158">
        <f>'Liquor Mods'!B82</f>
        <v>0</v>
      </c>
      <c r="E78" s="120"/>
      <c r="F78" s="120"/>
      <c r="G78" s="120"/>
    </row>
    <row r="79" ht="16.5" customHeight="1">
      <c r="A79" s="118"/>
      <c r="B79" s="119"/>
      <c r="C79" s="113" t="str">
        <f>'Liquor Mods'!A83</f>
        <v/>
      </c>
      <c r="D79" s="158">
        <f>'Liquor Mods'!B83</f>
        <v>0</v>
      </c>
      <c r="E79" s="120"/>
      <c r="F79" s="120"/>
      <c r="G79" s="120"/>
    </row>
    <row r="80" ht="16.5" customHeight="1">
      <c r="A80" s="118"/>
      <c r="B80" s="119"/>
      <c r="C80" s="113" t="str">
        <f>'Liquor Mods'!A84</f>
        <v/>
      </c>
      <c r="D80" s="158">
        <f>'Liquor Mods'!B84</f>
        <v>0</v>
      </c>
      <c r="E80" s="120"/>
      <c r="F80" s="120"/>
      <c r="G80" s="120"/>
    </row>
    <row r="81" ht="16.5" customHeight="1">
      <c r="A81" s="118"/>
      <c r="B81" s="119"/>
      <c r="C81" s="113" t="str">
        <f>'Liquor Mods'!A85</f>
        <v/>
      </c>
      <c r="D81" s="158">
        <f>'Liquor Mods'!B85</f>
        <v>0</v>
      </c>
      <c r="E81" s="120"/>
      <c r="F81" s="120"/>
      <c r="G81" s="120"/>
    </row>
    <row r="82" ht="16.5" customHeight="1">
      <c r="A82" s="118"/>
      <c r="B82" s="119"/>
      <c r="C82" s="113" t="str">
        <f>'Liquor Mods'!A86</f>
        <v/>
      </c>
      <c r="D82" s="158">
        <f>'Liquor Mods'!B86</f>
        <v>0</v>
      </c>
      <c r="E82" s="120"/>
      <c r="F82" s="120"/>
      <c r="G82" s="120"/>
    </row>
    <row r="83" ht="16.5" customHeight="1">
      <c r="A83" s="118"/>
      <c r="B83" s="119"/>
      <c r="C83" s="113" t="str">
        <f>'Liquor Mods'!A87</f>
        <v/>
      </c>
      <c r="D83" s="158">
        <f>'Liquor Mods'!B87</f>
        <v>0</v>
      </c>
      <c r="E83" s="120"/>
      <c r="F83" s="120"/>
      <c r="G83" s="120"/>
    </row>
    <row r="84" ht="16.5" customHeight="1">
      <c r="A84" s="118"/>
      <c r="B84" s="119"/>
      <c r="C84" s="113" t="str">
        <f>'Liquor Mods'!A88</f>
        <v/>
      </c>
      <c r="D84" s="158">
        <f>'Liquor Mods'!B88</f>
        <v>0</v>
      </c>
      <c r="E84" s="120"/>
      <c r="F84" s="120"/>
      <c r="G84" s="120"/>
    </row>
    <row r="85" ht="16.5" customHeight="1">
      <c r="A85" s="118"/>
      <c r="B85" s="119"/>
      <c r="C85" s="113" t="str">
        <f>'Liquor Mods'!A89</f>
        <v/>
      </c>
      <c r="D85" s="158">
        <f>'Liquor Mods'!B89</f>
        <v>0</v>
      </c>
      <c r="E85" s="120"/>
      <c r="F85" s="120"/>
      <c r="G85" s="120"/>
    </row>
    <row r="86" ht="16.5" customHeight="1">
      <c r="A86" s="118"/>
      <c r="B86" s="119"/>
      <c r="C86" s="113" t="str">
        <f>'Liquor Mods'!A90</f>
        <v/>
      </c>
      <c r="D86" s="158">
        <f>'Liquor Mods'!B90</f>
        <v>0</v>
      </c>
      <c r="E86" s="120"/>
      <c r="F86" s="120"/>
      <c r="G86" s="120"/>
    </row>
    <row r="87" ht="16.5" customHeight="1">
      <c r="A87" s="118"/>
      <c r="B87" s="119"/>
      <c r="C87" s="113" t="str">
        <f>'Liquor Mods'!A91</f>
        <v/>
      </c>
      <c r="D87" s="158">
        <f>'Liquor Mods'!B91</f>
        <v>0</v>
      </c>
      <c r="E87" s="120"/>
      <c r="F87" s="120"/>
      <c r="G87" s="120"/>
    </row>
    <row r="88" ht="16.5" customHeight="1">
      <c r="A88" s="118"/>
      <c r="B88" s="119"/>
      <c r="C88" s="113" t="str">
        <f>'Liquor Mods'!A92</f>
        <v/>
      </c>
      <c r="D88" s="158">
        <f>'Liquor Mods'!B92</f>
        <v>0</v>
      </c>
      <c r="E88" s="120"/>
      <c r="F88" s="120"/>
      <c r="G88" s="120"/>
    </row>
    <row r="89" ht="16.5" customHeight="1">
      <c r="A89" s="118"/>
      <c r="B89" s="119"/>
      <c r="C89" s="113" t="str">
        <f>'Liquor Mods'!A93</f>
        <v/>
      </c>
      <c r="D89" s="158">
        <f>'Liquor Mods'!B93</f>
        <v>0</v>
      </c>
      <c r="E89" s="120"/>
      <c r="F89" s="120"/>
      <c r="G89" s="120"/>
    </row>
    <row r="90" ht="16.5" customHeight="1">
      <c r="A90" s="118"/>
      <c r="B90" s="119"/>
      <c r="C90" s="113" t="str">
        <f>'Liquor Mods'!A94</f>
        <v/>
      </c>
      <c r="D90" s="158">
        <f>'Liquor Mods'!B94</f>
        <v>0</v>
      </c>
      <c r="E90" s="120"/>
      <c r="F90" s="120"/>
      <c r="G90" s="120"/>
    </row>
    <row r="91" ht="16.5" customHeight="1">
      <c r="A91" s="118"/>
      <c r="B91" s="119"/>
      <c r="C91" s="113" t="str">
        <f>'Liquor Mods'!A95</f>
        <v/>
      </c>
      <c r="D91" s="158">
        <f>'Liquor Mods'!B95</f>
        <v>0</v>
      </c>
      <c r="E91" s="120"/>
      <c r="F91" s="120"/>
      <c r="G91" s="120"/>
    </row>
    <row r="92" ht="16.5" customHeight="1">
      <c r="A92" s="118"/>
      <c r="B92" s="119"/>
      <c r="C92" s="113" t="str">
        <f>'Liquor Mods'!A96</f>
        <v/>
      </c>
      <c r="D92" s="158">
        <f>'Liquor Mods'!B96</f>
        <v>0</v>
      </c>
      <c r="E92" s="120"/>
      <c r="F92" s="120"/>
      <c r="G92" s="120"/>
    </row>
    <row r="93" ht="16.5" customHeight="1">
      <c r="A93" s="118"/>
      <c r="B93" s="119"/>
      <c r="C93" s="113" t="str">
        <f>'Liquor Mods'!A97</f>
        <v/>
      </c>
      <c r="D93" s="158">
        <f>'Liquor Mods'!B97</f>
        <v>0</v>
      </c>
      <c r="E93" s="120"/>
      <c r="F93" s="120"/>
      <c r="G93" s="120"/>
    </row>
    <row r="94" ht="16.5" customHeight="1">
      <c r="A94" s="118"/>
      <c r="B94" s="119"/>
      <c r="C94" s="113" t="str">
        <f>'Liquor Mods'!A98</f>
        <v/>
      </c>
      <c r="D94" s="158">
        <f>'Liquor Mods'!B98</f>
        <v>0</v>
      </c>
      <c r="E94" s="120"/>
      <c r="F94" s="120"/>
      <c r="G94" s="120"/>
    </row>
    <row r="95" ht="16.5" customHeight="1">
      <c r="A95" s="118"/>
      <c r="B95" s="119"/>
      <c r="C95" s="113" t="str">
        <f>'Liquor Mods'!A99</f>
        <v/>
      </c>
      <c r="D95" s="158">
        <f>'Liquor Mods'!B99</f>
        <v>0</v>
      </c>
      <c r="E95" s="120"/>
      <c r="F95" s="120"/>
      <c r="G95" s="120"/>
    </row>
    <row r="96" ht="16.5" customHeight="1">
      <c r="A96" s="118"/>
      <c r="B96" s="119"/>
      <c r="C96" s="113" t="str">
        <f>'Liquor Mods'!A100</f>
        <v/>
      </c>
      <c r="D96" s="158">
        <f>'Liquor Mods'!B100</f>
        <v>0</v>
      </c>
      <c r="E96" s="120"/>
      <c r="F96" s="120"/>
      <c r="G96" s="120"/>
    </row>
    <row r="97" ht="16.5" customHeight="1">
      <c r="A97" s="118"/>
      <c r="B97" s="119"/>
      <c r="C97" s="113" t="str">
        <f>'Liquor Mods'!A101</f>
        <v/>
      </c>
      <c r="D97" s="158">
        <f>'Liquor Mods'!B101</f>
        <v>0</v>
      </c>
      <c r="E97" s="120"/>
      <c r="F97" s="120"/>
      <c r="G97" s="120"/>
    </row>
    <row r="98" ht="16.5" customHeight="1">
      <c r="A98" s="118"/>
      <c r="B98" s="119"/>
      <c r="C98" s="113" t="str">
        <f>'Liquor Mods'!A102</f>
        <v/>
      </c>
      <c r="D98" s="158">
        <f>'Liquor Mods'!B102</f>
        <v>0</v>
      </c>
      <c r="E98" s="120"/>
      <c r="F98" s="120"/>
      <c r="G98" s="120"/>
    </row>
    <row r="99" ht="16.5" customHeight="1">
      <c r="A99" s="118"/>
      <c r="B99" s="119"/>
      <c r="C99" s="113" t="str">
        <f>'Liquor Mods'!A103</f>
        <v/>
      </c>
      <c r="D99" s="158">
        <f>'Liquor Mods'!B103</f>
        <v>0</v>
      </c>
      <c r="E99" s="120"/>
      <c r="F99" s="120"/>
      <c r="G99" s="120"/>
    </row>
    <row r="100" ht="16.5" customHeight="1">
      <c r="A100" s="118"/>
      <c r="B100" s="119"/>
      <c r="C100" s="113" t="str">
        <f>'Liquor Mods'!A104</f>
        <v/>
      </c>
      <c r="D100" s="158">
        <f>'Liquor Mods'!B104</f>
        <v>0</v>
      </c>
      <c r="E100" s="120"/>
      <c r="F100" s="120"/>
      <c r="G100" s="120"/>
    </row>
    <row r="101" ht="16.5" customHeight="1">
      <c r="A101" s="118"/>
      <c r="B101" s="119"/>
      <c r="C101" s="113" t="str">
        <f>'Liquor Mods'!A105</f>
        <v/>
      </c>
      <c r="D101" s="158">
        <f>'Liquor Mods'!B105</f>
        <v>0</v>
      </c>
      <c r="E101" s="120"/>
      <c r="F101" s="120"/>
      <c r="G101" s="120"/>
    </row>
    <row r="102" ht="16.5" customHeight="1">
      <c r="A102" s="118"/>
      <c r="B102" s="119"/>
      <c r="C102" s="113" t="str">
        <f>'Liquor Mods'!A106</f>
        <v/>
      </c>
      <c r="D102" s="158">
        <f>'Liquor Mods'!B106</f>
        <v>0</v>
      </c>
      <c r="E102" s="120"/>
      <c r="F102" s="120"/>
      <c r="G102" s="120"/>
    </row>
    <row r="103" ht="16.5" customHeight="1">
      <c r="A103" s="118"/>
      <c r="B103" s="119"/>
      <c r="C103" s="113" t="str">
        <f>'Liquor Mods'!A107</f>
        <v/>
      </c>
      <c r="D103" s="158">
        <f>'Liquor Mods'!B107</f>
        <v>0</v>
      </c>
      <c r="E103" s="120"/>
      <c r="F103" s="120"/>
      <c r="G103" s="120"/>
    </row>
    <row r="104" ht="16.5" customHeight="1">
      <c r="A104" s="118"/>
      <c r="B104" s="119"/>
      <c r="C104" s="113" t="str">
        <f>'Liquor Mods'!A108</f>
        <v/>
      </c>
      <c r="D104" s="158">
        <f>'Liquor Mods'!B108</f>
        <v>0</v>
      </c>
      <c r="E104" s="120"/>
      <c r="F104" s="120"/>
      <c r="G104" s="120"/>
    </row>
    <row r="105" ht="16.5" customHeight="1">
      <c r="A105" s="118"/>
      <c r="B105" s="119"/>
      <c r="C105" s="113" t="str">
        <f>'Liquor Mods'!A109</f>
        <v/>
      </c>
      <c r="D105" s="158">
        <f>'Liquor Mods'!B109</f>
        <v>0</v>
      </c>
      <c r="E105" s="120"/>
      <c r="F105" s="120"/>
      <c r="G105" s="120"/>
    </row>
    <row r="106" ht="16.5" customHeight="1">
      <c r="A106" s="118"/>
      <c r="B106" s="119"/>
      <c r="C106" s="113" t="str">
        <f>'Liquor Mods'!A110</f>
        <v/>
      </c>
      <c r="D106" s="158">
        <f>'Liquor Mods'!B110</f>
        <v>0</v>
      </c>
      <c r="E106" s="120"/>
      <c r="F106" s="120"/>
      <c r="G106" s="120"/>
    </row>
    <row r="107" ht="16.5" customHeight="1">
      <c r="A107" s="118"/>
      <c r="B107" s="119"/>
      <c r="C107" s="113" t="str">
        <f>'Liquor Mods'!A111</f>
        <v/>
      </c>
      <c r="D107" s="158">
        <f>'Liquor Mods'!B111</f>
        <v>0</v>
      </c>
      <c r="E107" s="120"/>
      <c r="F107" s="120"/>
      <c r="G107" s="120"/>
    </row>
    <row r="108" ht="16.5" customHeight="1">
      <c r="A108" s="118"/>
      <c r="B108" s="119"/>
      <c r="C108" s="113" t="str">
        <f>'Liquor Mods'!A112</f>
        <v/>
      </c>
      <c r="D108" s="158">
        <f>'Liquor Mods'!B112</f>
        <v>0</v>
      </c>
      <c r="E108" s="120"/>
      <c r="F108" s="120"/>
      <c r="G108" s="120"/>
    </row>
    <row r="109" ht="16.5" customHeight="1">
      <c r="A109" s="118"/>
      <c r="B109" s="119"/>
      <c r="C109" s="113" t="str">
        <f>'Liquor Mods'!A113</f>
        <v/>
      </c>
      <c r="D109" s="158">
        <f>'Liquor Mods'!B113</f>
        <v>0</v>
      </c>
      <c r="E109" s="120"/>
      <c r="F109" s="120"/>
      <c r="G109" s="120"/>
    </row>
    <row r="110" ht="16.5" customHeight="1">
      <c r="A110" s="118"/>
      <c r="B110" s="119"/>
      <c r="C110" s="113" t="str">
        <f>'Liquor Mods'!A114</f>
        <v/>
      </c>
      <c r="D110" s="158">
        <f>'Liquor Mods'!B114</f>
        <v>0</v>
      </c>
      <c r="E110" s="120"/>
      <c r="F110" s="120"/>
      <c r="G110" s="120"/>
    </row>
    <row r="111" ht="16.5" customHeight="1">
      <c r="A111" s="118"/>
      <c r="B111" s="119"/>
      <c r="C111" s="113" t="str">
        <f>'Liquor Mods'!A115</f>
        <v/>
      </c>
      <c r="D111" s="158">
        <f>'Liquor Mods'!B115</f>
        <v>0</v>
      </c>
      <c r="E111" s="120"/>
      <c r="F111" s="120"/>
      <c r="G111" s="120"/>
    </row>
    <row r="112" ht="16.5" customHeight="1">
      <c r="A112" s="198" t="s">
        <v>58</v>
      </c>
      <c r="B112" s="199"/>
      <c r="C112" s="200" t="s">
        <v>59</v>
      </c>
      <c r="D112" s="201" t="s">
        <v>158</v>
      </c>
      <c r="E112" s="201" t="s">
        <v>61</v>
      </c>
      <c r="F112" s="201" t="s">
        <v>159</v>
      </c>
      <c r="G112" s="201" t="s">
        <v>160</v>
      </c>
    </row>
    <row r="113" ht="16.5" customHeight="1">
      <c r="A113" s="111"/>
      <c r="B113" s="112" t="str">
        <f>'Liquor Mods'!D15</f>
        <v>Bar Prep Modifiers</v>
      </c>
      <c r="C113" s="113" t="str">
        <f>'Liquor Mods'!D16</f>
        <v>Tall (Example)</v>
      </c>
      <c r="D113" s="158">
        <f>'Liquor Mods'!E16</f>
        <v>1</v>
      </c>
      <c r="E113" s="115" t="s">
        <v>83</v>
      </c>
      <c r="F113" s="116"/>
      <c r="G113" s="116"/>
    </row>
    <row r="114" ht="16.5" customHeight="1">
      <c r="A114" s="118"/>
      <c r="B114" s="119"/>
      <c r="C114" s="113" t="str">
        <f>'Liquor Mods'!D17</f>
        <v>Rocks (Example)</v>
      </c>
      <c r="D114" s="158">
        <f>'Liquor Mods'!E17</f>
        <v>2</v>
      </c>
      <c r="E114" s="120"/>
      <c r="F114" s="120"/>
      <c r="G114" s="120"/>
    </row>
    <row r="115" ht="16.5" customHeight="1">
      <c r="A115" s="118"/>
      <c r="B115" s="119"/>
      <c r="C115" s="113" t="str">
        <f>'Liquor Mods'!D18</f>
        <v>No garnish (Example)</v>
      </c>
      <c r="D115" s="158">
        <f>'Liquor Mods'!E18</f>
        <v>0</v>
      </c>
      <c r="E115" s="120"/>
      <c r="F115" s="120"/>
      <c r="G115" s="120"/>
    </row>
    <row r="116" ht="16.5" customHeight="1">
      <c r="A116" s="118"/>
      <c r="B116" s="119"/>
      <c r="C116" s="113" t="str">
        <f>'Liquor Mods'!D19</f>
        <v>Lemon garnish (Example)</v>
      </c>
      <c r="D116" s="158">
        <f>'Liquor Mods'!E19</f>
        <v>0</v>
      </c>
      <c r="E116" s="120"/>
      <c r="F116" s="120"/>
      <c r="G116" s="120"/>
    </row>
    <row r="117" ht="16.5" customHeight="1">
      <c r="A117" s="118"/>
      <c r="B117" s="119"/>
      <c r="C117" s="113" t="str">
        <f>'Liquor Mods'!D20</f>
        <v>Lime garnish (Example)</v>
      </c>
      <c r="D117" s="158">
        <f>'Liquor Mods'!E20</f>
        <v>0</v>
      </c>
      <c r="E117" s="120"/>
      <c r="F117" s="120"/>
      <c r="G117" s="120"/>
    </row>
    <row r="118" ht="16.5" customHeight="1">
      <c r="A118" s="118"/>
      <c r="B118" s="119"/>
      <c r="C118" s="113" t="str">
        <f>'Liquor Mods'!D21</f>
        <v>Salted rim (Example)</v>
      </c>
      <c r="D118" s="158">
        <f>'Liquor Mods'!E21</f>
        <v>0</v>
      </c>
      <c r="E118" s="120"/>
      <c r="F118" s="120"/>
      <c r="G118" s="120"/>
    </row>
    <row r="119" ht="16.5" customHeight="1">
      <c r="A119" s="118"/>
      <c r="B119" s="119"/>
      <c r="C119" s="113" t="str">
        <f>'Liquor Mods'!D22</f>
        <v/>
      </c>
      <c r="D119" s="158">
        <f>'Liquor Mods'!E22</f>
        <v>0</v>
      </c>
      <c r="E119" s="120"/>
      <c r="F119" s="120"/>
      <c r="G119" s="120"/>
    </row>
    <row r="120" ht="16.5" customHeight="1">
      <c r="A120" s="118"/>
      <c r="B120" s="119"/>
      <c r="C120" s="113" t="str">
        <f>'Liquor Mods'!D23</f>
        <v/>
      </c>
      <c r="D120" s="158">
        <f>'Liquor Mods'!E23</f>
        <v>0</v>
      </c>
      <c r="E120" s="120"/>
      <c r="F120" s="120"/>
      <c r="G120" s="120"/>
    </row>
    <row r="121" ht="16.5" customHeight="1">
      <c r="A121" s="118"/>
      <c r="B121" s="119"/>
      <c r="C121" s="113" t="str">
        <f>'Liquor Mods'!D24</f>
        <v/>
      </c>
      <c r="D121" s="158">
        <f>'Liquor Mods'!E24</f>
        <v>0</v>
      </c>
      <c r="E121" s="120"/>
      <c r="F121" s="120"/>
      <c r="G121" s="120"/>
    </row>
    <row r="122" ht="16.5" customHeight="1">
      <c r="A122" s="118"/>
      <c r="B122" s="119"/>
      <c r="C122" s="113" t="str">
        <f>'Liquor Mods'!D25</f>
        <v/>
      </c>
      <c r="D122" s="158">
        <f>'Liquor Mods'!E25</f>
        <v>0</v>
      </c>
      <c r="E122" s="120"/>
      <c r="F122" s="120"/>
      <c r="G122" s="120"/>
    </row>
    <row r="123" ht="16.5" customHeight="1">
      <c r="A123" s="118"/>
      <c r="B123" s="119"/>
      <c r="C123" s="113" t="str">
        <f>'Liquor Mods'!D26</f>
        <v/>
      </c>
      <c r="D123" s="158">
        <f>'Liquor Mods'!E26</f>
        <v>0</v>
      </c>
      <c r="E123" s="120"/>
      <c r="F123" s="120"/>
      <c r="G123" s="120"/>
    </row>
    <row r="124" ht="16.5" customHeight="1">
      <c r="A124" s="118"/>
      <c r="B124" s="119"/>
      <c r="C124" s="113" t="str">
        <f>'Liquor Mods'!D27</f>
        <v/>
      </c>
      <c r="D124" s="158">
        <f>'Liquor Mods'!E27</f>
        <v>0</v>
      </c>
      <c r="E124" s="120"/>
      <c r="F124" s="120"/>
      <c r="G124" s="120"/>
    </row>
    <row r="125" ht="16.5" customHeight="1">
      <c r="A125" s="118"/>
      <c r="B125" s="119"/>
      <c r="C125" s="113" t="str">
        <f>'Liquor Mods'!D28</f>
        <v/>
      </c>
      <c r="D125" s="158">
        <f>'Liquor Mods'!E28</f>
        <v>0</v>
      </c>
      <c r="E125" s="120"/>
      <c r="F125" s="120"/>
      <c r="G125" s="120"/>
    </row>
    <row r="126" ht="16.5" customHeight="1">
      <c r="A126" s="118"/>
      <c r="B126" s="119"/>
      <c r="C126" s="113" t="str">
        <f>'Liquor Mods'!D29</f>
        <v/>
      </c>
      <c r="D126" s="158">
        <f>'Liquor Mods'!E29</f>
        <v>0</v>
      </c>
      <c r="E126" s="120"/>
      <c r="F126" s="120"/>
      <c r="G126" s="120"/>
    </row>
    <row r="127" ht="16.5" customHeight="1">
      <c r="A127" s="118"/>
      <c r="B127" s="119"/>
      <c r="C127" s="113" t="str">
        <f>'Liquor Mods'!D30</f>
        <v/>
      </c>
      <c r="D127" s="158">
        <f>'Liquor Mods'!E30</f>
        <v>0</v>
      </c>
      <c r="E127" s="120"/>
      <c r="F127" s="120"/>
      <c r="G127" s="120"/>
    </row>
    <row r="128" ht="16.5" customHeight="1">
      <c r="A128" s="118"/>
      <c r="B128" s="119"/>
      <c r="C128" s="113" t="str">
        <f>'Liquor Mods'!D31</f>
        <v/>
      </c>
      <c r="D128" s="158">
        <f>'Liquor Mods'!E31</f>
        <v>0</v>
      </c>
      <c r="E128" s="120"/>
      <c r="F128" s="120"/>
      <c r="G128" s="120"/>
    </row>
    <row r="129" ht="16.5" customHeight="1">
      <c r="A129" s="118"/>
      <c r="B129" s="119"/>
      <c r="C129" s="113" t="str">
        <f>'Liquor Mods'!D32</f>
        <v/>
      </c>
      <c r="D129" s="158">
        <f>'Liquor Mods'!E32</f>
        <v>0</v>
      </c>
      <c r="E129" s="120"/>
      <c r="F129" s="120"/>
      <c r="G129" s="120"/>
    </row>
    <row r="130" ht="16.5" customHeight="1">
      <c r="A130" s="118"/>
      <c r="B130" s="119"/>
      <c r="C130" s="113" t="str">
        <f>'Liquor Mods'!D33</f>
        <v/>
      </c>
      <c r="D130" s="158">
        <f>'Liquor Mods'!E33</f>
        <v>0</v>
      </c>
      <c r="E130" s="120"/>
      <c r="F130" s="120"/>
      <c r="G130" s="120"/>
    </row>
    <row r="131" ht="16.5" customHeight="1">
      <c r="A131" s="118"/>
      <c r="B131" s="119"/>
      <c r="C131" s="113" t="str">
        <f>'Liquor Mods'!D34</f>
        <v/>
      </c>
      <c r="D131" s="158">
        <f>'Liquor Mods'!E34</f>
        <v>0</v>
      </c>
      <c r="E131" s="120"/>
      <c r="F131" s="120"/>
      <c r="G131" s="120"/>
    </row>
    <row r="132" ht="16.5" customHeight="1">
      <c r="A132" s="118"/>
      <c r="B132" s="119"/>
      <c r="C132" s="113" t="str">
        <f>'Liquor Mods'!D35</f>
        <v/>
      </c>
      <c r="D132" s="158">
        <f>'Liquor Mods'!E35</f>
        <v>0</v>
      </c>
      <c r="E132" s="120"/>
      <c r="F132" s="120"/>
      <c r="G132" s="120"/>
    </row>
    <row r="133" ht="16.5" customHeight="1">
      <c r="A133" s="118"/>
      <c r="B133" s="119"/>
      <c r="C133" s="113" t="str">
        <f>'Liquor Mods'!D36</f>
        <v/>
      </c>
      <c r="D133" s="158">
        <f>'Liquor Mods'!E36</f>
        <v>0</v>
      </c>
      <c r="E133" s="120"/>
      <c r="F133" s="120"/>
      <c r="G133" s="120"/>
    </row>
    <row r="134" ht="16.5" customHeight="1">
      <c r="A134" s="118"/>
      <c r="B134" s="119"/>
      <c r="C134" s="113" t="str">
        <f>'Liquor Mods'!D37</f>
        <v/>
      </c>
      <c r="D134" s="158">
        <f>'Liquor Mods'!E37</f>
        <v>0</v>
      </c>
      <c r="E134" s="120"/>
      <c r="F134" s="120"/>
      <c r="G134" s="120"/>
    </row>
    <row r="135" ht="16.5" customHeight="1">
      <c r="A135" s="118"/>
      <c r="B135" s="119"/>
      <c r="C135" s="113" t="str">
        <f>'Liquor Mods'!D38</f>
        <v/>
      </c>
      <c r="D135" s="158">
        <f>'Liquor Mods'!E38</f>
        <v>0</v>
      </c>
      <c r="E135" s="120"/>
      <c r="F135" s="120"/>
      <c r="G135" s="120"/>
    </row>
    <row r="136" ht="16.5" customHeight="1">
      <c r="A136" s="118"/>
      <c r="B136" s="119"/>
      <c r="C136" s="113" t="str">
        <f>'Liquor Mods'!D39</f>
        <v/>
      </c>
      <c r="D136" s="158">
        <f>'Liquor Mods'!E39</f>
        <v>0</v>
      </c>
      <c r="E136" s="120"/>
      <c r="F136" s="120"/>
      <c r="G136" s="120"/>
    </row>
    <row r="137" ht="16.5" customHeight="1">
      <c r="A137" s="118"/>
      <c r="B137" s="119"/>
      <c r="C137" s="113" t="str">
        <f>'Liquor Mods'!D40</f>
        <v/>
      </c>
      <c r="D137" s="158">
        <f>'Liquor Mods'!E40</f>
        <v>0</v>
      </c>
      <c r="E137" s="120"/>
      <c r="F137" s="120"/>
      <c r="G137" s="120"/>
    </row>
    <row r="138" ht="16.5" customHeight="1">
      <c r="A138" s="118"/>
      <c r="B138" s="119"/>
      <c r="C138" s="113" t="str">
        <f>'Liquor Mods'!D41</f>
        <v/>
      </c>
      <c r="D138" s="158">
        <f>'Liquor Mods'!E41</f>
        <v>0</v>
      </c>
      <c r="E138" s="120"/>
      <c r="F138" s="120"/>
      <c r="G138" s="120"/>
    </row>
    <row r="139" ht="16.5" customHeight="1">
      <c r="A139" s="118"/>
      <c r="B139" s="119"/>
      <c r="C139" s="113" t="str">
        <f>'Liquor Mods'!D42</f>
        <v/>
      </c>
      <c r="D139" s="158">
        <f>'Liquor Mods'!E42</f>
        <v>0</v>
      </c>
      <c r="E139" s="120"/>
      <c r="F139" s="120"/>
      <c r="G139" s="120"/>
    </row>
    <row r="140" ht="16.5" customHeight="1">
      <c r="A140" s="118"/>
      <c r="B140" s="119"/>
      <c r="C140" s="113" t="str">
        <f>'Liquor Mods'!D43</f>
        <v/>
      </c>
      <c r="D140" s="158">
        <f>'Liquor Mods'!E43</f>
        <v>0</v>
      </c>
      <c r="E140" s="120"/>
      <c r="F140" s="120"/>
      <c r="G140" s="120"/>
    </row>
    <row r="141" ht="16.5" customHeight="1">
      <c r="A141" s="118"/>
      <c r="B141" s="119"/>
      <c r="C141" s="113" t="str">
        <f>'Liquor Mods'!D44</f>
        <v/>
      </c>
      <c r="D141" s="158">
        <f>'Liquor Mods'!E44</f>
        <v>0</v>
      </c>
      <c r="E141" s="120"/>
      <c r="F141" s="120"/>
      <c r="G141" s="120"/>
    </row>
    <row r="142" ht="16.5" customHeight="1">
      <c r="A142" s="118"/>
      <c r="B142" s="119"/>
      <c r="C142" s="113" t="str">
        <f>'Liquor Mods'!D45</f>
        <v/>
      </c>
      <c r="D142" s="158">
        <f>'Liquor Mods'!E45</f>
        <v>0</v>
      </c>
      <c r="E142" s="120"/>
      <c r="F142" s="120"/>
      <c r="G142" s="120"/>
    </row>
    <row r="143" ht="16.5" customHeight="1">
      <c r="A143" s="118"/>
      <c r="B143" s="119"/>
      <c r="C143" s="113" t="str">
        <f>'Liquor Mods'!D46</f>
        <v/>
      </c>
      <c r="D143" s="158">
        <f>'Liquor Mods'!E46</f>
        <v>0</v>
      </c>
      <c r="E143" s="120"/>
      <c r="F143" s="120"/>
      <c r="G143" s="120"/>
    </row>
    <row r="144" ht="16.5" customHeight="1">
      <c r="A144" s="118"/>
      <c r="B144" s="119"/>
      <c r="C144" s="113" t="str">
        <f>'Liquor Mods'!D47</f>
        <v/>
      </c>
      <c r="D144" s="158">
        <f>'Liquor Mods'!E47</f>
        <v>0</v>
      </c>
      <c r="E144" s="120"/>
      <c r="F144" s="120"/>
      <c r="G144" s="120"/>
    </row>
    <row r="145" ht="16.5" customHeight="1">
      <c r="A145" s="118"/>
      <c r="B145" s="119"/>
      <c r="C145" s="113" t="str">
        <f>'Liquor Mods'!D48</f>
        <v/>
      </c>
      <c r="D145" s="158">
        <f>'Liquor Mods'!E48</f>
        <v>0</v>
      </c>
      <c r="E145" s="120"/>
      <c r="F145" s="120"/>
      <c r="G145" s="120"/>
    </row>
    <row r="146" ht="16.5" customHeight="1">
      <c r="A146" s="118"/>
      <c r="B146" s="119"/>
      <c r="C146" s="113" t="str">
        <f>'Liquor Mods'!D49</f>
        <v/>
      </c>
      <c r="D146" s="158">
        <f>'Liquor Mods'!E49</f>
        <v>0</v>
      </c>
      <c r="E146" s="120"/>
      <c r="F146" s="120"/>
      <c r="G146" s="120"/>
    </row>
    <row r="147" ht="16.5" customHeight="1">
      <c r="A147" s="118"/>
      <c r="B147" s="119"/>
      <c r="C147" s="113" t="str">
        <f>'Liquor Mods'!D50</f>
        <v/>
      </c>
      <c r="D147" s="158">
        <f>'Liquor Mods'!E50</f>
        <v>0</v>
      </c>
      <c r="E147" s="120"/>
      <c r="F147" s="120"/>
      <c r="G147" s="120"/>
    </row>
    <row r="148" ht="16.5" customHeight="1">
      <c r="A148" s="118"/>
      <c r="B148" s="119"/>
      <c r="C148" s="113" t="str">
        <f>'Liquor Mods'!D51</f>
        <v/>
      </c>
      <c r="D148" s="158">
        <f>'Liquor Mods'!E51</f>
        <v>0</v>
      </c>
      <c r="E148" s="120"/>
      <c r="F148" s="120"/>
      <c r="G148" s="120"/>
    </row>
    <row r="149" ht="16.5" customHeight="1">
      <c r="A149" s="118"/>
      <c r="B149" s="119"/>
      <c r="C149" s="113" t="str">
        <f>'Liquor Mods'!D52</f>
        <v/>
      </c>
      <c r="D149" s="158">
        <f>'Liquor Mods'!E52</f>
        <v>0</v>
      </c>
      <c r="E149" s="120"/>
      <c r="F149" s="120"/>
      <c r="G149" s="120"/>
    </row>
    <row r="150" ht="16.5" customHeight="1">
      <c r="A150" s="118"/>
      <c r="B150" s="119"/>
      <c r="C150" s="113" t="str">
        <f>'Liquor Mods'!D53</f>
        <v/>
      </c>
      <c r="D150" s="158">
        <f>'Liquor Mods'!E53</f>
        <v>0</v>
      </c>
      <c r="E150" s="120"/>
      <c r="F150" s="120"/>
      <c r="G150" s="120"/>
    </row>
    <row r="151" ht="16.5" customHeight="1">
      <c r="A151" s="118"/>
      <c r="B151" s="119"/>
      <c r="C151" s="113" t="str">
        <f>'Liquor Mods'!D54</f>
        <v/>
      </c>
      <c r="D151" s="158">
        <f>'Liquor Mods'!E54</f>
        <v>0</v>
      </c>
      <c r="E151" s="120"/>
      <c r="F151" s="120"/>
      <c r="G151" s="120"/>
    </row>
    <row r="152" ht="16.5" customHeight="1">
      <c r="A152" s="118"/>
      <c r="B152" s="119"/>
      <c r="C152" s="113" t="str">
        <f>'Liquor Mods'!D55</f>
        <v/>
      </c>
      <c r="D152" s="158">
        <f>'Liquor Mods'!E55</f>
        <v>0</v>
      </c>
      <c r="E152" s="120"/>
      <c r="F152" s="120"/>
      <c r="G152" s="120"/>
    </row>
    <row r="153" ht="16.5" customHeight="1">
      <c r="A153" s="118"/>
      <c r="B153" s="119"/>
      <c r="C153" s="113" t="str">
        <f>'Liquor Mods'!D56</f>
        <v/>
      </c>
      <c r="D153" s="158">
        <f>'Liquor Mods'!E56</f>
        <v>0</v>
      </c>
      <c r="E153" s="120"/>
      <c r="F153" s="120"/>
      <c r="G153" s="120"/>
    </row>
    <row r="154" ht="16.5" customHeight="1">
      <c r="A154" s="118"/>
      <c r="B154" s="119"/>
      <c r="C154" s="113" t="str">
        <f>'Liquor Mods'!D57</f>
        <v/>
      </c>
      <c r="D154" s="158">
        <f>'Liquor Mods'!E57</f>
        <v>0</v>
      </c>
      <c r="E154" s="120"/>
      <c r="F154" s="120"/>
      <c r="G154" s="120"/>
    </row>
    <row r="155" ht="16.5" customHeight="1">
      <c r="A155" s="118"/>
      <c r="B155" s="119"/>
      <c r="C155" s="113" t="str">
        <f>'Liquor Mods'!D58</f>
        <v/>
      </c>
      <c r="D155" s="158">
        <f>'Liquor Mods'!E58</f>
        <v>0</v>
      </c>
      <c r="E155" s="120"/>
      <c r="F155" s="120"/>
      <c r="G155" s="120"/>
    </row>
    <row r="156" ht="16.5" customHeight="1">
      <c r="A156" s="118"/>
      <c r="B156" s="119"/>
      <c r="C156" s="113" t="str">
        <f>'Liquor Mods'!D59</f>
        <v/>
      </c>
      <c r="D156" s="158">
        <f>'Liquor Mods'!E59</f>
        <v>0</v>
      </c>
      <c r="E156" s="120"/>
      <c r="F156" s="120"/>
      <c r="G156" s="120"/>
    </row>
    <row r="157" ht="16.5" customHeight="1">
      <c r="A157" s="118"/>
      <c r="B157" s="119"/>
      <c r="C157" s="113" t="str">
        <f>'Liquor Mods'!D60</f>
        <v/>
      </c>
      <c r="D157" s="158">
        <f>'Liquor Mods'!E60</f>
        <v>0</v>
      </c>
      <c r="E157" s="120"/>
      <c r="F157" s="120"/>
      <c r="G157" s="120"/>
    </row>
    <row r="158" ht="16.5" customHeight="1">
      <c r="A158" s="118"/>
      <c r="B158" s="119"/>
      <c r="C158" s="113" t="str">
        <f>'Liquor Mods'!D61</f>
        <v/>
      </c>
      <c r="D158" s="158">
        <f>'Liquor Mods'!E61</f>
        <v>0</v>
      </c>
      <c r="E158" s="120"/>
      <c r="F158" s="120"/>
      <c r="G158" s="120"/>
    </row>
    <row r="159" ht="16.5" customHeight="1">
      <c r="A159" s="118"/>
      <c r="B159" s="119"/>
      <c r="C159" s="113" t="str">
        <f>'Liquor Mods'!D62</f>
        <v/>
      </c>
      <c r="D159" s="158">
        <f>'Liquor Mods'!E62</f>
        <v>0</v>
      </c>
      <c r="E159" s="120"/>
      <c r="F159" s="120"/>
      <c r="G159" s="120"/>
    </row>
    <row r="160" ht="16.5" customHeight="1">
      <c r="A160" s="118"/>
      <c r="B160" s="119"/>
      <c r="C160" s="113" t="str">
        <f>'Liquor Mods'!D63</f>
        <v/>
      </c>
      <c r="D160" s="158">
        <f>'Liquor Mods'!E63</f>
        <v>0</v>
      </c>
      <c r="E160" s="120"/>
      <c r="F160" s="120"/>
      <c r="G160" s="120"/>
    </row>
    <row r="161" ht="16.5" customHeight="1">
      <c r="A161" s="118"/>
      <c r="B161" s="119"/>
      <c r="C161" s="113" t="str">
        <f>'Liquor Mods'!D64</f>
        <v/>
      </c>
      <c r="D161" s="158">
        <f>'Liquor Mods'!E64</f>
        <v>0</v>
      </c>
      <c r="E161" s="120"/>
      <c r="F161" s="120"/>
      <c r="G161" s="120"/>
    </row>
    <row r="162" ht="16.5" customHeight="1">
      <c r="A162" s="118"/>
      <c r="B162" s="119"/>
      <c r="C162" s="113" t="str">
        <f>'Liquor Mods'!D65</f>
        <v/>
      </c>
      <c r="D162" s="158">
        <f>'Liquor Mods'!E65</f>
        <v>0</v>
      </c>
      <c r="E162" s="120"/>
      <c r="F162" s="120"/>
      <c r="G162" s="120"/>
    </row>
    <row r="163" ht="16.5" customHeight="1">
      <c r="A163" s="118"/>
      <c r="B163" s="119"/>
      <c r="C163" s="113" t="str">
        <f>'Liquor Mods'!D66</f>
        <v/>
      </c>
      <c r="D163" s="158">
        <f>'Liquor Mods'!E66</f>
        <v>0</v>
      </c>
      <c r="E163" s="120"/>
      <c r="F163" s="120"/>
      <c r="G163" s="120"/>
    </row>
    <row r="164" ht="16.5" customHeight="1">
      <c r="A164" s="118"/>
      <c r="B164" s="119"/>
      <c r="C164" s="113" t="str">
        <f>'Liquor Mods'!D67</f>
        <v/>
      </c>
      <c r="D164" s="158">
        <f>'Liquor Mods'!E67</f>
        <v>0</v>
      </c>
      <c r="E164" s="120"/>
      <c r="F164" s="120"/>
      <c r="G164" s="120"/>
    </row>
    <row r="165" ht="16.5" customHeight="1">
      <c r="A165" s="118"/>
      <c r="B165" s="119"/>
      <c r="C165" s="113" t="str">
        <f>'Liquor Mods'!D68</f>
        <v/>
      </c>
      <c r="D165" s="158">
        <f>'Liquor Mods'!E68</f>
        <v>0</v>
      </c>
      <c r="E165" s="120"/>
      <c r="F165" s="120"/>
      <c r="G165" s="120"/>
    </row>
    <row r="166" ht="16.5" customHeight="1">
      <c r="A166" s="118"/>
      <c r="B166" s="119"/>
      <c r="C166" s="113" t="str">
        <f>'Liquor Mods'!D69</f>
        <v/>
      </c>
      <c r="D166" s="158">
        <f>'Liquor Mods'!E69</f>
        <v>0</v>
      </c>
      <c r="E166" s="120"/>
      <c r="F166" s="120"/>
      <c r="G166" s="120"/>
    </row>
    <row r="167" ht="16.5" customHeight="1">
      <c r="A167" s="118"/>
      <c r="B167" s="119"/>
      <c r="C167" s="113" t="str">
        <f>'Liquor Mods'!D70</f>
        <v/>
      </c>
      <c r="D167" s="158">
        <f>'Liquor Mods'!E70</f>
        <v>0</v>
      </c>
      <c r="E167" s="120"/>
      <c r="F167" s="120"/>
      <c r="G167" s="120"/>
    </row>
    <row r="168" ht="16.5" customHeight="1">
      <c r="A168" s="118"/>
      <c r="B168" s="119"/>
      <c r="C168" s="113" t="str">
        <f>'Liquor Mods'!D71</f>
        <v/>
      </c>
      <c r="D168" s="158">
        <f>'Liquor Mods'!E71</f>
        <v>0</v>
      </c>
      <c r="E168" s="120"/>
      <c r="F168" s="120"/>
      <c r="G168" s="120"/>
    </row>
    <row r="169" ht="16.5" customHeight="1">
      <c r="A169" s="118"/>
      <c r="B169" s="119"/>
      <c r="C169" s="113" t="str">
        <f>'Liquor Mods'!D72</f>
        <v/>
      </c>
      <c r="D169" s="158">
        <f>'Liquor Mods'!E72</f>
        <v>0</v>
      </c>
      <c r="E169" s="120"/>
      <c r="F169" s="120"/>
      <c r="G169" s="120"/>
    </row>
    <row r="170" ht="16.5" customHeight="1">
      <c r="A170" s="118"/>
      <c r="B170" s="119"/>
      <c r="C170" s="113" t="str">
        <f>'Liquor Mods'!D73</f>
        <v/>
      </c>
      <c r="D170" s="158">
        <f>'Liquor Mods'!E73</f>
        <v>0</v>
      </c>
      <c r="E170" s="120"/>
      <c r="F170" s="120"/>
      <c r="G170" s="120"/>
    </row>
    <row r="171" ht="16.5" customHeight="1">
      <c r="A171" s="118"/>
      <c r="B171" s="119"/>
      <c r="C171" s="113" t="str">
        <f>'Liquor Mods'!D74</f>
        <v/>
      </c>
      <c r="D171" s="158">
        <f>'Liquor Mods'!E74</f>
        <v>0</v>
      </c>
      <c r="E171" s="120"/>
      <c r="F171" s="120"/>
      <c r="G171" s="120"/>
    </row>
    <row r="172" ht="16.5" customHeight="1">
      <c r="A172" s="118"/>
      <c r="B172" s="119"/>
      <c r="C172" s="113" t="str">
        <f>'Liquor Mods'!D75</f>
        <v/>
      </c>
      <c r="D172" s="158">
        <f>'Liquor Mods'!E75</f>
        <v>0</v>
      </c>
      <c r="E172" s="120"/>
      <c r="F172" s="120"/>
      <c r="G172" s="120"/>
    </row>
    <row r="173" ht="16.5" customHeight="1">
      <c r="A173" s="118"/>
      <c r="B173" s="119"/>
      <c r="C173" s="113" t="str">
        <f>'Liquor Mods'!D76</f>
        <v/>
      </c>
      <c r="D173" s="158">
        <f>'Liquor Mods'!E76</f>
        <v>0</v>
      </c>
      <c r="E173" s="120"/>
      <c r="F173" s="120"/>
      <c r="G173" s="120"/>
    </row>
    <row r="174" ht="16.5" customHeight="1">
      <c r="A174" s="118"/>
      <c r="B174" s="119"/>
      <c r="C174" s="113" t="str">
        <f>'Liquor Mods'!D77</f>
        <v/>
      </c>
      <c r="D174" s="158">
        <f>'Liquor Mods'!E77</f>
        <v>0</v>
      </c>
      <c r="E174" s="120"/>
      <c r="F174" s="120"/>
      <c r="G174" s="120"/>
    </row>
    <row r="175" ht="16.5" customHeight="1">
      <c r="A175" s="118"/>
      <c r="B175" s="119"/>
      <c r="C175" s="113" t="str">
        <f>'Liquor Mods'!D78</f>
        <v/>
      </c>
      <c r="D175" s="158">
        <f>'Liquor Mods'!E78</f>
        <v>0</v>
      </c>
      <c r="E175" s="120"/>
      <c r="F175" s="120"/>
      <c r="G175" s="120"/>
    </row>
    <row r="176" ht="16.5" customHeight="1">
      <c r="A176" s="118"/>
      <c r="B176" s="119"/>
      <c r="C176" s="113" t="str">
        <f>'Liquor Mods'!D79</f>
        <v/>
      </c>
      <c r="D176" s="158">
        <f>'Liquor Mods'!E79</f>
        <v>0</v>
      </c>
      <c r="E176" s="120"/>
      <c r="F176" s="120"/>
      <c r="G176" s="120"/>
    </row>
    <row r="177" ht="16.5" customHeight="1">
      <c r="A177" s="118"/>
      <c r="B177" s="119"/>
      <c r="C177" s="113" t="str">
        <f>'Liquor Mods'!D80</f>
        <v/>
      </c>
      <c r="D177" s="158">
        <f>'Liquor Mods'!E80</f>
        <v>0</v>
      </c>
      <c r="E177" s="120"/>
      <c r="F177" s="120"/>
      <c r="G177" s="120"/>
    </row>
    <row r="178" ht="16.5" customHeight="1">
      <c r="A178" s="118"/>
      <c r="B178" s="119"/>
      <c r="C178" s="113" t="str">
        <f>'Liquor Mods'!D81</f>
        <v/>
      </c>
      <c r="D178" s="158">
        <f>'Liquor Mods'!E81</f>
        <v>0</v>
      </c>
      <c r="E178" s="120"/>
      <c r="F178" s="120"/>
      <c r="G178" s="120"/>
    </row>
    <row r="179" ht="16.5" customHeight="1">
      <c r="A179" s="118"/>
      <c r="B179" s="119"/>
      <c r="C179" s="113" t="str">
        <f>'Liquor Mods'!D82</f>
        <v/>
      </c>
      <c r="D179" s="158">
        <f>'Liquor Mods'!E82</f>
        <v>0</v>
      </c>
      <c r="E179" s="120"/>
      <c r="F179" s="120"/>
      <c r="G179" s="120"/>
    </row>
    <row r="180" ht="16.5" customHeight="1">
      <c r="A180" s="118"/>
      <c r="B180" s="119"/>
      <c r="C180" s="113" t="str">
        <f>'Liquor Mods'!D83</f>
        <v/>
      </c>
      <c r="D180" s="158">
        <f>'Liquor Mods'!E83</f>
        <v>0</v>
      </c>
      <c r="E180" s="120"/>
      <c r="F180" s="120"/>
      <c r="G180" s="120"/>
    </row>
    <row r="181" ht="16.5" customHeight="1">
      <c r="A181" s="118"/>
      <c r="B181" s="119"/>
      <c r="C181" s="113" t="str">
        <f>'Liquor Mods'!D84</f>
        <v/>
      </c>
      <c r="D181" s="158">
        <f>'Liquor Mods'!E84</f>
        <v>0</v>
      </c>
      <c r="E181" s="120"/>
      <c r="F181" s="120"/>
      <c r="G181" s="120"/>
    </row>
    <row r="182" ht="16.5" customHeight="1">
      <c r="A182" s="118"/>
      <c r="B182" s="119"/>
      <c r="C182" s="113" t="str">
        <f>'Liquor Mods'!D85</f>
        <v/>
      </c>
      <c r="D182" s="158">
        <f>'Liquor Mods'!E85</f>
        <v>0</v>
      </c>
      <c r="E182" s="120"/>
      <c r="F182" s="120"/>
      <c r="G182" s="120"/>
    </row>
    <row r="183" ht="16.5" customHeight="1">
      <c r="A183" s="118"/>
      <c r="B183" s="119"/>
      <c r="C183" s="113" t="str">
        <f>'Liquor Mods'!D86</f>
        <v/>
      </c>
      <c r="D183" s="158">
        <f>'Liquor Mods'!E86</f>
        <v>0</v>
      </c>
      <c r="E183" s="120"/>
      <c r="F183" s="120"/>
      <c r="G183" s="120"/>
    </row>
    <row r="184" ht="16.5" customHeight="1">
      <c r="A184" s="118"/>
      <c r="B184" s="119"/>
      <c r="C184" s="113" t="str">
        <f>'Liquor Mods'!D87</f>
        <v/>
      </c>
      <c r="D184" s="158">
        <f>'Liquor Mods'!E87</f>
        <v>0</v>
      </c>
      <c r="E184" s="120"/>
      <c r="F184" s="120"/>
      <c r="G184" s="120"/>
    </row>
    <row r="185" ht="16.5" customHeight="1">
      <c r="A185" s="118"/>
      <c r="B185" s="119"/>
      <c r="C185" s="113" t="str">
        <f>'Liquor Mods'!D88</f>
        <v/>
      </c>
      <c r="D185" s="158">
        <f>'Liquor Mods'!E88</f>
        <v>0</v>
      </c>
      <c r="E185" s="120"/>
      <c r="F185" s="120"/>
      <c r="G185" s="120"/>
    </row>
    <row r="186" ht="16.5" customHeight="1">
      <c r="A186" s="118"/>
      <c r="B186" s="119"/>
      <c r="C186" s="113" t="str">
        <f>'Liquor Mods'!D89</f>
        <v/>
      </c>
      <c r="D186" s="158">
        <f>'Liquor Mods'!E89</f>
        <v>0</v>
      </c>
      <c r="E186" s="120"/>
      <c r="F186" s="120"/>
      <c r="G186" s="120"/>
    </row>
    <row r="187" ht="16.5" customHeight="1">
      <c r="A187" s="118"/>
      <c r="B187" s="119"/>
      <c r="C187" s="113" t="str">
        <f>'Liquor Mods'!D90</f>
        <v/>
      </c>
      <c r="D187" s="158">
        <f>'Liquor Mods'!E90</f>
        <v>0</v>
      </c>
      <c r="E187" s="120"/>
      <c r="F187" s="120"/>
      <c r="G187" s="120"/>
    </row>
    <row r="188" ht="16.5" customHeight="1">
      <c r="A188" s="118"/>
      <c r="B188" s="119"/>
      <c r="C188" s="113" t="str">
        <f>'Liquor Mods'!D91</f>
        <v/>
      </c>
      <c r="D188" s="158">
        <f>'Liquor Mods'!E91</f>
        <v>0</v>
      </c>
      <c r="E188" s="120"/>
      <c r="F188" s="120"/>
      <c r="G188" s="120"/>
    </row>
    <row r="189" ht="16.5" customHeight="1">
      <c r="A189" s="118"/>
      <c r="B189" s="119"/>
      <c r="C189" s="113" t="str">
        <f>'Liquor Mods'!D92</f>
        <v/>
      </c>
      <c r="D189" s="158">
        <f>'Liquor Mods'!E92</f>
        <v>0</v>
      </c>
      <c r="E189" s="120"/>
      <c r="F189" s="120"/>
      <c r="G189" s="120"/>
    </row>
    <row r="190" ht="16.5" customHeight="1">
      <c r="A190" s="118"/>
      <c r="B190" s="119"/>
      <c r="C190" s="113" t="str">
        <f>'Liquor Mods'!D93</f>
        <v/>
      </c>
      <c r="D190" s="158">
        <f>'Liquor Mods'!E93</f>
        <v>0</v>
      </c>
      <c r="E190" s="120"/>
      <c r="F190" s="120"/>
      <c r="G190" s="120"/>
    </row>
    <row r="191" ht="16.5" customHeight="1">
      <c r="A191" s="118"/>
      <c r="B191" s="119"/>
      <c r="C191" s="113" t="str">
        <f>'Liquor Mods'!D94</f>
        <v/>
      </c>
      <c r="D191" s="158">
        <f>'Liquor Mods'!E94</f>
        <v>0</v>
      </c>
      <c r="E191" s="120"/>
      <c r="F191" s="120"/>
      <c r="G191" s="120"/>
    </row>
    <row r="192" ht="16.5" customHeight="1">
      <c r="A192" s="118"/>
      <c r="B192" s="119"/>
      <c r="C192" s="113" t="str">
        <f>'Liquor Mods'!D95</f>
        <v/>
      </c>
      <c r="D192" s="158">
        <f>'Liquor Mods'!E95</f>
        <v>0</v>
      </c>
      <c r="E192" s="120"/>
      <c r="F192" s="120"/>
      <c r="G192" s="120"/>
    </row>
    <row r="193" ht="16.5" customHeight="1">
      <c r="A193" s="118"/>
      <c r="B193" s="119"/>
      <c r="C193" s="113" t="str">
        <f>'Liquor Mods'!D96</f>
        <v/>
      </c>
      <c r="D193" s="158">
        <f>'Liquor Mods'!E96</f>
        <v>0</v>
      </c>
      <c r="E193" s="120"/>
      <c r="F193" s="120"/>
      <c r="G193" s="120"/>
    </row>
    <row r="194" ht="16.5" customHeight="1">
      <c r="A194" s="118"/>
      <c r="B194" s="119"/>
      <c r="C194" s="113" t="str">
        <f>'Liquor Mods'!D97</f>
        <v/>
      </c>
      <c r="D194" s="158">
        <f>'Liquor Mods'!E97</f>
        <v>0</v>
      </c>
      <c r="E194" s="120"/>
      <c r="F194" s="120"/>
      <c r="G194" s="120"/>
    </row>
    <row r="195" ht="16.5" customHeight="1">
      <c r="A195" s="118"/>
      <c r="B195" s="119"/>
      <c r="C195" s="113" t="str">
        <f>'Liquor Mods'!D98</f>
        <v/>
      </c>
      <c r="D195" s="158">
        <f>'Liquor Mods'!E98</f>
        <v>0</v>
      </c>
      <c r="E195" s="120"/>
      <c r="F195" s="120"/>
      <c r="G195" s="120"/>
    </row>
    <row r="196" ht="16.5" customHeight="1">
      <c r="A196" s="118"/>
      <c r="B196" s="119"/>
      <c r="C196" s="113" t="str">
        <f>'Liquor Mods'!D99</f>
        <v/>
      </c>
      <c r="D196" s="158">
        <f>'Liquor Mods'!E99</f>
        <v>0</v>
      </c>
      <c r="E196" s="120"/>
      <c r="F196" s="120"/>
      <c r="G196" s="120"/>
    </row>
    <row r="197" ht="16.5" customHeight="1">
      <c r="A197" s="118"/>
      <c r="B197" s="119"/>
      <c r="C197" s="113" t="str">
        <f>'Liquor Mods'!D100</f>
        <v/>
      </c>
      <c r="D197" s="158">
        <f>'Liquor Mods'!E100</f>
        <v>0</v>
      </c>
      <c r="E197" s="120"/>
      <c r="F197" s="120"/>
      <c r="G197" s="120"/>
    </row>
    <row r="198" ht="16.5" customHeight="1">
      <c r="A198" s="118"/>
      <c r="B198" s="119"/>
      <c r="C198" s="113" t="str">
        <f>'Liquor Mods'!D101</f>
        <v/>
      </c>
      <c r="D198" s="158">
        <f>'Liquor Mods'!E101</f>
        <v>0</v>
      </c>
      <c r="E198" s="120"/>
      <c r="F198" s="120"/>
      <c r="G198" s="120"/>
    </row>
    <row r="199" ht="16.5" customHeight="1">
      <c r="A199" s="118"/>
      <c r="B199" s="119"/>
      <c r="C199" s="113" t="str">
        <f>'Liquor Mods'!D102</f>
        <v/>
      </c>
      <c r="D199" s="158">
        <f>'Liquor Mods'!E102</f>
        <v>0</v>
      </c>
      <c r="E199" s="120"/>
      <c r="F199" s="120"/>
      <c r="G199" s="120"/>
    </row>
    <row r="200" ht="16.5" customHeight="1">
      <c r="A200" s="118"/>
      <c r="B200" s="119"/>
      <c r="C200" s="113" t="str">
        <f>'Liquor Mods'!D103</f>
        <v/>
      </c>
      <c r="D200" s="158">
        <f>'Liquor Mods'!E103</f>
        <v>0</v>
      </c>
      <c r="E200" s="120"/>
      <c r="F200" s="120"/>
      <c r="G200" s="120"/>
    </row>
    <row r="201" ht="16.5" customHeight="1">
      <c r="A201" s="118"/>
      <c r="B201" s="119"/>
      <c r="C201" s="113" t="str">
        <f>'Liquor Mods'!D104</f>
        <v/>
      </c>
      <c r="D201" s="158">
        <f>'Liquor Mods'!E104</f>
        <v>0</v>
      </c>
      <c r="E201" s="120"/>
      <c r="F201" s="120"/>
      <c r="G201" s="120"/>
    </row>
    <row r="202" ht="16.5" customHeight="1">
      <c r="A202" s="118"/>
      <c r="B202" s="119"/>
      <c r="C202" s="113" t="str">
        <f>'Liquor Mods'!D105</f>
        <v/>
      </c>
      <c r="D202" s="158">
        <f>'Liquor Mods'!E105</f>
        <v>0</v>
      </c>
      <c r="E202" s="120"/>
      <c r="F202" s="120"/>
      <c r="G202" s="120"/>
    </row>
    <row r="203" ht="16.5" customHeight="1">
      <c r="A203" s="118"/>
      <c r="B203" s="119"/>
      <c r="C203" s="113" t="str">
        <f>'Liquor Mods'!D106</f>
        <v/>
      </c>
      <c r="D203" s="158">
        <f>'Liquor Mods'!E106</f>
        <v>0</v>
      </c>
      <c r="E203" s="120"/>
      <c r="F203" s="120"/>
      <c r="G203" s="120"/>
    </row>
    <row r="204" ht="16.5" customHeight="1">
      <c r="A204" s="118"/>
      <c r="B204" s="119"/>
      <c r="C204" s="113" t="str">
        <f>'Liquor Mods'!D107</f>
        <v/>
      </c>
      <c r="D204" s="158">
        <f>'Liquor Mods'!E107</f>
        <v>0</v>
      </c>
      <c r="E204" s="120"/>
      <c r="F204" s="120"/>
      <c r="G204" s="120"/>
    </row>
    <row r="205" ht="16.5" customHeight="1">
      <c r="A205" s="118"/>
      <c r="B205" s="119"/>
      <c r="C205" s="113" t="str">
        <f>'Liquor Mods'!D108</f>
        <v/>
      </c>
      <c r="D205" s="158">
        <f>'Liquor Mods'!E108</f>
        <v>0</v>
      </c>
      <c r="E205" s="120"/>
      <c r="F205" s="120"/>
      <c r="G205" s="120"/>
    </row>
    <row r="206" ht="16.5" customHeight="1">
      <c r="A206" s="118"/>
      <c r="B206" s="119"/>
      <c r="C206" s="113" t="str">
        <f>'Liquor Mods'!D109</f>
        <v/>
      </c>
      <c r="D206" s="158">
        <f>'Liquor Mods'!E109</f>
        <v>0</v>
      </c>
      <c r="E206" s="120"/>
      <c r="F206" s="120"/>
      <c r="G206" s="120"/>
    </row>
    <row r="207" ht="16.5" customHeight="1">
      <c r="A207" s="118"/>
      <c r="B207" s="119"/>
      <c r="C207" s="113" t="str">
        <f>'Liquor Mods'!D110</f>
        <v/>
      </c>
      <c r="D207" s="158">
        <f>'Liquor Mods'!E110</f>
        <v>0</v>
      </c>
      <c r="E207" s="120"/>
      <c r="F207" s="120"/>
      <c r="G207" s="120"/>
    </row>
    <row r="208" ht="16.5" customHeight="1">
      <c r="A208" s="118"/>
      <c r="B208" s="119"/>
      <c r="C208" s="113" t="str">
        <f>'Liquor Mods'!D111</f>
        <v/>
      </c>
      <c r="D208" s="158">
        <f>'Liquor Mods'!E111</f>
        <v>0</v>
      </c>
      <c r="E208" s="120"/>
      <c r="F208" s="120"/>
      <c r="G208" s="120"/>
    </row>
    <row r="209" ht="16.5" customHeight="1">
      <c r="A209" s="118"/>
      <c r="B209" s="119"/>
      <c r="C209" s="113" t="str">
        <f>'Liquor Mods'!D112</f>
        <v/>
      </c>
      <c r="D209" s="158">
        <f>'Liquor Mods'!E112</f>
        <v>0</v>
      </c>
      <c r="E209" s="120"/>
      <c r="F209" s="120"/>
      <c r="G209" s="120"/>
    </row>
    <row r="210" ht="16.5" customHeight="1">
      <c r="A210" s="118"/>
      <c r="B210" s="119"/>
      <c r="C210" s="113" t="str">
        <f>'Liquor Mods'!D113</f>
        <v/>
      </c>
      <c r="D210" s="158">
        <f>'Liquor Mods'!E113</f>
        <v>0</v>
      </c>
      <c r="E210" s="120"/>
      <c r="F210" s="120"/>
      <c r="G210" s="120"/>
    </row>
    <row r="211" ht="16.5" customHeight="1">
      <c r="A211" s="118"/>
      <c r="B211" s="119"/>
      <c r="C211" s="113" t="str">
        <f>'Liquor Mods'!D114</f>
        <v/>
      </c>
      <c r="D211" s="158">
        <f>'Liquor Mods'!E114</f>
        <v>0</v>
      </c>
      <c r="E211" s="120"/>
      <c r="F211" s="120"/>
      <c r="G211" s="120"/>
    </row>
    <row r="212" ht="16.5" customHeight="1">
      <c r="A212" s="118"/>
      <c r="B212" s="119"/>
      <c r="C212" s="113" t="str">
        <f>'Liquor Mods'!D115</f>
        <v/>
      </c>
      <c r="D212" s="158">
        <f>'Liquor Mods'!E115</f>
        <v>0</v>
      </c>
      <c r="E212" s="120"/>
      <c r="F212" s="120"/>
      <c r="G212" s="120"/>
    </row>
    <row r="213" ht="16.5" customHeight="1">
      <c r="A213" s="202" t="s">
        <v>58</v>
      </c>
      <c r="B213" s="203"/>
      <c r="C213" s="204" t="s">
        <v>59</v>
      </c>
      <c r="D213" s="205" t="s">
        <v>161</v>
      </c>
      <c r="E213" s="206" t="s">
        <v>61</v>
      </c>
      <c r="F213" s="207" t="s">
        <v>162</v>
      </c>
      <c r="G213" s="207" t="s">
        <v>163</v>
      </c>
    </row>
    <row r="214" ht="16.5" customHeight="1">
      <c r="A214" s="208"/>
      <c r="B214" s="187" t="str">
        <f>Liquor!A8</f>
        <v>Vodka</v>
      </c>
      <c r="C214" s="188" t="str">
        <f>Liquor!A10</f>
        <v>Well Vodka (Example)</v>
      </c>
      <c r="D214" s="179" t="str">
        <f>'Liquor Mods'!E629</f>
        <v/>
      </c>
      <c r="E214" s="169" t="s">
        <v>83</v>
      </c>
      <c r="F214" s="208"/>
      <c r="G214" s="208"/>
    </row>
    <row r="215" ht="16.5" customHeight="1">
      <c r="A215" s="209"/>
      <c r="B215" s="210"/>
      <c r="C215" s="188" t="str">
        <f>Liquor!A11</f>
        <v>Grey Goose (Example)</v>
      </c>
      <c r="D215" s="179" t="str">
        <f>'Liquor Mods'!E630</f>
        <v/>
      </c>
      <c r="E215" s="211"/>
      <c r="F215" s="211"/>
      <c r="G215" s="211"/>
    </row>
    <row r="216" ht="16.5" customHeight="1">
      <c r="A216" s="209"/>
      <c r="B216" s="210"/>
      <c r="C216" s="188" t="str">
        <f>Liquor!A12</f>
        <v>Tito's (Example)</v>
      </c>
      <c r="D216" s="179" t="str">
        <f>'Liquor Mods'!E631</f>
        <v/>
      </c>
      <c r="E216" s="211"/>
      <c r="F216" s="211"/>
      <c r="G216" s="211"/>
    </row>
    <row r="217" ht="16.5" customHeight="1">
      <c r="A217" s="209"/>
      <c r="B217" s="210"/>
      <c r="C217" s="188" t="str">
        <f>Liquor!A13</f>
        <v/>
      </c>
      <c r="D217" s="179" t="str">
        <f>'Liquor Mods'!E632</f>
        <v/>
      </c>
      <c r="E217" s="211"/>
      <c r="F217" s="211"/>
      <c r="G217" s="211"/>
    </row>
    <row r="218" ht="16.5" customHeight="1">
      <c r="A218" s="209"/>
      <c r="B218" s="210"/>
      <c r="C218" s="188" t="str">
        <f>Liquor!A14</f>
        <v/>
      </c>
      <c r="D218" s="179" t="str">
        <f>'Liquor Mods'!E633</f>
        <v/>
      </c>
      <c r="E218" s="211"/>
      <c r="F218" s="211"/>
      <c r="G218" s="211"/>
    </row>
    <row r="219" ht="16.5" customHeight="1">
      <c r="A219" s="209"/>
      <c r="B219" s="210"/>
      <c r="C219" s="188" t="str">
        <f>Liquor!A15</f>
        <v/>
      </c>
      <c r="D219" s="179" t="str">
        <f>'Liquor Mods'!E634</f>
        <v/>
      </c>
      <c r="E219" s="211"/>
      <c r="F219" s="211"/>
      <c r="G219" s="211"/>
    </row>
    <row r="220" ht="16.5" customHeight="1">
      <c r="A220" s="209"/>
      <c r="B220" s="210"/>
      <c r="C220" s="188" t="str">
        <f>Liquor!A16</f>
        <v/>
      </c>
      <c r="D220" s="179" t="str">
        <f>'Liquor Mods'!E635</f>
        <v/>
      </c>
      <c r="E220" s="211"/>
      <c r="F220" s="211"/>
      <c r="G220" s="211"/>
    </row>
    <row r="221" ht="16.5" customHeight="1">
      <c r="A221" s="209"/>
      <c r="B221" s="210"/>
      <c r="C221" s="188" t="str">
        <f>Liquor!A17</f>
        <v/>
      </c>
      <c r="D221" s="179" t="str">
        <f>'Liquor Mods'!E636</f>
        <v/>
      </c>
      <c r="E221" s="211"/>
      <c r="F221" s="211"/>
      <c r="G221" s="211"/>
    </row>
    <row r="222" ht="16.5" customHeight="1">
      <c r="A222" s="209"/>
      <c r="B222" s="210"/>
      <c r="C222" s="188" t="str">
        <f>Liquor!A18</f>
        <v/>
      </c>
      <c r="D222" s="179" t="str">
        <f>'Liquor Mods'!E637</f>
        <v/>
      </c>
      <c r="E222" s="211"/>
      <c r="F222" s="211"/>
      <c r="G222" s="211"/>
    </row>
    <row r="223" ht="16.5" customHeight="1">
      <c r="A223" s="209"/>
      <c r="B223" s="210"/>
      <c r="C223" s="188" t="str">
        <f>Liquor!A19</f>
        <v/>
      </c>
      <c r="D223" s="179" t="str">
        <f>'Liquor Mods'!E638</f>
        <v/>
      </c>
      <c r="E223" s="211"/>
      <c r="F223" s="211"/>
      <c r="G223" s="211"/>
    </row>
    <row r="224" ht="16.5" customHeight="1">
      <c r="A224" s="209"/>
      <c r="B224" s="210"/>
      <c r="C224" s="188" t="str">
        <f>Liquor!A20</f>
        <v/>
      </c>
      <c r="D224" s="179" t="str">
        <f>'Liquor Mods'!E639</f>
        <v/>
      </c>
      <c r="E224" s="212"/>
      <c r="F224" s="212"/>
      <c r="G224" s="212"/>
    </row>
    <row r="225" ht="16.5" customHeight="1">
      <c r="A225" s="209"/>
      <c r="B225" s="213"/>
      <c r="C225" s="188" t="str">
        <f>Liquor!A21</f>
        <v/>
      </c>
      <c r="D225" s="179" t="str">
        <f>'Liquor Mods'!E640</f>
        <v/>
      </c>
      <c r="E225" s="212"/>
      <c r="F225" s="211"/>
      <c r="G225" s="211"/>
    </row>
    <row r="226" ht="16.5" customHeight="1">
      <c r="A226" s="209"/>
      <c r="B226" s="210"/>
      <c r="C226" s="188" t="str">
        <f>Liquor!A22</f>
        <v/>
      </c>
      <c r="D226" s="179" t="str">
        <f>'Liquor Mods'!E641</f>
        <v/>
      </c>
      <c r="E226" s="211"/>
      <c r="F226" s="211"/>
      <c r="G226" s="211"/>
    </row>
    <row r="227" ht="16.5" customHeight="1">
      <c r="A227" s="209"/>
      <c r="B227" s="210"/>
      <c r="C227" s="188" t="str">
        <f>Liquor!A23</f>
        <v/>
      </c>
      <c r="D227" s="179" t="str">
        <f>'Liquor Mods'!E642</f>
        <v/>
      </c>
      <c r="E227" s="211"/>
      <c r="F227" s="211"/>
      <c r="G227" s="211"/>
    </row>
    <row r="228" ht="16.5" customHeight="1">
      <c r="A228" s="209"/>
      <c r="B228" s="210"/>
      <c r="C228" s="188" t="str">
        <f>Liquor!A24</f>
        <v/>
      </c>
      <c r="D228" s="179" t="str">
        <f>'Liquor Mods'!E643</f>
        <v/>
      </c>
      <c r="E228" s="211"/>
      <c r="F228" s="211"/>
      <c r="G228" s="211"/>
    </row>
    <row r="229" ht="16.5" customHeight="1">
      <c r="A229" s="209"/>
      <c r="B229" s="210"/>
      <c r="C229" s="188" t="str">
        <f>Liquor!A25</f>
        <v/>
      </c>
      <c r="D229" s="179" t="str">
        <f>'Liquor Mods'!E644</f>
        <v/>
      </c>
      <c r="E229" s="211"/>
      <c r="F229" s="211"/>
      <c r="G229" s="211"/>
    </row>
    <row r="230" ht="16.5" customHeight="1">
      <c r="A230" s="209"/>
      <c r="B230" s="210"/>
      <c r="C230" s="188" t="str">
        <f>Liquor!A26</f>
        <v/>
      </c>
      <c r="D230" s="179" t="str">
        <f>'Liquor Mods'!E645</f>
        <v/>
      </c>
      <c r="E230" s="211"/>
      <c r="F230" s="211"/>
      <c r="G230" s="211"/>
    </row>
    <row r="231" ht="16.5" customHeight="1">
      <c r="A231" s="209"/>
      <c r="B231" s="210"/>
      <c r="C231" s="188" t="str">
        <f>Liquor!A27</f>
        <v/>
      </c>
      <c r="D231" s="179" t="str">
        <f>'Liquor Mods'!E646</f>
        <v/>
      </c>
      <c r="E231" s="211"/>
      <c r="F231" s="211"/>
      <c r="G231" s="211"/>
    </row>
    <row r="232" ht="16.5" customHeight="1">
      <c r="A232" s="209"/>
      <c r="B232" s="210"/>
      <c r="C232" s="188" t="str">
        <f>Liquor!A28</f>
        <v/>
      </c>
      <c r="D232" s="179" t="str">
        <f>'Liquor Mods'!E647</f>
        <v/>
      </c>
      <c r="E232" s="211"/>
      <c r="F232" s="211"/>
      <c r="G232" s="211"/>
    </row>
    <row r="233" ht="16.5" customHeight="1">
      <c r="A233" s="209"/>
      <c r="B233" s="210"/>
      <c r="C233" s="188" t="str">
        <f>Liquor!A29</f>
        <v/>
      </c>
      <c r="D233" s="179" t="str">
        <f>'Liquor Mods'!E648</f>
        <v/>
      </c>
      <c r="E233" s="211"/>
      <c r="F233" s="211"/>
      <c r="G233" s="211"/>
    </row>
    <row r="234" ht="16.5" customHeight="1">
      <c r="A234" s="209"/>
      <c r="B234" s="210"/>
      <c r="C234" s="188" t="str">
        <f>Liquor!A30</f>
        <v/>
      </c>
      <c r="D234" s="179" t="str">
        <f>'Liquor Mods'!E649</f>
        <v/>
      </c>
      <c r="E234" s="211"/>
      <c r="F234" s="211"/>
      <c r="G234" s="211"/>
    </row>
    <row r="235" ht="16.5" customHeight="1">
      <c r="A235" s="209"/>
      <c r="B235" s="210"/>
      <c r="C235" s="188" t="str">
        <f>Liquor!A31</f>
        <v/>
      </c>
      <c r="D235" s="179" t="str">
        <f>'Liquor Mods'!E650</f>
        <v/>
      </c>
      <c r="E235" s="211"/>
      <c r="F235" s="211"/>
      <c r="G235" s="211"/>
    </row>
    <row r="236" ht="16.5" customHeight="1">
      <c r="A236" s="209"/>
      <c r="B236" s="210"/>
      <c r="C236" s="188" t="str">
        <f>Liquor!A32</f>
        <v/>
      </c>
      <c r="D236" s="179" t="str">
        <f>'Liquor Mods'!E651</f>
        <v/>
      </c>
      <c r="E236" s="211"/>
      <c r="F236" s="211"/>
      <c r="G236" s="211"/>
    </row>
    <row r="237" ht="16.5" customHeight="1">
      <c r="A237" s="209"/>
      <c r="B237" s="210"/>
      <c r="C237" s="188" t="str">
        <f>Liquor!A33</f>
        <v/>
      </c>
      <c r="D237" s="179" t="str">
        <f>'Liquor Mods'!E652</f>
        <v/>
      </c>
      <c r="E237" s="211"/>
      <c r="F237" s="211"/>
      <c r="G237" s="211"/>
    </row>
    <row r="238" ht="16.5" customHeight="1">
      <c r="A238" s="209"/>
      <c r="B238" s="210"/>
      <c r="C238" s="188" t="str">
        <f>Liquor!A34</f>
        <v/>
      </c>
      <c r="D238" s="179" t="str">
        <f>'Liquor Mods'!E653</f>
        <v/>
      </c>
      <c r="E238" s="211"/>
      <c r="F238" s="211"/>
      <c r="G238" s="211"/>
    </row>
    <row r="239" ht="16.5" customHeight="1">
      <c r="A239" s="209"/>
      <c r="B239" s="210"/>
      <c r="C239" s="188" t="str">
        <f>Liquor!A35</f>
        <v/>
      </c>
      <c r="D239" s="179" t="str">
        <f>'Liquor Mods'!E654</f>
        <v/>
      </c>
      <c r="E239" s="211"/>
      <c r="F239" s="211"/>
      <c r="G239" s="211"/>
    </row>
    <row r="240" ht="16.5" customHeight="1">
      <c r="A240" s="209"/>
      <c r="B240" s="210"/>
      <c r="C240" s="188" t="str">
        <f>Liquor!A36</f>
        <v/>
      </c>
      <c r="D240" s="179" t="str">
        <f>'Liquor Mods'!E655</f>
        <v/>
      </c>
      <c r="E240" s="212"/>
      <c r="F240" s="212"/>
      <c r="G240" s="212"/>
    </row>
    <row r="241" ht="16.5" customHeight="1">
      <c r="A241" s="209"/>
      <c r="B241" s="213"/>
      <c r="C241" s="188" t="str">
        <f>Liquor!A37</f>
        <v/>
      </c>
      <c r="D241" s="179" t="str">
        <f>'Liquor Mods'!E656</f>
        <v/>
      </c>
      <c r="E241" s="212"/>
      <c r="F241" s="211"/>
      <c r="G241" s="211"/>
    </row>
    <row r="242" ht="16.5" customHeight="1">
      <c r="A242" s="209"/>
      <c r="B242" s="210"/>
      <c r="C242" s="188" t="str">
        <f>Liquor!A38</f>
        <v/>
      </c>
      <c r="D242" s="179" t="str">
        <f>'Liquor Mods'!E657</f>
        <v/>
      </c>
      <c r="E242" s="211"/>
      <c r="F242" s="211"/>
      <c r="G242" s="211"/>
    </row>
    <row r="243" ht="16.5" customHeight="1">
      <c r="A243" s="209"/>
      <c r="B243" s="210"/>
      <c r="C243" s="188" t="str">
        <f>Liquor!A39</f>
        <v/>
      </c>
      <c r="D243" s="179" t="str">
        <f>'Liquor Mods'!E658</f>
        <v/>
      </c>
      <c r="E243" s="211"/>
      <c r="F243" s="211"/>
      <c r="G243" s="211"/>
    </row>
    <row r="244" ht="16.5" customHeight="1">
      <c r="A244" s="209"/>
      <c r="B244" s="210"/>
      <c r="C244" s="188" t="str">
        <f>Liquor!A40</f>
        <v/>
      </c>
      <c r="D244" s="179" t="str">
        <f>'Liquor Mods'!E659</f>
        <v/>
      </c>
      <c r="E244" s="211"/>
      <c r="F244" s="211"/>
      <c r="G244" s="211"/>
    </row>
    <row r="245" ht="16.5" customHeight="1">
      <c r="A245" s="209"/>
      <c r="B245" s="210"/>
      <c r="C245" s="188" t="str">
        <f>Liquor!A41</f>
        <v/>
      </c>
      <c r="D245" s="179" t="str">
        <f>'Liquor Mods'!E660</f>
        <v/>
      </c>
      <c r="E245" s="211"/>
      <c r="F245" s="211"/>
      <c r="G245" s="211"/>
    </row>
    <row r="246" ht="16.5" customHeight="1">
      <c r="A246" s="209"/>
      <c r="B246" s="210"/>
      <c r="C246" s="188" t="str">
        <f>Liquor!A42</f>
        <v/>
      </c>
      <c r="D246" s="179" t="str">
        <f>'Liquor Mods'!E661</f>
        <v/>
      </c>
      <c r="E246" s="211"/>
      <c r="F246" s="211"/>
      <c r="G246" s="211"/>
    </row>
    <row r="247" ht="16.5" customHeight="1">
      <c r="A247" s="209"/>
      <c r="B247" s="210"/>
      <c r="C247" s="188" t="str">
        <f>Liquor!A43</f>
        <v/>
      </c>
      <c r="D247" s="179" t="str">
        <f>'Liquor Mods'!E662</f>
        <v/>
      </c>
      <c r="E247" s="211"/>
      <c r="F247" s="211"/>
      <c r="G247" s="211"/>
    </row>
    <row r="248" ht="16.5" customHeight="1">
      <c r="A248" s="209"/>
      <c r="B248" s="210"/>
      <c r="C248" s="188" t="str">
        <f>Liquor!A44</f>
        <v/>
      </c>
      <c r="D248" s="179" t="str">
        <f>'Liquor Mods'!E663</f>
        <v/>
      </c>
      <c r="E248" s="211"/>
      <c r="F248" s="211"/>
      <c r="G248" s="211"/>
    </row>
    <row r="249" ht="16.5" customHeight="1">
      <c r="A249" s="209"/>
      <c r="B249" s="210"/>
      <c r="C249" s="188" t="str">
        <f>Liquor!A45</f>
        <v/>
      </c>
      <c r="D249" s="179" t="str">
        <f>'Liquor Mods'!E664</f>
        <v/>
      </c>
      <c r="E249" s="211"/>
      <c r="F249" s="211"/>
      <c r="G249" s="211"/>
    </row>
    <row r="250" ht="16.5" customHeight="1">
      <c r="A250" s="209"/>
      <c r="B250" s="210"/>
      <c r="C250" s="188" t="str">
        <f>Liquor!A46</f>
        <v/>
      </c>
      <c r="D250" s="179" t="str">
        <f>'Liquor Mods'!E665</f>
        <v/>
      </c>
      <c r="E250" s="211"/>
      <c r="F250" s="211"/>
      <c r="G250" s="211"/>
    </row>
    <row r="251" ht="16.5" customHeight="1">
      <c r="A251" s="209"/>
      <c r="B251" s="210"/>
      <c r="C251" s="188" t="str">
        <f>Liquor!A47</f>
        <v/>
      </c>
      <c r="D251" s="179" t="str">
        <f>'Liquor Mods'!E666</f>
        <v/>
      </c>
      <c r="E251" s="211"/>
      <c r="F251" s="211"/>
      <c r="G251" s="211"/>
    </row>
    <row r="252" ht="16.5" customHeight="1">
      <c r="A252" s="209"/>
      <c r="B252" s="210"/>
      <c r="C252" s="188" t="str">
        <f>Liquor!A48</f>
        <v/>
      </c>
      <c r="D252" s="179" t="str">
        <f>'Liquor Mods'!E667</f>
        <v/>
      </c>
      <c r="E252" s="211"/>
      <c r="F252" s="211"/>
      <c r="G252" s="211"/>
    </row>
    <row r="253" ht="16.5" customHeight="1">
      <c r="A253" s="209"/>
      <c r="B253" s="210"/>
      <c r="C253" s="188" t="str">
        <f>Liquor!A49</f>
        <v/>
      </c>
      <c r="D253" s="179" t="str">
        <f>'Liquor Mods'!E668</f>
        <v/>
      </c>
      <c r="E253" s="211"/>
      <c r="F253" s="211"/>
      <c r="G253" s="211"/>
    </row>
    <row r="254" ht="16.5" customHeight="1">
      <c r="A254" s="209"/>
      <c r="B254" s="210"/>
      <c r="C254" s="188" t="str">
        <f>Liquor!A50</f>
        <v/>
      </c>
      <c r="D254" s="179" t="str">
        <f>'Liquor Mods'!E669</f>
        <v/>
      </c>
      <c r="E254" s="211"/>
      <c r="F254" s="211"/>
      <c r="G254" s="211"/>
    </row>
    <row r="255" ht="16.5" customHeight="1">
      <c r="A255" s="209"/>
      <c r="B255" s="210"/>
      <c r="C255" s="188" t="str">
        <f>Liquor!A51</f>
        <v/>
      </c>
      <c r="D255" s="179" t="str">
        <f>'Liquor Mods'!E670</f>
        <v/>
      </c>
      <c r="E255" s="211"/>
      <c r="F255" s="211"/>
      <c r="G255" s="211"/>
    </row>
    <row r="256" ht="16.5" customHeight="1">
      <c r="A256" s="209"/>
      <c r="B256" s="210"/>
      <c r="C256" s="188" t="str">
        <f>Liquor!A52</f>
        <v/>
      </c>
      <c r="D256" s="179" t="str">
        <f>'Liquor Mods'!E671</f>
        <v/>
      </c>
      <c r="E256" s="212"/>
      <c r="F256" s="212"/>
      <c r="G256" s="212"/>
    </row>
    <row r="257" ht="16.5" customHeight="1">
      <c r="A257" s="209"/>
      <c r="B257" s="213"/>
      <c r="C257" s="188" t="str">
        <f>Liquor!A53</f>
        <v/>
      </c>
      <c r="D257" s="179" t="str">
        <f>'Liquor Mods'!E672</f>
        <v/>
      </c>
      <c r="E257" s="212"/>
      <c r="F257" s="211"/>
      <c r="G257" s="211"/>
    </row>
    <row r="258" ht="16.5" customHeight="1">
      <c r="A258" s="209"/>
      <c r="B258" s="210"/>
      <c r="C258" s="188" t="str">
        <f>Liquor!A54</f>
        <v/>
      </c>
      <c r="D258" s="179" t="str">
        <f>'Liquor Mods'!E673</f>
        <v/>
      </c>
      <c r="E258" s="211"/>
      <c r="F258" s="211"/>
      <c r="G258" s="211"/>
    </row>
    <row r="259" ht="16.5" customHeight="1">
      <c r="A259" s="209"/>
      <c r="B259" s="210"/>
      <c r="C259" s="188" t="str">
        <f>Liquor!A55</f>
        <v/>
      </c>
      <c r="D259" s="179" t="str">
        <f>'Liquor Mods'!E674</f>
        <v/>
      </c>
      <c r="E259" s="211"/>
      <c r="F259" s="211"/>
      <c r="G259" s="211"/>
    </row>
    <row r="260" ht="16.5" customHeight="1">
      <c r="A260" s="209"/>
      <c r="B260" s="210"/>
      <c r="C260" s="188" t="str">
        <f>Liquor!A56</f>
        <v/>
      </c>
      <c r="D260" s="179" t="str">
        <f>'Liquor Mods'!E675</f>
        <v/>
      </c>
      <c r="E260" s="211"/>
      <c r="F260" s="211"/>
      <c r="G260" s="211"/>
    </row>
    <row r="261" ht="16.5" customHeight="1">
      <c r="A261" s="209"/>
      <c r="B261" s="210"/>
      <c r="C261" s="188" t="str">
        <f>Liquor!A57</f>
        <v/>
      </c>
      <c r="D261" s="179" t="str">
        <f>'Liquor Mods'!E676</f>
        <v/>
      </c>
      <c r="E261" s="211"/>
      <c r="F261" s="211"/>
      <c r="G261" s="211"/>
    </row>
    <row r="262" ht="16.5" customHeight="1">
      <c r="A262" s="209"/>
      <c r="B262" s="210"/>
      <c r="C262" s="188" t="str">
        <f>Liquor!A58</f>
        <v/>
      </c>
      <c r="D262" s="179" t="str">
        <f>'Liquor Mods'!E677</f>
        <v/>
      </c>
      <c r="E262" s="211"/>
      <c r="F262" s="211"/>
      <c r="G262" s="211"/>
    </row>
    <row r="263" ht="16.5" customHeight="1">
      <c r="A263" s="209"/>
      <c r="B263" s="210"/>
      <c r="C263" s="188" t="str">
        <f>Liquor!A59</f>
        <v/>
      </c>
      <c r="D263" s="179" t="str">
        <f>'Liquor Mods'!E678</f>
        <v/>
      </c>
      <c r="E263" s="211"/>
      <c r="F263" s="211"/>
      <c r="G263" s="211"/>
    </row>
    <row r="264" ht="16.5" customHeight="1">
      <c r="A264" s="209"/>
      <c r="B264" s="210"/>
      <c r="C264" s="188" t="str">
        <f>Liquor!A60</f>
        <v/>
      </c>
      <c r="D264" s="179" t="str">
        <f>'Liquor Mods'!E679</f>
        <v/>
      </c>
      <c r="E264" s="211"/>
      <c r="F264" s="211"/>
      <c r="G264" s="211"/>
    </row>
    <row r="265" ht="16.5" customHeight="1">
      <c r="A265" s="209"/>
      <c r="B265" s="210"/>
      <c r="C265" s="188" t="str">
        <f>Liquor!A61</f>
        <v/>
      </c>
      <c r="D265" s="179" t="str">
        <f>'Liquor Mods'!E680</f>
        <v/>
      </c>
      <c r="E265" s="211"/>
      <c r="F265" s="211"/>
      <c r="G265" s="211"/>
    </row>
    <row r="266" ht="16.5" customHeight="1">
      <c r="A266" s="209"/>
      <c r="B266" s="210"/>
      <c r="C266" s="188" t="str">
        <f>Liquor!A62</f>
        <v/>
      </c>
      <c r="D266" s="179" t="str">
        <f>'Liquor Mods'!E681</f>
        <v/>
      </c>
      <c r="E266" s="211"/>
      <c r="F266" s="211"/>
      <c r="G266" s="211"/>
    </row>
    <row r="267" ht="16.5" customHeight="1">
      <c r="A267" s="209"/>
      <c r="B267" s="210"/>
      <c r="C267" s="188" t="str">
        <f>Liquor!A63</f>
        <v/>
      </c>
      <c r="D267" s="179" t="str">
        <f>'Liquor Mods'!E682</f>
        <v/>
      </c>
      <c r="E267" s="211"/>
      <c r="F267" s="211"/>
      <c r="G267" s="211"/>
    </row>
    <row r="268" ht="16.5" customHeight="1">
      <c r="A268" s="209"/>
      <c r="B268" s="210"/>
      <c r="C268" s="188" t="str">
        <f>Liquor!A64</f>
        <v/>
      </c>
      <c r="D268" s="179" t="str">
        <f>'Liquor Mods'!E683</f>
        <v/>
      </c>
      <c r="E268" s="211"/>
      <c r="F268" s="211"/>
      <c r="G268" s="211"/>
    </row>
    <row r="269" ht="16.5" customHeight="1">
      <c r="A269" s="209"/>
      <c r="B269" s="210"/>
      <c r="C269" s="188" t="str">
        <f>Liquor!A65</f>
        <v/>
      </c>
      <c r="D269" s="179" t="str">
        <f>'Liquor Mods'!E684</f>
        <v/>
      </c>
      <c r="E269" s="211"/>
      <c r="F269" s="211"/>
      <c r="G269" s="211"/>
    </row>
    <row r="270" ht="16.5" customHeight="1">
      <c r="A270" s="209"/>
      <c r="B270" s="210"/>
      <c r="C270" s="188" t="str">
        <f>Liquor!A66</f>
        <v/>
      </c>
      <c r="D270" s="179" t="str">
        <f>'Liquor Mods'!E685</f>
        <v/>
      </c>
      <c r="E270" s="211"/>
      <c r="F270" s="211"/>
      <c r="G270" s="211"/>
    </row>
    <row r="271" ht="16.5" customHeight="1">
      <c r="A271" s="209"/>
      <c r="B271" s="210"/>
      <c r="C271" s="188" t="str">
        <f>Liquor!A67</f>
        <v/>
      </c>
      <c r="D271" s="179" t="str">
        <f>'Liquor Mods'!E686</f>
        <v/>
      </c>
      <c r="E271" s="211"/>
      <c r="F271" s="211"/>
      <c r="G271" s="211"/>
    </row>
    <row r="272" ht="16.5" customHeight="1">
      <c r="A272" s="209"/>
      <c r="B272" s="210"/>
      <c r="C272" s="188" t="str">
        <f>Liquor!A68</f>
        <v/>
      </c>
      <c r="D272" s="179" t="str">
        <f>'Liquor Mods'!E687</f>
        <v/>
      </c>
      <c r="E272" s="212"/>
      <c r="F272" s="212"/>
      <c r="G272" s="212"/>
    </row>
    <row r="273" ht="16.5" customHeight="1">
      <c r="A273" s="209"/>
      <c r="B273" s="213"/>
      <c r="C273" s="188" t="str">
        <f>Liquor!A69</f>
        <v/>
      </c>
      <c r="D273" s="179" t="str">
        <f>'Liquor Mods'!E688</f>
        <v/>
      </c>
      <c r="E273" s="212"/>
      <c r="F273" s="211"/>
      <c r="G273" s="211"/>
    </row>
    <row r="274" ht="16.5" customHeight="1">
      <c r="A274" s="209"/>
      <c r="B274" s="210"/>
      <c r="C274" s="188" t="str">
        <f>Liquor!A70</f>
        <v/>
      </c>
      <c r="D274" s="179" t="str">
        <f>'Liquor Mods'!E689</f>
        <v/>
      </c>
      <c r="E274" s="211"/>
      <c r="F274" s="211"/>
      <c r="G274" s="211"/>
    </row>
    <row r="275" ht="16.5" customHeight="1">
      <c r="A275" s="209"/>
      <c r="B275" s="210"/>
      <c r="C275" s="188" t="str">
        <f>Liquor!A71</f>
        <v/>
      </c>
      <c r="D275" s="179" t="str">
        <f>'Liquor Mods'!E690</f>
        <v/>
      </c>
      <c r="E275" s="211"/>
      <c r="F275" s="211"/>
      <c r="G275" s="211"/>
    </row>
    <row r="276" ht="16.5" customHeight="1">
      <c r="A276" s="209"/>
      <c r="B276" s="210"/>
      <c r="C276" s="188" t="str">
        <f>Liquor!A72</f>
        <v/>
      </c>
      <c r="D276" s="179" t="str">
        <f>'Liquor Mods'!E691</f>
        <v/>
      </c>
      <c r="E276" s="211"/>
      <c r="F276" s="211"/>
      <c r="G276" s="211"/>
    </row>
    <row r="277" ht="16.5" customHeight="1">
      <c r="A277" s="209"/>
      <c r="B277" s="210"/>
      <c r="C277" s="188" t="str">
        <f>Liquor!A73</f>
        <v/>
      </c>
      <c r="D277" s="179" t="str">
        <f>'Liquor Mods'!E692</f>
        <v/>
      </c>
      <c r="E277" s="211"/>
      <c r="F277" s="211"/>
      <c r="G277" s="211"/>
    </row>
    <row r="278" ht="16.5" customHeight="1">
      <c r="A278" s="209"/>
      <c r="B278" s="210"/>
      <c r="C278" s="188" t="str">
        <f>Liquor!A74</f>
        <v/>
      </c>
      <c r="D278" s="179" t="str">
        <f>'Liquor Mods'!E693</f>
        <v/>
      </c>
      <c r="E278" s="211"/>
      <c r="F278" s="211"/>
      <c r="G278" s="211"/>
    </row>
    <row r="279" ht="16.5" customHeight="1">
      <c r="A279" s="209"/>
      <c r="B279" s="210"/>
      <c r="C279" s="188" t="str">
        <f>Liquor!A75</f>
        <v/>
      </c>
      <c r="D279" s="179" t="str">
        <f>'Liquor Mods'!E694</f>
        <v/>
      </c>
      <c r="E279" s="211"/>
      <c r="F279" s="211"/>
      <c r="G279" s="211"/>
    </row>
    <row r="280" ht="16.5" customHeight="1">
      <c r="A280" s="209"/>
      <c r="B280" s="210"/>
      <c r="C280" s="188" t="str">
        <f>Liquor!A76</f>
        <v/>
      </c>
      <c r="D280" s="179" t="str">
        <f>'Liquor Mods'!E695</f>
        <v/>
      </c>
      <c r="E280" s="211"/>
      <c r="F280" s="211"/>
      <c r="G280" s="211"/>
    </row>
    <row r="281" ht="16.5" customHeight="1">
      <c r="A281" s="209"/>
      <c r="B281" s="210"/>
      <c r="C281" s="188" t="str">
        <f>Liquor!A77</f>
        <v/>
      </c>
      <c r="D281" s="179" t="str">
        <f>'Liquor Mods'!E696</f>
        <v/>
      </c>
      <c r="E281" s="211"/>
      <c r="F281" s="211"/>
      <c r="G281" s="211"/>
    </row>
    <row r="282" ht="16.5" customHeight="1">
      <c r="A282" s="209"/>
      <c r="B282" s="210"/>
      <c r="C282" s="188" t="str">
        <f>Liquor!A78</f>
        <v/>
      </c>
      <c r="D282" s="179" t="str">
        <f>'Liquor Mods'!E697</f>
        <v/>
      </c>
      <c r="E282" s="211"/>
      <c r="F282" s="211"/>
      <c r="G282" s="211"/>
    </row>
    <row r="283" ht="16.5" customHeight="1">
      <c r="A283" s="209"/>
      <c r="B283" s="210"/>
      <c r="C283" s="188" t="str">
        <f>Liquor!A79</f>
        <v/>
      </c>
      <c r="D283" s="179" t="str">
        <f>'Liquor Mods'!E698</f>
        <v/>
      </c>
      <c r="E283" s="211"/>
      <c r="F283" s="211"/>
      <c r="G283" s="211"/>
    </row>
    <row r="284" ht="16.5" customHeight="1">
      <c r="A284" s="209"/>
      <c r="B284" s="210"/>
      <c r="C284" s="188" t="str">
        <f>Liquor!A80</f>
        <v/>
      </c>
      <c r="D284" s="179" t="str">
        <f>'Liquor Mods'!E699</f>
        <v/>
      </c>
      <c r="E284" s="211"/>
      <c r="F284" s="211"/>
      <c r="G284" s="211"/>
    </row>
    <row r="285" ht="16.5" customHeight="1">
      <c r="A285" s="209"/>
      <c r="B285" s="210"/>
      <c r="C285" s="188" t="str">
        <f>Liquor!A81</f>
        <v/>
      </c>
      <c r="D285" s="179" t="str">
        <f>'Liquor Mods'!E700</f>
        <v/>
      </c>
      <c r="E285" s="211"/>
      <c r="F285" s="211"/>
      <c r="G285" s="211"/>
    </row>
    <row r="286" ht="16.5" customHeight="1">
      <c r="A286" s="209"/>
      <c r="B286" s="210"/>
      <c r="C286" s="188" t="str">
        <f>Liquor!A82</f>
        <v/>
      </c>
      <c r="D286" s="179" t="str">
        <f>'Liquor Mods'!E701</f>
        <v/>
      </c>
      <c r="E286" s="211"/>
      <c r="F286" s="211"/>
      <c r="G286" s="211"/>
    </row>
    <row r="287" ht="16.5" customHeight="1">
      <c r="A287" s="209"/>
      <c r="B287" s="210"/>
      <c r="C287" s="188" t="str">
        <f>Liquor!A83</f>
        <v/>
      </c>
      <c r="D287" s="179" t="str">
        <f>'Liquor Mods'!E702</f>
        <v/>
      </c>
      <c r="E287" s="211"/>
      <c r="F287" s="211"/>
      <c r="G287" s="211"/>
    </row>
    <row r="288" ht="16.5" customHeight="1">
      <c r="A288" s="209"/>
      <c r="B288" s="210"/>
      <c r="C288" s="188" t="str">
        <f>Liquor!A84</f>
        <v/>
      </c>
      <c r="D288" s="179" t="str">
        <f>'Liquor Mods'!E703</f>
        <v/>
      </c>
      <c r="E288" s="212"/>
      <c r="F288" s="212"/>
      <c r="G288" s="212"/>
    </row>
    <row r="289" ht="16.5" customHeight="1">
      <c r="A289" s="209"/>
      <c r="B289" s="213"/>
      <c r="C289" s="188" t="str">
        <f>Liquor!A85</f>
        <v/>
      </c>
      <c r="D289" s="179" t="str">
        <f>'Liquor Mods'!E704</f>
        <v/>
      </c>
      <c r="E289" s="212"/>
      <c r="F289" s="211"/>
      <c r="G289" s="211"/>
    </row>
    <row r="290" ht="16.5" customHeight="1">
      <c r="A290" s="209"/>
      <c r="B290" s="210"/>
      <c r="C290" s="188" t="str">
        <f>Liquor!A86</f>
        <v/>
      </c>
      <c r="D290" s="179" t="str">
        <f>'Liquor Mods'!E705</f>
        <v/>
      </c>
      <c r="E290" s="211"/>
      <c r="F290" s="211"/>
      <c r="G290" s="211"/>
    </row>
    <row r="291" ht="16.5" customHeight="1">
      <c r="A291" s="209"/>
      <c r="B291" s="210"/>
      <c r="C291" s="188" t="str">
        <f>Liquor!A87</f>
        <v/>
      </c>
      <c r="D291" s="179" t="str">
        <f>'Liquor Mods'!E706</f>
        <v/>
      </c>
      <c r="E291" s="211"/>
      <c r="F291" s="211"/>
      <c r="G291" s="211"/>
    </row>
    <row r="292" ht="16.5" customHeight="1">
      <c r="A292" s="209"/>
      <c r="B292" s="210"/>
      <c r="C292" s="188" t="str">
        <f>Liquor!A88</f>
        <v/>
      </c>
      <c r="D292" s="179" t="str">
        <f>'Liquor Mods'!E707</f>
        <v/>
      </c>
      <c r="E292" s="211"/>
      <c r="F292" s="211"/>
      <c r="G292" s="211"/>
    </row>
    <row r="293" ht="16.5" customHeight="1">
      <c r="A293" s="209"/>
      <c r="B293" s="210"/>
      <c r="C293" s="188" t="str">
        <f>Liquor!A89</f>
        <v/>
      </c>
      <c r="D293" s="179" t="str">
        <f>'Liquor Mods'!E708</f>
        <v/>
      </c>
      <c r="E293" s="211"/>
      <c r="F293" s="211"/>
      <c r="G293" s="211"/>
    </row>
    <row r="294" ht="16.5" customHeight="1">
      <c r="A294" s="209"/>
      <c r="B294" s="210"/>
      <c r="C294" s="188" t="str">
        <f>Liquor!A90</f>
        <v/>
      </c>
      <c r="D294" s="179" t="str">
        <f>'Liquor Mods'!E709</f>
        <v/>
      </c>
      <c r="E294" s="211"/>
      <c r="F294" s="211"/>
      <c r="G294" s="211"/>
    </row>
    <row r="295" ht="16.5" customHeight="1">
      <c r="A295" s="209"/>
      <c r="B295" s="210"/>
      <c r="C295" s="188" t="str">
        <f>Liquor!A91</f>
        <v/>
      </c>
      <c r="D295" s="179" t="str">
        <f>'Liquor Mods'!E710</f>
        <v/>
      </c>
      <c r="E295" s="211"/>
      <c r="F295" s="211"/>
      <c r="G295" s="211"/>
    </row>
    <row r="296" ht="16.5" customHeight="1">
      <c r="A296" s="209"/>
      <c r="B296" s="210"/>
      <c r="C296" s="188" t="str">
        <f>Liquor!A92</f>
        <v/>
      </c>
      <c r="D296" s="179" t="str">
        <f>'Liquor Mods'!E711</f>
        <v/>
      </c>
      <c r="E296" s="211"/>
      <c r="F296" s="211"/>
      <c r="G296" s="211"/>
    </row>
    <row r="297" ht="16.5" customHeight="1">
      <c r="A297" s="209"/>
      <c r="B297" s="210"/>
      <c r="C297" s="188" t="str">
        <f>Liquor!A93</f>
        <v/>
      </c>
      <c r="D297" s="179" t="str">
        <f>'Liquor Mods'!E712</f>
        <v/>
      </c>
      <c r="E297" s="211"/>
      <c r="F297" s="211"/>
      <c r="G297" s="211"/>
    </row>
    <row r="298" ht="16.5" customHeight="1">
      <c r="A298" s="209"/>
      <c r="B298" s="210"/>
      <c r="C298" s="188" t="str">
        <f>Liquor!A94</f>
        <v/>
      </c>
      <c r="D298" s="179" t="str">
        <f>'Liquor Mods'!E713</f>
        <v/>
      </c>
      <c r="E298" s="211"/>
      <c r="F298" s="211"/>
      <c r="G298" s="211"/>
    </row>
    <row r="299" ht="16.5" customHeight="1">
      <c r="A299" s="209"/>
      <c r="B299" s="210"/>
      <c r="C299" s="188" t="str">
        <f>Liquor!A95</f>
        <v/>
      </c>
      <c r="D299" s="179" t="str">
        <f>'Liquor Mods'!E714</f>
        <v/>
      </c>
      <c r="E299" s="211"/>
      <c r="F299" s="211"/>
      <c r="G299" s="211"/>
    </row>
    <row r="300" ht="16.5" customHeight="1">
      <c r="A300" s="209"/>
      <c r="B300" s="210"/>
      <c r="C300" s="188" t="str">
        <f>Liquor!A96</f>
        <v/>
      </c>
      <c r="D300" s="179" t="str">
        <f>'Liquor Mods'!E715</f>
        <v/>
      </c>
      <c r="E300" s="211"/>
      <c r="F300" s="211"/>
      <c r="G300" s="211"/>
    </row>
    <row r="301" ht="16.5" customHeight="1">
      <c r="A301" s="209"/>
      <c r="B301" s="210"/>
      <c r="C301" s="188" t="str">
        <f>Liquor!A97</f>
        <v/>
      </c>
      <c r="D301" s="179" t="str">
        <f>'Liquor Mods'!E716</f>
        <v/>
      </c>
      <c r="E301" s="211"/>
      <c r="F301" s="211"/>
      <c r="G301" s="211"/>
    </row>
    <row r="302" ht="16.5" customHeight="1">
      <c r="A302" s="209"/>
      <c r="B302" s="210"/>
      <c r="C302" s="188" t="str">
        <f>Liquor!A98</f>
        <v/>
      </c>
      <c r="D302" s="179" t="str">
        <f>'Liquor Mods'!E717</f>
        <v/>
      </c>
      <c r="E302" s="211"/>
      <c r="F302" s="211"/>
      <c r="G302" s="211"/>
    </row>
    <row r="303" ht="16.5" customHeight="1">
      <c r="A303" s="209"/>
      <c r="B303" s="210"/>
      <c r="C303" s="188" t="str">
        <f>Liquor!A99</f>
        <v/>
      </c>
      <c r="D303" s="179" t="str">
        <f>'Liquor Mods'!E718</f>
        <v/>
      </c>
      <c r="E303" s="211"/>
      <c r="F303" s="211"/>
      <c r="G303" s="211"/>
    </row>
    <row r="304" ht="16.5" customHeight="1">
      <c r="A304" s="209"/>
      <c r="B304" s="210"/>
      <c r="C304" s="188" t="str">
        <f>Liquor!A100</f>
        <v/>
      </c>
      <c r="D304" s="179" t="str">
        <f>'Liquor Mods'!E719</f>
        <v/>
      </c>
      <c r="E304" s="212"/>
      <c r="F304" s="212"/>
      <c r="G304" s="212"/>
    </row>
    <row r="305" ht="16.5" customHeight="1">
      <c r="A305" s="209"/>
      <c r="B305" s="213"/>
      <c r="C305" s="188" t="str">
        <f>Liquor!A101</f>
        <v/>
      </c>
      <c r="D305" s="179" t="str">
        <f>'Liquor Mods'!E720</f>
        <v/>
      </c>
      <c r="E305" s="212"/>
      <c r="F305" s="211"/>
      <c r="G305" s="211"/>
    </row>
    <row r="306" ht="16.5" customHeight="1">
      <c r="A306" s="209"/>
      <c r="B306" s="210"/>
      <c r="C306" s="188" t="str">
        <f>Liquor!A102</f>
        <v/>
      </c>
      <c r="D306" s="179" t="str">
        <f>'Liquor Mods'!E721</f>
        <v/>
      </c>
      <c r="E306" s="211"/>
      <c r="F306" s="211"/>
      <c r="G306" s="211"/>
    </row>
    <row r="307" ht="16.5" customHeight="1">
      <c r="A307" s="209"/>
      <c r="B307" s="210"/>
      <c r="C307" s="188" t="str">
        <f>Liquor!A103</f>
        <v/>
      </c>
      <c r="D307" s="179" t="str">
        <f>'Liquor Mods'!E722</f>
        <v/>
      </c>
      <c r="E307" s="211"/>
      <c r="F307" s="211"/>
      <c r="G307" s="211"/>
    </row>
    <row r="308" ht="16.5" customHeight="1">
      <c r="A308" s="209"/>
      <c r="B308" s="210"/>
      <c r="C308" s="188" t="str">
        <f>Liquor!A104</f>
        <v/>
      </c>
      <c r="D308" s="179" t="str">
        <f>'Liquor Mods'!E723</f>
        <v/>
      </c>
      <c r="E308" s="211"/>
      <c r="F308" s="211"/>
      <c r="G308" s="211"/>
    </row>
    <row r="309" ht="16.5" customHeight="1">
      <c r="A309" s="209"/>
      <c r="B309" s="210"/>
      <c r="C309" s="188" t="str">
        <f>Liquor!A105</f>
        <v/>
      </c>
      <c r="D309" s="179" t="str">
        <f>'Liquor Mods'!E724</f>
        <v/>
      </c>
      <c r="E309" s="211"/>
      <c r="F309" s="211"/>
      <c r="G309" s="211"/>
    </row>
    <row r="310" ht="16.5" customHeight="1">
      <c r="A310" s="209"/>
      <c r="B310" s="210"/>
      <c r="C310" s="188" t="str">
        <f>Liquor!A106</f>
        <v/>
      </c>
      <c r="D310" s="179" t="str">
        <f>'Liquor Mods'!E725</f>
        <v/>
      </c>
      <c r="E310" s="211"/>
      <c r="F310" s="211"/>
      <c r="G310" s="211"/>
    </row>
    <row r="311" ht="16.5" customHeight="1">
      <c r="A311" s="209"/>
      <c r="B311" s="210"/>
      <c r="C311" s="188" t="str">
        <f>Liquor!A107</f>
        <v/>
      </c>
      <c r="D311" s="179" t="str">
        <f>'Liquor Mods'!E726</f>
        <v/>
      </c>
      <c r="E311" s="211"/>
      <c r="F311" s="211"/>
      <c r="G311" s="211"/>
    </row>
    <row r="312" ht="16.5" customHeight="1">
      <c r="A312" s="209"/>
      <c r="B312" s="210"/>
      <c r="C312" s="188" t="str">
        <f>Liquor!A108</f>
        <v/>
      </c>
      <c r="D312" s="179" t="str">
        <f>'Liquor Mods'!E727</f>
        <v/>
      </c>
      <c r="E312" s="211"/>
      <c r="F312" s="211"/>
      <c r="G312" s="211"/>
    </row>
    <row r="313" ht="16.5" customHeight="1">
      <c r="A313" s="209"/>
      <c r="B313" s="210"/>
      <c r="C313" s="188"/>
      <c r="D313" s="179"/>
      <c r="E313" s="211"/>
      <c r="F313" s="211"/>
      <c r="G313" s="211"/>
    </row>
    <row r="314" ht="16.5" customHeight="1">
      <c r="A314" s="214"/>
      <c r="B314" s="215"/>
      <c r="C314" s="188"/>
      <c r="D314" s="179"/>
      <c r="E314" s="216"/>
      <c r="F314" s="216"/>
      <c r="G314" s="216"/>
    </row>
    <row r="315" ht="16.5" customHeight="1">
      <c r="A315" s="217" t="s">
        <v>58</v>
      </c>
      <c r="B315" s="218"/>
      <c r="C315" s="219" t="s">
        <v>59</v>
      </c>
      <c r="D315" s="220" t="s">
        <v>164</v>
      </c>
      <c r="E315" s="221" t="s">
        <v>61</v>
      </c>
      <c r="F315" s="220" t="s">
        <v>165</v>
      </c>
      <c r="G315" s="220" t="s">
        <v>166</v>
      </c>
    </row>
    <row r="316" ht="16.5" customHeight="1">
      <c r="A316" s="208"/>
      <c r="B316" s="167" t="str">
        <f>Liquor!E8</f>
        <v>Gin</v>
      </c>
      <c r="C316" s="222" t="str">
        <f>Liquor!E10</f>
        <v>Well Gin (Example)</v>
      </c>
      <c r="D316" s="179" t="str">
        <f>'Liquor Mods'!B831</f>
        <v/>
      </c>
      <c r="E316" s="189" t="s">
        <v>83</v>
      </c>
      <c r="F316" s="208"/>
      <c r="G316" s="208"/>
    </row>
    <row r="317" ht="16.5" customHeight="1">
      <c r="A317" s="209"/>
      <c r="B317" s="210"/>
      <c r="C317" s="222" t="str">
        <f>Liquor!E11</f>
        <v>Beefeater (Example)</v>
      </c>
      <c r="D317" s="179" t="str">
        <f>'Liquor Mods'!B832</f>
        <v/>
      </c>
      <c r="E317" s="211"/>
      <c r="F317" s="211"/>
      <c r="G317" s="211"/>
    </row>
    <row r="318" ht="16.5" customHeight="1">
      <c r="A318" s="209"/>
      <c r="B318" s="210"/>
      <c r="C318" s="222" t="str">
        <f>Liquor!E12</f>
        <v>Bombay Sapphire (Example)</v>
      </c>
      <c r="D318" s="179" t="str">
        <f>'Liquor Mods'!B833</f>
        <v/>
      </c>
      <c r="E318" s="211"/>
      <c r="F318" s="211"/>
      <c r="G318" s="211"/>
    </row>
    <row r="319" ht="16.5" customHeight="1">
      <c r="A319" s="209"/>
      <c r="B319" s="210"/>
      <c r="C319" s="222" t="str">
        <f>Liquor!E13</f>
        <v/>
      </c>
      <c r="D319" s="179" t="str">
        <f>'Liquor Mods'!B834</f>
        <v/>
      </c>
      <c r="E319" s="211"/>
      <c r="F319" s="211"/>
      <c r="G319" s="211"/>
    </row>
    <row r="320" ht="16.5" customHeight="1">
      <c r="A320" s="209"/>
      <c r="B320" s="210"/>
      <c r="C320" s="222" t="str">
        <f>Liquor!E14</f>
        <v/>
      </c>
      <c r="D320" s="179" t="str">
        <f>'Liquor Mods'!B835</f>
        <v/>
      </c>
      <c r="E320" s="211"/>
      <c r="F320" s="211"/>
      <c r="G320" s="211"/>
    </row>
    <row r="321" ht="16.5" customHeight="1">
      <c r="A321" s="209"/>
      <c r="B321" s="210"/>
      <c r="C321" s="222" t="str">
        <f>Liquor!E15</f>
        <v/>
      </c>
      <c r="D321" s="179" t="str">
        <f>'Liquor Mods'!B836</f>
        <v/>
      </c>
      <c r="E321" s="211"/>
      <c r="F321" s="211"/>
      <c r="G321" s="211"/>
    </row>
    <row r="322" ht="16.5" customHeight="1">
      <c r="A322" s="209"/>
      <c r="B322" s="210"/>
      <c r="C322" s="222" t="str">
        <f>Liquor!E16</f>
        <v/>
      </c>
      <c r="D322" s="179" t="str">
        <f>'Liquor Mods'!B837</f>
        <v/>
      </c>
      <c r="E322" s="211"/>
      <c r="F322" s="211"/>
      <c r="G322" s="211"/>
    </row>
    <row r="323" ht="16.5" customHeight="1">
      <c r="A323" s="209"/>
      <c r="B323" s="210"/>
      <c r="C323" s="222" t="str">
        <f>Liquor!E17</f>
        <v/>
      </c>
      <c r="D323" s="179" t="str">
        <f>'Liquor Mods'!B838</f>
        <v/>
      </c>
      <c r="E323" s="211"/>
      <c r="F323" s="211"/>
      <c r="G323" s="211"/>
    </row>
    <row r="324" ht="16.5" customHeight="1">
      <c r="A324" s="209"/>
      <c r="B324" s="210"/>
      <c r="C324" s="222" t="str">
        <f>Liquor!E18</f>
        <v/>
      </c>
      <c r="D324" s="179" t="str">
        <f>'Liquor Mods'!B839</f>
        <v/>
      </c>
      <c r="E324" s="211"/>
      <c r="F324" s="211"/>
      <c r="G324" s="211"/>
    </row>
    <row r="325" ht="16.5" customHeight="1">
      <c r="A325" s="209"/>
      <c r="B325" s="210"/>
      <c r="C325" s="222" t="str">
        <f>Liquor!E19</f>
        <v/>
      </c>
      <c r="D325" s="179" t="str">
        <f>'Liquor Mods'!B840</f>
        <v/>
      </c>
      <c r="E325" s="211"/>
      <c r="F325" s="211"/>
      <c r="G325" s="211"/>
    </row>
    <row r="326" ht="16.5" customHeight="1">
      <c r="A326" s="209"/>
      <c r="B326" s="210"/>
      <c r="C326" s="222" t="str">
        <f>Liquor!E20</f>
        <v/>
      </c>
      <c r="D326" s="179" t="str">
        <f>'Liquor Mods'!B841</f>
        <v/>
      </c>
      <c r="E326" s="211"/>
      <c r="F326" s="211"/>
      <c r="G326" s="211"/>
    </row>
    <row r="327" ht="16.5" customHeight="1">
      <c r="A327" s="209"/>
      <c r="B327" s="210"/>
      <c r="C327" s="222" t="str">
        <f>Liquor!E21</f>
        <v/>
      </c>
      <c r="D327" s="179" t="str">
        <f>'Liquor Mods'!B842</f>
        <v/>
      </c>
      <c r="E327" s="211"/>
      <c r="F327" s="211"/>
      <c r="G327" s="211"/>
    </row>
    <row r="328" ht="16.5" customHeight="1">
      <c r="A328" s="209"/>
      <c r="B328" s="210"/>
      <c r="C328" s="222" t="str">
        <f>Liquor!E22</f>
        <v/>
      </c>
      <c r="D328" s="179" t="str">
        <f>'Liquor Mods'!B843</f>
        <v/>
      </c>
      <c r="E328" s="211"/>
      <c r="F328" s="211"/>
      <c r="G328" s="211"/>
    </row>
    <row r="329" ht="16.5" customHeight="1">
      <c r="A329" s="209"/>
      <c r="B329" s="210"/>
      <c r="C329" s="222" t="str">
        <f>Liquor!E23</f>
        <v/>
      </c>
      <c r="D329" s="179" t="str">
        <f>'Liquor Mods'!B844</f>
        <v/>
      </c>
      <c r="E329" s="211"/>
      <c r="F329" s="211"/>
      <c r="G329" s="211"/>
    </row>
    <row r="330" ht="16.5" customHeight="1">
      <c r="A330" s="209"/>
      <c r="B330" s="210"/>
      <c r="C330" s="222" t="str">
        <f>Liquor!E24</f>
        <v/>
      </c>
      <c r="D330" s="179" t="str">
        <f>'Liquor Mods'!B845</f>
        <v/>
      </c>
      <c r="E330" s="211"/>
      <c r="F330" s="211"/>
      <c r="G330" s="211"/>
    </row>
    <row r="331" ht="16.5" customHeight="1">
      <c r="A331" s="209"/>
      <c r="B331" s="210"/>
      <c r="C331" s="222" t="str">
        <f>Liquor!E25</f>
        <v/>
      </c>
      <c r="D331" s="179" t="str">
        <f>'Liquor Mods'!B846</f>
        <v/>
      </c>
      <c r="E331" s="212"/>
      <c r="F331" s="212"/>
      <c r="G331" s="212"/>
    </row>
    <row r="332" ht="16.5" customHeight="1">
      <c r="A332" s="209"/>
      <c r="B332" s="213"/>
      <c r="C332" s="222" t="str">
        <f>Liquor!E26</f>
        <v/>
      </c>
      <c r="D332" s="179" t="str">
        <f>'Liquor Mods'!B847</f>
        <v/>
      </c>
      <c r="E332" s="212"/>
      <c r="F332" s="211"/>
      <c r="G332" s="211"/>
    </row>
    <row r="333" ht="16.5" customHeight="1">
      <c r="A333" s="209"/>
      <c r="B333" s="210"/>
      <c r="C333" s="222" t="str">
        <f>Liquor!E27</f>
        <v/>
      </c>
      <c r="D333" s="179" t="str">
        <f>'Liquor Mods'!B848</f>
        <v/>
      </c>
      <c r="E333" s="211"/>
      <c r="F333" s="211"/>
      <c r="G333" s="211"/>
    </row>
    <row r="334" ht="16.5" customHeight="1">
      <c r="A334" s="209"/>
      <c r="B334" s="210"/>
      <c r="C334" s="222" t="str">
        <f>Liquor!E28</f>
        <v/>
      </c>
      <c r="D334" s="179" t="str">
        <f>'Liquor Mods'!B849</f>
        <v/>
      </c>
      <c r="E334" s="211"/>
      <c r="F334" s="211"/>
      <c r="G334" s="211"/>
    </row>
    <row r="335" ht="16.5" customHeight="1">
      <c r="A335" s="209"/>
      <c r="B335" s="210"/>
      <c r="C335" s="222" t="str">
        <f>Liquor!E29</f>
        <v/>
      </c>
      <c r="D335" s="179" t="str">
        <f>'Liquor Mods'!B850</f>
        <v/>
      </c>
      <c r="E335" s="211"/>
      <c r="F335" s="211"/>
      <c r="G335" s="211"/>
    </row>
    <row r="336" ht="16.5" customHeight="1">
      <c r="A336" s="209"/>
      <c r="B336" s="210"/>
      <c r="C336" s="222" t="str">
        <f>Liquor!E30</f>
        <v/>
      </c>
      <c r="D336" s="179" t="str">
        <f>'Liquor Mods'!B851</f>
        <v/>
      </c>
      <c r="E336" s="211"/>
      <c r="F336" s="211"/>
      <c r="G336" s="211"/>
    </row>
    <row r="337" ht="16.5" customHeight="1">
      <c r="A337" s="209"/>
      <c r="B337" s="210"/>
      <c r="C337" s="222" t="str">
        <f>Liquor!E31</f>
        <v/>
      </c>
      <c r="D337" s="179" t="str">
        <f>'Liquor Mods'!B852</f>
        <v/>
      </c>
      <c r="E337" s="211"/>
      <c r="F337" s="211"/>
      <c r="G337" s="211"/>
    </row>
    <row r="338" ht="16.5" customHeight="1">
      <c r="A338" s="209"/>
      <c r="B338" s="210"/>
      <c r="C338" s="222" t="str">
        <f>Liquor!E32</f>
        <v/>
      </c>
      <c r="D338" s="179" t="str">
        <f>'Liquor Mods'!B853</f>
        <v/>
      </c>
      <c r="E338" s="211"/>
      <c r="F338" s="211"/>
      <c r="G338" s="211"/>
    </row>
    <row r="339" ht="16.5" customHeight="1">
      <c r="A339" s="209"/>
      <c r="B339" s="210"/>
      <c r="C339" s="222" t="str">
        <f>Liquor!E33</f>
        <v/>
      </c>
      <c r="D339" s="179" t="str">
        <f>'Liquor Mods'!B854</f>
        <v/>
      </c>
      <c r="E339" s="211"/>
      <c r="F339" s="211"/>
      <c r="G339" s="211"/>
    </row>
    <row r="340" ht="16.5" customHeight="1">
      <c r="A340" s="209"/>
      <c r="B340" s="210"/>
      <c r="C340" s="222" t="str">
        <f>Liquor!E34</f>
        <v/>
      </c>
      <c r="D340" s="179" t="str">
        <f>'Liquor Mods'!B855</f>
        <v/>
      </c>
      <c r="E340" s="211"/>
      <c r="F340" s="211"/>
      <c r="G340" s="211"/>
    </row>
    <row r="341" ht="16.5" customHeight="1">
      <c r="A341" s="209"/>
      <c r="B341" s="210"/>
      <c r="C341" s="222" t="str">
        <f>Liquor!E35</f>
        <v/>
      </c>
      <c r="D341" s="179" t="str">
        <f>'Liquor Mods'!B856</f>
        <v/>
      </c>
      <c r="E341" s="211"/>
      <c r="F341" s="211"/>
      <c r="G341" s="211"/>
    </row>
    <row r="342" ht="16.5" customHeight="1">
      <c r="A342" s="209"/>
      <c r="B342" s="210"/>
      <c r="C342" s="222" t="str">
        <f>Liquor!E36</f>
        <v/>
      </c>
      <c r="D342" s="179" t="str">
        <f>'Liquor Mods'!B857</f>
        <v/>
      </c>
      <c r="E342" s="211"/>
      <c r="F342" s="211"/>
      <c r="G342" s="211"/>
    </row>
    <row r="343" ht="16.5" customHeight="1">
      <c r="A343" s="209"/>
      <c r="B343" s="210"/>
      <c r="C343" s="222" t="str">
        <f>Liquor!E37</f>
        <v/>
      </c>
      <c r="D343" s="179" t="str">
        <f>'Liquor Mods'!B858</f>
        <v/>
      </c>
      <c r="E343" s="211"/>
      <c r="F343" s="211"/>
      <c r="G343" s="211"/>
    </row>
    <row r="344" ht="16.5" customHeight="1">
      <c r="A344" s="209"/>
      <c r="B344" s="210"/>
      <c r="C344" s="222" t="str">
        <f>Liquor!E38</f>
        <v/>
      </c>
      <c r="D344" s="179" t="str">
        <f>'Liquor Mods'!B859</f>
        <v/>
      </c>
      <c r="E344" s="211"/>
      <c r="F344" s="211"/>
      <c r="G344" s="211"/>
    </row>
    <row r="345" ht="16.5" customHeight="1">
      <c r="A345" s="209"/>
      <c r="B345" s="210"/>
      <c r="C345" s="222" t="str">
        <f>Liquor!E39</f>
        <v/>
      </c>
      <c r="D345" s="179" t="str">
        <f>'Liquor Mods'!B860</f>
        <v/>
      </c>
      <c r="E345" s="211"/>
      <c r="F345" s="211"/>
      <c r="G345" s="211"/>
    </row>
    <row r="346" ht="16.5" customHeight="1">
      <c r="A346" s="209"/>
      <c r="B346" s="210"/>
      <c r="C346" s="222" t="str">
        <f>Liquor!E40</f>
        <v/>
      </c>
      <c r="D346" s="179" t="str">
        <f>'Liquor Mods'!B861</f>
        <v/>
      </c>
      <c r="E346" s="211"/>
      <c r="F346" s="211"/>
      <c r="G346" s="211"/>
    </row>
    <row r="347" ht="16.5" customHeight="1">
      <c r="A347" s="209"/>
      <c r="B347" s="210"/>
      <c r="C347" s="222" t="str">
        <f>Liquor!E41</f>
        <v/>
      </c>
      <c r="D347" s="179" t="str">
        <f>'Liquor Mods'!B862</f>
        <v/>
      </c>
      <c r="E347" s="212"/>
      <c r="F347" s="212"/>
      <c r="G347" s="212"/>
    </row>
    <row r="348" ht="16.5" customHeight="1">
      <c r="A348" s="209"/>
      <c r="B348" s="213"/>
      <c r="C348" s="222" t="str">
        <f>Liquor!E42</f>
        <v/>
      </c>
      <c r="D348" s="179" t="str">
        <f>'Liquor Mods'!B863</f>
        <v/>
      </c>
      <c r="E348" s="212"/>
      <c r="F348" s="211"/>
      <c r="G348" s="211"/>
    </row>
    <row r="349" ht="16.5" customHeight="1">
      <c r="A349" s="209"/>
      <c r="B349" s="210"/>
      <c r="C349" s="222" t="str">
        <f>Liquor!E43</f>
        <v/>
      </c>
      <c r="D349" s="179" t="str">
        <f>'Liquor Mods'!B864</f>
        <v/>
      </c>
      <c r="E349" s="211"/>
      <c r="F349" s="211"/>
      <c r="G349" s="211"/>
    </row>
    <row r="350" ht="16.5" customHeight="1">
      <c r="A350" s="209"/>
      <c r="B350" s="210"/>
      <c r="C350" s="222" t="str">
        <f>Liquor!E44</f>
        <v/>
      </c>
      <c r="D350" s="179" t="str">
        <f>'Liquor Mods'!B865</f>
        <v/>
      </c>
      <c r="E350" s="211"/>
      <c r="F350" s="211"/>
      <c r="G350" s="211"/>
    </row>
    <row r="351" ht="16.5" customHeight="1">
      <c r="A351" s="209"/>
      <c r="B351" s="210"/>
      <c r="C351" s="222" t="str">
        <f>Liquor!E45</f>
        <v/>
      </c>
      <c r="D351" s="179" t="str">
        <f>'Liquor Mods'!B866</f>
        <v/>
      </c>
      <c r="E351" s="211"/>
      <c r="F351" s="211"/>
      <c r="G351" s="211"/>
    </row>
    <row r="352" ht="16.5" customHeight="1">
      <c r="A352" s="209"/>
      <c r="B352" s="210"/>
      <c r="C352" s="222" t="str">
        <f>Liquor!E46</f>
        <v/>
      </c>
      <c r="D352" s="179" t="str">
        <f>'Liquor Mods'!B867</f>
        <v/>
      </c>
      <c r="E352" s="211"/>
      <c r="F352" s="211"/>
      <c r="G352" s="211"/>
    </row>
    <row r="353" ht="16.5" customHeight="1">
      <c r="A353" s="209"/>
      <c r="B353" s="210"/>
      <c r="C353" s="222" t="str">
        <f>Liquor!E47</f>
        <v/>
      </c>
      <c r="D353" s="179" t="str">
        <f>'Liquor Mods'!B868</f>
        <v/>
      </c>
      <c r="E353" s="211"/>
      <c r="F353" s="211"/>
      <c r="G353" s="211"/>
    </row>
    <row r="354" ht="16.5" customHeight="1">
      <c r="A354" s="209"/>
      <c r="B354" s="210"/>
      <c r="C354" s="222" t="str">
        <f>Liquor!E48</f>
        <v/>
      </c>
      <c r="D354" s="179" t="str">
        <f>'Liquor Mods'!B869</f>
        <v/>
      </c>
      <c r="E354" s="211"/>
      <c r="F354" s="211"/>
      <c r="G354" s="211"/>
    </row>
    <row r="355" ht="16.5" customHeight="1">
      <c r="A355" s="209"/>
      <c r="B355" s="210"/>
      <c r="C355" s="222" t="str">
        <f>Liquor!E49</f>
        <v/>
      </c>
      <c r="D355" s="179" t="str">
        <f>'Liquor Mods'!B870</f>
        <v/>
      </c>
      <c r="E355" s="211"/>
      <c r="F355" s="211"/>
      <c r="G355" s="211"/>
    </row>
    <row r="356" ht="16.5" customHeight="1">
      <c r="A356" s="209"/>
      <c r="B356" s="210"/>
      <c r="C356" s="222" t="str">
        <f>Liquor!E50</f>
        <v/>
      </c>
      <c r="D356" s="179" t="str">
        <f>'Liquor Mods'!B871</f>
        <v/>
      </c>
      <c r="E356" s="211"/>
      <c r="F356" s="211"/>
      <c r="G356" s="211"/>
    </row>
    <row r="357" ht="16.5" customHeight="1">
      <c r="A357" s="209"/>
      <c r="B357" s="210"/>
      <c r="C357" s="222" t="str">
        <f>Liquor!E51</f>
        <v/>
      </c>
      <c r="D357" s="179" t="str">
        <f>'Liquor Mods'!B872</f>
        <v/>
      </c>
      <c r="E357" s="211"/>
      <c r="F357" s="211"/>
      <c r="G357" s="211"/>
    </row>
    <row r="358" ht="16.5" customHeight="1">
      <c r="A358" s="209"/>
      <c r="B358" s="210"/>
      <c r="C358" s="222" t="str">
        <f>Liquor!E52</f>
        <v/>
      </c>
      <c r="D358" s="179" t="str">
        <f>'Liquor Mods'!B873</f>
        <v/>
      </c>
      <c r="E358" s="211"/>
      <c r="F358" s="211"/>
      <c r="G358" s="211"/>
    </row>
    <row r="359" ht="16.5" customHeight="1">
      <c r="A359" s="209"/>
      <c r="B359" s="210"/>
      <c r="C359" s="222" t="str">
        <f>Liquor!E53</f>
        <v/>
      </c>
      <c r="D359" s="179" t="str">
        <f>'Liquor Mods'!B874</f>
        <v/>
      </c>
      <c r="E359" s="211"/>
      <c r="F359" s="211"/>
      <c r="G359" s="211"/>
    </row>
    <row r="360" ht="16.5" customHeight="1">
      <c r="A360" s="209"/>
      <c r="B360" s="210"/>
      <c r="C360" s="222" t="str">
        <f>Liquor!E54</f>
        <v/>
      </c>
      <c r="D360" s="179" t="str">
        <f>'Liquor Mods'!B875</f>
        <v/>
      </c>
      <c r="E360" s="211"/>
      <c r="F360" s="211"/>
      <c r="G360" s="211"/>
    </row>
    <row r="361" ht="16.5" customHeight="1">
      <c r="A361" s="209"/>
      <c r="B361" s="210"/>
      <c r="C361" s="222" t="str">
        <f>Liquor!E55</f>
        <v/>
      </c>
      <c r="D361" s="179" t="str">
        <f>'Liquor Mods'!B876</f>
        <v/>
      </c>
      <c r="E361" s="211"/>
      <c r="F361" s="211"/>
      <c r="G361" s="211"/>
    </row>
    <row r="362" ht="16.5" customHeight="1">
      <c r="A362" s="209"/>
      <c r="B362" s="210"/>
      <c r="C362" s="222" t="str">
        <f>Liquor!E56</f>
        <v/>
      </c>
      <c r="D362" s="179" t="str">
        <f>'Liquor Mods'!B877</f>
        <v/>
      </c>
      <c r="E362" s="211"/>
      <c r="F362" s="211"/>
      <c r="G362" s="211"/>
    </row>
    <row r="363" ht="16.5" customHeight="1">
      <c r="A363" s="209"/>
      <c r="B363" s="210"/>
      <c r="C363" s="222" t="str">
        <f>Liquor!E57</f>
        <v/>
      </c>
      <c r="D363" s="179" t="str">
        <f>'Liquor Mods'!B878</f>
        <v/>
      </c>
      <c r="E363" s="212"/>
      <c r="F363" s="212"/>
      <c r="G363" s="212"/>
    </row>
    <row r="364" ht="16.5" customHeight="1">
      <c r="A364" s="209"/>
      <c r="B364" s="213"/>
      <c r="C364" s="222" t="str">
        <f>Liquor!E58</f>
        <v/>
      </c>
      <c r="D364" s="179" t="str">
        <f>'Liquor Mods'!B879</f>
        <v/>
      </c>
      <c r="E364" s="212"/>
      <c r="F364" s="211"/>
      <c r="G364" s="211"/>
    </row>
    <row r="365" ht="16.5" customHeight="1">
      <c r="A365" s="209"/>
      <c r="B365" s="210"/>
      <c r="C365" s="222" t="str">
        <f>Liquor!E59</f>
        <v/>
      </c>
      <c r="D365" s="179" t="str">
        <f>'Liquor Mods'!B880</f>
        <v/>
      </c>
      <c r="E365" s="211"/>
      <c r="F365" s="211"/>
      <c r="G365" s="211"/>
    </row>
    <row r="366" ht="16.5" customHeight="1">
      <c r="A366" s="209"/>
      <c r="B366" s="210"/>
      <c r="C366" s="222" t="str">
        <f>Liquor!E60</f>
        <v/>
      </c>
      <c r="D366" s="179" t="str">
        <f>'Liquor Mods'!B881</f>
        <v/>
      </c>
      <c r="E366" s="211"/>
      <c r="F366" s="211"/>
      <c r="G366" s="211"/>
    </row>
    <row r="367" ht="16.5" customHeight="1">
      <c r="A367" s="209"/>
      <c r="B367" s="210"/>
      <c r="C367" s="222" t="str">
        <f>Liquor!E61</f>
        <v/>
      </c>
      <c r="D367" s="179" t="str">
        <f>'Liquor Mods'!B882</f>
        <v/>
      </c>
      <c r="E367" s="211"/>
      <c r="F367" s="211"/>
      <c r="G367" s="211"/>
    </row>
    <row r="368" ht="16.5" customHeight="1">
      <c r="A368" s="209"/>
      <c r="B368" s="210"/>
      <c r="C368" s="222" t="str">
        <f>Liquor!E62</f>
        <v/>
      </c>
      <c r="D368" s="179" t="str">
        <f>'Liquor Mods'!B883</f>
        <v/>
      </c>
      <c r="E368" s="211"/>
      <c r="F368" s="211"/>
      <c r="G368" s="211"/>
    </row>
    <row r="369" ht="16.5" customHeight="1">
      <c r="A369" s="209"/>
      <c r="B369" s="210"/>
      <c r="C369" s="222" t="str">
        <f>Liquor!E63</f>
        <v/>
      </c>
      <c r="D369" s="179" t="str">
        <f>'Liquor Mods'!B884</f>
        <v/>
      </c>
      <c r="E369" s="211"/>
      <c r="F369" s="211"/>
      <c r="G369" s="211"/>
    </row>
    <row r="370" ht="16.5" customHeight="1">
      <c r="A370" s="209"/>
      <c r="B370" s="210"/>
      <c r="C370" s="222" t="str">
        <f>Liquor!E64</f>
        <v/>
      </c>
      <c r="D370" s="179" t="str">
        <f>'Liquor Mods'!B885</f>
        <v/>
      </c>
      <c r="E370" s="211"/>
      <c r="F370" s="211"/>
      <c r="G370" s="211"/>
    </row>
    <row r="371" ht="16.5" customHeight="1">
      <c r="A371" s="209"/>
      <c r="B371" s="210"/>
      <c r="C371" s="222" t="str">
        <f>Liquor!E65</f>
        <v/>
      </c>
      <c r="D371" s="179" t="str">
        <f>'Liquor Mods'!B886</f>
        <v/>
      </c>
      <c r="E371" s="211"/>
      <c r="F371" s="211"/>
      <c r="G371" s="211"/>
    </row>
    <row r="372" ht="16.5" customHeight="1">
      <c r="A372" s="209"/>
      <c r="B372" s="210"/>
      <c r="C372" s="222" t="str">
        <f>Liquor!E66</f>
        <v/>
      </c>
      <c r="D372" s="179" t="str">
        <f>'Liquor Mods'!B887</f>
        <v/>
      </c>
      <c r="E372" s="211"/>
      <c r="F372" s="211"/>
      <c r="G372" s="211"/>
    </row>
    <row r="373" ht="16.5" customHeight="1">
      <c r="A373" s="209"/>
      <c r="B373" s="210"/>
      <c r="C373" s="222" t="str">
        <f>Liquor!E67</f>
        <v/>
      </c>
      <c r="D373" s="179" t="str">
        <f>'Liquor Mods'!B888</f>
        <v/>
      </c>
      <c r="E373" s="211"/>
      <c r="F373" s="211"/>
      <c r="G373" s="211"/>
    </row>
    <row r="374" ht="16.5" customHeight="1">
      <c r="A374" s="209"/>
      <c r="B374" s="210"/>
      <c r="C374" s="222" t="str">
        <f>Liquor!E68</f>
        <v/>
      </c>
      <c r="D374" s="179" t="str">
        <f>'Liquor Mods'!B889</f>
        <v/>
      </c>
      <c r="E374" s="211"/>
      <c r="F374" s="211"/>
      <c r="G374" s="211"/>
    </row>
    <row r="375" ht="16.5" customHeight="1">
      <c r="A375" s="209"/>
      <c r="B375" s="210"/>
      <c r="C375" s="222" t="str">
        <f>Liquor!E69</f>
        <v/>
      </c>
      <c r="D375" s="179" t="str">
        <f>'Liquor Mods'!B890</f>
        <v/>
      </c>
      <c r="E375" s="211"/>
      <c r="F375" s="211"/>
      <c r="G375" s="211"/>
    </row>
    <row r="376" ht="16.5" customHeight="1">
      <c r="A376" s="209"/>
      <c r="B376" s="210"/>
      <c r="C376" s="222" t="str">
        <f>Liquor!E70</f>
        <v/>
      </c>
      <c r="D376" s="179" t="str">
        <f>'Liquor Mods'!B891</f>
        <v/>
      </c>
      <c r="E376" s="211"/>
      <c r="F376" s="211"/>
      <c r="G376" s="211"/>
    </row>
    <row r="377" ht="16.5" customHeight="1">
      <c r="A377" s="209"/>
      <c r="B377" s="210"/>
      <c r="C377" s="222" t="str">
        <f>Liquor!E71</f>
        <v/>
      </c>
      <c r="D377" s="179" t="str">
        <f>'Liquor Mods'!B892</f>
        <v/>
      </c>
      <c r="E377" s="211"/>
      <c r="F377" s="211"/>
      <c r="G377" s="211"/>
    </row>
    <row r="378" ht="16.5" customHeight="1">
      <c r="A378" s="209"/>
      <c r="B378" s="210"/>
      <c r="C378" s="222" t="str">
        <f>Liquor!E72</f>
        <v/>
      </c>
      <c r="D378" s="179" t="str">
        <f>'Liquor Mods'!B893</f>
        <v/>
      </c>
      <c r="E378" s="211"/>
      <c r="F378" s="211"/>
      <c r="G378" s="211"/>
    </row>
    <row r="379" ht="16.5" customHeight="1">
      <c r="A379" s="209"/>
      <c r="B379" s="210"/>
      <c r="C379" s="222" t="str">
        <f>Liquor!E73</f>
        <v/>
      </c>
      <c r="D379" s="179" t="str">
        <f>'Liquor Mods'!B894</f>
        <v/>
      </c>
      <c r="E379" s="211"/>
      <c r="F379" s="211"/>
      <c r="G379" s="211"/>
    </row>
    <row r="380" ht="16.5" customHeight="1">
      <c r="A380" s="209"/>
      <c r="B380" s="210"/>
      <c r="C380" s="222" t="str">
        <f>Liquor!E74</f>
        <v/>
      </c>
      <c r="D380" s="179" t="str">
        <f>'Liquor Mods'!B895</f>
        <v/>
      </c>
      <c r="E380" s="211"/>
      <c r="F380" s="211"/>
      <c r="G380" s="211"/>
    </row>
    <row r="381" ht="16.5" customHeight="1">
      <c r="A381" s="209"/>
      <c r="B381" s="210"/>
      <c r="C381" s="222" t="str">
        <f>Liquor!E75</f>
        <v/>
      </c>
      <c r="D381" s="179" t="str">
        <f>'Liquor Mods'!B896</f>
        <v/>
      </c>
      <c r="E381" s="211"/>
      <c r="F381" s="211"/>
      <c r="G381" s="211"/>
    </row>
    <row r="382" ht="16.5" customHeight="1">
      <c r="A382" s="209"/>
      <c r="B382" s="210"/>
      <c r="C382" s="222" t="str">
        <f>Liquor!E76</f>
        <v/>
      </c>
      <c r="D382" s="179" t="str">
        <f>'Liquor Mods'!B897</f>
        <v/>
      </c>
      <c r="E382" s="211"/>
      <c r="F382" s="211"/>
      <c r="G382" s="211"/>
    </row>
    <row r="383" ht="16.5" customHeight="1">
      <c r="A383" s="209"/>
      <c r="B383" s="210"/>
      <c r="C383" s="222" t="str">
        <f>Liquor!E77</f>
        <v/>
      </c>
      <c r="D383" s="179" t="str">
        <f>'Liquor Mods'!B898</f>
        <v/>
      </c>
      <c r="E383" s="211"/>
      <c r="F383" s="211"/>
      <c r="G383" s="211"/>
    </row>
    <row r="384" ht="16.5" customHeight="1">
      <c r="A384" s="209"/>
      <c r="B384" s="210"/>
      <c r="C384" s="222" t="str">
        <f>Liquor!E78</f>
        <v/>
      </c>
      <c r="D384" s="179" t="str">
        <f>'Liquor Mods'!B899</f>
        <v/>
      </c>
      <c r="E384" s="211"/>
      <c r="F384" s="211"/>
      <c r="G384" s="211"/>
    </row>
    <row r="385" ht="16.5" customHeight="1">
      <c r="A385" s="209"/>
      <c r="B385" s="210"/>
      <c r="C385" s="222" t="str">
        <f>Liquor!E79</f>
        <v/>
      </c>
      <c r="D385" s="179" t="str">
        <f>'Liquor Mods'!B900</f>
        <v/>
      </c>
      <c r="E385" s="212"/>
      <c r="F385" s="212"/>
      <c r="G385" s="212"/>
    </row>
    <row r="386" ht="16.5" customHeight="1">
      <c r="A386" s="209"/>
      <c r="B386" s="213"/>
      <c r="C386" s="222" t="str">
        <f>Liquor!E80</f>
        <v/>
      </c>
      <c r="D386" s="179" t="str">
        <f>'Liquor Mods'!B901</f>
        <v/>
      </c>
      <c r="E386" s="212"/>
      <c r="F386" s="211"/>
      <c r="G386" s="211"/>
    </row>
    <row r="387" ht="16.5" customHeight="1">
      <c r="A387" s="209"/>
      <c r="B387" s="210"/>
      <c r="C387" s="222" t="str">
        <f>Liquor!E81</f>
        <v/>
      </c>
      <c r="D387" s="179" t="str">
        <f>'Liquor Mods'!B902</f>
        <v/>
      </c>
      <c r="E387" s="211"/>
      <c r="F387" s="211"/>
      <c r="G387" s="211"/>
    </row>
    <row r="388" ht="16.5" customHeight="1">
      <c r="A388" s="209"/>
      <c r="B388" s="210"/>
      <c r="C388" s="222" t="str">
        <f>Liquor!E82</f>
        <v/>
      </c>
      <c r="D388" s="179" t="str">
        <f>'Liquor Mods'!B903</f>
        <v/>
      </c>
      <c r="E388" s="211"/>
      <c r="F388" s="211"/>
      <c r="G388" s="211"/>
    </row>
    <row r="389" ht="16.5" customHeight="1">
      <c r="A389" s="209"/>
      <c r="B389" s="210"/>
      <c r="C389" s="222" t="str">
        <f>Liquor!E83</f>
        <v/>
      </c>
      <c r="D389" s="179" t="str">
        <f>'Liquor Mods'!B904</f>
        <v/>
      </c>
      <c r="E389" s="211"/>
      <c r="F389" s="211"/>
      <c r="G389" s="211"/>
    </row>
    <row r="390" ht="16.5" customHeight="1">
      <c r="A390" s="209"/>
      <c r="B390" s="210"/>
      <c r="C390" s="222" t="str">
        <f>Liquor!E84</f>
        <v/>
      </c>
      <c r="D390" s="179" t="str">
        <f>'Liquor Mods'!B905</f>
        <v/>
      </c>
      <c r="E390" s="211"/>
      <c r="F390" s="211"/>
      <c r="G390" s="211"/>
    </row>
    <row r="391" ht="16.5" customHeight="1">
      <c r="A391" s="209"/>
      <c r="B391" s="210"/>
      <c r="C391" s="222" t="str">
        <f>Liquor!E85</f>
        <v/>
      </c>
      <c r="D391" s="179" t="str">
        <f>'Liquor Mods'!B906</f>
        <v/>
      </c>
      <c r="E391" s="211"/>
      <c r="F391" s="211"/>
      <c r="G391" s="211"/>
    </row>
    <row r="392" ht="16.5" customHeight="1">
      <c r="A392" s="209"/>
      <c r="B392" s="210"/>
      <c r="C392" s="222" t="str">
        <f>Liquor!E86</f>
        <v/>
      </c>
      <c r="D392" s="179" t="str">
        <f>'Liquor Mods'!B907</f>
        <v/>
      </c>
      <c r="E392" s="211"/>
      <c r="F392" s="211"/>
      <c r="G392" s="211"/>
    </row>
    <row r="393" ht="16.5" customHeight="1">
      <c r="A393" s="209"/>
      <c r="B393" s="210"/>
      <c r="C393" s="222" t="str">
        <f>Liquor!E87</f>
        <v/>
      </c>
      <c r="D393" s="179" t="str">
        <f>'Liquor Mods'!B908</f>
        <v/>
      </c>
      <c r="E393" s="211"/>
      <c r="F393" s="211"/>
      <c r="G393" s="211"/>
    </row>
    <row r="394" ht="16.5" customHeight="1">
      <c r="A394" s="209"/>
      <c r="B394" s="210"/>
      <c r="C394" s="222" t="str">
        <f>Liquor!E88</f>
        <v/>
      </c>
      <c r="D394" s="179" t="str">
        <f>'Liquor Mods'!B909</f>
        <v/>
      </c>
      <c r="E394" s="211"/>
      <c r="F394" s="211"/>
      <c r="G394" s="211"/>
    </row>
    <row r="395" ht="16.5" customHeight="1">
      <c r="A395" s="209"/>
      <c r="B395" s="210"/>
      <c r="C395" s="222" t="str">
        <f>Liquor!E89</f>
        <v/>
      </c>
      <c r="D395" s="179" t="str">
        <f>'Liquor Mods'!B910</f>
        <v/>
      </c>
      <c r="E395" s="211"/>
      <c r="F395" s="211"/>
      <c r="G395" s="211"/>
    </row>
    <row r="396" ht="16.5" customHeight="1">
      <c r="A396" s="209"/>
      <c r="B396" s="210"/>
      <c r="C396" s="222" t="str">
        <f>Liquor!E90</f>
        <v/>
      </c>
      <c r="D396" s="179" t="str">
        <f>'Liquor Mods'!B911</f>
        <v/>
      </c>
      <c r="E396" s="211"/>
      <c r="F396" s="211"/>
      <c r="G396" s="211"/>
    </row>
    <row r="397" ht="16.5" customHeight="1">
      <c r="A397" s="209"/>
      <c r="B397" s="210"/>
      <c r="C397" s="222" t="str">
        <f>Liquor!E91</f>
        <v/>
      </c>
      <c r="D397" s="179" t="str">
        <f>'Liquor Mods'!B912</f>
        <v/>
      </c>
      <c r="E397" s="211"/>
      <c r="F397" s="211"/>
      <c r="G397" s="211"/>
    </row>
    <row r="398" ht="16.5" customHeight="1">
      <c r="A398" s="209"/>
      <c r="B398" s="210"/>
      <c r="C398" s="222" t="str">
        <f>Liquor!E92</f>
        <v/>
      </c>
      <c r="D398" s="179" t="str">
        <f>'Liquor Mods'!B913</f>
        <v/>
      </c>
      <c r="E398" s="211"/>
      <c r="F398" s="211"/>
      <c r="G398" s="211"/>
    </row>
    <row r="399" ht="16.5" customHeight="1">
      <c r="A399" s="209"/>
      <c r="B399" s="210"/>
      <c r="C399" s="222" t="str">
        <f>Liquor!E93</f>
        <v/>
      </c>
      <c r="D399" s="179" t="str">
        <f>'Liquor Mods'!B914</f>
        <v/>
      </c>
      <c r="E399" s="211"/>
      <c r="F399" s="211"/>
      <c r="G399" s="211"/>
    </row>
    <row r="400" ht="16.5" customHeight="1">
      <c r="A400" s="209"/>
      <c r="B400" s="210"/>
      <c r="C400" s="222" t="str">
        <f>Liquor!E94</f>
        <v/>
      </c>
      <c r="D400" s="179" t="str">
        <f>'Liquor Mods'!B915</f>
        <v/>
      </c>
      <c r="E400" s="211"/>
      <c r="F400" s="211"/>
      <c r="G400" s="211"/>
    </row>
    <row r="401" ht="16.5" customHeight="1">
      <c r="A401" s="209"/>
      <c r="B401" s="210"/>
      <c r="C401" s="222" t="str">
        <f>Liquor!E95</f>
        <v/>
      </c>
      <c r="D401" s="179" t="str">
        <f>'Liquor Mods'!B916</f>
        <v/>
      </c>
      <c r="E401" s="211"/>
      <c r="F401" s="211"/>
      <c r="G401" s="211"/>
    </row>
    <row r="402" ht="16.5" customHeight="1">
      <c r="A402" s="209"/>
      <c r="B402" s="210"/>
      <c r="C402" s="222" t="str">
        <f>Liquor!E96</f>
        <v/>
      </c>
      <c r="D402" s="179" t="str">
        <f>'Liquor Mods'!B917</f>
        <v/>
      </c>
      <c r="E402" s="211"/>
      <c r="F402" s="211"/>
      <c r="G402" s="211"/>
    </row>
    <row r="403" ht="16.5" customHeight="1">
      <c r="A403" s="209"/>
      <c r="B403" s="210"/>
      <c r="C403" s="222" t="str">
        <f>Liquor!E97</f>
        <v/>
      </c>
      <c r="D403" s="179" t="str">
        <f>'Liquor Mods'!B918</f>
        <v/>
      </c>
      <c r="E403" s="211"/>
      <c r="F403" s="211"/>
      <c r="G403" s="211"/>
    </row>
    <row r="404" ht="16.5" customHeight="1">
      <c r="A404" s="209"/>
      <c r="B404" s="210"/>
      <c r="C404" s="222" t="str">
        <f>Liquor!E98</f>
        <v/>
      </c>
      <c r="D404" s="179" t="str">
        <f>'Liquor Mods'!B919</f>
        <v/>
      </c>
      <c r="E404" s="211"/>
      <c r="F404" s="211"/>
      <c r="G404" s="211"/>
    </row>
    <row r="405" ht="16.5" customHeight="1">
      <c r="A405" s="209"/>
      <c r="B405" s="210"/>
      <c r="C405" s="222" t="str">
        <f>Liquor!E99</f>
        <v/>
      </c>
      <c r="D405" s="179" t="str">
        <f>'Liquor Mods'!B920</f>
        <v/>
      </c>
      <c r="E405" s="211"/>
      <c r="F405" s="211"/>
      <c r="G405" s="211"/>
    </row>
    <row r="406" ht="16.5" customHeight="1">
      <c r="A406" s="209"/>
      <c r="B406" s="210"/>
      <c r="C406" s="222" t="str">
        <f>Liquor!E100</f>
        <v/>
      </c>
      <c r="D406" s="179" t="str">
        <f>'Liquor Mods'!B921</f>
        <v/>
      </c>
      <c r="E406" s="211"/>
      <c r="F406" s="211"/>
      <c r="G406" s="211"/>
    </row>
    <row r="407" ht="16.5" customHeight="1">
      <c r="A407" s="209"/>
      <c r="B407" s="210"/>
      <c r="C407" s="222" t="str">
        <f>Liquor!E101</f>
        <v/>
      </c>
      <c r="D407" s="179" t="str">
        <f>'Liquor Mods'!B922</f>
        <v/>
      </c>
      <c r="E407" s="212"/>
      <c r="F407" s="212"/>
      <c r="G407" s="212"/>
    </row>
    <row r="408" ht="16.5" customHeight="1">
      <c r="A408" s="209"/>
      <c r="B408" s="213"/>
      <c r="C408" s="222" t="str">
        <f>Liquor!E102</f>
        <v/>
      </c>
      <c r="D408" s="179" t="str">
        <f>'Liquor Mods'!B923</f>
        <v/>
      </c>
      <c r="E408" s="212"/>
      <c r="F408" s="211"/>
      <c r="G408" s="211"/>
    </row>
    <row r="409" ht="16.5" customHeight="1">
      <c r="A409" s="209"/>
      <c r="B409" s="210"/>
      <c r="C409" s="222" t="str">
        <f>Liquor!E103</f>
        <v/>
      </c>
      <c r="D409" s="179" t="str">
        <f>'Liquor Mods'!B924</f>
        <v/>
      </c>
      <c r="E409" s="211"/>
      <c r="F409" s="211"/>
      <c r="G409" s="211"/>
    </row>
    <row r="410" ht="16.5" customHeight="1">
      <c r="A410" s="209"/>
      <c r="B410" s="210"/>
      <c r="C410" s="222" t="str">
        <f>Liquor!E104</f>
        <v/>
      </c>
      <c r="D410" s="179" t="str">
        <f>'Liquor Mods'!B925</f>
        <v/>
      </c>
      <c r="E410" s="211"/>
      <c r="F410" s="211"/>
      <c r="G410" s="211"/>
    </row>
    <row r="411" ht="16.5" customHeight="1">
      <c r="A411" s="209"/>
      <c r="B411" s="210"/>
      <c r="C411" s="222" t="str">
        <f>Liquor!E105</f>
        <v/>
      </c>
      <c r="D411" s="179" t="str">
        <f>'Liquor Mods'!B926</f>
        <v/>
      </c>
      <c r="E411" s="211"/>
      <c r="F411" s="211"/>
      <c r="G411" s="211"/>
    </row>
    <row r="412" ht="16.5" customHeight="1">
      <c r="A412" s="209"/>
      <c r="B412" s="210"/>
      <c r="C412" s="222" t="str">
        <f>Liquor!E106</f>
        <v/>
      </c>
      <c r="D412" s="179" t="str">
        <f>'Liquor Mods'!B927</f>
        <v/>
      </c>
      <c r="E412" s="211"/>
      <c r="F412" s="211"/>
      <c r="G412" s="211"/>
    </row>
    <row r="413" ht="16.5" customHeight="1">
      <c r="A413" s="209"/>
      <c r="B413" s="210"/>
      <c r="C413" s="222" t="str">
        <f>Liquor!E107</f>
        <v/>
      </c>
      <c r="D413" s="179" t="str">
        <f>'Liquor Mods'!B928</f>
        <v/>
      </c>
      <c r="E413" s="211"/>
      <c r="F413" s="211"/>
      <c r="G413" s="211"/>
    </row>
    <row r="414" ht="16.5" customHeight="1">
      <c r="A414" s="209"/>
      <c r="B414" s="210"/>
      <c r="C414" s="222" t="str">
        <f>Liquor!E108</f>
        <v/>
      </c>
      <c r="D414" s="179" t="str">
        <f>'Liquor Mods'!B929</f>
        <v/>
      </c>
      <c r="E414" s="211"/>
      <c r="F414" s="211"/>
      <c r="G414" s="211"/>
    </row>
    <row r="415" ht="16.5" customHeight="1">
      <c r="A415" s="209"/>
      <c r="B415" s="210"/>
      <c r="C415" s="167"/>
      <c r="D415" s="179"/>
      <c r="E415" s="211"/>
      <c r="F415" s="211"/>
      <c r="G415" s="211"/>
    </row>
    <row r="416" ht="16.5" customHeight="1">
      <c r="A416" s="214"/>
      <c r="B416" s="215"/>
      <c r="C416" s="167"/>
      <c r="D416" s="179"/>
      <c r="E416" s="216"/>
      <c r="F416" s="216"/>
      <c r="G416" s="216"/>
    </row>
    <row r="417" ht="16.5" customHeight="1">
      <c r="A417" s="217" t="s">
        <v>58</v>
      </c>
      <c r="B417" s="218"/>
      <c r="C417" s="219" t="s">
        <v>59</v>
      </c>
      <c r="D417" s="223" t="s">
        <v>167</v>
      </c>
      <c r="E417" s="224" t="s">
        <v>61</v>
      </c>
      <c r="F417" s="225" t="s">
        <v>168</v>
      </c>
      <c r="G417" s="225" t="s">
        <v>169</v>
      </c>
    </row>
    <row r="418" ht="16.5" customHeight="1">
      <c r="A418" s="208"/>
      <c r="B418" s="187" t="str">
        <f>Liquor!I8</f>
        <v>Rum</v>
      </c>
      <c r="C418" s="188" t="str">
        <f>Liquor!I10</f>
        <v>Well Rum (Example)</v>
      </c>
      <c r="D418" s="179" t="str">
        <f>'Liquor Mods'!B932</f>
        <v/>
      </c>
      <c r="E418" s="169" t="s">
        <v>83</v>
      </c>
      <c r="F418" s="208"/>
      <c r="G418" s="208"/>
    </row>
    <row r="419" ht="16.5" customHeight="1">
      <c r="A419" s="209"/>
      <c r="B419" s="210"/>
      <c r="C419" s="188" t="str">
        <f>Liquor!I11</f>
        <v>Captain Morgan (Example)</v>
      </c>
      <c r="D419" s="179" t="str">
        <f>'Liquor Mods'!B933</f>
        <v/>
      </c>
      <c r="E419" s="211"/>
      <c r="F419" s="211"/>
      <c r="G419" s="211"/>
    </row>
    <row r="420" ht="16.5" customHeight="1">
      <c r="A420" s="209"/>
      <c r="B420" s="210"/>
      <c r="C420" s="188" t="str">
        <f>Liquor!I12</f>
        <v>Bacardi (Example)</v>
      </c>
      <c r="D420" s="179" t="str">
        <f>'Liquor Mods'!B934</f>
        <v/>
      </c>
      <c r="E420" s="211"/>
      <c r="F420" s="211"/>
      <c r="G420" s="211"/>
    </row>
    <row r="421" ht="16.5" customHeight="1">
      <c r="A421" s="209"/>
      <c r="B421" s="210"/>
      <c r="C421" s="188" t="str">
        <f>Liquor!I13</f>
        <v/>
      </c>
      <c r="D421" s="179" t="str">
        <f>'Liquor Mods'!B935</f>
        <v/>
      </c>
      <c r="E421" s="211"/>
      <c r="F421" s="211"/>
      <c r="G421" s="211"/>
    </row>
    <row r="422" ht="16.5" customHeight="1">
      <c r="A422" s="209"/>
      <c r="B422" s="210"/>
      <c r="C422" s="188" t="str">
        <f>Liquor!I14</f>
        <v/>
      </c>
      <c r="D422" s="179" t="str">
        <f>'Liquor Mods'!B936</f>
        <v/>
      </c>
      <c r="E422" s="211"/>
      <c r="F422" s="211"/>
      <c r="G422" s="211"/>
    </row>
    <row r="423" ht="16.5" customHeight="1">
      <c r="A423" s="209"/>
      <c r="B423" s="210"/>
      <c r="C423" s="188" t="str">
        <f>Liquor!I15</f>
        <v/>
      </c>
      <c r="D423" s="179" t="str">
        <f>'Liquor Mods'!B937</f>
        <v/>
      </c>
      <c r="E423" s="211"/>
      <c r="F423" s="211"/>
      <c r="G423" s="211"/>
    </row>
    <row r="424" ht="16.5" customHeight="1">
      <c r="A424" s="209"/>
      <c r="B424" s="210"/>
      <c r="C424" s="188" t="str">
        <f>Liquor!I16</f>
        <v/>
      </c>
      <c r="D424" s="179" t="str">
        <f>'Liquor Mods'!B938</f>
        <v/>
      </c>
      <c r="E424" s="211"/>
      <c r="F424" s="211"/>
      <c r="G424" s="211"/>
    </row>
    <row r="425" ht="16.5" customHeight="1">
      <c r="A425" s="209"/>
      <c r="B425" s="210"/>
      <c r="C425" s="188" t="str">
        <f>Liquor!I17</f>
        <v/>
      </c>
      <c r="D425" s="179" t="str">
        <f>'Liquor Mods'!B939</f>
        <v/>
      </c>
      <c r="E425" s="211"/>
      <c r="F425" s="211"/>
      <c r="G425" s="211"/>
    </row>
    <row r="426" ht="16.5" customHeight="1">
      <c r="A426" s="209"/>
      <c r="B426" s="210"/>
      <c r="C426" s="188" t="str">
        <f>Liquor!I18</f>
        <v/>
      </c>
      <c r="D426" s="179" t="str">
        <f>'Liquor Mods'!B940</f>
        <v/>
      </c>
      <c r="E426" s="211"/>
      <c r="F426" s="211"/>
      <c r="G426" s="211"/>
    </row>
    <row r="427" ht="16.5" customHeight="1">
      <c r="A427" s="209"/>
      <c r="B427" s="210"/>
      <c r="C427" s="168" t="str">
        <f>Liquor!I19</f>
        <v/>
      </c>
      <c r="D427" s="179" t="str">
        <f>'Liquor Mods'!B941</f>
        <v/>
      </c>
      <c r="E427" s="211"/>
      <c r="F427" s="211"/>
      <c r="G427" s="211"/>
    </row>
    <row r="428" ht="16.5" customHeight="1">
      <c r="A428" s="209"/>
      <c r="B428" s="210"/>
      <c r="C428" s="188" t="str">
        <f>Liquor!I20</f>
        <v/>
      </c>
      <c r="D428" s="179" t="str">
        <f>'Liquor Mods'!B942</f>
        <v/>
      </c>
      <c r="E428" s="211"/>
      <c r="F428" s="211"/>
      <c r="G428" s="211"/>
    </row>
    <row r="429" ht="16.5" customHeight="1">
      <c r="A429" s="209"/>
      <c r="B429" s="210"/>
      <c r="C429" s="188" t="str">
        <f>Liquor!I21</f>
        <v/>
      </c>
      <c r="D429" s="179" t="str">
        <f>'Liquor Mods'!B943</f>
        <v/>
      </c>
      <c r="E429" s="211"/>
      <c r="F429" s="211"/>
      <c r="G429" s="211"/>
    </row>
    <row r="430" ht="16.5" customHeight="1">
      <c r="A430" s="209"/>
      <c r="B430" s="210"/>
      <c r="C430" s="188" t="str">
        <f>Liquor!I22</f>
        <v/>
      </c>
      <c r="D430" s="179" t="str">
        <f>'Liquor Mods'!B944</f>
        <v/>
      </c>
      <c r="E430" s="212"/>
      <c r="F430" s="212"/>
      <c r="G430" s="212"/>
    </row>
    <row r="431" ht="16.5" customHeight="1">
      <c r="A431" s="209"/>
      <c r="B431" s="213"/>
      <c r="C431" s="188" t="str">
        <f>Liquor!I23</f>
        <v/>
      </c>
      <c r="D431" s="179" t="str">
        <f>'Liquor Mods'!B945</f>
        <v/>
      </c>
      <c r="E431" s="212"/>
      <c r="F431" s="211"/>
      <c r="G431" s="211"/>
    </row>
    <row r="432" ht="16.5" customHeight="1">
      <c r="A432" s="209"/>
      <c r="B432" s="210"/>
      <c r="C432" s="188" t="str">
        <f>Liquor!I24</f>
        <v/>
      </c>
      <c r="D432" s="179" t="str">
        <f>'Liquor Mods'!B946</f>
        <v/>
      </c>
      <c r="E432" s="211"/>
      <c r="F432" s="211"/>
      <c r="G432" s="211"/>
    </row>
    <row r="433" ht="16.5" customHeight="1">
      <c r="A433" s="209"/>
      <c r="B433" s="210"/>
      <c r="C433" s="188" t="str">
        <f>Liquor!I25</f>
        <v/>
      </c>
      <c r="D433" s="179" t="str">
        <f>'Liquor Mods'!B947</f>
        <v/>
      </c>
      <c r="E433" s="211"/>
      <c r="F433" s="211"/>
      <c r="G433" s="211"/>
    </row>
    <row r="434" ht="16.5" customHeight="1">
      <c r="A434" s="209"/>
      <c r="B434" s="210"/>
      <c r="C434" s="188" t="str">
        <f>Liquor!I26</f>
        <v/>
      </c>
      <c r="D434" s="179" t="str">
        <f>'Liquor Mods'!B948</f>
        <v/>
      </c>
      <c r="E434" s="211"/>
      <c r="F434" s="211"/>
      <c r="G434" s="211"/>
    </row>
    <row r="435" ht="16.5" customHeight="1">
      <c r="A435" s="209"/>
      <c r="B435" s="210"/>
      <c r="C435" s="188" t="str">
        <f>Liquor!I27</f>
        <v/>
      </c>
      <c r="D435" s="179" t="str">
        <f>'Liquor Mods'!B949</f>
        <v/>
      </c>
      <c r="E435" s="211"/>
      <c r="F435" s="211"/>
      <c r="G435" s="211"/>
    </row>
    <row r="436" ht="16.5" customHeight="1">
      <c r="A436" s="209"/>
      <c r="B436" s="210"/>
      <c r="C436" s="188" t="str">
        <f>Liquor!I28</f>
        <v/>
      </c>
      <c r="D436" s="179" t="str">
        <f>'Liquor Mods'!B950</f>
        <v/>
      </c>
      <c r="E436" s="211"/>
      <c r="F436" s="211"/>
      <c r="G436" s="211"/>
    </row>
    <row r="437" ht="16.5" customHeight="1">
      <c r="A437" s="209"/>
      <c r="B437" s="210"/>
      <c r="C437" s="188" t="str">
        <f>Liquor!I29</f>
        <v/>
      </c>
      <c r="D437" s="179" t="str">
        <f>'Liquor Mods'!B951</f>
        <v/>
      </c>
      <c r="E437" s="211"/>
      <c r="F437" s="211"/>
      <c r="G437" s="211"/>
    </row>
    <row r="438" ht="16.5" customHeight="1">
      <c r="A438" s="209"/>
      <c r="B438" s="210"/>
      <c r="C438" s="188" t="str">
        <f>Liquor!I30</f>
        <v/>
      </c>
      <c r="D438" s="179" t="str">
        <f>'Liquor Mods'!B952</f>
        <v/>
      </c>
      <c r="E438" s="211"/>
      <c r="F438" s="211"/>
      <c r="G438" s="211"/>
    </row>
    <row r="439" ht="16.5" customHeight="1">
      <c r="A439" s="209"/>
      <c r="B439" s="210"/>
      <c r="C439" s="188" t="str">
        <f>Liquor!I31</f>
        <v/>
      </c>
      <c r="D439" s="179" t="str">
        <f>'Liquor Mods'!B953</f>
        <v/>
      </c>
      <c r="E439" s="211"/>
      <c r="F439" s="211"/>
      <c r="G439" s="211"/>
    </row>
    <row r="440" ht="16.5" customHeight="1">
      <c r="A440" s="209"/>
      <c r="B440" s="210"/>
      <c r="C440" s="188" t="str">
        <f>Liquor!I32</f>
        <v/>
      </c>
      <c r="D440" s="179" t="str">
        <f>'Liquor Mods'!B954</f>
        <v/>
      </c>
      <c r="E440" s="211"/>
      <c r="F440" s="211"/>
      <c r="G440" s="211"/>
    </row>
    <row r="441" ht="16.5" customHeight="1">
      <c r="A441" s="209"/>
      <c r="B441" s="210"/>
      <c r="C441" s="188" t="str">
        <f>Liquor!I33</f>
        <v/>
      </c>
      <c r="D441" s="179" t="str">
        <f>'Liquor Mods'!B955</f>
        <v/>
      </c>
      <c r="E441" s="211"/>
      <c r="F441" s="211"/>
      <c r="G441" s="211"/>
    </row>
    <row r="442" ht="16.5" customHeight="1">
      <c r="A442" s="209"/>
      <c r="B442" s="210"/>
      <c r="C442" s="188" t="str">
        <f>Liquor!I34</f>
        <v/>
      </c>
      <c r="D442" s="179" t="str">
        <f>'Liquor Mods'!B956</f>
        <v/>
      </c>
      <c r="E442" s="211"/>
      <c r="F442" s="211"/>
      <c r="G442" s="211"/>
    </row>
    <row r="443" ht="16.5" customHeight="1">
      <c r="A443" s="209"/>
      <c r="B443" s="210"/>
      <c r="C443" s="188" t="str">
        <f>Liquor!I35</f>
        <v/>
      </c>
      <c r="D443" s="179" t="str">
        <f>'Liquor Mods'!B957</f>
        <v/>
      </c>
      <c r="E443" s="211"/>
      <c r="F443" s="211"/>
      <c r="G443" s="211"/>
    </row>
    <row r="444" ht="16.5" customHeight="1">
      <c r="A444" s="209"/>
      <c r="B444" s="210"/>
      <c r="C444" s="188" t="str">
        <f>Liquor!I36</f>
        <v/>
      </c>
      <c r="D444" s="179" t="str">
        <f>'Liquor Mods'!B958</f>
        <v/>
      </c>
      <c r="E444" s="211"/>
      <c r="F444" s="211"/>
      <c r="G444" s="211"/>
    </row>
    <row r="445" ht="16.5" customHeight="1">
      <c r="A445" s="209"/>
      <c r="B445" s="210"/>
      <c r="C445" s="188" t="str">
        <f>Liquor!I37</f>
        <v/>
      </c>
      <c r="D445" s="179" t="str">
        <f>'Liquor Mods'!B959</f>
        <v/>
      </c>
      <c r="E445" s="211"/>
      <c r="F445" s="211"/>
      <c r="G445" s="211"/>
    </row>
    <row r="446" ht="16.5" customHeight="1">
      <c r="A446" s="209"/>
      <c r="B446" s="210"/>
      <c r="C446" s="188" t="str">
        <f>Liquor!I38</f>
        <v/>
      </c>
      <c r="D446" s="179" t="str">
        <f>'Liquor Mods'!B960</f>
        <v/>
      </c>
      <c r="E446" s="211"/>
      <c r="F446" s="211"/>
      <c r="G446" s="211"/>
    </row>
    <row r="447" ht="16.5" customHeight="1">
      <c r="A447" s="209"/>
      <c r="B447" s="210"/>
      <c r="C447" s="188" t="str">
        <f>Liquor!I39</f>
        <v/>
      </c>
      <c r="D447" s="179" t="str">
        <f>'Liquor Mods'!B961</f>
        <v/>
      </c>
      <c r="E447" s="211"/>
      <c r="F447" s="211"/>
      <c r="G447" s="211"/>
    </row>
    <row r="448" ht="16.5" customHeight="1">
      <c r="A448" s="209"/>
      <c r="B448" s="210"/>
      <c r="C448" s="188" t="str">
        <f>Liquor!I40</f>
        <v/>
      </c>
      <c r="D448" s="179" t="str">
        <f>'Liquor Mods'!B962</f>
        <v/>
      </c>
      <c r="E448" s="211"/>
      <c r="F448" s="211"/>
      <c r="G448" s="211"/>
    </row>
    <row r="449" ht="16.5" customHeight="1">
      <c r="A449" s="209"/>
      <c r="B449" s="210"/>
      <c r="C449" s="188" t="str">
        <f>Liquor!I41</f>
        <v/>
      </c>
      <c r="D449" s="179" t="str">
        <f>'Liquor Mods'!B963</f>
        <v/>
      </c>
      <c r="E449" s="211"/>
      <c r="F449" s="211"/>
      <c r="G449" s="211"/>
    </row>
    <row r="450" ht="16.5" customHeight="1">
      <c r="A450" s="209"/>
      <c r="B450" s="210"/>
      <c r="C450" s="188" t="str">
        <f>Liquor!I42</f>
        <v/>
      </c>
      <c r="D450" s="179" t="str">
        <f>'Liquor Mods'!B964</f>
        <v/>
      </c>
      <c r="E450" s="211"/>
      <c r="F450" s="211"/>
      <c r="G450" s="211"/>
    </row>
    <row r="451" ht="16.5" customHeight="1">
      <c r="A451" s="209"/>
      <c r="B451" s="210"/>
      <c r="C451" s="188" t="str">
        <f>Liquor!I43</f>
        <v/>
      </c>
      <c r="D451" s="179" t="str">
        <f>'Liquor Mods'!B965</f>
        <v/>
      </c>
      <c r="E451" s="211"/>
      <c r="F451" s="211"/>
      <c r="G451" s="211"/>
    </row>
    <row r="452" ht="16.5" customHeight="1">
      <c r="A452" s="209"/>
      <c r="B452" s="210"/>
      <c r="C452" s="188" t="str">
        <f>Liquor!I44</f>
        <v/>
      </c>
      <c r="D452" s="179" t="str">
        <f>'Liquor Mods'!B966</f>
        <v/>
      </c>
      <c r="E452" s="211"/>
      <c r="F452" s="211"/>
      <c r="G452" s="211"/>
    </row>
    <row r="453" ht="16.5" customHeight="1">
      <c r="A453" s="209"/>
      <c r="B453" s="210"/>
      <c r="C453" s="188" t="str">
        <f>Liquor!I45</f>
        <v/>
      </c>
      <c r="D453" s="179" t="str">
        <f>'Liquor Mods'!B967</f>
        <v/>
      </c>
      <c r="E453" s="211"/>
      <c r="F453" s="211"/>
      <c r="G453" s="211"/>
    </row>
    <row r="454" ht="16.5" customHeight="1">
      <c r="A454" s="209"/>
      <c r="B454" s="210"/>
      <c r="C454" s="188" t="str">
        <f>Liquor!I46</f>
        <v/>
      </c>
      <c r="D454" s="179" t="str">
        <f>'Liquor Mods'!B968</f>
        <v/>
      </c>
      <c r="E454" s="211"/>
      <c r="F454" s="211"/>
      <c r="G454" s="211"/>
    </row>
    <row r="455" ht="16.5" customHeight="1">
      <c r="A455" s="209"/>
      <c r="B455" s="210"/>
      <c r="C455" s="188" t="str">
        <f>Liquor!I47</f>
        <v/>
      </c>
      <c r="D455" s="179" t="str">
        <f>'Liquor Mods'!B969</f>
        <v/>
      </c>
      <c r="E455" s="211"/>
      <c r="F455" s="211"/>
      <c r="G455" s="211"/>
    </row>
    <row r="456" ht="16.5" customHeight="1">
      <c r="A456" s="209"/>
      <c r="B456" s="210"/>
      <c r="C456" s="188" t="str">
        <f>Liquor!I48</f>
        <v/>
      </c>
      <c r="D456" s="179" t="str">
        <f>'Liquor Mods'!B970</f>
        <v/>
      </c>
      <c r="E456" s="211"/>
      <c r="F456" s="211"/>
      <c r="G456" s="211"/>
    </row>
    <row r="457" ht="16.5" customHeight="1">
      <c r="A457" s="209"/>
      <c r="B457" s="210"/>
      <c r="C457" s="188" t="str">
        <f>Liquor!I49</f>
        <v/>
      </c>
      <c r="D457" s="179" t="str">
        <f>'Liquor Mods'!B971</f>
        <v/>
      </c>
      <c r="E457" s="211"/>
      <c r="F457" s="211"/>
      <c r="G457" s="211"/>
    </row>
    <row r="458" ht="16.5" customHeight="1">
      <c r="A458" s="209"/>
      <c r="B458" s="210"/>
      <c r="C458" s="188" t="str">
        <f>Liquor!I50</f>
        <v/>
      </c>
      <c r="D458" s="179" t="str">
        <f>'Liquor Mods'!B972</f>
        <v/>
      </c>
      <c r="E458" s="211"/>
      <c r="F458" s="211"/>
      <c r="G458" s="211"/>
    </row>
    <row r="459" ht="16.5" customHeight="1">
      <c r="A459" s="209"/>
      <c r="B459" s="210"/>
      <c r="C459" s="188" t="str">
        <f>Liquor!I51</f>
        <v/>
      </c>
      <c r="D459" s="179" t="str">
        <f>'Liquor Mods'!B973</f>
        <v/>
      </c>
      <c r="E459" s="211"/>
      <c r="F459" s="211"/>
      <c r="G459" s="211"/>
    </row>
    <row r="460" ht="16.5" customHeight="1">
      <c r="A460" s="209"/>
      <c r="B460" s="210"/>
      <c r="C460" s="188" t="str">
        <f>Liquor!I52</f>
        <v/>
      </c>
      <c r="D460" s="179" t="str">
        <f>'Liquor Mods'!B974</f>
        <v/>
      </c>
      <c r="E460" s="211"/>
      <c r="F460" s="211"/>
      <c r="G460" s="211"/>
    </row>
    <row r="461" ht="16.5" customHeight="1">
      <c r="A461" s="209"/>
      <c r="B461" s="210"/>
      <c r="C461" s="188" t="str">
        <f>Liquor!I53</f>
        <v/>
      </c>
      <c r="D461" s="179" t="str">
        <f>'Liquor Mods'!B975</f>
        <v/>
      </c>
      <c r="E461" s="211"/>
      <c r="F461" s="211"/>
      <c r="G461" s="211"/>
    </row>
    <row r="462" ht="16.5" customHeight="1">
      <c r="A462" s="209"/>
      <c r="B462" s="210"/>
      <c r="C462" s="188" t="str">
        <f>Liquor!I54</f>
        <v/>
      </c>
      <c r="D462" s="179" t="str">
        <f>'Liquor Mods'!B976</f>
        <v/>
      </c>
      <c r="E462" s="211"/>
      <c r="F462" s="211"/>
      <c r="G462" s="211"/>
    </row>
    <row r="463" ht="16.5" customHeight="1">
      <c r="A463" s="209"/>
      <c r="B463" s="210"/>
      <c r="C463" s="188" t="str">
        <f>Liquor!I55</f>
        <v/>
      </c>
      <c r="D463" s="179" t="str">
        <f>'Liquor Mods'!B977</f>
        <v/>
      </c>
      <c r="E463" s="211"/>
      <c r="F463" s="211"/>
      <c r="G463" s="211"/>
    </row>
    <row r="464" ht="16.5" customHeight="1">
      <c r="A464" s="209"/>
      <c r="B464" s="210"/>
      <c r="C464" s="188" t="str">
        <f>Liquor!I56</f>
        <v/>
      </c>
      <c r="D464" s="179" t="str">
        <f>'Liquor Mods'!B978</f>
        <v/>
      </c>
      <c r="E464" s="211"/>
      <c r="F464" s="211"/>
      <c r="G464" s="211"/>
    </row>
    <row r="465" ht="16.5" customHeight="1">
      <c r="A465" s="209"/>
      <c r="B465" s="210"/>
      <c r="C465" s="188" t="str">
        <f>Liquor!I57</f>
        <v/>
      </c>
      <c r="D465" s="179" t="str">
        <f>'Liquor Mods'!B979</f>
        <v/>
      </c>
      <c r="E465" s="211"/>
      <c r="F465" s="211"/>
      <c r="G465" s="211"/>
    </row>
    <row r="466" ht="16.5" customHeight="1">
      <c r="A466" s="209"/>
      <c r="B466" s="210"/>
      <c r="C466" s="188" t="str">
        <f>Liquor!I58</f>
        <v/>
      </c>
      <c r="D466" s="179" t="str">
        <f>'Liquor Mods'!B980</f>
        <v/>
      </c>
      <c r="E466" s="211"/>
      <c r="F466" s="211"/>
      <c r="G466" s="211"/>
    </row>
    <row r="467" ht="16.5" customHeight="1">
      <c r="A467" s="209"/>
      <c r="B467" s="210"/>
      <c r="C467" s="188" t="str">
        <f>Liquor!I59</f>
        <v/>
      </c>
      <c r="D467" s="179" t="str">
        <f>'Liquor Mods'!B981</f>
        <v/>
      </c>
      <c r="E467" s="211"/>
      <c r="F467" s="211"/>
      <c r="G467" s="211"/>
    </row>
    <row r="468" ht="16.5" customHeight="1">
      <c r="A468" s="209"/>
      <c r="B468" s="210"/>
      <c r="C468" s="188" t="str">
        <f>Liquor!I60</f>
        <v/>
      </c>
      <c r="D468" s="179" t="str">
        <f>'Liquor Mods'!B982</f>
        <v/>
      </c>
      <c r="E468" s="211"/>
      <c r="F468" s="211"/>
      <c r="G468" s="211"/>
    </row>
    <row r="469" ht="16.5" customHeight="1">
      <c r="A469" s="209"/>
      <c r="B469" s="210"/>
      <c r="C469" s="188" t="str">
        <f>Liquor!I61</f>
        <v/>
      </c>
      <c r="D469" s="179" t="str">
        <f>'Liquor Mods'!B983</f>
        <v/>
      </c>
      <c r="E469" s="211"/>
      <c r="F469" s="211"/>
      <c r="G469" s="211"/>
    </row>
    <row r="470" ht="16.5" customHeight="1">
      <c r="A470" s="209"/>
      <c r="B470" s="210"/>
      <c r="C470" s="188" t="str">
        <f>Liquor!I62</f>
        <v/>
      </c>
      <c r="D470" s="179" t="str">
        <f>'Liquor Mods'!B984</f>
        <v/>
      </c>
      <c r="E470" s="211"/>
      <c r="F470" s="211"/>
      <c r="G470" s="211"/>
    </row>
    <row r="471" ht="16.5" customHeight="1">
      <c r="A471" s="209"/>
      <c r="B471" s="210"/>
      <c r="C471" s="188" t="str">
        <f>Liquor!I63</f>
        <v/>
      </c>
      <c r="D471" s="179" t="str">
        <f>'Liquor Mods'!B985</f>
        <v/>
      </c>
      <c r="E471" s="211"/>
      <c r="F471" s="211"/>
      <c r="G471" s="211"/>
    </row>
    <row r="472" ht="16.5" customHeight="1">
      <c r="A472" s="209"/>
      <c r="B472" s="210"/>
      <c r="C472" s="188" t="str">
        <f>Liquor!I64</f>
        <v/>
      </c>
      <c r="D472" s="179" t="str">
        <f>'Liquor Mods'!B986</f>
        <v/>
      </c>
      <c r="E472" s="211"/>
      <c r="F472" s="211"/>
      <c r="G472" s="211"/>
    </row>
    <row r="473" ht="16.5" customHeight="1">
      <c r="A473" s="209"/>
      <c r="B473" s="210"/>
      <c r="C473" s="188" t="str">
        <f>Liquor!I65</f>
        <v/>
      </c>
      <c r="D473" s="179" t="str">
        <f>'Liquor Mods'!B987</f>
        <v/>
      </c>
      <c r="E473" s="211"/>
      <c r="F473" s="211"/>
      <c r="G473" s="211"/>
    </row>
    <row r="474" ht="16.5" customHeight="1">
      <c r="A474" s="209"/>
      <c r="B474" s="210"/>
      <c r="C474" s="188" t="str">
        <f>Liquor!I66</f>
        <v/>
      </c>
      <c r="D474" s="179" t="str">
        <f>'Liquor Mods'!B988</f>
        <v/>
      </c>
      <c r="E474" s="211"/>
      <c r="F474" s="211"/>
      <c r="G474" s="211"/>
    </row>
    <row r="475" ht="16.5" customHeight="1">
      <c r="A475" s="209"/>
      <c r="B475" s="210"/>
      <c r="C475" s="188" t="str">
        <f>Liquor!I67</f>
        <v/>
      </c>
      <c r="D475" s="179" t="str">
        <f>'Liquor Mods'!B989</f>
        <v/>
      </c>
      <c r="E475" s="211"/>
      <c r="F475" s="211"/>
      <c r="G475" s="211"/>
    </row>
    <row r="476" ht="16.5" customHeight="1">
      <c r="A476" s="209"/>
      <c r="B476" s="210"/>
      <c r="C476" s="188" t="str">
        <f>Liquor!I68</f>
        <v/>
      </c>
      <c r="D476" s="179" t="str">
        <f>'Liquor Mods'!B990</f>
        <v/>
      </c>
      <c r="E476" s="211"/>
      <c r="F476" s="211"/>
      <c r="G476" s="211"/>
    </row>
    <row r="477" ht="16.5" customHeight="1">
      <c r="A477" s="209"/>
      <c r="B477" s="210"/>
      <c r="C477" s="188" t="str">
        <f>Liquor!I69</f>
        <v/>
      </c>
      <c r="D477" s="179" t="str">
        <f>'Liquor Mods'!B991</f>
        <v/>
      </c>
      <c r="E477" s="211"/>
      <c r="F477" s="211"/>
      <c r="G477" s="211"/>
    </row>
    <row r="478" ht="16.5" customHeight="1">
      <c r="A478" s="209"/>
      <c r="B478" s="210"/>
      <c r="C478" s="188" t="str">
        <f>Liquor!I70</f>
        <v/>
      </c>
      <c r="D478" s="179" t="str">
        <f>'Liquor Mods'!B992</f>
        <v/>
      </c>
      <c r="E478" s="211"/>
      <c r="F478" s="211"/>
      <c r="G478" s="211"/>
    </row>
    <row r="479" ht="16.5" customHeight="1">
      <c r="A479" s="209"/>
      <c r="B479" s="210"/>
      <c r="C479" s="188" t="str">
        <f>Liquor!I71</f>
        <v/>
      </c>
      <c r="D479" s="179" t="str">
        <f>'Liquor Mods'!B993</f>
        <v/>
      </c>
      <c r="E479" s="211"/>
      <c r="F479" s="211"/>
      <c r="G479" s="211"/>
    </row>
    <row r="480" ht="16.5" customHeight="1">
      <c r="A480" s="209"/>
      <c r="B480" s="210"/>
      <c r="C480" s="188" t="str">
        <f>Liquor!I72</f>
        <v/>
      </c>
      <c r="D480" s="179" t="str">
        <f>'Liquor Mods'!B994</f>
        <v/>
      </c>
      <c r="E480" s="211"/>
      <c r="F480" s="211"/>
      <c r="G480" s="211"/>
    </row>
    <row r="481" ht="16.5" customHeight="1">
      <c r="A481" s="209"/>
      <c r="B481" s="210"/>
      <c r="C481" s="188" t="str">
        <f>Liquor!I73</f>
        <v/>
      </c>
      <c r="D481" s="179" t="str">
        <f>'Liquor Mods'!B995</f>
        <v/>
      </c>
      <c r="E481" s="211"/>
      <c r="F481" s="211"/>
      <c r="G481" s="211"/>
    </row>
    <row r="482" ht="16.5" customHeight="1">
      <c r="A482" s="209"/>
      <c r="B482" s="210"/>
      <c r="C482" s="188" t="str">
        <f>Liquor!I74</f>
        <v/>
      </c>
      <c r="D482" s="179" t="str">
        <f>'Liquor Mods'!B996</f>
        <v/>
      </c>
      <c r="E482" s="211"/>
      <c r="F482" s="211"/>
      <c r="G482" s="211"/>
    </row>
    <row r="483" ht="16.5" customHeight="1">
      <c r="A483" s="209"/>
      <c r="B483" s="210"/>
      <c r="C483" s="188" t="str">
        <f>Liquor!I75</f>
        <v/>
      </c>
      <c r="D483" s="179" t="str">
        <f>'Liquor Mods'!B997</f>
        <v/>
      </c>
      <c r="E483" s="211"/>
      <c r="F483" s="211"/>
      <c r="G483" s="211"/>
    </row>
    <row r="484" ht="16.5" customHeight="1">
      <c r="A484" s="209"/>
      <c r="B484" s="210"/>
      <c r="C484" s="188" t="str">
        <f>Liquor!I76</f>
        <v/>
      </c>
      <c r="D484" s="179" t="str">
        <f>'Liquor Mods'!B998</f>
        <v/>
      </c>
      <c r="E484" s="211"/>
      <c r="F484" s="211"/>
      <c r="G484" s="211"/>
    </row>
    <row r="485" ht="16.5" customHeight="1">
      <c r="A485" s="209"/>
      <c r="B485" s="210"/>
      <c r="C485" s="188" t="str">
        <f>Liquor!I77</f>
        <v/>
      </c>
      <c r="D485" s="179" t="str">
        <f>'Liquor Mods'!B999</f>
        <v/>
      </c>
      <c r="E485" s="211"/>
      <c r="F485" s="211"/>
      <c r="G485" s="211"/>
    </row>
    <row r="486" ht="16.5" customHeight="1">
      <c r="A486" s="209"/>
      <c r="B486" s="210"/>
      <c r="C486" s="188" t="str">
        <f>Liquor!I78</f>
        <v/>
      </c>
      <c r="D486" s="179" t="str">
        <f>'Liquor Mods'!B1000</f>
        <v/>
      </c>
      <c r="E486" s="211"/>
      <c r="F486" s="211"/>
      <c r="G486" s="211"/>
    </row>
    <row r="487" ht="16.5" customHeight="1">
      <c r="A487" s="209"/>
      <c r="B487" s="210"/>
      <c r="C487" s="188" t="str">
        <f>Liquor!I79</f>
        <v/>
      </c>
      <c r="D487" s="179" t="str">
        <f>'Liquor Mods'!B1001</f>
        <v/>
      </c>
      <c r="E487" s="211"/>
      <c r="F487" s="211"/>
      <c r="G487" s="211"/>
    </row>
    <row r="488" ht="16.5" customHeight="1">
      <c r="A488" s="209"/>
      <c r="B488" s="210"/>
      <c r="C488" s="188" t="str">
        <f>Liquor!I80</f>
        <v/>
      </c>
      <c r="D488" s="179" t="str">
        <f>'Liquor Mods'!B1002</f>
        <v/>
      </c>
      <c r="E488" s="211"/>
      <c r="F488" s="211"/>
      <c r="G488" s="211"/>
    </row>
    <row r="489" ht="16.5" customHeight="1">
      <c r="A489" s="209"/>
      <c r="B489" s="210"/>
      <c r="C489" s="188" t="str">
        <f>Liquor!I81</f>
        <v/>
      </c>
      <c r="D489" s="179" t="str">
        <f>'Liquor Mods'!B1003</f>
        <v/>
      </c>
      <c r="E489" s="211"/>
      <c r="F489" s="211"/>
      <c r="G489" s="211"/>
    </row>
    <row r="490" ht="16.5" customHeight="1">
      <c r="A490" s="209"/>
      <c r="B490" s="210"/>
      <c r="C490" s="188" t="str">
        <f>Liquor!I82</f>
        <v/>
      </c>
      <c r="D490" s="179" t="str">
        <f>'Liquor Mods'!B1004</f>
        <v/>
      </c>
      <c r="E490" s="211"/>
      <c r="F490" s="211"/>
      <c r="G490" s="211"/>
    </row>
    <row r="491" ht="16.5" customHeight="1">
      <c r="A491" s="209"/>
      <c r="B491" s="210"/>
      <c r="C491" s="188" t="str">
        <f>Liquor!I83</f>
        <v/>
      </c>
      <c r="D491" s="179" t="str">
        <f>'Liquor Mods'!B1005</f>
        <v/>
      </c>
      <c r="E491" s="211"/>
      <c r="F491" s="211"/>
      <c r="G491" s="211"/>
    </row>
    <row r="492" ht="16.5" customHeight="1">
      <c r="A492" s="209"/>
      <c r="B492" s="210"/>
      <c r="C492" s="188" t="str">
        <f>Liquor!I84</f>
        <v/>
      </c>
      <c r="D492" s="179" t="str">
        <f>'Liquor Mods'!B1006</f>
        <v/>
      </c>
      <c r="E492" s="211"/>
      <c r="F492" s="211"/>
      <c r="G492" s="211"/>
    </row>
    <row r="493" ht="16.5" customHeight="1">
      <c r="A493" s="209"/>
      <c r="B493" s="210"/>
      <c r="C493" s="188" t="str">
        <f>Liquor!I85</f>
        <v/>
      </c>
      <c r="D493" s="179" t="str">
        <f>'Liquor Mods'!B1007</f>
        <v/>
      </c>
      <c r="E493" s="211"/>
      <c r="F493" s="211"/>
      <c r="G493" s="211"/>
    </row>
    <row r="494" ht="16.5" customHeight="1">
      <c r="A494" s="209"/>
      <c r="B494" s="210"/>
      <c r="C494" s="188" t="str">
        <f>Liquor!I86</f>
        <v/>
      </c>
      <c r="D494" s="179" t="str">
        <f>'Liquor Mods'!B1008</f>
        <v/>
      </c>
      <c r="E494" s="211"/>
      <c r="F494" s="211"/>
      <c r="G494" s="211"/>
    </row>
    <row r="495" ht="16.5" customHeight="1">
      <c r="A495" s="209"/>
      <c r="B495" s="210"/>
      <c r="C495" s="188" t="str">
        <f>Liquor!I87</f>
        <v/>
      </c>
      <c r="D495" s="179" t="str">
        <f>'Liquor Mods'!B1009</f>
        <v/>
      </c>
      <c r="E495" s="211"/>
      <c r="F495" s="211"/>
      <c r="G495" s="211"/>
    </row>
    <row r="496" ht="16.5" customHeight="1">
      <c r="A496" s="209"/>
      <c r="B496" s="210"/>
      <c r="C496" s="188" t="str">
        <f>Liquor!I88</f>
        <v/>
      </c>
      <c r="D496" s="179" t="str">
        <f>'Liquor Mods'!B1010</f>
        <v/>
      </c>
      <c r="E496" s="211"/>
      <c r="F496" s="211"/>
      <c r="G496" s="211"/>
    </row>
    <row r="497" ht="16.5" customHeight="1">
      <c r="A497" s="209"/>
      <c r="B497" s="210"/>
      <c r="C497" s="188" t="str">
        <f>Liquor!I89</f>
        <v/>
      </c>
      <c r="D497" s="179" t="str">
        <f>'Liquor Mods'!B1011</f>
        <v/>
      </c>
      <c r="E497" s="211"/>
      <c r="F497" s="211"/>
      <c r="G497" s="211"/>
    </row>
    <row r="498" ht="16.5" customHeight="1">
      <c r="A498" s="209"/>
      <c r="B498" s="210"/>
      <c r="C498" s="188" t="str">
        <f>Liquor!I90</f>
        <v/>
      </c>
      <c r="D498" s="179" t="str">
        <f>'Liquor Mods'!B1012</f>
        <v/>
      </c>
      <c r="E498" s="211"/>
      <c r="F498" s="211"/>
      <c r="G498" s="211"/>
    </row>
    <row r="499" ht="16.5" customHeight="1">
      <c r="A499" s="209"/>
      <c r="B499" s="210"/>
      <c r="C499" s="188" t="str">
        <f>Liquor!I91</f>
        <v/>
      </c>
      <c r="D499" s="179" t="str">
        <f>'Liquor Mods'!B1013</f>
        <v/>
      </c>
      <c r="E499" s="211"/>
      <c r="F499" s="211"/>
      <c r="G499" s="211"/>
    </row>
    <row r="500" ht="16.5" customHeight="1">
      <c r="A500" s="209"/>
      <c r="B500" s="210"/>
      <c r="C500" s="188" t="str">
        <f>Liquor!I92</f>
        <v/>
      </c>
      <c r="D500" s="179" t="str">
        <f>'Liquor Mods'!B1014</f>
        <v/>
      </c>
      <c r="E500" s="211"/>
      <c r="F500" s="211"/>
      <c r="G500" s="211"/>
    </row>
    <row r="501" ht="16.5" customHeight="1">
      <c r="A501" s="209"/>
      <c r="B501" s="210"/>
      <c r="C501" s="188" t="str">
        <f>Liquor!I93</f>
        <v/>
      </c>
      <c r="D501" s="179" t="str">
        <f>'Liquor Mods'!B1015</f>
        <v/>
      </c>
      <c r="E501" s="211"/>
      <c r="F501" s="211"/>
      <c r="G501" s="211"/>
    </row>
    <row r="502" ht="16.5" customHeight="1">
      <c r="A502" s="209"/>
      <c r="B502" s="210"/>
      <c r="C502" s="188" t="str">
        <f>Liquor!I94</f>
        <v/>
      </c>
      <c r="D502" s="179" t="str">
        <f>'Liquor Mods'!B1016</f>
        <v/>
      </c>
      <c r="E502" s="211"/>
      <c r="F502" s="211"/>
      <c r="G502" s="211"/>
    </row>
    <row r="503" ht="16.5" customHeight="1">
      <c r="A503" s="209"/>
      <c r="B503" s="210"/>
      <c r="C503" s="188" t="str">
        <f>Liquor!I95</f>
        <v/>
      </c>
      <c r="D503" s="179" t="str">
        <f>'Liquor Mods'!B1017</f>
        <v/>
      </c>
      <c r="E503" s="211"/>
      <c r="F503" s="211"/>
      <c r="G503" s="211"/>
    </row>
    <row r="504" ht="16.5" customHeight="1">
      <c r="A504" s="209"/>
      <c r="B504" s="210"/>
      <c r="C504" s="188" t="str">
        <f>Liquor!I96</f>
        <v/>
      </c>
      <c r="D504" s="179" t="str">
        <f>'Liquor Mods'!B1018</f>
        <v/>
      </c>
      <c r="E504" s="211"/>
      <c r="F504" s="211"/>
      <c r="G504" s="211"/>
    </row>
    <row r="505" ht="16.5" customHeight="1">
      <c r="A505" s="209"/>
      <c r="B505" s="210"/>
      <c r="C505" s="188" t="str">
        <f>Liquor!I97</f>
        <v/>
      </c>
      <c r="D505" s="179" t="str">
        <f>'Liquor Mods'!B1019</f>
        <v/>
      </c>
      <c r="E505" s="211"/>
      <c r="F505" s="211"/>
      <c r="G505" s="211"/>
    </row>
    <row r="506" ht="16.5" customHeight="1">
      <c r="A506" s="209"/>
      <c r="B506" s="210"/>
      <c r="C506" s="188" t="str">
        <f>Liquor!I98</f>
        <v/>
      </c>
      <c r="D506" s="179" t="str">
        <f>'Liquor Mods'!B1020</f>
        <v/>
      </c>
      <c r="E506" s="211"/>
      <c r="F506" s="211"/>
      <c r="G506" s="211"/>
    </row>
    <row r="507" ht="16.5" customHeight="1">
      <c r="A507" s="209"/>
      <c r="B507" s="210"/>
      <c r="C507" s="188" t="str">
        <f>Liquor!I99</f>
        <v/>
      </c>
      <c r="D507" s="179" t="str">
        <f>'Liquor Mods'!B1021</f>
        <v/>
      </c>
      <c r="E507" s="211"/>
      <c r="F507" s="211"/>
      <c r="G507" s="211"/>
    </row>
    <row r="508" ht="16.5" customHeight="1">
      <c r="A508" s="209"/>
      <c r="B508" s="210"/>
      <c r="C508" s="188" t="str">
        <f>Liquor!I100</f>
        <v/>
      </c>
      <c r="D508" s="179" t="str">
        <f>'Liquor Mods'!B1022</f>
        <v/>
      </c>
      <c r="E508" s="211"/>
      <c r="F508" s="211"/>
      <c r="G508" s="211"/>
    </row>
    <row r="509" ht="16.5" customHeight="1">
      <c r="A509" s="209"/>
      <c r="B509" s="210"/>
      <c r="C509" s="188" t="str">
        <f>Liquor!I101</f>
        <v/>
      </c>
      <c r="D509" s="179" t="str">
        <f>'Liquor Mods'!B1023</f>
        <v/>
      </c>
      <c r="E509" s="211"/>
      <c r="F509" s="211"/>
      <c r="G509" s="211"/>
    </row>
    <row r="510" ht="16.5" customHeight="1">
      <c r="A510" s="209"/>
      <c r="B510" s="210"/>
      <c r="C510" s="188" t="str">
        <f>Liquor!I102</f>
        <v/>
      </c>
      <c r="D510" s="179" t="str">
        <f>'Liquor Mods'!B1024</f>
        <v/>
      </c>
      <c r="E510" s="211"/>
      <c r="F510" s="211"/>
      <c r="G510" s="211"/>
    </row>
    <row r="511" ht="16.5" customHeight="1">
      <c r="A511" s="209"/>
      <c r="B511" s="210"/>
      <c r="C511" s="188" t="str">
        <f>Liquor!I103</f>
        <v/>
      </c>
      <c r="D511" s="179" t="str">
        <f>'Liquor Mods'!B1025</f>
        <v/>
      </c>
      <c r="E511" s="211"/>
      <c r="F511" s="211"/>
      <c r="G511" s="211"/>
    </row>
    <row r="512" ht="16.5" customHeight="1">
      <c r="A512" s="209"/>
      <c r="B512" s="210"/>
      <c r="C512" s="188" t="str">
        <f>Liquor!I104</f>
        <v/>
      </c>
      <c r="D512" s="179" t="str">
        <f>'Liquor Mods'!B1026</f>
        <v/>
      </c>
      <c r="E512" s="211"/>
      <c r="F512" s="211"/>
      <c r="G512" s="211"/>
    </row>
    <row r="513" ht="16.5" customHeight="1">
      <c r="A513" s="209"/>
      <c r="B513" s="210"/>
      <c r="C513" s="188" t="str">
        <f>Liquor!I105</f>
        <v/>
      </c>
      <c r="D513" s="179" t="str">
        <f>'Liquor Mods'!B1027</f>
        <v/>
      </c>
      <c r="E513" s="211"/>
      <c r="F513" s="211"/>
      <c r="G513" s="211"/>
    </row>
    <row r="514" ht="16.5" customHeight="1">
      <c r="A514" s="209"/>
      <c r="B514" s="210"/>
      <c r="C514" s="188" t="str">
        <f>Liquor!I106</f>
        <v/>
      </c>
      <c r="D514" s="179" t="str">
        <f>'Liquor Mods'!B1028</f>
        <v/>
      </c>
      <c r="E514" s="211"/>
      <c r="F514" s="211"/>
      <c r="G514" s="211"/>
    </row>
    <row r="515" ht="16.5" customHeight="1">
      <c r="A515" s="209"/>
      <c r="B515" s="210"/>
      <c r="C515" s="188" t="str">
        <f>Liquor!I107</f>
        <v/>
      </c>
      <c r="D515" s="179" t="str">
        <f>'Liquor Mods'!B1029</f>
        <v/>
      </c>
      <c r="E515" s="211"/>
      <c r="F515" s="211"/>
      <c r="G515" s="211"/>
    </row>
    <row r="516" ht="16.5" customHeight="1">
      <c r="A516" s="209"/>
      <c r="B516" s="210"/>
      <c r="C516" s="188" t="str">
        <f>Liquor!I108</f>
        <v/>
      </c>
      <c r="D516" s="179" t="str">
        <f>'Liquor Mods'!B1030</f>
        <v/>
      </c>
      <c r="E516" s="211"/>
      <c r="F516" s="211"/>
      <c r="G516" s="211"/>
    </row>
    <row r="517" ht="16.5" customHeight="1">
      <c r="A517" s="209"/>
      <c r="B517" s="210"/>
      <c r="C517" s="188" t="str">
        <f>Liquor!I109</f>
        <v/>
      </c>
      <c r="D517" s="179"/>
      <c r="E517" s="211"/>
      <c r="F517" s="211"/>
      <c r="G517" s="211"/>
    </row>
    <row r="518" ht="16.5" customHeight="1">
      <c r="A518" s="214"/>
      <c r="B518" s="215"/>
      <c r="C518" s="188"/>
      <c r="D518" s="179"/>
      <c r="E518" s="216"/>
      <c r="F518" s="216"/>
      <c r="G518" s="216"/>
    </row>
    <row r="519" ht="16.5" customHeight="1">
      <c r="A519" s="202" t="s">
        <v>58</v>
      </c>
      <c r="B519" s="203"/>
      <c r="C519" s="204" t="s">
        <v>59</v>
      </c>
      <c r="D519" s="226" t="s">
        <v>170</v>
      </c>
      <c r="E519" s="206" t="s">
        <v>61</v>
      </c>
      <c r="F519" s="207" t="s">
        <v>171</v>
      </c>
      <c r="G519" s="207" t="s">
        <v>172</v>
      </c>
    </row>
    <row r="520" ht="16.5" customHeight="1">
      <c r="A520" s="208"/>
      <c r="B520" s="187" t="str">
        <f>Liquor!M8</f>
        <v>Tequila</v>
      </c>
      <c r="C520" s="188" t="str">
        <f>Liquor!M10</f>
        <v>Well Tequila (Example)</v>
      </c>
      <c r="D520" s="179" t="str">
        <f>'Liquor Mods'!E932</f>
        <v/>
      </c>
      <c r="E520" s="169" t="s">
        <v>83</v>
      </c>
      <c r="F520" s="208"/>
      <c r="G520" s="208"/>
    </row>
    <row r="521" ht="16.5" customHeight="1">
      <c r="A521" s="209"/>
      <c r="B521" s="210"/>
      <c r="C521" s="188" t="str">
        <f>Liquor!M11</f>
        <v>Jose Cuervo (Example)</v>
      </c>
      <c r="D521" s="179" t="str">
        <f>'Liquor Mods'!E933</f>
        <v/>
      </c>
      <c r="E521" s="211"/>
      <c r="F521" s="211"/>
      <c r="G521" s="211"/>
    </row>
    <row r="522" ht="16.5" customHeight="1">
      <c r="A522" s="209"/>
      <c r="B522" s="210"/>
      <c r="C522" s="188" t="str">
        <f>Liquor!M12</f>
        <v>Don Julio (Example)</v>
      </c>
      <c r="D522" s="179" t="str">
        <f>'Liquor Mods'!E934</f>
        <v/>
      </c>
      <c r="E522" s="211"/>
      <c r="F522" s="211"/>
      <c r="G522" s="211"/>
    </row>
    <row r="523" ht="16.5" customHeight="1">
      <c r="A523" s="209"/>
      <c r="B523" s="210"/>
      <c r="C523" s="188" t="str">
        <f>Liquor!M13</f>
        <v/>
      </c>
      <c r="D523" s="179" t="str">
        <f>'Liquor Mods'!E935</f>
        <v/>
      </c>
      <c r="E523" s="211"/>
      <c r="F523" s="211"/>
      <c r="G523" s="211"/>
    </row>
    <row r="524" ht="16.5" customHeight="1">
      <c r="A524" s="209"/>
      <c r="B524" s="210"/>
      <c r="C524" s="188" t="str">
        <f>Liquor!M14</f>
        <v/>
      </c>
      <c r="D524" s="179" t="str">
        <f>'Liquor Mods'!E936</f>
        <v/>
      </c>
      <c r="E524" s="211"/>
      <c r="F524" s="211"/>
      <c r="G524" s="211"/>
    </row>
    <row r="525" ht="16.5" customHeight="1">
      <c r="A525" s="209"/>
      <c r="B525" s="210"/>
      <c r="C525" s="188" t="str">
        <f>Liquor!M15</f>
        <v/>
      </c>
      <c r="D525" s="179" t="str">
        <f>'Liquor Mods'!E937</f>
        <v/>
      </c>
      <c r="E525" s="211"/>
      <c r="F525" s="211"/>
      <c r="G525" s="211"/>
    </row>
    <row r="526" ht="16.5" customHeight="1">
      <c r="A526" s="209"/>
      <c r="B526" s="210"/>
      <c r="C526" s="188" t="str">
        <f>Liquor!M16</f>
        <v/>
      </c>
      <c r="D526" s="179" t="str">
        <f>'Liquor Mods'!E938</f>
        <v/>
      </c>
      <c r="E526" s="211"/>
      <c r="F526" s="211"/>
      <c r="G526" s="211"/>
    </row>
    <row r="527" ht="16.5" customHeight="1">
      <c r="A527" s="209"/>
      <c r="B527" s="210"/>
      <c r="C527" s="188" t="str">
        <f>Liquor!M17</f>
        <v/>
      </c>
      <c r="D527" s="179" t="str">
        <f>'Liquor Mods'!E939</f>
        <v/>
      </c>
      <c r="E527" s="211"/>
      <c r="F527" s="211"/>
      <c r="G527" s="211"/>
    </row>
    <row r="528" ht="16.5" customHeight="1">
      <c r="A528" s="209"/>
      <c r="B528" s="210"/>
      <c r="C528" s="188" t="str">
        <f>Liquor!M18</f>
        <v/>
      </c>
      <c r="D528" s="179" t="str">
        <f>'Liquor Mods'!E940</f>
        <v/>
      </c>
      <c r="E528" s="211"/>
      <c r="F528" s="211"/>
      <c r="G528" s="211"/>
    </row>
    <row r="529" ht="16.5" customHeight="1">
      <c r="A529" s="209"/>
      <c r="B529" s="210"/>
      <c r="C529" s="188" t="str">
        <f>Liquor!M19</f>
        <v/>
      </c>
      <c r="D529" s="179" t="str">
        <f>'Liquor Mods'!E941</f>
        <v/>
      </c>
      <c r="E529" s="211"/>
      <c r="F529" s="211"/>
      <c r="G529" s="211"/>
    </row>
    <row r="530" ht="16.5" customHeight="1">
      <c r="A530" s="209"/>
      <c r="B530" s="210"/>
      <c r="C530" s="188" t="str">
        <f>Liquor!M20</f>
        <v/>
      </c>
      <c r="D530" s="179" t="str">
        <f>'Liquor Mods'!E942</f>
        <v/>
      </c>
      <c r="E530" s="211"/>
      <c r="F530" s="211"/>
      <c r="G530" s="211"/>
    </row>
    <row r="531" ht="16.5" customHeight="1">
      <c r="A531" s="209"/>
      <c r="B531" s="210"/>
      <c r="C531" s="188" t="str">
        <f>Liquor!M21</f>
        <v/>
      </c>
      <c r="D531" s="179" t="str">
        <f>'Liquor Mods'!E943</f>
        <v/>
      </c>
      <c r="E531" s="211"/>
      <c r="F531" s="211"/>
      <c r="G531" s="211"/>
    </row>
    <row r="532" ht="16.5" customHeight="1">
      <c r="A532" s="209"/>
      <c r="B532" s="210"/>
      <c r="C532" s="188" t="str">
        <f>Liquor!M22</f>
        <v/>
      </c>
      <c r="D532" s="179" t="str">
        <f>'Liquor Mods'!E944</f>
        <v/>
      </c>
      <c r="E532" s="211"/>
      <c r="F532" s="211"/>
      <c r="G532" s="211"/>
    </row>
    <row r="533" ht="16.5" customHeight="1">
      <c r="A533" s="209"/>
      <c r="B533" s="210"/>
      <c r="C533" s="188" t="str">
        <f>Liquor!M23</f>
        <v/>
      </c>
      <c r="D533" s="179" t="str">
        <f>'Liquor Mods'!E945</f>
        <v/>
      </c>
      <c r="E533" s="211"/>
      <c r="F533" s="211"/>
      <c r="G533" s="211"/>
    </row>
    <row r="534" ht="16.5" customHeight="1">
      <c r="A534" s="209"/>
      <c r="B534" s="210"/>
      <c r="C534" s="188" t="str">
        <f>Liquor!M24</f>
        <v/>
      </c>
      <c r="D534" s="179" t="str">
        <f>'Liquor Mods'!E946</f>
        <v/>
      </c>
      <c r="E534" s="211"/>
      <c r="F534" s="211"/>
      <c r="G534" s="211"/>
    </row>
    <row r="535" ht="16.5" customHeight="1">
      <c r="A535" s="209"/>
      <c r="B535" s="210"/>
      <c r="C535" s="188" t="str">
        <f>Liquor!M25</f>
        <v/>
      </c>
      <c r="D535" s="179" t="str">
        <f>'Liquor Mods'!E947</f>
        <v/>
      </c>
      <c r="E535" s="211"/>
      <c r="F535" s="211"/>
      <c r="G535" s="211"/>
    </row>
    <row r="536" ht="16.5" customHeight="1">
      <c r="A536" s="209"/>
      <c r="B536" s="210"/>
      <c r="C536" s="188" t="str">
        <f>Liquor!M26</f>
        <v/>
      </c>
      <c r="D536" s="179" t="str">
        <f>'Liquor Mods'!E948</f>
        <v/>
      </c>
      <c r="E536" s="211"/>
      <c r="F536" s="211"/>
      <c r="G536" s="211"/>
    </row>
    <row r="537" ht="16.5" customHeight="1">
      <c r="A537" s="209"/>
      <c r="B537" s="210"/>
      <c r="C537" s="188" t="str">
        <f>Liquor!M27</f>
        <v/>
      </c>
      <c r="D537" s="179" t="str">
        <f>'Liquor Mods'!E949</f>
        <v/>
      </c>
      <c r="E537" s="211"/>
      <c r="F537" s="211"/>
      <c r="G537" s="211"/>
    </row>
    <row r="538" ht="16.5" customHeight="1">
      <c r="A538" s="209"/>
      <c r="B538" s="210"/>
      <c r="C538" s="188" t="str">
        <f>Liquor!M28</f>
        <v/>
      </c>
      <c r="D538" s="179" t="str">
        <f>'Liquor Mods'!E950</f>
        <v/>
      </c>
      <c r="E538" s="211"/>
      <c r="F538" s="211"/>
      <c r="G538" s="211"/>
    </row>
    <row r="539" ht="16.5" customHeight="1">
      <c r="A539" s="209"/>
      <c r="B539" s="210"/>
      <c r="C539" s="188" t="str">
        <f>Liquor!M29</f>
        <v/>
      </c>
      <c r="D539" s="179" t="str">
        <f>'Liquor Mods'!E951</f>
        <v/>
      </c>
      <c r="E539" s="211"/>
      <c r="F539" s="211"/>
      <c r="G539" s="211"/>
    </row>
    <row r="540" ht="16.5" customHeight="1">
      <c r="A540" s="209"/>
      <c r="B540" s="210"/>
      <c r="C540" s="188" t="str">
        <f>Liquor!M30</f>
        <v/>
      </c>
      <c r="D540" s="179" t="str">
        <f>'Liquor Mods'!E952</f>
        <v/>
      </c>
      <c r="E540" s="211"/>
      <c r="F540" s="211"/>
      <c r="G540" s="211"/>
    </row>
    <row r="541" ht="16.5" customHeight="1">
      <c r="A541" s="209"/>
      <c r="B541" s="210"/>
      <c r="C541" s="188" t="str">
        <f>Liquor!M31</f>
        <v/>
      </c>
      <c r="D541" s="179" t="str">
        <f>'Liquor Mods'!E953</f>
        <v/>
      </c>
      <c r="E541" s="211"/>
      <c r="F541" s="211"/>
      <c r="G541" s="211"/>
    </row>
    <row r="542" ht="16.5" customHeight="1">
      <c r="A542" s="209"/>
      <c r="B542" s="210"/>
      <c r="C542" s="188" t="str">
        <f>Liquor!M32</f>
        <v/>
      </c>
      <c r="D542" s="179" t="str">
        <f>'Liquor Mods'!E954</f>
        <v/>
      </c>
      <c r="E542" s="211"/>
      <c r="F542" s="211"/>
      <c r="G542" s="211"/>
    </row>
    <row r="543" ht="16.5" customHeight="1">
      <c r="A543" s="209"/>
      <c r="B543" s="210"/>
      <c r="C543" s="188" t="str">
        <f>Liquor!M33</f>
        <v/>
      </c>
      <c r="D543" s="179" t="str">
        <f>'Liquor Mods'!E955</f>
        <v/>
      </c>
      <c r="E543" s="211"/>
      <c r="F543" s="211"/>
      <c r="G543" s="211"/>
    </row>
    <row r="544" ht="16.5" customHeight="1">
      <c r="A544" s="209"/>
      <c r="B544" s="210"/>
      <c r="C544" s="188" t="str">
        <f>Liquor!M34</f>
        <v/>
      </c>
      <c r="D544" s="179" t="str">
        <f>'Liquor Mods'!E956</f>
        <v/>
      </c>
      <c r="E544" s="211"/>
      <c r="F544" s="211"/>
      <c r="G544" s="211"/>
    </row>
    <row r="545" ht="16.5" customHeight="1">
      <c r="A545" s="209"/>
      <c r="B545" s="210"/>
      <c r="C545" s="188" t="str">
        <f>Liquor!M35</f>
        <v/>
      </c>
      <c r="D545" s="179" t="str">
        <f>'Liquor Mods'!E957</f>
        <v/>
      </c>
      <c r="E545" s="211"/>
      <c r="F545" s="211"/>
      <c r="G545" s="211"/>
    </row>
    <row r="546" ht="16.5" customHeight="1">
      <c r="A546" s="209"/>
      <c r="B546" s="210"/>
      <c r="C546" s="188" t="str">
        <f>Liquor!M36</f>
        <v/>
      </c>
      <c r="D546" s="179" t="str">
        <f>'Liquor Mods'!E958</f>
        <v/>
      </c>
      <c r="E546" s="211"/>
      <c r="F546" s="211"/>
      <c r="G546" s="211"/>
    </row>
    <row r="547" ht="16.5" customHeight="1">
      <c r="A547" s="209"/>
      <c r="B547" s="210"/>
      <c r="C547" s="188" t="str">
        <f>Liquor!M37</f>
        <v/>
      </c>
      <c r="D547" s="179" t="str">
        <f>'Liquor Mods'!E959</f>
        <v/>
      </c>
      <c r="E547" s="211"/>
      <c r="F547" s="211"/>
      <c r="G547" s="211"/>
    </row>
    <row r="548" ht="16.5" customHeight="1">
      <c r="A548" s="209"/>
      <c r="B548" s="210"/>
      <c r="C548" s="188" t="str">
        <f>Liquor!M38</f>
        <v/>
      </c>
      <c r="D548" s="179" t="str">
        <f>'Liquor Mods'!E960</f>
        <v/>
      </c>
      <c r="E548" s="211"/>
      <c r="F548" s="211"/>
      <c r="G548" s="211"/>
    </row>
    <row r="549" ht="16.5" customHeight="1">
      <c r="A549" s="209"/>
      <c r="B549" s="210"/>
      <c r="C549" s="188" t="str">
        <f>Liquor!M39</f>
        <v/>
      </c>
      <c r="D549" s="179" t="str">
        <f>'Liquor Mods'!E961</f>
        <v/>
      </c>
      <c r="E549" s="211"/>
      <c r="F549" s="211"/>
      <c r="G549" s="211"/>
    </row>
    <row r="550" ht="16.5" customHeight="1">
      <c r="A550" s="209"/>
      <c r="B550" s="210"/>
      <c r="C550" s="188" t="str">
        <f>Liquor!M40</f>
        <v/>
      </c>
      <c r="D550" s="179" t="str">
        <f>'Liquor Mods'!E962</f>
        <v/>
      </c>
      <c r="E550" s="211"/>
      <c r="F550" s="211"/>
      <c r="G550" s="211"/>
    </row>
    <row r="551" ht="16.5" customHeight="1">
      <c r="A551" s="209"/>
      <c r="B551" s="210"/>
      <c r="C551" s="188" t="str">
        <f>Liquor!M41</f>
        <v/>
      </c>
      <c r="D551" s="179" t="str">
        <f>'Liquor Mods'!E963</f>
        <v/>
      </c>
      <c r="E551" s="211"/>
      <c r="F551" s="211"/>
      <c r="G551" s="211"/>
    </row>
    <row r="552" ht="16.5" customHeight="1">
      <c r="A552" s="209"/>
      <c r="B552" s="210"/>
      <c r="C552" s="188" t="str">
        <f>Liquor!M42</f>
        <v/>
      </c>
      <c r="D552" s="179" t="str">
        <f>'Liquor Mods'!E964</f>
        <v/>
      </c>
      <c r="E552" s="211"/>
      <c r="F552" s="211"/>
      <c r="G552" s="211"/>
    </row>
    <row r="553" ht="16.5" customHeight="1">
      <c r="A553" s="209"/>
      <c r="B553" s="210"/>
      <c r="C553" s="188" t="str">
        <f>Liquor!M43</f>
        <v/>
      </c>
      <c r="D553" s="179" t="str">
        <f>'Liquor Mods'!E965</f>
        <v/>
      </c>
      <c r="E553" s="211"/>
      <c r="F553" s="211"/>
      <c r="G553" s="211"/>
    </row>
    <row r="554" ht="16.5" customHeight="1">
      <c r="A554" s="209"/>
      <c r="B554" s="210"/>
      <c r="C554" s="188" t="str">
        <f>Liquor!M44</f>
        <v/>
      </c>
      <c r="D554" s="179" t="str">
        <f>'Liquor Mods'!E966</f>
        <v/>
      </c>
      <c r="E554" s="211"/>
      <c r="F554" s="211"/>
      <c r="G554" s="211"/>
    </row>
    <row r="555" ht="16.5" customHeight="1">
      <c r="A555" s="209"/>
      <c r="B555" s="210"/>
      <c r="C555" s="188" t="str">
        <f>Liquor!M45</f>
        <v/>
      </c>
      <c r="D555" s="179" t="str">
        <f>'Liquor Mods'!E967</f>
        <v/>
      </c>
      <c r="E555" s="211"/>
      <c r="F555" s="211"/>
      <c r="G555" s="211"/>
    </row>
    <row r="556" ht="16.5" customHeight="1">
      <c r="A556" s="209"/>
      <c r="B556" s="210"/>
      <c r="C556" s="188" t="str">
        <f>Liquor!M46</f>
        <v/>
      </c>
      <c r="D556" s="179" t="str">
        <f>'Liquor Mods'!E968</f>
        <v/>
      </c>
      <c r="E556" s="211"/>
      <c r="F556" s="211"/>
      <c r="G556" s="211"/>
    </row>
    <row r="557" ht="16.5" customHeight="1">
      <c r="A557" s="209"/>
      <c r="B557" s="210"/>
      <c r="C557" s="188" t="str">
        <f>Liquor!M47</f>
        <v/>
      </c>
      <c r="D557" s="179" t="str">
        <f>'Liquor Mods'!E969</f>
        <v/>
      </c>
      <c r="E557" s="211"/>
      <c r="F557" s="211"/>
      <c r="G557" s="211"/>
    </row>
    <row r="558" ht="16.5" customHeight="1">
      <c r="A558" s="209"/>
      <c r="B558" s="210"/>
      <c r="C558" s="188" t="str">
        <f>Liquor!M48</f>
        <v/>
      </c>
      <c r="D558" s="179" t="str">
        <f>'Liquor Mods'!E970</f>
        <v/>
      </c>
      <c r="E558" s="211"/>
      <c r="F558" s="211"/>
      <c r="G558" s="211"/>
    </row>
    <row r="559" ht="16.5" customHeight="1">
      <c r="A559" s="209"/>
      <c r="B559" s="210"/>
      <c r="C559" s="188" t="str">
        <f>Liquor!M49</f>
        <v/>
      </c>
      <c r="D559" s="179" t="str">
        <f>'Liquor Mods'!E971</f>
        <v/>
      </c>
      <c r="E559" s="211"/>
      <c r="F559" s="211"/>
      <c r="G559" s="211"/>
    </row>
    <row r="560" ht="16.5" customHeight="1">
      <c r="A560" s="209"/>
      <c r="B560" s="210"/>
      <c r="C560" s="188" t="str">
        <f>Liquor!M50</f>
        <v/>
      </c>
      <c r="D560" s="179" t="str">
        <f>'Liquor Mods'!E972</f>
        <v/>
      </c>
      <c r="E560" s="211"/>
      <c r="F560" s="211"/>
      <c r="G560" s="211"/>
    </row>
    <row r="561" ht="16.5" customHeight="1">
      <c r="A561" s="209"/>
      <c r="B561" s="210"/>
      <c r="C561" s="188" t="str">
        <f>Liquor!M51</f>
        <v/>
      </c>
      <c r="D561" s="179" t="str">
        <f>'Liquor Mods'!E973</f>
        <v/>
      </c>
      <c r="E561" s="211"/>
      <c r="F561" s="211"/>
      <c r="G561" s="211"/>
    </row>
    <row r="562" ht="16.5" customHeight="1">
      <c r="A562" s="209"/>
      <c r="B562" s="210"/>
      <c r="C562" s="188" t="str">
        <f>Liquor!M52</f>
        <v/>
      </c>
      <c r="D562" s="179" t="str">
        <f>'Liquor Mods'!E974</f>
        <v/>
      </c>
      <c r="E562" s="211"/>
      <c r="F562" s="211"/>
      <c r="G562" s="211"/>
    </row>
    <row r="563" ht="16.5" customHeight="1">
      <c r="A563" s="209"/>
      <c r="B563" s="210"/>
      <c r="C563" s="188" t="str">
        <f>Liquor!M53</f>
        <v/>
      </c>
      <c r="D563" s="179" t="str">
        <f>'Liquor Mods'!E975</f>
        <v/>
      </c>
      <c r="E563" s="211"/>
      <c r="F563" s="211"/>
      <c r="G563" s="211"/>
    </row>
    <row r="564" ht="16.5" customHeight="1">
      <c r="A564" s="209"/>
      <c r="B564" s="210"/>
      <c r="C564" s="188" t="str">
        <f>Liquor!M54</f>
        <v/>
      </c>
      <c r="D564" s="179" t="str">
        <f>'Liquor Mods'!E976</f>
        <v/>
      </c>
      <c r="E564" s="211"/>
      <c r="F564" s="211"/>
      <c r="G564" s="211"/>
    </row>
    <row r="565" ht="16.5" customHeight="1">
      <c r="A565" s="209"/>
      <c r="B565" s="210"/>
      <c r="C565" s="188" t="str">
        <f>Liquor!M55</f>
        <v/>
      </c>
      <c r="D565" s="179" t="str">
        <f>'Liquor Mods'!E977</f>
        <v/>
      </c>
      <c r="E565" s="211"/>
      <c r="F565" s="211"/>
      <c r="G565" s="211"/>
    </row>
    <row r="566" ht="16.5" customHeight="1">
      <c r="A566" s="209"/>
      <c r="B566" s="210"/>
      <c r="C566" s="188" t="str">
        <f>Liquor!M56</f>
        <v/>
      </c>
      <c r="D566" s="179" t="str">
        <f>'Liquor Mods'!E978</f>
        <v/>
      </c>
      <c r="E566" s="211"/>
      <c r="F566" s="211"/>
      <c r="G566" s="211"/>
    </row>
    <row r="567" ht="16.5" customHeight="1">
      <c r="A567" s="209"/>
      <c r="B567" s="210"/>
      <c r="C567" s="188" t="str">
        <f>Liquor!M57</f>
        <v/>
      </c>
      <c r="D567" s="179" t="str">
        <f>'Liquor Mods'!E979</f>
        <v/>
      </c>
      <c r="E567" s="211"/>
      <c r="F567" s="211"/>
      <c r="G567" s="211"/>
    </row>
    <row r="568" ht="16.5" customHeight="1">
      <c r="A568" s="209"/>
      <c r="B568" s="210"/>
      <c r="C568" s="188" t="str">
        <f>Liquor!M58</f>
        <v/>
      </c>
      <c r="D568" s="179" t="str">
        <f>'Liquor Mods'!E980</f>
        <v/>
      </c>
      <c r="E568" s="211"/>
      <c r="F568" s="211"/>
      <c r="G568" s="211"/>
    </row>
    <row r="569" ht="16.5" customHeight="1">
      <c r="A569" s="209"/>
      <c r="B569" s="210"/>
      <c r="C569" s="188" t="str">
        <f>Liquor!M59</f>
        <v/>
      </c>
      <c r="D569" s="179" t="str">
        <f>'Liquor Mods'!E981</f>
        <v/>
      </c>
      <c r="E569" s="211"/>
      <c r="F569" s="211"/>
      <c r="G569" s="211"/>
    </row>
    <row r="570" ht="16.5" customHeight="1">
      <c r="A570" s="209"/>
      <c r="B570" s="210"/>
      <c r="C570" s="188" t="str">
        <f>Liquor!M60</f>
        <v/>
      </c>
      <c r="D570" s="179" t="str">
        <f>'Liquor Mods'!E982</f>
        <v/>
      </c>
      <c r="E570" s="211"/>
      <c r="F570" s="211"/>
      <c r="G570" s="211"/>
    </row>
    <row r="571" ht="16.5" customHeight="1">
      <c r="A571" s="209"/>
      <c r="B571" s="210"/>
      <c r="C571" s="188" t="str">
        <f>Liquor!M61</f>
        <v/>
      </c>
      <c r="D571" s="179" t="str">
        <f>'Liquor Mods'!E983</f>
        <v/>
      </c>
      <c r="E571" s="211"/>
      <c r="F571" s="211"/>
      <c r="G571" s="211"/>
    </row>
    <row r="572" ht="16.5" customHeight="1">
      <c r="A572" s="209"/>
      <c r="B572" s="210"/>
      <c r="C572" s="188" t="str">
        <f>Liquor!M62</f>
        <v/>
      </c>
      <c r="D572" s="179" t="str">
        <f>'Liquor Mods'!E984</f>
        <v/>
      </c>
      <c r="E572" s="211"/>
      <c r="F572" s="211"/>
      <c r="G572" s="211"/>
    </row>
    <row r="573" ht="16.5" customHeight="1">
      <c r="A573" s="209"/>
      <c r="B573" s="210"/>
      <c r="C573" s="188" t="str">
        <f>Liquor!M63</f>
        <v/>
      </c>
      <c r="D573" s="179" t="str">
        <f>'Liquor Mods'!E985</f>
        <v/>
      </c>
      <c r="E573" s="211"/>
      <c r="F573" s="211"/>
      <c r="G573" s="211"/>
    </row>
    <row r="574" ht="16.5" customHeight="1">
      <c r="A574" s="209"/>
      <c r="B574" s="210"/>
      <c r="C574" s="188" t="str">
        <f>Liquor!M64</f>
        <v/>
      </c>
      <c r="D574" s="179" t="str">
        <f>'Liquor Mods'!E986</f>
        <v/>
      </c>
      <c r="E574" s="211"/>
      <c r="F574" s="211"/>
      <c r="G574" s="211"/>
    </row>
    <row r="575" ht="16.5" customHeight="1">
      <c r="A575" s="209"/>
      <c r="B575" s="210"/>
      <c r="C575" s="188" t="str">
        <f>Liquor!M65</f>
        <v/>
      </c>
      <c r="D575" s="179" t="str">
        <f>'Liquor Mods'!E987</f>
        <v/>
      </c>
      <c r="E575" s="211"/>
      <c r="F575" s="211"/>
      <c r="G575" s="211"/>
    </row>
    <row r="576" ht="16.5" customHeight="1">
      <c r="A576" s="209"/>
      <c r="B576" s="210"/>
      <c r="C576" s="188" t="str">
        <f>Liquor!M66</f>
        <v/>
      </c>
      <c r="D576" s="179" t="str">
        <f>'Liquor Mods'!E988</f>
        <v/>
      </c>
      <c r="E576" s="211"/>
      <c r="F576" s="211"/>
      <c r="G576" s="211"/>
    </row>
    <row r="577" ht="16.5" customHeight="1">
      <c r="A577" s="209"/>
      <c r="B577" s="210"/>
      <c r="C577" s="188" t="str">
        <f>Liquor!M67</f>
        <v/>
      </c>
      <c r="D577" s="179" t="str">
        <f>'Liquor Mods'!E989</f>
        <v/>
      </c>
      <c r="E577" s="211"/>
      <c r="F577" s="211"/>
      <c r="G577" s="211"/>
    </row>
    <row r="578" ht="16.5" customHeight="1">
      <c r="A578" s="209"/>
      <c r="B578" s="210"/>
      <c r="C578" s="188" t="str">
        <f>Liquor!M68</f>
        <v/>
      </c>
      <c r="D578" s="179" t="str">
        <f>'Liquor Mods'!E990</f>
        <v/>
      </c>
      <c r="E578" s="211"/>
      <c r="F578" s="211"/>
      <c r="G578" s="211"/>
    </row>
    <row r="579" ht="16.5" customHeight="1">
      <c r="A579" s="209"/>
      <c r="B579" s="210"/>
      <c r="C579" s="188" t="str">
        <f>Liquor!M69</f>
        <v/>
      </c>
      <c r="D579" s="179" t="str">
        <f>'Liquor Mods'!E991</f>
        <v/>
      </c>
      <c r="E579" s="211"/>
      <c r="F579" s="211"/>
      <c r="G579" s="211"/>
    </row>
    <row r="580" ht="16.5" customHeight="1">
      <c r="A580" s="209"/>
      <c r="B580" s="210"/>
      <c r="C580" s="188" t="str">
        <f>Liquor!M70</f>
        <v/>
      </c>
      <c r="D580" s="179" t="str">
        <f>'Liquor Mods'!E992</f>
        <v/>
      </c>
      <c r="E580" s="211"/>
      <c r="F580" s="211"/>
      <c r="G580" s="211"/>
    </row>
    <row r="581" ht="16.5" customHeight="1">
      <c r="A581" s="209"/>
      <c r="B581" s="210"/>
      <c r="C581" s="188" t="str">
        <f>Liquor!M71</f>
        <v/>
      </c>
      <c r="D581" s="179" t="str">
        <f>'Liquor Mods'!E993</f>
        <v/>
      </c>
      <c r="E581" s="211"/>
      <c r="F581" s="211"/>
      <c r="G581" s="211"/>
    </row>
    <row r="582" ht="16.5" customHeight="1">
      <c r="A582" s="209"/>
      <c r="B582" s="210"/>
      <c r="C582" s="188" t="str">
        <f>Liquor!M72</f>
        <v/>
      </c>
      <c r="D582" s="179" t="str">
        <f>'Liquor Mods'!E994</f>
        <v/>
      </c>
      <c r="E582" s="211"/>
      <c r="F582" s="211"/>
      <c r="G582" s="211"/>
    </row>
    <row r="583" ht="16.5" customHeight="1">
      <c r="A583" s="209"/>
      <c r="B583" s="210"/>
      <c r="C583" s="188" t="str">
        <f>Liquor!M73</f>
        <v/>
      </c>
      <c r="D583" s="179" t="str">
        <f>'Liquor Mods'!E995</f>
        <v/>
      </c>
      <c r="E583" s="211"/>
      <c r="F583" s="211"/>
      <c r="G583" s="211"/>
    </row>
    <row r="584" ht="16.5" customHeight="1">
      <c r="A584" s="209"/>
      <c r="B584" s="210"/>
      <c r="C584" s="188" t="str">
        <f>Liquor!M74</f>
        <v/>
      </c>
      <c r="D584" s="179" t="str">
        <f>'Liquor Mods'!E996</f>
        <v/>
      </c>
      <c r="E584" s="211"/>
      <c r="F584" s="211"/>
      <c r="G584" s="211"/>
    </row>
    <row r="585" ht="16.5" customHeight="1">
      <c r="A585" s="209"/>
      <c r="B585" s="210"/>
      <c r="C585" s="188" t="str">
        <f>Liquor!M75</f>
        <v/>
      </c>
      <c r="D585" s="179" t="str">
        <f>'Liquor Mods'!E997</f>
        <v/>
      </c>
      <c r="E585" s="211"/>
      <c r="F585" s="211"/>
      <c r="G585" s="211"/>
    </row>
    <row r="586" ht="16.5" customHeight="1">
      <c r="A586" s="209"/>
      <c r="B586" s="210"/>
      <c r="C586" s="188" t="str">
        <f>Liquor!M76</f>
        <v/>
      </c>
      <c r="D586" s="179" t="str">
        <f>'Liquor Mods'!E998</f>
        <v/>
      </c>
      <c r="E586" s="211"/>
      <c r="F586" s="211"/>
      <c r="G586" s="211"/>
    </row>
    <row r="587" ht="16.5" customHeight="1">
      <c r="A587" s="209"/>
      <c r="B587" s="210"/>
      <c r="C587" s="188" t="str">
        <f>Liquor!M77</f>
        <v/>
      </c>
      <c r="D587" s="179" t="str">
        <f>'Liquor Mods'!E999</f>
        <v/>
      </c>
      <c r="E587" s="211"/>
      <c r="F587" s="211"/>
      <c r="G587" s="211"/>
    </row>
    <row r="588" ht="16.5" customHeight="1">
      <c r="A588" s="209"/>
      <c r="B588" s="210"/>
      <c r="C588" s="188" t="str">
        <f>Liquor!M78</f>
        <v/>
      </c>
      <c r="D588" s="179" t="str">
        <f>'Liquor Mods'!E1000</f>
        <v/>
      </c>
      <c r="E588" s="211"/>
      <c r="F588" s="211"/>
      <c r="G588" s="211"/>
    </row>
    <row r="589" ht="16.5" customHeight="1">
      <c r="A589" s="209"/>
      <c r="B589" s="210"/>
      <c r="C589" s="188" t="str">
        <f>Liquor!M79</f>
        <v/>
      </c>
      <c r="D589" s="179" t="str">
        <f>'Liquor Mods'!E1001</f>
        <v/>
      </c>
      <c r="E589" s="211"/>
      <c r="F589" s="211"/>
      <c r="G589" s="211"/>
    </row>
    <row r="590" ht="16.5" customHeight="1">
      <c r="A590" s="209"/>
      <c r="B590" s="210"/>
      <c r="C590" s="188" t="str">
        <f>Liquor!M80</f>
        <v/>
      </c>
      <c r="D590" s="179" t="str">
        <f>'Liquor Mods'!E1002</f>
        <v/>
      </c>
      <c r="E590" s="211"/>
      <c r="F590" s="211"/>
      <c r="G590" s="211"/>
    </row>
    <row r="591" ht="16.5" customHeight="1">
      <c r="A591" s="209"/>
      <c r="B591" s="210"/>
      <c r="C591" s="188" t="str">
        <f>Liquor!M81</f>
        <v/>
      </c>
      <c r="D591" s="179" t="str">
        <f>'Liquor Mods'!E1003</f>
        <v/>
      </c>
      <c r="E591" s="211"/>
      <c r="F591" s="211"/>
      <c r="G591" s="211"/>
    </row>
    <row r="592" ht="16.5" customHeight="1">
      <c r="A592" s="209"/>
      <c r="B592" s="210"/>
      <c r="C592" s="188" t="str">
        <f>Liquor!M82</f>
        <v/>
      </c>
      <c r="D592" s="179" t="str">
        <f>'Liquor Mods'!E1004</f>
        <v/>
      </c>
      <c r="E592" s="211"/>
      <c r="F592" s="211"/>
      <c r="G592" s="211"/>
    </row>
    <row r="593" ht="16.5" customHeight="1">
      <c r="A593" s="209"/>
      <c r="B593" s="210"/>
      <c r="C593" s="188" t="str">
        <f>Liquor!M83</f>
        <v/>
      </c>
      <c r="D593" s="179" t="str">
        <f>'Liquor Mods'!E1005</f>
        <v/>
      </c>
      <c r="E593" s="211"/>
      <c r="F593" s="211"/>
      <c r="G593" s="211"/>
    </row>
    <row r="594" ht="16.5" customHeight="1">
      <c r="A594" s="209"/>
      <c r="B594" s="210"/>
      <c r="C594" s="188" t="str">
        <f>Liquor!M84</f>
        <v/>
      </c>
      <c r="D594" s="179" t="str">
        <f>'Liquor Mods'!E1006</f>
        <v/>
      </c>
      <c r="E594" s="211"/>
      <c r="F594" s="211"/>
      <c r="G594" s="211"/>
    </row>
    <row r="595" ht="16.5" customHeight="1">
      <c r="A595" s="209"/>
      <c r="B595" s="210"/>
      <c r="C595" s="188" t="str">
        <f>Liquor!M85</f>
        <v/>
      </c>
      <c r="D595" s="179" t="str">
        <f>'Liquor Mods'!E1007</f>
        <v/>
      </c>
      <c r="E595" s="211"/>
      <c r="F595" s="211"/>
      <c r="G595" s="211"/>
    </row>
    <row r="596" ht="16.5" customHeight="1">
      <c r="A596" s="209"/>
      <c r="B596" s="210"/>
      <c r="C596" s="188" t="str">
        <f>Liquor!M86</f>
        <v/>
      </c>
      <c r="D596" s="179" t="str">
        <f>'Liquor Mods'!E1008</f>
        <v/>
      </c>
      <c r="E596" s="211"/>
      <c r="F596" s="211"/>
      <c r="G596" s="211"/>
    </row>
    <row r="597" ht="16.5" customHeight="1">
      <c r="A597" s="209"/>
      <c r="B597" s="210"/>
      <c r="C597" s="188" t="str">
        <f>Liquor!M87</f>
        <v/>
      </c>
      <c r="D597" s="179" t="str">
        <f>'Liquor Mods'!E1009</f>
        <v/>
      </c>
      <c r="E597" s="211"/>
      <c r="F597" s="211"/>
      <c r="G597" s="211"/>
    </row>
    <row r="598" ht="16.5" customHeight="1">
      <c r="A598" s="209"/>
      <c r="B598" s="210"/>
      <c r="C598" s="188" t="str">
        <f>Liquor!M88</f>
        <v/>
      </c>
      <c r="D598" s="179" t="str">
        <f>'Liquor Mods'!E1010</f>
        <v/>
      </c>
      <c r="E598" s="211"/>
      <c r="F598" s="211"/>
      <c r="G598" s="211"/>
    </row>
    <row r="599" ht="16.5" customHeight="1">
      <c r="A599" s="209"/>
      <c r="B599" s="210"/>
      <c r="C599" s="188" t="str">
        <f>Liquor!M89</f>
        <v/>
      </c>
      <c r="D599" s="179" t="str">
        <f>'Liquor Mods'!E1011</f>
        <v/>
      </c>
      <c r="E599" s="211"/>
      <c r="F599" s="211"/>
      <c r="G599" s="211"/>
    </row>
    <row r="600" ht="16.5" customHeight="1">
      <c r="A600" s="209"/>
      <c r="B600" s="210"/>
      <c r="C600" s="188" t="str">
        <f>Liquor!M90</f>
        <v/>
      </c>
      <c r="D600" s="179" t="str">
        <f>'Liquor Mods'!E1012</f>
        <v/>
      </c>
      <c r="E600" s="211"/>
      <c r="F600" s="211"/>
      <c r="G600" s="211"/>
    </row>
    <row r="601" ht="16.5" customHeight="1">
      <c r="A601" s="209"/>
      <c r="B601" s="210"/>
      <c r="C601" s="188" t="str">
        <f>Liquor!M91</f>
        <v/>
      </c>
      <c r="D601" s="179" t="str">
        <f>'Liquor Mods'!E1013</f>
        <v/>
      </c>
      <c r="E601" s="211"/>
      <c r="F601" s="211"/>
      <c r="G601" s="211"/>
    </row>
    <row r="602" ht="16.5" customHeight="1">
      <c r="A602" s="209"/>
      <c r="B602" s="210"/>
      <c r="C602" s="188" t="str">
        <f>Liquor!M92</f>
        <v/>
      </c>
      <c r="D602" s="179" t="str">
        <f>'Liquor Mods'!E1014</f>
        <v/>
      </c>
      <c r="E602" s="211"/>
      <c r="F602" s="211"/>
      <c r="G602" s="211"/>
    </row>
    <row r="603" ht="16.5" customHeight="1">
      <c r="A603" s="209"/>
      <c r="B603" s="210"/>
      <c r="C603" s="188" t="str">
        <f>Liquor!M93</f>
        <v/>
      </c>
      <c r="D603" s="179" t="str">
        <f>'Liquor Mods'!E1015</f>
        <v/>
      </c>
      <c r="E603" s="211"/>
      <c r="F603" s="211"/>
      <c r="G603" s="211"/>
    </row>
    <row r="604" ht="16.5" customHeight="1">
      <c r="A604" s="209"/>
      <c r="B604" s="210"/>
      <c r="C604" s="188" t="str">
        <f>Liquor!M94</f>
        <v/>
      </c>
      <c r="D604" s="179" t="str">
        <f>'Liquor Mods'!E1016</f>
        <v/>
      </c>
      <c r="E604" s="211"/>
      <c r="F604" s="211"/>
      <c r="G604" s="211"/>
    </row>
    <row r="605" ht="16.5" customHeight="1">
      <c r="A605" s="209"/>
      <c r="B605" s="210"/>
      <c r="C605" s="188" t="str">
        <f>Liquor!M95</f>
        <v/>
      </c>
      <c r="D605" s="179" t="str">
        <f>'Liquor Mods'!E1017</f>
        <v/>
      </c>
      <c r="E605" s="211"/>
      <c r="F605" s="211"/>
      <c r="G605" s="211"/>
    </row>
    <row r="606" ht="16.5" customHeight="1">
      <c r="A606" s="209"/>
      <c r="B606" s="210"/>
      <c r="C606" s="188" t="str">
        <f>Liquor!M96</f>
        <v/>
      </c>
      <c r="D606" s="179" t="str">
        <f>'Liquor Mods'!E1018</f>
        <v/>
      </c>
      <c r="E606" s="211"/>
      <c r="F606" s="211"/>
      <c r="G606" s="211"/>
    </row>
    <row r="607" ht="16.5" customHeight="1">
      <c r="A607" s="209"/>
      <c r="B607" s="210"/>
      <c r="C607" s="188" t="str">
        <f>Liquor!M97</f>
        <v/>
      </c>
      <c r="D607" s="179" t="str">
        <f>'Liquor Mods'!E1019</f>
        <v/>
      </c>
      <c r="E607" s="211"/>
      <c r="F607" s="211"/>
      <c r="G607" s="211"/>
    </row>
    <row r="608" ht="16.5" customHeight="1">
      <c r="A608" s="209"/>
      <c r="B608" s="210"/>
      <c r="C608" s="188" t="str">
        <f>Liquor!M98</f>
        <v/>
      </c>
      <c r="D608" s="179" t="str">
        <f>'Liquor Mods'!E1020</f>
        <v/>
      </c>
      <c r="E608" s="211"/>
      <c r="F608" s="211"/>
      <c r="G608" s="211"/>
    </row>
    <row r="609" ht="16.5" customHeight="1">
      <c r="A609" s="209"/>
      <c r="B609" s="210"/>
      <c r="C609" s="188" t="str">
        <f>Liquor!M99</f>
        <v/>
      </c>
      <c r="D609" s="179" t="str">
        <f>'Liquor Mods'!E1021</f>
        <v/>
      </c>
      <c r="E609" s="211"/>
      <c r="F609" s="211"/>
      <c r="G609" s="211"/>
    </row>
    <row r="610" ht="16.5" customHeight="1">
      <c r="A610" s="209"/>
      <c r="B610" s="210"/>
      <c r="C610" s="188" t="str">
        <f>Liquor!M100</f>
        <v/>
      </c>
      <c r="D610" s="179" t="str">
        <f>'Liquor Mods'!E1022</f>
        <v/>
      </c>
      <c r="E610" s="211"/>
      <c r="F610" s="211"/>
      <c r="G610" s="211"/>
    </row>
    <row r="611" ht="16.5" customHeight="1">
      <c r="A611" s="209"/>
      <c r="B611" s="210"/>
      <c r="C611" s="188" t="str">
        <f>Liquor!M101</f>
        <v/>
      </c>
      <c r="D611" s="179" t="str">
        <f>'Liquor Mods'!E1023</f>
        <v/>
      </c>
      <c r="E611" s="211"/>
      <c r="F611" s="211"/>
      <c r="G611" s="211"/>
    </row>
    <row r="612" ht="16.5" customHeight="1">
      <c r="A612" s="209"/>
      <c r="B612" s="210"/>
      <c r="C612" s="188" t="str">
        <f>Liquor!M102</f>
        <v/>
      </c>
      <c r="D612" s="179" t="str">
        <f>'Liquor Mods'!E1024</f>
        <v/>
      </c>
      <c r="E612" s="211"/>
      <c r="F612" s="211"/>
      <c r="G612" s="211"/>
    </row>
    <row r="613" ht="16.5" customHeight="1">
      <c r="A613" s="209"/>
      <c r="B613" s="210"/>
      <c r="C613" s="188" t="str">
        <f>Liquor!M103</f>
        <v/>
      </c>
      <c r="D613" s="179" t="str">
        <f>'Liquor Mods'!E1025</f>
        <v/>
      </c>
      <c r="E613" s="211"/>
      <c r="F613" s="211"/>
      <c r="G613" s="211"/>
    </row>
    <row r="614" ht="16.5" customHeight="1">
      <c r="A614" s="209"/>
      <c r="B614" s="210"/>
      <c r="C614" s="188" t="str">
        <f>Liquor!M104</f>
        <v/>
      </c>
      <c r="D614" s="179" t="str">
        <f>'Liquor Mods'!E1026</f>
        <v/>
      </c>
      <c r="E614" s="211"/>
      <c r="F614" s="211"/>
      <c r="G614" s="211"/>
    </row>
    <row r="615" ht="16.5" customHeight="1">
      <c r="A615" s="209"/>
      <c r="B615" s="210"/>
      <c r="C615" s="188" t="str">
        <f>Liquor!M105</f>
        <v/>
      </c>
      <c r="D615" s="179" t="str">
        <f>'Liquor Mods'!E1027</f>
        <v/>
      </c>
      <c r="E615" s="211"/>
      <c r="F615" s="211"/>
      <c r="G615" s="211"/>
    </row>
    <row r="616" ht="16.5" customHeight="1">
      <c r="A616" s="209"/>
      <c r="B616" s="210"/>
      <c r="C616" s="188" t="str">
        <f>Liquor!M106</f>
        <v/>
      </c>
      <c r="D616" s="179" t="str">
        <f>'Liquor Mods'!E1028</f>
        <v/>
      </c>
      <c r="E616" s="211"/>
      <c r="F616" s="211"/>
      <c r="G616" s="211"/>
    </row>
    <row r="617" ht="16.5" customHeight="1">
      <c r="A617" s="209"/>
      <c r="B617" s="210"/>
      <c r="C617" s="188" t="str">
        <f>Liquor!M107</f>
        <v/>
      </c>
      <c r="D617" s="179" t="str">
        <f>'Liquor Mods'!E1029</f>
        <v/>
      </c>
      <c r="E617" s="211"/>
      <c r="F617" s="211"/>
      <c r="G617" s="211"/>
    </row>
    <row r="618" ht="16.5" customHeight="1">
      <c r="A618" s="209"/>
      <c r="B618" s="210"/>
      <c r="C618" s="188" t="str">
        <f>Liquor!M108</f>
        <v/>
      </c>
      <c r="D618" s="179" t="str">
        <f>'Liquor Mods'!E1030</f>
        <v/>
      </c>
      <c r="E618" s="211"/>
      <c r="F618" s="211"/>
      <c r="G618" s="211"/>
    </row>
    <row r="619" ht="16.5" customHeight="1">
      <c r="A619" s="209"/>
      <c r="B619" s="210"/>
      <c r="C619" s="188" t="str">
        <f>Liquor!M109</f>
        <v/>
      </c>
      <c r="D619" s="179"/>
      <c r="E619" s="211"/>
      <c r="F619" s="211"/>
      <c r="G619" s="211"/>
    </row>
    <row r="620" ht="16.5" customHeight="1">
      <c r="A620" s="214"/>
      <c r="B620" s="215"/>
      <c r="C620" s="188"/>
      <c r="D620" s="179"/>
      <c r="E620" s="216"/>
      <c r="F620" s="216"/>
      <c r="G620" s="216"/>
    </row>
    <row r="621" ht="16.5" customHeight="1">
      <c r="A621" s="217" t="s">
        <v>58</v>
      </c>
      <c r="B621" s="218"/>
      <c r="C621" s="219" t="s">
        <v>59</v>
      </c>
      <c r="D621" s="227" t="s">
        <v>173</v>
      </c>
      <c r="E621" s="224" t="s">
        <v>61</v>
      </c>
      <c r="F621" s="225" t="s">
        <v>174</v>
      </c>
      <c r="G621" s="225" t="s">
        <v>175</v>
      </c>
    </row>
    <row r="622" ht="16.5" customHeight="1">
      <c r="A622" s="208"/>
      <c r="B622" s="187" t="str">
        <f>Liquor!Q8</f>
        <v>Whiskey/Bourbon</v>
      </c>
      <c r="C622" s="168" t="str">
        <f>Liquor!Q10</f>
        <v>Well Whiskey (Example)</v>
      </c>
      <c r="D622" s="179" t="str">
        <f>'Liquor Mods'!B1134</f>
        <v/>
      </c>
      <c r="E622" s="169" t="s">
        <v>83</v>
      </c>
      <c r="F622" s="208"/>
      <c r="G622" s="208"/>
    </row>
    <row r="623" ht="16.5" customHeight="1">
      <c r="A623" s="209"/>
      <c r="B623" s="210"/>
      <c r="C623" s="168" t="str">
        <f>Liquor!Q11</f>
        <v>Maker's Mark (Example)</v>
      </c>
      <c r="D623" s="179" t="str">
        <f>'Liquor Mods'!B1135</f>
        <v/>
      </c>
      <c r="E623" s="211"/>
      <c r="F623" s="211"/>
      <c r="G623" s="211"/>
    </row>
    <row r="624" ht="16.5" customHeight="1">
      <c r="A624" s="209"/>
      <c r="B624" s="210"/>
      <c r="C624" s="168" t="str">
        <f>Liquor!Q12</f>
        <v>Jack Daniel's (Example)</v>
      </c>
      <c r="D624" s="179" t="str">
        <f>'Liquor Mods'!B1136</f>
        <v/>
      </c>
      <c r="E624" s="211"/>
      <c r="F624" s="211"/>
      <c r="G624" s="211"/>
    </row>
    <row r="625" ht="16.5" customHeight="1">
      <c r="A625" s="209"/>
      <c r="B625" s="210"/>
      <c r="C625" s="188" t="str">
        <f>Liquor!Q13</f>
        <v/>
      </c>
      <c r="D625" s="179" t="str">
        <f>'Liquor Mods'!B1137</f>
        <v/>
      </c>
      <c r="E625" s="211"/>
      <c r="F625" s="211"/>
      <c r="G625" s="211"/>
    </row>
    <row r="626" ht="16.5" customHeight="1">
      <c r="A626" s="209"/>
      <c r="B626" s="210"/>
      <c r="C626" s="168" t="str">
        <f>Liquor!Q14</f>
        <v/>
      </c>
      <c r="D626" s="179" t="str">
        <f>'Liquor Mods'!B1138</f>
        <v/>
      </c>
      <c r="E626" s="211"/>
      <c r="F626" s="211"/>
      <c r="G626" s="211"/>
    </row>
    <row r="627" ht="16.5" customHeight="1">
      <c r="A627" s="209"/>
      <c r="B627" s="210"/>
      <c r="C627" s="168" t="str">
        <f>Liquor!Q15</f>
        <v/>
      </c>
      <c r="D627" s="179" t="str">
        <f>'Liquor Mods'!B1139</f>
        <v/>
      </c>
      <c r="E627" s="211"/>
      <c r="F627" s="211"/>
      <c r="G627" s="211"/>
    </row>
    <row r="628" ht="16.5" customHeight="1">
      <c r="A628" s="209"/>
      <c r="B628" s="210"/>
      <c r="C628" s="168" t="str">
        <f>Liquor!Q16</f>
        <v/>
      </c>
      <c r="D628" s="179" t="str">
        <f>'Liquor Mods'!B1140</f>
        <v/>
      </c>
      <c r="E628" s="211"/>
      <c r="F628" s="211"/>
      <c r="G628" s="211"/>
    </row>
    <row r="629" ht="16.5" customHeight="1">
      <c r="A629" s="209"/>
      <c r="B629" s="210"/>
      <c r="C629" s="188" t="str">
        <f>Liquor!Q17</f>
        <v/>
      </c>
      <c r="D629" s="179" t="str">
        <f>'Liquor Mods'!B1141</f>
        <v/>
      </c>
      <c r="E629" s="211"/>
      <c r="F629" s="211"/>
      <c r="G629" s="211"/>
    </row>
    <row r="630" ht="16.5" customHeight="1">
      <c r="A630" s="209"/>
      <c r="B630" s="210"/>
      <c r="C630" s="188" t="str">
        <f>Liquor!Q18</f>
        <v/>
      </c>
      <c r="D630" s="179" t="str">
        <f>'Liquor Mods'!B1142</f>
        <v/>
      </c>
      <c r="E630" s="211"/>
      <c r="F630" s="211"/>
      <c r="G630" s="211"/>
    </row>
    <row r="631" ht="16.5" customHeight="1">
      <c r="A631" s="209"/>
      <c r="B631" s="210"/>
      <c r="C631" s="188" t="str">
        <f>Liquor!Q19</f>
        <v/>
      </c>
      <c r="D631" s="179" t="str">
        <f>'Liquor Mods'!B1143</f>
        <v/>
      </c>
      <c r="E631" s="211"/>
      <c r="F631" s="211"/>
      <c r="G631" s="211"/>
    </row>
    <row r="632" ht="16.5" customHeight="1">
      <c r="A632" s="209"/>
      <c r="B632" s="210"/>
      <c r="C632" s="188" t="str">
        <f>Liquor!Q20</f>
        <v/>
      </c>
      <c r="D632" s="179" t="str">
        <f>'Liquor Mods'!B1144</f>
        <v/>
      </c>
      <c r="E632" s="211"/>
      <c r="F632" s="211"/>
      <c r="G632" s="211"/>
    </row>
    <row r="633" ht="16.5" customHeight="1">
      <c r="A633" s="209"/>
      <c r="B633" s="210"/>
      <c r="C633" s="188" t="str">
        <f>Liquor!Q21</f>
        <v/>
      </c>
      <c r="D633" s="179" t="str">
        <f>'Liquor Mods'!B1145</f>
        <v/>
      </c>
      <c r="E633" s="211"/>
      <c r="F633" s="211"/>
      <c r="G633" s="211"/>
    </row>
    <row r="634" ht="16.5" customHeight="1">
      <c r="A634" s="209"/>
      <c r="B634" s="210"/>
      <c r="C634" s="188" t="str">
        <f>Liquor!Q22</f>
        <v/>
      </c>
      <c r="D634" s="179" t="str">
        <f>'Liquor Mods'!B1146</f>
        <v/>
      </c>
      <c r="E634" s="211"/>
      <c r="F634" s="211"/>
      <c r="G634" s="211"/>
    </row>
    <row r="635" ht="16.5" customHeight="1">
      <c r="A635" s="209"/>
      <c r="B635" s="210"/>
      <c r="C635" s="188" t="str">
        <f>Liquor!Q23</f>
        <v/>
      </c>
      <c r="D635" s="179" t="str">
        <f>'Liquor Mods'!B1147</f>
        <v/>
      </c>
      <c r="E635" s="211"/>
      <c r="F635" s="211"/>
      <c r="G635" s="211"/>
    </row>
    <row r="636" ht="16.5" customHeight="1">
      <c r="A636" s="209"/>
      <c r="B636" s="210"/>
      <c r="C636" s="188" t="str">
        <f>Liquor!Q24</f>
        <v/>
      </c>
      <c r="D636" s="179" t="str">
        <f>'Liquor Mods'!B1148</f>
        <v/>
      </c>
      <c r="E636" s="211"/>
      <c r="F636" s="211"/>
      <c r="G636" s="211"/>
    </row>
    <row r="637" ht="16.5" customHeight="1">
      <c r="A637" s="209"/>
      <c r="B637" s="210"/>
      <c r="C637" s="188" t="str">
        <f>Liquor!Q25</f>
        <v/>
      </c>
      <c r="D637" s="179" t="str">
        <f>'Liquor Mods'!B1149</f>
        <v/>
      </c>
      <c r="E637" s="211"/>
      <c r="F637" s="211"/>
      <c r="G637" s="211"/>
    </row>
    <row r="638" ht="16.5" customHeight="1">
      <c r="A638" s="209"/>
      <c r="B638" s="210"/>
      <c r="C638" s="188" t="str">
        <f>Liquor!Q26</f>
        <v/>
      </c>
      <c r="D638" s="179" t="str">
        <f>'Liquor Mods'!B1150</f>
        <v/>
      </c>
      <c r="E638" s="211"/>
      <c r="F638" s="211"/>
      <c r="G638" s="211"/>
    </row>
    <row r="639" ht="16.5" customHeight="1">
      <c r="A639" s="209"/>
      <c r="B639" s="210"/>
      <c r="C639" s="188" t="str">
        <f>Liquor!Q27</f>
        <v/>
      </c>
      <c r="D639" s="179" t="str">
        <f>'Liquor Mods'!B1151</f>
        <v/>
      </c>
      <c r="E639" s="211"/>
      <c r="F639" s="211"/>
      <c r="G639" s="211"/>
    </row>
    <row r="640" ht="16.5" customHeight="1">
      <c r="A640" s="209"/>
      <c r="B640" s="210"/>
      <c r="C640" s="188" t="str">
        <f>Liquor!Q28</f>
        <v/>
      </c>
      <c r="D640" s="179" t="str">
        <f>'Liquor Mods'!B1152</f>
        <v/>
      </c>
      <c r="E640" s="211"/>
      <c r="F640" s="211"/>
      <c r="G640" s="211"/>
    </row>
    <row r="641" ht="16.5" customHeight="1">
      <c r="A641" s="209"/>
      <c r="B641" s="210"/>
      <c r="C641" s="188" t="str">
        <f>Liquor!Q29</f>
        <v/>
      </c>
      <c r="D641" s="179" t="str">
        <f>'Liquor Mods'!B1153</f>
        <v/>
      </c>
      <c r="E641" s="211"/>
      <c r="F641" s="211"/>
      <c r="G641" s="211"/>
    </row>
    <row r="642" ht="16.5" customHeight="1">
      <c r="A642" s="209"/>
      <c r="B642" s="210"/>
      <c r="C642" s="188" t="str">
        <f>Liquor!Q30</f>
        <v/>
      </c>
      <c r="D642" s="179" t="str">
        <f>'Liquor Mods'!B1154</f>
        <v/>
      </c>
      <c r="E642" s="211"/>
      <c r="F642" s="211"/>
      <c r="G642" s="211"/>
    </row>
    <row r="643" ht="16.5" customHeight="1">
      <c r="A643" s="209"/>
      <c r="B643" s="210"/>
      <c r="C643" s="188" t="str">
        <f>Liquor!Q31</f>
        <v/>
      </c>
      <c r="D643" s="179" t="str">
        <f>'Liquor Mods'!B1155</f>
        <v/>
      </c>
      <c r="E643" s="211"/>
      <c r="F643" s="211"/>
      <c r="G643" s="211"/>
    </row>
    <row r="644" ht="16.5" customHeight="1">
      <c r="A644" s="209"/>
      <c r="B644" s="210"/>
      <c r="C644" s="188" t="str">
        <f>Liquor!Q32</f>
        <v/>
      </c>
      <c r="D644" s="179" t="str">
        <f>'Liquor Mods'!B1156</f>
        <v/>
      </c>
      <c r="E644" s="211"/>
      <c r="F644" s="211"/>
      <c r="G644" s="211"/>
    </row>
    <row r="645" ht="16.5" customHeight="1">
      <c r="A645" s="209"/>
      <c r="B645" s="210"/>
      <c r="C645" s="188" t="str">
        <f>Liquor!Q33</f>
        <v/>
      </c>
      <c r="D645" s="179" t="str">
        <f>'Liquor Mods'!B1157</f>
        <v/>
      </c>
      <c r="E645" s="211"/>
      <c r="F645" s="211"/>
      <c r="G645" s="211"/>
    </row>
    <row r="646" ht="16.5" customHeight="1">
      <c r="A646" s="209"/>
      <c r="B646" s="210"/>
      <c r="C646" s="188" t="str">
        <f>Liquor!Q34</f>
        <v/>
      </c>
      <c r="D646" s="179" t="str">
        <f>'Liquor Mods'!B1158</f>
        <v/>
      </c>
      <c r="E646" s="211"/>
      <c r="F646" s="211"/>
      <c r="G646" s="211"/>
    </row>
    <row r="647" ht="16.5" customHeight="1">
      <c r="A647" s="209"/>
      <c r="B647" s="210"/>
      <c r="C647" s="188" t="str">
        <f>Liquor!Q35</f>
        <v/>
      </c>
      <c r="D647" s="179" t="str">
        <f>'Liquor Mods'!B1159</f>
        <v/>
      </c>
      <c r="E647" s="211"/>
      <c r="F647" s="211"/>
      <c r="G647" s="211"/>
    </row>
    <row r="648" ht="16.5" customHeight="1">
      <c r="A648" s="209"/>
      <c r="B648" s="210"/>
      <c r="C648" s="188" t="str">
        <f>Liquor!Q36</f>
        <v/>
      </c>
      <c r="D648" s="179" t="str">
        <f>'Liquor Mods'!B1160</f>
        <v/>
      </c>
      <c r="E648" s="211"/>
      <c r="F648" s="211"/>
      <c r="G648" s="211"/>
    </row>
    <row r="649" ht="16.5" customHeight="1">
      <c r="A649" s="209"/>
      <c r="B649" s="210"/>
      <c r="C649" s="188" t="str">
        <f>Liquor!Q37</f>
        <v/>
      </c>
      <c r="D649" s="179" t="str">
        <f>'Liquor Mods'!B1161</f>
        <v/>
      </c>
      <c r="E649" s="211"/>
      <c r="F649" s="211"/>
      <c r="G649" s="211"/>
    </row>
    <row r="650" ht="16.5" customHeight="1">
      <c r="A650" s="209"/>
      <c r="B650" s="210"/>
      <c r="C650" s="188" t="str">
        <f>Liquor!Q38</f>
        <v/>
      </c>
      <c r="D650" s="179" t="str">
        <f>'Liquor Mods'!B1162</f>
        <v/>
      </c>
      <c r="E650" s="211"/>
      <c r="F650" s="211"/>
      <c r="G650" s="211"/>
    </row>
    <row r="651" ht="16.5" customHeight="1">
      <c r="A651" s="209"/>
      <c r="B651" s="210"/>
      <c r="C651" s="188" t="str">
        <f>Liquor!Q39</f>
        <v/>
      </c>
      <c r="D651" s="179" t="str">
        <f>'Liquor Mods'!B1163</f>
        <v/>
      </c>
      <c r="E651" s="211"/>
      <c r="F651" s="211"/>
      <c r="G651" s="211"/>
    </row>
    <row r="652" ht="16.5" customHeight="1">
      <c r="A652" s="209"/>
      <c r="B652" s="210"/>
      <c r="C652" s="188" t="str">
        <f>Liquor!Q40</f>
        <v/>
      </c>
      <c r="D652" s="179" t="str">
        <f>'Liquor Mods'!B1164</f>
        <v/>
      </c>
      <c r="E652" s="211"/>
      <c r="F652" s="211"/>
      <c r="G652" s="211"/>
    </row>
    <row r="653" ht="16.5" customHeight="1">
      <c r="A653" s="209"/>
      <c r="B653" s="210"/>
      <c r="C653" s="188" t="str">
        <f>Liquor!Q41</f>
        <v/>
      </c>
      <c r="D653" s="179" t="str">
        <f>'Liquor Mods'!B1165</f>
        <v/>
      </c>
      <c r="E653" s="211"/>
      <c r="F653" s="211"/>
      <c r="G653" s="211"/>
    </row>
    <row r="654" ht="16.5" customHeight="1">
      <c r="A654" s="209"/>
      <c r="B654" s="210"/>
      <c r="C654" s="188" t="str">
        <f>Liquor!Q42</f>
        <v/>
      </c>
      <c r="D654" s="179" t="str">
        <f>'Liquor Mods'!B1166</f>
        <v/>
      </c>
      <c r="E654" s="211"/>
      <c r="F654" s="211"/>
      <c r="G654" s="211"/>
    </row>
    <row r="655" ht="16.5" customHeight="1">
      <c r="A655" s="209"/>
      <c r="B655" s="210"/>
      <c r="C655" s="188" t="str">
        <f>Liquor!Q43</f>
        <v/>
      </c>
      <c r="D655" s="179" t="str">
        <f>'Liquor Mods'!B1167</f>
        <v/>
      </c>
      <c r="E655" s="211"/>
      <c r="F655" s="211"/>
      <c r="G655" s="211"/>
    </row>
    <row r="656" ht="16.5" customHeight="1">
      <c r="A656" s="209"/>
      <c r="B656" s="210"/>
      <c r="C656" s="188" t="str">
        <f>Liquor!Q44</f>
        <v/>
      </c>
      <c r="D656" s="179" t="str">
        <f>'Liquor Mods'!B1168</f>
        <v/>
      </c>
      <c r="E656" s="211"/>
      <c r="F656" s="211"/>
      <c r="G656" s="211"/>
    </row>
    <row r="657" ht="16.5" customHeight="1">
      <c r="A657" s="209"/>
      <c r="B657" s="210"/>
      <c r="C657" s="188" t="str">
        <f>Liquor!Q45</f>
        <v/>
      </c>
      <c r="D657" s="179" t="str">
        <f>'Liquor Mods'!B1169</f>
        <v/>
      </c>
      <c r="E657" s="211"/>
      <c r="F657" s="211"/>
      <c r="G657" s="211"/>
    </row>
    <row r="658" ht="16.5" customHeight="1">
      <c r="A658" s="209"/>
      <c r="B658" s="210"/>
      <c r="C658" s="188" t="str">
        <f>Liquor!Q46</f>
        <v/>
      </c>
      <c r="D658" s="179" t="str">
        <f>'Liquor Mods'!B1170</f>
        <v/>
      </c>
      <c r="E658" s="211"/>
      <c r="F658" s="211"/>
      <c r="G658" s="211"/>
    </row>
    <row r="659" ht="16.5" customHeight="1">
      <c r="A659" s="209"/>
      <c r="B659" s="210"/>
      <c r="C659" s="188" t="str">
        <f>Liquor!Q47</f>
        <v/>
      </c>
      <c r="D659" s="179" t="str">
        <f>'Liquor Mods'!B1171</f>
        <v/>
      </c>
      <c r="E659" s="211"/>
      <c r="F659" s="211"/>
      <c r="G659" s="211"/>
    </row>
    <row r="660" ht="16.5" customHeight="1">
      <c r="A660" s="209"/>
      <c r="B660" s="210"/>
      <c r="C660" s="188" t="str">
        <f>Liquor!Q48</f>
        <v/>
      </c>
      <c r="D660" s="179" t="str">
        <f>'Liquor Mods'!B1172</f>
        <v/>
      </c>
      <c r="E660" s="211"/>
      <c r="F660" s="211"/>
      <c r="G660" s="211"/>
    </row>
    <row r="661" ht="16.5" customHeight="1">
      <c r="A661" s="209"/>
      <c r="B661" s="210"/>
      <c r="C661" s="188" t="str">
        <f>Liquor!Q49</f>
        <v/>
      </c>
      <c r="D661" s="179" t="str">
        <f>'Liquor Mods'!B1173</f>
        <v/>
      </c>
      <c r="E661" s="211"/>
      <c r="F661" s="211"/>
      <c r="G661" s="211"/>
    </row>
    <row r="662" ht="16.5" customHeight="1">
      <c r="A662" s="209"/>
      <c r="B662" s="210"/>
      <c r="C662" s="188" t="str">
        <f>Liquor!Q50</f>
        <v/>
      </c>
      <c r="D662" s="179" t="str">
        <f>'Liquor Mods'!B1174</f>
        <v/>
      </c>
      <c r="E662" s="211"/>
      <c r="F662" s="211"/>
      <c r="G662" s="211"/>
    </row>
    <row r="663" ht="16.5" customHeight="1">
      <c r="A663" s="209"/>
      <c r="B663" s="210"/>
      <c r="C663" s="188" t="str">
        <f>Liquor!Q51</f>
        <v/>
      </c>
      <c r="D663" s="179" t="str">
        <f>'Liquor Mods'!B1175</f>
        <v/>
      </c>
      <c r="E663" s="211"/>
      <c r="F663" s="211"/>
      <c r="G663" s="211"/>
    </row>
    <row r="664" ht="16.5" customHeight="1">
      <c r="A664" s="209"/>
      <c r="B664" s="210"/>
      <c r="C664" s="188" t="str">
        <f>Liquor!Q52</f>
        <v/>
      </c>
      <c r="D664" s="179" t="str">
        <f>'Liquor Mods'!B1176</f>
        <v/>
      </c>
      <c r="E664" s="211"/>
      <c r="F664" s="211"/>
      <c r="G664" s="211"/>
    </row>
    <row r="665" ht="16.5" customHeight="1">
      <c r="A665" s="209"/>
      <c r="B665" s="210"/>
      <c r="C665" s="188" t="str">
        <f>Liquor!Q53</f>
        <v/>
      </c>
      <c r="D665" s="179" t="str">
        <f>'Liquor Mods'!B1177</f>
        <v/>
      </c>
      <c r="E665" s="211"/>
      <c r="F665" s="211"/>
      <c r="G665" s="211"/>
    </row>
    <row r="666" ht="16.5" customHeight="1">
      <c r="A666" s="209"/>
      <c r="B666" s="210"/>
      <c r="C666" s="188" t="str">
        <f>Liquor!Q54</f>
        <v/>
      </c>
      <c r="D666" s="179" t="str">
        <f>'Liquor Mods'!B1178</f>
        <v/>
      </c>
      <c r="E666" s="211"/>
      <c r="F666" s="211"/>
      <c r="G666" s="211"/>
    </row>
    <row r="667" ht="16.5" customHeight="1">
      <c r="A667" s="209"/>
      <c r="B667" s="210"/>
      <c r="C667" s="188" t="str">
        <f>Liquor!Q55</f>
        <v/>
      </c>
      <c r="D667" s="179" t="str">
        <f>'Liquor Mods'!B1179</f>
        <v/>
      </c>
      <c r="E667" s="211"/>
      <c r="F667" s="211"/>
      <c r="G667" s="211"/>
    </row>
    <row r="668" ht="16.5" customHeight="1">
      <c r="A668" s="209"/>
      <c r="B668" s="210"/>
      <c r="C668" s="188" t="str">
        <f>Liquor!Q56</f>
        <v/>
      </c>
      <c r="D668" s="179" t="str">
        <f>'Liquor Mods'!B1180</f>
        <v/>
      </c>
      <c r="E668" s="211"/>
      <c r="F668" s="211"/>
      <c r="G668" s="211"/>
    </row>
    <row r="669" ht="16.5" customHeight="1">
      <c r="A669" s="209"/>
      <c r="B669" s="210"/>
      <c r="C669" s="188" t="str">
        <f>Liquor!Q57</f>
        <v/>
      </c>
      <c r="D669" s="179" t="str">
        <f>'Liquor Mods'!B1181</f>
        <v/>
      </c>
      <c r="E669" s="211"/>
      <c r="F669" s="211"/>
      <c r="G669" s="211"/>
    </row>
    <row r="670" ht="16.5" customHeight="1">
      <c r="A670" s="209"/>
      <c r="B670" s="210"/>
      <c r="C670" s="188" t="str">
        <f>Liquor!Q58</f>
        <v/>
      </c>
      <c r="D670" s="179" t="str">
        <f>'Liquor Mods'!B1182</f>
        <v/>
      </c>
      <c r="E670" s="211"/>
      <c r="F670" s="211"/>
      <c r="G670" s="211"/>
    </row>
    <row r="671" ht="16.5" customHeight="1">
      <c r="A671" s="209"/>
      <c r="B671" s="210"/>
      <c r="C671" s="188" t="str">
        <f>Liquor!Q59</f>
        <v/>
      </c>
      <c r="D671" s="179" t="str">
        <f>'Liquor Mods'!B1183</f>
        <v/>
      </c>
      <c r="E671" s="211"/>
      <c r="F671" s="211"/>
      <c r="G671" s="211"/>
    </row>
    <row r="672" ht="16.5" customHeight="1">
      <c r="A672" s="209"/>
      <c r="B672" s="210"/>
      <c r="C672" s="188" t="str">
        <f>Liquor!Q60</f>
        <v/>
      </c>
      <c r="D672" s="179" t="str">
        <f>'Liquor Mods'!B1184</f>
        <v/>
      </c>
      <c r="E672" s="211"/>
      <c r="F672" s="211"/>
      <c r="G672" s="211"/>
    </row>
    <row r="673" ht="16.5" customHeight="1">
      <c r="A673" s="209"/>
      <c r="B673" s="210"/>
      <c r="C673" s="188" t="str">
        <f>Liquor!Q61</f>
        <v/>
      </c>
      <c r="D673" s="179" t="str">
        <f>'Liquor Mods'!B1185</f>
        <v/>
      </c>
      <c r="E673" s="211"/>
      <c r="F673" s="211"/>
      <c r="G673" s="211"/>
    </row>
    <row r="674" ht="16.5" customHeight="1">
      <c r="A674" s="209"/>
      <c r="B674" s="210"/>
      <c r="C674" s="188" t="str">
        <f>Liquor!Q62</f>
        <v/>
      </c>
      <c r="D674" s="179" t="str">
        <f>'Liquor Mods'!B1186</f>
        <v/>
      </c>
      <c r="E674" s="211"/>
      <c r="F674" s="211"/>
      <c r="G674" s="211"/>
    </row>
    <row r="675" ht="16.5" customHeight="1">
      <c r="A675" s="209"/>
      <c r="B675" s="210"/>
      <c r="C675" s="188" t="str">
        <f>Liquor!Q63</f>
        <v/>
      </c>
      <c r="D675" s="179" t="str">
        <f>'Liquor Mods'!B1187</f>
        <v/>
      </c>
      <c r="E675" s="211"/>
      <c r="F675" s="211"/>
      <c r="G675" s="211"/>
    </row>
    <row r="676" ht="16.5" customHeight="1">
      <c r="A676" s="209"/>
      <c r="B676" s="210"/>
      <c r="C676" s="188" t="str">
        <f>Liquor!Q64</f>
        <v/>
      </c>
      <c r="D676" s="179" t="str">
        <f>'Liquor Mods'!B1188</f>
        <v/>
      </c>
      <c r="E676" s="211"/>
      <c r="F676" s="211"/>
      <c r="G676" s="211"/>
    </row>
    <row r="677" ht="16.5" customHeight="1">
      <c r="A677" s="209"/>
      <c r="B677" s="210"/>
      <c r="C677" s="188" t="str">
        <f>Liquor!Q65</f>
        <v/>
      </c>
      <c r="D677" s="179" t="str">
        <f>'Liquor Mods'!B1189</f>
        <v/>
      </c>
      <c r="E677" s="211"/>
      <c r="F677" s="211"/>
      <c r="G677" s="211"/>
    </row>
    <row r="678" ht="16.5" customHeight="1">
      <c r="A678" s="209"/>
      <c r="B678" s="210"/>
      <c r="C678" s="188" t="str">
        <f>Liquor!Q66</f>
        <v/>
      </c>
      <c r="D678" s="179" t="str">
        <f>'Liquor Mods'!B1190</f>
        <v/>
      </c>
      <c r="E678" s="211"/>
      <c r="F678" s="211"/>
      <c r="G678" s="211"/>
    </row>
    <row r="679" ht="16.5" customHeight="1">
      <c r="A679" s="209"/>
      <c r="B679" s="210"/>
      <c r="C679" s="188" t="str">
        <f>Liquor!Q67</f>
        <v/>
      </c>
      <c r="D679" s="179" t="str">
        <f>'Liquor Mods'!B1191</f>
        <v/>
      </c>
      <c r="E679" s="211"/>
      <c r="F679" s="211"/>
      <c r="G679" s="211"/>
    </row>
    <row r="680" ht="16.5" customHeight="1">
      <c r="A680" s="209"/>
      <c r="B680" s="210"/>
      <c r="C680" s="188" t="str">
        <f>Liquor!Q68</f>
        <v/>
      </c>
      <c r="D680" s="179" t="str">
        <f>'Liquor Mods'!B1192</f>
        <v/>
      </c>
      <c r="E680" s="211"/>
      <c r="F680" s="211"/>
      <c r="G680" s="211"/>
    </row>
    <row r="681" ht="16.5" customHeight="1">
      <c r="A681" s="209"/>
      <c r="B681" s="210"/>
      <c r="C681" s="188" t="str">
        <f>Liquor!Q69</f>
        <v/>
      </c>
      <c r="D681" s="179" t="str">
        <f>'Liquor Mods'!B1193</f>
        <v/>
      </c>
      <c r="E681" s="211"/>
      <c r="F681" s="211"/>
      <c r="G681" s="211"/>
    </row>
    <row r="682" ht="16.5" customHeight="1">
      <c r="A682" s="209"/>
      <c r="B682" s="210"/>
      <c r="C682" s="188" t="str">
        <f>Liquor!Q70</f>
        <v/>
      </c>
      <c r="D682" s="179" t="str">
        <f>'Liquor Mods'!B1194</f>
        <v/>
      </c>
      <c r="E682" s="211"/>
      <c r="F682" s="211"/>
      <c r="G682" s="211"/>
    </row>
    <row r="683" ht="16.5" customHeight="1">
      <c r="A683" s="209"/>
      <c r="B683" s="210"/>
      <c r="C683" s="188" t="str">
        <f>Liquor!Q71</f>
        <v/>
      </c>
      <c r="D683" s="179" t="str">
        <f>'Liquor Mods'!B1195</f>
        <v/>
      </c>
      <c r="E683" s="211"/>
      <c r="F683" s="211"/>
      <c r="G683" s="211"/>
    </row>
    <row r="684" ht="16.5" customHeight="1">
      <c r="A684" s="209"/>
      <c r="B684" s="210"/>
      <c r="C684" s="188" t="str">
        <f>Liquor!Q72</f>
        <v/>
      </c>
      <c r="D684" s="179" t="str">
        <f>'Liquor Mods'!B1196</f>
        <v/>
      </c>
      <c r="E684" s="211"/>
      <c r="F684" s="211"/>
      <c r="G684" s="211"/>
    </row>
    <row r="685" ht="16.5" customHeight="1">
      <c r="A685" s="209"/>
      <c r="B685" s="210"/>
      <c r="C685" s="188" t="str">
        <f>Liquor!Q73</f>
        <v/>
      </c>
      <c r="D685" s="179" t="str">
        <f>'Liquor Mods'!B1197</f>
        <v/>
      </c>
      <c r="E685" s="211"/>
      <c r="F685" s="211"/>
      <c r="G685" s="211"/>
    </row>
    <row r="686" ht="16.5" customHeight="1">
      <c r="A686" s="209"/>
      <c r="B686" s="210"/>
      <c r="C686" s="188" t="str">
        <f>Liquor!Q74</f>
        <v/>
      </c>
      <c r="D686" s="179" t="str">
        <f>'Liquor Mods'!B1198</f>
        <v/>
      </c>
      <c r="E686" s="211"/>
      <c r="F686" s="211"/>
      <c r="G686" s="211"/>
    </row>
    <row r="687" ht="16.5" customHeight="1">
      <c r="A687" s="209"/>
      <c r="B687" s="210"/>
      <c r="C687" s="188" t="str">
        <f>Liquor!Q75</f>
        <v/>
      </c>
      <c r="D687" s="179" t="str">
        <f>'Liquor Mods'!B1199</f>
        <v/>
      </c>
      <c r="E687" s="211"/>
      <c r="F687" s="211"/>
      <c r="G687" s="211"/>
    </row>
    <row r="688" ht="16.5" customHeight="1">
      <c r="A688" s="209"/>
      <c r="B688" s="210"/>
      <c r="C688" s="188" t="str">
        <f>Liquor!Q76</f>
        <v/>
      </c>
      <c r="D688" s="179" t="str">
        <f>'Liquor Mods'!B1200</f>
        <v/>
      </c>
      <c r="E688" s="211"/>
      <c r="F688" s="211"/>
      <c r="G688" s="211"/>
    </row>
    <row r="689" ht="16.5" customHeight="1">
      <c r="A689" s="209"/>
      <c r="B689" s="210"/>
      <c r="C689" s="188" t="str">
        <f>Liquor!Q77</f>
        <v/>
      </c>
      <c r="D689" s="179" t="str">
        <f>'Liquor Mods'!B1201</f>
        <v/>
      </c>
      <c r="E689" s="211"/>
      <c r="F689" s="211"/>
      <c r="G689" s="211"/>
    </row>
    <row r="690" ht="16.5" customHeight="1">
      <c r="A690" s="209"/>
      <c r="B690" s="210"/>
      <c r="C690" s="188" t="str">
        <f>Liquor!Q78</f>
        <v/>
      </c>
      <c r="D690" s="179" t="str">
        <f>'Liquor Mods'!B1202</f>
        <v/>
      </c>
      <c r="E690" s="211"/>
      <c r="F690" s="211"/>
      <c r="G690" s="211"/>
    </row>
    <row r="691" ht="16.5" customHeight="1">
      <c r="A691" s="209"/>
      <c r="B691" s="210"/>
      <c r="C691" s="188" t="str">
        <f>Liquor!Q79</f>
        <v/>
      </c>
      <c r="D691" s="179" t="str">
        <f>'Liquor Mods'!B1203</f>
        <v/>
      </c>
      <c r="E691" s="211"/>
      <c r="F691" s="211"/>
      <c r="G691" s="211"/>
    </row>
    <row r="692" ht="16.5" customHeight="1">
      <c r="A692" s="209"/>
      <c r="B692" s="210"/>
      <c r="C692" s="188" t="str">
        <f>Liquor!Q80</f>
        <v/>
      </c>
      <c r="D692" s="179" t="str">
        <f>'Liquor Mods'!B1204</f>
        <v/>
      </c>
      <c r="E692" s="211"/>
      <c r="F692" s="211"/>
      <c r="G692" s="211"/>
    </row>
    <row r="693" ht="16.5" customHeight="1">
      <c r="A693" s="209"/>
      <c r="B693" s="210"/>
      <c r="C693" s="188" t="str">
        <f>Liquor!Q81</f>
        <v/>
      </c>
      <c r="D693" s="179" t="str">
        <f>'Liquor Mods'!B1205</f>
        <v/>
      </c>
      <c r="E693" s="211"/>
      <c r="F693" s="211"/>
      <c r="G693" s="211"/>
    </row>
    <row r="694" ht="16.5" customHeight="1">
      <c r="A694" s="209"/>
      <c r="B694" s="210"/>
      <c r="C694" s="188" t="str">
        <f>Liquor!Q82</f>
        <v/>
      </c>
      <c r="D694" s="179" t="str">
        <f>'Liquor Mods'!B1206</f>
        <v/>
      </c>
      <c r="E694" s="211"/>
      <c r="F694" s="211"/>
      <c r="G694" s="211"/>
    </row>
    <row r="695" ht="16.5" customHeight="1">
      <c r="A695" s="209"/>
      <c r="B695" s="210"/>
      <c r="C695" s="188" t="str">
        <f>Liquor!Q83</f>
        <v/>
      </c>
      <c r="D695" s="179" t="str">
        <f>'Liquor Mods'!B1207</f>
        <v/>
      </c>
      <c r="E695" s="211"/>
      <c r="F695" s="211"/>
      <c r="G695" s="211"/>
    </row>
    <row r="696" ht="16.5" customHeight="1">
      <c r="A696" s="209"/>
      <c r="B696" s="210"/>
      <c r="C696" s="188" t="str">
        <f>Liquor!Q84</f>
        <v/>
      </c>
      <c r="D696" s="179" t="str">
        <f>'Liquor Mods'!B1208</f>
        <v/>
      </c>
      <c r="E696" s="211"/>
      <c r="F696" s="211"/>
      <c r="G696" s="211"/>
    </row>
    <row r="697" ht="16.5" customHeight="1">
      <c r="A697" s="209"/>
      <c r="B697" s="210"/>
      <c r="C697" s="188" t="str">
        <f>Liquor!Q85</f>
        <v/>
      </c>
      <c r="D697" s="179" t="str">
        <f>'Liquor Mods'!B1209</f>
        <v/>
      </c>
      <c r="E697" s="211"/>
      <c r="F697" s="211"/>
      <c r="G697" s="211"/>
    </row>
    <row r="698" ht="16.5" customHeight="1">
      <c r="A698" s="209"/>
      <c r="B698" s="210"/>
      <c r="C698" s="188" t="str">
        <f>Liquor!Q86</f>
        <v/>
      </c>
      <c r="D698" s="179" t="str">
        <f>'Liquor Mods'!B1210</f>
        <v/>
      </c>
      <c r="E698" s="211"/>
      <c r="F698" s="211"/>
      <c r="G698" s="211"/>
    </row>
    <row r="699" ht="16.5" customHeight="1">
      <c r="A699" s="209"/>
      <c r="B699" s="210"/>
      <c r="C699" s="188" t="str">
        <f>Liquor!Q87</f>
        <v/>
      </c>
      <c r="D699" s="179" t="str">
        <f>'Liquor Mods'!B1211</f>
        <v/>
      </c>
      <c r="E699" s="211"/>
      <c r="F699" s="211"/>
      <c r="G699" s="211"/>
    </row>
    <row r="700" ht="16.5" customHeight="1">
      <c r="A700" s="209"/>
      <c r="B700" s="210"/>
      <c r="C700" s="188" t="str">
        <f>Liquor!Q88</f>
        <v/>
      </c>
      <c r="D700" s="179" t="str">
        <f>'Liquor Mods'!B1212</f>
        <v/>
      </c>
      <c r="E700" s="211"/>
      <c r="F700" s="211"/>
      <c r="G700" s="211"/>
    </row>
    <row r="701" ht="16.5" customHeight="1">
      <c r="A701" s="209"/>
      <c r="B701" s="210"/>
      <c r="C701" s="188" t="str">
        <f>Liquor!Q89</f>
        <v/>
      </c>
      <c r="D701" s="179" t="str">
        <f>'Liquor Mods'!B1213</f>
        <v/>
      </c>
      <c r="E701" s="211"/>
      <c r="F701" s="211"/>
      <c r="G701" s="211"/>
    </row>
    <row r="702" ht="16.5" customHeight="1">
      <c r="A702" s="209"/>
      <c r="B702" s="210"/>
      <c r="C702" s="188" t="str">
        <f>Liquor!Q90</f>
        <v/>
      </c>
      <c r="D702" s="179" t="str">
        <f>'Liquor Mods'!B1214</f>
        <v/>
      </c>
      <c r="E702" s="211"/>
      <c r="F702" s="211"/>
      <c r="G702" s="211"/>
    </row>
    <row r="703" ht="16.5" customHeight="1">
      <c r="A703" s="209"/>
      <c r="B703" s="210"/>
      <c r="C703" s="188" t="str">
        <f>Liquor!Q91</f>
        <v/>
      </c>
      <c r="D703" s="179" t="str">
        <f>'Liquor Mods'!B1215</f>
        <v/>
      </c>
      <c r="E703" s="211"/>
      <c r="F703" s="211"/>
      <c r="G703" s="211"/>
    </row>
    <row r="704" ht="16.5" customHeight="1">
      <c r="A704" s="209"/>
      <c r="B704" s="210"/>
      <c r="C704" s="188" t="str">
        <f>Liquor!Q92</f>
        <v/>
      </c>
      <c r="D704" s="179" t="str">
        <f>'Liquor Mods'!B1216</f>
        <v/>
      </c>
      <c r="E704" s="211"/>
      <c r="F704" s="211"/>
      <c r="G704" s="211"/>
    </row>
    <row r="705" ht="16.5" customHeight="1">
      <c r="A705" s="209"/>
      <c r="B705" s="210"/>
      <c r="C705" s="188" t="str">
        <f>Liquor!Q93</f>
        <v/>
      </c>
      <c r="D705" s="179" t="str">
        <f>'Liquor Mods'!B1217</f>
        <v/>
      </c>
      <c r="E705" s="211"/>
      <c r="F705" s="211"/>
      <c r="G705" s="211"/>
    </row>
    <row r="706" ht="16.5" customHeight="1">
      <c r="A706" s="209"/>
      <c r="B706" s="210"/>
      <c r="C706" s="188" t="str">
        <f>Liquor!Q94</f>
        <v/>
      </c>
      <c r="D706" s="179" t="str">
        <f>'Liquor Mods'!B1218</f>
        <v/>
      </c>
      <c r="E706" s="211"/>
      <c r="F706" s="211"/>
      <c r="G706" s="211"/>
    </row>
    <row r="707" ht="16.5" customHeight="1">
      <c r="A707" s="209"/>
      <c r="B707" s="210"/>
      <c r="C707" s="188" t="str">
        <f>Liquor!Q95</f>
        <v/>
      </c>
      <c r="D707" s="179" t="str">
        <f>'Liquor Mods'!B1219</f>
        <v/>
      </c>
      <c r="E707" s="211"/>
      <c r="F707" s="211"/>
      <c r="G707" s="211"/>
    </row>
    <row r="708" ht="16.5" customHeight="1">
      <c r="A708" s="209"/>
      <c r="B708" s="210"/>
      <c r="C708" s="188" t="str">
        <f>Liquor!Q96</f>
        <v/>
      </c>
      <c r="D708" s="179" t="str">
        <f>'Liquor Mods'!B1220</f>
        <v/>
      </c>
      <c r="E708" s="211"/>
      <c r="F708" s="211"/>
      <c r="G708" s="211"/>
    </row>
    <row r="709" ht="16.5" customHeight="1">
      <c r="A709" s="209"/>
      <c r="B709" s="210"/>
      <c r="C709" s="188" t="str">
        <f>Liquor!Q97</f>
        <v/>
      </c>
      <c r="D709" s="179" t="str">
        <f>'Liquor Mods'!B1221</f>
        <v/>
      </c>
      <c r="E709" s="211"/>
      <c r="F709" s="211"/>
      <c r="G709" s="211"/>
    </row>
    <row r="710" ht="16.5" customHeight="1">
      <c r="A710" s="209"/>
      <c r="B710" s="210"/>
      <c r="C710" s="188" t="str">
        <f>Liquor!Q98</f>
        <v/>
      </c>
      <c r="D710" s="179" t="str">
        <f>'Liquor Mods'!B1222</f>
        <v/>
      </c>
      <c r="E710" s="211"/>
      <c r="F710" s="211"/>
      <c r="G710" s="211"/>
    </row>
    <row r="711" ht="16.5" customHeight="1">
      <c r="A711" s="209"/>
      <c r="B711" s="210"/>
      <c r="C711" s="188" t="str">
        <f>Liquor!Q99</f>
        <v/>
      </c>
      <c r="D711" s="179" t="str">
        <f>'Liquor Mods'!B1223</f>
        <v/>
      </c>
      <c r="E711" s="211"/>
      <c r="F711" s="211"/>
      <c r="G711" s="211"/>
    </row>
    <row r="712" ht="16.5" customHeight="1">
      <c r="A712" s="209"/>
      <c r="B712" s="210"/>
      <c r="C712" s="188" t="str">
        <f>Liquor!Q100</f>
        <v/>
      </c>
      <c r="D712" s="179" t="str">
        <f>'Liquor Mods'!B1224</f>
        <v/>
      </c>
      <c r="E712" s="211"/>
      <c r="F712" s="211"/>
      <c r="G712" s="211"/>
    </row>
    <row r="713" ht="16.5" customHeight="1">
      <c r="A713" s="209"/>
      <c r="B713" s="210"/>
      <c r="C713" s="188" t="str">
        <f>Liquor!Q101</f>
        <v/>
      </c>
      <c r="D713" s="179" t="str">
        <f>'Liquor Mods'!B1225</f>
        <v/>
      </c>
      <c r="E713" s="211"/>
      <c r="F713" s="211"/>
      <c r="G713" s="211"/>
    </row>
    <row r="714" ht="16.5" customHeight="1">
      <c r="A714" s="209"/>
      <c r="B714" s="210"/>
      <c r="C714" s="188" t="str">
        <f>Liquor!Q102</f>
        <v/>
      </c>
      <c r="D714" s="179" t="str">
        <f>'Liquor Mods'!B1226</f>
        <v/>
      </c>
      <c r="E714" s="211"/>
      <c r="F714" s="211"/>
      <c r="G714" s="211"/>
    </row>
    <row r="715" ht="16.5" customHeight="1">
      <c r="A715" s="209"/>
      <c r="B715" s="210"/>
      <c r="C715" s="188" t="str">
        <f>Liquor!Q103</f>
        <v/>
      </c>
      <c r="D715" s="179" t="str">
        <f>'Liquor Mods'!B1227</f>
        <v/>
      </c>
      <c r="E715" s="211"/>
      <c r="F715" s="211"/>
      <c r="G715" s="211"/>
    </row>
    <row r="716" ht="16.5" customHeight="1">
      <c r="A716" s="209"/>
      <c r="B716" s="210"/>
      <c r="C716" s="188" t="str">
        <f>Liquor!Q104</f>
        <v/>
      </c>
      <c r="D716" s="179" t="str">
        <f>'Liquor Mods'!B1228</f>
        <v/>
      </c>
      <c r="E716" s="211"/>
      <c r="F716" s="211"/>
      <c r="G716" s="211"/>
    </row>
    <row r="717" ht="16.5" customHeight="1">
      <c r="A717" s="209"/>
      <c r="B717" s="210"/>
      <c r="C717" s="188" t="str">
        <f>Liquor!Q105</f>
        <v/>
      </c>
      <c r="D717" s="179" t="str">
        <f>'Liquor Mods'!B1229</f>
        <v/>
      </c>
      <c r="E717" s="211"/>
      <c r="F717" s="211"/>
      <c r="G717" s="211"/>
    </row>
    <row r="718" ht="16.5" customHeight="1">
      <c r="A718" s="209"/>
      <c r="B718" s="210"/>
      <c r="C718" s="188" t="str">
        <f>Liquor!Q106</f>
        <v/>
      </c>
      <c r="D718" s="179" t="str">
        <f>'Liquor Mods'!B1230</f>
        <v/>
      </c>
      <c r="E718" s="211"/>
      <c r="F718" s="211"/>
      <c r="G718" s="211"/>
    </row>
    <row r="719" ht="16.5" customHeight="1">
      <c r="A719" s="209"/>
      <c r="B719" s="210"/>
      <c r="C719" s="188" t="str">
        <f>Liquor!Q107</f>
        <v/>
      </c>
      <c r="D719" s="179" t="str">
        <f>'Liquor Mods'!B1231</f>
        <v/>
      </c>
      <c r="E719" s="211"/>
      <c r="F719" s="211"/>
      <c r="G719" s="211"/>
    </row>
    <row r="720" ht="16.5" customHeight="1">
      <c r="A720" s="209"/>
      <c r="B720" s="210"/>
      <c r="C720" s="188" t="str">
        <f>Liquor!Q108</f>
        <v/>
      </c>
      <c r="D720" s="179" t="str">
        <f>'Liquor Mods'!B1232</f>
        <v/>
      </c>
      <c r="E720" s="211"/>
      <c r="F720" s="211"/>
      <c r="G720" s="211"/>
    </row>
    <row r="721" ht="16.5" customHeight="1">
      <c r="A721" s="209"/>
      <c r="B721" s="210"/>
      <c r="C721" s="188" t="str">
        <f>Liquor!Q108</f>
        <v/>
      </c>
      <c r="D721" s="179"/>
      <c r="E721" s="211"/>
      <c r="F721" s="211"/>
      <c r="G721" s="211"/>
    </row>
    <row r="722" ht="16.5" customHeight="1">
      <c r="A722" s="214"/>
      <c r="B722" s="215"/>
      <c r="C722" s="188"/>
      <c r="D722" s="179"/>
      <c r="E722" s="216"/>
      <c r="F722" s="216"/>
      <c r="G722" s="216"/>
    </row>
    <row r="723" ht="16.5" customHeight="1">
      <c r="A723" s="202" t="s">
        <v>58</v>
      </c>
      <c r="B723" s="203"/>
      <c r="C723" s="204" t="s">
        <v>59</v>
      </c>
      <c r="D723" s="226" t="s">
        <v>176</v>
      </c>
      <c r="E723" s="206" t="s">
        <v>61</v>
      </c>
      <c r="F723" s="207" t="s">
        <v>177</v>
      </c>
      <c r="G723" s="207" t="s">
        <v>178</v>
      </c>
    </row>
    <row r="724" ht="16.5" customHeight="1">
      <c r="A724" s="208"/>
      <c r="B724" s="187" t="str">
        <f>Liquor!U8</f>
        <v>Scotch</v>
      </c>
      <c r="C724" s="168" t="str">
        <f>Liquor!U10</f>
        <v>Well Scotch (Example)</v>
      </c>
      <c r="D724" s="179" t="str">
        <f>'Liquor Mods'!E1134</f>
        <v/>
      </c>
      <c r="E724" s="169" t="s">
        <v>83</v>
      </c>
      <c r="F724" s="208"/>
      <c r="G724" s="208"/>
    </row>
    <row r="725" ht="16.5" customHeight="1">
      <c r="A725" s="209"/>
      <c r="B725" s="210"/>
      <c r="C725" s="168" t="str">
        <f>Liquor!U11</f>
        <v>Johnnie Walker Black (Example)</v>
      </c>
      <c r="D725" s="179" t="str">
        <f>'Liquor Mods'!E1135</f>
        <v/>
      </c>
      <c r="E725" s="211"/>
      <c r="F725" s="211"/>
      <c r="G725" s="211"/>
    </row>
    <row r="726" ht="16.5" customHeight="1">
      <c r="A726" s="209"/>
      <c r="B726" s="210"/>
      <c r="C726" s="168" t="str">
        <f>Liquor!U12</f>
        <v>Chivas Regal (Example)</v>
      </c>
      <c r="D726" s="179" t="str">
        <f>'Liquor Mods'!E1136</f>
        <v/>
      </c>
      <c r="E726" s="211"/>
      <c r="F726" s="211"/>
      <c r="G726" s="211"/>
    </row>
    <row r="727" ht="16.5" customHeight="1">
      <c r="A727" s="209"/>
      <c r="B727" s="210"/>
      <c r="C727" s="188" t="str">
        <f>Liquor!U13</f>
        <v/>
      </c>
      <c r="D727" s="179" t="str">
        <f>'Liquor Mods'!E1137</f>
        <v/>
      </c>
      <c r="E727" s="211"/>
      <c r="F727" s="211"/>
      <c r="G727" s="211"/>
    </row>
    <row r="728" ht="16.5" customHeight="1">
      <c r="A728" s="209"/>
      <c r="B728" s="210"/>
      <c r="C728" s="168" t="str">
        <f>Liquor!U14</f>
        <v/>
      </c>
      <c r="D728" s="179" t="str">
        <f>'Liquor Mods'!E1138</f>
        <v/>
      </c>
      <c r="E728" s="211"/>
      <c r="F728" s="211"/>
      <c r="G728" s="211"/>
    </row>
    <row r="729" ht="16.5" customHeight="1">
      <c r="A729" s="209"/>
      <c r="B729" s="210"/>
      <c r="C729" s="168" t="str">
        <f>Liquor!U15</f>
        <v/>
      </c>
      <c r="D729" s="179" t="str">
        <f>'Liquor Mods'!E1139</f>
        <v/>
      </c>
      <c r="E729" s="211"/>
      <c r="F729" s="211"/>
      <c r="G729" s="211"/>
    </row>
    <row r="730" ht="16.5" customHeight="1">
      <c r="A730" s="209"/>
      <c r="B730" s="210"/>
      <c r="C730" s="168" t="str">
        <f>Liquor!U16</f>
        <v/>
      </c>
      <c r="D730" s="179" t="str">
        <f>'Liquor Mods'!E1140</f>
        <v/>
      </c>
      <c r="E730" s="211"/>
      <c r="F730" s="211"/>
      <c r="G730" s="211"/>
    </row>
    <row r="731" ht="16.5" customHeight="1">
      <c r="A731" s="209"/>
      <c r="B731" s="210"/>
      <c r="C731" s="168" t="str">
        <f>Liquor!U17</f>
        <v/>
      </c>
      <c r="D731" s="179" t="str">
        <f>'Liquor Mods'!E1141</f>
        <v/>
      </c>
      <c r="E731" s="211"/>
      <c r="F731" s="211"/>
      <c r="G731" s="211"/>
    </row>
    <row r="732" ht="16.5" customHeight="1">
      <c r="A732" s="209"/>
      <c r="B732" s="210"/>
      <c r="C732" s="168" t="str">
        <f>Liquor!U18</f>
        <v/>
      </c>
      <c r="D732" s="179" t="str">
        <f>'Liquor Mods'!E1142</f>
        <v/>
      </c>
      <c r="E732" s="211"/>
      <c r="F732" s="211"/>
      <c r="G732" s="211"/>
    </row>
    <row r="733" ht="16.5" customHeight="1">
      <c r="A733" s="209"/>
      <c r="B733" s="210"/>
      <c r="C733" s="168" t="str">
        <f>Liquor!U19</f>
        <v/>
      </c>
      <c r="D733" s="179" t="str">
        <f>'Liquor Mods'!E1143</f>
        <v/>
      </c>
      <c r="E733" s="211"/>
      <c r="F733" s="211"/>
      <c r="G733" s="211"/>
    </row>
    <row r="734" ht="16.5" customHeight="1">
      <c r="A734" s="209"/>
      <c r="B734" s="210"/>
      <c r="C734" s="168" t="str">
        <f>Liquor!U20</f>
        <v/>
      </c>
      <c r="D734" s="179" t="str">
        <f>'Liquor Mods'!E1144</f>
        <v/>
      </c>
      <c r="E734" s="211"/>
      <c r="F734" s="211"/>
      <c r="G734" s="211"/>
    </row>
    <row r="735" ht="16.5" customHeight="1">
      <c r="A735" s="209"/>
      <c r="B735" s="210"/>
      <c r="C735" s="168" t="str">
        <f>Liquor!U21</f>
        <v/>
      </c>
      <c r="D735" s="179" t="str">
        <f>'Liquor Mods'!E1145</f>
        <v/>
      </c>
      <c r="E735" s="211"/>
      <c r="F735" s="211"/>
      <c r="G735" s="211"/>
    </row>
    <row r="736" ht="16.5" customHeight="1">
      <c r="A736" s="209"/>
      <c r="B736" s="210"/>
      <c r="C736" s="168" t="str">
        <f>Liquor!U22</f>
        <v/>
      </c>
      <c r="D736" s="179" t="str">
        <f>'Liquor Mods'!E1146</f>
        <v/>
      </c>
      <c r="E736" s="211"/>
      <c r="F736" s="211"/>
      <c r="G736" s="211"/>
    </row>
    <row r="737" ht="16.5" customHeight="1">
      <c r="A737" s="209"/>
      <c r="B737" s="210"/>
      <c r="C737" s="168" t="str">
        <f>Liquor!U23</f>
        <v/>
      </c>
      <c r="D737" s="179" t="str">
        <f>'Liquor Mods'!E1147</f>
        <v/>
      </c>
      <c r="E737" s="211"/>
      <c r="F737" s="211"/>
      <c r="G737" s="211"/>
    </row>
    <row r="738" ht="16.5" customHeight="1">
      <c r="A738" s="209"/>
      <c r="B738" s="210"/>
      <c r="C738" s="168" t="str">
        <f>Liquor!U24</f>
        <v/>
      </c>
      <c r="D738" s="179" t="str">
        <f>'Liquor Mods'!E1148</f>
        <v/>
      </c>
      <c r="E738" s="211"/>
      <c r="F738" s="211"/>
      <c r="G738" s="211"/>
    </row>
    <row r="739" ht="16.5" customHeight="1">
      <c r="A739" s="209"/>
      <c r="B739" s="210"/>
      <c r="C739" s="168" t="str">
        <f>Liquor!U25</f>
        <v/>
      </c>
      <c r="D739" s="179" t="str">
        <f>'Liquor Mods'!E1149</f>
        <v/>
      </c>
      <c r="E739" s="211"/>
      <c r="F739" s="211"/>
      <c r="G739" s="211"/>
    </row>
    <row r="740" ht="16.5" customHeight="1">
      <c r="A740" s="209"/>
      <c r="B740" s="210"/>
      <c r="C740" s="168" t="str">
        <f>Liquor!U26</f>
        <v/>
      </c>
      <c r="D740" s="179" t="str">
        <f>'Liquor Mods'!E1150</f>
        <v/>
      </c>
      <c r="E740" s="211"/>
      <c r="F740" s="211"/>
      <c r="G740" s="211"/>
    </row>
    <row r="741" ht="16.5" customHeight="1">
      <c r="A741" s="209"/>
      <c r="B741" s="210"/>
      <c r="C741" s="168" t="str">
        <f>Liquor!U27</f>
        <v/>
      </c>
      <c r="D741" s="179" t="str">
        <f>'Liquor Mods'!E1151</f>
        <v/>
      </c>
      <c r="E741" s="211"/>
      <c r="F741" s="211"/>
      <c r="G741" s="211"/>
    </row>
    <row r="742" ht="16.5" customHeight="1">
      <c r="A742" s="209"/>
      <c r="B742" s="210"/>
      <c r="C742" s="168" t="str">
        <f>Liquor!U28</f>
        <v/>
      </c>
      <c r="D742" s="179" t="str">
        <f>'Liquor Mods'!E1152</f>
        <v/>
      </c>
      <c r="E742" s="211"/>
      <c r="F742" s="211"/>
      <c r="G742" s="211"/>
    </row>
    <row r="743" ht="16.5" customHeight="1">
      <c r="A743" s="209"/>
      <c r="B743" s="210"/>
      <c r="C743" s="168" t="str">
        <f>Liquor!U29</f>
        <v/>
      </c>
      <c r="D743" s="179" t="str">
        <f>'Liquor Mods'!E1153</f>
        <v/>
      </c>
      <c r="E743" s="211"/>
      <c r="F743" s="211"/>
      <c r="G743" s="211"/>
    </row>
    <row r="744" ht="16.5" customHeight="1">
      <c r="A744" s="209"/>
      <c r="B744" s="210"/>
      <c r="C744" s="168" t="str">
        <f>Liquor!U30</f>
        <v/>
      </c>
      <c r="D744" s="179" t="str">
        <f>'Liquor Mods'!E1154</f>
        <v/>
      </c>
      <c r="E744" s="211"/>
      <c r="F744" s="211"/>
      <c r="G744" s="211"/>
    </row>
    <row r="745" ht="16.5" customHeight="1">
      <c r="A745" s="209"/>
      <c r="B745" s="210"/>
      <c r="C745" s="168" t="str">
        <f>Liquor!U31</f>
        <v/>
      </c>
      <c r="D745" s="179" t="str">
        <f>'Liquor Mods'!E1155</f>
        <v/>
      </c>
      <c r="E745" s="211"/>
      <c r="F745" s="211"/>
      <c r="G745" s="211"/>
    </row>
    <row r="746" ht="16.5" customHeight="1">
      <c r="A746" s="209"/>
      <c r="B746" s="210"/>
      <c r="C746" s="168" t="str">
        <f>Liquor!U32</f>
        <v/>
      </c>
      <c r="D746" s="179" t="str">
        <f>'Liquor Mods'!E1156</f>
        <v/>
      </c>
      <c r="E746" s="211"/>
      <c r="F746" s="211"/>
      <c r="G746" s="211"/>
    </row>
    <row r="747" ht="16.5" customHeight="1">
      <c r="A747" s="209"/>
      <c r="B747" s="210"/>
      <c r="C747" s="168" t="str">
        <f>Liquor!U33</f>
        <v/>
      </c>
      <c r="D747" s="179" t="str">
        <f>'Liquor Mods'!E1157</f>
        <v/>
      </c>
      <c r="E747" s="211"/>
      <c r="F747" s="211"/>
      <c r="G747" s="211"/>
    </row>
    <row r="748" ht="16.5" customHeight="1">
      <c r="A748" s="209"/>
      <c r="B748" s="210"/>
      <c r="C748" s="168" t="str">
        <f>Liquor!U34</f>
        <v/>
      </c>
      <c r="D748" s="179" t="str">
        <f>'Liquor Mods'!E1158</f>
        <v/>
      </c>
      <c r="E748" s="211"/>
      <c r="F748" s="211"/>
      <c r="G748" s="211"/>
    </row>
    <row r="749" ht="16.5" customHeight="1">
      <c r="A749" s="209"/>
      <c r="B749" s="210"/>
      <c r="C749" s="168" t="str">
        <f>Liquor!U35</f>
        <v/>
      </c>
      <c r="D749" s="179" t="str">
        <f>'Liquor Mods'!E1159</f>
        <v/>
      </c>
      <c r="E749" s="211"/>
      <c r="F749" s="211"/>
      <c r="G749" s="211"/>
    </row>
    <row r="750" ht="16.5" customHeight="1">
      <c r="A750" s="209"/>
      <c r="B750" s="210"/>
      <c r="C750" s="168" t="str">
        <f>Liquor!U36</f>
        <v/>
      </c>
      <c r="D750" s="179" t="str">
        <f>'Liquor Mods'!E1160</f>
        <v/>
      </c>
      <c r="E750" s="211"/>
      <c r="F750" s="211"/>
      <c r="G750" s="211"/>
    </row>
    <row r="751" ht="16.5" customHeight="1">
      <c r="A751" s="209"/>
      <c r="B751" s="210"/>
      <c r="C751" s="168" t="str">
        <f>Liquor!U37</f>
        <v/>
      </c>
      <c r="D751" s="179" t="str">
        <f>'Liquor Mods'!E1161</f>
        <v/>
      </c>
      <c r="E751" s="211"/>
      <c r="F751" s="211"/>
      <c r="G751" s="211"/>
    </row>
    <row r="752" ht="16.5" customHeight="1">
      <c r="A752" s="209"/>
      <c r="B752" s="210"/>
      <c r="C752" s="168" t="str">
        <f>Liquor!U38</f>
        <v/>
      </c>
      <c r="D752" s="179" t="str">
        <f>'Liquor Mods'!E1162</f>
        <v/>
      </c>
      <c r="E752" s="211"/>
      <c r="F752" s="211"/>
      <c r="G752" s="211"/>
    </row>
    <row r="753" ht="16.5" customHeight="1">
      <c r="A753" s="209"/>
      <c r="B753" s="210"/>
      <c r="C753" s="168" t="str">
        <f>Liquor!U39</f>
        <v/>
      </c>
      <c r="D753" s="179" t="str">
        <f>'Liquor Mods'!E1163</f>
        <v/>
      </c>
      <c r="E753" s="211"/>
      <c r="F753" s="211"/>
      <c r="G753" s="211"/>
    </row>
    <row r="754" ht="16.5" customHeight="1">
      <c r="A754" s="209"/>
      <c r="B754" s="210"/>
      <c r="C754" s="168" t="str">
        <f>Liquor!U40</f>
        <v/>
      </c>
      <c r="D754" s="179" t="str">
        <f>'Liquor Mods'!E1164</f>
        <v/>
      </c>
      <c r="E754" s="211"/>
      <c r="F754" s="211"/>
      <c r="G754" s="211"/>
    </row>
    <row r="755" ht="16.5" customHeight="1">
      <c r="A755" s="209"/>
      <c r="B755" s="210"/>
      <c r="C755" s="168" t="str">
        <f>Liquor!U41</f>
        <v/>
      </c>
      <c r="D755" s="179" t="str">
        <f>'Liquor Mods'!E1165</f>
        <v/>
      </c>
      <c r="E755" s="211"/>
      <c r="F755" s="211"/>
      <c r="G755" s="211"/>
    </row>
    <row r="756" ht="16.5" customHeight="1">
      <c r="A756" s="209"/>
      <c r="B756" s="210"/>
      <c r="C756" s="168" t="str">
        <f>Liquor!U42</f>
        <v/>
      </c>
      <c r="D756" s="179" t="str">
        <f>'Liquor Mods'!E1166</f>
        <v/>
      </c>
      <c r="E756" s="211"/>
      <c r="F756" s="211"/>
      <c r="G756" s="211"/>
    </row>
    <row r="757" ht="16.5" customHeight="1">
      <c r="A757" s="209"/>
      <c r="B757" s="210"/>
      <c r="C757" s="168" t="str">
        <f>Liquor!U43</f>
        <v/>
      </c>
      <c r="D757" s="179" t="str">
        <f>'Liquor Mods'!E1167</f>
        <v/>
      </c>
      <c r="E757" s="211"/>
      <c r="F757" s="211"/>
      <c r="G757" s="211"/>
    </row>
    <row r="758" ht="16.5" customHeight="1">
      <c r="A758" s="209"/>
      <c r="B758" s="210"/>
      <c r="C758" s="168" t="str">
        <f>Liquor!U44</f>
        <v/>
      </c>
      <c r="D758" s="179" t="str">
        <f>'Liquor Mods'!E1168</f>
        <v/>
      </c>
      <c r="E758" s="211"/>
      <c r="F758" s="211"/>
      <c r="G758" s="211"/>
    </row>
    <row r="759" ht="16.5" customHeight="1">
      <c r="A759" s="209"/>
      <c r="B759" s="210"/>
      <c r="C759" s="168" t="str">
        <f>Liquor!U45</f>
        <v/>
      </c>
      <c r="D759" s="179" t="str">
        <f>'Liquor Mods'!E1169</f>
        <v/>
      </c>
      <c r="E759" s="211"/>
      <c r="F759" s="211"/>
      <c r="G759" s="211"/>
    </row>
    <row r="760" ht="16.5" customHeight="1">
      <c r="A760" s="209"/>
      <c r="B760" s="210"/>
      <c r="C760" s="168" t="str">
        <f>Liquor!U46</f>
        <v/>
      </c>
      <c r="D760" s="179" t="str">
        <f>'Liquor Mods'!E1170</f>
        <v/>
      </c>
      <c r="E760" s="211"/>
      <c r="F760" s="211"/>
      <c r="G760" s="211"/>
    </row>
    <row r="761" ht="16.5" customHeight="1">
      <c r="A761" s="209"/>
      <c r="B761" s="210"/>
      <c r="C761" s="168" t="str">
        <f>Liquor!U47</f>
        <v/>
      </c>
      <c r="D761" s="179" t="str">
        <f>'Liquor Mods'!E1171</f>
        <v/>
      </c>
      <c r="E761" s="211"/>
      <c r="F761" s="211"/>
      <c r="G761" s="211"/>
    </row>
    <row r="762" ht="16.5" customHeight="1">
      <c r="A762" s="209"/>
      <c r="B762" s="210"/>
      <c r="C762" s="168" t="str">
        <f>Liquor!U48</f>
        <v/>
      </c>
      <c r="D762" s="179" t="str">
        <f>'Liquor Mods'!E1172</f>
        <v/>
      </c>
      <c r="E762" s="211"/>
      <c r="F762" s="211"/>
      <c r="G762" s="211"/>
    </row>
    <row r="763" ht="16.5" customHeight="1">
      <c r="A763" s="209"/>
      <c r="B763" s="210"/>
      <c r="C763" s="168" t="str">
        <f>Liquor!U49</f>
        <v/>
      </c>
      <c r="D763" s="179" t="str">
        <f>'Liquor Mods'!E1173</f>
        <v/>
      </c>
      <c r="E763" s="211"/>
      <c r="F763" s="211"/>
      <c r="G763" s="211"/>
    </row>
    <row r="764" ht="16.5" customHeight="1">
      <c r="A764" s="209"/>
      <c r="B764" s="210"/>
      <c r="C764" s="168" t="str">
        <f>Liquor!U50</f>
        <v/>
      </c>
      <c r="D764" s="179" t="str">
        <f>'Liquor Mods'!E1174</f>
        <v/>
      </c>
      <c r="E764" s="211"/>
      <c r="F764" s="211"/>
      <c r="G764" s="211"/>
    </row>
    <row r="765" ht="16.5" customHeight="1">
      <c r="A765" s="209"/>
      <c r="B765" s="210"/>
      <c r="C765" s="168" t="str">
        <f>Liquor!U51</f>
        <v/>
      </c>
      <c r="D765" s="179" t="str">
        <f>'Liquor Mods'!E1175</f>
        <v/>
      </c>
      <c r="E765" s="211"/>
      <c r="F765" s="211"/>
      <c r="G765" s="211"/>
    </row>
    <row r="766" ht="16.5" customHeight="1">
      <c r="A766" s="209"/>
      <c r="B766" s="210"/>
      <c r="C766" s="168" t="str">
        <f>Liquor!U52</f>
        <v/>
      </c>
      <c r="D766" s="179" t="str">
        <f>'Liquor Mods'!E1176</f>
        <v/>
      </c>
      <c r="E766" s="211"/>
      <c r="F766" s="211"/>
      <c r="G766" s="211"/>
    </row>
    <row r="767" ht="16.5" customHeight="1">
      <c r="A767" s="209"/>
      <c r="B767" s="210"/>
      <c r="C767" s="168" t="str">
        <f>Liquor!U53</f>
        <v/>
      </c>
      <c r="D767" s="179" t="str">
        <f>'Liquor Mods'!E1177</f>
        <v/>
      </c>
      <c r="E767" s="211"/>
      <c r="F767" s="211"/>
      <c r="G767" s="211"/>
    </row>
    <row r="768" ht="16.5" customHeight="1">
      <c r="A768" s="209"/>
      <c r="B768" s="210"/>
      <c r="C768" s="168" t="str">
        <f>Liquor!U54</f>
        <v/>
      </c>
      <c r="D768" s="179" t="str">
        <f>'Liquor Mods'!E1178</f>
        <v/>
      </c>
      <c r="E768" s="211"/>
      <c r="F768" s="211"/>
      <c r="G768" s="211"/>
    </row>
    <row r="769" ht="16.5" customHeight="1">
      <c r="A769" s="209"/>
      <c r="B769" s="210"/>
      <c r="C769" s="168" t="str">
        <f>Liquor!U55</f>
        <v/>
      </c>
      <c r="D769" s="179" t="str">
        <f>'Liquor Mods'!E1179</f>
        <v/>
      </c>
      <c r="E769" s="211"/>
      <c r="F769" s="211"/>
      <c r="G769" s="211"/>
    </row>
    <row r="770" ht="16.5" customHeight="1">
      <c r="A770" s="209"/>
      <c r="B770" s="210"/>
      <c r="C770" s="168" t="str">
        <f>Liquor!U56</f>
        <v/>
      </c>
      <c r="D770" s="179" t="str">
        <f>'Liquor Mods'!E1180</f>
        <v/>
      </c>
      <c r="E770" s="211"/>
      <c r="F770" s="211"/>
      <c r="G770" s="211"/>
    </row>
    <row r="771" ht="16.5" customHeight="1">
      <c r="A771" s="209"/>
      <c r="B771" s="210"/>
      <c r="C771" s="168" t="str">
        <f>Liquor!U57</f>
        <v/>
      </c>
      <c r="D771" s="179" t="str">
        <f>'Liquor Mods'!E1181</f>
        <v/>
      </c>
      <c r="E771" s="211"/>
      <c r="F771" s="211"/>
      <c r="G771" s="211"/>
    </row>
    <row r="772" ht="16.5" customHeight="1">
      <c r="A772" s="209"/>
      <c r="B772" s="210"/>
      <c r="C772" s="168" t="str">
        <f>Liquor!U58</f>
        <v/>
      </c>
      <c r="D772" s="179" t="str">
        <f>'Liquor Mods'!E1182</f>
        <v/>
      </c>
      <c r="E772" s="211"/>
      <c r="F772" s="211"/>
      <c r="G772" s="211"/>
    </row>
    <row r="773" ht="16.5" customHeight="1">
      <c r="A773" s="209"/>
      <c r="B773" s="210"/>
      <c r="C773" s="168" t="str">
        <f>Liquor!U59</f>
        <v/>
      </c>
      <c r="D773" s="179" t="str">
        <f>'Liquor Mods'!E1183</f>
        <v/>
      </c>
      <c r="E773" s="211"/>
      <c r="F773" s="211"/>
      <c r="G773" s="211"/>
    </row>
    <row r="774" ht="16.5" customHeight="1">
      <c r="A774" s="209"/>
      <c r="B774" s="210"/>
      <c r="C774" s="168" t="str">
        <f>Liquor!U60</f>
        <v/>
      </c>
      <c r="D774" s="179" t="str">
        <f>'Liquor Mods'!E1184</f>
        <v/>
      </c>
      <c r="E774" s="211"/>
      <c r="F774" s="211"/>
      <c r="G774" s="211"/>
    </row>
    <row r="775" ht="16.5" customHeight="1">
      <c r="A775" s="209"/>
      <c r="B775" s="210"/>
      <c r="C775" s="168" t="str">
        <f>Liquor!U61</f>
        <v/>
      </c>
      <c r="D775" s="179" t="str">
        <f>'Liquor Mods'!E1185</f>
        <v/>
      </c>
      <c r="E775" s="211"/>
      <c r="F775" s="211"/>
      <c r="G775" s="211"/>
    </row>
    <row r="776" ht="16.5" customHeight="1">
      <c r="A776" s="209"/>
      <c r="B776" s="210"/>
      <c r="C776" s="168" t="str">
        <f>Liquor!U62</f>
        <v/>
      </c>
      <c r="D776" s="179" t="str">
        <f>'Liquor Mods'!E1186</f>
        <v/>
      </c>
      <c r="E776" s="211"/>
      <c r="F776" s="211"/>
      <c r="G776" s="211"/>
    </row>
    <row r="777" ht="16.5" customHeight="1">
      <c r="A777" s="209"/>
      <c r="B777" s="210"/>
      <c r="C777" s="168" t="str">
        <f>Liquor!U63</f>
        <v/>
      </c>
      <c r="D777" s="179" t="str">
        <f>'Liquor Mods'!E1187</f>
        <v/>
      </c>
      <c r="E777" s="211"/>
      <c r="F777" s="211"/>
      <c r="G777" s="211"/>
    </row>
    <row r="778" ht="16.5" customHeight="1">
      <c r="A778" s="209"/>
      <c r="B778" s="210"/>
      <c r="C778" s="168" t="str">
        <f>Liquor!U64</f>
        <v/>
      </c>
      <c r="D778" s="179" t="str">
        <f>'Liquor Mods'!E1188</f>
        <v/>
      </c>
      <c r="E778" s="211"/>
      <c r="F778" s="211"/>
      <c r="G778" s="211"/>
    </row>
    <row r="779" ht="16.5" customHeight="1">
      <c r="A779" s="209"/>
      <c r="B779" s="210"/>
      <c r="C779" s="168" t="str">
        <f>Liquor!U65</f>
        <v/>
      </c>
      <c r="D779" s="179" t="str">
        <f>'Liquor Mods'!E1189</f>
        <v/>
      </c>
      <c r="E779" s="211"/>
      <c r="F779" s="211"/>
      <c r="G779" s="211"/>
    </row>
    <row r="780" ht="16.5" customHeight="1">
      <c r="A780" s="209"/>
      <c r="B780" s="210"/>
      <c r="C780" s="168" t="str">
        <f>Liquor!U66</f>
        <v/>
      </c>
      <c r="D780" s="179" t="str">
        <f>'Liquor Mods'!E1190</f>
        <v/>
      </c>
      <c r="E780" s="211"/>
      <c r="F780" s="211"/>
      <c r="G780" s="211"/>
    </row>
    <row r="781" ht="16.5" customHeight="1">
      <c r="A781" s="209"/>
      <c r="B781" s="210"/>
      <c r="C781" s="168" t="str">
        <f>Liquor!U67</f>
        <v/>
      </c>
      <c r="D781" s="179" t="str">
        <f>'Liquor Mods'!E1191</f>
        <v/>
      </c>
      <c r="E781" s="211"/>
      <c r="F781" s="211"/>
      <c r="G781" s="211"/>
    </row>
    <row r="782" ht="16.5" customHeight="1">
      <c r="A782" s="209"/>
      <c r="B782" s="210"/>
      <c r="C782" s="168" t="str">
        <f>Liquor!U68</f>
        <v/>
      </c>
      <c r="D782" s="179" t="str">
        <f>'Liquor Mods'!E1192</f>
        <v/>
      </c>
      <c r="E782" s="211"/>
      <c r="F782" s="211"/>
      <c r="G782" s="211"/>
    </row>
    <row r="783" ht="16.5" customHeight="1">
      <c r="A783" s="209"/>
      <c r="B783" s="210"/>
      <c r="C783" s="168" t="str">
        <f>Liquor!U69</f>
        <v/>
      </c>
      <c r="D783" s="179" t="str">
        <f>'Liquor Mods'!E1193</f>
        <v/>
      </c>
      <c r="E783" s="211"/>
      <c r="F783" s="211"/>
      <c r="G783" s="211"/>
    </row>
    <row r="784" ht="16.5" customHeight="1">
      <c r="A784" s="209"/>
      <c r="B784" s="210"/>
      <c r="C784" s="168" t="str">
        <f>Liquor!U70</f>
        <v/>
      </c>
      <c r="D784" s="179" t="str">
        <f>'Liquor Mods'!E1194</f>
        <v/>
      </c>
      <c r="E784" s="211"/>
      <c r="F784" s="211"/>
      <c r="G784" s="211"/>
    </row>
    <row r="785" ht="16.5" customHeight="1">
      <c r="A785" s="209"/>
      <c r="B785" s="210"/>
      <c r="C785" s="168" t="str">
        <f>Liquor!U71</f>
        <v/>
      </c>
      <c r="D785" s="179" t="str">
        <f>'Liquor Mods'!E1195</f>
        <v/>
      </c>
      <c r="E785" s="211"/>
      <c r="F785" s="211"/>
      <c r="G785" s="211"/>
    </row>
    <row r="786" ht="16.5" customHeight="1">
      <c r="A786" s="209"/>
      <c r="B786" s="210"/>
      <c r="C786" s="168" t="str">
        <f>Liquor!U72</f>
        <v/>
      </c>
      <c r="D786" s="179" t="str">
        <f>'Liquor Mods'!E1196</f>
        <v/>
      </c>
      <c r="E786" s="211"/>
      <c r="F786" s="211"/>
      <c r="G786" s="211"/>
    </row>
    <row r="787" ht="16.5" customHeight="1">
      <c r="A787" s="209"/>
      <c r="B787" s="210"/>
      <c r="C787" s="168" t="str">
        <f>Liquor!U73</f>
        <v/>
      </c>
      <c r="D787" s="179" t="str">
        <f>'Liquor Mods'!E1197</f>
        <v/>
      </c>
      <c r="E787" s="211"/>
      <c r="F787" s="211"/>
      <c r="G787" s="211"/>
    </row>
    <row r="788" ht="16.5" customHeight="1">
      <c r="A788" s="209"/>
      <c r="B788" s="210"/>
      <c r="C788" s="168" t="str">
        <f>Liquor!U74</f>
        <v/>
      </c>
      <c r="D788" s="179" t="str">
        <f>'Liquor Mods'!E1198</f>
        <v/>
      </c>
      <c r="E788" s="211"/>
      <c r="F788" s="211"/>
      <c r="G788" s="211"/>
    </row>
    <row r="789" ht="16.5" customHeight="1">
      <c r="A789" s="209"/>
      <c r="B789" s="210"/>
      <c r="C789" s="168" t="str">
        <f>Liquor!U75</f>
        <v/>
      </c>
      <c r="D789" s="179" t="str">
        <f>'Liquor Mods'!E1199</f>
        <v/>
      </c>
      <c r="E789" s="211"/>
      <c r="F789" s="211"/>
      <c r="G789" s="211"/>
    </row>
    <row r="790" ht="16.5" customHeight="1">
      <c r="A790" s="209"/>
      <c r="B790" s="210"/>
      <c r="C790" s="168" t="str">
        <f>Liquor!U76</f>
        <v/>
      </c>
      <c r="D790" s="179" t="str">
        <f>'Liquor Mods'!E1200</f>
        <v/>
      </c>
      <c r="E790" s="211"/>
      <c r="F790" s="211"/>
      <c r="G790" s="211"/>
    </row>
    <row r="791" ht="16.5" customHeight="1">
      <c r="A791" s="209"/>
      <c r="B791" s="210"/>
      <c r="C791" s="168" t="str">
        <f>Liquor!U77</f>
        <v/>
      </c>
      <c r="D791" s="179" t="str">
        <f>'Liquor Mods'!E1201</f>
        <v/>
      </c>
      <c r="E791" s="211"/>
      <c r="F791" s="211"/>
      <c r="G791" s="211"/>
    </row>
    <row r="792" ht="16.5" customHeight="1">
      <c r="A792" s="209"/>
      <c r="B792" s="210"/>
      <c r="C792" s="168" t="str">
        <f>Liquor!U78</f>
        <v/>
      </c>
      <c r="D792" s="179" t="str">
        <f>'Liquor Mods'!E1202</f>
        <v/>
      </c>
      <c r="E792" s="211"/>
      <c r="F792" s="211"/>
      <c r="G792" s="211"/>
    </row>
    <row r="793" ht="16.5" customHeight="1">
      <c r="A793" s="209"/>
      <c r="B793" s="210"/>
      <c r="C793" s="168" t="str">
        <f>Liquor!U79</f>
        <v/>
      </c>
      <c r="D793" s="179" t="str">
        <f>'Liquor Mods'!E1203</f>
        <v/>
      </c>
      <c r="E793" s="211"/>
      <c r="F793" s="211"/>
      <c r="G793" s="211"/>
    </row>
    <row r="794" ht="16.5" customHeight="1">
      <c r="A794" s="209"/>
      <c r="B794" s="210"/>
      <c r="C794" s="168" t="str">
        <f>Liquor!U80</f>
        <v/>
      </c>
      <c r="D794" s="179" t="str">
        <f>'Liquor Mods'!E1204</f>
        <v/>
      </c>
      <c r="E794" s="211"/>
      <c r="F794" s="211"/>
      <c r="G794" s="211"/>
    </row>
    <row r="795" ht="16.5" customHeight="1">
      <c r="A795" s="209"/>
      <c r="B795" s="210"/>
      <c r="C795" s="168" t="str">
        <f>Liquor!U81</f>
        <v/>
      </c>
      <c r="D795" s="179" t="str">
        <f>'Liquor Mods'!E1205</f>
        <v/>
      </c>
      <c r="E795" s="211"/>
      <c r="F795" s="211"/>
      <c r="G795" s="211"/>
    </row>
    <row r="796" ht="16.5" customHeight="1">
      <c r="A796" s="209"/>
      <c r="B796" s="210"/>
      <c r="C796" s="168" t="str">
        <f>Liquor!U82</f>
        <v/>
      </c>
      <c r="D796" s="179" t="str">
        <f>'Liquor Mods'!E1206</f>
        <v/>
      </c>
      <c r="E796" s="211"/>
      <c r="F796" s="211"/>
      <c r="G796" s="211"/>
    </row>
    <row r="797" ht="16.5" customHeight="1">
      <c r="A797" s="209"/>
      <c r="B797" s="210"/>
      <c r="C797" s="168" t="str">
        <f>Liquor!U83</f>
        <v/>
      </c>
      <c r="D797" s="179" t="str">
        <f>'Liquor Mods'!E1207</f>
        <v/>
      </c>
      <c r="E797" s="211"/>
      <c r="F797" s="211"/>
      <c r="G797" s="211"/>
    </row>
    <row r="798" ht="16.5" customHeight="1">
      <c r="A798" s="209"/>
      <c r="B798" s="210"/>
      <c r="C798" s="168" t="str">
        <f>Liquor!U84</f>
        <v/>
      </c>
      <c r="D798" s="179" t="str">
        <f>'Liquor Mods'!E1208</f>
        <v/>
      </c>
      <c r="E798" s="211"/>
      <c r="F798" s="211"/>
      <c r="G798" s="211"/>
    </row>
    <row r="799" ht="16.5" customHeight="1">
      <c r="A799" s="209"/>
      <c r="B799" s="210"/>
      <c r="C799" s="168" t="str">
        <f>Liquor!U85</f>
        <v/>
      </c>
      <c r="D799" s="179" t="str">
        <f>'Liquor Mods'!E1209</f>
        <v/>
      </c>
      <c r="E799" s="211"/>
      <c r="F799" s="211"/>
      <c r="G799" s="211"/>
    </row>
    <row r="800" ht="16.5" customHeight="1">
      <c r="A800" s="209"/>
      <c r="B800" s="210"/>
      <c r="C800" s="168" t="str">
        <f>Liquor!U86</f>
        <v/>
      </c>
      <c r="D800" s="179" t="str">
        <f>'Liquor Mods'!E1210</f>
        <v/>
      </c>
      <c r="E800" s="211"/>
      <c r="F800" s="211"/>
      <c r="G800" s="211"/>
    </row>
    <row r="801" ht="16.5" customHeight="1">
      <c r="A801" s="209"/>
      <c r="B801" s="210"/>
      <c r="C801" s="168" t="str">
        <f>Liquor!U87</f>
        <v/>
      </c>
      <c r="D801" s="179" t="str">
        <f>'Liquor Mods'!E1211</f>
        <v/>
      </c>
      <c r="E801" s="211"/>
      <c r="F801" s="211"/>
      <c r="G801" s="211"/>
    </row>
    <row r="802" ht="16.5" customHeight="1">
      <c r="A802" s="209"/>
      <c r="B802" s="210"/>
      <c r="C802" s="168" t="str">
        <f>Liquor!U88</f>
        <v/>
      </c>
      <c r="D802" s="179" t="str">
        <f>'Liquor Mods'!E1212</f>
        <v/>
      </c>
      <c r="E802" s="211"/>
      <c r="F802" s="211"/>
      <c r="G802" s="211"/>
    </row>
    <row r="803" ht="16.5" customHeight="1">
      <c r="A803" s="209"/>
      <c r="B803" s="210"/>
      <c r="C803" s="168" t="str">
        <f>Liquor!U89</f>
        <v/>
      </c>
      <c r="D803" s="179" t="str">
        <f>'Liquor Mods'!E1213</f>
        <v/>
      </c>
      <c r="E803" s="211"/>
      <c r="F803" s="211"/>
      <c r="G803" s="211"/>
    </row>
    <row r="804" ht="16.5" customHeight="1">
      <c r="A804" s="209"/>
      <c r="B804" s="210"/>
      <c r="C804" s="168" t="str">
        <f>Liquor!U90</f>
        <v/>
      </c>
      <c r="D804" s="179" t="str">
        <f>'Liquor Mods'!E1214</f>
        <v/>
      </c>
      <c r="E804" s="211"/>
      <c r="F804" s="211"/>
      <c r="G804" s="211"/>
    </row>
    <row r="805" ht="16.5" customHeight="1">
      <c r="A805" s="209"/>
      <c r="B805" s="210"/>
      <c r="C805" s="168" t="str">
        <f>Liquor!U91</f>
        <v/>
      </c>
      <c r="D805" s="179" t="str">
        <f>'Liquor Mods'!E1215</f>
        <v/>
      </c>
      <c r="E805" s="211"/>
      <c r="F805" s="211"/>
      <c r="G805" s="211"/>
    </row>
    <row r="806" ht="16.5" customHeight="1">
      <c r="A806" s="209"/>
      <c r="B806" s="210"/>
      <c r="C806" s="168" t="str">
        <f>Liquor!U92</f>
        <v/>
      </c>
      <c r="D806" s="179" t="str">
        <f>'Liquor Mods'!E1216</f>
        <v/>
      </c>
      <c r="E806" s="211"/>
      <c r="F806" s="211"/>
      <c r="G806" s="211"/>
    </row>
    <row r="807" ht="16.5" customHeight="1">
      <c r="A807" s="209"/>
      <c r="B807" s="210"/>
      <c r="C807" s="168" t="str">
        <f>Liquor!U93</f>
        <v/>
      </c>
      <c r="D807" s="179" t="str">
        <f>'Liquor Mods'!E1217</f>
        <v/>
      </c>
      <c r="E807" s="211"/>
      <c r="F807" s="211"/>
      <c r="G807" s="211"/>
    </row>
    <row r="808" ht="16.5" customHeight="1">
      <c r="A808" s="209"/>
      <c r="B808" s="210"/>
      <c r="C808" s="168" t="str">
        <f>Liquor!U94</f>
        <v/>
      </c>
      <c r="D808" s="179" t="str">
        <f>'Liquor Mods'!E1218</f>
        <v/>
      </c>
      <c r="E808" s="211"/>
      <c r="F808" s="211"/>
      <c r="G808" s="211"/>
    </row>
    <row r="809" ht="16.5" customHeight="1">
      <c r="A809" s="209"/>
      <c r="B809" s="210"/>
      <c r="C809" s="168" t="str">
        <f>Liquor!U95</f>
        <v/>
      </c>
      <c r="D809" s="179" t="str">
        <f>'Liquor Mods'!E1219</f>
        <v/>
      </c>
      <c r="E809" s="211"/>
      <c r="F809" s="211"/>
      <c r="G809" s="211"/>
    </row>
    <row r="810" ht="16.5" customHeight="1">
      <c r="A810" s="209"/>
      <c r="B810" s="210"/>
      <c r="C810" s="168" t="str">
        <f>Liquor!U96</f>
        <v/>
      </c>
      <c r="D810" s="179" t="str">
        <f>'Liquor Mods'!E1220</f>
        <v/>
      </c>
      <c r="E810" s="211"/>
      <c r="F810" s="211"/>
      <c r="G810" s="211"/>
    </row>
    <row r="811" ht="16.5" customHeight="1">
      <c r="A811" s="209"/>
      <c r="B811" s="210"/>
      <c r="C811" s="168" t="str">
        <f>Liquor!U97</f>
        <v/>
      </c>
      <c r="D811" s="179" t="str">
        <f>'Liquor Mods'!E1221</f>
        <v/>
      </c>
      <c r="E811" s="211"/>
      <c r="F811" s="211"/>
      <c r="G811" s="211"/>
    </row>
    <row r="812" ht="16.5" customHeight="1">
      <c r="A812" s="209"/>
      <c r="B812" s="210"/>
      <c r="C812" s="168" t="str">
        <f>Liquor!U98</f>
        <v/>
      </c>
      <c r="D812" s="179" t="str">
        <f>'Liquor Mods'!E1222</f>
        <v/>
      </c>
      <c r="E812" s="211"/>
      <c r="F812" s="211"/>
      <c r="G812" s="211"/>
    </row>
    <row r="813" ht="16.5" customHeight="1">
      <c r="A813" s="209"/>
      <c r="B813" s="210"/>
      <c r="C813" s="168" t="str">
        <f>Liquor!U99</f>
        <v/>
      </c>
      <c r="D813" s="179" t="str">
        <f>'Liquor Mods'!E1223</f>
        <v/>
      </c>
      <c r="E813" s="211"/>
      <c r="F813" s="211"/>
      <c r="G813" s="211"/>
    </row>
    <row r="814" ht="16.5" customHeight="1">
      <c r="A814" s="209"/>
      <c r="B814" s="210"/>
      <c r="C814" s="168" t="str">
        <f>Liquor!U100</f>
        <v/>
      </c>
      <c r="D814" s="179" t="str">
        <f>'Liquor Mods'!E1224</f>
        <v/>
      </c>
      <c r="E814" s="211"/>
      <c r="F814" s="211"/>
      <c r="G814" s="211"/>
    </row>
    <row r="815" ht="16.5" customHeight="1">
      <c r="A815" s="209"/>
      <c r="B815" s="210"/>
      <c r="C815" s="168" t="str">
        <f>Liquor!U101</f>
        <v/>
      </c>
      <c r="D815" s="179" t="str">
        <f>'Liquor Mods'!E1225</f>
        <v/>
      </c>
      <c r="E815" s="211"/>
      <c r="F815" s="211"/>
      <c r="G815" s="211"/>
    </row>
    <row r="816" ht="16.5" customHeight="1">
      <c r="A816" s="209"/>
      <c r="B816" s="210"/>
      <c r="C816" s="168" t="str">
        <f>Liquor!U102</f>
        <v/>
      </c>
      <c r="D816" s="179" t="str">
        <f>'Liquor Mods'!E1226</f>
        <v/>
      </c>
      <c r="E816" s="211"/>
      <c r="F816" s="211"/>
      <c r="G816" s="211"/>
    </row>
    <row r="817" ht="16.5" customHeight="1">
      <c r="A817" s="209"/>
      <c r="B817" s="210"/>
      <c r="C817" s="168" t="str">
        <f>Liquor!U103</f>
        <v/>
      </c>
      <c r="D817" s="179" t="str">
        <f>'Liquor Mods'!E1227</f>
        <v/>
      </c>
      <c r="E817" s="211"/>
      <c r="F817" s="211"/>
      <c r="G817" s="211"/>
    </row>
    <row r="818" ht="16.5" customHeight="1">
      <c r="A818" s="209"/>
      <c r="B818" s="210"/>
      <c r="C818" s="168" t="str">
        <f>Liquor!U104</f>
        <v/>
      </c>
      <c r="D818" s="179" t="str">
        <f>'Liquor Mods'!E1228</f>
        <v/>
      </c>
      <c r="E818" s="211"/>
      <c r="F818" s="211"/>
      <c r="G818" s="211"/>
    </row>
    <row r="819" ht="16.5" customHeight="1">
      <c r="A819" s="209"/>
      <c r="B819" s="210"/>
      <c r="C819" s="168" t="str">
        <f>Liquor!U105</f>
        <v/>
      </c>
      <c r="D819" s="179" t="str">
        <f>'Liquor Mods'!E1229</f>
        <v/>
      </c>
      <c r="E819" s="211"/>
      <c r="F819" s="211"/>
      <c r="G819" s="211"/>
    </row>
    <row r="820" ht="16.5" customHeight="1">
      <c r="A820" s="209"/>
      <c r="B820" s="210"/>
      <c r="C820" s="168" t="str">
        <f>Liquor!U106</f>
        <v/>
      </c>
      <c r="D820" s="179" t="str">
        <f>'Liquor Mods'!E1230</f>
        <v/>
      </c>
      <c r="E820" s="211"/>
      <c r="F820" s="211"/>
      <c r="G820" s="211"/>
    </row>
    <row r="821" ht="16.5" customHeight="1">
      <c r="A821" s="209"/>
      <c r="B821" s="210"/>
      <c r="C821" s="168" t="str">
        <f>Liquor!U107</f>
        <v/>
      </c>
      <c r="D821" s="179" t="str">
        <f>'Liquor Mods'!E1231</f>
        <v/>
      </c>
      <c r="E821" s="211"/>
      <c r="F821" s="211"/>
      <c r="G821" s="211"/>
    </row>
    <row r="822" ht="16.5" customHeight="1">
      <c r="A822" s="209"/>
      <c r="B822" s="210"/>
      <c r="C822" s="168" t="str">
        <f>Liquor!U108</f>
        <v/>
      </c>
      <c r="D822" s="179" t="str">
        <f>'Liquor Mods'!E1232</f>
        <v/>
      </c>
      <c r="E822" s="211"/>
      <c r="F822" s="211"/>
      <c r="G822" s="211"/>
    </row>
    <row r="823" ht="16.5" customHeight="1">
      <c r="A823" s="209"/>
      <c r="B823" s="210"/>
      <c r="C823" s="228"/>
      <c r="D823" s="179"/>
      <c r="E823" s="211"/>
      <c r="F823" s="211"/>
      <c r="G823" s="211"/>
    </row>
    <row r="824" ht="16.5" customHeight="1">
      <c r="A824" s="214"/>
      <c r="B824" s="215"/>
      <c r="C824" s="228" t="str">
        <f>'Liquor Mods'!D1233</f>
        <v/>
      </c>
      <c r="D824" s="179" t="str">
        <f>'Liquor Mods'!E1233</f>
        <v/>
      </c>
      <c r="E824" s="216"/>
      <c r="F824" s="216"/>
      <c r="G824" s="216"/>
    </row>
    <row r="825" ht="16.5" customHeight="1">
      <c r="A825" s="217" t="s">
        <v>58</v>
      </c>
      <c r="B825" s="218"/>
      <c r="C825" s="219" t="s">
        <v>59</v>
      </c>
      <c r="D825" s="227" t="s">
        <v>179</v>
      </c>
      <c r="E825" s="224" t="s">
        <v>61</v>
      </c>
      <c r="F825" s="225" t="s">
        <v>180</v>
      </c>
      <c r="G825" s="225" t="s">
        <v>181</v>
      </c>
    </row>
    <row r="826" ht="16.5" customHeight="1">
      <c r="A826" s="208"/>
      <c r="B826" s="187" t="str">
        <f>Liquor!Y8</f>
        <v>Liqueurs/Cordials</v>
      </c>
      <c r="C826" s="168" t="str">
        <f>Liquor!Y10</f>
        <v>Aperol (Example)</v>
      </c>
      <c r="D826" s="179" t="str">
        <f>'Liquor Mods'!B1336</f>
        <v/>
      </c>
      <c r="E826" s="169" t="s">
        <v>83</v>
      </c>
      <c r="F826" s="208"/>
      <c r="G826" s="208"/>
    </row>
    <row r="827" ht="16.5" customHeight="1">
      <c r="A827" s="209"/>
      <c r="B827" s="210"/>
      <c r="C827" s="168" t="str">
        <f>Liquor!Y11</f>
        <v>Campari (Example)</v>
      </c>
      <c r="D827" s="179" t="str">
        <f>'Liquor Mods'!B1337</f>
        <v/>
      </c>
      <c r="E827" s="211"/>
      <c r="F827" s="211"/>
      <c r="G827" s="211"/>
    </row>
    <row r="828" ht="16.5" customHeight="1">
      <c r="A828" s="209"/>
      <c r="B828" s="210"/>
      <c r="C828" s="168" t="str">
        <f>Liquor!Y12</f>
        <v>Jagermeister (Example)</v>
      </c>
      <c r="D828" s="179" t="str">
        <f>'Liquor Mods'!B1338</f>
        <v/>
      </c>
      <c r="E828" s="211"/>
      <c r="F828" s="211"/>
      <c r="G828" s="211"/>
    </row>
    <row r="829" ht="16.5" customHeight="1">
      <c r="A829" s="209"/>
      <c r="B829" s="210"/>
      <c r="C829" s="188" t="str">
        <f>Liquor!Y13</f>
        <v/>
      </c>
      <c r="D829" s="179" t="str">
        <f>'Liquor Mods'!B1339</f>
        <v/>
      </c>
      <c r="E829" s="211"/>
      <c r="F829" s="211"/>
      <c r="G829" s="211"/>
    </row>
    <row r="830" ht="16.5" customHeight="1">
      <c r="A830" s="209"/>
      <c r="B830" s="210"/>
      <c r="C830" s="168" t="str">
        <f>Liquor!Y14</f>
        <v/>
      </c>
      <c r="D830" s="179" t="str">
        <f>'Liquor Mods'!B1340</f>
        <v/>
      </c>
      <c r="E830" s="211"/>
      <c r="F830" s="211"/>
      <c r="G830" s="211"/>
    </row>
    <row r="831" ht="16.5" customHeight="1">
      <c r="A831" s="209"/>
      <c r="B831" s="210"/>
      <c r="C831" s="168" t="str">
        <f>Liquor!Y15</f>
        <v/>
      </c>
      <c r="D831" s="179" t="str">
        <f>'Liquor Mods'!B1341</f>
        <v/>
      </c>
      <c r="E831" s="211"/>
      <c r="F831" s="211"/>
      <c r="G831" s="211"/>
    </row>
    <row r="832" ht="16.5" customHeight="1">
      <c r="A832" s="209"/>
      <c r="B832" s="210"/>
      <c r="C832" s="168" t="str">
        <f>Liquor!Y16</f>
        <v/>
      </c>
      <c r="D832" s="179" t="str">
        <f>'Liquor Mods'!B1342</f>
        <v/>
      </c>
      <c r="E832" s="211"/>
      <c r="F832" s="211"/>
      <c r="G832" s="211"/>
    </row>
    <row r="833" ht="16.5" customHeight="1">
      <c r="A833" s="209"/>
      <c r="B833" s="210"/>
      <c r="C833" s="168" t="str">
        <f>Liquor!Y17</f>
        <v/>
      </c>
      <c r="D833" s="179" t="str">
        <f>'Liquor Mods'!B1343</f>
        <v/>
      </c>
      <c r="E833" s="211"/>
      <c r="F833" s="211"/>
      <c r="G833" s="211"/>
    </row>
    <row r="834" ht="16.5" customHeight="1">
      <c r="A834" s="209"/>
      <c r="B834" s="210"/>
      <c r="C834" s="168" t="str">
        <f>Liquor!Y18</f>
        <v/>
      </c>
      <c r="D834" s="179" t="str">
        <f>'Liquor Mods'!B1344</f>
        <v/>
      </c>
      <c r="E834" s="211"/>
      <c r="F834" s="211"/>
      <c r="G834" s="211"/>
    </row>
    <row r="835" ht="16.5" customHeight="1">
      <c r="A835" s="209"/>
      <c r="B835" s="210"/>
      <c r="C835" s="168" t="str">
        <f>Liquor!Y19</f>
        <v/>
      </c>
      <c r="D835" s="179" t="str">
        <f>'Liquor Mods'!B1345</f>
        <v/>
      </c>
      <c r="E835" s="211"/>
      <c r="F835" s="211"/>
      <c r="G835" s="211"/>
    </row>
    <row r="836" ht="16.5" customHeight="1">
      <c r="A836" s="209"/>
      <c r="B836" s="210"/>
      <c r="C836" s="168" t="str">
        <f>Liquor!Y20</f>
        <v/>
      </c>
      <c r="D836" s="179" t="str">
        <f>'Liquor Mods'!B1346</f>
        <v/>
      </c>
      <c r="E836" s="211"/>
      <c r="F836" s="211"/>
      <c r="G836" s="211"/>
    </row>
    <row r="837" ht="16.5" customHeight="1">
      <c r="A837" s="209"/>
      <c r="B837" s="210"/>
      <c r="C837" s="168" t="str">
        <f>Liquor!Y21</f>
        <v/>
      </c>
      <c r="D837" s="179" t="str">
        <f>'Liquor Mods'!B1347</f>
        <v/>
      </c>
      <c r="E837" s="211"/>
      <c r="F837" s="211"/>
      <c r="G837" s="211"/>
    </row>
    <row r="838" ht="16.5" customHeight="1">
      <c r="A838" s="209"/>
      <c r="B838" s="210"/>
      <c r="C838" s="168" t="str">
        <f>Liquor!Y22</f>
        <v/>
      </c>
      <c r="D838" s="179" t="str">
        <f>'Liquor Mods'!B1348</f>
        <v/>
      </c>
      <c r="E838" s="211"/>
      <c r="F838" s="211"/>
      <c r="G838" s="211"/>
    </row>
    <row r="839" ht="16.5" customHeight="1">
      <c r="A839" s="209"/>
      <c r="B839" s="210"/>
      <c r="C839" s="168" t="str">
        <f>Liquor!Y23</f>
        <v/>
      </c>
      <c r="D839" s="179" t="str">
        <f>'Liquor Mods'!B1349</f>
        <v/>
      </c>
      <c r="E839" s="211"/>
      <c r="F839" s="211"/>
      <c r="G839" s="211"/>
    </row>
    <row r="840" ht="16.5" customHeight="1">
      <c r="A840" s="209"/>
      <c r="B840" s="210"/>
      <c r="C840" s="188" t="str">
        <f>Liquor!Y24</f>
        <v/>
      </c>
      <c r="D840" s="179" t="str">
        <f>'Liquor Mods'!B1350</f>
        <v/>
      </c>
      <c r="E840" s="211"/>
      <c r="F840" s="211"/>
      <c r="G840" s="211"/>
    </row>
    <row r="841" ht="16.5" customHeight="1">
      <c r="A841" s="209"/>
      <c r="B841" s="210"/>
      <c r="C841" s="188" t="str">
        <f>Liquor!Y25</f>
        <v/>
      </c>
      <c r="D841" s="179" t="str">
        <f>'Liquor Mods'!B1351</f>
        <v/>
      </c>
      <c r="E841" s="211"/>
      <c r="F841" s="211"/>
      <c r="G841" s="211"/>
    </row>
    <row r="842" ht="16.5" customHeight="1">
      <c r="A842" s="209"/>
      <c r="B842" s="210"/>
      <c r="C842" s="188" t="str">
        <f>Liquor!Y26</f>
        <v/>
      </c>
      <c r="D842" s="179" t="str">
        <f>'Liquor Mods'!B1352</f>
        <v/>
      </c>
      <c r="E842" s="211"/>
      <c r="F842" s="211"/>
      <c r="G842" s="211"/>
    </row>
    <row r="843" ht="16.5" customHeight="1">
      <c r="A843" s="209"/>
      <c r="B843" s="210"/>
      <c r="C843" s="188" t="str">
        <f>Liquor!Y27</f>
        <v/>
      </c>
      <c r="D843" s="179" t="str">
        <f>'Liquor Mods'!B1353</f>
        <v/>
      </c>
      <c r="E843" s="211"/>
      <c r="F843" s="211"/>
      <c r="G843" s="211"/>
    </row>
    <row r="844" ht="16.5" customHeight="1">
      <c r="A844" s="209"/>
      <c r="B844" s="210"/>
      <c r="C844" s="188" t="str">
        <f>Liquor!Y28</f>
        <v/>
      </c>
      <c r="D844" s="179" t="str">
        <f>'Liquor Mods'!B1354</f>
        <v/>
      </c>
      <c r="E844" s="211"/>
      <c r="F844" s="211"/>
      <c r="G844" s="211"/>
    </row>
    <row r="845" ht="16.5" customHeight="1">
      <c r="A845" s="209"/>
      <c r="B845" s="210"/>
      <c r="C845" s="188" t="str">
        <f>Liquor!Y29</f>
        <v/>
      </c>
      <c r="D845" s="179" t="str">
        <f>'Liquor Mods'!B1355</f>
        <v/>
      </c>
      <c r="E845" s="211"/>
      <c r="F845" s="211"/>
      <c r="G845" s="211"/>
    </row>
    <row r="846" ht="16.5" customHeight="1">
      <c r="A846" s="209"/>
      <c r="B846" s="210"/>
      <c r="C846" s="188" t="str">
        <f>Liquor!Y30</f>
        <v/>
      </c>
      <c r="D846" s="179" t="str">
        <f>'Liquor Mods'!B1356</f>
        <v/>
      </c>
      <c r="E846" s="211"/>
      <c r="F846" s="211"/>
      <c r="G846" s="211"/>
    </row>
    <row r="847" ht="16.5" customHeight="1">
      <c r="A847" s="209"/>
      <c r="B847" s="210"/>
      <c r="C847" s="188" t="str">
        <f>Liquor!Y31</f>
        <v/>
      </c>
      <c r="D847" s="179" t="str">
        <f>'Liquor Mods'!B1357</f>
        <v/>
      </c>
      <c r="E847" s="211"/>
      <c r="F847" s="211"/>
      <c r="G847" s="211"/>
    </row>
    <row r="848" ht="16.5" customHeight="1">
      <c r="A848" s="209"/>
      <c r="B848" s="210"/>
      <c r="C848" s="188" t="str">
        <f>Liquor!Y32</f>
        <v/>
      </c>
      <c r="D848" s="179" t="str">
        <f>'Liquor Mods'!B1358</f>
        <v/>
      </c>
      <c r="E848" s="211"/>
      <c r="F848" s="211"/>
      <c r="G848" s="211"/>
    </row>
    <row r="849" ht="16.5" customHeight="1">
      <c r="A849" s="209"/>
      <c r="B849" s="210"/>
      <c r="C849" s="188" t="str">
        <f>Liquor!Y33</f>
        <v/>
      </c>
      <c r="D849" s="179" t="str">
        <f>'Liquor Mods'!B1359</f>
        <v/>
      </c>
      <c r="E849" s="211"/>
      <c r="F849" s="211"/>
      <c r="G849" s="211"/>
    </row>
    <row r="850" ht="16.5" customHeight="1">
      <c r="A850" s="209"/>
      <c r="B850" s="210"/>
      <c r="C850" s="188" t="str">
        <f>Liquor!Y34</f>
        <v/>
      </c>
      <c r="D850" s="179" t="str">
        <f>'Liquor Mods'!B1360</f>
        <v/>
      </c>
      <c r="E850" s="211"/>
      <c r="F850" s="211"/>
      <c r="G850" s="211"/>
    </row>
    <row r="851" ht="16.5" customHeight="1">
      <c r="A851" s="209"/>
      <c r="B851" s="210"/>
      <c r="C851" s="188" t="str">
        <f>Liquor!Y35</f>
        <v/>
      </c>
      <c r="D851" s="179" t="str">
        <f>'Liquor Mods'!B1361</f>
        <v/>
      </c>
      <c r="E851" s="211"/>
      <c r="F851" s="211"/>
      <c r="G851" s="211"/>
    </row>
    <row r="852" ht="16.5" customHeight="1">
      <c r="A852" s="209"/>
      <c r="B852" s="210"/>
      <c r="C852" s="188" t="str">
        <f>Liquor!Y36</f>
        <v/>
      </c>
      <c r="D852" s="179" t="str">
        <f>'Liquor Mods'!B1362</f>
        <v/>
      </c>
      <c r="E852" s="211"/>
      <c r="F852" s="211"/>
      <c r="G852" s="211"/>
    </row>
    <row r="853" ht="16.5" customHeight="1">
      <c r="A853" s="209"/>
      <c r="B853" s="210"/>
      <c r="C853" s="188" t="str">
        <f>Liquor!Y37</f>
        <v/>
      </c>
      <c r="D853" s="179" t="str">
        <f>'Liquor Mods'!B1363</f>
        <v/>
      </c>
      <c r="E853" s="211"/>
      <c r="F853" s="211"/>
      <c r="G853" s="211"/>
    </row>
    <row r="854" ht="16.5" customHeight="1">
      <c r="A854" s="209"/>
      <c r="B854" s="210"/>
      <c r="C854" s="188" t="str">
        <f>Liquor!Y38</f>
        <v/>
      </c>
      <c r="D854" s="179" t="str">
        <f>'Liquor Mods'!B1364</f>
        <v/>
      </c>
      <c r="E854" s="211"/>
      <c r="F854" s="211"/>
      <c r="G854" s="211"/>
    </row>
    <row r="855" ht="16.5" customHeight="1">
      <c r="A855" s="209"/>
      <c r="B855" s="210"/>
      <c r="C855" s="188" t="str">
        <f>Liquor!Y39</f>
        <v/>
      </c>
      <c r="D855" s="179" t="str">
        <f>'Liquor Mods'!B1365</f>
        <v/>
      </c>
      <c r="E855" s="211"/>
      <c r="F855" s="211"/>
      <c r="G855" s="211"/>
    </row>
    <row r="856" ht="16.5" customHeight="1">
      <c r="A856" s="209"/>
      <c r="B856" s="210"/>
      <c r="C856" s="188" t="str">
        <f>Liquor!Y40</f>
        <v/>
      </c>
      <c r="D856" s="179" t="str">
        <f>'Liquor Mods'!B1366</f>
        <v/>
      </c>
      <c r="E856" s="211"/>
      <c r="F856" s="211"/>
      <c r="G856" s="211"/>
    </row>
    <row r="857" ht="16.5" customHeight="1">
      <c r="A857" s="209"/>
      <c r="B857" s="210"/>
      <c r="C857" s="188" t="str">
        <f>Liquor!Y41</f>
        <v/>
      </c>
      <c r="D857" s="179" t="str">
        <f>'Liquor Mods'!B1367</f>
        <v/>
      </c>
      <c r="E857" s="211"/>
      <c r="F857" s="211"/>
      <c r="G857" s="211"/>
    </row>
    <row r="858" ht="16.5" customHeight="1">
      <c r="A858" s="209"/>
      <c r="B858" s="210"/>
      <c r="C858" s="188" t="str">
        <f>Liquor!Y42</f>
        <v/>
      </c>
      <c r="D858" s="179" t="str">
        <f>'Liquor Mods'!B1368</f>
        <v/>
      </c>
      <c r="E858" s="211"/>
      <c r="F858" s="211"/>
      <c r="G858" s="211"/>
    </row>
    <row r="859" ht="16.5" customHeight="1">
      <c r="A859" s="209"/>
      <c r="B859" s="210"/>
      <c r="C859" s="188" t="str">
        <f>Liquor!Y43</f>
        <v/>
      </c>
      <c r="D859" s="179" t="str">
        <f>'Liquor Mods'!B1369</f>
        <v/>
      </c>
      <c r="E859" s="211"/>
      <c r="F859" s="211"/>
      <c r="G859" s="211"/>
    </row>
    <row r="860" ht="16.5" customHeight="1">
      <c r="A860" s="209"/>
      <c r="B860" s="210"/>
      <c r="C860" s="188" t="str">
        <f>Liquor!Y44</f>
        <v/>
      </c>
      <c r="D860" s="179" t="str">
        <f>'Liquor Mods'!B1370</f>
        <v/>
      </c>
      <c r="E860" s="211"/>
      <c r="F860" s="211"/>
      <c r="G860" s="211"/>
    </row>
    <row r="861" ht="16.5" customHeight="1">
      <c r="A861" s="209"/>
      <c r="B861" s="210"/>
      <c r="C861" s="188" t="str">
        <f>Liquor!Y45</f>
        <v/>
      </c>
      <c r="D861" s="179" t="str">
        <f>'Liquor Mods'!B1371</f>
        <v/>
      </c>
      <c r="E861" s="211"/>
      <c r="F861" s="211"/>
      <c r="G861" s="211"/>
    </row>
    <row r="862" ht="16.5" customHeight="1">
      <c r="A862" s="209"/>
      <c r="B862" s="210"/>
      <c r="C862" s="188" t="str">
        <f>Liquor!Y46</f>
        <v/>
      </c>
      <c r="D862" s="179" t="str">
        <f>'Liquor Mods'!B1372</f>
        <v/>
      </c>
      <c r="E862" s="211"/>
      <c r="F862" s="211"/>
      <c r="G862" s="211"/>
    </row>
    <row r="863" ht="16.5" customHeight="1">
      <c r="A863" s="209"/>
      <c r="B863" s="210"/>
      <c r="C863" s="188" t="str">
        <f>Liquor!Y47</f>
        <v/>
      </c>
      <c r="D863" s="179" t="str">
        <f>'Liquor Mods'!B1373</f>
        <v/>
      </c>
      <c r="E863" s="211"/>
      <c r="F863" s="211"/>
      <c r="G863" s="211"/>
    </row>
    <row r="864" ht="16.5" customHeight="1">
      <c r="A864" s="209"/>
      <c r="B864" s="210"/>
      <c r="C864" s="188" t="str">
        <f>Liquor!Y48</f>
        <v/>
      </c>
      <c r="D864" s="179" t="str">
        <f>'Liquor Mods'!B1374</f>
        <v/>
      </c>
      <c r="E864" s="211"/>
      <c r="F864" s="211"/>
      <c r="G864" s="211"/>
    </row>
    <row r="865" ht="16.5" customHeight="1">
      <c r="A865" s="209"/>
      <c r="B865" s="210"/>
      <c r="C865" s="188" t="str">
        <f>Liquor!Y49</f>
        <v/>
      </c>
      <c r="D865" s="179" t="str">
        <f>'Liquor Mods'!B1375</f>
        <v/>
      </c>
      <c r="E865" s="211"/>
      <c r="F865" s="211"/>
      <c r="G865" s="211"/>
    </row>
    <row r="866" ht="16.5" customHeight="1">
      <c r="A866" s="209"/>
      <c r="B866" s="210"/>
      <c r="C866" s="188" t="str">
        <f>Liquor!Y50</f>
        <v/>
      </c>
      <c r="D866" s="179" t="str">
        <f>'Liquor Mods'!B1376</f>
        <v/>
      </c>
      <c r="E866" s="211"/>
      <c r="F866" s="211"/>
      <c r="G866" s="211"/>
    </row>
    <row r="867" ht="16.5" customHeight="1">
      <c r="A867" s="209"/>
      <c r="B867" s="210"/>
      <c r="C867" s="188" t="str">
        <f>Liquor!Y51</f>
        <v/>
      </c>
      <c r="D867" s="179" t="str">
        <f>'Liquor Mods'!B1377</f>
        <v/>
      </c>
      <c r="E867" s="211"/>
      <c r="F867" s="211"/>
      <c r="G867" s="211"/>
    </row>
    <row r="868" ht="16.5" customHeight="1">
      <c r="A868" s="209"/>
      <c r="B868" s="210"/>
      <c r="C868" s="188" t="str">
        <f>Liquor!Y52</f>
        <v/>
      </c>
      <c r="D868" s="179" t="str">
        <f>'Liquor Mods'!B1378</f>
        <v/>
      </c>
      <c r="E868" s="211"/>
      <c r="F868" s="211"/>
      <c r="G868" s="211"/>
    </row>
    <row r="869" ht="16.5" customHeight="1">
      <c r="A869" s="209"/>
      <c r="B869" s="210"/>
      <c r="C869" s="188" t="str">
        <f>Liquor!Y53</f>
        <v/>
      </c>
      <c r="D869" s="179" t="str">
        <f>'Liquor Mods'!B1379</f>
        <v/>
      </c>
      <c r="E869" s="211"/>
      <c r="F869" s="211"/>
      <c r="G869" s="211"/>
    </row>
    <row r="870" ht="16.5" customHeight="1">
      <c r="A870" s="209"/>
      <c r="B870" s="210"/>
      <c r="C870" s="188" t="str">
        <f>Liquor!Y54</f>
        <v/>
      </c>
      <c r="D870" s="179" t="str">
        <f>'Liquor Mods'!B1380</f>
        <v/>
      </c>
      <c r="E870" s="211"/>
      <c r="F870" s="211"/>
      <c r="G870" s="211"/>
    </row>
    <row r="871" ht="16.5" customHeight="1">
      <c r="A871" s="209"/>
      <c r="B871" s="210"/>
      <c r="C871" s="188" t="str">
        <f>Liquor!Y55</f>
        <v/>
      </c>
      <c r="D871" s="179" t="str">
        <f>'Liquor Mods'!B1381</f>
        <v/>
      </c>
      <c r="E871" s="211"/>
      <c r="F871" s="211"/>
      <c r="G871" s="211"/>
    </row>
    <row r="872" ht="16.5" customHeight="1">
      <c r="A872" s="209"/>
      <c r="B872" s="210"/>
      <c r="C872" s="188" t="str">
        <f>Liquor!Y56</f>
        <v/>
      </c>
      <c r="D872" s="179" t="str">
        <f>'Liquor Mods'!B1382</f>
        <v/>
      </c>
      <c r="E872" s="211"/>
      <c r="F872" s="211"/>
      <c r="G872" s="211"/>
    </row>
    <row r="873" ht="16.5" customHeight="1">
      <c r="A873" s="209"/>
      <c r="B873" s="210"/>
      <c r="C873" s="188" t="str">
        <f>Liquor!Y57</f>
        <v/>
      </c>
      <c r="D873" s="179" t="str">
        <f>'Liquor Mods'!B1383</f>
        <v/>
      </c>
      <c r="E873" s="211"/>
      <c r="F873" s="211"/>
      <c r="G873" s="211"/>
    </row>
    <row r="874" ht="16.5" customHeight="1">
      <c r="A874" s="209"/>
      <c r="B874" s="210"/>
      <c r="C874" s="188" t="str">
        <f>Liquor!Y58</f>
        <v/>
      </c>
      <c r="D874" s="179" t="str">
        <f>'Liquor Mods'!B1384</f>
        <v/>
      </c>
      <c r="E874" s="211"/>
      <c r="F874" s="211"/>
      <c r="G874" s="211"/>
    </row>
    <row r="875" ht="16.5" customHeight="1">
      <c r="A875" s="209"/>
      <c r="B875" s="210"/>
      <c r="C875" s="188" t="str">
        <f>Liquor!Y59</f>
        <v/>
      </c>
      <c r="D875" s="179" t="str">
        <f>'Liquor Mods'!B1385</f>
        <v/>
      </c>
      <c r="E875" s="211"/>
      <c r="F875" s="211"/>
      <c r="G875" s="211"/>
    </row>
    <row r="876" ht="16.5" customHeight="1">
      <c r="A876" s="209"/>
      <c r="B876" s="210"/>
      <c r="C876" s="188" t="str">
        <f>Liquor!Y60</f>
        <v/>
      </c>
      <c r="D876" s="179" t="str">
        <f>'Liquor Mods'!B1386</f>
        <v/>
      </c>
      <c r="E876" s="211"/>
      <c r="F876" s="211"/>
      <c r="G876" s="211"/>
    </row>
    <row r="877" ht="16.5" customHeight="1">
      <c r="A877" s="209"/>
      <c r="B877" s="210"/>
      <c r="C877" s="188" t="str">
        <f>Liquor!Y61</f>
        <v/>
      </c>
      <c r="D877" s="179" t="str">
        <f>'Liquor Mods'!B1387</f>
        <v/>
      </c>
      <c r="E877" s="211"/>
      <c r="F877" s="211"/>
      <c r="G877" s="211"/>
    </row>
    <row r="878" ht="16.5" customHeight="1">
      <c r="A878" s="209"/>
      <c r="B878" s="210"/>
      <c r="C878" s="188" t="str">
        <f>Liquor!Y62</f>
        <v/>
      </c>
      <c r="D878" s="179" t="str">
        <f>'Liquor Mods'!B1388</f>
        <v/>
      </c>
      <c r="E878" s="211"/>
      <c r="F878" s="211"/>
      <c r="G878" s="211"/>
    </row>
    <row r="879" ht="16.5" customHeight="1">
      <c r="A879" s="209"/>
      <c r="B879" s="210"/>
      <c r="C879" s="188" t="str">
        <f>Liquor!Y63</f>
        <v/>
      </c>
      <c r="D879" s="179" t="str">
        <f>'Liquor Mods'!B1389</f>
        <v/>
      </c>
      <c r="E879" s="211"/>
      <c r="F879" s="211"/>
      <c r="G879" s="211"/>
    </row>
    <row r="880" ht="16.5" customHeight="1">
      <c r="A880" s="209"/>
      <c r="B880" s="210"/>
      <c r="C880" s="188" t="str">
        <f>Liquor!Y64</f>
        <v/>
      </c>
      <c r="D880" s="179" t="str">
        <f>'Liquor Mods'!B1390</f>
        <v/>
      </c>
      <c r="E880" s="211"/>
      <c r="F880" s="211"/>
      <c r="G880" s="211"/>
    </row>
    <row r="881" ht="16.5" customHeight="1">
      <c r="A881" s="209"/>
      <c r="B881" s="210"/>
      <c r="C881" s="188" t="str">
        <f>Liquor!Y65</f>
        <v/>
      </c>
      <c r="D881" s="179" t="str">
        <f>'Liquor Mods'!B1391</f>
        <v/>
      </c>
      <c r="E881" s="211"/>
      <c r="F881" s="211"/>
      <c r="G881" s="211"/>
    </row>
    <row r="882" ht="16.5" customHeight="1">
      <c r="A882" s="209"/>
      <c r="B882" s="210"/>
      <c r="C882" s="188" t="str">
        <f>Liquor!Y66</f>
        <v/>
      </c>
      <c r="D882" s="179" t="str">
        <f>'Liquor Mods'!B1392</f>
        <v/>
      </c>
      <c r="E882" s="211"/>
      <c r="F882" s="211"/>
      <c r="G882" s="211"/>
    </row>
    <row r="883" ht="16.5" customHeight="1">
      <c r="A883" s="209"/>
      <c r="B883" s="210"/>
      <c r="C883" s="188" t="str">
        <f>Liquor!Y67</f>
        <v/>
      </c>
      <c r="D883" s="179" t="str">
        <f>'Liquor Mods'!B1393</f>
        <v/>
      </c>
      <c r="E883" s="211"/>
      <c r="F883" s="211"/>
      <c r="G883" s="211"/>
    </row>
    <row r="884" ht="16.5" customHeight="1">
      <c r="A884" s="209"/>
      <c r="B884" s="210"/>
      <c r="C884" s="188" t="str">
        <f>Liquor!Y68</f>
        <v/>
      </c>
      <c r="D884" s="179" t="str">
        <f>'Liquor Mods'!B1394</f>
        <v/>
      </c>
      <c r="E884" s="211"/>
      <c r="F884" s="211"/>
      <c r="G884" s="211"/>
    </row>
    <row r="885" ht="16.5" customHeight="1">
      <c r="A885" s="209"/>
      <c r="B885" s="210"/>
      <c r="C885" s="188" t="str">
        <f>Liquor!Y69</f>
        <v/>
      </c>
      <c r="D885" s="179" t="str">
        <f>'Liquor Mods'!B1395</f>
        <v/>
      </c>
      <c r="E885" s="211"/>
      <c r="F885" s="211"/>
      <c r="G885" s="211"/>
    </row>
    <row r="886" ht="16.5" customHeight="1">
      <c r="A886" s="209"/>
      <c r="B886" s="210"/>
      <c r="C886" s="188" t="str">
        <f>Liquor!Y70</f>
        <v/>
      </c>
      <c r="D886" s="179" t="str">
        <f>'Liquor Mods'!B1396</f>
        <v/>
      </c>
      <c r="E886" s="211"/>
      <c r="F886" s="211"/>
      <c r="G886" s="211"/>
    </row>
    <row r="887" ht="16.5" customHeight="1">
      <c r="A887" s="209"/>
      <c r="B887" s="210"/>
      <c r="C887" s="188" t="str">
        <f>Liquor!Y71</f>
        <v/>
      </c>
      <c r="D887" s="179" t="str">
        <f>'Liquor Mods'!B1397</f>
        <v/>
      </c>
      <c r="E887" s="211"/>
      <c r="F887" s="211"/>
      <c r="G887" s="211"/>
    </row>
    <row r="888" ht="16.5" customHeight="1">
      <c r="A888" s="209"/>
      <c r="B888" s="210"/>
      <c r="C888" s="188" t="str">
        <f>Liquor!Y72</f>
        <v/>
      </c>
      <c r="D888" s="179" t="str">
        <f>'Liquor Mods'!B1398</f>
        <v/>
      </c>
      <c r="E888" s="211"/>
      <c r="F888" s="211"/>
      <c r="G888" s="211"/>
    </row>
    <row r="889" ht="16.5" customHeight="1">
      <c r="A889" s="209"/>
      <c r="B889" s="210"/>
      <c r="C889" s="188" t="str">
        <f>Liquor!Y73</f>
        <v/>
      </c>
      <c r="D889" s="179" t="str">
        <f>'Liquor Mods'!B1399</f>
        <v/>
      </c>
      <c r="E889" s="211"/>
      <c r="F889" s="211"/>
      <c r="G889" s="211"/>
    </row>
    <row r="890" ht="16.5" customHeight="1">
      <c r="A890" s="209"/>
      <c r="B890" s="210"/>
      <c r="C890" s="188" t="str">
        <f>Liquor!Y74</f>
        <v/>
      </c>
      <c r="D890" s="179" t="str">
        <f>'Liquor Mods'!B1400</f>
        <v/>
      </c>
      <c r="E890" s="211"/>
      <c r="F890" s="211"/>
      <c r="G890" s="211"/>
    </row>
    <row r="891" ht="16.5" customHeight="1">
      <c r="A891" s="209"/>
      <c r="B891" s="210"/>
      <c r="C891" s="188" t="str">
        <f>Liquor!Y75</f>
        <v/>
      </c>
      <c r="D891" s="179" t="str">
        <f>'Liquor Mods'!B1401</f>
        <v/>
      </c>
      <c r="E891" s="211"/>
      <c r="F891" s="211"/>
      <c r="G891" s="211"/>
    </row>
    <row r="892" ht="16.5" customHeight="1">
      <c r="A892" s="209"/>
      <c r="B892" s="210"/>
      <c r="C892" s="188" t="str">
        <f>Liquor!Y76</f>
        <v/>
      </c>
      <c r="D892" s="179" t="str">
        <f>'Liquor Mods'!B1402</f>
        <v/>
      </c>
      <c r="E892" s="211"/>
      <c r="F892" s="211"/>
      <c r="G892" s="211"/>
    </row>
    <row r="893" ht="16.5" customHeight="1">
      <c r="A893" s="209"/>
      <c r="B893" s="210"/>
      <c r="C893" s="188" t="str">
        <f>Liquor!Y77</f>
        <v/>
      </c>
      <c r="D893" s="179" t="str">
        <f>'Liquor Mods'!B1403</f>
        <v/>
      </c>
      <c r="E893" s="211"/>
      <c r="F893" s="211"/>
      <c r="G893" s="211"/>
    </row>
    <row r="894" ht="16.5" customHeight="1">
      <c r="A894" s="209"/>
      <c r="B894" s="210"/>
      <c r="C894" s="188" t="str">
        <f>Liquor!Y78</f>
        <v/>
      </c>
      <c r="D894" s="179" t="str">
        <f>'Liquor Mods'!B1404</f>
        <v/>
      </c>
      <c r="E894" s="211"/>
      <c r="F894" s="211"/>
      <c r="G894" s="211"/>
    </row>
    <row r="895" ht="16.5" customHeight="1">
      <c r="A895" s="209"/>
      <c r="B895" s="210"/>
      <c r="C895" s="188" t="str">
        <f>Liquor!Y79</f>
        <v/>
      </c>
      <c r="D895" s="179" t="str">
        <f>'Liquor Mods'!B1405</f>
        <v/>
      </c>
      <c r="E895" s="211"/>
      <c r="F895" s="211"/>
      <c r="G895" s="211"/>
    </row>
    <row r="896" ht="16.5" customHeight="1">
      <c r="A896" s="209"/>
      <c r="B896" s="210"/>
      <c r="C896" s="188" t="str">
        <f>Liquor!Y80</f>
        <v/>
      </c>
      <c r="D896" s="179" t="str">
        <f>'Liquor Mods'!B1406</f>
        <v/>
      </c>
      <c r="E896" s="211"/>
      <c r="F896" s="211"/>
      <c r="G896" s="211"/>
    </row>
    <row r="897" ht="16.5" customHeight="1">
      <c r="A897" s="209"/>
      <c r="B897" s="210"/>
      <c r="C897" s="188" t="str">
        <f>Liquor!Y81</f>
        <v/>
      </c>
      <c r="D897" s="179" t="str">
        <f>'Liquor Mods'!B1407</f>
        <v/>
      </c>
      <c r="E897" s="211"/>
      <c r="F897" s="211"/>
      <c r="G897" s="211"/>
    </row>
    <row r="898" ht="16.5" customHeight="1">
      <c r="A898" s="209"/>
      <c r="B898" s="210"/>
      <c r="C898" s="188" t="str">
        <f>Liquor!Y82</f>
        <v/>
      </c>
      <c r="D898" s="179" t="str">
        <f>'Liquor Mods'!B1408</f>
        <v/>
      </c>
      <c r="E898" s="211"/>
      <c r="F898" s="211"/>
      <c r="G898" s="211"/>
    </row>
    <row r="899" ht="16.5" customHeight="1">
      <c r="A899" s="209"/>
      <c r="B899" s="210"/>
      <c r="C899" s="188" t="str">
        <f>Liquor!Y83</f>
        <v/>
      </c>
      <c r="D899" s="179" t="str">
        <f>'Liquor Mods'!B1409</f>
        <v/>
      </c>
      <c r="E899" s="211"/>
      <c r="F899" s="211"/>
      <c r="G899" s="211"/>
    </row>
    <row r="900" ht="16.5" customHeight="1">
      <c r="A900" s="209"/>
      <c r="B900" s="210"/>
      <c r="C900" s="188" t="str">
        <f>Liquor!Y84</f>
        <v/>
      </c>
      <c r="D900" s="179" t="str">
        <f>'Liquor Mods'!B1410</f>
        <v/>
      </c>
      <c r="E900" s="211"/>
      <c r="F900" s="211"/>
      <c r="G900" s="211"/>
    </row>
    <row r="901" ht="16.5" customHeight="1">
      <c r="A901" s="209"/>
      <c r="B901" s="210"/>
      <c r="C901" s="188" t="str">
        <f>Liquor!Y85</f>
        <v/>
      </c>
      <c r="D901" s="179" t="str">
        <f>'Liquor Mods'!B1411</f>
        <v/>
      </c>
      <c r="E901" s="211"/>
      <c r="F901" s="211"/>
      <c r="G901" s="211"/>
    </row>
    <row r="902" ht="16.5" customHeight="1">
      <c r="A902" s="209"/>
      <c r="B902" s="210"/>
      <c r="C902" s="188" t="str">
        <f>Liquor!Y86</f>
        <v/>
      </c>
      <c r="D902" s="179" t="str">
        <f>'Liquor Mods'!B1412</f>
        <v/>
      </c>
      <c r="E902" s="211"/>
      <c r="F902" s="211"/>
      <c r="G902" s="211"/>
    </row>
    <row r="903" ht="16.5" customHeight="1">
      <c r="A903" s="209"/>
      <c r="B903" s="210"/>
      <c r="C903" s="188" t="str">
        <f>Liquor!Y87</f>
        <v/>
      </c>
      <c r="D903" s="179" t="str">
        <f>'Liquor Mods'!B1413</f>
        <v/>
      </c>
      <c r="E903" s="211"/>
      <c r="F903" s="211"/>
      <c r="G903" s="211"/>
    </row>
    <row r="904" ht="16.5" customHeight="1">
      <c r="A904" s="209"/>
      <c r="B904" s="210"/>
      <c r="C904" s="188" t="str">
        <f>Liquor!Y88</f>
        <v/>
      </c>
      <c r="D904" s="179" t="str">
        <f>'Liquor Mods'!B1414</f>
        <v/>
      </c>
      <c r="E904" s="211"/>
      <c r="F904" s="211"/>
      <c r="G904" s="211"/>
    </row>
    <row r="905" ht="16.5" customHeight="1">
      <c r="A905" s="209"/>
      <c r="B905" s="210"/>
      <c r="C905" s="188" t="str">
        <f>Liquor!Y89</f>
        <v/>
      </c>
      <c r="D905" s="179" t="str">
        <f>'Liquor Mods'!B1415</f>
        <v/>
      </c>
      <c r="E905" s="211"/>
      <c r="F905" s="211"/>
      <c r="G905" s="211"/>
    </row>
    <row r="906" ht="16.5" customHeight="1">
      <c r="A906" s="209"/>
      <c r="B906" s="210"/>
      <c r="C906" s="188" t="str">
        <f>Liquor!Y90</f>
        <v/>
      </c>
      <c r="D906" s="179" t="str">
        <f>'Liquor Mods'!B1416</f>
        <v/>
      </c>
      <c r="E906" s="211"/>
      <c r="F906" s="211"/>
      <c r="G906" s="211"/>
    </row>
    <row r="907" ht="16.5" customHeight="1">
      <c r="A907" s="209"/>
      <c r="B907" s="210"/>
      <c r="C907" s="188" t="str">
        <f>Liquor!Y91</f>
        <v/>
      </c>
      <c r="D907" s="179" t="str">
        <f>'Liquor Mods'!B1417</f>
        <v/>
      </c>
      <c r="E907" s="211"/>
      <c r="F907" s="211"/>
      <c r="G907" s="211"/>
    </row>
    <row r="908" ht="16.5" customHeight="1">
      <c r="A908" s="209"/>
      <c r="B908" s="210"/>
      <c r="C908" s="188" t="str">
        <f>Liquor!Y92</f>
        <v/>
      </c>
      <c r="D908" s="179" t="str">
        <f>'Liquor Mods'!B1418</f>
        <v/>
      </c>
      <c r="E908" s="211"/>
      <c r="F908" s="211"/>
      <c r="G908" s="211"/>
    </row>
    <row r="909" ht="16.5" customHeight="1">
      <c r="A909" s="209"/>
      <c r="B909" s="210"/>
      <c r="C909" s="188" t="str">
        <f>Liquor!Y93</f>
        <v/>
      </c>
      <c r="D909" s="179" t="str">
        <f>'Liquor Mods'!B1419</f>
        <v/>
      </c>
      <c r="E909" s="211"/>
      <c r="F909" s="211"/>
      <c r="G909" s="211"/>
    </row>
    <row r="910" ht="16.5" customHeight="1">
      <c r="A910" s="209"/>
      <c r="B910" s="210"/>
      <c r="C910" s="188" t="str">
        <f>Liquor!Y94</f>
        <v/>
      </c>
      <c r="D910" s="179" t="str">
        <f>'Liquor Mods'!B1420</f>
        <v/>
      </c>
      <c r="E910" s="211"/>
      <c r="F910" s="211"/>
      <c r="G910" s="211"/>
    </row>
    <row r="911" ht="16.5" customHeight="1">
      <c r="A911" s="209"/>
      <c r="B911" s="210"/>
      <c r="C911" s="188" t="str">
        <f>Liquor!Y95</f>
        <v/>
      </c>
      <c r="D911" s="179" t="str">
        <f>'Liquor Mods'!B1421</f>
        <v/>
      </c>
      <c r="E911" s="211"/>
      <c r="F911" s="211"/>
      <c r="G911" s="211"/>
    </row>
    <row r="912" ht="16.5" customHeight="1">
      <c r="A912" s="209"/>
      <c r="B912" s="210"/>
      <c r="C912" s="188" t="str">
        <f>Liquor!Y96</f>
        <v/>
      </c>
      <c r="D912" s="179" t="str">
        <f>'Liquor Mods'!B1422</f>
        <v/>
      </c>
      <c r="E912" s="211"/>
      <c r="F912" s="211"/>
      <c r="G912" s="211"/>
    </row>
    <row r="913" ht="16.5" customHeight="1">
      <c r="A913" s="209"/>
      <c r="B913" s="210"/>
      <c r="C913" s="188" t="str">
        <f>Liquor!Y97</f>
        <v/>
      </c>
      <c r="D913" s="179" t="str">
        <f>'Liquor Mods'!B1423</f>
        <v/>
      </c>
      <c r="E913" s="211"/>
      <c r="F913" s="211"/>
      <c r="G913" s="211"/>
    </row>
    <row r="914" ht="16.5" customHeight="1">
      <c r="A914" s="209"/>
      <c r="B914" s="210"/>
      <c r="C914" s="188" t="str">
        <f>Liquor!Y98</f>
        <v/>
      </c>
      <c r="D914" s="179" t="str">
        <f>'Liquor Mods'!B1424</f>
        <v/>
      </c>
      <c r="E914" s="211"/>
      <c r="F914" s="211"/>
      <c r="G914" s="211"/>
    </row>
    <row r="915" ht="16.5" customHeight="1">
      <c r="A915" s="209"/>
      <c r="B915" s="210"/>
      <c r="C915" s="188" t="str">
        <f>Liquor!Y99</f>
        <v/>
      </c>
      <c r="D915" s="179" t="str">
        <f>'Liquor Mods'!B1425</f>
        <v/>
      </c>
      <c r="E915" s="211"/>
      <c r="F915" s="211"/>
      <c r="G915" s="211"/>
    </row>
    <row r="916" ht="16.5" customHeight="1">
      <c r="A916" s="209"/>
      <c r="B916" s="210"/>
      <c r="C916" s="188" t="str">
        <f>Liquor!Y100</f>
        <v/>
      </c>
      <c r="D916" s="179" t="str">
        <f>'Liquor Mods'!B1426</f>
        <v/>
      </c>
      <c r="E916" s="211"/>
      <c r="F916" s="211"/>
      <c r="G916" s="211"/>
    </row>
    <row r="917" ht="16.5" customHeight="1">
      <c r="A917" s="209"/>
      <c r="B917" s="210"/>
      <c r="C917" s="188" t="str">
        <f>Liquor!Y101</f>
        <v/>
      </c>
      <c r="D917" s="179" t="str">
        <f>'Liquor Mods'!B1427</f>
        <v/>
      </c>
      <c r="E917" s="211"/>
      <c r="F917" s="211"/>
      <c r="G917" s="211"/>
    </row>
    <row r="918" ht="16.5" customHeight="1">
      <c r="A918" s="209"/>
      <c r="B918" s="210"/>
      <c r="C918" s="188" t="str">
        <f>Liquor!Y102</f>
        <v/>
      </c>
      <c r="D918" s="179" t="str">
        <f>'Liquor Mods'!B1428</f>
        <v/>
      </c>
      <c r="E918" s="211"/>
      <c r="F918" s="211"/>
      <c r="G918" s="211"/>
    </row>
    <row r="919" ht="16.5" customHeight="1">
      <c r="A919" s="209"/>
      <c r="B919" s="210"/>
      <c r="C919" s="188" t="str">
        <f>Liquor!Y103</f>
        <v/>
      </c>
      <c r="D919" s="179" t="str">
        <f>'Liquor Mods'!B1429</f>
        <v/>
      </c>
      <c r="E919" s="211"/>
      <c r="F919" s="211"/>
      <c r="G919" s="211"/>
    </row>
    <row r="920" ht="16.5" customHeight="1">
      <c r="A920" s="209"/>
      <c r="B920" s="210"/>
      <c r="C920" s="188" t="str">
        <f>Liquor!Y104</f>
        <v/>
      </c>
      <c r="D920" s="179" t="str">
        <f>'Liquor Mods'!B1430</f>
        <v/>
      </c>
      <c r="E920" s="211"/>
      <c r="F920" s="211"/>
      <c r="G920" s="211"/>
    </row>
    <row r="921" ht="16.5" customHeight="1">
      <c r="A921" s="209"/>
      <c r="B921" s="210"/>
      <c r="C921" s="188" t="str">
        <f>Liquor!Y105</f>
        <v/>
      </c>
      <c r="D921" s="179" t="str">
        <f>'Liquor Mods'!B1431</f>
        <v/>
      </c>
      <c r="E921" s="211"/>
      <c r="F921" s="211"/>
      <c r="G921" s="211"/>
    </row>
    <row r="922" ht="16.5" customHeight="1">
      <c r="A922" s="209"/>
      <c r="B922" s="210"/>
      <c r="C922" s="188" t="str">
        <f>Liquor!Y106</f>
        <v/>
      </c>
      <c r="D922" s="179" t="str">
        <f>'Liquor Mods'!B1432</f>
        <v/>
      </c>
      <c r="E922" s="211"/>
      <c r="F922" s="211"/>
      <c r="G922" s="211"/>
    </row>
    <row r="923" ht="16.5" customHeight="1">
      <c r="A923" s="209"/>
      <c r="B923" s="210"/>
      <c r="C923" s="188" t="str">
        <f>Liquor!Y107</f>
        <v/>
      </c>
      <c r="D923" s="179" t="str">
        <f>'Liquor Mods'!B1433</f>
        <v/>
      </c>
      <c r="E923" s="211"/>
      <c r="F923" s="211"/>
      <c r="G923" s="211"/>
    </row>
    <row r="924" ht="16.5" customHeight="1">
      <c r="A924" s="209"/>
      <c r="B924" s="210"/>
      <c r="C924" s="188" t="str">
        <f>Liquor!Y108</f>
        <v/>
      </c>
      <c r="D924" s="179" t="str">
        <f>'Liquor Mods'!B1434</f>
        <v/>
      </c>
      <c r="E924" s="211"/>
      <c r="F924" s="211"/>
      <c r="G924" s="211"/>
    </row>
    <row r="925" ht="16.5" customHeight="1">
      <c r="A925" s="209"/>
      <c r="B925" s="210"/>
      <c r="C925" s="188" t="str">
        <f>Liquor!Y109</f>
        <v/>
      </c>
      <c r="D925" s="179"/>
      <c r="E925" s="211"/>
      <c r="F925" s="211"/>
      <c r="G925" s="211"/>
    </row>
    <row r="926" ht="16.5" customHeight="1">
      <c r="A926" s="214"/>
      <c r="B926" s="215"/>
      <c r="C926" s="178"/>
      <c r="D926" s="179"/>
      <c r="E926" s="216"/>
      <c r="F926" s="216"/>
      <c r="G926" s="216"/>
    </row>
    <row r="927" ht="16.5" customHeight="1">
      <c r="A927" s="202" t="s">
        <v>58</v>
      </c>
      <c r="B927" s="203"/>
      <c r="C927" s="204" t="s">
        <v>59</v>
      </c>
      <c r="D927" s="226" t="s">
        <v>182</v>
      </c>
      <c r="E927" s="206" t="s">
        <v>61</v>
      </c>
      <c r="F927" s="207" t="s">
        <v>183</v>
      </c>
      <c r="G927" s="207" t="s">
        <v>184</v>
      </c>
    </row>
    <row r="928" ht="16.5" customHeight="1">
      <c r="A928" s="208"/>
      <c r="B928" s="187" t="str">
        <f>'Liquor Mods'!D1335</f>
        <v/>
      </c>
      <c r="C928" s="188" t="str">
        <f>'Liquor Mods'!D1336</f>
        <v/>
      </c>
      <c r="D928" s="179" t="str">
        <f>'Liquor Mods'!E1336</f>
        <v/>
      </c>
      <c r="E928" s="169" t="s">
        <v>83</v>
      </c>
      <c r="F928" s="208"/>
      <c r="G928" s="208"/>
    </row>
    <row r="929" ht="16.5" customHeight="1">
      <c r="A929" s="209"/>
      <c r="B929" s="210"/>
      <c r="C929" s="188" t="str">
        <f>'Liquor Mods'!D1337</f>
        <v/>
      </c>
      <c r="D929" s="179" t="str">
        <f>'Liquor Mods'!E1337</f>
        <v/>
      </c>
      <c r="E929" s="211"/>
      <c r="F929" s="211"/>
      <c r="G929" s="211"/>
    </row>
    <row r="930" ht="16.5" customHeight="1">
      <c r="A930" s="209"/>
      <c r="B930" s="210"/>
      <c r="C930" s="188" t="str">
        <f>'Liquor Mods'!D1338</f>
        <v/>
      </c>
      <c r="D930" s="179" t="str">
        <f>'Liquor Mods'!E1338</f>
        <v/>
      </c>
      <c r="E930" s="211"/>
      <c r="F930" s="211"/>
      <c r="G930" s="211"/>
    </row>
    <row r="931" ht="16.5" customHeight="1">
      <c r="A931" s="209"/>
      <c r="B931" s="210"/>
      <c r="C931" s="188" t="str">
        <f>'Liquor Mods'!D1339</f>
        <v/>
      </c>
      <c r="D931" s="179" t="str">
        <f>'Liquor Mods'!E1339</f>
        <v/>
      </c>
      <c r="E931" s="211"/>
      <c r="F931" s="211"/>
      <c r="G931" s="211"/>
    </row>
    <row r="932" ht="16.5" customHeight="1">
      <c r="A932" s="209"/>
      <c r="B932" s="210"/>
      <c r="C932" s="188" t="str">
        <f>'Liquor Mods'!D1340</f>
        <v/>
      </c>
      <c r="D932" s="179" t="str">
        <f>'Liquor Mods'!E1340</f>
        <v/>
      </c>
      <c r="E932" s="211"/>
      <c r="F932" s="211"/>
      <c r="G932" s="211"/>
    </row>
    <row r="933" ht="16.5" customHeight="1">
      <c r="A933" s="209"/>
      <c r="B933" s="210"/>
      <c r="C933" s="188" t="str">
        <f>'Liquor Mods'!D1341</f>
        <v/>
      </c>
      <c r="D933" s="179" t="str">
        <f>'Liquor Mods'!E1341</f>
        <v/>
      </c>
      <c r="E933" s="211"/>
      <c r="F933" s="211"/>
      <c r="G933" s="211"/>
    </row>
    <row r="934" ht="16.5" customHeight="1">
      <c r="A934" s="209"/>
      <c r="B934" s="210"/>
      <c r="C934" s="228" t="str">
        <f>'Liquor Mods'!D1342</f>
        <v/>
      </c>
      <c r="D934" s="179" t="str">
        <f>'Liquor Mods'!E1342</f>
        <v/>
      </c>
      <c r="E934" s="211"/>
      <c r="F934" s="211"/>
      <c r="G934" s="211"/>
    </row>
    <row r="935" ht="16.5" customHeight="1">
      <c r="A935" s="209"/>
      <c r="B935" s="210"/>
      <c r="C935" s="228" t="str">
        <f>'Liquor Mods'!D1343</f>
        <v/>
      </c>
      <c r="D935" s="179" t="str">
        <f>'Liquor Mods'!E1343</f>
        <v/>
      </c>
      <c r="E935" s="211"/>
      <c r="F935" s="211"/>
      <c r="G935" s="211"/>
    </row>
    <row r="936" ht="16.5" customHeight="1">
      <c r="A936" s="209"/>
      <c r="B936" s="210"/>
      <c r="C936" s="228" t="str">
        <f>'Liquor Mods'!D1344</f>
        <v/>
      </c>
      <c r="D936" s="179" t="str">
        <f>'Liquor Mods'!E1344</f>
        <v/>
      </c>
      <c r="E936" s="211"/>
      <c r="F936" s="211"/>
      <c r="G936" s="211"/>
    </row>
    <row r="937" ht="16.5" customHeight="1">
      <c r="A937" s="209"/>
      <c r="B937" s="210"/>
      <c r="C937" s="228" t="str">
        <f>'Liquor Mods'!D1345</f>
        <v/>
      </c>
      <c r="D937" s="179" t="str">
        <f>'Liquor Mods'!E1345</f>
        <v/>
      </c>
      <c r="E937" s="211"/>
      <c r="F937" s="211"/>
      <c r="G937" s="211"/>
    </row>
    <row r="938" ht="16.5" customHeight="1">
      <c r="A938" s="209"/>
      <c r="B938" s="210"/>
      <c r="C938" s="228" t="str">
        <f>'Liquor Mods'!D1346</f>
        <v/>
      </c>
      <c r="D938" s="179" t="str">
        <f>'Liquor Mods'!E1346</f>
        <v/>
      </c>
      <c r="E938" s="211"/>
      <c r="F938" s="211"/>
      <c r="G938" s="211"/>
    </row>
    <row r="939" ht="16.5" customHeight="1">
      <c r="A939" s="209"/>
      <c r="B939" s="210"/>
      <c r="C939" s="228" t="str">
        <f>'Liquor Mods'!D1347</f>
        <v/>
      </c>
      <c r="D939" s="179" t="str">
        <f>'Liquor Mods'!E1347</f>
        <v/>
      </c>
      <c r="E939" s="211"/>
      <c r="F939" s="211"/>
      <c r="G939" s="211"/>
    </row>
    <row r="940" ht="16.5" customHeight="1">
      <c r="A940" s="209"/>
      <c r="B940" s="210"/>
      <c r="C940" s="228" t="str">
        <f>'Liquor Mods'!D1348</f>
        <v/>
      </c>
      <c r="D940" s="179" t="str">
        <f>'Liquor Mods'!E1348</f>
        <v/>
      </c>
      <c r="E940" s="211"/>
      <c r="F940" s="211"/>
      <c r="G940" s="211"/>
    </row>
    <row r="941" ht="16.5" customHeight="1">
      <c r="A941" s="209"/>
      <c r="B941" s="210"/>
      <c r="C941" s="228" t="str">
        <f>'Liquor Mods'!D1349</f>
        <v/>
      </c>
      <c r="D941" s="179" t="str">
        <f>'Liquor Mods'!E1349</f>
        <v/>
      </c>
      <c r="E941" s="211"/>
      <c r="F941" s="211"/>
      <c r="G941" s="211"/>
    </row>
    <row r="942" ht="16.5" customHeight="1">
      <c r="A942" s="209"/>
      <c r="B942" s="210"/>
      <c r="C942" s="228" t="str">
        <f>'Liquor Mods'!D1350</f>
        <v/>
      </c>
      <c r="D942" s="179" t="str">
        <f>'Liquor Mods'!E1350</f>
        <v/>
      </c>
      <c r="E942" s="211"/>
      <c r="F942" s="211"/>
      <c r="G942" s="211"/>
    </row>
    <row r="943" ht="16.5" customHeight="1">
      <c r="A943" s="209"/>
      <c r="B943" s="210"/>
      <c r="C943" s="228" t="str">
        <f>'Liquor Mods'!D1351</f>
        <v/>
      </c>
      <c r="D943" s="179" t="str">
        <f>'Liquor Mods'!E1351</f>
        <v/>
      </c>
      <c r="E943" s="211"/>
      <c r="F943" s="211"/>
      <c r="G943" s="211"/>
    </row>
    <row r="944" ht="16.5" customHeight="1">
      <c r="A944" s="209"/>
      <c r="B944" s="210"/>
      <c r="C944" s="228" t="str">
        <f>'Liquor Mods'!D1352</f>
        <v/>
      </c>
      <c r="D944" s="179" t="str">
        <f>'Liquor Mods'!E1352</f>
        <v/>
      </c>
      <c r="E944" s="211"/>
      <c r="F944" s="211"/>
      <c r="G944" s="211"/>
    </row>
    <row r="945" ht="16.5" customHeight="1">
      <c r="A945" s="209"/>
      <c r="B945" s="210"/>
      <c r="C945" s="228" t="str">
        <f>'Liquor Mods'!D1353</f>
        <v/>
      </c>
      <c r="D945" s="179" t="str">
        <f>'Liquor Mods'!E1353</f>
        <v/>
      </c>
      <c r="E945" s="211"/>
      <c r="F945" s="211"/>
      <c r="G945" s="211"/>
    </row>
    <row r="946" ht="16.5" customHeight="1">
      <c r="A946" s="209"/>
      <c r="B946" s="210"/>
      <c r="C946" s="228" t="str">
        <f>'Liquor Mods'!D1354</f>
        <v/>
      </c>
      <c r="D946" s="179" t="str">
        <f>'Liquor Mods'!E1354</f>
        <v/>
      </c>
      <c r="E946" s="211"/>
      <c r="F946" s="211"/>
      <c r="G946" s="211"/>
    </row>
    <row r="947" ht="16.5" customHeight="1">
      <c r="A947" s="209"/>
      <c r="B947" s="210"/>
      <c r="C947" s="228" t="str">
        <f>'Liquor Mods'!D1355</f>
        <v/>
      </c>
      <c r="D947" s="179" t="str">
        <f>'Liquor Mods'!E1355</f>
        <v/>
      </c>
      <c r="E947" s="211"/>
      <c r="F947" s="211"/>
      <c r="G947" s="211"/>
    </row>
    <row r="948" ht="16.5" customHeight="1">
      <c r="A948" s="209"/>
      <c r="B948" s="210"/>
      <c r="C948" s="228" t="str">
        <f>'Liquor Mods'!D1356</f>
        <v/>
      </c>
      <c r="D948" s="179" t="str">
        <f>'Liquor Mods'!E1356</f>
        <v/>
      </c>
      <c r="E948" s="211"/>
      <c r="F948" s="211"/>
      <c r="G948" s="211"/>
    </row>
    <row r="949" ht="16.5" customHeight="1">
      <c r="A949" s="209"/>
      <c r="B949" s="210"/>
      <c r="C949" s="228" t="str">
        <f>'Liquor Mods'!D1357</f>
        <v/>
      </c>
      <c r="D949" s="179" t="str">
        <f>'Liquor Mods'!E1357</f>
        <v/>
      </c>
      <c r="E949" s="211"/>
      <c r="F949" s="211"/>
      <c r="G949" s="211"/>
    </row>
    <row r="950" ht="16.5" customHeight="1">
      <c r="A950" s="209"/>
      <c r="B950" s="210"/>
      <c r="C950" s="228" t="str">
        <f>'Liquor Mods'!D1358</f>
        <v/>
      </c>
      <c r="D950" s="179" t="str">
        <f>'Liquor Mods'!E1358</f>
        <v/>
      </c>
      <c r="E950" s="211"/>
      <c r="F950" s="211"/>
      <c r="G950" s="211"/>
    </row>
    <row r="951" ht="16.5" customHeight="1">
      <c r="A951" s="209"/>
      <c r="B951" s="210"/>
      <c r="C951" s="228" t="str">
        <f>'Liquor Mods'!D1359</f>
        <v/>
      </c>
      <c r="D951" s="179" t="str">
        <f>'Liquor Mods'!E1359</f>
        <v/>
      </c>
      <c r="E951" s="211"/>
      <c r="F951" s="211"/>
      <c r="G951" s="211"/>
    </row>
    <row r="952" ht="16.5" customHeight="1">
      <c r="A952" s="209"/>
      <c r="B952" s="210"/>
      <c r="C952" s="228" t="str">
        <f>'Liquor Mods'!D1360</f>
        <v/>
      </c>
      <c r="D952" s="179" t="str">
        <f>'Liquor Mods'!E1360</f>
        <v/>
      </c>
      <c r="E952" s="211"/>
      <c r="F952" s="211"/>
      <c r="G952" s="211"/>
    </row>
    <row r="953" ht="16.5" customHeight="1">
      <c r="A953" s="209"/>
      <c r="B953" s="210"/>
      <c r="C953" s="228" t="str">
        <f>'Liquor Mods'!D1361</f>
        <v/>
      </c>
      <c r="D953" s="179" t="str">
        <f>'Liquor Mods'!E1361</f>
        <v/>
      </c>
      <c r="E953" s="211"/>
      <c r="F953" s="211"/>
      <c r="G953" s="211"/>
    </row>
    <row r="954" ht="16.5" customHeight="1">
      <c r="A954" s="209"/>
      <c r="B954" s="210"/>
      <c r="C954" s="228" t="str">
        <f>'Liquor Mods'!D1362</f>
        <v/>
      </c>
      <c r="D954" s="179" t="str">
        <f>'Liquor Mods'!E1362</f>
        <v/>
      </c>
      <c r="E954" s="211"/>
      <c r="F954" s="211"/>
      <c r="G954" s="211"/>
    </row>
    <row r="955" ht="16.5" customHeight="1">
      <c r="A955" s="209"/>
      <c r="B955" s="210"/>
      <c r="C955" s="228" t="str">
        <f>'Liquor Mods'!D1363</f>
        <v/>
      </c>
      <c r="D955" s="179" t="str">
        <f>'Liquor Mods'!E1363</f>
        <v/>
      </c>
      <c r="E955" s="211"/>
      <c r="F955" s="211"/>
      <c r="G955" s="211"/>
    </row>
    <row r="956" ht="16.5" customHeight="1">
      <c r="A956" s="209"/>
      <c r="B956" s="210"/>
      <c r="C956" s="228" t="str">
        <f>'Liquor Mods'!D1364</f>
        <v/>
      </c>
      <c r="D956" s="179" t="str">
        <f>'Liquor Mods'!E1364</f>
        <v/>
      </c>
      <c r="E956" s="211"/>
      <c r="F956" s="211"/>
      <c r="G956" s="211"/>
    </row>
    <row r="957" ht="16.5" customHeight="1">
      <c r="A957" s="209"/>
      <c r="B957" s="210"/>
      <c r="C957" s="228" t="str">
        <f>'Liquor Mods'!D1365</f>
        <v/>
      </c>
      <c r="D957" s="179" t="str">
        <f>'Liquor Mods'!E1365</f>
        <v/>
      </c>
      <c r="E957" s="211"/>
      <c r="F957" s="211"/>
      <c r="G957" s="211"/>
    </row>
    <row r="958" ht="16.5" customHeight="1">
      <c r="A958" s="209"/>
      <c r="B958" s="210"/>
      <c r="C958" s="228" t="str">
        <f>'Liquor Mods'!D1366</f>
        <v/>
      </c>
      <c r="D958" s="179" t="str">
        <f>'Liquor Mods'!E1366</f>
        <v/>
      </c>
      <c r="E958" s="211"/>
      <c r="F958" s="211"/>
      <c r="G958" s="211"/>
    </row>
    <row r="959" ht="16.5" customHeight="1">
      <c r="A959" s="209"/>
      <c r="B959" s="210"/>
      <c r="C959" s="228" t="str">
        <f>'Liquor Mods'!D1367</f>
        <v/>
      </c>
      <c r="D959" s="179" t="str">
        <f>'Liquor Mods'!E1367</f>
        <v/>
      </c>
      <c r="E959" s="211"/>
      <c r="F959" s="211"/>
      <c r="G959" s="211"/>
    </row>
    <row r="960" ht="16.5" customHeight="1">
      <c r="A960" s="209"/>
      <c r="B960" s="210"/>
      <c r="C960" s="228" t="str">
        <f>'Liquor Mods'!D1368</f>
        <v/>
      </c>
      <c r="D960" s="179" t="str">
        <f>'Liquor Mods'!E1368</f>
        <v/>
      </c>
      <c r="E960" s="211"/>
      <c r="F960" s="211"/>
      <c r="G960" s="211"/>
    </row>
    <row r="961" ht="16.5" customHeight="1">
      <c r="A961" s="209"/>
      <c r="B961" s="210"/>
      <c r="C961" s="228" t="str">
        <f>'Liquor Mods'!D1369</f>
        <v/>
      </c>
      <c r="D961" s="179" t="str">
        <f>'Liquor Mods'!E1369</f>
        <v/>
      </c>
      <c r="E961" s="211"/>
      <c r="F961" s="211"/>
      <c r="G961" s="211"/>
    </row>
    <row r="962" ht="16.5" customHeight="1">
      <c r="A962" s="209"/>
      <c r="B962" s="210"/>
      <c r="C962" s="228" t="str">
        <f>'Liquor Mods'!D1370</f>
        <v/>
      </c>
      <c r="D962" s="179" t="str">
        <f>'Liquor Mods'!E1370</f>
        <v/>
      </c>
      <c r="E962" s="211"/>
      <c r="F962" s="211"/>
      <c r="G962" s="211"/>
    </row>
    <row r="963" ht="16.5" customHeight="1">
      <c r="A963" s="209"/>
      <c r="B963" s="210"/>
      <c r="C963" s="228" t="str">
        <f>'Liquor Mods'!D1371</f>
        <v/>
      </c>
      <c r="D963" s="179" t="str">
        <f>'Liquor Mods'!E1371</f>
        <v/>
      </c>
      <c r="E963" s="211"/>
      <c r="F963" s="211"/>
      <c r="G963" s="211"/>
    </row>
    <row r="964" ht="16.5" customHeight="1">
      <c r="A964" s="209"/>
      <c r="B964" s="210"/>
      <c r="C964" s="228" t="str">
        <f>'Liquor Mods'!D1372</f>
        <v/>
      </c>
      <c r="D964" s="179" t="str">
        <f>'Liquor Mods'!E1372</f>
        <v/>
      </c>
      <c r="E964" s="211"/>
      <c r="F964" s="211"/>
      <c r="G964" s="211"/>
    </row>
    <row r="965" ht="16.5" customHeight="1">
      <c r="A965" s="209"/>
      <c r="B965" s="210"/>
      <c r="C965" s="228" t="str">
        <f>'Liquor Mods'!D1373</f>
        <v/>
      </c>
      <c r="D965" s="179" t="str">
        <f>'Liquor Mods'!E1373</f>
        <v/>
      </c>
      <c r="E965" s="211"/>
      <c r="F965" s="211"/>
      <c r="G965" s="211"/>
    </row>
    <row r="966" ht="16.5" customHeight="1">
      <c r="A966" s="209"/>
      <c r="B966" s="210"/>
      <c r="C966" s="228" t="str">
        <f>'Liquor Mods'!D1374</f>
        <v/>
      </c>
      <c r="D966" s="179" t="str">
        <f>'Liquor Mods'!E1374</f>
        <v/>
      </c>
      <c r="E966" s="211"/>
      <c r="F966" s="211"/>
      <c r="G966" s="211"/>
    </row>
    <row r="967" ht="16.5" customHeight="1">
      <c r="A967" s="209"/>
      <c r="B967" s="210"/>
      <c r="C967" s="228" t="str">
        <f>'Liquor Mods'!D1375</f>
        <v/>
      </c>
      <c r="D967" s="179" t="str">
        <f>'Liquor Mods'!E1375</f>
        <v/>
      </c>
      <c r="E967" s="211"/>
      <c r="F967" s="211"/>
      <c r="G967" s="211"/>
    </row>
    <row r="968" ht="16.5" customHeight="1">
      <c r="A968" s="209"/>
      <c r="B968" s="210"/>
      <c r="C968" s="228" t="str">
        <f>'Liquor Mods'!D1376</f>
        <v/>
      </c>
      <c r="D968" s="179" t="str">
        <f>'Liquor Mods'!E1376</f>
        <v/>
      </c>
      <c r="E968" s="211"/>
      <c r="F968" s="211"/>
      <c r="G968" s="211"/>
    </row>
    <row r="969" ht="16.5" customHeight="1">
      <c r="A969" s="209"/>
      <c r="B969" s="210"/>
      <c r="C969" s="228" t="str">
        <f>'Liquor Mods'!D1377</f>
        <v/>
      </c>
      <c r="D969" s="179" t="str">
        <f>'Liquor Mods'!E1377</f>
        <v/>
      </c>
      <c r="E969" s="211"/>
      <c r="F969" s="211"/>
      <c r="G969" s="211"/>
    </row>
    <row r="970" ht="16.5" customHeight="1">
      <c r="A970" s="209"/>
      <c r="B970" s="210"/>
      <c r="C970" s="228" t="str">
        <f>'Liquor Mods'!D1378</f>
        <v/>
      </c>
      <c r="D970" s="179" t="str">
        <f>'Liquor Mods'!E1378</f>
        <v/>
      </c>
      <c r="E970" s="211"/>
      <c r="F970" s="211"/>
      <c r="G970" s="211"/>
    </row>
    <row r="971" ht="16.5" customHeight="1">
      <c r="A971" s="209"/>
      <c r="B971" s="210"/>
      <c r="C971" s="228" t="str">
        <f>'Liquor Mods'!D1379</f>
        <v/>
      </c>
      <c r="D971" s="179" t="str">
        <f>'Liquor Mods'!E1379</f>
        <v/>
      </c>
      <c r="E971" s="211"/>
      <c r="F971" s="211"/>
      <c r="G971" s="211"/>
    </row>
    <row r="972" ht="16.5" customHeight="1">
      <c r="A972" s="209"/>
      <c r="B972" s="210"/>
      <c r="C972" s="228" t="str">
        <f>'Liquor Mods'!D1380</f>
        <v/>
      </c>
      <c r="D972" s="179" t="str">
        <f>'Liquor Mods'!E1380</f>
        <v/>
      </c>
      <c r="E972" s="211"/>
      <c r="F972" s="211"/>
      <c r="G972" s="211"/>
    </row>
    <row r="973" ht="16.5" customHeight="1">
      <c r="A973" s="209"/>
      <c r="B973" s="210"/>
      <c r="C973" s="228" t="str">
        <f>'Liquor Mods'!D1381</f>
        <v/>
      </c>
      <c r="D973" s="179" t="str">
        <f>'Liquor Mods'!E1381</f>
        <v/>
      </c>
      <c r="E973" s="211"/>
      <c r="F973" s="211"/>
      <c r="G973" s="211"/>
    </row>
    <row r="974" ht="16.5" customHeight="1">
      <c r="A974" s="209"/>
      <c r="B974" s="210"/>
      <c r="C974" s="228" t="str">
        <f>'Liquor Mods'!D1382</f>
        <v/>
      </c>
      <c r="D974" s="179" t="str">
        <f>'Liquor Mods'!E1382</f>
        <v/>
      </c>
      <c r="E974" s="211"/>
      <c r="F974" s="211"/>
      <c r="G974" s="211"/>
    </row>
    <row r="975" ht="16.5" customHeight="1">
      <c r="A975" s="209"/>
      <c r="B975" s="210"/>
      <c r="C975" s="228" t="str">
        <f>'Liquor Mods'!D1383</f>
        <v/>
      </c>
      <c r="D975" s="179" t="str">
        <f>'Liquor Mods'!E1383</f>
        <v/>
      </c>
      <c r="E975" s="211"/>
      <c r="F975" s="211"/>
      <c r="G975" s="211"/>
    </row>
    <row r="976" ht="16.5" customHeight="1">
      <c r="A976" s="209"/>
      <c r="B976" s="210"/>
      <c r="C976" s="228" t="str">
        <f>'Liquor Mods'!D1384</f>
        <v/>
      </c>
      <c r="D976" s="179" t="str">
        <f>'Liquor Mods'!E1384</f>
        <v/>
      </c>
      <c r="E976" s="211"/>
      <c r="F976" s="211"/>
      <c r="G976" s="211"/>
    </row>
    <row r="977" ht="16.5" customHeight="1">
      <c r="A977" s="209"/>
      <c r="B977" s="210"/>
      <c r="C977" s="228" t="str">
        <f>'Liquor Mods'!D1385</f>
        <v/>
      </c>
      <c r="D977" s="179" t="str">
        <f>'Liquor Mods'!E1385</f>
        <v/>
      </c>
      <c r="E977" s="211"/>
      <c r="F977" s="211"/>
      <c r="G977" s="211"/>
    </row>
    <row r="978" ht="16.5" customHeight="1">
      <c r="A978" s="209"/>
      <c r="B978" s="210"/>
      <c r="C978" s="228" t="str">
        <f>'Liquor Mods'!D1386</f>
        <v/>
      </c>
      <c r="D978" s="179" t="str">
        <f>'Liquor Mods'!E1386</f>
        <v/>
      </c>
      <c r="E978" s="211"/>
      <c r="F978" s="211"/>
      <c r="G978" s="211"/>
    </row>
    <row r="979" ht="16.5" customHeight="1">
      <c r="A979" s="209"/>
      <c r="B979" s="210"/>
      <c r="C979" s="228" t="str">
        <f>'Liquor Mods'!D1387</f>
        <v/>
      </c>
      <c r="D979" s="179" t="str">
        <f>'Liquor Mods'!E1387</f>
        <v/>
      </c>
      <c r="E979" s="211"/>
      <c r="F979" s="211"/>
      <c r="G979" s="211"/>
    </row>
    <row r="980" ht="16.5" customHeight="1">
      <c r="A980" s="209"/>
      <c r="B980" s="210"/>
      <c r="C980" s="228" t="str">
        <f>'Liquor Mods'!D1388</f>
        <v/>
      </c>
      <c r="D980" s="179" t="str">
        <f>'Liquor Mods'!E1388</f>
        <v/>
      </c>
      <c r="E980" s="211"/>
      <c r="F980" s="211"/>
      <c r="G980" s="211"/>
    </row>
    <row r="981" ht="16.5" customHeight="1">
      <c r="A981" s="209"/>
      <c r="B981" s="210"/>
      <c r="C981" s="228" t="str">
        <f>'Liquor Mods'!D1389</f>
        <v/>
      </c>
      <c r="D981" s="179" t="str">
        <f>'Liquor Mods'!E1389</f>
        <v/>
      </c>
      <c r="E981" s="211"/>
      <c r="F981" s="211"/>
      <c r="G981" s="211"/>
    </row>
    <row r="982" ht="16.5" customHeight="1">
      <c r="A982" s="209"/>
      <c r="B982" s="210"/>
      <c r="C982" s="228" t="str">
        <f>'Liquor Mods'!D1390</f>
        <v/>
      </c>
      <c r="D982" s="179" t="str">
        <f>'Liquor Mods'!E1390</f>
        <v/>
      </c>
      <c r="E982" s="211"/>
      <c r="F982" s="211"/>
      <c r="G982" s="211"/>
    </row>
    <row r="983" ht="16.5" customHeight="1">
      <c r="A983" s="209"/>
      <c r="B983" s="210"/>
      <c r="C983" s="228" t="str">
        <f>'Liquor Mods'!D1391</f>
        <v/>
      </c>
      <c r="D983" s="179" t="str">
        <f>'Liquor Mods'!E1391</f>
        <v/>
      </c>
      <c r="E983" s="211"/>
      <c r="F983" s="211"/>
      <c r="G983" s="211"/>
    </row>
    <row r="984" ht="16.5" customHeight="1">
      <c r="A984" s="209"/>
      <c r="B984" s="210"/>
      <c r="C984" s="228" t="str">
        <f>'Liquor Mods'!D1392</f>
        <v/>
      </c>
      <c r="D984" s="179" t="str">
        <f>'Liquor Mods'!E1392</f>
        <v/>
      </c>
      <c r="E984" s="211"/>
      <c r="F984" s="211"/>
      <c r="G984" s="211"/>
    </row>
    <row r="985" ht="16.5" customHeight="1">
      <c r="A985" s="209"/>
      <c r="B985" s="210"/>
      <c r="C985" s="228" t="str">
        <f>'Liquor Mods'!D1393</f>
        <v/>
      </c>
      <c r="D985" s="179" t="str">
        <f>'Liquor Mods'!E1393</f>
        <v/>
      </c>
      <c r="E985" s="211"/>
      <c r="F985" s="211"/>
      <c r="G985" s="211"/>
    </row>
    <row r="986" ht="16.5" customHeight="1">
      <c r="A986" s="209"/>
      <c r="B986" s="210"/>
      <c r="C986" s="228" t="str">
        <f>'Liquor Mods'!D1394</f>
        <v/>
      </c>
      <c r="D986" s="179" t="str">
        <f>'Liquor Mods'!E1394</f>
        <v/>
      </c>
      <c r="E986" s="211"/>
      <c r="F986" s="211"/>
      <c r="G986" s="211"/>
    </row>
    <row r="987" ht="16.5" customHeight="1">
      <c r="A987" s="209"/>
      <c r="B987" s="210"/>
      <c r="C987" s="228" t="str">
        <f>'Liquor Mods'!D1395</f>
        <v/>
      </c>
      <c r="D987" s="179" t="str">
        <f>'Liquor Mods'!E1395</f>
        <v/>
      </c>
      <c r="E987" s="211"/>
      <c r="F987" s="211"/>
      <c r="G987" s="211"/>
    </row>
    <row r="988" ht="16.5" customHeight="1">
      <c r="A988" s="209"/>
      <c r="B988" s="210"/>
      <c r="C988" s="228" t="str">
        <f>'Liquor Mods'!D1396</f>
        <v/>
      </c>
      <c r="D988" s="179" t="str">
        <f>'Liquor Mods'!E1396</f>
        <v/>
      </c>
      <c r="E988" s="211"/>
      <c r="F988" s="211"/>
      <c r="G988" s="211"/>
    </row>
    <row r="989" ht="16.5" customHeight="1">
      <c r="A989" s="209"/>
      <c r="B989" s="210"/>
      <c r="C989" s="228" t="str">
        <f>'Liquor Mods'!D1397</f>
        <v/>
      </c>
      <c r="D989" s="179" t="str">
        <f>'Liquor Mods'!E1397</f>
        <v/>
      </c>
      <c r="E989" s="211"/>
      <c r="F989" s="211"/>
      <c r="G989" s="211"/>
    </row>
    <row r="990" ht="16.5" customHeight="1">
      <c r="A990" s="209"/>
      <c r="B990" s="210"/>
      <c r="C990" s="228" t="str">
        <f>'Liquor Mods'!D1398</f>
        <v/>
      </c>
      <c r="D990" s="179" t="str">
        <f>'Liquor Mods'!E1398</f>
        <v/>
      </c>
      <c r="E990" s="211"/>
      <c r="F990" s="211"/>
      <c r="G990" s="211"/>
    </row>
    <row r="991" ht="16.5" customHeight="1">
      <c r="A991" s="209"/>
      <c r="B991" s="210"/>
      <c r="C991" s="228" t="str">
        <f>'Liquor Mods'!D1399</f>
        <v/>
      </c>
      <c r="D991" s="179" t="str">
        <f>'Liquor Mods'!E1399</f>
        <v/>
      </c>
      <c r="E991" s="211"/>
      <c r="F991" s="211"/>
      <c r="G991" s="211"/>
    </row>
    <row r="992" ht="16.5" customHeight="1">
      <c r="A992" s="209"/>
      <c r="B992" s="210"/>
      <c r="C992" s="228" t="str">
        <f>'Liquor Mods'!D1400</f>
        <v/>
      </c>
      <c r="D992" s="179" t="str">
        <f>'Liquor Mods'!E1400</f>
        <v/>
      </c>
      <c r="E992" s="211"/>
      <c r="F992" s="211"/>
      <c r="G992" s="211"/>
    </row>
    <row r="993" ht="16.5" customHeight="1">
      <c r="A993" s="209"/>
      <c r="B993" s="210"/>
      <c r="C993" s="228" t="str">
        <f>'Liquor Mods'!D1401</f>
        <v/>
      </c>
      <c r="D993" s="179" t="str">
        <f>'Liquor Mods'!E1401</f>
        <v/>
      </c>
      <c r="E993" s="211"/>
      <c r="F993" s="211"/>
      <c r="G993" s="211"/>
    </row>
    <row r="994" ht="16.5" customHeight="1">
      <c r="A994" s="209"/>
      <c r="B994" s="210"/>
      <c r="C994" s="228" t="str">
        <f>'Liquor Mods'!D1402</f>
        <v/>
      </c>
      <c r="D994" s="179" t="str">
        <f>'Liquor Mods'!E1402</f>
        <v/>
      </c>
      <c r="E994" s="211"/>
      <c r="F994" s="211"/>
      <c r="G994" s="211"/>
    </row>
    <row r="995" ht="16.5" customHeight="1">
      <c r="A995" s="209"/>
      <c r="B995" s="210"/>
      <c r="C995" s="228" t="str">
        <f>'Liquor Mods'!D1403</f>
        <v/>
      </c>
      <c r="D995" s="179" t="str">
        <f>'Liquor Mods'!E1403</f>
        <v/>
      </c>
      <c r="E995" s="211"/>
      <c r="F995" s="211"/>
      <c r="G995" s="211"/>
    </row>
    <row r="996" ht="16.5" customHeight="1">
      <c r="A996" s="209"/>
      <c r="B996" s="210"/>
      <c r="C996" s="228" t="str">
        <f>'Liquor Mods'!D1404</f>
        <v/>
      </c>
      <c r="D996" s="179" t="str">
        <f>'Liquor Mods'!E1404</f>
        <v/>
      </c>
      <c r="E996" s="211"/>
      <c r="F996" s="211"/>
      <c r="G996" s="211"/>
    </row>
    <row r="997" ht="16.5" customHeight="1">
      <c r="A997" s="209"/>
      <c r="B997" s="210"/>
      <c r="C997" s="228" t="str">
        <f>'Liquor Mods'!D1405</f>
        <v/>
      </c>
      <c r="D997" s="179" t="str">
        <f>'Liquor Mods'!E1405</f>
        <v/>
      </c>
      <c r="E997" s="211"/>
      <c r="F997" s="211"/>
      <c r="G997" s="211"/>
    </row>
    <row r="998" ht="16.5" customHeight="1">
      <c r="A998" s="209"/>
      <c r="B998" s="210"/>
      <c r="C998" s="228" t="str">
        <f>'Liquor Mods'!D1406</f>
        <v/>
      </c>
      <c r="D998" s="179" t="str">
        <f>'Liquor Mods'!E1406</f>
        <v/>
      </c>
      <c r="E998" s="211"/>
      <c r="F998" s="211"/>
      <c r="G998" s="211"/>
    </row>
    <row r="999" ht="16.5" customHeight="1">
      <c r="A999" s="209"/>
      <c r="B999" s="210"/>
      <c r="C999" s="228" t="str">
        <f>'Liquor Mods'!D1407</f>
        <v/>
      </c>
      <c r="D999" s="179" t="str">
        <f>'Liquor Mods'!E1407</f>
        <v/>
      </c>
      <c r="E999" s="211"/>
      <c r="F999" s="211"/>
      <c r="G999" s="211"/>
    </row>
    <row r="1000" ht="16.5" customHeight="1">
      <c r="A1000" s="209"/>
      <c r="B1000" s="210"/>
      <c r="C1000" s="228" t="str">
        <f>'Liquor Mods'!D1408</f>
        <v/>
      </c>
      <c r="D1000" s="179" t="str">
        <f>'Liquor Mods'!E1408</f>
        <v/>
      </c>
      <c r="E1000" s="211"/>
      <c r="F1000" s="211"/>
      <c r="G1000" s="211"/>
    </row>
    <row r="1001" ht="16.5" customHeight="1">
      <c r="A1001" s="209"/>
      <c r="B1001" s="210"/>
      <c r="C1001" s="228" t="str">
        <f>'Liquor Mods'!D1409</f>
        <v/>
      </c>
      <c r="D1001" s="179" t="str">
        <f>'Liquor Mods'!E1409</f>
        <v/>
      </c>
      <c r="E1001" s="211"/>
      <c r="F1001" s="211"/>
      <c r="G1001" s="211"/>
    </row>
    <row r="1002" ht="16.5" customHeight="1">
      <c r="A1002" s="209"/>
      <c r="B1002" s="210"/>
      <c r="C1002" s="228" t="str">
        <f>'Liquor Mods'!D1410</f>
        <v/>
      </c>
      <c r="D1002" s="179" t="str">
        <f>'Liquor Mods'!E1410</f>
        <v/>
      </c>
      <c r="E1002" s="211"/>
      <c r="F1002" s="211"/>
      <c r="G1002" s="211"/>
    </row>
    <row r="1003" ht="16.5" customHeight="1">
      <c r="A1003" s="209"/>
      <c r="B1003" s="210"/>
      <c r="C1003" s="228" t="str">
        <f>'Liquor Mods'!D1411</f>
        <v/>
      </c>
      <c r="D1003" s="179" t="str">
        <f>'Liquor Mods'!E1411</f>
        <v/>
      </c>
      <c r="E1003" s="211"/>
      <c r="F1003" s="211"/>
      <c r="G1003" s="211"/>
    </row>
    <row r="1004" ht="16.5" customHeight="1">
      <c r="A1004" s="209"/>
      <c r="B1004" s="210"/>
      <c r="C1004" s="228" t="str">
        <f>'Liquor Mods'!D1412</f>
        <v/>
      </c>
      <c r="D1004" s="179" t="str">
        <f>'Liquor Mods'!E1412</f>
        <v/>
      </c>
      <c r="E1004" s="211"/>
      <c r="F1004" s="211"/>
      <c r="G1004" s="211"/>
    </row>
    <row r="1005" ht="16.5" customHeight="1">
      <c r="A1005" s="209"/>
      <c r="B1005" s="210"/>
      <c r="C1005" s="228" t="str">
        <f>'Liquor Mods'!D1413</f>
        <v/>
      </c>
      <c r="D1005" s="179" t="str">
        <f>'Liquor Mods'!E1413</f>
        <v/>
      </c>
      <c r="E1005" s="211"/>
      <c r="F1005" s="211"/>
      <c r="G1005" s="211"/>
    </row>
    <row r="1006" ht="16.5" customHeight="1">
      <c r="A1006" s="209"/>
      <c r="B1006" s="210"/>
      <c r="C1006" s="228" t="str">
        <f>'Liquor Mods'!D1414</f>
        <v/>
      </c>
      <c r="D1006" s="179" t="str">
        <f>'Liquor Mods'!E1414</f>
        <v/>
      </c>
      <c r="E1006" s="211"/>
      <c r="F1006" s="211"/>
      <c r="G1006" s="211"/>
    </row>
    <row r="1007" ht="16.5" customHeight="1">
      <c r="A1007" s="209"/>
      <c r="B1007" s="210"/>
      <c r="C1007" s="228" t="str">
        <f>'Liquor Mods'!D1415</f>
        <v/>
      </c>
      <c r="D1007" s="179" t="str">
        <f>'Liquor Mods'!E1415</f>
        <v/>
      </c>
      <c r="E1007" s="211"/>
      <c r="F1007" s="211"/>
      <c r="G1007" s="211"/>
    </row>
    <row r="1008" ht="16.5" customHeight="1">
      <c r="A1008" s="209"/>
      <c r="B1008" s="210"/>
      <c r="C1008" s="228" t="str">
        <f>'Liquor Mods'!D1416</f>
        <v/>
      </c>
      <c r="D1008" s="179" t="str">
        <f>'Liquor Mods'!E1416</f>
        <v/>
      </c>
      <c r="E1008" s="211"/>
      <c r="F1008" s="211"/>
      <c r="G1008" s="211"/>
    </row>
    <row r="1009" ht="16.5" customHeight="1">
      <c r="A1009" s="209"/>
      <c r="B1009" s="210"/>
      <c r="C1009" s="228" t="str">
        <f>'Liquor Mods'!D1417</f>
        <v/>
      </c>
      <c r="D1009" s="179" t="str">
        <f>'Liquor Mods'!E1417</f>
        <v/>
      </c>
      <c r="E1009" s="211"/>
      <c r="F1009" s="211"/>
      <c r="G1009" s="211"/>
    </row>
    <row r="1010" ht="16.5" customHeight="1">
      <c r="A1010" s="209"/>
      <c r="B1010" s="210"/>
      <c r="C1010" s="228" t="str">
        <f>'Liquor Mods'!D1418</f>
        <v/>
      </c>
      <c r="D1010" s="179" t="str">
        <f>'Liquor Mods'!E1418</f>
        <v/>
      </c>
      <c r="E1010" s="211"/>
      <c r="F1010" s="211"/>
      <c r="G1010" s="211"/>
    </row>
    <row r="1011" ht="16.5" customHeight="1">
      <c r="A1011" s="209"/>
      <c r="B1011" s="210"/>
      <c r="C1011" s="228" t="str">
        <f>'Liquor Mods'!D1419</f>
        <v/>
      </c>
      <c r="D1011" s="179" t="str">
        <f>'Liquor Mods'!E1419</f>
        <v/>
      </c>
      <c r="E1011" s="211"/>
      <c r="F1011" s="211"/>
      <c r="G1011" s="211"/>
    </row>
    <row r="1012" ht="16.5" customHeight="1">
      <c r="A1012" s="209"/>
      <c r="B1012" s="210"/>
      <c r="C1012" s="228" t="str">
        <f>'Liquor Mods'!D1420</f>
        <v/>
      </c>
      <c r="D1012" s="179" t="str">
        <f>'Liquor Mods'!E1420</f>
        <v/>
      </c>
      <c r="E1012" s="211"/>
      <c r="F1012" s="211"/>
      <c r="G1012" s="211"/>
    </row>
    <row r="1013" ht="16.5" customHeight="1">
      <c r="A1013" s="209"/>
      <c r="B1013" s="210"/>
      <c r="C1013" s="228" t="str">
        <f>'Liquor Mods'!D1421</f>
        <v/>
      </c>
      <c r="D1013" s="179" t="str">
        <f>'Liquor Mods'!E1421</f>
        <v/>
      </c>
      <c r="E1013" s="211"/>
      <c r="F1013" s="211"/>
      <c r="G1013" s="211"/>
    </row>
    <row r="1014" ht="16.5" customHeight="1">
      <c r="A1014" s="209"/>
      <c r="B1014" s="210"/>
      <c r="C1014" s="228" t="str">
        <f>'Liquor Mods'!D1422</f>
        <v/>
      </c>
      <c r="D1014" s="179" t="str">
        <f>'Liquor Mods'!E1422</f>
        <v/>
      </c>
      <c r="E1014" s="211"/>
      <c r="F1014" s="211"/>
      <c r="G1014" s="211"/>
    </row>
    <row r="1015" ht="16.5" customHeight="1">
      <c r="A1015" s="209"/>
      <c r="B1015" s="210"/>
      <c r="C1015" s="228" t="str">
        <f>'Liquor Mods'!D1423</f>
        <v/>
      </c>
      <c r="D1015" s="179" t="str">
        <f>'Liquor Mods'!E1423</f>
        <v/>
      </c>
      <c r="E1015" s="211"/>
      <c r="F1015" s="211"/>
      <c r="G1015" s="211"/>
    </row>
    <row r="1016" ht="16.5" customHeight="1">
      <c r="A1016" s="209"/>
      <c r="B1016" s="210"/>
      <c r="C1016" s="228" t="str">
        <f>'Liquor Mods'!D1424</f>
        <v/>
      </c>
      <c r="D1016" s="179" t="str">
        <f>'Liquor Mods'!E1424</f>
        <v/>
      </c>
      <c r="E1016" s="211"/>
      <c r="F1016" s="211"/>
      <c r="G1016" s="211"/>
    </row>
    <row r="1017" ht="16.5" customHeight="1">
      <c r="A1017" s="209"/>
      <c r="B1017" s="210"/>
      <c r="C1017" s="228" t="str">
        <f>'Liquor Mods'!D1425</f>
        <v/>
      </c>
      <c r="D1017" s="179" t="str">
        <f>'Liquor Mods'!E1425</f>
        <v/>
      </c>
      <c r="E1017" s="211"/>
      <c r="F1017" s="211"/>
      <c r="G1017" s="211"/>
    </row>
    <row r="1018" ht="16.5" customHeight="1">
      <c r="A1018" s="209"/>
      <c r="B1018" s="210"/>
      <c r="C1018" s="228" t="str">
        <f>'Liquor Mods'!D1426</f>
        <v/>
      </c>
      <c r="D1018" s="179" t="str">
        <f>'Liquor Mods'!E1426</f>
        <v/>
      </c>
      <c r="E1018" s="211"/>
      <c r="F1018" s="211"/>
      <c r="G1018" s="211"/>
    </row>
    <row r="1019" ht="16.5" customHeight="1">
      <c r="A1019" s="209"/>
      <c r="B1019" s="210"/>
      <c r="C1019" s="228" t="str">
        <f>'Liquor Mods'!D1427</f>
        <v/>
      </c>
      <c r="D1019" s="179" t="str">
        <f>'Liquor Mods'!E1427</f>
        <v/>
      </c>
      <c r="E1019" s="211"/>
      <c r="F1019" s="211"/>
      <c r="G1019" s="211"/>
    </row>
    <row r="1020" ht="16.5" customHeight="1">
      <c r="A1020" s="209"/>
      <c r="B1020" s="210"/>
      <c r="C1020" s="228" t="str">
        <f>'Liquor Mods'!D1428</f>
        <v/>
      </c>
      <c r="D1020" s="179" t="str">
        <f>'Liquor Mods'!E1428</f>
        <v/>
      </c>
      <c r="E1020" s="211"/>
      <c r="F1020" s="211"/>
      <c r="G1020" s="211"/>
    </row>
    <row r="1021" ht="16.5" customHeight="1">
      <c r="A1021" s="209"/>
      <c r="B1021" s="210"/>
      <c r="C1021" s="228" t="str">
        <f>'Liquor Mods'!D1429</f>
        <v/>
      </c>
      <c r="D1021" s="179" t="str">
        <f>'Liquor Mods'!E1429</f>
        <v/>
      </c>
      <c r="E1021" s="211"/>
      <c r="F1021" s="211"/>
      <c r="G1021" s="211"/>
    </row>
    <row r="1022" ht="16.5" customHeight="1">
      <c r="A1022" s="209"/>
      <c r="B1022" s="210"/>
      <c r="C1022" s="228" t="str">
        <f>'Liquor Mods'!D1430</f>
        <v/>
      </c>
      <c r="D1022" s="179" t="str">
        <f>'Liquor Mods'!E1430</f>
        <v/>
      </c>
      <c r="E1022" s="211"/>
      <c r="F1022" s="211"/>
      <c r="G1022" s="211"/>
    </row>
    <row r="1023" ht="16.5" customHeight="1">
      <c r="A1023" s="209"/>
      <c r="B1023" s="210"/>
      <c r="C1023" s="228" t="str">
        <f>'Liquor Mods'!D1431</f>
        <v/>
      </c>
      <c r="D1023" s="179" t="str">
        <f>'Liquor Mods'!E1431</f>
        <v/>
      </c>
      <c r="E1023" s="211"/>
      <c r="F1023" s="211"/>
      <c r="G1023" s="211"/>
    </row>
    <row r="1024" ht="16.5" customHeight="1">
      <c r="A1024" s="209"/>
      <c r="B1024" s="210"/>
      <c r="C1024" s="228" t="str">
        <f>'Liquor Mods'!D1432</f>
        <v/>
      </c>
      <c r="D1024" s="179" t="str">
        <f>'Liquor Mods'!E1432</f>
        <v/>
      </c>
      <c r="E1024" s="211"/>
      <c r="F1024" s="211"/>
      <c r="G1024" s="211"/>
    </row>
    <row r="1025" ht="16.5" customHeight="1">
      <c r="A1025" s="209"/>
      <c r="B1025" s="210"/>
      <c r="C1025" s="228" t="str">
        <f>'Liquor Mods'!D1433</f>
        <v/>
      </c>
      <c r="D1025" s="179" t="str">
        <f>'Liquor Mods'!E1433</f>
        <v/>
      </c>
      <c r="E1025" s="211"/>
      <c r="F1025" s="211"/>
      <c r="G1025" s="211"/>
    </row>
    <row r="1026" ht="16.5" customHeight="1">
      <c r="A1026" s="209"/>
      <c r="B1026" s="210"/>
      <c r="C1026" s="228" t="str">
        <f>'Liquor Mods'!D1434</f>
        <v/>
      </c>
      <c r="D1026" s="179" t="str">
        <f>'Liquor Mods'!E1434</f>
        <v/>
      </c>
      <c r="E1026" s="211"/>
      <c r="F1026" s="211"/>
      <c r="G1026" s="211"/>
    </row>
    <row r="1027" ht="16.5" customHeight="1">
      <c r="A1027" s="209"/>
      <c r="B1027" s="210"/>
      <c r="C1027" s="228"/>
      <c r="D1027" s="179"/>
      <c r="E1027" s="211"/>
      <c r="F1027" s="211"/>
      <c r="G1027" s="211"/>
    </row>
    <row r="1028" ht="16.5" customHeight="1">
      <c r="A1028" s="214"/>
      <c r="B1028" s="215"/>
      <c r="C1028" s="228"/>
      <c r="D1028" s="179"/>
      <c r="E1028" s="216"/>
      <c r="F1028" s="216"/>
      <c r="G1028" s="216"/>
    </row>
    <row r="1029" ht="16.5" customHeight="1">
      <c r="A1029" s="217" t="s">
        <v>58</v>
      </c>
      <c r="B1029" s="218"/>
      <c r="C1029" s="219" t="s">
        <v>59</v>
      </c>
      <c r="D1029" s="227" t="s">
        <v>185</v>
      </c>
      <c r="E1029" s="224" t="s">
        <v>61</v>
      </c>
      <c r="F1029" s="225" t="s">
        <v>186</v>
      </c>
      <c r="G1029" s="225" t="s">
        <v>187</v>
      </c>
    </row>
    <row r="1030" ht="16.5" customHeight="1">
      <c r="A1030" s="208"/>
      <c r="B1030" s="187" t="str">
        <f>'Liquor Mods'!A1537</f>
        <v/>
      </c>
      <c r="C1030" s="188" t="str">
        <f>'Liquor Mods'!A1538</f>
        <v/>
      </c>
      <c r="D1030" s="179" t="str">
        <f>'Liquor Mods'!B1538</f>
        <v/>
      </c>
      <c r="E1030" s="169" t="s">
        <v>83</v>
      </c>
      <c r="F1030" s="208"/>
      <c r="G1030" s="208"/>
    </row>
    <row r="1031" ht="16.5" customHeight="1">
      <c r="A1031" s="209"/>
      <c r="B1031" s="210"/>
      <c r="C1031" s="188" t="str">
        <f>'Liquor Mods'!A1539</f>
        <v/>
      </c>
      <c r="D1031" s="179" t="str">
        <f>'Liquor Mods'!B1539</f>
        <v/>
      </c>
      <c r="E1031" s="211"/>
      <c r="F1031" s="211"/>
      <c r="G1031" s="211"/>
    </row>
    <row r="1032" ht="16.5" customHeight="1">
      <c r="A1032" s="209"/>
      <c r="B1032" s="210"/>
      <c r="C1032" s="188" t="str">
        <f>'Liquor Mods'!A1540</f>
        <v/>
      </c>
      <c r="D1032" s="179" t="str">
        <f>'Liquor Mods'!B1540</f>
        <v/>
      </c>
      <c r="E1032" s="211"/>
      <c r="F1032" s="211"/>
      <c r="G1032" s="211"/>
    </row>
    <row r="1033" ht="16.5" customHeight="1">
      <c r="A1033" s="209"/>
      <c r="B1033" s="210"/>
      <c r="C1033" s="188" t="str">
        <f>'Liquor Mods'!A1541</f>
        <v/>
      </c>
      <c r="D1033" s="179" t="str">
        <f>'Liquor Mods'!B1541</f>
        <v/>
      </c>
      <c r="E1033" s="211"/>
      <c r="F1033" s="211"/>
      <c r="G1033" s="211"/>
    </row>
    <row r="1034" ht="16.5" customHeight="1">
      <c r="A1034" s="209"/>
      <c r="B1034" s="210"/>
      <c r="C1034" s="188" t="str">
        <f>'Liquor Mods'!A1542</f>
        <v/>
      </c>
      <c r="D1034" s="179" t="str">
        <f>'Liquor Mods'!B1542</f>
        <v/>
      </c>
      <c r="E1034" s="211"/>
      <c r="F1034" s="211"/>
      <c r="G1034" s="211"/>
    </row>
    <row r="1035" ht="16.5" customHeight="1">
      <c r="A1035" s="209"/>
      <c r="B1035" s="210"/>
      <c r="C1035" s="188" t="str">
        <f>'Liquor Mods'!A1543</f>
        <v/>
      </c>
      <c r="D1035" s="179" t="str">
        <f>'Liquor Mods'!B1543</f>
        <v/>
      </c>
      <c r="E1035" s="211"/>
      <c r="F1035" s="211"/>
      <c r="G1035" s="211"/>
    </row>
    <row r="1036" ht="16.5" customHeight="1">
      <c r="A1036" s="209"/>
      <c r="B1036" s="210"/>
      <c r="C1036" s="228" t="str">
        <f>'Liquor Mods'!A1544</f>
        <v/>
      </c>
      <c r="D1036" s="179" t="str">
        <f>'Liquor Mods'!B1544</f>
        <v/>
      </c>
      <c r="E1036" s="211"/>
      <c r="F1036" s="211"/>
      <c r="G1036" s="211"/>
    </row>
    <row r="1037" ht="16.5" customHeight="1">
      <c r="A1037" s="209"/>
      <c r="B1037" s="210"/>
      <c r="C1037" s="228" t="str">
        <f>'Liquor Mods'!A1545</f>
        <v/>
      </c>
      <c r="D1037" s="179" t="str">
        <f>'Liquor Mods'!B1545</f>
        <v/>
      </c>
      <c r="E1037" s="211"/>
      <c r="F1037" s="211"/>
      <c r="G1037" s="211"/>
    </row>
    <row r="1038" ht="16.5" customHeight="1">
      <c r="A1038" s="209"/>
      <c r="B1038" s="210"/>
      <c r="C1038" s="228" t="str">
        <f>'Liquor Mods'!A1546</f>
        <v/>
      </c>
      <c r="D1038" s="179" t="str">
        <f>'Liquor Mods'!B1546</f>
        <v/>
      </c>
      <c r="E1038" s="211"/>
      <c r="F1038" s="211"/>
      <c r="G1038" s="211"/>
    </row>
    <row r="1039" ht="16.5" customHeight="1">
      <c r="A1039" s="209"/>
      <c r="B1039" s="210"/>
      <c r="C1039" s="228" t="str">
        <f>'Liquor Mods'!A1547</f>
        <v/>
      </c>
      <c r="D1039" s="179" t="str">
        <f>'Liquor Mods'!B1547</f>
        <v/>
      </c>
      <c r="E1039" s="211"/>
      <c r="F1039" s="211"/>
      <c r="G1039" s="211"/>
    </row>
    <row r="1040" ht="16.5" customHeight="1">
      <c r="A1040" s="209"/>
      <c r="B1040" s="210"/>
      <c r="C1040" s="228" t="str">
        <f>'Liquor Mods'!A1548</f>
        <v/>
      </c>
      <c r="D1040" s="179" t="str">
        <f>'Liquor Mods'!B1548</f>
        <v/>
      </c>
      <c r="E1040" s="211"/>
      <c r="F1040" s="211"/>
      <c r="G1040" s="211"/>
    </row>
    <row r="1041" ht="16.5" customHeight="1">
      <c r="A1041" s="209"/>
      <c r="B1041" s="210"/>
      <c r="C1041" s="228" t="str">
        <f>'Liquor Mods'!A1549</f>
        <v/>
      </c>
      <c r="D1041" s="179" t="str">
        <f>'Liquor Mods'!B1549</f>
        <v/>
      </c>
      <c r="E1041" s="211"/>
      <c r="F1041" s="211"/>
      <c r="G1041" s="211"/>
    </row>
    <row r="1042" ht="16.5" customHeight="1">
      <c r="A1042" s="209"/>
      <c r="B1042" s="210"/>
      <c r="C1042" s="228" t="str">
        <f>'Liquor Mods'!A1550</f>
        <v/>
      </c>
      <c r="D1042" s="179" t="str">
        <f>'Liquor Mods'!B1550</f>
        <v/>
      </c>
      <c r="E1042" s="211"/>
      <c r="F1042" s="211"/>
      <c r="G1042" s="211"/>
    </row>
    <row r="1043" ht="16.5" customHeight="1">
      <c r="A1043" s="209"/>
      <c r="B1043" s="210"/>
      <c r="C1043" s="228" t="str">
        <f>'Liquor Mods'!A1551</f>
        <v/>
      </c>
      <c r="D1043" s="179" t="str">
        <f>'Liquor Mods'!B1551</f>
        <v/>
      </c>
      <c r="E1043" s="211"/>
      <c r="F1043" s="211"/>
      <c r="G1043" s="211"/>
    </row>
    <row r="1044" ht="16.5" customHeight="1">
      <c r="A1044" s="209"/>
      <c r="B1044" s="210"/>
      <c r="C1044" s="228" t="str">
        <f>'Liquor Mods'!A1552</f>
        <v/>
      </c>
      <c r="D1044" s="179" t="str">
        <f>'Liquor Mods'!B1552</f>
        <v/>
      </c>
      <c r="E1044" s="211"/>
      <c r="F1044" s="211"/>
      <c r="G1044" s="211"/>
    </row>
    <row r="1045" ht="16.5" customHeight="1">
      <c r="A1045" s="209"/>
      <c r="B1045" s="210"/>
      <c r="C1045" s="228" t="str">
        <f>'Liquor Mods'!A1553</f>
        <v/>
      </c>
      <c r="D1045" s="179" t="str">
        <f>'Liquor Mods'!B1553</f>
        <v/>
      </c>
      <c r="E1045" s="211"/>
      <c r="F1045" s="211"/>
      <c r="G1045" s="211"/>
    </row>
    <row r="1046" ht="16.5" customHeight="1">
      <c r="A1046" s="209"/>
      <c r="B1046" s="210"/>
      <c r="C1046" s="228" t="str">
        <f>'Liquor Mods'!A1554</f>
        <v/>
      </c>
      <c r="D1046" s="179" t="str">
        <f>'Liquor Mods'!B1554</f>
        <v/>
      </c>
      <c r="E1046" s="211"/>
      <c r="F1046" s="211"/>
      <c r="G1046" s="211"/>
    </row>
    <row r="1047" ht="16.5" customHeight="1">
      <c r="A1047" s="209"/>
      <c r="B1047" s="210"/>
      <c r="C1047" s="228" t="str">
        <f>'Liquor Mods'!A1555</f>
        <v/>
      </c>
      <c r="D1047" s="179" t="str">
        <f>'Liquor Mods'!B1555</f>
        <v/>
      </c>
      <c r="E1047" s="211"/>
      <c r="F1047" s="211"/>
      <c r="G1047" s="211"/>
    </row>
    <row r="1048" ht="16.5" customHeight="1">
      <c r="A1048" s="209"/>
      <c r="B1048" s="210"/>
      <c r="C1048" s="228" t="str">
        <f>'Liquor Mods'!A1556</f>
        <v/>
      </c>
      <c r="D1048" s="179" t="str">
        <f>'Liquor Mods'!B1556</f>
        <v/>
      </c>
      <c r="E1048" s="211"/>
      <c r="F1048" s="211"/>
      <c r="G1048" s="211"/>
    </row>
    <row r="1049" ht="16.5" customHeight="1">
      <c r="A1049" s="209"/>
      <c r="B1049" s="210"/>
      <c r="C1049" s="228" t="str">
        <f>'Liquor Mods'!A1557</f>
        <v/>
      </c>
      <c r="D1049" s="179" t="str">
        <f>'Liquor Mods'!B1557</f>
        <v/>
      </c>
      <c r="E1049" s="211"/>
      <c r="F1049" s="211"/>
      <c r="G1049" s="211"/>
    </row>
    <row r="1050" ht="16.5" customHeight="1">
      <c r="A1050" s="209"/>
      <c r="B1050" s="210"/>
      <c r="C1050" s="228" t="str">
        <f>'Liquor Mods'!A1558</f>
        <v/>
      </c>
      <c r="D1050" s="179" t="str">
        <f>'Liquor Mods'!B1558</f>
        <v/>
      </c>
      <c r="E1050" s="211"/>
      <c r="F1050" s="211"/>
      <c r="G1050" s="211"/>
    </row>
    <row r="1051" ht="16.5" customHeight="1">
      <c r="A1051" s="209"/>
      <c r="B1051" s="210"/>
      <c r="C1051" s="228" t="str">
        <f>'Liquor Mods'!A1559</f>
        <v/>
      </c>
      <c r="D1051" s="179" t="str">
        <f>'Liquor Mods'!B1559</f>
        <v/>
      </c>
      <c r="E1051" s="211"/>
      <c r="F1051" s="211"/>
      <c r="G1051" s="211"/>
    </row>
    <row r="1052" ht="16.5" customHeight="1">
      <c r="A1052" s="209"/>
      <c r="B1052" s="210"/>
      <c r="C1052" s="228" t="str">
        <f>'Liquor Mods'!A1560</f>
        <v/>
      </c>
      <c r="D1052" s="179" t="str">
        <f>'Liquor Mods'!B1560</f>
        <v/>
      </c>
      <c r="E1052" s="211"/>
      <c r="F1052" s="211"/>
      <c r="G1052" s="211"/>
    </row>
    <row r="1053" ht="16.5" customHeight="1">
      <c r="A1053" s="209"/>
      <c r="B1053" s="210"/>
      <c r="C1053" s="228" t="str">
        <f>'Liquor Mods'!A1561</f>
        <v/>
      </c>
      <c r="D1053" s="179" t="str">
        <f>'Liquor Mods'!B1561</f>
        <v/>
      </c>
      <c r="E1053" s="211"/>
      <c r="F1053" s="211"/>
      <c r="G1053" s="211"/>
    </row>
    <row r="1054" ht="16.5" customHeight="1">
      <c r="A1054" s="209"/>
      <c r="B1054" s="210"/>
      <c r="C1054" s="228" t="str">
        <f>'Liquor Mods'!A1562</f>
        <v/>
      </c>
      <c r="D1054" s="179" t="str">
        <f>'Liquor Mods'!B1562</f>
        <v/>
      </c>
      <c r="E1054" s="211"/>
      <c r="F1054" s="211"/>
      <c r="G1054" s="211"/>
    </row>
    <row r="1055" ht="16.5" customHeight="1">
      <c r="A1055" s="209"/>
      <c r="B1055" s="210"/>
      <c r="C1055" s="228" t="str">
        <f>'Liquor Mods'!A1563</f>
        <v/>
      </c>
      <c r="D1055" s="179" t="str">
        <f>'Liquor Mods'!B1563</f>
        <v/>
      </c>
      <c r="E1055" s="211"/>
      <c r="F1055" s="211"/>
      <c r="G1055" s="211"/>
    </row>
    <row r="1056" ht="16.5" customHeight="1">
      <c r="A1056" s="209"/>
      <c r="B1056" s="210"/>
      <c r="C1056" s="228" t="str">
        <f>'Liquor Mods'!A1564</f>
        <v/>
      </c>
      <c r="D1056" s="179" t="str">
        <f>'Liquor Mods'!B1564</f>
        <v/>
      </c>
      <c r="E1056" s="211"/>
      <c r="F1056" s="211"/>
      <c r="G1056" s="211"/>
    </row>
    <row r="1057" ht="16.5" customHeight="1">
      <c r="A1057" s="209"/>
      <c r="B1057" s="210"/>
      <c r="C1057" s="228" t="str">
        <f>'Liquor Mods'!A1565</f>
        <v/>
      </c>
      <c r="D1057" s="179" t="str">
        <f>'Liquor Mods'!B1565</f>
        <v/>
      </c>
      <c r="E1057" s="211"/>
      <c r="F1057" s="211"/>
      <c r="G1057" s="211"/>
    </row>
    <row r="1058" ht="16.5" customHeight="1">
      <c r="A1058" s="209"/>
      <c r="B1058" s="210"/>
      <c r="C1058" s="228" t="str">
        <f>'Liquor Mods'!A1566</f>
        <v/>
      </c>
      <c r="D1058" s="179" t="str">
        <f>'Liquor Mods'!B1566</f>
        <v/>
      </c>
      <c r="E1058" s="211"/>
      <c r="F1058" s="211"/>
      <c r="G1058" s="211"/>
    </row>
    <row r="1059" ht="16.5" customHeight="1">
      <c r="A1059" s="209"/>
      <c r="B1059" s="210"/>
      <c r="C1059" s="228" t="str">
        <f>'Liquor Mods'!A1567</f>
        <v/>
      </c>
      <c r="D1059" s="179" t="str">
        <f>'Liquor Mods'!B1567</f>
        <v/>
      </c>
      <c r="E1059" s="211"/>
      <c r="F1059" s="211"/>
      <c r="G1059" s="211"/>
    </row>
    <row r="1060" ht="16.5" customHeight="1">
      <c r="A1060" s="209"/>
      <c r="B1060" s="210"/>
      <c r="C1060" s="228" t="str">
        <f>'Liquor Mods'!A1568</f>
        <v/>
      </c>
      <c r="D1060" s="179" t="str">
        <f>'Liquor Mods'!B1568</f>
        <v/>
      </c>
      <c r="E1060" s="211"/>
      <c r="F1060" s="211"/>
      <c r="G1060" s="211"/>
    </row>
    <row r="1061" ht="16.5" customHeight="1">
      <c r="A1061" s="209"/>
      <c r="B1061" s="210"/>
      <c r="C1061" s="228" t="str">
        <f>'Liquor Mods'!A1569</f>
        <v/>
      </c>
      <c r="D1061" s="179" t="str">
        <f>'Liquor Mods'!B1569</f>
        <v/>
      </c>
      <c r="E1061" s="211"/>
      <c r="F1061" s="211"/>
      <c r="G1061" s="211"/>
    </row>
    <row r="1062" ht="16.5" customHeight="1">
      <c r="A1062" s="209"/>
      <c r="B1062" s="210"/>
      <c r="C1062" s="228" t="str">
        <f>'Liquor Mods'!A1570</f>
        <v/>
      </c>
      <c r="D1062" s="179" t="str">
        <f>'Liquor Mods'!B1570</f>
        <v/>
      </c>
      <c r="E1062" s="211"/>
      <c r="F1062" s="211"/>
      <c r="G1062" s="211"/>
    </row>
    <row r="1063" ht="16.5" customHeight="1">
      <c r="A1063" s="209"/>
      <c r="B1063" s="210"/>
      <c r="C1063" s="228" t="str">
        <f>'Liquor Mods'!A1571</f>
        <v/>
      </c>
      <c r="D1063" s="179" t="str">
        <f>'Liquor Mods'!B1571</f>
        <v/>
      </c>
      <c r="E1063" s="211"/>
      <c r="F1063" s="211"/>
      <c r="G1063" s="211"/>
    </row>
    <row r="1064" ht="16.5" customHeight="1">
      <c r="A1064" s="209"/>
      <c r="B1064" s="210"/>
      <c r="C1064" s="228" t="str">
        <f>'Liquor Mods'!A1572</f>
        <v/>
      </c>
      <c r="D1064" s="179" t="str">
        <f>'Liquor Mods'!B1572</f>
        <v/>
      </c>
      <c r="E1064" s="211"/>
      <c r="F1064" s="211"/>
      <c r="G1064" s="211"/>
    </row>
    <row r="1065" ht="16.5" customHeight="1">
      <c r="A1065" s="209"/>
      <c r="B1065" s="210"/>
      <c r="C1065" s="228" t="str">
        <f>'Liquor Mods'!A1573</f>
        <v/>
      </c>
      <c r="D1065" s="179" t="str">
        <f>'Liquor Mods'!B1573</f>
        <v/>
      </c>
      <c r="E1065" s="211"/>
      <c r="F1065" s="211"/>
      <c r="G1065" s="211"/>
    </row>
    <row r="1066" ht="16.5" customHeight="1">
      <c r="A1066" s="209"/>
      <c r="B1066" s="210"/>
      <c r="C1066" s="228" t="str">
        <f>'Liquor Mods'!A1574</f>
        <v/>
      </c>
      <c r="D1066" s="179" t="str">
        <f>'Liquor Mods'!B1574</f>
        <v/>
      </c>
      <c r="E1066" s="211"/>
      <c r="F1066" s="211"/>
      <c r="G1066" s="211"/>
    </row>
    <row r="1067" ht="16.5" customHeight="1">
      <c r="A1067" s="209"/>
      <c r="B1067" s="210"/>
      <c r="C1067" s="228" t="str">
        <f>'Liquor Mods'!A1575</f>
        <v/>
      </c>
      <c r="D1067" s="179" t="str">
        <f>'Liquor Mods'!B1575</f>
        <v/>
      </c>
      <c r="E1067" s="211"/>
      <c r="F1067" s="211"/>
      <c r="G1067" s="211"/>
    </row>
    <row r="1068" ht="16.5" customHeight="1">
      <c r="A1068" s="209"/>
      <c r="B1068" s="210"/>
      <c r="C1068" s="228" t="str">
        <f>'Liquor Mods'!A1576</f>
        <v/>
      </c>
      <c r="D1068" s="179" t="str">
        <f>'Liquor Mods'!B1576</f>
        <v/>
      </c>
      <c r="E1068" s="211"/>
      <c r="F1068" s="211"/>
      <c r="G1068" s="211"/>
    </row>
    <row r="1069" ht="16.5" customHeight="1">
      <c r="A1069" s="209"/>
      <c r="B1069" s="210"/>
      <c r="C1069" s="228" t="str">
        <f>'Liquor Mods'!A1577</f>
        <v/>
      </c>
      <c r="D1069" s="179" t="str">
        <f>'Liquor Mods'!B1577</f>
        <v/>
      </c>
      <c r="E1069" s="211"/>
      <c r="F1069" s="211"/>
      <c r="G1069" s="211"/>
    </row>
    <row r="1070" ht="16.5" customHeight="1">
      <c r="A1070" s="209"/>
      <c r="B1070" s="210"/>
      <c r="C1070" s="228" t="str">
        <f>'Liquor Mods'!A1578</f>
        <v/>
      </c>
      <c r="D1070" s="179" t="str">
        <f>'Liquor Mods'!B1578</f>
        <v/>
      </c>
      <c r="E1070" s="211"/>
      <c r="F1070" s="211"/>
      <c r="G1070" s="211"/>
    </row>
    <row r="1071" ht="16.5" customHeight="1">
      <c r="A1071" s="209"/>
      <c r="B1071" s="210"/>
      <c r="C1071" s="228" t="str">
        <f>'Liquor Mods'!A1579</f>
        <v/>
      </c>
      <c r="D1071" s="179" t="str">
        <f>'Liquor Mods'!B1579</f>
        <v/>
      </c>
      <c r="E1071" s="211"/>
      <c r="F1071" s="211"/>
      <c r="G1071" s="211"/>
    </row>
    <row r="1072" ht="16.5" customHeight="1">
      <c r="A1072" s="209"/>
      <c r="B1072" s="210"/>
      <c r="C1072" s="228" t="str">
        <f>'Liquor Mods'!A1580</f>
        <v/>
      </c>
      <c r="D1072" s="179" t="str">
        <f>'Liquor Mods'!B1580</f>
        <v/>
      </c>
      <c r="E1072" s="211"/>
      <c r="F1072" s="211"/>
      <c r="G1072" s="211"/>
    </row>
    <row r="1073" ht="16.5" customHeight="1">
      <c r="A1073" s="209"/>
      <c r="B1073" s="210"/>
      <c r="C1073" s="228" t="str">
        <f>'Liquor Mods'!A1581</f>
        <v/>
      </c>
      <c r="D1073" s="179" t="str">
        <f>'Liquor Mods'!B1581</f>
        <v/>
      </c>
      <c r="E1073" s="211"/>
      <c r="F1073" s="211"/>
      <c r="G1073" s="211"/>
    </row>
    <row r="1074" ht="16.5" customHeight="1">
      <c r="A1074" s="209"/>
      <c r="B1074" s="210"/>
      <c r="C1074" s="228" t="str">
        <f>'Liquor Mods'!A1582</f>
        <v/>
      </c>
      <c r="D1074" s="179" t="str">
        <f>'Liquor Mods'!B1582</f>
        <v/>
      </c>
      <c r="E1074" s="211"/>
      <c r="F1074" s="211"/>
      <c r="G1074" s="211"/>
    </row>
    <row r="1075" ht="16.5" customHeight="1">
      <c r="A1075" s="209"/>
      <c r="B1075" s="210"/>
      <c r="C1075" s="228" t="str">
        <f>'Liquor Mods'!A1583</f>
        <v/>
      </c>
      <c r="D1075" s="179" t="str">
        <f>'Liquor Mods'!B1583</f>
        <v/>
      </c>
      <c r="E1075" s="211"/>
      <c r="F1075" s="211"/>
      <c r="G1075" s="211"/>
    </row>
    <row r="1076" ht="16.5" customHeight="1">
      <c r="A1076" s="209"/>
      <c r="B1076" s="210"/>
      <c r="C1076" s="228" t="str">
        <f>'Liquor Mods'!A1584</f>
        <v/>
      </c>
      <c r="D1076" s="179" t="str">
        <f>'Liquor Mods'!B1584</f>
        <v/>
      </c>
      <c r="E1076" s="211"/>
      <c r="F1076" s="211"/>
      <c r="G1076" s="211"/>
    </row>
    <row r="1077" ht="16.5" customHeight="1">
      <c r="A1077" s="209"/>
      <c r="B1077" s="210"/>
      <c r="C1077" s="228" t="str">
        <f>'Liquor Mods'!A1585</f>
        <v/>
      </c>
      <c r="D1077" s="179" t="str">
        <f>'Liquor Mods'!B1585</f>
        <v/>
      </c>
      <c r="E1077" s="211"/>
      <c r="F1077" s="211"/>
      <c r="G1077" s="211"/>
    </row>
    <row r="1078" ht="16.5" customHeight="1">
      <c r="A1078" s="209"/>
      <c r="B1078" s="210"/>
      <c r="C1078" s="228" t="str">
        <f>'Liquor Mods'!A1586</f>
        <v/>
      </c>
      <c r="D1078" s="179" t="str">
        <f>'Liquor Mods'!B1586</f>
        <v/>
      </c>
      <c r="E1078" s="211"/>
      <c r="F1078" s="211"/>
      <c r="G1078" s="211"/>
    </row>
    <row r="1079" ht="16.5" customHeight="1">
      <c r="A1079" s="209"/>
      <c r="B1079" s="210"/>
      <c r="C1079" s="228" t="str">
        <f>'Liquor Mods'!A1587</f>
        <v/>
      </c>
      <c r="D1079" s="179" t="str">
        <f>'Liquor Mods'!B1587</f>
        <v/>
      </c>
      <c r="E1079" s="211"/>
      <c r="F1079" s="211"/>
      <c r="G1079" s="211"/>
    </row>
    <row r="1080" ht="16.5" customHeight="1">
      <c r="A1080" s="209"/>
      <c r="B1080" s="210"/>
      <c r="C1080" s="228" t="str">
        <f>'Liquor Mods'!A1588</f>
        <v/>
      </c>
      <c r="D1080" s="179" t="str">
        <f>'Liquor Mods'!B1588</f>
        <v/>
      </c>
      <c r="E1080" s="211"/>
      <c r="F1080" s="211"/>
      <c r="G1080" s="211"/>
    </row>
    <row r="1081" ht="16.5" customHeight="1">
      <c r="A1081" s="209"/>
      <c r="B1081" s="210"/>
      <c r="C1081" s="228" t="str">
        <f>'Liquor Mods'!A1589</f>
        <v/>
      </c>
      <c r="D1081" s="179" t="str">
        <f>'Liquor Mods'!B1589</f>
        <v/>
      </c>
      <c r="E1081" s="211"/>
      <c r="F1081" s="211"/>
      <c r="G1081" s="211"/>
    </row>
    <row r="1082" ht="16.5" customHeight="1">
      <c r="A1082" s="209"/>
      <c r="B1082" s="210"/>
      <c r="C1082" s="228" t="str">
        <f>'Liquor Mods'!A1590</f>
        <v/>
      </c>
      <c r="D1082" s="179" t="str">
        <f>'Liquor Mods'!B1590</f>
        <v/>
      </c>
      <c r="E1082" s="211"/>
      <c r="F1082" s="211"/>
      <c r="G1082" s="211"/>
    </row>
    <row r="1083" ht="16.5" customHeight="1">
      <c r="A1083" s="209"/>
      <c r="B1083" s="210"/>
      <c r="C1083" s="228" t="str">
        <f>'Liquor Mods'!A1591</f>
        <v/>
      </c>
      <c r="D1083" s="179" t="str">
        <f>'Liquor Mods'!B1591</f>
        <v/>
      </c>
      <c r="E1083" s="211"/>
      <c r="F1083" s="211"/>
      <c r="G1083" s="211"/>
    </row>
    <row r="1084" ht="16.5" customHeight="1">
      <c r="A1084" s="209"/>
      <c r="B1084" s="210"/>
      <c r="C1084" s="228" t="str">
        <f>'Liquor Mods'!A1592</f>
        <v/>
      </c>
      <c r="D1084" s="179" t="str">
        <f>'Liquor Mods'!B1592</f>
        <v/>
      </c>
      <c r="E1084" s="211"/>
      <c r="F1084" s="211"/>
      <c r="G1084" s="211"/>
    </row>
    <row r="1085" ht="16.5" customHeight="1">
      <c r="A1085" s="209"/>
      <c r="B1085" s="210"/>
      <c r="C1085" s="228" t="str">
        <f>'Liquor Mods'!A1593</f>
        <v/>
      </c>
      <c r="D1085" s="179" t="str">
        <f>'Liquor Mods'!B1593</f>
        <v/>
      </c>
      <c r="E1085" s="211"/>
      <c r="F1085" s="211"/>
      <c r="G1085" s="211"/>
    </row>
    <row r="1086" ht="16.5" customHeight="1">
      <c r="A1086" s="209"/>
      <c r="B1086" s="210"/>
      <c r="C1086" s="228" t="str">
        <f>'Liquor Mods'!A1594</f>
        <v/>
      </c>
      <c r="D1086" s="179" t="str">
        <f>'Liquor Mods'!B1594</f>
        <v/>
      </c>
      <c r="E1086" s="211"/>
      <c r="F1086" s="211"/>
      <c r="G1086" s="211"/>
    </row>
    <row r="1087" ht="16.5" customHeight="1">
      <c r="A1087" s="209"/>
      <c r="B1087" s="210"/>
      <c r="C1087" s="228" t="str">
        <f>'Liquor Mods'!A1595</f>
        <v/>
      </c>
      <c r="D1087" s="179" t="str">
        <f>'Liquor Mods'!B1595</f>
        <v/>
      </c>
      <c r="E1087" s="211"/>
      <c r="F1087" s="211"/>
      <c r="G1087" s="211"/>
    </row>
    <row r="1088" ht="16.5" customHeight="1">
      <c r="A1088" s="209"/>
      <c r="B1088" s="210"/>
      <c r="C1088" s="228" t="str">
        <f>'Liquor Mods'!A1596</f>
        <v/>
      </c>
      <c r="D1088" s="179" t="str">
        <f>'Liquor Mods'!B1596</f>
        <v/>
      </c>
      <c r="E1088" s="211"/>
      <c r="F1088" s="211"/>
      <c r="G1088" s="211"/>
    </row>
    <row r="1089" ht="16.5" customHeight="1">
      <c r="A1089" s="209"/>
      <c r="B1089" s="210"/>
      <c r="C1089" s="228" t="str">
        <f>'Liquor Mods'!A1597</f>
        <v/>
      </c>
      <c r="D1089" s="179" t="str">
        <f>'Liquor Mods'!B1597</f>
        <v/>
      </c>
      <c r="E1089" s="211"/>
      <c r="F1089" s="211"/>
      <c r="G1089" s="211"/>
    </row>
    <row r="1090" ht="16.5" customHeight="1">
      <c r="A1090" s="209"/>
      <c r="B1090" s="210"/>
      <c r="C1090" s="228" t="str">
        <f>'Liquor Mods'!A1598</f>
        <v/>
      </c>
      <c r="D1090" s="179" t="str">
        <f>'Liquor Mods'!B1598</f>
        <v/>
      </c>
      <c r="E1090" s="211"/>
      <c r="F1090" s="211"/>
      <c r="G1090" s="211"/>
    </row>
    <row r="1091" ht="16.5" customHeight="1">
      <c r="A1091" s="209"/>
      <c r="B1091" s="210"/>
      <c r="C1091" s="228" t="str">
        <f>'Liquor Mods'!A1599</f>
        <v/>
      </c>
      <c r="D1091" s="179" t="str">
        <f>'Liquor Mods'!B1599</f>
        <v/>
      </c>
      <c r="E1091" s="211"/>
      <c r="F1091" s="211"/>
      <c r="G1091" s="211"/>
    </row>
    <row r="1092" ht="16.5" customHeight="1">
      <c r="A1092" s="209"/>
      <c r="B1092" s="210"/>
      <c r="C1092" s="228" t="str">
        <f>'Liquor Mods'!A1600</f>
        <v/>
      </c>
      <c r="D1092" s="179" t="str">
        <f>'Liquor Mods'!B1600</f>
        <v/>
      </c>
      <c r="E1092" s="211"/>
      <c r="F1092" s="211"/>
      <c r="G1092" s="211"/>
    </row>
    <row r="1093" ht="16.5" customHeight="1">
      <c r="A1093" s="209"/>
      <c r="B1093" s="210"/>
      <c r="C1093" s="228" t="str">
        <f>'Liquor Mods'!A1601</f>
        <v/>
      </c>
      <c r="D1093" s="179" t="str">
        <f>'Liquor Mods'!B1601</f>
        <v/>
      </c>
      <c r="E1093" s="211"/>
      <c r="F1093" s="211"/>
      <c r="G1093" s="211"/>
    </row>
    <row r="1094" ht="16.5" customHeight="1">
      <c r="A1094" s="209"/>
      <c r="B1094" s="210"/>
      <c r="C1094" s="228" t="str">
        <f>'Liquor Mods'!A1602</f>
        <v/>
      </c>
      <c r="D1094" s="179" t="str">
        <f>'Liquor Mods'!B1602</f>
        <v/>
      </c>
      <c r="E1094" s="211"/>
      <c r="F1094" s="211"/>
      <c r="G1094" s="211"/>
    </row>
    <row r="1095" ht="16.5" customHeight="1">
      <c r="A1095" s="209"/>
      <c r="B1095" s="210"/>
      <c r="C1095" s="228" t="str">
        <f>'Liquor Mods'!A1603</f>
        <v/>
      </c>
      <c r="D1095" s="179" t="str">
        <f>'Liquor Mods'!B1603</f>
        <v/>
      </c>
      <c r="E1095" s="211"/>
      <c r="F1095" s="211"/>
      <c r="G1095" s="211"/>
    </row>
    <row r="1096" ht="16.5" customHeight="1">
      <c r="A1096" s="209"/>
      <c r="B1096" s="210"/>
      <c r="C1096" s="228" t="str">
        <f>'Liquor Mods'!A1604</f>
        <v/>
      </c>
      <c r="D1096" s="179" t="str">
        <f>'Liquor Mods'!B1604</f>
        <v/>
      </c>
      <c r="E1096" s="211"/>
      <c r="F1096" s="211"/>
      <c r="G1096" s="211"/>
    </row>
    <row r="1097" ht="16.5" customHeight="1">
      <c r="A1097" s="209"/>
      <c r="B1097" s="210"/>
      <c r="C1097" s="228" t="str">
        <f>'Liquor Mods'!A1605</f>
        <v/>
      </c>
      <c r="D1097" s="179" t="str">
        <f>'Liquor Mods'!B1605</f>
        <v/>
      </c>
      <c r="E1097" s="211"/>
      <c r="F1097" s="211"/>
      <c r="G1097" s="211"/>
    </row>
    <row r="1098" ht="16.5" customHeight="1">
      <c r="A1098" s="209"/>
      <c r="B1098" s="210"/>
      <c r="C1098" s="228" t="str">
        <f>'Liquor Mods'!A1606</f>
        <v/>
      </c>
      <c r="D1098" s="179" t="str">
        <f>'Liquor Mods'!B1606</f>
        <v/>
      </c>
      <c r="E1098" s="211"/>
      <c r="F1098" s="211"/>
      <c r="G1098" s="211"/>
    </row>
    <row r="1099" ht="16.5" customHeight="1">
      <c r="A1099" s="209"/>
      <c r="B1099" s="210"/>
      <c r="C1099" s="228" t="str">
        <f>'Liquor Mods'!A1607</f>
        <v/>
      </c>
      <c r="D1099" s="179" t="str">
        <f>'Liquor Mods'!B1607</f>
        <v/>
      </c>
      <c r="E1099" s="211"/>
      <c r="F1099" s="211"/>
      <c r="G1099" s="211"/>
    </row>
    <row r="1100" ht="16.5" customHeight="1">
      <c r="A1100" s="209"/>
      <c r="B1100" s="210"/>
      <c r="C1100" s="228" t="str">
        <f>'Liquor Mods'!A1608</f>
        <v/>
      </c>
      <c r="D1100" s="179" t="str">
        <f>'Liquor Mods'!B1608</f>
        <v/>
      </c>
      <c r="E1100" s="211"/>
      <c r="F1100" s="211"/>
      <c r="G1100" s="211"/>
    </row>
    <row r="1101" ht="16.5" customHeight="1">
      <c r="A1101" s="209"/>
      <c r="B1101" s="210"/>
      <c r="C1101" s="228" t="str">
        <f>'Liquor Mods'!A1609</f>
        <v/>
      </c>
      <c r="D1101" s="179" t="str">
        <f>'Liquor Mods'!B1609</f>
        <v/>
      </c>
      <c r="E1101" s="211"/>
      <c r="F1101" s="211"/>
      <c r="G1101" s="211"/>
    </row>
    <row r="1102" ht="16.5" customHeight="1">
      <c r="A1102" s="209"/>
      <c r="B1102" s="210"/>
      <c r="C1102" s="228" t="str">
        <f>'Liquor Mods'!A1610</f>
        <v/>
      </c>
      <c r="D1102" s="179" t="str">
        <f>'Liquor Mods'!B1610</f>
        <v/>
      </c>
      <c r="E1102" s="211"/>
      <c r="F1102" s="211"/>
      <c r="G1102" s="211"/>
    </row>
    <row r="1103" ht="16.5" customHeight="1">
      <c r="A1103" s="209"/>
      <c r="B1103" s="210"/>
      <c r="C1103" s="228" t="str">
        <f>'Liquor Mods'!A1611</f>
        <v/>
      </c>
      <c r="D1103" s="179" t="str">
        <f>'Liquor Mods'!B1611</f>
        <v/>
      </c>
      <c r="E1103" s="211"/>
      <c r="F1103" s="211"/>
      <c r="G1103" s="211"/>
    </row>
    <row r="1104" ht="16.5" customHeight="1">
      <c r="A1104" s="209"/>
      <c r="B1104" s="210"/>
      <c r="C1104" s="228" t="str">
        <f>'Liquor Mods'!A1612</f>
        <v/>
      </c>
      <c r="D1104" s="179" t="str">
        <f>'Liquor Mods'!B1612</f>
        <v/>
      </c>
      <c r="E1104" s="211"/>
      <c r="F1104" s="211"/>
      <c r="G1104" s="211"/>
    </row>
    <row r="1105" ht="16.5" customHeight="1">
      <c r="A1105" s="209"/>
      <c r="B1105" s="210"/>
      <c r="C1105" s="228" t="str">
        <f>'Liquor Mods'!A1613</f>
        <v/>
      </c>
      <c r="D1105" s="179" t="str">
        <f>'Liquor Mods'!B1613</f>
        <v/>
      </c>
      <c r="E1105" s="211"/>
      <c r="F1105" s="211"/>
      <c r="G1105" s="211"/>
    </row>
    <row r="1106" ht="16.5" customHeight="1">
      <c r="A1106" s="209"/>
      <c r="B1106" s="210"/>
      <c r="C1106" s="228" t="str">
        <f>'Liquor Mods'!A1614</f>
        <v/>
      </c>
      <c r="D1106" s="179" t="str">
        <f>'Liquor Mods'!B1614</f>
        <v/>
      </c>
      <c r="E1106" s="211"/>
      <c r="F1106" s="211"/>
      <c r="G1106" s="211"/>
    </row>
    <row r="1107" ht="16.5" customHeight="1">
      <c r="A1107" s="209"/>
      <c r="B1107" s="210"/>
      <c r="C1107" s="228" t="str">
        <f>'Liquor Mods'!A1615</f>
        <v/>
      </c>
      <c r="D1107" s="179" t="str">
        <f>'Liquor Mods'!B1615</f>
        <v/>
      </c>
      <c r="E1107" s="211"/>
      <c r="F1107" s="211"/>
      <c r="G1107" s="211"/>
    </row>
    <row r="1108" ht="16.5" customHeight="1">
      <c r="A1108" s="209"/>
      <c r="B1108" s="210"/>
      <c r="C1108" s="228" t="str">
        <f>'Liquor Mods'!A1616</f>
        <v/>
      </c>
      <c r="D1108" s="179" t="str">
        <f>'Liquor Mods'!B1616</f>
        <v/>
      </c>
      <c r="E1108" s="211"/>
      <c r="F1108" s="211"/>
      <c r="G1108" s="211"/>
    </row>
    <row r="1109" ht="16.5" customHeight="1">
      <c r="A1109" s="209"/>
      <c r="B1109" s="210"/>
      <c r="C1109" s="228" t="str">
        <f>'Liquor Mods'!A1617</f>
        <v/>
      </c>
      <c r="D1109" s="179" t="str">
        <f>'Liquor Mods'!B1617</f>
        <v/>
      </c>
      <c r="E1109" s="211"/>
      <c r="F1109" s="211"/>
      <c r="G1109" s="211"/>
    </row>
    <row r="1110" ht="16.5" customHeight="1">
      <c r="A1110" s="209"/>
      <c r="B1110" s="210"/>
      <c r="C1110" s="228" t="str">
        <f>'Liquor Mods'!A1618</f>
        <v/>
      </c>
      <c r="D1110" s="179" t="str">
        <f>'Liquor Mods'!B1618</f>
        <v/>
      </c>
      <c r="E1110" s="211"/>
      <c r="F1110" s="211"/>
      <c r="G1110" s="211"/>
    </row>
    <row r="1111" ht="16.5" customHeight="1">
      <c r="A1111" s="209"/>
      <c r="B1111" s="210"/>
      <c r="C1111" s="228" t="str">
        <f>'Liquor Mods'!A1619</f>
        <v/>
      </c>
      <c r="D1111" s="179" t="str">
        <f>'Liquor Mods'!B1619</f>
        <v/>
      </c>
      <c r="E1111" s="211"/>
      <c r="F1111" s="211"/>
      <c r="G1111" s="211"/>
    </row>
    <row r="1112" ht="16.5" customHeight="1">
      <c r="A1112" s="209"/>
      <c r="B1112" s="210"/>
      <c r="C1112" s="228" t="str">
        <f>'Liquor Mods'!A1620</f>
        <v/>
      </c>
      <c r="D1112" s="179" t="str">
        <f>'Liquor Mods'!B1620</f>
        <v/>
      </c>
      <c r="E1112" s="211"/>
      <c r="F1112" s="211"/>
      <c r="G1112" s="211"/>
    </row>
    <row r="1113" ht="16.5" customHeight="1">
      <c r="A1113" s="209"/>
      <c r="B1113" s="210"/>
      <c r="C1113" s="228" t="str">
        <f>'Liquor Mods'!A1621</f>
        <v/>
      </c>
      <c r="D1113" s="179" t="str">
        <f>'Liquor Mods'!B1621</f>
        <v/>
      </c>
      <c r="E1113" s="211"/>
      <c r="F1113" s="211"/>
      <c r="G1113" s="211"/>
    </row>
    <row r="1114" ht="16.5" customHeight="1">
      <c r="A1114" s="209"/>
      <c r="B1114" s="210"/>
      <c r="C1114" s="228" t="str">
        <f>'Liquor Mods'!A1622</f>
        <v/>
      </c>
      <c r="D1114" s="179" t="str">
        <f>'Liquor Mods'!B1622</f>
        <v/>
      </c>
      <c r="E1114" s="211"/>
      <c r="F1114" s="211"/>
      <c r="G1114" s="211"/>
    </row>
    <row r="1115" ht="16.5" customHeight="1">
      <c r="A1115" s="209"/>
      <c r="B1115" s="210"/>
      <c r="C1115" s="228" t="str">
        <f>'Liquor Mods'!A1623</f>
        <v/>
      </c>
      <c r="D1115" s="179" t="str">
        <f>'Liquor Mods'!B1623</f>
        <v/>
      </c>
      <c r="E1115" s="211"/>
      <c r="F1115" s="211"/>
      <c r="G1115" s="211"/>
    </row>
    <row r="1116" ht="16.5" customHeight="1">
      <c r="A1116" s="209"/>
      <c r="B1116" s="210"/>
      <c r="C1116" s="228" t="str">
        <f>'Liquor Mods'!A1624</f>
        <v/>
      </c>
      <c r="D1116" s="179" t="str">
        <f>'Liquor Mods'!B1624</f>
        <v/>
      </c>
      <c r="E1116" s="211"/>
      <c r="F1116" s="211"/>
      <c r="G1116" s="211"/>
    </row>
    <row r="1117" ht="16.5" customHeight="1">
      <c r="A1117" s="209"/>
      <c r="B1117" s="210"/>
      <c r="C1117" s="228" t="str">
        <f>'Liquor Mods'!A1625</f>
        <v/>
      </c>
      <c r="D1117" s="179" t="str">
        <f>'Liquor Mods'!B1625</f>
        <v/>
      </c>
      <c r="E1117" s="211"/>
      <c r="F1117" s="211"/>
      <c r="G1117" s="211"/>
    </row>
    <row r="1118" ht="16.5" customHeight="1">
      <c r="A1118" s="209"/>
      <c r="B1118" s="210"/>
      <c r="C1118" s="228" t="str">
        <f>'Liquor Mods'!A1626</f>
        <v/>
      </c>
      <c r="D1118" s="179" t="str">
        <f>'Liquor Mods'!B1626</f>
        <v/>
      </c>
      <c r="E1118" s="211"/>
      <c r="F1118" s="211"/>
      <c r="G1118" s="211"/>
    </row>
    <row r="1119" ht="16.5" customHeight="1">
      <c r="A1119" s="209"/>
      <c r="B1119" s="210"/>
      <c r="C1119" s="228" t="str">
        <f>'Liquor Mods'!A1627</f>
        <v/>
      </c>
      <c r="D1119" s="179" t="str">
        <f>'Liquor Mods'!B1627</f>
        <v/>
      </c>
      <c r="E1119" s="211"/>
      <c r="F1119" s="211"/>
      <c r="G1119" s="211"/>
    </row>
    <row r="1120" ht="16.5" customHeight="1">
      <c r="A1120" s="209"/>
      <c r="B1120" s="210"/>
      <c r="C1120" s="228" t="str">
        <f>'Liquor Mods'!A1628</f>
        <v/>
      </c>
      <c r="D1120" s="179" t="str">
        <f>'Liquor Mods'!B1628</f>
        <v/>
      </c>
      <c r="E1120" s="211"/>
      <c r="F1120" s="211"/>
      <c r="G1120" s="211"/>
    </row>
    <row r="1121" ht="16.5" customHeight="1">
      <c r="A1121" s="209"/>
      <c r="B1121" s="210"/>
      <c r="C1121" s="228" t="str">
        <f>'Liquor Mods'!A1629</f>
        <v/>
      </c>
      <c r="D1121" s="179" t="str">
        <f>'Liquor Mods'!B1629</f>
        <v/>
      </c>
      <c r="E1121" s="211"/>
      <c r="F1121" s="211"/>
      <c r="G1121" s="211"/>
    </row>
    <row r="1122" ht="16.5" customHeight="1">
      <c r="A1122" s="209"/>
      <c r="B1122" s="210"/>
      <c r="C1122" s="228" t="str">
        <f>'Liquor Mods'!A1630</f>
        <v/>
      </c>
      <c r="D1122" s="179" t="str">
        <f>'Liquor Mods'!B1630</f>
        <v/>
      </c>
      <c r="E1122" s="211"/>
      <c r="F1122" s="211"/>
      <c r="G1122" s="211"/>
    </row>
    <row r="1123" ht="16.5" customHeight="1">
      <c r="A1123" s="209"/>
      <c r="B1123" s="210"/>
      <c r="C1123" s="228" t="str">
        <f>'Liquor Mods'!A1631</f>
        <v/>
      </c>
      <c r="D1123" s="179" t="str">
        <f>'Liquor Mods'!B1631</f>
        <v/>
      </c>
      <c r="E1123" s="211"/>
      <c r="F1123" s="211"/>
      <c r="G1123" s="211"/>
    </row>
    <row r="1124" ht="16.5" customHeight="1">
      <c r="A1124" s="209"/>
      <c r="B1124" s="210"/>
      <c r="C1124" s="228" t="str">
        <f>'Liquor Mods'!A1632</f>
        <v/>
      </c>
      <c r="D1124" s="179" t="str">
        <f>'Liquor Mods'!B1632</f>
        <v/>
      </c>
      <c r="E1124" s="211"/>
      <c r="F1124" s="211"/>
      <c r="G1124" s="211"/>
    </row>
    <row r="1125" ht="16.5" customHeight="1">
      <c r="A1125" s="209"/>
      <c r="B1125" s="210"/>
      <c r="C1125" s="228" t="str">
        <f>'Liquor Mods'!A1633</f>
        <v/>
      </c>
      <c r="D1125" s="179" t="str">
        <f>'Liquor Mods'!B1633</f>
        <v/>
      </c>
      <c r="E1125" s="211"/>
      <c r="F1125" s="211"/>
      <c r="G1125" s="211"/>
    </row>
    <row r="1126" ht="16.5" customHeight="1">
      <c r="A1126" s="209"/>
      <c r="B1126" s="210"/>
      <c r="C1126" s="228" t="str">
        <f>'Liquor Mods'!A1634</f>
        <v/>
      </c>
      <c r="D1126" s="179" t="str">
        <f>'Liquor Mods'!B1634</f>
        <v/>
      </c>
      <c r="E1126" s="211"/>
      <c r="F1126" s="211"/>
      <c r="G1126" s="211"/>
    </row>
    <row r="1127" ht="16.5" customHeight="1">
      <c r="A1127" s="209"/>
      <c r="B1127" s="210"/>
      <c r="C1127" s="228" t="str">
        <f>'Liquor Mods'!A1635</f>
        <v/>
      </c>
      <c r="D1127" s="179" t="str">
        <f>'Liquor Mods'!B1635</f>
        <v/>
      </c>
      <c r="E1127" s="211"/>
      <c r="F1127" s="211"/>
      <c r="G1127" s="211"/>
    </row>
    <row r="1128" ht="16.5" customHeight="1">
      <c r="A1128" s="209"/>
      <c r="B1128" s="210"/>
      <c r="C1128" s="228" t="str">
        <f>'Liquor Mods'!A1636</f>
        <v/>
      </c>
      <c r="D1128" s="179" t="str">
        <f>'Liquor Mods'!B1636</f>
        <v/>
      </c>
      <c r="E1128" s="211"/>
      <c r="F1128" s="211"/>
      <c r="G1128" s="211"/>
    </row>
    <row r="1129" ht="16.5" customHeight="1">
      <c r="A1129" s="214"/>
      <c r="B1129" s="215"/>
      <c r="C1129" s="178" t="str">
        <f>'Liquor Mods'!A1637</f>
        <v/>
      </c>
      <c r="D1129" s="179" t="str">
        <f>'Liquor Mods'!B1637</f>
        <v/>
      </c>
      <c r="E1129" s="216"/>
      <c r="F1129" s="216"/>
      <c r="G1129" s="216"/>
    </row>
    <row r="1130" ht="16.5" customHeight="1">
      <c r="A1130" s="202" t="s">
        <v>58</v>
      </c>
      <c r="B1130" s="203"/>
      <c r="C1130" s="204" t="s">
        <v>59</v>
      </c>
      <c r="D1130" s="226" t="s">
        <v>188</v>
      </c>
      <c r="E1130" s="206" t="s">
        <v>61</v>
      </c>
      <c r="F1130" s="207" t="s">
        <v>189</v>
      </c>
      <c r="G1130" s="207" t="s">
        <v>190</v>
      </c>
    </row>
    <row r="1131" ht="16.5" customHeight="1">
      <c r="A1131" s="208"/>
      <c r="B1131" s="187" t="str">
        <f>'Liquor Mods'!D1537</f>
        <v/>
      </c>
      <c r="C1131" s="188" t="str">
        <f>'Liquor Mods'!D1538</f>
        <v/>
      </c>
      <c r="D1131" s="179" t="str">
        <f>'Liquor Mods'!E1538</f>
        <v/>
      </c>
      <c r="E1131" s="169" t="s">
        <v>83</v>
      </c>
      <c r="F1131" s="208"/>
      <c r="G1131" s="208"/>
    </row>
    <row r="1132" ht="16.5" customHeight="1">
      <c r="A1132" s="209"/>
      <c r="B1132" s="210"/>
      <c r="C1132" s="188" t="str">
        <f>'Liquor Mods'!D1539</f>
        <v/>
      </c>
      <c r="D1132" s="179" t="str">
        <f>'Liquor Mods'!E1539</f>
        <v/>
      </c>
      <c r="E1132" s="211"/>
      <c r="F1132" s="211"/>
      <c r="G1132" s="211"/>
    </row>
    <row r="1133" ht="16.5" customHeight="1">
      <c r="A1133" s="209"/>
      <c r="B1133" s="210"/>
      <c r="C1133" s="188" t="str">
        <f>'Liquor Mods'!D1540</f>
        <v/>
      </c>
      <c r="D1133" s="179" t="str">
        <f>'Liquor Mods'!E1540</f>
        <v/>
      </c>
      <c r="E1133" s="211"/>
      <c r="F1133" s="211"/>
      <c r="G1133" s="211"/>
    </row>
    <row r="1134" ht="16.5" customHeight="1">
      <c r="A1134" s="209"/>
      <c r="B1134" s="210"/>
      <c r="C1134" s="188" t="str">
        <f>'Liquor Mods'!D1541</f>
        <v/>
      </c>
      <c r="D1134" s="179" t="str">
        <f>'Liquor Mods'!E1541</f>
        <v/>
      </c>
      <c r="E1134" s="211"/>
      <c r="F1134" s="211"/>
      <c r="G1134" s="211"/>
    </row>
    <row r="1135" ht="16.5" customHeight="1">
      <c r="A1135" s="209"/>
      <c r="B1135" s="210"/>
      <c r="C1135" s="188" t="str">
        <f>'Liquor Mods'!D1542</f>
        <v/>
      </c>
      <c r="D1135" s="179" t="str">
        <f>'Liquor Mods'!E1542</f>
        <v/>
      </c>
      <c r="E1135" s="211"/>
      <c r="F1135" s="211"/>
      <c r="G1135" s="211"/>
    </row>
    <row r="1136" ht="16.5" customHeight="1">
      <c r="A1136" s="209"/>
      <c r="B1136" s="210"/>
      <c r="C1136" s="188" t="str">
        <f>'Liquor Mods'!D1543</f>
        <v/>
      </c>
      <c r="D1136" s="179" t="str">
        <f>'Liquor Mods'!E1543</f>
        <v/>
      </c>
      <c r="E1136" s="211"/>
      <c r="F1136" s="211"/>
      <c r="G1136" s="211"/>
    </row>
    <row r="1137" ht="16.5" customHeight="1">
      <c r="A1137" s="209"/>
      <c r="B1137" s="210"/>
      <c r="C1137" s="228" t="str">
        <f>'Liquor Mods'!D1544</f>
        <v/>
      </c>
      <c r="D1137" s="179" t="str">
        <f>'Liquor Mods'!E1544</f>
        <v/>
      </c>
      <c r="E1137" s="211"/>
      <c r="F1137" s="211"/>
      <c r="G1137" s="211"/>
    </row>
    <row r="1138" ht="16.5" customHeight="1">
      <c r="A1138" s="209"/>
      <c r="B1138" s="210"/>
      <c r="C1138" s="228" t="str">
        <f>'Liquor Mods'!D1545</f>
        <v/>
      </c>
      <c r="D1138" s="179" t="str">
        <f>'Liquor Mods'!E1545</f>
        <v/>
      </c>
      <c r="E1138" s="211"/>
      <c r="F1138" s="211"/>
      <c r="G1138" s="211"/>
    </row>
    <row r="1139" ht="16.5" customHeight="1">
      <c r="A1139" s="209"/>
      <c r="B1139" s="210"/>
      <c r="C1139" s="228" t="str">
        <f>'Liquor Mods'!D1546</f>
        <v/>
      </c>
      <c r="D1139" s="179" t="str">
        <f>'Liquor Mods'!E1546</f>
        <v/>
      </c>
      <c r="E1139" s="211"/>
      <c r="F1139" s="211"/>
      <c r="G1139" s="211"/>
    </row>
    <row r="1140" ht="16.5" customHeight="1">
      <c r="A1140" s="209"/>
      <c r="B1140" s="210"/>
      <c r="C1140" s="228" t="str">
        <f>'Liquor Mods'!D1547</f>
        <v/>
      </c>
      <c r="D1140" s="179" t="str">
        <f>'Liquor Mods'!E1547</f>
        <v/>
      </c>
      <c r="E1140" s="211"/>
      <c r="F1140" s="211"/>
      <c r="G1140" s="211"/>
    </row>
    <row r="1141" ht="16.5" customHeight="1">
      <c r="A1141" s="209"/>
      <c r="B1141" s="210"/>
      <c r="C1141" s="228" t="str">
        <f>'Liquor Mods'!D1548</f>
        <v/>
      </c>
      <c r="D1141" s="179" t="str">
        <f>'Liquor Mods'!E1548</f>
        <v/>
      </c>
      <c r="E1141" s="211"/>
      <c r="F1141" s="211"/>
      <c r="G1141" s="211"/>
    </row>
    <row r="1142" ht="16.5" customHeight="1">
      <c r="A1142" s="209"/>
      <c r="B1142" s="210"/>
      <c r="C1142" s="228" t="str">
        <f>'Liquor Mods'!D1549</f>
        <v/>
      </c>
      <c r="D1142" s="179" t="str">
        <f>'Liquor Mods'!E1549</f>
        <v/>
      </c>
      <c r="E1142" s="211"/>
      <c r="F1142" s="211"/>
      <c r="G1142" s="211"/>
    </row>
    <row r="1143" ht="16.5" customHeight="1">
      <c r="A1143" s="209"/>
      <c r="B1143" s="210"/>
      <c r="C1143" s="228" t="str">
        <f>'Liquor Mods'!D1550</f>
        <v/>
      </c>
      <c r="D1143" s="179" t="str">
        <f>'Liquor Mods'!E1550</f>
        <v/>
      </c>
      <c r="E1143" s="211"/>
      <c r="F1143" s="211"/>
      <c r="G1143" s="211"/>
    </row>
    <row r="1144" ht="16.5" customHeight="1">
      <c r="A1144" s="209"/>
      <c r="B1144" s="210"/>
      <c r="C1144" s="228" t="str">
        <f>'Liquor Mods'!D1551</f>
        <v/>
      </c>
      <c r="D1144" s="179" t="str">
        <f>'Liquor Mods'!E1551</f>
        <v/>
      </c>
      <c r="E1144" s="211"/>
      <c r="F1144" s="211"/>
      <c r="G1144" s="211"/>
    </row>
    <row r="1145" ht="16.5" customHeight="1">
      <c r="A1145" s="209"/>
      <c r="B1145" s="210"/>
      <c r="C1145" s="228" t="str">
        <f>'Liquor Mods'!D1552</f>
        <v/>
      </c>
      <c r="D1145" s="179" t="str">
        <f>'Liquor Mods'!E1552</f>
        <v/>
      </c>
      <c r="E1145" s="211"/>
      <c r="F1145" s="211"/>
      <c r="G1145" s="211"/>
    </row>
    <row r="1146" ht="16.5" customHeight="1">
      <c r="A1146" s="209"/>
      <c r="B1146" s="210"/>
      <c r="C1146" s="228" t="str">
        <f>'Liquor Mods'!D1553</f>
        <v/>
      </c>
      <c r="D1146" s="179" t="str">
        <f>'Liquor Mods'!E1553</f>
        <v/>
      </c>
      <c r="E1146" s="211"/>
      <c r="F1146" s="211"/>
      <c r="G1146" s="211"/>
    </row>
    <row r="1147" ht="16.5" customHeight="1">
      <c r="A1147" s="209"/>
      <c r="B1147" s="210"/>
      <c r="C1147" s="228" t="str">
        <f>'Liquor Mods'!D1554</f>
        <v/>
      </c>
      <c r="D1147" s="179" t="str">
        <f>'Liquor Mods'!E1554</f>
        <v/>
      </c>
      <c r="E1147" s="211"/>
      <c r="F1147" s="211"/>
      <c r="G1147" s="211"/>
    </row>
    <row r="1148" ht="16.5" customHeight="1">
      <c r="A1148" s="209"/>
      <c r="B1148" s="210"/>
      <c r="C1148" s="228" t="str">
        <f>'Liquor Mods'!D1555</f>
        <v/>
      </c>
      <c r="D1148" s="179" t="str">
        <f>'Liquor Mods'!E1555</f>
        <v/>
      </c>
      <c r="E1148" s="211"/>
      <c r="F1148" s="211"/>
      <c r="G1148" s="211"/>
    </row>
    <row r="1149" ht="16.5" customHeight="1">
      <c r="A1149" s="209"/>
      <c r="B1149" s="210"/>
      <c r="C1149" s="228" t="str">
        <f>'Liquor Mods'!D1556</f>
        <v/>
      </c>
      <c r="D1149" s="179" t="str">
        <f>'Liquor Mods'!E1556</f>
        <v/>
      </c>
      <c r="E1149" s="211"/>
      <c r="F1149" s="211"/>
      <c r="G1149" s="211"/>
    </row>
    <row r="1150" ht="16.5" customHeight="1">
      <c r="A1150" s="209"/>
      <c r="B1150" s="210"/>
      <c r="C1150" s="228" t="str">
        <f>'Liquor Mods'!D1557</f>
        <v/>
      </c>
      <c r="D1150" s="179" t="str">
        <f>'Liquor Mods'!E1557</f>
        <v/>
      </c>
      <c r="E1150" s="211"/>
      <c r="F1150" s="211"/>
      <c r="G1150" s="211"/>
    </row>
    <row r="1151" ht="16.5" customHeight="1">
      <c r="A1151" s="209"/>
      <c r="B1151" s="210"/>
      <c r="C1151" s="228" t="str">
        <f>'Liquor Mods'!D1558</f>
        <v/>
      </c>
      <c r="D1151" s="179" t="str">
        <f>'Liquor Mods'!E1558</f>
        <v/>
      </c>
      <c r="E1151" s="211"/>
      <c r="F1151" s="211"/>
      <c r="G1151" s="211"/>
    </row>
    <row r="1152" ht="16.5" customHeight="1">
      <c r="A1152" s="209"/>
      <c r="B1152" s="210"/>
      <c r="C1152" s="228" t="str">
        <f>'Liquor Mods'!D1559</f>
        <v/>
      </c>
      <c r="D1152" s="179" t="str">
        <f>'Liquor Mods'!E1559</f>
        <v/>
      </c>
      <c r="E1152" s="211"/>
      <c r="F1152" s="211"/>
      <c r="G1152" s="211"/>
    </row>
    <row r="1153" ht="16.5" customHeight="1">
      <c r="A1153" s="209"/>
      <c r="B1153" s="210"/>
      <c r="C1153" s="228" t="str">
        <f>'Liquor Mods'!D1560</f>
        <v/>
      </c>
      <c r="D1153" s="179" t="str">
        <f>'Liquor Mods'!E1560</f>
        <v/>
      </c>
      <c r="E1153" s="211"/>
      <c r="F1153" s="211"/>
      <c r="G1153" s="211"/>
    </row>
    <row r="1154" ht="16.5" customHeight="1">
      <c r="A1154" s="209"/>
      <c r="B1154" s="210"/>
      <c r="C1154" s="228" t="str">
        <f>'Liquor Mods'!D1561</f>
        <v/>
      </c>
      <c r="D1154" s="179" t="str">
        <f>'Liquor Mods'!E1561</f>
        <v/>
      </c>
      <c r="E1154" s="211"/>
      <c r="F1154" s="211"/>
      <c r="G1154" s="211"/>
    </row>
    <row r="1155" ht="16.5" customHeight="1">
      <c r="A1155" s="209"/>
      <c r="B1155" s="210"/>
      <c r="C1155" s="228" t="str">
        <f>'Liquor Mods'!D1562</f>
        <v/>
      </c>
      <c r="D1155" s="179" t="str">
        <f>'Liquor Mods'!E1562</f>
        <v/>
      </c>
      <c r="E1155" s="211"/>
      <c r="F1155" s="211"/>
      <c r="G1155" s="211"/>
    </row>
    <row r="1156" ht="16.5" customHeight="1">
      <c r="A1156" s="209"/>
      <c r="B1156" s="210"/>
      <c r="C1156" s="228" t="str">
        <f>'Liquor Mods'!D1563</f>
        <v/>
      </c>
      <c r="D1156" s="179" t="str">
        <f>'Liquor Mods'!E1563</f>
        <v/>
      </c>
      <c r="E1156" s="211"/>
      <c r="F1156" s="211"/>
      <c r="G1156" s="211"/>
    </row>
    <row r="1157" ht="16.5" customHeight="1">
      <c r="A1157" s="209"/>
      <c r="B1157" s="210"/>
      <c r="C1157" s="228" t="str">
        <f>'Liquor Mods'!D1564</f>
        <v/>
      </c>
      <c r="D1157" s="179" t="str">
        <f>'Liquor Mods'!E1564</f>
        <v/>
      </c>
      <c r="E1157" s="211"/>
      <c r="F1157" s="211"/>
      <c r="G1157" s="211"/>
    </row>
    <row r="1158" ht="16.5" customHeight="1">
      <c r="A1158" s="209"/>
      <c r="B1158" s="210"/>
      <c r="C1158" s="228" t="str">
        <f>'Liquor Mods'!D1565</f>
        <v/>
      </c>
      <c r="D1158" s="179" t="str">
        <f>'Liquor Mods'!E1565</f>
        <v/>
      </c>
      <c r="E1158" s="211"/>
      <c r="F1158" s="211"/>
      <c r="G1158" s="211"/>
    </row>
    <row r="1159" ht="16.5" customHeight="1">
      <c r="A1159" s="209"/>
      <c r="B1159" s="210"/>
      <c r="C1159" s="228" t="str">
        <f>'Liquor Mods'!D1566</f>
        <v/>
      </c>
      <c r="D1159" s="179" t="str">
        <f>'Liquor Mods'!E1566</f>
        <v/>
      </c>
      <c r="E1159" s="211"/>
      <c r="F1159" s="211"/>
      <c r="G1159" s="211"/>
    </row>
    <row r="1160" ht="16.5" customHeight="1">
      <c r="A1160" s="209"/>
      <c r="B1160" s="210"/>
      <c r="C1160" s="228" t="str">
        <f>'Liquor Mods'!D1567</f>
        <v/>
      </c>
      <c r="D1160" s="179" t="str">
        <f>'Liquor Mods'!E1567</f>
        <v/>
      </c>
      <c r="E1160" s="211"/>
      <c r="F1160" s="211"/>
      <c r="G1160" s="211"/>
    </row>
    <row r="1161" ht="16.5" customHeight="1">
      <c r="A1161" s="209"/>
      <c r="B1161" s="210"/>
      <c r="C1161" s="228" t="str">
        <f>'Liquor Mods'!D1568</f>
        <v/>
      </c>
      <c r="D1161" s="179" t="str">
        <f>'Liquor Mods'!E1568</f>
        <v/>
      </c>
      <c r="E1161" s="211"/>
      <c r="F1161" s="211"/>
      <c r="G1161" s="211"/>
    </row>
    <row r="1162" ht="16.5" customHeight="1">
      <c r="A1162" s="209"/>
      <c r="B1162" s="210"/>
      <c r="C1162" s="228" t="str">
        <f>'Liquor Mods'!D1569</f>
        <v/>
      </c>
      <c r="D1162" s="179" t="str">
        <f>'Liquor Mods'!E1569</f>
        <v/>
      </c>
      <c r="E1162" s="211"/>
      <c r="F1162" s="211"/>
      <c r="G1162" s="211"/>
    </row>
    <row r="1163" ht="16.5" customHeight="1">
      <c r="A1163" s="209"/>
      <c r="B1163" s="210"/>
      <c r="C1163" s="228" t="str">
        <f>'Liquor Mods'!D1570</f>
        <v/>
      </c>
      <c r="D1163" s="179" t="str">
        <f>'Liquor Mods'!E1570</f>
        <v/>
      </c>
      <c r="E1163" s="211"/>
      <c r="F1163" s="211"/>
      <c r="G1163" s="211"/>
    </row>
    <row r="1164" ht="16.5" customHeight="1">
      <c r="A1164" s="209"/>
      <c r="B1164" s="210"/>
      <c r="C1164" s="228" t="str">
        <f>'Liquor Mods'!D1571</f>
        <v/>
      </c>
      <c r="D1164" s="179" t="str">
        <f>'Liquor Mods'!E1571</f>
        <v/>
      </c>
      <c r="E1164" s="211"/>
      <c r="F1164" s="211"/>
      <c r="G1164" s="211"/>
    </row>
    <row r="1165" ht="16.5" customHeight="1">
      <c r="A1165" s="209"/>
      <c r="B1165" s="210"/>
      <c r="C1165" s="228" t="str">
        <f>'Liquor Mods'!D1572</f>
        <v/>
      </c>
      <c r="D1165" s="179" t="str">
        <f>'Liquor Mods'!E1572</f>
        <v/>
      </c>
      <c r="E1165" s="211"/>
      <c r="F1165" s="211"/>
      <c r="G1165" s="211"/>
    </row>
    <row r="1166" ht="16.5" customHeight="1">
      <c r="A1166" s="209"/>
      <c r="B1166" s="210"/>
      <c r="C1166" s="228" t="str">
        <f>'Liquor Mods'!D1573</f>
        <v/>
      </c>
      <c r="D1166" s="179" t="str">
        <f>'Liquor Mods'!E1573</f>
        <v/>
      </c>
      <c r="E1166" s="211"/>
      <c r="F1166" s="211"/>
      <c r="G1166" s="211"/>
    </row>
    <row r="1167" ht="16.5" customHeight="1">
      <c r="A1167" s="209"/>
      <c r="B1167" s="210"/>
      <c r="C1167" s="228" t="str">
        <f>'Liquor Mods'!D1574</f>
        <v/>
      </c>
      <c r="D1167" s="179" t="str">
        <f>'Liquor Mods'!E1574</f>
        <v/>
      </c>
      <c r="E1167" s="211"/>
      <c r="F1167" s="211"/>
      <c r="G1167" s="211"/>
    </row>
    <row r="1168" ht="16.5" customHeight="1">
      <c r="A1168" s="209"/>
      <c r="B1168" s="210"/>
      <c r="C1168" s="228" t="str">
        <f>'Liquor Mods'!D1575</f>
        <v/>
      </c>
      <c r="D1168" s="179" t="str">
        <f>'Liquor Mods'!E1575</f>
        <v/>
      </c>
      <c r="E1168" s="211"/>
      <c r="F1168" s="211"/>
      <c r="G1168" s="211"/>
    </row>
    <row r="1169" ht="16.5" customHeight="1">
      <c r="A1169" s="209"/>
      <c r="B1169" s="210"/>
      <c r="C1169" s="228" t="str">
        <f>'Liquor Mods'!D1576</f>
        <v/>
      </c>
      <c r="D1169" s="179" t="str">
        <f>'Liquor Mods'!E1576</f>
        <v/>
      </c>
      <c r="E1169" s="211"/>
      <c r="F1169" s="211"/>
      <c r="G1169" s="211"/>
    </row>
    <row r="1170" ht="16.5" customHeight="1">
      <c r="A1170" s="209"/>
      <c r="B1170" s="210"/>
      <c r="C1170" s="228" t="str">
        <f>'Liquor Mods'!D1577</f>
        <v/>
      </c>
      <c r="D1170" s="179" t="str">
        <f>'Liquor Mods'!E1577</f>
        <v/>
      </c>
      <c r="E1170" s="211"/>
      <c r="F1170" s="211"/>
      <c r="G1170" s="211"/>
    </row>
    <row r="1171" ht="16.5" customHeight="1">
      <c r="A1171" s="209"/>
      <c r="B1171" s="210"/>
      <c r="C1171" s="228" t="str">
        <f>'Liquor Mods'!D1578</f>
        <v/>
      </c>
      <c r="D1171" s="179" t="str">
        <f>'Liquor Mods'!E1578</f>
        <v/>
      </c>
      <c r="E1171" s="211"/>
      <c r="F1171" s="211"/>
      <c r="G1171" s="211"/>
    </row>
    <row r="1172" ht="16.5" customHeight="1">
      <c r="A1172" s="209"/>
      <c r="B1172" s="210"/>
      <c r="C1172" s="228" t="str">
        <f>'Liquor Mods'!D1579</f>
        <v/>
      </c>
      <c r="D1172" s="179" t="str">
        <f>'Liquor Mods'!E1579</f>
        <v/>
      </c>
      <c r="E1172" s="211"/>
      <c r="F1172" s="211"/>
      <c r="G1172" s="211"/>
    </row>
    <row r="1173" ht="16.5" customHeight="1">
      <c r="A1173" s="209"/>
      <c r="B1173" s="210"/>
      <c r="C1173" s="228" t="str">
        <f>'Liquor Mods'!D1580</f>
        <v/>
      </c>
      <c r="D1173" s="179" t="str">
        <f>'Liquor Mods'!E1580</f>
        <v/>
      </c>
      <c r="E1173" s="211"/>
      <c r="F1173" s="211"/>
      <c r="G1173" s="211"/>
    </row>
    <row r="1174" ht="16.5" customHeight="1">
      <c r="A1174" s="209"/>
      <c r="B1174" s="210"/>
      <c r="C1174" s="228" t="str">
        <f>'Liquor Mods'!D1581</f>
        <v/>
      </c>
      <c r="D1174" s="179" t="str">
        <f>'Liquor Mods'!E1581</f>
        <v/>
      </c>
      <c r="E1174" s="211"/>
      <c r="F1174" s="211"/>
      <c r="G1174" s="211"/>
    </row>
    <row r="1175" ht="16.5" customHeight="1">
      <c r="A1175" s="209"/>
      <c r="B1175" s="210"/>
      <c r="C1175" s="228" t="str">
        <f>'Liquor Mods'!D1582</f>
        <v/>
      </c>
      <c r="D1175" s="179" t="str">
        <f>'Liquor Mods'!E1582</f>
        <v/>
      </c>
      <c r="E1175" s="211"/>
      <c r="F1175" s="211"/>
      <c r="G1175" s="211"/>
    </row>
    <row r="1176" ht="16.5" customHeight="1">
      <c r="A1176" s="209"/>
      <c r="B1176" s="210"/>
      <c r="C1176" s="228" t="str">
        <f>'Liquor Mods'!D1583</f>
        <v/>
      </c>
      <c r="D1176" s="179" t="str">
        <f>'Liquor Mods'!E1583</f>
        <v/>
      </c>
      <c r="E1176" s="211"/>
      <c r="F1176" s="211"/>
      <c r="G1176" s="211"/>
    </row>
    <row r="1177" ht="16.5" customHeight="1">
      <c r="A1177" s="209"/>
      <c r="B1177" s="210"/>
      <c r="C1177" s="228" t="str">
        <f>'Liquor Mods'!D1584</f>
        <v/>
      </c>
      <c r="D1177" s="179" t="str">
        <f>'Liquor Mods'!E1584</f>
        <v/>
      </c>
      <c r="E1177" s="211"/>
      <c r="F1177" s="211"/>
      <c r="G1177" s="211"/>
    </row>
    <row r="1178" ht="16.5" customHeight="1">
      <c r="A1178" s="209"/>
      <c r="B1178" s="210"/>
      <c r="C1178" s="228" t="str">
        <f>'Liquor Mods'!D1585</f>
        <v/>
      </c>
      <c r="D1178" s="179" t="str">
        <f>'Liquor Mods'!E1585</f>
        <v/>
      </c>
      <c r="E1178" s="211"/>
      <c r="F1178" s="211"/>
      <c r="G1178" s="211"/>
    </row>
    <row r="1179" ht="16.5" customHeight="1">
      <c r="A1179" s="209"/>
      <c r="B1179" s="210"/>
      <c r="C1179" s="228" t="str">
        <f>'Liquor Mods'!D1586</f>
        <v/>
      </c>
      <c r="D1179" s="179" t="str">
        <f>'Liquor Mods'!E1586</f>
        <v/>
      </c>
      <c r="E1179" s="211"/>
      <c r="F1179" s="211"/>
      <c r="G1179" s="211"/>
    </row>
    <row r="1180" ht="16.5" customHeight="1">
      <c r="A1180" s="209"/>
      <c r="B1180" s="210"/>
      <c r="C1180" s="228" t="str">
        <f>'Liquor Mods'!D1587</f>
        <v/>
      </c>
      <c r="D1180" s="179" t="str">
        <f>'Liquor Mods'!E1587</f>
        <v/>
      </c>
      <c r="E1180" s="211"/>
      <c r="F1180" s="211"/>
      <c r="G1180" s="211"/>
    </row>
    <row r="1181" ht="16.5" customHeight="1">
      <c r="A1181" s="209"/>
      <c r="B1181" s="210"/>
      <c r="C1181" s="228" t="str">
        <f>'Liquor Mods'!D1588</f>
        <v/>
      </c>
      <c r="D1181" s="179" t="str">
        <f>'Liquor Mods'!E1588</f>
        <v/>
      </c>
      <c r="E1181" s="211"/>
      <c r="F1181" s="211"/>
      <c r="G1181" s="211"/>
    </row>
    <row r="1182" ht="16.5" customHeight="1">
      <c r="A1182" s="209"/>
      <c r="B1182" s="210"/>
      <c r="C1182" s="228" t="str">
        <f>'Liquor Mods'!D1589</f>
        <v/>
      </c>
      <c r="D1182" s="179" t="str">
        <f>'Liquor Mods'!E1589</f>
        <v/>
      </c>
      <c r="E1182" s="211"/>
      <c r="F1182" s="211"/>
      <c r="G1182" s="211"/>
    </row>
    <row r="1183" ht="16.5" customHeight="1">
      <c r="A1183" s="209"/>
      <c r="B1183" s="210"/>
      <c r="C1183" s="228" t="str">
        <f>'Liquor Mods'!D1590</f>
        <v/>
      </c>
      <c r="D1183" s="179" t="str">
        <f>'Liquor Mods'!E1590</f>
        <v/>
      </c>
      <c r="E1183" s="211"/>
      <c r="F1183" s="211"/>
      <c r="G1183" s="211"/>
    </row>
    <row r="1184" ht="16.5" customHeight="1">
      <c r="A1184" s="209"/>
      <c r="B1184" s="210"/>
      <c r="C1184" s="228" t="str">
        <f>'Liquor Mods'!D1591</f>
        <v/>
      </c>
      <c r="D1184" s="179" t="str">
        <f>'Liquor Mods'!E1591</f>
        <v/>
      </c>
      <c r="E1184" s="211"/>
      <c r="F1184" s="211"/>
      <c r="G1184" s="211"/>
    </row>
    <row r="1185" ht="16.5" customHeight="1">
      <c r="A1185" s="209"/>
      <c r="B1185" s="210"/>
      <c r="C1185" s="228" t="str">
        <f>'Liquor Mods'!D1592</f>
        <v/>
      </c>
      <c r="D1185" s="179" t="str">
        <f>'Liquor Mods'!E1592</f>
        <v/>
      </c>
      <c r="E1185" s="211"/>
      <c r="F1185" s="211"/>
      <c r="G1185" s="211"/>
    </row>
    <row r="1186" ht="16.5" customHeight="1">
      <c r="A1186" s="209"/>
      <c r="B1186" s="210"/>
      <c r="C1186" s="228" t="str">
        <f>'Liquor Mods'!D1593</f>
        <v/>
      </c>
      <c r="D1186" s="179" t="str">
        <f>'Liquor Mods'!E1593</f>
        <v/>
      </c>
      <c r="E1186" s="211"/>
      <c r="F1186" s="211"/>
      <c r="G1186" s="211"/>
    </row>
    <row r="1187" ht="16.5" customHeight="1">
      <c r="A1187" s="209"/>
      <c r="B1187" s="210"/>
      <c r="C1187" s="228" t="str">
        <f>'Liquor Mods'!D1594</f>
        <v/>
      </c>
      <c r="D1187" s="179" t="str">
        <f>'Liquor Mods'!E1594</f>
        <v/>
      </c>
      <c r="E1187" s="211"/>
      <c r="F1187" s="211"/>
      <c r="G1187" s="211"/>
    </row>
    <row r="1188" ht="16.5" customHeight="1">
      <c r="A1188" s="209"/>
      <c r="B1188" s="210"/>
      <c r="C1188" s="228" t="str">
        <f>'Liquor Mods'!D1595</f>
        <v/>
      </c>
      <c r="D1188" s="179" t="str">
        <f>'Liquor Mods'!E1595</f>
        <v/>
      </c>
      <c r="E1188" s="211"/>
      <c r="F1188" s="211"/>
      <c r="G1188" s="211"/>
    </row>
    <row r="1189" ht="16.5" customHeight="1">
      <c r="A1189" s="209"/>
      <c r="B1189" s="210"/>
      <c r="C1189" s="228" t="str">
        <f>'Liquor Mods'!D1596</f>
        <v/>
      </c>
      <c r="D1189" s="179" t="str">
        <f>'Liquor Mods'!E1596</f>
        <v/>
      </c>
      <c r="E1189" s="211"/>
      <c r="F1189" s="211"/>
      <c r="G1189" s="211"/>
    </row>
    <row r="1190" ht="16.5" customHeight="1">
      <c r="A1190" s="209"/>
      <c r="B1190" s="210"/>
      <c r="C1190" s="228" t="str">
        <f>'Liquor Mods'!D1597</f>
        <v/>
      </c>
      <c r="D1190" s="179" t="str">
        <f>'Liquor Mods'!E1597</f>
        <v/>
      </c>
      <c r="E1190" s="211"/>
      <c r="F1190" s="211"/>
      <c r="G1190" s="211"/>
    </row>
    <row r="1191" ht="16.5" customHeight="1">
      <c r="A1191" s="209"/>
      <c r="B1191" s="210"/>
      <c r="C1191" s="228" t="str">
        <f>'Liquor Mods'!D1598</f>
        <v/>
      </c>
      <c r="D1191" s="179" t="str">
        <f>'Liquor Mods'!E1598</f>
        <v/>
      </c>
      <c r="E1191" s="211"/>
      <c r="F1191" s="211"/>
      <c r="G1191" s="211"/>
    </row>
    <row r="1192" ht="16.5" customHeight="1">
      <c r="A1192" s="209"/>
      <c r="B1192" s="210"/>
      <c r="C1192" s="228" t="str">
        <f>'Liquor Mods'!D1599</f>
        <v/>
      </c>
      <c r="D1192" s="179" t="str">
        <f>'Liquor Mods'!E1599</f>
        <v/>
      </c>
      <c r="E1192" s="211"/>
      <c r="F1192" s="211"/>
      <c r="G1192" s="211"/>
    </row>
    <row r="1193" ht="16.5" customHeight="1">
      <c r="A1193" s="209"/>
      <c r="B1193" s="210"/>
      <c r="C1193" s="228" t="str">
        <f>'Liquor Mods'!D1600</f>
        <v/>
      </c>
      <c r="D1193" s="179" t="str">
        <f>'Liquor Mods'!E1600</f>
        <v/>
      </c>
      <c r="E1193" s="211"/>
      <c r="F1193" s="211"/>
      <c r="G1193" s="211"/>
    </row>
    <row r="1194" ht="16.5" customHeight="1">
      <c r="A1194" s="209"/>
      <c r="B1194" s="210"/>
      <c r="C1194" s="228" t="str">
        <f>'Liquor Mods'!D1601</f>
        <v/>
      </c>
      <c r="D1194" s="179" t="str">
        <f>'Liquor Mods'!E1601</f>
        <v/>
      </c>
      <c r="E1194" s="211"/>
      <c r="F1194" s="211"/>
      <c r="G1194" s="211"/>
    </row>
    <row r="1195" ht="16.5" customHeight="1">
      <c r="A1195" s="209"/>
      <c r="B1195" s="210"/>
      <c r="C1195" s="228" t="str">
        <f>'Liquor Mods'!D1602</f>
        <v/>
      </c>
      <c r="D1195" s="179" t="str">
        <f>'Liquor Mods'!E1602</f>
        <v/>
      </c>
      <c r="E1195" s="211"/>
      <c r="F1195" s="211"/>
      <c r="G1195" s="211"/>
    </row>
    <row r="1196" ht="16.5" customHeight="1">
      <c r="A1196" s="209"/>
      <c r="B1196" s="210"/>
      <c r="C1196" s="228" t="str">
        <f>'Liquor Mods'!D1603</f>
        <v/>
      </c>
      <c r="D1196" s="179" t="str">
        <f>'Liquor Mods'!E1603</f>
        <v/>
      </c>
      <c r="E1196" s="211"/>
      <c r="F1196" s="211"/>
      <c r="G1196" s="211"/>
    </row>
    <row r="1197" ht="16.5" customHeight="1">
      <c r="A1197" s="209"/>
      <c r="B1197" s="210"/>
      <c r="C1197" s="228" t="str">
        <f>'Liquor Mods'!D1604</f>
        <v/>
      </c>
      <c r="D1197" s="179" t="str">
        <f>'Liquor Mods'!E1604</f>
        <v/>
      </c>
      <c r="E1197" s="211"/>
      <c r="F1197" s="211"/>
      <c r="G1197" s="211"/>
    </row>
    <row r="1198" ht="16.5" customHeight="1">
      <c r="A1198" s="209"/>
      <c r="B1198" s="210"/>
      <c r="C1198" s="228" t="str">
        <f>'Liquor Mods'!D1605</f>
        <v/>
      </c>
      <c r="D1198" s="179" t="str">
        <f>'Liquor Mods'!E1605</f>
        <v/>
      </c>
      <c r="E1198" s="211"/>
      <c r="F1198" s="211"/>
      <c r="G1198" s="211"/>
    </row>
    <row r="1199" ht="16.5" customHeight="1">
      <c r="A1199" s="209"/>
      <c r="B1199" s="210"/>
      <c r="C1199" s="228" t="str">
        <f>'Liquor Mods'!D1606</f>
        <v/>
      </c>
      <c r="D1199" s="179" t="str">
        <f>'Liquor Mods'!E1606</f>
        <v/>
      </c>
      <c r="E1199" s="211"/>
      <c r="F1199" s="211"/>
      <c r="G1199" s="211"/>
    </row>
    <row r="1200" ht="16.5" customHeight="1">
      <c r="A1200" s="209"/>
      <c r="B1200" s="210"/>
      <c r="C1200" s="228" t="str">
        <f>'Liquor Mods'!D1607</f>
        <v/>
      </c>
      <c r="D1200" s="179" t="str">
        <f>'Liquor Mods'!E1607</f>
        <v/>
      </c>
      <c r="E1200" s="211"/>
      <c r="F1200" s="211"/>
      <c r="G1200" s="211"/>
    </row>
    <row r="1201" ht="16.5" customHeight="1">
      <c r="A1201" s="209"/>
      <c r="B1201" s="210"/>
      <c r="C1201" s="228" t="str">
        <f>'Liquor Mods'!D1608</f>
        <v/>
      </c>
      <c r="D1201" s="179" t="str">
        <f>'Liquor Mods'!E1608</f>
        <v/>
      </c>
      <c r="E1201" s="211"/>
      <c r="F1201" s="211"/>
      <c r="G1201" s="211"/>
    </row>
    <row r="1202" ht="16.5" customHeight="1">
      <c r="A1202" s="209"/>
      <c r="B1202" s="210"/>
      <c r="C1202" s="228" t="str">
        <f>'Liquor Mods'!D1609</f>
        <v/>
      </c>
      <c r="D1202" s="179" t="str">
        <f>'Liquor Mods'!E1609</f>
        <v/>
      </c>
      <c r="E1202" s="211"/>
      <c r="F1202" s="211"/>
      <c r="G1202" s="211"/>
    </row>
    <row r="1203" ht="16.5" customHeight="1">
      <c r="A1203" s="209"/>
      <c r="B1203" s="210"/>
      <c r="C1203" s="228" t="str">
        <f>'Liquor Mods'!D1610</f>
        <v/>
      </c>
      <c r="D1203" s="179" t="str">
        <f>'Liquor Mods'!E1610</f>
        <v/>
      </c>
      <c r="E1203" s="211"/>
      <c r="F1203" s="211"/>
      <c r="G1203" s="211"/>
    </row>
    <row r="1204" ht="16.5" customHeight="1">
      <c r="A1204" s="209"/>
      <c r="B1204" s="210"/>
      <c r="C1204" s="228" t="str">
        <f>'Liquor Mods'!D1611</f>
        <v/>
      </c>
      <c r="D1204" s="179" t="str">
        <f>'Liquor Mods'!E1611</f>
        <v/>
      </c>
      <c r="E1204" s="211"/>
      <c r="F1204" s="211"/>
      <c r="G1204" s="211"/>
    </row>
    <row r="1205" ht="16.5" customHeight="1">
      <c r="A1205" s="209"/>
      <c r="B1205" s="210"/>
      <c r="C1205" s="228" t="str">
        <f>'Liquor Mods'!D1612</f>
        <v/>
      </c>
      <c r="D1205" s="179" t="str">
        <f>'Liquor Mods'!E1612</f>
        <v/>
      </c>
      <c r="E1205" s="211"/>
      <c r="F1205" s="211"/>
      <c r="G1205" s="211"/>
    </row>
    <row r="1206" ht="16.5" customHeight="1">
      <c r="A1206" s="209"/>
      <c r="B1206" s="210"/>
      <c r="C1206" s="228" t="str">
        <f>'Liquor Mods'!D1613</f>
        <v/>
      </c>
      <c r="D1206" s="179" t="str">
        <f>'Liquor Mods'!E1613</f>
        <v/>
      </c>
      <c r="E1206" s="211"/>
      <c r="F1206" s="211"/>
      <c r="G1206" s="211"/>
    </row>
    <row r="1207" ht="16.5" customHeight="1">
      <c r="A1207" s="209"/>
      <c r="B1207" s="210"/>
      <c r="C1207" s="228" t="str">
        <f>'Liquor Mods'!D1614</f>
        <v/>
      </c>
      <c r="D1207" s="179" t="str">
        <f>'Liquor Mods'!E1614</f>
        <v/>
      </c>
      <c r="E1207" s="211"/>
      <c r="F1207" s="211"/>
      <c r="G1207" s="211"/>
    </row>
    <row r="1208" ht="16.5" customHeight="1">
      <c r="A1208" s="209"/>
      <c r="B1208" s="210"/>
      <c r="C1208" s="228" t="str">
        <f>'Liquor Mods'!D1615</f>
        <v/>
      </c>
      <c r="D1208" s="179" t="str">
        <f>'Liquor Mods'!E1615</f>
        <v/>
      </c>
      <c r="E1208" s="211"/>
      <c r="F1208" s="211"/>
      <c r="G1208" s="211"/>
    </row>
    <row r="1209" ht="16.5" customHeight="1">
      <c r="A1209" s="209"/>
      <c r="B1209" s="210"/>
      <c r="C1209" s="228" t="str">
        <f>'Liquor Mods'!D1616</f>
        <v/>
      </c>
      <c r="D1209" s="179" t="str">
        <f>'Liquor Mods'!E1616</f>
        <v/>
      </c>
      <c r="E1209" s="211"/>
      <c r="F1209" s="211"/>
      <c r="G1209" s="211"/>
    </row>
    <row r="1210" ht="16.5" customHeight="1">
      <c r="A1210" s="209"/>
      <c r="B1210" s="210"/>
      <c r="C1210" s="228" t="str">
        <f>'Liquor Mods'!D1617</f>
        <v/>
      </c>
      <c r="D1210" s="179" t="str">
        <f>'Liquor Mods'!E1617</f>
        <v/>
      </c>
      <c r="E1210" s="211"/>
      <c r="F1210" s="211"/>
      <c r="G1210" s="211"/>
    </row>
    <row r="1211" ht="16.5" customHeight="1">
      <c r="A1211" s="209"/>
      <c r="B1211" s="210"/>
      <c r="C1211" s="228" t="str">
        <f>'Liquor Mods'!D1618</f>
        <v/>
      </c>
      <c r="D1211" s="179" t="str">
        <f>'Liquor Mods'!E1618</f>
        <v/>
      </c>
      <c r="E1211" s="211"/>
      <c r="F1211" s="211"/>
      <c r="G1211" s="211"/>
    </row>
    <row r="1212" ht="16.5" customHeight="1">
      <c r="A1212" s="209"/>
      <c r="B1212" s="210"/>
      <c r="C1212" s="228" t="str">
        <f>'Liquor Mods'!D1619</f>
        <v/>
      </c>
      <c r="D1212" s="179" t="str">
        <f>'Liquor Mods'!E1619</f>
        <v/>
      </c>
      <c r="E1212" s="211"/>
      <c r="F1212" s="211"/>
      <c r="G1212" s="211"/>
    </row>
    <row r="1213" ht="16.5" customHeight="1">
      <c r="A1213" s="209"/>
      <c r="B1213" s="210"/>
      <c r="C1213" s="228" t="str">
        <f>'Liquor Mods'!D1620</f>
        <v/>
      </c>
      <c r="D1213" s="179" t="str">
        <f>'Liquor Mods'!E1620</f>
        <v/>
      </c>
      <c r="E1213" s="211"/>
      <c r="F1213" s="211"/>
      <c r="G1213" s="211"/>
    </row>
    <row r="1214" ht="16.5" customHeight="1">
      <c r="A1214" s="209"/>
      <c r="B1214" s="210"/>
      <c r="C1214" s="228" t="str">
        <f>'Liquor Mods'!D1621</f>
        <v/>
      </c>
      <c r="D1214" s="179" t="str">
        <f>'Liquor Mods'!E1621</f>
        <v/>
      </c>
      <c r="E1214" s="211"/>
      <c r="F1214" s="211"/>
      <c r="G1214" s="211"/>
    </row>
    <row r="1215" ht="16.5" customHeight="1">
      <c r="A1215" s="209"/>
      <c r="B1215" s="210"/>
      <c r="C1215" s="228" t="str">
        <f>'Liquor Mods'!D1622</f>
        <v/>
      </c>
      <c r="D1215" s="179" t="str">
        <f>'Liquor Mods'!E1622</f>
        <v/>
      </c>
      <c r="E1215" s="211"/>
      <c r="F1215" s="211"/>
      <c r="G1215" s="211"/>
    </row>
    <row r="1216" ht="16.5" customHeight="1">
      <c r="A1216" s="209"/>
      <c r="B1216" s="210"/>
      <c r="C1216" s="228" t="str">
        <f>'Liquor Mods'!D1623</f>
        <v/>
      </c>
      <c r="D1216" s="179" t="str">
        <f>'Liquor Mods'!E1623</f>
        <v/>
      </c>
      <c r="E1216" s="211"/>
      <c r="F1216" s="211"/>
      <c r="G1216" s="211"/>
    </row>
    <row r="1217" ht="16.5" customHeight="1">
      <c r="A1217" s="209"/>
      <c r="B1217" s="210"/>
      <c r="C1217" s="228" t="str">
        <f>'Liquor Mods'!D1624</f>
        <v/>
      </c>
      <c r="D1217" s="179" t="str">
        <f>'Liquor Mods'!E1624</f>
        <v/>
      </c>
      <c r="E1217" s="211"/>
      <c r="F1217" s="211"/>
      <c r="G1217" s="211"/>
    </row>
    <row r="1218" ht="16.5" customHeight="1">
      <c r="A1218" s="209"/>
      <c r="B1218" s="210"/>
      <c r="C1218" s="228" t="str">
        <f>'Liquor Mods'!D1625</f>
        <v/>
      </c>
      <c r="D1218" s="179" t="str">
        <f>'Liquor Mods'!E1625</f>
        <v/>
      </c>
      <c r="E1218" s="211"/>
      <c r="F1218" s="211"/>
      <c r="G1218" s="211"/>
    </row>
    <row r="1219" ht="16.5" customHeight="1">
      <c r="A1219" s="209"/>
      <c r="B1219" s="210"/>
      <c r="C1219" s="228" t="str">
        <f>'Liquor Mods'!D1626</f>
        <v/>
      </c>
      <c r="D1219" s="179" t="str">
        <f>'Liquor Mods'!E1626</f>
        <v/>
      </c>
      <c r="E1219" s="211"/>
      <c r="F1219" s="211"/>
      <c r="G1219" s="211"/>
    </row>
    <row r="1220" ht="16.5" customHeight="1">
      <c r="A1220" s="209"/>
      <c r="B1220" s="210"/>
      <c r="C1220" s="228" t="str">
        <f>'Liquor Mods'!D1627</f>
        <v/>
      </c>
      <c r="D1220" s="179" t="str">
        <f>'Liquor Mods'!E1627</f>
        <v/>
      </c>
      <c r="E1220" s="211"/>
      <c r="F1220" s="211"/>
      <c r="G1220" s="211"/>
    </row>
    <row r="1221" ht="16.5" customHeight="1">
      <c r="A1221" s="209"/>
      <c r="B1221" s="210"/>
      <c r="C1221" s="228" t="str">
        <f>'Liquor Mods'!D1628</f>
        <v/>
      </c>
      <c r="D1221" s="179" t="str">
        <f>'Liquor Mods'!E1628</f>
        <v/>
      </c>
      <c r="E1221" s="211"/>
      <c r="F1221" s="211"/>
      <c r="G1221" s="211"/>
    </row>
    <row r="1222" ht="16.5" customHeight="1">
      <c r="A1222" s="209"/>
      <c r="B1222" s="210"/>
      <c r="C1222" s="228" t="str">
        <f>'Liquor Mods'!D1629</f>
        <v/>
      </c>
      <c r="D1222" s="179" t="str">
        <f>'Liquor Mods'!E1629</f>
        <v/>
      </c>
      <c r="E1222" s="211"/>
      <c r="F1222" s="211"/>
      <c r="G1222" s="211"/>
    </row>
    <row r="1223" ht="16.5" customHeight="1">
      <c r="A1223" s="209"/>
      <c r="B1223" s="210"/>
      <c r="C1223" s="228" t="str">
        <f>'Liquor Mods'!D1630</f>
        <v/>
      </c>
      <c r="D1223" s="179" t="str">
        <f>'Liquor Mods'!E1630</f>
        <v/>
      </c>
      <c r="E1223" s="211"/>
      <c r="F1223" s="211"/>
      <c r="G1223" s="211"/>
    </row>
    <row r="1224" ht="16.5" customHeight="1">
      <c r="A1224" s="209"/>
      <c r="B1224" s="210"/>
      <c r="C1224" s="228" t="str">
        <f>'Liquor Mods'!D1631</f>
        <v/>
      </c>
      <c r="D1224" s="179" t="str">
        <f>'Liquor Mods'!E1631</f>
        <v/>
      </c>
      <c r="E1224" s="211"/>
      <c r="F1224" s="211"/>
      <c r="G1224" s="211"/>
    </row>
    <row r="1225" ht="16.5" customHeight="1">
      <c r="A1225" s="209"/>
      <c r="B1225" s="210"/>
      <c r="C1225" s="228" t="str">
        <f>'Liquor Mods'!D1632</f>
        <v/>
      </c>
      <c r="D1225" s="179" t="str">
        <f>'Liquor Mods'!E1632</f>
        <v/>
      </c>
      <c r="E1225" s="211"/>
      <c r="F1225" s="211"/>
      <c r="G1225" s="211"/>
    </row>
    <row r="1226" ht="16.5" customHeight="1">
      <c r="A1226" s="209"/>
      <c r="B1226" s="210"/>
      <c r="C1226" s="228" t="str">
        <f>'Liquor Mods'!D1633</f>
        <v/>
      </c>
      <c r="D1226" s="179" t="str">
        <f>'Liquor Mods'!E1633</f>
        <v/>
      </c>
      <c r="E1226" s="211"/>
      <c r="F1226" s="211"/>
      <c r="G1226" s="211"/>
    </row>
    <row r="1227" ht="16.5" customHeight="1">
      <c r="A1227" s="209"/>
      <c r="B1227" s="210"/>
      <c r="C1227" s="228" t="str">
        <f>'Liquor Mods'!D1634</f>
        <v/>
      </c>
      <c r="D1227" s="179" t="str">
        <f>'Liquor Mods'!E1634</f>
        <v/>
      </c>
      <c r="E1227" s="211"/>
      <c r="F1227" s="211"/>
      <c r="G1227" s="211"/>
    </row>
    <row r="1228" ht="16.5" customHeight="1">
      <c r="A1228" s="209"/>
      <c r="B1228" s="210"/>
      <c r="C1228" s="228" t="str">
        <f>'Liquor Mods'!D1635</f>
        <v/>
      </c>
      <c r="D1228" s="179" t="str">
        <f>'Liquor Mods'!E1635</f>
        <v/>
      </c>
      <c r="E1228" s="211"/>
      <c r="F1228" s="211"/>
      <c r="G1228" s="211"/>
    </row>
    <row r="1229" ht="16.5" customHeight="1">
      <c r="A1229" s="209"/>
      <c r="B1229" s="210"/>
      <c r="C1229" s="228" t="str">
        <f>'Liquor Mods'!D1636</f>
        <v/>
      </c>
      <c r="D1229" s="179" t="str">
        <f>'Liquor Mods'!E1636</f>
        <v/>
      </c>
      <c r="E1229" s="211"/>
      <c r="F1229" s="211"/>
      <c r="G1229" s="211"/>
    </row>
    <row r="1230" ht="16.5" customHeight="1">
      <c r="A1230" s="214"/>
      <c r="B1230" s="215"/>
      <c r="C1230" s="228" t="str">
        <f>'Liquor Mods'!D1637</f>
        <v/>
      </c>
      <c r="D1230" s="179" t="str">
        <f>'Liquor Mods'!E1637</f>
        <v/>
      </c>
      <c r="E1230" s="216"/>
      <c r="F1230" s="216"/>
      <c r="G1230" s="216"/>
    </row>
    <row r="1231" ht="16.5" customHeight="1">
      <c r="A1231" s="217" t="s">
        <v>58</v>
      </c>
      <c r="B1231" s="218"/>
      <c r="C1231" s="219" t="s">
        <v>59</v>
      </c>
      <c r="D1231" s="227" t="s">
        <v>191</v>
      </c>
      <c r="E1231" s="224" t="s">
        <v>61</v>
      </c>
      <c r="F1231" s="225" t="s">
        <v>192</v>
      </c>
      <c r="G1231" s="225" t="s">
        <v>193</v>
      </c>
    </row>
    <row r="1232" ht="16.5" customHeight="1">
      <c r="A1232" s="208"/>
      <c r="B1232" s="187" t="str">
        <f>'Liquor Mods'!A1739</f>
        <v/>
      </c>
      <c r="C1232" s="188" t="str">
        <f>'Liquor Mods'!A1740</f>
        <v/>
      </c>
      <c r="D1232" s="179" t="str">
        <f>'Liquor Mods'!B1740</f>
        <v/>
      </c>
      <c r="E1232" s="169" t="s">
        <v>83</v>
      </c>
      <c r="F1232" s="208"/>
      <c r="G1232" s="208"/>
    </row>
    <row r="1233" ht="16.5" customHeight="1">
      <c r="A1233" s="209"/>
      <c r="B1233" s="210"/>
      <c r="C1233" s="188" t="str">
        <f>'Liquor Mods'!A1741</f>
        <v/>
      </c>
      <c r="D1233" s="179" t="str">
        <f>'Liquor Mods'!B1741</f>
        <v/>
      </c>
      <c r="E1233" s="211"/>
      <c r="F1233" s="211"/>
      <c r="G1233" s="211"/>
    </row>
    <row r="1234" ht="16.5" customHeight="1">
      <c r="A1234" s="209"/>
      <c r="B1234" s="210"/>
      <c r="C1234" s="188" t="str">
        <f>'Liquor Mods'!A1742</f>
        <v/>
      </c>
      <c r="D1234" s="179" t="str">
        <f>'Liquor Mods'!B1742</f>
        <v/>
      </c>
      <c r="E1234" s="211"/>
      <c r="F1234" s="211"/>
      <c r="G1234" s="211"/>
    </row>
    <row r="1235" ht="16.5" customHeight="1">
      <c r="A1235" s="209"/>
      <c r="B1235" s="210"/>
      <c r="C1235" s="188" t="str">
        <f>'Liquor Mods'!A1743</f>
        <v/>
      </c>
      <c r="D1235" s="179" t="str">
        <f>'Liquor Mods'!B1743</f>
        <v/>
      </c>
      <c r="E1235" s="211"/>
      <c r="F1235" s="211"/>
      <c r="G1235" s="211"/>
    </row>
    <row r="1236" ht="16.5" customHeight="1">
      <c r="A1236" s="209"/>
      <c r="B1236" s="210"/>
      <c r="C1236" s="188" t="str">
        <f>'Liquor Mods'!A1744</f>
        <v/>
      </c>
      <c r="D1236" s="179" t="str">
        <f>'Liquor Mods'!B1744</f>
        <v/>
      </c>
      <c r="E1236" s="211"/>
      <c r="F1236" s="211"/>
      <c r="G1236" s="211"/>
    </row>
    <row r="1237" ht="16.5" customHeight="1">
      <c r="A1237" s="209"/>
      <c r="B1237" s="210"/>
      <c r="C1237" s="188" t="str">
        <f>'Liquor Mods'!A1745</f>
        <v/>
      </c>
      <c r="D1237" s="179" t="str">
        <f>'Liquor Mods'!B1745</f>
        <v/>
      </c>
      <c r="E1237" s="211"/>
      <c r="F1237" s="211"/>
      <c r="G1237" s="211"/>
    </row>
    <row r="1238" ht="16.5" customHeight="1">
      <c r="A1238" s="209"/>
      <c r="B1238" s="210"/>
      <c r="C1238" s="228" t="str">
        <f>'Liquor Mods'!A1746</f>
        <v/>
      </c>
      <c r="D1238" s="179" t="str">
        <f>'Liquor Mods'!B1746</f>
        <v/>
      </c>
      <c r="E1238" s="211"/>
      <c r="F1238" s="211"/>
      <c r="G1238" s="211"/>
    </row>
    <row r="1239" ht="16.5" customHeight="1">
      <c r="A1239" s="209"/>
      <c r="B1239" s="210"/>
      <c r="C1239" s="228" t="str">
        <f>'Liquor Mods'!A1747</f>
        <v/>
      </c>
      <c r="D1239" s="179" t="str">
        <f>'Liquor Mods'!B1747</f>
        <v/>
      </c>
      <c r="E1239" s="211"/>
      <c r="F1239" s="211"/>
      <c r="G1239" s="211"/>
    </row>
    <row r="1240" ht="16.5" customHeight="1">
      <c r="A1240" s="209"/>
      <c r="B1240" s="210"/>
      <c r="C1240" s="228" t="str">
        <f>'Liquor Mods'!A1748</f>
        <v/>
      </c>
      <c r="D1240" s="179" t="str">
        <f>'Liquor Mods'!B1748</f>
        <v/>
      </c>
      <c r="E1240" s="211"/>
      <c r="F1240" s="211"/>
      <c r="G1240" s="211"/>
    </row>
    <row r="1241" ht="16.5" customHeight="1">
      <c r="A1241" s="209"/>
      <c r="B1241" s="210"/>
      <c r="C1241" s="228" t="str">
        <f>'Liquor Mods'!A1749</f>
        <v/>
      </c>
      <c r="D1241" s="179" t="str">
        <f>'Liquor Mods'!B1749</f>
        <v/>
      </c>
      <c r="E1241" s="211"/>
      <c r="F1241" s="211"/>
      <c r="G1241" s="211"/>
    </row>
    <row r="1242" ht="16.5" customHeight="1">
      <c r="A1242" s="209"/>
      <c r="B1242" s="210"/>
      <c r="C1242" s="228" t="str">
        <f>'Liquor Mods'!A1750</f>
        <v/>
      </c>
      <c r="D1242" s="179" t="str">
        <f>'Liquor Mods'!B1750</f>
        <v/>
      </c>
      <c r="E1242" s="211"/>
      <c r="F1242" s="211"/>
      <c r="G1242" s="211"/>
    </row>
    <row r="1243" ht="16.5" customHeight="1">
      <c r="A1243" s="209"/>
      <c r="B1243" s="210"/>
      <c r="C1243" s="228" t="str">
        <f>'Liquor Mods'!A1751</f>
        <v/>
      </c>
      <c r="D1243" s="179" t="str">
        <f>'Liquor Mods'!B1751</f>
        <v/>
      </c>
      <c r="E1243" s="211"/>
      <c r="F1243" s="211"/>
      <c r="G1243" s="211"/>
    </row>
    <row r="1244" ht="16.5" customHeight="1">
      <c r="A1244" s="209"/>
      <c r="B1244" s="210"/>
      <c r="C1244" s="228" t="str">
        <f>'Liquor Mods'!A1752</f>
        <v/>
      </c>
      <c r="D1244" s="179" t="str">
        <f>'Liquor Mods'!B1752</f>
        <v/>
      </c>
      <c r="E1244" s="211"/>
      <c r="F1244" s="211"/>
      <c r="G1244" s="211"/>
    </row>
    <row r="1245" ht="16.5" customHeight="1">
      <c r="A1245" s="209"/>
      <c r="B1245" s="210"/>
      <c r="C1245" s="228" t="str">
        <f>'Liquor Mods'!A1753</f>
        <v/>
      </c>
      <c r="D1245" s="179" t="str">
        <f>'Liquor Mods'!B1753</f>
        <v/>
      </c>
      <c r="E1245" s="211"/>
      <c r="F1245" s="211"/>
      <c r="G1245" s="211"/>
    </row>
    <row r="1246" ht="16.5" customHeight="1">
      <c r="A1246" s="209"/>
      <c r="B1246" s="210"/>
      <c r="C1246" s="228" t="str">
        <f>'Liquor Mods'!A1754</f>
        <v/>
      </c>
      <c r="D1246" s="179" t="str">
        <f>'Liquor Mods'!B1754</f>
        <v/>
      </c>
      <c r="E1246" s="211"/>
      <c r="F1246" s="211"/>
      <c r="G1246" s="211"/>
    </row>
    <row r="1247" ht="16.5" customHeight="1">
      <c r="A1247" s="209"/>
      <c r="B1247" s="210"/>
      <c r="C1247" s="228" t="str">
        <f>'Liquor Mods'!A1755</f>
        <v/>
      </c>
      <c r="D1247" s="179" t="str">
        <f>'Liquor Mods'!B1755</f>
        <v/>
      </c>
      <c r="E1247" s="211"/>
      <c r="F1247" s="211"/>
      <c r="G1247" s="211"/>
    </row>
    <row r="1248" ht="16.5" customHeight="1">
      <c r="A1248" s="209"/>
      <c r="B1248" s="210"/>
      <c r="C1248" s="228" t="str">
        <f>'Liquor Mods'!A1756</f>
        <v/>
      </c>
      <c r="D1248" s="179" t="str">
        <f>'Liquor Mods'!B1756</f>
        <v/>
      </c>
      <c r="E1248" s="211"/>
      <c r="F1248" s="211"/>
      <c r="G1248" s="211"/>
    </row>
    <row r="1249" ht="16.5" customHeight="1">
      <c r="A1249" s="209"/>
      <c r="B1249" s="210"/>
      <c r="C1249" s="228" t="str">
        <f>'Liquor Mods'!A1757</f>
        <v/>
      </c>
      <c r="D1249" s="179" t="str">
        <f>'Liquor Mods'!B1757</f>
        <v/>
      </c>
      <c r="E1249" s="211"/>
      <c r="F1249" s="211"/>
      <c r="G1249" s="211"/>
    </row>
    <row r="1250" ht="16.5" customHeight="1">
      <c r="A1250" s="209"/>
      <c r="B1250" s="210"/>
      <c r="C1250" s="228" t="str">
        <f>'Liquor Mods'!A1758</f>
        <v/>
      </c>
      <c r="D1250" s="179" t="str">
        <f>'Liquor Mods'!B1758</f>
        <v/>
      </c>
      <c r="E1250" s="211"/>
      <c r="F1250" s="211"/>
      <c r="G1250" s="211"/>
    </row>
    <row r="1251" ht="16.5" customHeight="1">
      <c r="A1251" s="209"/>
      <c r="B1251" s="210"/>
      <c r="C1251" s="228" t="str">
        <f>'Liquor Mods'!A1759</f>
        <v/>
      </c>
      <c r="D1251" s="179" t="str">
        <f>'Liquor Mods'!B1759</f>
        <v/>
      </c>
      <c r="E1251" s="211"/>
      <c r="F1251" s="211"/>
      <c r="G1251" s="211"/>
    </row>
    <row r="1252" ht="16.5" customHeight="1">
      <c r="A1252" s="209"/>
      <c r="B1252" s="210"/>
      <c r="C1252" s="228" t="str">
        <f>'Liquor Mods'!A1760</f>
        <v/>
      </c>
      <c r="D1252" s="179" t="str">
        <f>'Liquor Mods'!B1760</f>
        <v/>
      </c>
      <c r="E1252" s="211"/>
      <c r="F1252" s="211"/>
      <c r="G1252" s="211"/>
    </row>
    <row r="1253" ht="16.5" customHeight="1">
      <c r="A1253" s="209"/>
      <c r="B1253" s="210"/>
      <c r="C1253" s="228" t="str">
        <f>'Liquor Mods'!A1761</f>
        <v/>
      </c>
      <c r="D1253" s="179" t="str">
        <f>'Liquor Mods'!B1761</f>
        <v/>
      </c>
      <c r="E1253" s="211"/>
      <c r="F1253" s="211"/>
      <c r="G1253" s="211"/>
    </row>
    <row r="1254" ht="16.5" customHeight="1">
      <c r="A1254" s="209"/>
      <c r="B1254" s="210"/>
      <c r="C1254" s="228" t="str">
        <f>'Liquor Mods'!A1762</f>
        <v/>
      </c>
      <c r="D1254" s="179" t="str">
        <f>'Liquor Mods'!B1762</f>
        <v/>
      </c>
      <c r="E1254" s="211"/>
      <c r="F1254" s="211"/>
      <c r="G1254" s="211"/>
    </row>
    <row r="1255" ht="16.5" customHeight="1">
      <c r="A1255" s="209"/>
      <c r="B1255" s="210"/>
      <c r="C1255" s="228" t="str">
        <f>'Liquor Mods'!A1763</f>
        <v/>
      </c>
      <c r="D1255" s="179" t="str">
        <f>'Liquor Mods'!B1763</f>
        <v/>
      </c>
      <c r="E1255" s="211"/>
      <c r="F1255" s="211"/>
      <c r="G1255" s="211"/>
    </row>
    <row r="1256" ht="16.5" customHeight="1">
      <c r="A1256" s="209"/>
      <c r="B1256" s="210"/>
      <c r="C1256" s="228" t="str">
        <f>'Liquor Mods'!A1764</f>
        <v/>
      </c>
      <c r="D1256" s="179" t="str">
        <f>'Liquor Mods'!B1764</f>
        <v/>
      </c>
      <c r="E1256" s="211"/>
      <c r="F1256" s="211"/>
      <c r="G1256" s="211"/>
    </row>
    <row r="1257" ht="16.5" customHeight="1">
      <c r="A1257" s="209"/>
      <c r="B1257" s="210"/>
      <c r="C1257" s="228" t="str">
        <f>'Liquor Mods'!A1765</f>
        <v/>
      </c>
      <c r="D1257" s="179" t="str">
        <f>'Liquor Mods'!B1765</f>
        <v/>
      </c>
      <c r="E1257" s="211"/>
      <c r="F1257" s="211"/>
      <c r="G1257" s="211"/>
    </row>
    <row r="1258" ht="16.5" customHeight="1">
      <c r="A1258" s="209"/>
      <c r="B1258" s="210"/>
      <c r="C1258" s="228" t="str">
        <f>'Liquor Mods'!A1766</f>
        <v/>
      </c>
      <c r="D1258" s="179" t="str">
        <f>'Liquor Mods'!B1766</f>
        <v/>
      </c>
      <c r="E1258" s="211"/>
      <c r="F1258" s="211"/>
      <c r="G1258" s="211"/>
    </row>
    <row r="1259" ht="16.5" customHeight="1">
      <c r="A1259" s="209"/>
      <c r="B1259" s="210"/>
      <c r="C1259" s="228" t="str">
        <f>'Liquor Mods'!A1767</f>
        <v/>
      </c>
      <c r="D1259" s="179" t="str">
        <f>'Liquor Mods'!B1767</f>
        <v/>
      </c>
      <c r="E1259" s="211"/>
      <c r="F1259" s="211"/>
      <c r="G1259" s="211"/>
    </row>
    <row r="1260" ht="16.5" customHeight="1">
      <c r="A1260" s="209"/>
      <c r="B1260" s="210"/>
      <c r="C1260" s="228" t="str">
        <f>'Liquor Mods'!A1768</f>
        <v/>
      </c>
      <c r="D1260" s="179" t="str">
        <f>'Liquor Mods'!B1768</f>
        <v/>
      </c>
      <c r="E1260" s="211"/>
      <c r="F1260" s="211"/>
      <c r="G1260" s="211"/>
    </row>
    <row r="1261" ht="16.5" customHeight="1">
      <c r="A1261" s="209"/>
      <c r="B1261" s="210"/>
      <c r="C1261" s="228" t="str">
        <f>'Liquor Mods'!A1769</f>
        <v/>
      </c>
      <c r="D1261" s="179" t="str">
        <f>'Liquor Mods'!B1769</f>
        <v/>
      </c>
      <c r="E1261" s="211"/>
      <c r="F1261" s="211"/>
      <c r="G1261" s="211"/>
    </row>
    <row r="1262" ht="16.5" customHeight="1">
      <c r="A1262" s="209"/>
      <c r="B1262" s="210"/>
      <c r="C1262" s="228" t="str">
        <f>'Liquor Mods'!A1770</f>
        <v/>
      </c>
      <c r="D1262" s="179" t="str">
        <f>'Liquor Mods'!B1770</f>
        <v/>
      </c>
      <c r="E1262" s="211"/>
      <c r="F1262" s="211"/>
      <c r="G1262" s="211"/>
    </row>
    <row r="1263" ht="16.5" customHeight="1">
      <c r="A1263" s="209"/>
      <c r="B1263" s="210"/>
      <c r="C1263" s="228" t="str">
        <f>'Liquor Mods'!A1771</f>
        <v/>
      </c>
      <c r="D1263" s="179" t="str">
        <f>'Liquor Mods'!B1771</f>
        <v/>
      </c>
      <c r="E1263" s="211"/>
      <c r="F1263" s="211"/>
      <c r="G1263" s="211"/>
    </row>
    <row r="1264" ht="16.5" customHeight="1">
      <c r="A1264" s="209"/>
      <c r="B1264" s="210"/>
      <c r="C1264" s="228" t="str">
        <f>'Liquor Mods'!A1772</f>
        <v/>
      </c>
      <c r="D1264" s="179" t="str">
        <f>'Liquor Mods'!B1772</f>
        <v/>
      </c>
      <c r="E1264" s="211"/>
      <c r="F1264" s="211"/>
      <c r="G1264" s="211"/>
    </row>
    <row r="1265" ht="16.5" customHeight="1">
      <c r="A1265" s="209"/>
      <c r="B1265" s="210"/>
      <c r="C1265" s="228" t="str">
        <f>'Liquor Mods'!A1773</f>
        <v/>
      </c>
      <c r="D1265" s="179" t="str">
        <f>'Liquor Mods'!B1773</f>
        <v/>
      </c>
      <c r="E1265" s="211"/>
      <c r="F1265" s="211"/>
      <c r="G1265" s="211"/>
    </row>
    <row r="1266" ht="16.5" customHeight="1">
      <c r="A1266" s="209"/>
      <c r="B1266" s="210"/>
      <c r="C1266" s="228" t="str">
        <f>'Liquor Mods'!A1774</f>
        <v/>
      </c>
      <c r="D1266" s="179" t="str">
        <f>'Liquor Mods'!B1774</f>
        <v/>
      </c>
      <c r="E1266" s="211"/>
      <c r="F1266" s="211"/>
      <c r="G1266" s="211"/>
    </row>
    <row r="1267" ht="16.5" customHeight="1">
      <c r="A1267" s="209"/>
      <c r="B1267" s="210"/>
      <c r="C1267" s="228" t="str">
        <f>'Liquor Mods'!A1775</f>
        <v/>
      </c>
      <c r="D1267" s="179" t="str">
        <f>'Liquor Mods'!B1775</f>
        <v/>
      </c>
      <c r="E1267" s="211"/>
      <c r="F1267" s="211"/>
      <c r="G1267" s="211"/>
    </row>
    <row r="1268" ht="16.5" customHeight="1">
      <c r="A1268" s="209"/>
      <c r="B1268" s="210"/>
      <c r="C1268" s="228" t="str">
        <f>'Liquor Mods'!A1776</f>
        <v/>
      </c>
      <c r="D1268" s="179" t="str">
        <f>'Liquor Mods'!B1776</f>
        <v/>
      </c>
      <c r="E1268" s="211"/>
      <c r="F1268" s="211"/>
      <c r="G1268" s="211"/>
    </row>
    <row r="1269" ht="16.5" customHeight="1">
      <c r="A1269" s="209"/>
      <c r="B1269" s="210"/>
      <c r="C1269" s="228" t="str">
        <f>'Liquor Mods'!A1777</f>
        <v/>
      </c>
      <c r="D1269" s="179" t="str">
        <f>'Liquor Mods'!B1777</f>
        <v/>
      </c>
      <c r="E1269" s="211"/>
      <c r="F1269" s="211"/>
      <c r="G1269" s="211"/>
    </row>
    <row r="1270" ht="16.5" customHeight="1">
      <c r="A1270" s="209"/>
      <c r="B1270" s="210"/>
      <c r="C1270" s="228" t="str">
        <f>'Liquor Mods'!A1778</f>
        <v/>
      </c>
      <c r="D1270" s="179" t="str">
        <f>'Liquor Mods'!B1778</f>
        <v/>
      </c>
      <c r="E1270" s="211"/>
      <c r="F1270" s="211"/>
      <c r="G1270" s="211"/>
    </row>
    <row r="1271" ht="16.5" customHeight="1">
      <c r="A1271" s="209"/>
      <c r="B1271" s="210"/>
      <c r="C1271" s="228" t="str">
        <f>'Liquor Mods'!A1779</f>
        <v/>
      </c>
      <c r="D1271" s="179" t="str">
        <f>'Liquor Mods'!B1779</f>
        <v/>
      </c>
      <c r="E1271" s="211"/>
      <c r="F1271" s="211"/>
      <c r="G1271" s="211"/>
    </row>
    <row r="1272" ht="16.5" customHeight="1">
      <c r="A1272" s="209"/>
      <c r="B1272" s="210"/>
      <c r="C1272" s="228" t="str">
        <f>'Liquor Mods'!A1780</f>
        <v/>
      </c>
      <c r="D1272" s="179" t="str">
        <f>'Liquor Mods'!B1780</f>
        <v/>
      </c>
      <c r="E1272" s="211"/>
      <c r="F1272" s="211"/>
      <c r="G1272" s="211"/>
    </row>
    <row r="1273" ht="16.5" customHeight="1">
      <c r="A1273" s="209"/>
      <c r="B1273" s="210"/>
      <c r="C1273" s="228" t="str">
        <f>'Liquor Mods'!A1781</f>
        <v/>
      </c>
      <c r="D1273" s="179" t="str">
        <f>'Liquor Mods'!B1781</f>
        <v/>
      </c>
      <c r="E1273" s="211"/>
      <c r="F1273" s="211"/>
      <c r="G1273" s="211"/>
    </row>
    <row r="1274" ht="16.5" customHeight="1">
      <c r="A1274" s="209"/>
      <c r="B1274" s="210"/>
      <c r="C1274" s="228" t="str">
        <f>'Liquor Mods'!A1782</f>
        <v/>
      </c>
      <c r="D1274" s="179" t="str">
        <f>'Liquor Mods'!B1782</f>
        <v/>
      </c>
      <c r="E1274" s="211"/>
      <c r="F1274" s="211"/>
      <c r="G1274" s="211"/>
    </row>
    <row r="1275" ht="16.5" customHeight="1">
      <c r="A1275" s="209"/>
      <c r="B1275" s="210"/>
      <c r="C1275" s="228" t="str">
        <f>'Liquor Mods'!A1783</f>
        <v/>
      </c>
      <c r="D1275" s="179" t="str">
        <f>'Liquor Mods'!B1783</f>
        <v/>
      </c>
      <c r="E1275" s="211"/>
      <c r="F1275" s="211"/>
      <c r="G1275" s="211"/>
    </row>
    <row r="1276" ht="16.5" customHeight="1">
      <c r="A1276" s="209"/>
      <c r="B1276" s="210"/>
      <c r="C1276" s="228" t="str">
        <f>'Liquor Mods'!A1784</f>
        <v/>
      </c>
      <c r="D1276" s="179" t="str">
        <f>'Liquor Mods'!B1784</f>
        <v/>
      </c>
      <c r="E1276" s="211"/>
      <c r="F1276" s="211"/>
      <c r="G1276" s="211"/>
    </row>
    <row r="1277" ht="16.5" customHeight="1">
      <c r="A1277" s="209"/>
      <c r="B1277" s="210"/>
      <c r="C1277" s="228" t="str">
        <f>'Liquor Mods'!A1785</f>
        <v/>
      </c>
      <c r="D1277" s="179" t="str">
        <f>'Liquor Mods'!B1785</f>
        <v/>
      </c>
      <c r="E1277" s="211"/>
      <c r="F1277" s="211"/>
      <c r="G1277" s="211"/>
    </row>
    <row r="1278" ht="16.5" customHeight="1">
      <c r="A1278" s="209"/>
      <c r="B1278" s="210"/>
      <c r="C1278" s="228" t="str">
        <f>'Liquor Mods'!A1786</f>
        <v/>
      </c>
      <c r="D1278" s="179" t="str">
        <f>'Liquor Mods'!B1786</f>
        <v/>
      </c>
      <c r="E1278" s="211"/>
      <c r="F1278" s="211"/>
      <c r="G1278" s="211"/>
    </row>
    <row r="1279" ht="16.5" customHeight="1">
      <c r="A1279" s="209"/>
      <c r="B1279" s="210"/>
      <c r="C1279" s="228" t="str">
        <f>'Liquor Mods'!A1787</f>
        <v/>
      </c>
      <c r="D1279" s="179" t="str">
        <f>'Liquor Mods'!B1787</f>
        <v/>
      </c>
      <c r="E1279" s="211"/>
      <c r="F1279" s="211"/>
      <c r="G1279" s="211"/>
    </row>
    <row r="1280" ht="16.5" customHeight="1">
      <c r="A1280" s="209"/>
      <c r="B1280" s="210"/>
      <c r="C1280" s="228" t="str">
        <f>'Liquor Mods'!A1788</f>
        <v/>
      </c>
      <c r="D1280" s="179" t="str">
        <f>'Liquor Mods'!B1788</f>
        <v/>
      </c>
      <c r="E1280" s="211"/>
      <c r="F1280" s="211"/>
      <c r="G1280" s="211"/>
    </row>
    <row r="1281" ht="16.5" customHeight="1">
      <c r="A1281" s="209"/>
      <c r="B1281" s="210"/>
      <c r="C1281" s="228" t="str">
        <f>'Liquor Mods'!A1789</f>
        <v/>
      </c>
      <c r="D1281" s="179" t="str">
        <f>'Liquor Mods'!B1789</f>
        <v/>
      </c>
      <c r="E1281" s="211"/>
      <c r="F1281" s="211"/>
      <c r="G1281" s="211"/>
    </row>
    <row r="1282" ht="16.5" customHeight="1">
      <c r="A1282" s="209"/>
      <c r="B1282" s="210"/>
      <c r="C1282" s="228" t="str">
        <f>'Liquor Mods'!A1790</f>
        <v/>
      </c>
      <c r="D1282" s="179" t="str">
        <f>'Liquor Mods'!B1790</f>
        <v/>
      </c>
      <c r="E1282" s="211"/>
      <c r="F1282" s="211"/>
      <c r="G1282" s="211"/>
    </row>
    <row r="1283" ht="16.5" customHeight="1">
      <c r="A1283" s="209"/>
      <c r="B1283" s="210"/>
      <c r="C1283" s="228" t="str">
        <f>'Liquor Mods'!A1791</f>
        <v/>
      </c>
      <c r="D1283" s="179" t="str">
        <f>'Liquor Mods'!B1791</f>
        <v/>
      </c>
      <c r="E1283" s="211"/>
      <c r="F1283" s="211"/>
      <c r="G1283" s="211"/>
    </row>
    <row r="1284" ht="16.5" customHeight="1">
      <c r="A1284" s="209"/>
      <c r="B1284" s="210"/>
      <c r="C1284" s="228" t="str">
        <f>'Liquor Mods'!A1792</f>
        <v/>
      </c>
      <c r="D1284" s="179" t="str">
        <f>'Liquor Mods'!B1792</f>
        <v/>
      </c>
      <c r="E1284" s="211"/>
      <c r="F1284" s="211"/>
      <c r="G1284" s="211"/>
    </row>
    <row r="1285" ht="16.5" customHeight="1">
      <c r="A1285" s="209"/>
      <c r="B1285" s="210"/>
      <c r="C1285" s="228" t="str">
        <f>'Liquor Mods'!A1793</f>
        <v/>
      </c>
      <c r="D1285" s="179" t="str">
        <f>'Liquor Mods'!B1793</f>
        <v/>
      </c>
      <c r="E1285" s="211"/>
      <c r="F1285" s="211"/>
      <c r="G1285" s="211"/>
    </row>
    <row r="1286" ht="16.5" customHeight="1">
      <c r="A1286" s="209"/>
      <c r="B1286" s="210"/>
      <c r="C1286" s="228" t="str">
        <f>'Liquor Mods'!A1794</f>
        <v/>
      </c>
      <c r="D1286" s="179" t="str">
        <f>'Liquor Mods'!B1794</f>
        <v/>
      </c>
      <c r="E1286" s="211"/>
      <c r="F1286" s="211"/>
      <c r="G1286" s="211"/>
    </row>
    <row r="1287" ht="16.5" customHeight="1">
      <c r="A1287" s="209"/>
      <c r="B1287" s="210"/>
      <c r="C1287" s="228" t="str">
        <f>'Liquor Mods'!A1795</f>
        <v/>
      </c>
      <c r="D1287" s="179" t="str">
        <f>'Liquor Mods'!B1795</f>
        <v/>
      </c>
      <c r="E1287" s="211"/>
      <c r="F1287" s="211"/>
      <c r="G1287" s="211"/>
    </row>
    <row r="1288" ht="16.5" customHeight="1">
      <c r="A1288" s="209"/>
      <c r="B1288" s="210"/>
      <c r="C1288" s="228" t="str">
        <f>'Liquor Mods'!A1796</f>
        <v/>
      </c>
      <c r="D1288" s="179" t="str">
        <f>'Liquor Mods'!B1796</f>
        <v/>
      </c>
      <c r="E1288" s="211"/>
      <c r="F1288" s="211"/>
      <c r="G1288" s="211"/>
    </row>
    <row r="1289" ht="16.5" customHeight="1">
      <c r="A1289" s="209"/>
      <c r="B1289" s="210"/>
      <c r="C1289" s="228" t="str">
        <f>'Liquor Mods'!A1797</f>
        <v/>
      </c>
      <c r="D1289" s="179" t="str">
        <f>'Liquor Mods'!B1797</f>
        <v/>
      </c>
      <c r="E1289" s="211"/>
      <c r="F1289" s="211"/>
      <c r="G1289" s="211"/>
    </row>
    <row r="1290" ht="16.5" customHeight="1">
      <c r="A1290" s="209"/>
      <c r="B1290" s="210"/>
      <c r="C1290" s="228" t="str">
        <f>'Liquor Mods'!A1798</f>
        <v/>
      </c>
      <c r="D1290" s="179" t="str">
        <f>'Liquor Mods'!B1798</f>
        <v/>
      </c>
      <c r="E1290" s="211"/>
      <c r="F1290" s="211"/>
      <c r="G1290" s="211"/>
    </row>
    <row r="1291" ht="16.5" customHeight="1">
      <c r="A1291" s="209"/>
      <c r="B1291" s="210"/>
      <c r="C1291" s="228" t="str">
        <f>'Liquor Mods'!A1799</f>
        <v/>
      </c>
      <c r="D1291" s="179" t="str">
        <f>'Liquor Mods'!B1799</f>
        <v/>
      </c>
      <c r="E1291" s="211"/>
      <c r="F1291" s="211"/>
      <c r="G1291" s="211"/>
    </row>
    <row r="1292" ht="16.5" customHeight="1">
      <c r="A1292" s="209"/>
      <c r="B1292" s="210"/>
      <c r="C1292" s="228" t="str">
        <f>'Liquor Mods'!A1800</f>
        <v/>
      </c>
      <c r="D1292" s="179" t="str">
        <f>'Liquor Mods'!B1800</f>
        <v/>
      </c>
      <c r="E1292" s="211"/>
      <c r="F1292" s="211"/>
      <c r="G1292" s="211"/>
    </row>
    <row r="1293" ht="16.5" customHeight="1">
      <c r="A1293" s="209"/>
      <c r="B1293" s="210"/>
      <c r="C1293" s="228" t="str">
        <f>'Liquor Mods'!A1801</f>
        <v/>
      </c>
      <c r="D1293" s="179" t="str">
        <f>'Liquor Mods'!B1801</f>
        <v/>
      </c>
      <c r="E1293" s="211"/>
      <c r="F1293" s="211"/>
      <c r="G1293" s="211"/>
    </row>
    <row r="1294" ht="16.5" customHeight="1">
      <c r="A1294" s="209"/>
      <c r="B1294" s="210"/>
      <c r="C1294" s="228" t="str">
        <f>'Liquor Mods'!A1802</f>
        <v/>
      </c>
      <c r="D1294" s="179" t="str">
        <f>'Liquor Mods'!B1802</f>
        <v/>
      </c>
      <c r="E1294" s="211"/>
      <c r="F1294" s="211"/>
      <c r="G1294" s="211"/>
    </row>
    <row r="1295" ht="16.5" customHeight="1">
      <c r="A1295" s="209"/>
      <c r="B1295" s="210"/>
      <c r="C1295" s="228" t="str">
        <f>'Liquor Mods'!A1803</f>
        <v/>
      </c>
      <c r="D1295" s="179" t="str">
        <f>'Liquor Mods'!B1803</f>
        <v/>
      </c>
      <c r="E1295" s="211"/>
      <c r="F1295" s="211"/>
      <c r="G1295" s="211"/>
    </row>
    <row r="1296" ht="16.5" customHeight="1">
      <c r="A1296" s="209"/>
      <c r="B1296" s="210"/>
      <c r="C1296" s="228" t="str">
        <f>'Liquor Mods'!A1804</f>
        <v/>
      </c>
      <c r="D1296" s="179" t="str">
        <f>'Liquor Mods'!B1804</f>
        <v/>
      </c>
      <c r="E1296" s="211"/>
      <c r="F1296" s="211"/>
      <c r="G1296" s="211"/>
    </row>
    <row r="1297" ht="16.5" customHeight="1">
      <c r="A1297" s="209"/>
      <c r="B1297" s="210"/>
      <c r="C1297" s="228" t="str">
        <f>'Liquor Mods'!A1805</f>
        <v/>
      </c>
      <c r="D1297" s="179" t="str">
        <f>'Liquor Mods'!B1805</f>
        <v/>
      </c>
      <c r="E1297" s="211"/>
      <c r="F1297" s="211"/>
      <c r="G1297" s="211"/>
    </row>
    <row r="1298" ht="16.5" customHeight="1">
      <c r="A1298" s="209"/>
      <c r="B1298" s="210"/>
      <c r="C1298" s="228" t="str">
        <f>'Liquor Mods'!A1806</f>
        <v/>
      </c>
      <c r="D1298" s="179" t="str">
        <f>'Liquor Mods'!B1806</f>
        <v/>
      </c>
      <c r="E1298" s="211"/>
      <c r="F1298" s="211"/>
      <c r="G1298" s="211"/>
    </row>
    <row r="1299" ht="16.5" customHeight="1">
      <c r="A1299" s="209"/>
      <c r="B1299" s="210"/>
      <c r="C1299" s="228" t="str">
        <f>'Liquor Mods'!A1807</f>
        <v/>
      </c>
      <c r="D1299" s="179" t="str">
        <f>'Liquor Mods'!B1807</f>
        <v/>
      </c>
      <c r="E1299" s="211"/>
      <c r="F1299" s="211"/>
      <c r="G1299" s="211"/>
    </row>
    <row r="1300" ht="16.5" customHeight="1">
      <c r="A1300" s="209"/>
      <c r="B1300" s="210"/>
      <c r="C1300" s="228" t="str">
        <f>'Liquor Mods'!A1808</f>
        <v/>
      </c>
      <c r="D1300" s="179" t="str">
        <f>'Liquor Mods'!B1808</f>
        <v/>
      </c>
      <c r="E1300" s="211"/>
      <c r="F1300" s="211"/>
      <c r="G1300" s="211"/>
    </row>
    <row r="1301" ht="16.5" customHeight="1">
      <c r="A1301" s="209"/>
      <c r="B1301" s="210"/>
      <c r="C1301" s="228" t="str">
        <f>'Liquor Mods'!A1809</f>
        <v/>
      </c>
      <c r="D1301" s="179" t="str">
        <f>'Liquor Mods'!B1809</f>
        <v/>
      </c>
      <c r="E1301" s="211"/>
      <c r="F1301" s="211"/>
      <c r="G1301" s="211"/>
    </row>
    <row r="1302" ht="16.5" customHeight="1">
      <c r="A1302" s="209"/>
      <c r="B1302" s="210"/>
      <c r="C1302" s="228" t="str">
        <f>'Liquor Mods'!A1810</f>
        <v/>
      </c>
      <c r="D1302" s="179" t="str">
        <f>'Liquor Mods'!B1810</f>
        <v/>
      </c>
      <c r="E1302" s="211"/>
      <c r="F1302" s="211"/>
      <c r="G1302" s="211"/>
    </row>
    <row r="1303" ht="16.5" customHeight="1">
      <c r="A1303" s="209"/>
      <c r="B1303" s="210"/>
      <c r="C1303" s="228" t="str">
        <f>'Liquor Mods'!A1811</f>
        <v/>
      </c>
      <c r="D1303" s="179" t="str">
        <f>'Liquor Mods'!B1811</f>
        <v/>
      </c>
      <c r="E1303" s="211"/>
      <c r="F1303" s="211"/>
      <c r="G1303" s="211"/>
    </row>
    <row r="1304" ht="16.5" customHeight="1">
      <c r="A1304" s="209"/>
      <c r="B1304" s="210"/>
      <c r="C1304" s="228" t="str">
        <f>'Liquor Mods'!A1812</f>
        <v/>
      </c>
      <c r="D1304" s="179" t="str">
        <f>'Liquor Mods'!B1812</f>
        <v/>
      </c>
      <c r="E1304" s="211"/>
      <c r="F1304" s="211"/>
      <c r="G1304" s="211"/>
    </row>
    <row r="1305" ht="16.5" customHeight="1">
      <c r="A1305" s="209"/>
      <c r="B1305" s="210"/>
      <c r="C1305" s="228" t="str">
        <f>'Liquor Mods'!A1813</f>
        <v/>
      </c>
      <c r="D1305" s="179" t="str">
        <f>'Liquor Mods'!B1813</f>
        <v/>
      </c>
      <c r="E1305" s="211"/>
      <c r="F1305" s="211"/>
      <c r="G1305" s="211"/>
    </row>
    <row r="1306" ht="16.5" customHeight="1">
      <c r="A1306" s="209"/>
      <c r="B1306" s="210"/>
      <c r="C1306" s="228" t="str">
        <f>'Liquor Mods'!A1814</f>
        <v/>
      </c>
      <c r="D1306" s="179" t="str">
        <f>'Liquor Mods'!B1814</f>
        <v/>
      </c>
      <c r="E1306" s="211"/>
      <c r="F1306" s="211"/>
      <c r="G1306" s="211"/>
    </row>
    <row r="1307" ht="16.5" customHeight="1">
      <c r="A1307" s="209"/>
      <c r="B1307" s="210"/>
      <c r="C1307" s="228" t="str">
        <f>'Liquor Mods'!A1815</f>
        <v/>
      </c>
      <c r="D1307" s="179" t="str">
        <f>'Liquor Mods'!B1815</f>
        <v/>
      </c>
      <c r="E1307" s="211"/>
      <c r="F1307" s="211"/>
      <c r="G1307" s="211"/>
    </row>
    <row r="1308" ht="16.5" customHeight="1">
      <c r="A1308" s="209"/>
      <c r="B1308" s="210"/>
      <c r="C1308" s="228" t="str">
        <f>'Liquor Mods'!A1816</f>
        <v/>
      </c>
      <c r="D1308" s="179" t="str">
        <f>'Liquor Mods'!B1816</f>
        <v/>
      </c>
      <c r="E1308" s="211"/>
      <c r="F1308" s="211"/>
      <c r="G1308" s="211"/>
    </row>
    <row r="1309" ht="16.5" customHeight="1">
      <c r="A1309" s="209"/>
      <c r="B1309" s="210"/>
      <c r="C1309" s="228" t="str">
        <f>'Liquor Mods'!A1817</f>
        <v/>
      </c>
      <c r="D1309" s="179" t="str">
        <f>'Liquor Mods'!B1817</f>
        <v/>
      </c>
      <c r="E1309" s="211"/>
      <c r="F1309" s="211"/>
      <c r="G1309" s="211"/>
    </row>
    <row r="1310" ht="16.5" customHeight="1">
      <c r="A1310" s="209"/>
      <c r="B1310" s="210"/>
      <c r="C1310" s="228" t="str">
        <f>'Liquor Mods'!A1818</f>
        <v/>
      </c>
      <c r="D1310" s="179" t="str">
        <f>'Liquor Mods'!B1818</f>
        <v/>
      </c>
      <c r="E1310" s="211"/>
      <c r="F1310" s="211"/>
      <c r="G1310" s="211"/>
    </row>
    <row r="1311" ht="16.5" customHeight="1">
      <c r="A1311" s="209"/>
      <c r="B1311" s="210"/>
      <c r="C1311" s="228" t="str">
        <f>'Liquor Mods'!A1819</f>
        <v/>
      </c>
      <c r="D1311" s="179" t="str">
        <f>'Liquor Mods'!B1819</f>
        <v/>
      </c>
      <c r="E1311" s="211"/>
      <c r="F1311" s="211"/>
      <c r="G1311" s="211"/>
    </row>
    <row r="1312" ht="16.5" customHeight="1">
      <c r="A1312" s="209"/>
      <c r="B1312" s="210"/>
      <c r="C1312" s="228" t="str">
        <f>'Liquor Mods'!A1820</f>
        <v/>
      </c>
      <c r="D1312" s="179" t="str">
        <f>'Liquor Mods'!B1820</f>
        <v/>
      </c>
      <c r="E1312" s="211"/>
      <c r="F1312" s="211"/>
      <c r="G1312" s="211"/>
    </row>
    <row r="1313" ht="16.5" customHeight="1">
      <c r="A1313" s="209"/>
      <c r="B1313" s="210"/>
      <c r="C1313" s="228" t="str">
        <f>'Liquor Mods'!A1821</f>
        <v/>
      </c>
      <c r="D1313" s="179" t="str">
        <f>'Liquor Mods'!B1821</f>
        <v/>
      </c>
      <c r="E1313" s="211"/>
      <c r="F1313" s="211"/>
      <c r="G1313" s="211"/>
    </row>
    <row r="1314" ht="16.5" customHeight="1">
      <c r="A1314" s="209"/>
      <c r="B1314" s="210"/>
      <c r="C1314" s="228" t="str">
        <f>'Liquor Mods'!A1822</f>
        <v/>
      </c>
      <c r="D1314" s="179" t="str">
        <f>'Liquor Mods'!B1822</f>
        <v/>
      </c>
      <c r="E1314" s="211"/>
      <c r="F1314" s="211"/>
      <c r="G1314" s="211"/>
    </row>
    <row r="1315" ht="16.5" customHeight="1">
      <c r="A1315" s="209"/>
      <c r="B1315" s="210"/>
      <c r="C1315" s="228" t="str">
        <f>'Liquor Mods'!A1823</f>
        <v/>
      </c>
      <c r="D1315" s="179" t="str">
        <f>'Liquor Mods'!B1823</f>
        <v/>
      </c>
      <c r="E1315" s="211"/>
      <c r="F1315" s="211"/>
      <c r="G1315" s="211"/>
    </row>
    <row r="1316" ht="16.5" customHeight="1">
      <c r="A1316" s="209"/>
      <c r="B1316" s="210"/>
      <c r="C1316" s="228" t="str">
        <f>'Liquor Mods'!A1824</f>
        <v/>
      </c>
      <c r="D1316" s="179" t="str">
        <f>'Liquor Mods'!B1824</f>
        <v/>
      </c>
      <c r="E1316" s="211"/>
      <c r="F1316" s="211"/>
      <c r="G1316" s="211"/>
    </row>
    <row r="1317" ht="16.5" customHeight="1">
      <c r="A1317" s="209"/>
      <c r="B1317" s="210"/>
      <c r="C1317" s="228" t="str">
        <f>'Liquor Mods'!A1825</f>
        <v/>
      </c>
      <c r="D1317" s="179" t="str">
        <f>'Liquor Mods'!B1825</f>
        <v/>
      </c>
      <c r="E1317" s="211"/>
      <c r="F1317" s="211"/>
      <c r="G1317" s="211"/>
    </row>
    <row r="1318" ht="16.5" customHeight="1">
      <c r="A1318" s="209"/>
      <c r="B1318" s="210"/>
      <c r="C1318" s="228" t="str">
        <f>'Liquor Mods'!A1826</f>
        <v/>
      </c>
      <c r="D1318" s="179" t="str">
        <f>'Liquor Mods'!B1826</f>
        <v/>
      </c>
      <c r="E1318" s="211"/>
      <c r="F1318" s="211"/>
      <c r="G1318" s="211"/>
    </row>
    <row r="1319" ht="16.5" customHeight="1">
      <c r="A1319" s="209"/>
      <c r="B1319" s="210"/>
      <c r="C1319" s="228" t="str">
        <f>'Liquor Mods'!A1827</f>
        <v/>
      </c>
      <c r="D1319" s="179" t="str">
        <f>'Liquor Mods'!B1827</f>
        <v/>
      </c>
      <c r="E1319" s="211"/>
      <c r="F1319" s="211"/>
      <c r="G1319" s="211"/>
    </row>
    <row r="1320" ht="16.5" customHeight="1">
      <c r="A1320" s="209"/>
      <c r="B1320" s="210"/>
      <c r="C1320" s="228" t="str">
        <f>'Liquor Mods'!A1828</f>
        <v/>
      </c>
      <c r="D1320" s="179" t="str">
        <f>'Liquor Mods'!B1828</f>
        <v/>
      </c>
      <c r="E1320" s="211"/>
      <c r="F1320" s="211"/>
      <c r="G1320" s="211"/>
    </row>
    <row r="1321" ht="16.5" customHeight="1">
      <c r="A1321" s="209"/>
      <c r="B1321" s="210"/>
      <c r="C1321" s="228" t="str">
        <f>'Liquor Mods'!A1829</f>
        <v/>
      </c>
      <c r="D1321" s="179" t="str">
        <f>'Liquor Mods'!B1829</f>
        <v/>
      </c>
      <c r="E1321" s="211"/>
      <c r="F1321" s="211"/>
      <c r="G1321" s="211"/>
    </row>
    <row r="1322" ht="16.5" customHeight="1">
      <c r="A1322" s="209"/>
      <c r="B1322" s="210"/>
      <c r="C1322" s="228" t="str">
        <f>'Liquor Mods'!A1830</f>
        <v/>
      </c>
      <c r="D1322" s="179" t="str">
        <f>'Liquor Mods'!B1830</f>
        <v/>
      </c>
      <c r="E1322" s="211"/>
      <c r="F1322" s="211"/>
      <c r="G1322" s="211"/>
    </row>
    <row r="1323" ht="16.5" customHeight="1">
      <c r="A1323" s="209"/>
      <c r="B1323" s="210"/>
      <c r="C1323" s="228" t="str">
        <f>'Liquor Mods'!A1831</f>
        <v/>
      </c>
      <c r="D1323" s="179" t="str">
        <f>'Liquor Mods'!B1831</f>
        <v/>
      </c>
      <c r="E1323" s="211"/>
      <c r="F1323" s="211"/>
      <c r="G1323" s="211"/>
    </row>
    <row r="1324" ht="16.5" customHeight="1">
      <c r="A1324" s="209"/>
      <c r="B1324" s="210"/>
      <c r="C1324" s="228" t="str">
        <f>'Liquor Mods'!A1832</f>
        <v/>
      </c>
      <c r="D1324" s="179" t="str">
        <f>'Liquor Mods'!B1832</f>
        <v/>
      </c>
      <c r="E1324" s="211"/>
      <c r="F1324" s="211"/>
      <c r="G1324" s="211"/>
    </row>
    <row r="1325" ht="16.5" customHeight="1">
      <c r="A1325" s="209"/>
      <c r="B1325" s="210"/>
      <c r="C1325" s="228" t="str">
        <f>'Liquor Mods'!A1833</f>
        <v/>
      </c>
      <c r="D1325" s="179" t="str">
        <f>'Liquor Mods'!B1833</f>
        <v/>
      </c>
      <c r="E1325" s="211"/>
      <c r="F1325" s="211"/>
      <c r="G1325" s="211"/>
    </row>
    <row r="1326" ht="16.5" customHeight="1">
      <c r="A1326" s="209"/>
      <c r="B1326" s="210"/>
      <c r="C1326" s="228" t="str">
        <f>'Liquor Mods'!A1834</f>
        <v/>
      </c>
      <c r="D1326" s="179" t="str">
        <f>'Liquor Mods'!B1834</f>
        <v/>
      </c>
      <c r="E1326" s="211"/>
      <c r="F1326" s="211"/>
      <c r="G1326" s="211"/>
    </row>
    <row r="1327" ht="16.5" customHeight="1">
      <c r="A1327" s="209"/>
      <c r="B1327" s="210"/>
      <c r="C1327" s="228" t="str">
        <f>'Liquor Mods'!A1835</f>
        <v/>
      </c>
      <c r="D1327" s="179" t="str">
        <f>'Liquor Mods'!B1835</f>
        <v/>
      </c>
      <c r="E1327" s="211"/>
      <c r="F1327" s="211"/>
      <c r="G1327" s="211"/>
    </row>
    <row r="1328" ht="16.5" customHeight="1">
      <c r="A1328" s="209"/>
      <c r="B1328" s="210"/>
      <c r="C1328" s="228" t="str">
        <f>'Liquor Mods'!A1836</f>
        <v/>
      </c>
      <c r="D1328" s="179" t="str">
        <f>'Liquor Mods'!B1836</f>
        <v/>
      </c>
      <c r="E1328" s="211"/>
      <c r="F1328" s="211"/>
      <c r="G1328" s="211"/>
    </row>
    <row r="1329" ht="16.5" customHeight="1">
      <c r="A1329" s="209"/>
      <c r="B1329" s="210"/>
      <c r="C1329" s="228" t="str">
        <f>'Liquor Mods'!A1837</f>
        <v/>
      </c>
      <c r="D1329" s="179" t="str">
        <f>'Liquor Mods'!B1837</f>
        <v/>
      </c>
      <c r="E1329" s="211"/>
      <c r="F1329" s="211"/>
      <c r="G1329" s="211"/>
    </row>
    <row r="1330" ht="16.5" customHeight="1">
      <c r="A1330" s="209"/>
      <c r="B1330" s="210"/>
      <c r="C1330" s="228" t="str">
        <f>'Liquor Mods'!A1838</f>
        <v/>
      </c>
      <c r="D1330" s="179" t="str">
        <f>'Liquor Mods'!B1838</f>
        <v/>
      </c>
      <c r="E1330" s="211"/>
      <c r="F1330" s="211"/>
      <c r="G1330" s="211"/>
    </row>
    <row r="1331" ht="16.5" customHeight="1">
      <c r="A1331" s="214"/>
      <c r="B1331" s="215"/>
      <c r="C1331" s="178" t="str">
        <f>'Liquor Mods'!A1839</f>
        <v/>
      </c>
      <c r="D1331" s="179" t="str">
        <f>'Liquor Mods'!B1839</f>
        <v/>
      </c>
      <c r="E1331" s="216"/>
      <c r="F1331" s="216"/>
      <c r="G1331" s="216"/>
    </row>
    <row r="1332" ht="16.5" customHeight="1">
      <c r="A1332" s="202" t="s">
        <v>58</v>
      </c>
      <c r="B1332" s="203"/>
      <c r="C1332" s="204" t="s">
        <v>59</v>
      </c>
      <c r="D1332" s="226" t="s">
        <v>194</v>
      </c>
      <c r="E1332" s="206" t="s">
        <v>61</v>
      </c>
      <c r="F1332" s="207" t="s">
        <v>195</v>
      </c>
      <c r="G1332" s="207" t="s">
        <v>196</v>
      </c>
    </row>
    <row r="1333" ht="16.5" customHeight="1">
      <c r="A1333" s="208"/>
      <c r="B1333" s="187" t="str">
        <f>'Liquor Mods'!D1739</f>
        <v/>
      </c>
      <c r="C1333" s="188" t="str">
        <f>'Liquor Mods'!D1740</f>
        <v/>
      </c>
      <c r="D1333" s="179" t="str">
        <f>'Liquor Mods'!E1740</f>
        <v/>
      </c>
      <c r="E1333" s="169" t="s">
        <v>83</v>
      </c>
      <c r="F1333" s="208"/>
      <c r="G1333" s="208"/>
    </row>
    <row r="1334" ht="16.5" customHeight="1">
      <c r="A1334" s="209"/>
      <c r="B1334" s="210"/>
      <c r="C1334" s="188" t="str">
        <f>'Liquor Mods'!D1741</f>
        <v/>
      </c>
      <c r="D1334" s="179" t="str">
        <f>'Liquor Mods'!E1741</f>
        <v/>
      </c>
      <c r="E1334" s="211"/>
      <c r="F1334" s="211"/>
      <c r="G1334" s="211"/>
    </row>
    <row r="1335" ht="16.5" customHeight="1">
      <c r="A1335" s="209"/>
      <c r="B1335" s="210"/>
      <c r="C1335" s="188" t="str">
        <f>'Liquor Mods'!D1742</f>
        <v/>
      </c>
      <c r="D1335" s="179" t="str">
        <f>'Liquor Mods'!E1742</f>
        <v/>
      </c>
      <c r="E1335" s="211"/>
      <c r="F1335" s="211"/>
      <c r="G1335" s="211"/>
    </row>
    <row r="1336" ht="16.5" customHeight="1">
      <c r="A1336" s="209"/>
      <c r="B1336" s="210"/>
      <c r="C1336" s="188" t="str">
        <f>'Liquor Mods'!D1743</f>
        <v/>
      </c>
      <c r="D1336" s="179" t="str">
        <f>'Liquor Mods'!E1743</f>
        <v/>
      </c>
      <c r="E1336" s="211"/>
      <c r="F1336" s="211"/>
      <c r="G1336" s="211"/>
    </row>
    <row r="1337" ht="16.5" customHeight="1">
      <c r="A1337" s="209"/>
      <c r="B1337" s="210"/>
      <c r="C1337" s="188" t="str">
        <f>'Liquor Mods'!D1744</f>
        <v/>
      </c>
      <c r="D1337" s="179" t="str">
        <f>'Liquor Mods'!E1744</f>
        <v/>
      </c>
      <c r="E1337" s="211"/>
      <c r="F1337" s="211"/>
      <c r="G1337" s="211"/>
    </row>
    <row r="1338" ht="16.5" customHeight="1">
      <c r="A1338" s="209"/>
      <c r="B1338" s="210"/>
      <c r="C1338" s="188" t="str">
        <f>'Liquor Mods'!D1745</f>
        <v/>
      </c>
      <c r="D1338" s="179" t="str">
        <f>'Liquor Mods'!E1745</f>
        <v/>
      </c>
      <c r="E1338" s="211"/>
      <c r="F1338" s="211"/>
      <c r="G1338" s="211"/>
    </row>
    <row r="1339" ht="16.5" customHeight="1">
      <c r="A1339" s="209"/>
      <c r="B1339" s="210"/>
      <c r="C1339" s="228" t="str">
        <f>'Liquor Mods'!D1746</f>
        <v/>
      </c>
      <c r="D1339" s="179" t="str">
        <f>'Liquor Mods'!E1746</f>
        <v/>
      </c>
      <c r="E1339" s="211"/>
      <c r="F1339" s="211"/>
      <c r="G1339" s="211"/>
    </row>
    <row r="1340" ht="16.5" customHeight="1">
      <c r="A1340" s="209"/>
      <c r="B1340" s="210"/>
      <c r="C1340" s="228" t="str">
        <f>'Liquor Mods'!D1747</f>
        <v/>
      </c>
      <c r="D1340" s="179" t="str">
        <f>'Liquor Mods'!E1747</f>
        <v/>
      </c>
      <c r="E1340" s="211"/>
      <c r="F1340" s="211"/>
      <c r="G1340" s="211"/>
    </row>
    <row r="1341" ht="16.5" customHeight="1">
      <c r="A1341" s="209"/>
      <c r="B1341" s="210"/>
      <c r="C1341" s="228" t="str">
        <f>'Liquor Mods'!D1748</f>
        <v/>
      </c>
      <c r="D1341" s="179" t="str">
        <f>'Liquor Mods'!E1748</f>
        <v/>
      </c>
      <c r="E1341" s="211"/>
      <c r="F1341" s="211"/>
      <c r="G1341" s="211"/>
    </row>
    <row r="1342" ht="16.5" customHeight="1">
      <c r="A1342" s="209"/>
      <c r="B1342" s="210"/>
      <c r="C1342" s="228" t="str">
        <f>'Liquor Mods'!D1749</f>
        <v/>
      </c>
      <c r="D1342" s="179" t="str">
        <f>'Liquor Mods'!E1749</f>
        <v/>
      </c>
      <c r="E1342" s="211"/>
      <c r="F1342" s="211"/>
      <c r="G1342" s="211"/>
    </row>
    <row r="1343" ht="16.5" customHeight="1">
      <c r="A1343" s="209"/>
      <c r="B1343" s="210"/>
      <c r="C1343" s="228" t="str">
        <f>'Liquor Mods'!D1750</f>
        <v/>
      </c>
      <c r="D1343" s="179" t="str">
        <f>'Liquor Mods'!E1750</f>
        <v/>
      </c>
      <c r="E1343" s="211"/>
      <c r="F1343" s="211"/>
      <c r="G1343" s="211"/>
    </row>
    <row r="1344" ht="16.5" customHeight="1">
      <c r="A1344" s="209"/>
      <c r="B1344" s="210"/>
      <c r="C1344" s="228" t="str">
        <f>'Liquor Mods'!D1751</f>
        <v/>
      </c>
      <c r="D1344" s="179" t="str">
        <f>'Liquor Mods'!E1751</f>
        <v/>
      </c>
      <c r="E1344" s="211"/>
      <c r="F1344" s="211"/>
      <c r="G1344" s="211"/>
    </row>
    <row r="1345" ht="16.5" customHeight="1">
      <c r="A1345" s="209"/>
      <c r="B1345" s="210"/>
      <c r="C1345" s="228" t="str">
        <f>'Liquor Mods'!D1752</f>
        <v/>
      </c>
      <c r="D1345" s="179" t="str">
        <f>'Liquor Mods'!E1752</f>
        <v/>
      </c>
      <c r="E1345" s="211"/>
      <c r="F1345" s="211"/>
      <c r="G1345" s="211"/>
    </row>
    <row r="1346" ht="16.5" customHeight="1">
      <c r="A1346" s="209"/>
      <c r="B1346" s="210"/>
      <c r="C1346" s="228" t="str">
        <f>'Liquor Mods'!D1753</f>
        <v/>
      </c>
      <c r="D1346" s="179" t="str">
        <f>'Liquor Mods'!E1753</f>
        <v/>
      </c>
      <c r="E1346" s="211"/>
      <c r="F1346" s="211"/>
      <c r="G1346" s="211"/>
    </row>
    <row r="1347" ht="16.5" customHeight="1">
      <c r="A1347" s="209"/>
      <c r="B1347" s="210"/>
      <c r="C1347" s="228" t="str">
        <f>'Liquor Mods'!D1754</f>
        <v/>
      </c>
      <c r="D1347" s="179" t="str">
        <f>'Liquor Mods'!E1754</f>
        <v/>
      </c>
      <c r="E1347" s="211"/>
      <c r="F1347" s="211"/>
      <c r="G1347" s="211"/>
    </row>
    <row r="1348" ht="16.5" customHeight="1">
      <c r="A1348" s="209"/>
      <c r="B1348" s="210"/>
      <c r="C1348" s="228" t="str">
        <f>'Liquor Mods'!D1755</f>
        <v/>
      </c>
      <c r="D1348" s="179" t="str">
        <f>'Liquor Mods'!E1755</f>
        <v/>
      </c>
      <c r="E1348" s="211"/>
      <c r="F1348" s="211"/>
      <c r="G1348" s="211"/>
    </row>
    <row r="1349" ht="16.5" customHeight="1">
      <c r="A1349" s="209"/>
      <c r="B1349" s="210"/>
      <c r="C1349" s="228" t="str">
        <f>'Liquor Mods'!D1756</f>
        <v/>
      </c>
      <c r="D1349" s="179" t="str">
        <f>'Liquor Mods'!E1756</f>
        <v/>
      </c>
      <c r="E1349" s="211"/>
      <c r="F1349" s="211"/>
      <c r="G1349" s="211"/>
    </row>
    <row r="1350" ht="16.5" customHeight="1">
      <c r="A1350" s="209"/>
      <c r="B1350" s="210"/>
      <c r="C1350" s="228" t="str">
        <f>'Liquor Mods'!D1757</f>
        <v/>
      </c>
      <c r="D1350" s="179" t="str">
        <f>'Liquor Mods'!E1757</f>
        <v/>
      </c>
      <c r="E1350" s="211"/>
      <c r="F1350" s="211"/>
      <c r="G1350" s="211"/>
    </row>
    <row r="1351" ht="16.5" customHeight="1">
      <c r="A1351" s="209"/>
      <c r="B1351" s="210"/>
      <c r="C1351" s="228" t="str">
        <f>'Liquor Mods'!D1758</f>
        <v/>
      </c>
      <c r="D1351" s="179" t="str">
        <f>'Liquor Mods'!E1758</f>
        <v/>
      </c>
      <c r="E1351" s="211"/>
      <c r="F1351" s="211"/>
      <c r="G1351" s="211"/>
    </row>
    <row r="1352" ht="16.5" customHeight="1">
      <c r="A1352" s="209"/>
      <c r="B1352" s="210"/>
      <c r="C1352" s="228" t="str">
        <f>'Liquor Mods'!D1759</f>
        <v/>
      </c>
      <c r="D1352" s="179" t="str">
        <f>'Liquor Mods'!E1759</f>
        <v/>
      </c>
      <c r="E1352" s="211"/>
      <c r="F1352" s="211"/>
      <c r="G1352" s="211"/>
    </row>
    <row r="1353" ht="16.5" customHeight="1">
      <c r="A1353" s="209"/>
      <c r="B1353" s="210"/>
      <c r="C1353" s="228" t="str">
        <f>'Liquor Mods'!D1760</f>
        <v/>
      </c>
      <c r="D1353" s="179" t="str">
        <f>'Liquor Mods'!E1760</f>
        <v/>
      </c>
      <c r="E1353" s="211"/>
      <c r="F1353" s="211"/>
      <c r="G1353" s="211"/>
    </row>
    <row r="1354" ht="16.5" customHeight="1">
      <c r="A1354" s="209"/>
      <c r="B1354" s="210"/>
      <c r="C1354" s="228" t="str">
        <f>'Liquor Mods'!D1761</f>
        <v/>
      </c>
      <c r="D1354" s="179" t="str">
        <f>'Liquor Mods'!E1761</f>
        <v/>
      </c>
      <c r="E1354" s="211"/>
      <c r="F1354" s="211"/>
      <c r="G1354" s="211"/>
    </row>
    <row r="1355" ht="16.5" customHeight="1">
      <c r="A1355" s="209"/>
      <c r="B1355" s="210"/>
      <c r="C1355" s="228" t="str">
        <f>'Liquor Mods'!D1762</f>
        <v/>
      </c>
      <c r="D1355" s="179" t="str">
        <f>'Liquor Mods'!E1762</f>
        <v/>
      </c>
      <c r="E1355" s="211"/>
      <c r="F1355" s="211"/>
      <c r="G1355" s="211"/>
    </row>
    <row r="1356" ht="16.5" customHeight="1">
      <c r="A1356" s="209"/>
      <c r="B1356" s="210"/>
      <c r="C1356" s="228" t="str">
        <f>'Liquor Mods'!D1763</f>
        <v/>
      </c>
      <c r="D1356" s="179" t="str">
        <f>'Liquor Mods'!E1763</f>
        <v/>
      </c>
      <c r="E1356" s="211"/>
      <c r="F1356" s="211"/>
      <c r="G1356" s="211"/>
    </row>
    <row r="1357" ht="16.5" customHeight="1">
      <c r="A1357" s="209"/>
      <c r="B1357" s="210"/>
      <c r="C1357" s="228" t="str">
        <f>'Liquor Mods'!D1764</f>
        <v/>
      </c>
      <c r="D1357" s="179" t="str">
        <f>'Liquor Mods'!E1764</f>
        <v/>
      </c>
      <c r="E1357" s="211"/>
      <c r="F1357" s="211"/>
      <c r="G1357" s="211"/>
    </row>
    <row r="1358" ht="16.5" customHeight="1">
      <c r="A1358" s="209"/>
      <c r="B1358" s="210"/>
      <c r="C1358" s="228" t="str">
        <f>'Liquor Mods'!D1765</f>
        <v/>
      </c>
      <c r="D1358" s="179" t="str">
        <f>'Liquor Mods'!E1765</f>
        <v/>
      </c>
      <c r="E1358" s="211"/>
      <c r="F1358" s="211"/>
      <c r="G1358" s="211"/>
    </row>
    <row r="1359" ht="16.5" customHeight="1">
      <c r="A1359" s="209"/>
      <c r="B1359" s="210"/>
      <c r="C1359" s="228" t="str">
        <f>'Liquor Mods'!D1766</f>
        <v/>
      </c>
      <c r="D1359" s="179" t="str">
        <f>'Liquor Mods'!E1766</f>
        <v/>
      </c>
      <c r="E1359" s="211"/>
      <c r="F1359" s="211"/>
      <c r="G1359" s="211"/>
    </row>
    <row r="1360" ht="16.5" customHeight="1">
      <c r="A1360" s="209"/>
      <c r="B1360" s="210"/>
      <c r="C1360" s="228" t="str">
        <f>'Liquor Mods'!D1767</f>
        <v/>
      </c>
      <c r="D1360" s="179" t="str">
        <f>'Liquor Mods'!E1767</f>
        <v/>
      </c>
      <c r="E1360" s="211"/>
      <c r="F1360" s="211"/>
      <c r="G1360" s="211"/>
    </row>
    <row r="1361" ht="16.5" customHeight="1">
      <c r="A1361" s="209"/>
      <c r="B1361" s="210"/>
      <c r="C1361" s="228" t="str">
        <f>'Liquor Mods'!D1768</f>
        <v/>
      </c>
      <c r="D1361" s="179" t="str">
        <f>'Liquor Mods'!E1768</f>
        <v/>
      </c>
      <c r="E1361" s="211"/>
      <c r="F1361" s="211"/>
      <c r="G1361" s="211"/>
    </row>
    <row r="1362" ht="16.5" customHeight="1">
      <c r="A1362" s="209"/>
      <c r="B1362" s="210"/>
      <c r="C1362" s="228" t="str">
        <f>'Liquor Mods'!D1769</f>
        <v/>
      </c>
      <c r="D1362" s="179" t="str">
        <f>'Liquor Mods'!E1769</f>
        <v/>
      </c>
      <c r="E1362" s="211"/>
      <c r="F1362" s="211"/>
      <c r="G1362" s="211"/>
    </row>
    <row r="1363" ht="16.5" customHeight="1">
      <c r="A1363" s="209"/>
      <c r="B1363" s="210"/>
      <c r="C1363" s="228" t="str">
        <f>'Liquor Mods'!D1770</f>
        <v/>
      </c>
      <c r="D1363" s="179" t="str">
        <f>'Liquor Mods'!E1770</f>
        <v/>
      </c>
      <c r="E1363" s="211"/>
      <c r="F1363" s="211"/>
      <c r="G1363" s="211"/>
    </row>
    <row r="1364" ht="16.5" customHeight="1">
      <c r="A1364" s="209"/>
      <c r="B1364" s="210"/>
      <c r="C1364" s="228" t="str">
        <f>'Liquor Mods'!D1771</f>
        <v/>
      </c>
      <c r="D1364" s="179" t="str">
        <f>'Liquor Mods'!E1771</f>
        <v/>
      </c>
      <c r="E1364" s="211"/>
      <c r="F1364" s="211"/>
      <c r="G1364" s="211"/>
    </row>
    <row r="1365" ht="16.5" customHeight="1">
      <c r="A1365" s="209"/>
      <c r="B1365" s="210"/>
      <c r="C1365" s="228" t="str">
        <f>'Liquor Mods'!D1772</f>
        <v/>
      </c>
      <c r="D1365" s="179" t="str">
        <f>'Liquor Mods'!E1772</f>
        <v/>
      </c>
      <c r="E1365" s="211"/>
      <c r="F1365" s="211"/>
      <c r="G1365" s="211"/>
    </row>
    <row r="1366" ht="16.5" customHeight="1">
      <c r="A1366" s="209"/>
      <c r="B1366" s="210"/>
      <c r="C1366" s="228" t="str">
        <f>'Liquor Mods'!D1773</f>
        <v/>
      </c>
      <c r="D1366" s="179" t="str">
        <f>'Liquor Mods'!E1773</f>
        <v/>
      </c>
      <c r="E1366" s="211"/>
      <c r="F1366" s="211"/>
      <c r="G1366" s="211"/>
    </row>
    <row r="1367" ht="16.5" customHeight="1">
      <c r="A1367" s="209"/>
      <c r="B1367" s="210"/>
      <c r="C1367" s="228" t="str">
        <f>'Liquor Mods'!D1774</f>
        <v/>
      </c>
      <c r="D1367" s="179" t="str">
        <f>'Liquor Mods'!E1774</f>
        <v/>
      </c>
      <c r="E1367" s="211"/>
      <c r="F1367" s="211"/>
      <c r="G1367" s="211"/>
    </row>
    <row r="1368" ht="16.5" customHeight="1">
      <c r="A1368" s="209"/>
      <c r="B1368" s="210"/>
      <c r="C1368" s="228" t="str">
        <f>'Liquor Mods'!D1775</f>
        <v/>
      </c>
      <c r="D1368" s="179" t="str">
        <f>'Liquor Mods'!E1775</f>
        <v/>
      </c>
      <c r="E1368" s="211"/>
      <c r="F1368" s="211"/>
      <c r="G1368" s="211"/>
    </row>
    <row r="1369" ht="16.5" customHeight="1">
      <c r="A1369" s="209"/>
      <c r="B1369" s="210"/>
      <c r="C1369" s="228" t="str">
        <f>'Liquor Mods'!D1776</f>
        <v/>
      </c>
      <c r="D1369" s="179" t="str">
        <f>'Liquor Mods'!E1776</f>
        <v/>
      </c>
      <c r="E1369" s="211"/>
      <c r="F1369" s="211"/>
      <c r="G1369" s="211"/>
    </row>
    <row r="1370" ht="16.5" customHeight="1">
      <c r="A1370" s="209"/>
      <c r="B1370" s="210"/>
      <c r="C1370" s="228" t="str">
        <f>'Liquor Mods'!D1777</f>
        <v/>
      </c>
      <c r="D1370" s="179" t="str">
        <f>'Liquor Mods'!E1777</f>
        <v/>
      </c>
      <c r="E1370" s="211"/>
      <c r="F1370" s="211"/>
      <c r="G1370" s="211"/>
    </row>
    <row r="1371" ht="16.5" customHeight="1">
      <c r="A1371" s="209"/>
      <c r="B1371" s="210"/>
      <c r="C1371" s="228" t="str">
        <f>'Liquor Mods'!D1778</f>
        <v/>
      </c>
      <c r="D1371" s="179" t="str">
        <f>'Liquor Mods'!E1778</f>
        <v/>
      </c>
      <c r="E1371" s="211"/>
      <c r="F1371" s="211"/>
      <c r="G1371" s="211"/>
    </row>
    <row r="1372" ht="16.5" customHeight="1">
      <c r="A1372" s="209"/>
      <c r="B1372" s="210"/>
      <c r="C1372" s="228" t="str">
        <f>'Liquor Mods'!D1779</f>
        <v/>
      </c>
      <c r="D1372" s="179" t="str">
        <f>'Liquor Mods'!E1779</f>
        <v/>
      </c>
      <c r="E1372" s="211"/>
      <c r="F1372" s="211"/>
      <c r="G1372" s="211"/>
    </row>
    <row r="1373" ht="16.5" customHeight="1">
      <c r="A1373" s="209"/>
      <c r="B1373" s="210"/>
      <c r="C1373" s="228" t="str">
        <f>'Liquor Mods'!D1780</f>
        <v/>
      </c>
      <c r="D1373" s="179" t="str">
        <f>'Liquor Mods'!E1780</f>
        <v/>
      </c>
      <c r="E1373" s="211"/>
      <c r="F1373" s="211"/>
      <c r="G1373" s="211"/>
    </row>
    <row r="1374" ht="16.5" customHeight="1">
      <c r="A1374" s="209"/>
      <c r="B1374" s="210"/>
      <c r="C1374" s="228" t="str">
        <f>'Liquor Mods'!D1781</f>
        <v/>
      </c>
      <c r="D1374" s="179" t="str">
        <f>'Liquor Mods'!E1781</f>
        <v/>
      </c>
      <c r="E1374" s="211"/>
      <c r="F1374" s="211"/>
      <c r="G1374" s="211"/>
    </row>
    <row r="1375" ht="16.5" customHeight="1">
      <c r="A1375" s="209"/>
      <c r="B1375" s="210"/>
      <c r="C1375" s="228" t="str">
        <f>'Liquor Mods'!D1782</f>
        <v/>
      </c>
      <c r="D1375" s="179" t="str">
        <f>'Liquor Mods'!E1782</f>
        <v/>
      </c>
      <c r="E1375" s="211"/>
      <c r="F1375" s="211"/>
      <c r="G1375" s="211"/>
    </row>
    <row r="1376" ht="16.5" customHeight="1">
      <c r="A1376" s="209"/>
      <c r="B1376" s="210"/>
      <c r="C1376" s="228" t="str">
        <f>'Liquor Mods'!D1783</f>
        <v/>
      </c>
      <c r="D1376" s="179" t="str">
        <f>'Liquor Mods'!E1783</f>
        <v/>
      </c>
      <c r="E1376" s="211"/>
      <c r="F1376" s="211"/>
      <c r="G1376" s="211"/>
    </row>
    <row r="1377" ht="16.5" customHeight="1">
      <c r="A1377" s="209"/>
      <c r="B1377" s="210"/>
      <c r="C1377" s="228" t="str">
        <f>'Liquor Mods'!D1784</f>
        <v/>
      </c>
      <c r="D1377" s="179" t="str">
        <f>'Liquor Mods'!E1784</f>
        <v/>
      </c>
      <c r="E1377" s="211"/>
      <c r="F1377" s="211"/>
      <c r="G1377" s="211"/>
    </row>
    <row r="1378" ht="16.5" customHeight="1">
      <c r="A1378" s="209"/>
      <c r="B1378" s="210"/>
      <c r="C1378" s="228" t="str">
        <f>'Liquor Mods'!D1785</f>
        <v/>
      </c>
      <c r="D1378" s="179" t="str">
        <f>'Liquor Mods'!E1785</f>
        <v/>
      </c>
      <c r="E1378" s="211"/>
      <c r="F1378" s="211"/>
      <c r="G1378" s="211"/>
    </row>
    <row r="1379" ht="16.5" customHeight="1">
      <c r="A1379" s="209"/>
      <c r="B1379" s="210"/>
      <c r="C1379" s="228" t="str">
        <f>'Liquor Mods'!D1786</f>
        <v/>
      </c>
      <c r="D1379" s="179" t="str">
        <f>'Liquor Mods'!E1786</f>
        <v/>
      </c>
      <c r="E1379" s="211"/>
      <c r="F1379" s="211"/>
      <c r="G1379" s="211"/>
    </row>
    <row r="1380" ht="16.5" customHeight="1">
      <c r="A1380" s="209"/>
      <c r="B1380" s="210"/>
      <c r="C1380" s="228" t="str">
        <f>'Liquor Mods'!D1787</f>
        <v/>
      </c>
      <c r="D1380" s="179" t="str">
        <f>'Liquor Mods'!E1787</f>
        <v/>
      </c>
      <c r="E1380" s="211"/>
      <c r="F1380" s="211"/>
      <c r="G1380" s="211"/>
    </row>
    <row r="1381" ht="16.5" customHeight="1">
      <c r="A1381" s="209"/>
      <c r="B1381" s="210"/>
      <c r="C1381" s="228" t="str">
        <f>'Liquor Mods'!D1788</f>
        <v/>
      </c>
      <c r="D1381" s="179" t="str">
        <f>'Liquor Mods'!E1788</f>
        <v/>
      </c>
      <c r="E1381" s="211"/>
      <c r="F1381" s="211"/>
      <c r="G1381" s="211"/>
    </row>
    <row r="1382" ht="16.5" customHeight="1">
      <c r="A1382" s="209"/>
      <c r="B1382" s="210"/>
      <c r="C1382" s="228" t="str">
        <f>'Liquor Mods'!D1789</f>
        <v/>
      </c>
      <c r="D1382" s="179" t="str">
        <f>'Liquor Mods'!E1789</f>
        <v/>
      </c>
      <c r="E1382" s="211"/>
      <c r="F1382" s="211"/>
      <c r="G1382" s="211"/>
    </row>
    <row r="1383" ht="16.5" customHeight="1">
      <c r="A1383" s="209"/>
      <c r="B1383" s="210"/>
      <c r="C1383" s="228" t="str">
        <f>'Liquor Mods'!D1790</f>
        <v/>
      </c>
      <c r="D1383" s="179" t="str">
        <f>'Liquor Mods'!E1790</f>
        <v/>
      </c>
      <c r="E1383" s="211"/>
      <c r="F1383" s="211"/>
      <c r="G1383" s="211"/>
    </row>
    <row r="1384" ht="16.5" customHeight="1">
      <c r="A1384" s="209"/>
      <c r="B1384" s="210"/>
      <c r="C1384" s="228" t="str">
        <f>'Liquor Mods'!D1791</f>
        <v/>
      </c>
      <c r="D1384" s="179" t="str">
        <f>'Liquor Mods'!E1791</f>
        <v/>
      </c>
      <c r="E1384" s="211"/>
      <c r="F1384" s="211"/>
      <c r="G1384" s="211"/>
    </row>
    <row r="1385" ht="16.5" customHeight="1">
      <c r="A1385" s="209"/>
      <c r="B1385" s="210"/>
      <c r="C1385" s="228" t="str">
        <f>'Liquor Mods'!D1792</f>
        <v/>
      </c>
      <c r="D1385" s="179" t="str">
        <f>'Liquor Mods'!E1792</f>
        <v/>
      </c>
      <c r="E1385" s="211"/>
      <c r="F1385" s="211"/>
      <c r="G1385" s="211"/>
    </row>
    <row r="1386" ht="16.5" customHeight="1">
      <c r="A1386" s="209"/>
      <c r="B1386" s="210"/>
      <c r="C1386" s="228" t="str">
        <f>'Liquor Mods'!D1793</f>
        <v/>
      </c>
      <c r="D1386" s="179" t="str">
        <f>'Liquor Mods'!E1793</f>
        <v/>
      </c>
      <c r="E1386" s="211"/>
      <c r="F1386" s="211"/>
      <c r="G1386" s="211"/>
    </row>
    <row r="1387" ht="16.5" customHeight="1">
      <c r="A1387" s="209"/>
      <c r="B1387" s="210"/>
      <c r="C1387" s="228" t="str">
        <f>'Liquor Mods'!D1794</f>
        <v/>
      </c>
      <c r="D1387" s="179" t="str">
        <f>'Liquor Mods'!E1794</f>
        <v/>
      </c>
      <c r="E1387" s="211"/>
      <c r="F1387" s="211"/>
      <c r="G1387" s="211"/>
    </row>
    <row r="1388" ht="16.5" customHeight="1">
      <c r="A1388" s="209"/>
      <c r="B1388" s="210"/>
      <c r="C1388" s="228" t="str">
        <f>'Liquor Mods'!D1795</f>
        <v/>
      </c>
      <c r="D1388" s="179" t="str">
        <f>'Liquor Mods'!E1795</f>
        <v/>
      </c>
      <c r="E1388" s="211"/>
      <c r="F1388" s="211"/>
      <c r="G1388" s="211"/>
    </row>
    <row r="1389" ht="16.5" customHeight="1">
      <c r="A1389" s="209"/>
      <c r="B1389" s="210"/>
      <c r="C1389" s="228" t="str">
        <f>'Liquor Mods'!D1796</f>
        <v/>
      </c>
      <c r="D1389" s="179" t="str">
        <f>'Liquor Mods'!E1796</f>
        <v/>
      </c>
      <c r="E1389" s="211"/>
      <c r="F1389" s="211"/>
      <c r="G1389" s="211"/>
    </row>
    <row r="1390" ht="16.5" customHeight="1">
      <c r="A1390" s="209"/>
      <c r="B1390" s="210"/>
      <c r="C1390" s="228" t="str">
        <f>'Liquor Mods'!D1797</f>
        <v/>
      </c>
      <c r="D1390" s="179" t="str">
        <f>'Liquor Mods'!E1797</f>
        <v/>
      </c>
      <c r="E1390" s="211"/>
      <c r="F1390" s="211"/>
      <c r="G1390" s="211"/>
    </row>
    <row r="1391" ht="16.5" customHeight="1">
      <c r="A1391" s="209"/>
      <c r="B1391" s="210"/>
      <c r="C1391" s="228" t="str">
        <f>'Liquor Mods'!D1798</f>
        <v/>
      </c>
      <c r="D1391" s="179" t="str">
        <f>'Liquor Mods'!E1798</f>
        <v/>
      </c>
      <c r="E1391" s="211"/>
      <c r="F1391" s="211"/>
      <c r="G1391" s="211"/>
    </row>
    <row r="1392" ht="16.5" customHeight="1">
      <c r="A1392" s="209"/>
      <c r="B1392" s="210"/>
      <c r="C1392" s="228" t="str">
        <f>'Liquor Mods'!D1799</f>
        <v/>
      </c>
      <c r="D1392" s="179" t="str">
        <f>'Liquor Mods'!E1799</f>
        <v/>
      </c>
      <c r="E1392" s="211"/>
      <c r="F1392" s="211"/>
      <c r="G1392" s="211"/>
    </row>
    <row r="1393" ht="16.5" customHeight="1">
      <c r="A1393" s="209"/>
      <c r="B1393" s="210"/>
      <c r="C1393" s="228" t="str">
        <f>'Liquor Mods'!D1800</f>
        <v/>
      </c>
      <c r="D1393" s="179" t="str">
        <f>'Liquor Mods'!E1800</f>
        <v/>
      </c>
      <c r="E1393" s="211"/>
      <c r="F1393" s="211"/>
      <c r="G1393" s="211"/>
    </row>
    <row r="1394" ht="16.5" customHeight="1">
      <c r="A1394" s="209"/>
      <c r="B1394" s="210"/>
      <c r="C1394" s="228" t="str">
        <f>'Liquor Mods'!D1801</f>
        <v/>
      </c>
      <c r="D1394" s="179" t="str">
        <f>'Liquor Mods'!E1801</f>
        <v/>
      </c>
      <c r="E1394" s="211"/>
      <c r="F1394" s="211"/>
      <c r="G1394" s="211"/>
    </row>
    <row r="1395" ht="16.5" customHeight="1">
      <c r="A1395" s="209"/>
      <c r="B1395" s="210"/>
      <c r="C1395" s="228" t="str">
        <f>'Liquor Mods'!D1802</f>
        <v/>
      </c>
      <c r="D1395" s="179" t="str">
        <f>'Liquor Mods'!E1802</f>
        <v/>
      </c>
      <c r="E1395" s="211"/>
      <c r="F1395" s="211"/>
      <c r="G1395" s="211"/>
    </row>
    <row r="1396" ht="16.5" customHeight="1">
      <c r="A1396" s="209"/>
      <c r="B1396" s="210"/>
      <c r="C1396" s="228" t="str">
        <f>'Liquor Mods'!D1803</f>
        <v/>
      </c>
      <c r="D1396" s="179" t="str">
        <f>'Liquor Mods'!E1803</f>
        <v/>
      </c>
      <c r="E1396" s="211"/>
      <c r="F1396" s="211"/>
      <c r="G1396" s="211"/>
    </row>
    <row r="1397" ht="16.5" customHeight="1">
      <c r="A1397" s="209"/>
      <c r="B1397" s="210"/>
      <c r="C1397" s="228" t="str">
        <f>'Liquor Mods'!D1804</f>
        <v/>
      </c>
      <c r="D1397" s="179" t="str">
        <f>'Liquor Mods'!E1804</f>
        <v/>
      </c>
      <c r="E1397" s="211"/>
      <c r="F1397" s="211"/>
      <c r="G1397" s="211"/>
    </row>
    <row r="1398" ht="16.5" customHeight="1">
      <c r="A1398" s="209"/>
      <c r="B1398" s="210"/>
      <c r="C1398" s="228" t="str">
        <f>'Liquor Mods'!D1805</f>
        <v/>
      </c>
      <c r="D1398" s="179" t="str">
        <f>'Liquor Mods'!E1805</f>
        <v/>
      </c>
      <c r="E1398" s="211"/>
      <c r="F1398" s="211"/>
      <c r="G1398" s="211"/>
    </row>
    <row r="1399" ht="16.5" customHeight="1">
      <c r="A1399" s="209"/>
      <c r="B1399" s="210"/>
      <c r="C1399" s="228" t="str">
        <f>'Liquor Mods'!D1806</f>
        <v/>
      </c>
      <c r="D1399" s="179" t="str">
        <f>'Liquor Mods'!E1806</f>
        <v/>
      </c>
      <c r="E1399" s="211"/>
      <c r="F1399" s="211"/>
      <c r="G1399" s="211"/>
    </row>
    <row r="1400" ht="16.5" customHeight="1">
      <c r="A1400" s="209"/>
      <c r="B1400" s="210"/>
      <c r="C1400" s="228" t="str">
        <f>'Liquor Mods'!D1807</f>
        <v/>
      </c>
      <c r="D1400" s="179" t="str">
        <f>'Liquor Mods'!E1807</f>
        <v/>
      </c>
      <c r="E1400" s="211"/>
      <c r="F1400" s="211"/>
      <c r="G1400" s="211"/>
    </row>
    <row r="1401" ht="16.5" customHeight="1">
      <c r="A1401" s="209"/>
      <c r="B1401" s="210"/>
      <c r="C1401" s="228" t="str">
        <f>'Liquor Mods'!D1808</f>
        <v/>
      </c>
      <c r="D1401" s="179" t="str">
        <f>'Liquor Mods'!E1808</f>
        <v/>
      </c>
      <c r="E1401" s="211"/>
      <c r="F1401" s="211"/>
      <c r="G1401" s="211"/>
    </row>
    <row r="1402" ht="16.5" customHeight="1">
      <c r="A1402" s="209"/>
      <c r="B1402" s="210"/>
      <c r="C1402" s="228" t="str">
        <f>'Liquor Mods'!D1809</f>
        <v/>
      </c>
      <c r="D1402" s="179" t="str">
        <f>'Liquor Mods'!E1809</f>
        <v/>
      </c>
      <c r="E1402" s="211"/>
      <c r="F1402" s="211"/>
      <c r="G1402" s="211"/>
    </row>
    <row r="1403" ht="16.5" customHeight="1">
      <c r="A1403" s="209"/>
      <c r="B1403" s="210"/>
      <c r="C1403" s="228" t="str">
        <f>'Liquor Mods'!D1810</f>
        <v/>
      </c>
      <c r="D1403" s="179" t="str">
        <f>'Liquor Mods'!E1810</f>
        <v/>
      </c>
      <c r="E1403" s="211"/>
      <c r="F1403" s="211"/>
      <c r="G1403" s="211"/>
    </row>
    <row r="1404" ht="16.5" customHeight="1">
      <c r="A1404" s="209"/>
      <c r="B1404" s="210"/>
      <c r="C1404" s="228" t="str">
        <f>'Liquor Mods'!D1811</f>
        <v/>
      </c>
      <c r="D1404" s="179" t="str">
        <f>'Liquor Mods'!E1811</f>
        <v/>
      </c>
      <c r="E1404" s="211"/>
      <c r="F1404" s="211"/>
      <c r="G1404" s="211"/>
    </row>
    <row r="1405" ht="16.5" customHeight="1">
      <c r="A1405" s="209"/>
      <c r="B1405" s="210"/>
      <c r="C1405" s="228" t="str">
        <f>'Liquor Mods'!D1812</f>
        <v/>
      </c>
      <c r="D1405" s="179" t="str">
        <f>'Liquor Mods'!E1812</f>
        <v/>
      </c>
      <c r="E1405" s="211"/>
      <c r="F1405" s="211"/>
      <c r="G1405" s="211"/>
    </row>
    <row r="1406" ht="16.5" customHeight="1">
      <c r="A1406" s="209"/>
      <c r="B1406" s="210"/>
      <c r="C1406" s="228" t="str">
        <f>'Liquor Mods'!D1813</f>
        <v/>
      </c>
      <c r="D1406" s="179" t="str">
        <f>'Liquor Mods'!E1813</f>
        <v/>
      </c>
      <c r="E1406" s="211"/>
      <c r="F1406" s="211"/>
      <c r="G1406" s="211"/>
    </row>
    <row r="1407" ht="16.5" customHeight="1">
      <c r="A1407" s="209"/>
      <c r="B1407" s="210"/>
      <c r="C1407" s="228" t="str">
        <f>'Liquor Mods'!D1814</f>
        <v/>
      </c>
      <c r="D1407" s="179" t="str">
        <f>'Liquor Mods'!E1814</f>
        <v/>
      </c>
      <c r="E1407" s="211"/>
      <c r="F1407" s="211"/>
      <c r="G1407" s="211"/>
    </row>
    <row r="1408" ht="16.5" customHeight="1">
      <c r="A1408" s="209"/>
      <c r="B1408" s="210"/>
      <c r="C1408" s="228" t="str">
        <f>'Liquor Mods'!D1815</f>
        <v/>
      </c>
      <c r="D1408" s="179" t="str">
        <f>'Liquor Mods'!E1815</f>
        <v/>
      </c>
      <c r="E1408" s="211"/>
      <c r="F1408" s="211"/>
      <c r="G1408" s="211"/>
    </row>
    <row r="1409" ht="16.5" customHeight="1">
      <c r="A1409" s="209"/>
      <c r="B1409" s="210"/>
      <c r="C1409" s="228" t="str">
        <f>'Liquor Mods'!D1816</f>
        <v/>
      </c>
      <c r="D1409" s="179" t="str">
        <f>'Liquor Mods'!E1816</f>
        <v/>
      </c>
      <c r="E1409" s="211"/>
      <c r="F1409" s="211"/>
      <c r="G1409" s="211"/>
    </row>
    <row r="1410" ht="16.5" customHeight="1">
      <c r="A1410" s="209"/>
      <c r="B1410" s="210"/>
      <c r="C1410" s="228" t="str">
        <f>'Liquor Mods'!D1817</f>
        <v/>
      </c>
      <c r="D1410" s="179" t="str">
        <f>'Liquor Mods'!E1817</f>
        <v/>
      </c>
      <c r="E1410" s="211"/>
      <c r="F1410" s="211"/>
      <c r="G1410" s="211"/>
    </row>
    <row r="1411" ht="16.5" customHeight="1">
      <c r="A1411" s="209"/>
      <c r="B1411" s="210"/>
      <c r="C1411" s="228" t="str">
        <f>'Liquor Mods'!D1818</f>
        <v/>
      </c>
      <c r="D1411" s="179" t="str">
        <f>'Liquor Mods'!E1818</f>
        <v/>
      </c>
      <c r="E1411" s="211"/>
      <c r="F1411" s="211"/>
      <c r="G1411" s="211"/>
    </row>
    <row r="1412" ht="16.5" customHeight="1">
      <c r="A1412" s="209"/>
      <c r="B1412" s="210"/>
      <c r="C1412" s="228" t="str">
        <f>'Liquor Mods'!D1819</f>
        <v/>
      </c>
      <c r="D1412" s="179" t="str">
        <f>'Liquor Mods'!E1819</f>
        <v/>
      </c>
      <c r="E1412" s="211"/>
      <c r="F1412" s="211"/>
      <c r="G1412" s="211"/>
    </row>
    <row r="1413" ht="16.5" customHeight="1">
      <c r="A1413" s="209"/>
      <c r="B1413" s="210"/>
      <c r="C1413" s="228" t="str">
        <f>'Liquor Mods'!D1820</f>
        <v/>
      </c>
      <c r="D1413" s="179" t="str">
        <f>'Liquor Mods'!E1820</f>
        <v/>
      </c>
      <c r="E1413" s="211"/>
      <c r="F1413" s="211"/>
      <c r="G1413" s="211"/>
    </row>
    <row r="1414" ht="16.5" customHeight="1">
      <c r="A1414" s="209"/>
      <c r="B1414" s="210"/>
      <c r="C1414" s="228" t="str">
        <f>'Liquor Mods'!D1821</f>
        <v/>
      </c>
      <c r="D1414" s="179" t="str">
        <f>'Liquor Mods'!E1821</f>
        <v/>
      </c>
      <c r="E1414" s="211"/>
      <c r="F1414" s="211"/>
      <c r="G1414" s="211"/>
    </row>
    <row r="1415" ht="16.5" customHeight="1">
      <c r="A1415" s="209"/>
      <c r="B1415" s="210"/>
      <c r="C1415" s="228" t="str">
        <f>'Liquor Mods'!D1822</f>
        <v/>
      </c>
      <c r="D1415" s="179" t="str">
        <f>'Liquor Mods'!E1822</f>
        <v/>
      </c>
      <c r="E1415" s="211"/>
      <c r="F1415" s="211"/>
      <c r="G1415" s="211"/>
    </row>
    <row r="1416" ht="16.5" customHeight="1">
      <c r="A1416" s="209"/>
      <c r="B1416" s="210"/>
      <c r="C1416" s="228" t="str">
        <f>'Liquor Mods'!D1823</f>
        <v/>
      </c>
      <c r="D1416" s="179" t="str">
        <f>'Liquor Mods'!E1823</f>
        <v/>
      </c>
      <c r="E1416" s="211"/>
      <c r="F1416" s="211"/>
      <c r="G1416" s="211"/>
    </row>
    <row r="1417" ht="16.5" customHeight="1">
      <c r="A1417" s="209"/>
      <c r="B1417" s="210"/>
      <c r="C1417" s="228" t="str">
        <f>'Liquor Mods'!D1824</f>
        <v/>
      </c>
      <c r="D1417" s="179" t="str">
        <f>'Liquor Mods'!E1824</f>
        <v/>
      </c>
      <c r="E1417" s="211"/>
      <c r="F1417" s="211"/>
      <c r="G1417" s="211"/>
    </row>
    <row r="1418" ht="16.5" customHeight="1">
      <c r="A1418" s="209"/>
      <c r="B1418" s="210"/>
      <c r="C1418" s="228" t="str">
        <f>'Liquor Mods'!D1825</f>
        <v/>
      </c>
      <c r="D1418" s="179" t="str">
        <f>'Liquor Mods'!E1825</f>
        <v/>
      </c>
      <c r="E1418" s="211"/>
      <c r="F1418" s="211"/>
      <c r="G1418" s="211"/>
    </row>
    <row r="1419" ht="16.5" customHeight="1">
      <c r="A1419" s="209"/>
      <c r="B1419" s="210"/>
      <c r="C1419" s="228" t="str">
        <f>'Liquor Mods'!D1826</f>
        <v/>
      </c>
      <c r="D1419" s="179" t="str">
        <f>'Liquor Mods'!E1826</f>
        <v/>
      </c>
      <c r="E1419" s="211"/>
      <c r="F1419" s="211"/>
      <c r="G1419" s="211"/>
    </row>
    <row r="1420" ht="16.5" customHeight="1">
      <c r="A1420" s="209"/>
      <c r="B1420" s="210"/>
      <c r="C1420" s="228" t="str">
        <f>'Liquor Mods'!D1827</f>
        <v/>
      </c>
      <c r="D1420" s="179" t="str">
        <f>'Liquor Mods'!E1827</f>
        <v/>
      </c>
      <c r="E1420" s="211"/>
      <c r="F1420" s="211"/>
      <c r="G1420" s="211"/>
    </row>
    <row r="1421" ht="16.5" customHeight="1">
      <c r="A1421" s="209"/>
      <c r="B1421" s="210"/>
      <c r="C1421" s="228" t="str">
        <f>'Liquor Mods'!D1828</f>
        <v/>
      </c>
      <c r="D1421" s="179" t="str">
        <f>'Liquor Mods'!E1828</f>
        <v/>
      </c>
      <c r="E1421" s="211"/>
      <c r="F1421" s="211"/>
      <c r="G1421" s="211"/>
    </row>
    <row r="1422" ht="16.5" customHeight="1">
      <c r="A1422" s="209"/>
      <c r="B1422" s="210"/>
      <c r="C1422" s="228" t="str">
        <f>'Liquor Mods'!D1829</f>
        <v/>
      </c>
      <c r="D1422" s="179" t="str">
        <f>'Liquor Mods'!E1829</f>
        <v/>
      </c>
      <c r="E1422" s="211"/>
      <c r="F1422" s="211"/>
      <c r="G1422" s="211"/>
    </row>
    <row r="1423" ht="16.5" customHeight="1">
      <c r="A1423" s="209"/>
      <c r="B1423" s="210"/>
      <c r="C1423" s="228" t="str">
        <f>'Liquor Mods'!D1830</f>
        <v/>
      </c>
      <c r="D1423" s="179" t="str">
        <f>'Liquor Mods'!E1830</f>
        <v/>
      </c>
      <c r="E1423" s="211"/>
      <c r="F1423" s="211"/>
      <c r="G1423" s="211"/>
    </row>
    <row r="1424" ht="16.5" customHeight="1">
      <c r="A1424" s="209"/>
      <c r="B1424" s="210"/>
      <c r="C1424" s="228" t="str">
        <f>'Liquor Mods'!D1831</f>
        <v/>
      </c>
      <c r="D1424" s="179" t="str">
        <f>'Liquor Mods'!E1831</f>
        <v/>
      </c>
      <c r="E1424" s="211"/>
      <c r="F1424" s="211"/>
      <c r="G1424" s="211"/>
    </row>
    <row r="1425" ht="16.5" customHeight="1">
      <c r="A1425" s="209"/>
      <c r="B1425" s="210"/>
      <c r="C1425" s="228" t="str">
        <f>'Liquor Mods'!D1832</f>
        <v/>
      </c>
      <c r="D1425" s="179" t="str">
        <f>'Liquor Mods'!E1832</f>
        <v/>
      </c>
      <c r="E1425" s="211"/>
      <c r="F1425" s="211"/>
      <c r="G1425" s="211"/>
    </row>
    <row r="1426" ht="16.5" customHeight="1">
      <c r="A1426" s="209"/>
      <c r="B1426" s="210"/>
      <c r="C1426" s="228" t="str">
        <f>'Liquor Mods'!D1833</f>
        <v/>
      </c>
      <c r="D1426" s="179" t="str">
        <f>'Liquor Mods'!E1833</f>
        <v/>
      </c>
      <c r="E1426" s="211"/>
      <c r="F1426" s="211"/>
      <c r="G1426" s="211"/>
    </row>
    <row r="1427" ht="16.5" customHeight="1">
      <c r="A1427" s="209"/>
      <c r="B1427" s="210"/>
      <c r="C1427" s="228" t="str">
        <f>'Liquor Mods'!D1834</f>
        <v/>
      </c>
      <c r="D1427" s="179" t="str">
        <f>'Liquor Mods'!E1834</f>
        <v/>
      </c>
      <c r="E1427" s="211"/>
      <c r="F1427" s="211"/>
      <c r="G1427" s="211"/>
    </row>
    <row r="1428" ht="16.5" customHeight="1">
      <c r="A1428" s="209"/>
      <c r="B1428" s="210"/>
      <c r="C1428" s="228" t="str">
        <f>'Liquor Mods'!D1835</f>
        <v/>
      </c>
      <c r="D1428" s="179" t="str">
        <f>'Liquor Mods'!E1835</f>
        <v/>
      </c>
      <c r="E1428" s="211"/>
      <c r="F1428" s="211"/>
      <c r="G1428" s="211"/>
    </row>
    <row r="1429" ht="16.5" customHeight="1">
      <c r="A1429" s="209"/>
      <c r="B1429" s="210"/>
      <c r="C1429" s="228" t="str">
        <f>'Liquor Mods'!D1836</f>
        <v/>
      </c>
      <c r="D1429" s="179" t="str">
        <f>'Liquor Mods'!E1836</f>
        <v/>
      </c>
      <c r="E1429" s="211"/>
      <c r="F1429" s="211"/>
      <c r="G1429" s="211"/>
    </row>
    <row r="1430" ht="16.5" customHeight="1">
      <c r="A1430" s="209"/>
      <c r="B1430" s="210"/>
      <c r="C1430" s="228" t="str">
        <f>'Liquor Mods'!D1837</f>
        <v/>
      </c>
      <c r="D1430" s="179" t="str">
        <f>'Liquor Mods'!E1837</f>
        <v/>
      </c>
      <c r="E1430" s="211"/>
      <c r="F1430" s="211"/>
      <c r="G1430" s="211"/>
    </row>
    <row r="1431" ht="16.5" customHeight="1">
      <c r="A1431" s="209"/>
      <c r="B1431" s="210"/>
      <c r="C1431" s="228" t="str">
        <f>'Liquor Mods'!D1838</f>
        <v/>
      </c>
      <c r="D1431" s="179" t="str">
        <f>'Liquor Mods'!E1838</f>
        <v/>
      </c>
      <c r="E1431" s="211"/>
      <c r="F1431" s="211"/>
      <c r="G1431" s="211"/>
    </row>
    <row r="1432" ht="16.5" customHeight="1">
      <c r="A1432" s="214"/>
      <c r="B1432" s="215"/>
      <c r="C1432" s="228" t="str">
        <f>'Liquor Mods'!D1839</f>
        <v/>
      </c>
      <c r="D1432" s="179" t="str">
        <f>'Liquor Mods'!E1839</f>
        <v/>
      </c>
      <c r="E1432" s="216"/>
      <c r="F1432" s="216"/>
      <c r="G1432" s="216"/>
    </row>
    <row r="1433" ht="16.5" customHeight="1">
      <c r="A1433" s="217" t="s">
        <v>58</v>
      </c>
      <c r="B1433" s="218"/>
      <c r="C1433" s="219" t="s">
        <v>59</v>
      </c>
      <c r="D1433" s="227" t="s">
        <v>197</v>
      </c>
      <c r="E1433" s="224" t="s">
        <v>61</v>
      </c>
      <c r="F1433" s="225" t="s">
        <v>198</v>
      </c>
      <c r="G1433" s="225" t="s">
        <v>199</v>
      </c>
    </row>
    <row r="1434" ht="16.5" customHeight="1">
      <c r="A1434" s="208"/>
      <c r="B1434" s="187" t="str">
        <f>'Liquor Mods'!A1941</f>
        <v/>
      </c>
      <c r="C1434" s="188" t="str">
        <f>'Liquor Mods'!A1942</f>
        <v/>
      </c>
      <c r="D1434" s="179" t="str">
        <f>'Liquor Mods'!B1942</f>
        <v/>
      </c>
      <c r="E1434" s="169" t="s">
        <v>83</v>
      </c>
      <c r="F1434" s="208"/>
      <c r="G1434" s="208"/>
    </row>
    <row r="1435" ht="16.5" customHeight="1">
      <c r="A1435" s="209"/>
      <c r="B1435" s="210"/>
      <c r="C1435" s="188" t="str">
        <f>'Liquor Mods'!A1943</f>
        <v/>
      </c>
      <c r="D1435" s="179" t="str">
        <f>'Liquor Mods'!B1943</f>
        <v/>
      </c>
      <c r="E1435" s="211"/>
      <c r="F1435" s="211"/>
      <c r="G1435" s="211"/>
    </row>
    <row r="1436" ht="16.5" customHeight="1">
      <c r="A1436" s="209"/>
      <c r="B1436" s="210"/>
      <c r="C1436" s="188" t="str">
        <f>'Liquor Mods'!A1944</f>
        <v/>
      </c>
      <c r="D1436" s="179" t="str">
        <f>'Liquor Mods'!B1944</f>
        <v/>
      </c>
      <c r="E1436" s="211"/>
      <c r="F1436" s="211"/>
      <c r="G1436" s="211"/>
    </row>
    <row r="1437" ht="16.5" customHeight="1">
      <c r="A1437" s="209"/>
      <c r="B1437" s="210"/>
      <c r="C1437" s="188" t="str">
        <f>'Liquor Mods'!A1945</f>
        <v/>
      </c>
      <c r="D1437" s="179" t="str">
        <f>'Liquor Mods'!B1945</f>
        <v/>
      </c>
      <c r="E1437" s="211"/>
      <c r="F1437" s="211"/>
      <c r="G1437" s="211"/>
    </row>
    <row r="1438" ht="16.5" customHeight="1">
      <c r="A1438" s="209"/>
      <c r="B1438" s="210"/>
      <c r="C1438" s="188" t="str">
        <f>'Liquor Mods'!A1946</f>
        <v/>
      </c>
      <c r="D1438" s="179" t="str">
        <f>'Liquor Mods'!B1946</f>
        <v/>
      </c>
      <c r="E1438" s="211"/>
      <c r="F1438" s="211"/>
      <c r="G1438" s="211"/>
    </row>
    <row r="1439" ht="16.5" customHeight="1">
      <c r="A1439" s="209"/>
      <c r="B1439" s="210"/>
      <c r="C1439" s="188" t="str">
        <f>'Liquor Mods'!A1947</f>
        <v/>
      </c>
      <c r="D1439" s="179" t="str">
        <f>'Liquor Mods'!B1947</f>
        <v/>
      </c>
      <c r="E1439" s="211"/>
      <c r="F1439" s="211"/>
      <c r="G1439" s="211"/>
    </row>
    <row r="1440" ht="16.5" customHeight="1">
      <c r="A1440" s="209"/>
      <c r="B1440" s="210"/>
      <c r="C1440" s="228" t="str">
        <f>'Liquor Mods'!A1948</f>
        <v/>
      </c>
      <c r="D1440" s="179" t="str">
        <f>'Liquor Mods'!B1948</f>
        <v/>
      </c>
      <c r="E1440" s="211"/>
      <c r="F1440" s="211"/>
      <c r="G1440" s="211"/>
    </row>
    <row r="1441" ht="16.5" customHeight="1">
      <c r="A1441" s="209"/>
      <c r="B1441" s="210"/>
      <c r="C1441" s="228" t="str">
        <f>'Liquor Mods'!A1949</f>
        <v/>
      </c>
      <c r="D1441" s="179" t="str">
        <f>'Liquor Mods'!B1949</f>
        <v/>
      </c>
      <c r="E1441" s="211"/>
      <c r="F1441" s="211"/>
      <c r="G1441" s="211"/>
    </row>
    <row r="1442" ht="16.5" customHeight="1">
      <c r="A1442" s="209"/>
      <c r="B1442" s="210"/>
      <c r="C1442" s="228" t="str">
        <f>'Liquor Mods'!A1950</f>
        <v/>
      </c>
      <c r="D1442" s="179" t="str">
        <f>'Liquor Mods'!B1950</f>
        <v/>
      </c>
      <c r="E1442" s="211"/>
      <c r="F1442" s="211"/>
      <c r="G1442" s="211"/>
    </row>
    <row r="1443" ht="16.5" customHeight="1">
      <c r="A1443" s="209"/>
      <c r="B1443" s="210"/>
      <c r="C1443" s="228" t="str">
        <f>'Liquor Mods'!A1951</f>
        <v/>
      </c>
      <c r="D1443" s="179" t="str">
        <f>'Liquor Mods'!B1951</f>
        <v/>
      </c>
      <c r="E1443" s="211"/>
      <c r="F1443" s="211"/>
      <c r="G1443" s="211"/>
    </row>
    <row r="1444" ht="16.5" customHeight="1">
      <c r="A1444" s="209"/>
      <c r="B1444" s="210"/>
      <c r="C1444" s="228" t="str">
        <f>'Liquor Mods'!A1952</f>
        <v/>
      </c>
      <c r="D1444" s="179" t="str">
        <f>'Liquor Mods'!B1952</f>
        <v/>
      </c>
      <c r="E1444" s="211"/>
      <c r="F1444" s="211"/>
      <c r="G1444" s="211"/>
    </row>
    <row r="1445" ht="16.5" customHeight="1">
      <c r="A1445" s="209"/>
      <c r="B1445" s="210"/>
      <c r="C1445" s="228" t="str">
        <f>'Liquor Mods'!A1953</f>
        <v/>
      </c>
      <c r="D1445" s="179" t="str">
        <f>'Liquor Mods'!B1953</f>
        <v/>
      </c>
      <c r="E1445" s="211"/>
      <c r="F1445" s="211"/>
      <c r="G1445" s="211"/>
    </row>
    <row r="1446" ht="16.5" customHeight="1">
      <c r="A1446" s="209"/>
      <c r="B1446" s="210"/>
      <c r="C1446" s="228" t="str">
        <f>'Liquor Mods'!A1954</f>
        <v/>
      </c>
      <c r="D1446" s="179" t="str">
        <f>'Liquor Mods'!B1954</f>
        <v/>
      </c>
      <c r="E1446" s="211"/>
      <c r="F1446" s="211"/>
      <c r="G1446" s="211"/>
    </row>
    <row r="1447" ht="16.5" customHeight="1">
      <c r="A1447" s="209"/>
      <c r="B1447" s="210"/>
      <c r="C1447" s="228" t="str">
        <f>'Liquor Mods'!A1955</f>
        <v/>
      </c>
      <c r="D1447" s="179" t="str">
        <f>'Liquor Mods'!B1955</f>
        <v/>
      </c>
      <c r="E1447" s="211"/>
      <c r="F1447" s="211"/>
      <c r="G1447" s="211"/>
    </row>
    <row r="1448" ht="16.5" customHeight="1">
      <c r="A1448" s="209"/>
      <c r="B1448" s="210"/>
      <c r="C1448" s="228" t="str">
        <f>'Liquor Mods'!A1956</f>
        <v/>
      </c>
      <c r="D1448" s="179" t="str">
        <f>'Liquor Mods'!B1956</f>
        <v/>
      </c>
      <c r="E1448" s="211"/>
      <c r="F1448" s="211"/>
      <c r="G1448" s="211"/>
    </row>
    <row r="1449" ht="16.5" customHeight="1">
      <c r="A1449" s="209"/>
      <c r="B1449" s="210"/>
      <c r="C1449" s="228" t="str">
        <f>'Liquor Mods'!A1957</f>
        <v/>
      </c>
      <c r="D1449" s="179" t="str">
        <f>'Liquor Mods'!B1957</f>
        <v/>
      </c>
      <c r="E1449" s="211"/>
      <c r="F1449" s="211"/>
      <c r="G1449" s="211"/>
    </row>
    <row r="1450" ht="16.5" customHeight="1">
      <c r="A1450" s="209"/>
      <c r="B1450" s="210"/>
      <c r="C1450" s="228" t="str">
        <f>'Liquor Mods'!A1958</f>
        <v/>
      </c>
      <c r="D1450" s="179" t="str">
        <f>'Liquor Mods'!B1958</f>
        <v/>
      </c>
      <c r="E1450" s="211"/>
      <c r="F1450" s="211"/>
      <c r="G1450" s="211"/>
    </row>
    <row r="1451" ht="16.5" customHeight="1">
      <c r="A1451" s="209"/>
      <c r="B1451" s="210"/>
      <c r="C1451" s="228" t="str">
        <f>'Liquor Mods'!A1959</f>
        <v/>
      </c>
      <c r="D1451" s="179" t="str">
        <f>'Liquor Mods'!B1959</f>
        <v/>
      </c>
      <c r="E1451" s="211"/>
      <c r="F1451" s="211"/>
      <c r="G1451" s="211"/>
    </row>
    <row r="1452" ht="16.5" customHeight="1">
      <c r="A1452" s="209"/>
      <c r="B1452" s="210"/>
      <c r="C1452" s="228" t="str">
        <f>'Liquor Mods'!A1960</f>
        <v/>
      </c>
      <c r="D1452" s="179" t="str">
        <f>'Liquor Mods'!B1960</f>
        <v/>
      </c>
      <c r="E1452" s="211"/>
      <c r="F1452" s="211"/>
      <c r="G1452" s="211"/>
    </row>
    <row r="1453" ht="16.5" customHeight="1">
      <c r="A1453" s="209"/>
      <c r="B1453" s="210"/>
      <c r="C1453" s="228" t="str">
        <f>'Liquor Mods'!A1961</f>
        <v/>
      </c>
      <c r="D1453" s="179" t="str">
        <f>'Liquor Mods'!B1961</f>
        <v/>
      </c>
      <c r="E1453" s="211"/>
      <c r="F1453" s="211"/>
      <c r="G1453" s="211"/>
    </row>
    <row r="1454" ht="16.5" customHeight="1">
      <c r="A1454" s="209"/>
      <c r="B1454" s="210"/>
      <c r="C1454" s="228" t="str">
        <f>'Liquor Mods'!A1962</f>
        <v/>
      </c>
      <c r="D1454" s="179" t="str">
        <f>'Liquor Mods'!B1962</f>
        <v/>
      </c>
      <c r="E1454" s="211"/>
      <c r="F1454" s="211"/>
      <c r="G1454" s="211"/>
    </row>
    <row r="1455" ht="16.5" customHeight="1">
      <c r="A1455" s="209"/>
      <c r="B1455" s="210"/>
      <c r="C1455" s="228" t="str">
        <f>'Liquor Mods'!A1963</f>
        <v/>
      </c>
      <c r="D1455" s="179" t="str">
        <f>'Liquor Mods'!B1963</f>
        <v/>
      </c>
      <c r="E1455" s="211"/>
      <c r="F1455" s="211"/>
      <c r="G1455" s="211"/>
    </row>
    <row r="1456" ht="16.5" customHeight="1">
      <c r="A1456" s="209"/>
      <c r="B1456" s="210"/>
      <c r="C1456" s="228" t="str">
        <f>'Liquor Mods'!A1964</f>
        <v/>
      </c>
      <c r="D1456" s="179" t="str">
        <f>'Liquor Mods'!B1964</f>
        <v/>
      </c>
      <c r="E1456" s="211"/>
      <c r="F1456" s="211"/>
      <c r="G1456" s="211"/>
    </row>
    <row r="1457" ht="16.5" customHeight="1">
      <c r="A1457" s="209"/>
      <c r="B1457" s="210"/>
      <c r="C1457" s="228" t="str">
        <f>'Liquor Mods'!A1965</f>
        <v/>
      </c>
      <c r="D1457" s="179" t="str">
        <f>'Liquor Mods'!B1965</f>
        <v/>
      </c>
      <c r="E1457" s="211"/>
      <c r="F1457" s="211"/>
      <c r="G1457" s="211"/>
    </row>
    <row r="1458" ht="16.5" customHeight="1">
      <c r="A1458" s="209"/>
      <c r="B1458" s="210"/>
      <c r="C1458" s="228" t="str">
        <f>'Liquor Mods'!A1966</f>
        <v/>
      </c>
      <c r="D1458" s="179" t="str">
        <f>'Liquor Mods'!B1966</f>
        <v/>
      </c>
      <c r="E1458" s="211"/>
      <c r="F1458" s="211"/>
      <c r="G1458" s="211"/>
    </row>
    <row r="1459" ht="16.5" customHeight="1">
      <c r="A1459" s="209"/>
      <c r="B1459" s="210"/>
      <c r="C1459" s="228" t="str">
        <f>'Liquor Mods'!A1967</f>
        <v/>
      </c>
      <c r="D1459" s="179" t="str">
        <f>'Liquor Mods'!B1967</f>
        <v/>
      </c>
      <c r="E1459" s="211"/>
      <c r="F1459" s="211"/>
      <c r="G1459" s="211"/>
    </row>
    <row r="1460" ht="16.5" customHeight="1">
      <c r="A1460" s="209"/>
      <c r="B1460" s="210"/>
      <c r="C1460" s="228" t="str">
        <f>'Liquor Mods'!A1968</f>
        <v/>
      </c>
      <c r="D1460" s="179" t="str">
        <f>'Liquor Mods'!B1968</f>
        <v/>
      </c>
      <c r="E1460" s="211"/>
      <c r="F1460" s="211"/>
      <c r="G1460" s="211"/>
    </row>
    <row r="1461" ht="16.5" customHeight="1">
      <c r="A1461" s="209"/>
      <c r="B1461" s="210"/>
      <c r="C1461" s="228" t="str">
        <f>'Liquor Mods'!A1969</f>
        <v/>
      </c>
      <c r="D1461" s="179" t="str">
        <f>'Liquor Mods'!B1969</f>
        <v/>
      </c>
      <c r="E1461" s="211"/>
      <c r="F1461" s="211"/>
      <c r="G1461" s="211"/>
    </row>
    <row r="1462" ht="16.5" customHeight="1">
      <c r="A1462" s="209"/>
      <c r="B1462" s="210"/>
      <c r="C1462" s="228" t="str">
        <f>'Liquor Mods'!A1970</f>
        <v/>
      </c>
      <c r="D1462" s="179" t="str">
        <f>'Liquor Mods'!B1970</f>
        <v/>
      </c>
      <c r="E1462" s="211"/>
      <c r="F1462" s="211"/>
      <c r="G1462" s="211"/>
    </row>
    <row r="1463" ht="16.5" customHeight="1">
      <c r="A1463" s="209"/>
      <c r="B1463" s="210"/>
      <c r="C1463" s="228" t="str">
        <f>'Liquor Mods'!A1971</f>
        <v/>
      </c>
      <c r="D1463" s="179" t="str">
        <f>'Liquor Mods'!B1971</f>
        <v/>
      </c>
      <c r="E1463" s="211"/>
      <c r="F1463" s="211"/>
      <c r="G1463" s="211"/>
    </row>
    <row r="1464" ht="16.5" customHeight="1">
      <c r="A1464" s="209"/>
      <c r="B1464" s="210"/>
      <c r="C1464" s="228" t="str">
        <f>'Liquor Mods'!A1972</f>
        <v/>
      </c>
      <c r="D1464" s="179" t="str">
        <f>'Liquor Mods'!B1972</f>
        <v/>
      </c>
      <c r="E1464" s="211"/>
      <c r="F1464" s="211"/>
      <c r="G1464" s="211"/>
    </row>
    <row r="1465" ht="16.5" customHeight="1">
      <c r="A1465" s="209"/>
      <c r="B1465" s="210"/>
      <c r="C1465" s="228" t="str">
        <f>'Liquor Mods'!A1973</f>
        <v/>
      </c>
      <c r="D1465" s="179" t="str">
        <f>'Liquor Mods'!B1973</f>
        <v/>
      </c>
      <c r="E1465" s="211"/>
      <c r="F1465" s="211"/>
      <c r="G1465" s="211"/>
    </row>
    <row r="1466" ht="16.5" customHeight="1">
      <c r="A1466" s="209"/>
      <c r="B1466" s="210"/>
      <c r="C1466" s="228" t="str">
        <f>'Liquor Mods'!A1974</f>
        <v/>
      </c>
      <c r="D1466" s="179" t="str">
        <f>'Liquor Mods'!B1974</f>
        <v/>
      </c>
      <c r="E1466" s="211"/>
      <c r="F1466" s="211"/>
      <c r="G1466" s="211"/>
    </row>
    <row r="1467" ht="16.5" customHeight="1">
      <c r="A1467" s="209"/>
      <c r="B1467" s="210"/>
      <c r="C1467" s="228" t="str">
        <f>'Liquor Mods'!A1975</f>
        <v/>
      </c>
      <c r="D1467" s="179" t="str">
        <f>'Liquor Mods'!B1975</f>
        <v/>
      </c>
      <c r="E1467" s="211"/>
      <c r="F1467" s="211"/>
      <c r="G1467" s="211"/>
    </row>
    <row r="1468" ht="16.5" customHeight="1">
      <c r="A1468" s="209"/>
      <c r="B1468" s="210"/>
      <c r="C1468" s="228" t="str">
        <f>'Liquor Mods'!A1976</f>
        <v/>
      </c>
      <c r="D1468" s="179" t="str">
        <f>'Liquor Mods'!B1976</f>
        <v/>
      </c>
      <c r="E1468" s="211"/>
      <c r="F1468" s="211"/>
      <c r="G1468" s="211"/>
    </row>
    <row r="1469" ht="16.5" customHeight="1">
      <c r="A1469" s="209"/>
      <c r="B1469" s="210"/>
      <c r="C1469" s="228" t="str">
        <f>'Liquor Mods'!A1977</f>
        <v/>
      </c>
      <c r="D1469" s="179" t="str">
        <f>'Liquor Mods'!B1977</f>
        <v/>
      </c>
      <c r="E1469" s="211"/>
      <c r="F1469" s="211"/>
      <c r="G1469" s="211"/>
    </row>
    <row r="1470" ht="16.5" customHeight="1">
      <c r="A1470" s="209"/>
      <c r="B1470" s="210"/>
      <c r="C1470" s="228" t="str">
        <f>'Liquor Mods'!A1978</f>
        <v/>
      </c>
      <c r="D1470" s="179" t="str">
        <f>'Liquor Mods'!B1978</f>
        <v/>
      </c>
      <c r="E1470" s="211"/>
      <c r="F1470" s="211"/>
      <c r="G1470" s="211"/>
    </row>
    <row r="1471" ht="16.5" customHeight="1">
      <c r="A1471" s="209"/>
      <c r="B1471" s="210"/>
      <c r="C1471" s="228" t="str">
        <f>'Liquor Mods'!A1979</f>
        <v/>
      </c>
      <c r="D1471" s="179" t="str">
        <f>'Liquor Mods'!B1979</f>
        <v/>
      </c>
      <c r="E1471" s="211"/>
      <c r="F1471" s="211"/>
      <c r="G1471" s="211"/>
    </row>
    <row r="1472" ht="16.5" customHeight="1">
      <c r="A1472" s="209"/>
      <c r="B1472" s="210"/>
      <c r="C1472" s="228" t="str">
        <f>'Liquor Mods'!A1980</f>
        <v/>
      </c>
      <c r="D1472" s="179" t="str">
        <f>'Liquor Mods'!B1980</f>
        <v/>
      </c>
      <c r="E1472" s="211"/>
      <c r="F1472" s="211"/>
      <c r="G1472" s="211"/>
    </row>
    <row r="1473" ht="16.5" customHeight="1">
      <c r="A1473" s="209"/>
      <c r="B1473" s="210"/>
      <c r="C1473" s="228" t="str">
        <f>'Liquor Mods'!A1981</f>
        <v/>
      </c>
      <c r="D1473" s="179" t="str">
        <f>'Liquor Mods'!B1981</f>
        <v/>
      </c>
      <c r="E1473" s="211"/>
      <c r="F1473" s="211"/>
      <c r="G1473" s="211"/>
    </row>
    <row r="1474" ht="16.5" customHeight="1">
      <c r="A1474" s="209"/>
      <c r="B1474" s="210"/>
      <c r="C1474" s="228" t="str">
        <f>'Liquor Mods'!A1982</f>
        <v/>
      </c>
      <c r="D1474" s="179" t="str">
        <f>'Liquor Mods'!B1982</f>
        <v/>
      </c>
      <c r="E1474" s="211"/>
      <c r="F1474" s="211"/>
      <c r="G1474" s="211"/>
    </row>
    <row r="1475" ht="16.5" customHeight="1">
      <c r="A1475" s="209"/>
      <c r="B1475" s="210"/>
      <c r="C1475" s="228" t="str">
        <f>'Liquor Mods'!A1983</f>
        <v/>
      </c>
      <c r="D1475" s="179" t="str">
        <f>'Liquor Mods'!B1983</f>
        <v/>
      </c>
      <c r="E1475" s="211"/>
      <c r="F1475" s="211"/>
      <c r="G1475" s="211"/>
    </row>
    <row r="1476" ht="16.5" customHeight="1">
      <c r="A1476" s="209"/>
      <c r="B1476" s="210"/>
      <c r="C1476" s="228" t="str">
        <f>'Liquor Mods'!A1984</f>
        <v/>
      </c>
      <c r="D1476" s="179" t="str">
        <f>'Liquor Mods'!B1984</f>
        <v/>
      </c>
      <c r="E1476" s="211"/>
      <c r="F1476" s="211"/>
      <c r="G1476" s="211"/>
    </row>
    <row r="1477" ht="16.5" customHeight="1">
      <c r="A1477" s="209"/>
      <c r="B1477" s="210"/>
      <c r="C1477" s="228" t="str">
        <f>'Liquor Mods'!A1985</f>
        <v/>
      </c>
      <c r="D1477" s="179" t="str">
        <f>'Liquor Mods'!B1985</f>
        <v/>
      </c>
      <c r="E1477" s="211"/>
      <c r="F1477" s="211"/>
      <c r="G1477" s="211"/>
    </row>
    <row r="1478" ht="16.5" customHeight="1">
      <c r="A1478" s="209"/>
      <c r="B1478" s="210"/>
      <c r="C1478" s="228" t="str">
        <f>'Liquor Mods'!A1986</f>
        <v/>
      </c>
      <c r="D1478" s="179" t="str">
        <f>'Liquor Mods'!B1986</f>
        <v/>
      </c>
      <c r="E1478" s="211"/>
      <c r="F1478" s="211"/>
      <c r="G1478" s="211"/>
    </row>
    <row r="1479" ht="16.5" customHeight="1">
      <c r="A1479" s="209"/>
      <c r="B1479" s="210"/>
      <c r="C1479" s="228" t="str">
        <f>'Liquor Mods'!A1987</f>
        <v/>
      </c>
      <c r="D1479" s="179" t="str">
        <f>'Liquor Mods'!B1987</f>
        <v/>
      </c>
      <c r="E1479" s="211"/>
      <c r="F1479" s="211"/>
      <c r="G1479" s="211"/>
    </row>
    <row r="1480" ht="16.5" customHeight="1">
      <c r="A1480" s="209"/>
      <c r="B1480" s="210"/>
      <c r="C1480" s="228" t="str">
        <f>'Liquor Mods'!A1988</f>
        <v/>
      </c>
      <c r="D1480" s="179" t="str">
        <f>'Liquor Mods'!B1988</f>
        <v/>
      </c>
      <c r="E1480" s="211"/>
      <c r="F1480" s="211"/>
      <c r="G1480" s="211"/>
    </row>
    <row r="1481" ht="16.5" customHeight="1">
      <c r="A1481" s="209"/>
      <c r="B1481" s="210"/>
      <c r="C1481" s="228" t="str">
        <f>'Liquor Mods'!A1989</f>
        <v/>
      </c>
      <c r="D1481" s="179" t="str">
        <f>'Liquor Mods'!B1989</f>
        <v/>
      </c>
      <c r="E1481" s="211"/>
      <c r="F1481" s="211"/>
      <c r="G1481" s="211"/>
    </row>
    <row r="1482" ht="16.5" customHeight="1">
      <c r="A1482" s="209"/>
      <c r="B1482" s="210"/>
      <c r="C1482" s="228" t="str">
        <f>'Liquor Mods'!A1990</f>
        <v/>
      </c>
      <c r="D1482" s="179" t="str">
        <f>'Liquor Mods'!B1990</f>
        <v/>
      </c>
      <c r="E1482" s="211"/>
      <c r="F1482" s="211"/>
      <c r="G1482" s="211"/>
    </row>
    <row r="1483" ht="16.5" customHeight="1">
      <c r="A1483" s="209"/>
      <c r="B1483" s="210"/>
      <c r="C1483" s="228" t="str">
        <f>'Liquor Mods'!A1991</f>
        <v/>
      </c>
      <c r="D1483" s="179" t="str">
        <f>'Liquor Mods'!B1991</f>
        <v/>
      </c>
      <c r="E1483" s="211"/>
      <c r="F1483" s="211"/>
      <c r="G1483" s="211"/>
    </row>
    <row r="1484" ht="16.5" customHeight="1">
      <c r="A1484" s="209"/>
      <c r="B1484" s="210"/>
      <c r="C1484" s="228" t="str">
        <f>'Liquor Mods'!A1992</f>
        <v/>
      </c>
      <c r="D1484" s="179" t="str">
        <f>'Liquor Mods'!B1992</f>
        <v/>
      </c>
      <c r="E1484" s="211"/>
      <c r="F1484" s="211"/>
      <c r="G1484" s="211"/>
    </row>
    <row r="1485" ht="16.5" customHeight="1">
      <c r="A1485" s="209"/>
      <c r="B1485" s="210"/>
      <c r="C1485" s="228" t="str">
        <f>'Liquor Mods'!A1993</f>
        <v/>
      </c>
      <c r="D1485" s="179" t="str">
        <f>'Liquor Mods'!B1993</f>
        <v/>
      </c>
      <c r="E1485" s="211"/>
      <c r="F1485" s="211"/>
      <c r="G1485" s="211"/>
    </row>
    <row r="1486" ht="16.5" customHeight="1">
      <c r="A1486" s="209"/>
      <c r="B1486" s="210"/>
      <c r="C1486" s="228" t="str">
        <f>'Liquor Mods'!A1994</f>
        <v/>
      </c>
      <c r="D1486" s="179" t="str">
        <f>'Liquor Mods'!B1994</f>
        <v/>
      </c>
      <c r="E1486" s="211"/>
      <c r="F1486" s="211"/>
      <c r="G1486" s="211"/>
    </row>
    <row r="1487" ht="16.5" customHeight="1">
      <c r="A1487" s="209"/>
      <c r="B1487" s="210"/>
      <c r="C1487" s="228" t="str">
        <f>'Liquor Mods'!A1995</f>
        <v/>
      </c>
      <c r="D1487" s="179" t="str">
        <f>'Liquor Mods'!B1995</f>
        <v/>
      </c>
      <c r="E1487" s="211"/>
      <c r="F1487" s="211"/>
      <c r="G1487" s="211"/>
    </row>
    <row r="1488" ht="16.5" customHeight="1">
      <c r="A1488" s="209"/>
      <c r="B1488" s="210"/>
      <c r="C1488" s="228" t="str">
        <f>'Liquor Mods'!A1996</f>
        <v/>
      </c>
      <c r="D1488" s="179" t="str">
        <f>'Liquor Mods'!B1996</f>
        <v/>
      </c>
      <c r="E1488" s="211"/>
      <c r="F1488" s="211"/>
      <c r="G1488" s="211"/>
    </row>
    <row r="1489" ht="16.5" customHeight="1">
      <c r="A1489" s="209"/>
      <c r="B1489" s="210"/>
      <c r="C1489" s="228" t="str">
        <f>'Liquor Mods'!A1997</f>
        <v/>
      </c>
      <c r="D1489" s="179" t="str">
        <f>'Liquor Mods'!B1997</f>
        <v/>
      </c>
      <c r="E1489" s="211"/>
      <c r="F1489" s="211"/>
      <c r="G1489" s="211"/>
    </row>
    <row r="1490" ht="16.5" customHeight="1">
      <c r="A1490" s="209"/>
      <c r="B1490" s="210"/>
      <c r="C1490" s="228" t="str">
        <f>'Liquor Mods'!A1998</f>
        <v/>
      </c>
      <c r="D1490" s="179" t="str">
        <f>'Liquor Mods'!B1998</f>
        <v/>
      </c>
      <c r="E1490" s="211"/>
      <c r="F1490" s="211"/>
      <c r="G1490" s="211"/>
    </row>
    <row r="1491" ht="16.5" customHeight="1">
      <c r="A1491" s="209"/>
      <c r="B1491" s="210"/>
      <c r="C1491" s="228" t="str">
        <f>'Liquor Mods'!A1999</f>
        <v/>
      </c>
      <c r="D1491" s="179" t="str">
        <f>'Liquor Mods'!B1999</f>
        <v/>
      </c>
      <c r="E1491" s="211"/>
      <c r="F1491" s="211"/>
      <c r="G1491" s="211"/>
    </row>
    <row r="1492" ht="16.5" customHeight="1">
      <c r="A1492" s="209"/>
      <c r="B1492" s="210"/>
      <c r="C1492" s="228" t="str">
        <f>'Liquor Mods'!A2000</f>
        <v/>
      </c>
      <c r="D1492" s="179" t="str">
        <f>'Liquor Mods'!B2000</f>
        <v/>
      </c>
      <c r="E1492" s="211"/>
      <c r="F1492" s="211"/>
      <c r="G1492" s="211"/>
    </row>
    <row r="1493" ht="16.5" customHeight="1">
      <c r="A1493" s="209"/>
      <c r="B1493" s="210"/>
      <c r="C1493" s="228" t="str">
        <f>'Liquor Mods'!A2001</f>
        <v/>
      </c>
      <c r="D1493" s="179" t="str">
        <f>'Liquor Mods'!B2001</f>
        <v/>
      </c>
      <c r="E1493" s="211"/>
      <c r="F1493" s="211"/>
      <c r="G1493" s="211"/>
    </row>
    <row r="1494" ht="16.5" customHeight="1">
      <c r="A1494" s="209"/>
      <c r="B1494" s="210"/>
      <c r="C1494" s="228" t="str">
        <f>'Liquor Mods'!A2002</f>
        <v/>
      </c>
      <c r="D1494" s="179" t="str">
        <f>'Liquor Mods'!B2002</f>
        <v/>
      </c>
      <c r="E1494" s="211"/>
      <c r="F1494" s="211"/>
      <c r="G1494" s="211"/>
    </row>
    <row r="1495" ht="16.5" customHeight="1">
      <c r="A1495" s="209"/>
      <c r="B1495" s="210"/>
      <c r="C1495" s="228" t="str">
        <f>'Liquor Mods'!A2003</f>
        <v/>
      </c>
      <c r="D1495" s="179" t="str">
        <f>'Liquor Mods'!B2003</f>
        <v/>
      </c>
      <c r="E1495" s="211"/>
      <c r="F1495" s="211"/>
      <c r="G1495" s="211"/>
    </row>
    <row r="1496" ht="16.5" customHeight="1">
      <c r="A1496" s="209"/>
      <c r="B1496" s="210"/>
      <c r="C1496" s="228" t="str">
        <f>'Liquor Mods'!A2004</f>
        <v/>
      </c>
      <c r="D1496" s="179" t="str">
        <f>'Liquor Mods'!B2004</f>
        <v/>
      </c>
      <c r="E1496" s="211"/>
      <c r="F1496" s="211"/>
      <c r="G1496" s="211"/>
    </row>
    <row r="1497" ht="16.5" customHeight="1">
      <c r="A1497" s="209"/>
      <c r="B1497" s="210"/>
      <c r="C1497" s="228" t="str">
        <f>'Liquor Mods'!A2005</f>
        <v/>
      </c>
      <c r="D1497" s="179" t="str">
        <f>'Liquor Mods'!B2005</f>
        <v/>
      </c>
      <c r="E1497" s="211"/>
      <c r="F1497" s="211"/>
      <c r="G1497" s="211"/>
    </row>
    <row r="1498" ht="16.5" customHeight="1">
      <c r="A1498" s="209"/>
      <c r="B1498" s="210"/>
      <c r="C1498" s="228" t="str">
        <f>'Liquor Mods'!A2006</f>
        <v/>
      </c>
      <c r="D1498" s="179" t="str">
        <f>'Liquor Mods'!B2006</f>
        <v/>
      </c>
      <c r="E1498" s="211"/>
      <c r="F1498" s="211"/>
      <c r="G1498" s="211"/>
    </row>
    <row r="1499" ht="16.5" customHeight="1">
      <c r="A1499" s="209"/>
      <c r="B1499" s="210"/>
      <c r="C1499" s="228" t="str">
        <f>'Liquor Mods'!A2007</f>
        <v/>
      </c>
      <c r="D1499" s="179" t="str">
        <f>'Liquor Mods'!B2007</f>
        <v/>
      </c>
      <c r="E1499" s="211"/>
      <c r="F1499" s="211"/>
      <c r="G1499" s="211"/>
    </row>
    <row r="1500" ht="16.5" customHeight="1">
      <c r="A1500" s="209"/>
      <c r="B1500" s="210"/>
      <c r="C1500" s="228" t="str">
        <f>'Liquor Mods'!A2008</f>
        <v/>
      </c>
      <c r="D1500" s="179" t="str">
        <f>'Liquor Mods'!B2008</f>
        <v/>
      </c>
      <c r="E1500" s="211"/>
      <c r="F1500" s="211"/>
      <c r="G1500" s="211"/>
    </row>
    <row r="1501" ht="16.5" customHeight="1">
      <c r="A1501" s="209"/>
      <c r="B1501" s="210"/>
      <c r="C1501" s="228" t="str">
        <f>'Liquor Mods'!A2009</f>
        <v/>
      </c>
      <c r="D1501" s="179" t="str">
        <f>'Liquor Mods'!B2009</f>
        <v/>
      </c>
      <c r="E1501" s="211"/>
      <c r="F1501" s="211"/>
      <c r="G1501" s="211"/>
    </row>
    <row r="1502" ht="16.5" customHeight="1">
      <c r="A1502" s="209"/>
      <c r="B1502" s="210"/>
      <c r="C1502" s="228" t="str">
        <f>'Liquor Mods'!A2010</f>
        <v/>
      </c>
      <c r="D1502" s="179" t="str">
        <f>'Liquor Mods'!B2010</f>
        <v/>
      </c>
      <c r="E1502" s="211"/>
      <c r="F1502" s="211"/>
      <c r="G1502" s="211"/>
    </row>
    <row r="1503" ht="16.5" customHeight="1">
      <c r="A1503" s="209"/>
      <c r="B1503" s="210"/>
      <c r="C1503" s="228" t="str">
        <f>'Liquor Mods'!A2011</f>
        <v/>
      </c>
      <c r="D1503" s="179" t="str">
        <f>'Liquor Mods'!B2011</f>
        <v/>
      </c>
      <c r="E1503" s="211"/>
      <c r="F1503" s="211"/>
      <c r="G1503" s="211"/>
    </row>
    <row r="1504" ht="16.5" customHeight="1">
      <c r="A1504" s="209"/>
      <c r="B1504" s="210"/>
      <c r="C1504" s="228" t="str">
        <f>'Liquor Mods'!A2012</f>
        <v/>
      </c>
      <c r="D1504" s="179" t="str">
        <f>'Liquor Mods'!B2012</f>
        <v/>
      </c>
      <c r="E1504" s="211"/>
      <c r="F1504" s="211"/>
      <c r="G1504" s="211"/>
    </row>
    <row r="1505" ht="16.5" customHeight="1">
      <c r="A1505" s="209"/>
      <c r="B1505" s="210"/>
      <c r="C1505" s="228" t="str">
        <f>'Liquor Mods'!A2013</f>
        <v/>
      </c>
      <c r="D1505" s="179" t="str">
        <f>'Liquor Mods'!B2013</f>
        <v/>
      </c>
      <c r="E1505" s="211"/>
      <c r="F1505" s="211"/>
      <c r="G1505" s="211"/>
    </row>
    <row r="1506" ht="16.5" customHeight="1">
      <c r="A1506" s="209"/>
      <c r="B1506" s="210"/>
      <c r="C1506" s="228" t="str">
        <f>'Liquor Mods'!A2014</f>
        <v/>
      </c>
      <c r="D1506" s="179" t="str">
        <f>'Liquor Mods'!B2014</f>
        <v/>
      </c>
      <c r="E1506" s="211"/>
      <c r="F1506" s="211"/>
      <c r="G1506" s="211"/>
    </row>
    <row r="1507" ht="16.5" customHeight="1">
      <c r="A1507" s="209"/>
      <c r="B1507" s="210"/>
      <c r="C1507" s="228" t="str">
        <f>'Liquor Mods'!A2015</f>
        <v/>
      </c>
      <c r="D1507" s="179" t="str">
        <f>'Liquor Mods'!B2015</f>
        <v/>
      </c>
      <c r="E1507" s="211"/>
      <c r="F1507" s="211"/>
      <c r="G1507" s="211"/>
    </row>
    <row r="1508" ht="16.5" customHeight="1">
      <c r="A1508" s="209"/>
      <c r="B1508" s="210"/>
      <c r="C1508" s="228" t="str">
        <f>'Liquor Mods'!A2016</f>
        <v/>
      </c>
      <c r="D1508" s="179" t="str">
        <f>'Liquor Mods'!B2016</f>
        <v/>
      </c>
      <c r="E1508" s="211"/>
      <c r="F1508" s="211"/>
      <c r="G1508" s="211"/>
    </row>
    <row r="1509" ht="16.5" customHeight="1">
      <c r="A1509" s="209"/>
      <c r="B1509" s="210"/>
      <c r="C1509" s="228" t="str">
        <f>'Liquor Mods'!A2017</f>
        <v/>
      </c>
      <c r="D1509" s="179" t="str">
        <f>'Liquor Mods'!B2017</f>
        <v/>
      </c>
      <c r="E1509" s="211"/>
      <c r="F1509" s="211"/>
      <c r="G1509" s="211"/>
    </row>
    <row r="1510" ht="16.5" customHeight="1">
      <c r="A1510" s="209"/>
      <c r="B1510" s="210"/>
      <c r="C1510" s="228" t="str">
        <f>'Liquor Mods'!A2018</f>
        <v/>
      </c>
      <c r="D1510" s="179" t="str">
        <f>'Liquor Mods'!B2018</f>
        <v/>
      </c>
      <c r="E1510" s="211"/>
      <c r="F1510" s="211"/>
      <c r="G1510" s="211"/>
    </row>
    <row r="1511" ht="16.5" customHeight="1">
      <c r="A1511" s="209"/>
      <c r="B1511" s="210"/>
      <c r="C1511" s="228" t="str">
        <f>'Liquor Mods'!A2019</f>
        <v/>
      </c>
      <c r="D1511" s="179" t="str">
        <f>'Liquor Mods'!B2019</f>
        <v/>
      </c>
      <c r="E1511" s="211"/>
      <c r="F1511" s="211"/>
      <c r="G1511" s="211"/>
    </row>
    <row r="1512" ht="16.5" customHeight="1">
      <c r="A1512" s="209"/>
      <c r="B1512" s="210"/>
      <c r="C1512" s="228" t="str">
        <f>'Liquor Mods'!A2020</f>
        <v/>
      </c>
      <c r="D1512" s="179" t="str">
        <f>'Liquor Mods'!B2020</f>
        <v/>
      </c>
      <c r="E1512" s="211"/>
      <c r="F1512" s="211"/>
      <c r="G1512" s="211"/>
    </row>
    <row r="1513" ht="16.5" customHeight="1">
      <c r="A1513" s="209"/>
      <c r="B1513" s="210"/>
      <c r="C1513" s="228" t="str">
        <f>'Liquor Mods'!A2021</f>
        <v/>
      </c>
      <c r="D1513" s="179" t="str">
        <f>'Liquor Mods'!B2021</f>
        <v/>
      </c>
      <c r="E1513" s="211"/>
      <c r="F1513" s="211"/>
      <c r="G1513" s="211"/>
    </row>
    <row r="1514" ht="16.5" customHeight="1">
      <c r="A1514" s="209"/>
      <c r="B1514" s="210"/>
      <c r="C1514" s="228" t="str">
        <f>'Liquor Mods'!A2022</f>
        <v/>
      </c>
      <c r="D1514" s="179" t="str">
        <f>'Liquor Mods'!B2022</f>
        <v/>
      </c>
      <c r="E1514" s="211"/>
      <c r="F1514" s="211"/>
      <c r="G1514" s="211"/>
    </row>
    <row r="1515" ht="16.5" customHeight="1">
      <c r="A1515" s="209"/>
      <c r="B1515" s="210"/>
      <c r="C1515" s="228" t="str">
        <f>'Liquor Mods'!A2023</f>
        <v/>
      </c>
      <c r="D1515" s="179" t="str">
        <f>'Liquor Mods'!B2023</f>
        <v/>
      </c>
      <c r="E1515" s="211"/>
      <c r="F1515" s="211"/>
      <c r="G1515" s="211"/>
    </row>
    <row r="1516" ht="16.5" customHeight="1">
      <c r="A1516" s="209"/>
      <c r="B1516" s="210"/>
      <c r="C1516" s="228" t="str">
        <f>'Liquor Mods'!A2024</f>
        <v/>
      </c>
      <c r="D1516" s="179" t="str">
        <f>'Liquor Mods'!B2024</f>
        <v/>
      </c>
      <c r="E1516" s="211"/>
      <c r="F1516" s="211"/>
      <c r="G1516" s="211"/>
    </row>
    <row r="1517" ht="16.5" customHeight="1">
      <c r="A1517" s="209"/>
      <c r="B1517" s="210"/>
      <c r="C1517" s="228" t="str">
        <f>'Liquor Mods'!A2025</f>
        <v/>
      </c>
      <c r="D1517" s="179" t="str">
        <f>'Liquor Mods'!B2025</f>
        <v/>
      </c>
      <c r="E1517" s="211"/>
      <c r="F1517" s="211"/>
      <c r="G1517" s="211"/>
    </row>
    <row r="1518" ht="16.5" customHeight="1">
      <c r="A1518" s="209"/>
      <c r="B1518" s="210"/>
      <c r="C1518" s="228" t="str">
        <f>'Liquor Mods'!A2026</f>
        <v/>
      </c>
      <c r="D1518" s="179" t="str">
        <f>'Liquor Mods'!B2026</f>
        <v/>
      </c>
      <c r="E1518" s="211"/>
      <c r="F1518" s="211"/>
      <c r="G1518" s="211"/>
    </row>
    <row r="1519" ht="16.5" customHeight="1">
      <c r="A1519" s="209"/>
      <c r="B1519" s="210"/>
      <c r="C1519" s="228" t="str">
        <f>'Liquor Mods'!A2027</f>
        <v/>
      </c>
      <c r="D1519" s="179" t="str">
        <f>'Liquor Mods'!B2027</f>
        <v/>
      </c>
      <c r="E1519" s="211"/>
      <c r="F1519" s="211"/>
      <c r="G1519" s="211"/>
    </row>
    <row r="1520" ht="16.5" customHeight="1">
      <c r="A1520" s="209"/>
      <c r="B1520" s="210"/>
      <c r="C1520" s="228" t="str">
        <f>'Liquor Mods'!A2028</f>
        <v/>
      </c>
      <c r="D1520" s="179" t="str">
        <f>'Liquor Mods'!B2028</f>
        <v/>
      </c>
      <c r="E1520" s="211"/>
      <c r="F1520" s="211"/>
      <c r="G1520" s="211"/>
    </row>
    <row r="1521" ht="16.5" customHeight="1">
      <c r="A1521" s="209"/>
      <c r="B1521" s="210"/>
      <c r="C1521" s="228" t="str">
        <f>'Liquor Mods'!A2029</f>
        <v/>
      </c>
      <c r="D1521" s="179" t="str">
        <f>'Liquor Mods'!B2029</f>
        <v/>
      </c>
      <c r="E1521" s="211"/>
      <c r="F1521" s="211"/>
      <c r="G1521" s="211"/>
    </row>
    <row r="1522" ht="16.5" customHeight="1">
      <c r="A1522" s="209"/>
      <c r="B1522" s="210"/>
      <c r="C1522" s="228" t="str">
        <f>'Liquor Mods'!A2030</f>
        <v/>
      </c>
      <c r="D1522" s="179" t="str">
        <f>'Liquor Mods'!B2030</f>
        <v/>
      </c>
      <c r="E1522" s="211"/>
      <c r="F1522" s="211"/>
      <c r="G1522" s="211"/>
    </row>
    <row r="1523" ht="16.5" customHeight="1">
      <c r="A1523" s="209"/>
      <c r="B1523" s="210"/>
      <c r="C1523" s="228" t="str">
        <f>'Liquor Mods'!A2031</f>
        <v/>
      </c>
      <c r="D1523" s="179" t="str">
        <f>'Liquor Mods'!B2031</f>
        <v/>
      </c>
      <c r="E1523" s="211"/>
      <c r="F1523" s="211"/>
      <c r="G1523" s="211"/>
    </row>
    <row r="1524" ht="16.5" customHeight="1">
      <c r="A1524" s="209"/>
      <c r="B1524" s="210"/>
      <c r="C1524" s="228" t="str">
        <f>'Liquor Mods'!A2032</f>
        <v/>
      </c>
      <c r="D1524" s="179" t="str">
        <f>'Liquor Mods'!B2032</f>
        <v/>
      </c>
      <c r="E1524" s="211"/>
      <c r="F1524" s="211"/>
      <c r="G1524" s="211"/>
    </row>
    <row r="1525" ht="16.5" customHeight="1">
      <c r="A1525" s="209"/>
      <c r="B1525" s="210"/>
      <c r="C1525" s="228" t="str">
        <f>'Liquor Mods'!A2033</f>
        <v/>
      </c>
      <c r="D1525" s="179" t="str">
        <f>'Liquor Mods'!B2033</f>
        <v/>
      </c>
      <c r="E1525" s="211"/>
      <c r="F1525" s="211"/>
      <c r="G1525" s="211"/>
    </row>
    <row r="1526" ht="16.5" customHeight="1">
      <c r="A1526" s="209"/>
      <c r="B1526" s="210"/>
      <c r="C1526" s="228" t="str">
        <f>'Liquor Mods'!A2034</f>
        <v/>
      </c>
      <c r="D1526" s="179" t="str">
        <f>'Liquor Mods'!B2034</f>
        <v/>
      </c>
      <c r="E1526" s="211"/>
      <c r="F1526" s="211"/>
      <c r="G1526" s="211"/>
    </row>
    <row r="1527" ht="16.5" customHeight="1">
      <c r="A1527" s="209"/>
      <c r="B1527" s="210"/>
      <c r="C1527" s="228" t="str">
        <f>'Liquor Mods'!A2035</f>
        <v/>
      </c>
      <c r="D1527" s="179" t="str">
        <f>'Liquor Mods'!B2035</f>
        <v/>
      </c>
      <c r="E1527" s="211"/>
      <c r="F1527" s="211"/>
      <c r="G1527" s="211"/>
    </row>
    <row r="1528" ht="16.5" customHeight="1">
      <c r="A1528" s="209"/>
      <c r="B1528" s="210"/>
      <c r="C1528" s="228" t="str">
        <f>'Liquor Mods'!A2036</f>
        <v/>
      </c>
      <c r="D1528" s="179" t="str">
        <f>'Liquor Mods'!B2036</f>
        <v/>
      </c>
      <c r="E1528" s="211"/>
      <c r="F1528" s="211"/>
      <c r="G1528" s="211"/>
    </row>
    <row r="1529" ht="16.5" customHeight="1">
      <c r="A1529" s="209"/>
      <c r="B1529" s="210"/>
      <c r="C1529" s="228" t="str">
        <f>'Liquor Mods'!A2037</f>
        <v/>
      </c>
      <c r="D1529" s="179" t="str">
        <f>'Liquor Mods'!B2037</f>
        <v/>
      </c>
      <c r="E1529" s="211"/>
      <c r="F1529" s="211"/>
      <c r="G1529" s="211"/>
    </row>
    <row r="1530" ht="16.5" customHeight="1">
      <c r="A1530" s="209"/>
      <c r="B1530" s="210"/>
      <c r="C1530" s="228" t="str">
        <f>'Liquor Mods'!A2038</f>
        <v/>
      </c>
      <c r="D1530" s="179" t="str">
        <f>'Liquor Mods'!B2038</f>
        <v/>
      </c>
      <c r="E1530" s="211"/>
      <c r="F1530" s="211"/>
      <c r="G1530" s="211"/>
    </row>
    <row r="1531" ht="16.5" customHeight="1">
      <c r="A1531" s="209"/>
      <c r="B1531" s="210"/>
      <c r="C1531" s="228" t="str">
        <f>'Liquor Mods'!A2039</f>
        <v/>
      </c>
      <c r="D1531" s="179" t="str">
        <f>'Liquor Mods'!B2039</f>
        <v/>
      </c>
      <c r="E1531" s="211"/>
      <c r="F1531" s="211"/>
      <c r="G1531" s="211"/>
    </row>
    <row r="1532" ht="16.5" customHeight="1">
      <c r="A1532" s="209"/>
      <c r="B1532" s="210"/>
      <c r="C1532" s="228" t="str">
        <f>'Liquor Mods'!A2040</f>
        <v/>
      </c>
      <c r="D1532" s="179" t="str">
        <f>'Liquor Mods'!B2040</f>
        <v/>
      </c>
      <c r="E1532" s="211"/>
      <c r="F1532" s="211"/>
      <c r="G1532" s="211"/>
    </row>
    <row r="1533" ht="16.5" customHeight="1">
      <c r="A1533" s="214"/>
      <c r="B1533" s="215"/>
      <c r="C1533" s="178" t="str">
        <f>'Liquor Mods'!A2041</f>
        <v/>
      </c>
      <c r="D1533" s="179" t="str">
        <f>'Liquor Mods'!B2041</f>
        <v/>
      </c>
      <c r="E1533" s="216"/>
      <c r="F1533" s="216"/>
      <c r="G1533" s="216"/>
    </row>
    <row r="1534" ht="16.5" customHeight="1">
      <c r="A1534" s="202" t="s">
        <v>58</v>
      </c>
      <c r="B1534" s="203"/>
      <c r="C1534" s="204" t="s">
        <v>59</v>
      </c>
      <c r="D1534" s="226" t="s">
        <v>200</v>
      </c>
      <c r="E1534" s="206" t="s">
        <v>61</v>
      </c>
      <c r="F1534" s="207" t="s">
        <v>201</v>
      </c>
      <c r="G1534" s="207" t="s">
        <v>202</v>
      </c>
    </row>
    <row r="1535" ht="16.5" customHeight="1">
      <c r="A1535" s="208"/>
      <c r="B1535" s="187" t="str">
        <f>'Liquor Mods'!D1941</f>
        <v/>
      </c>
      <c r="C1535" s="188" t="str">
        <f>'Liquor Mods'!D1942</f>
        <v/>
      </c>
      <c r="D1535" s="179" t="str">
        <f>'Liquor Mods'!E1942</f>
        <v/>
      </c>
      <c r="E1535" s="169" t="s">
        <v>83</v>
      </c>
      <c r="F1535" s="208"/>
      <c r="G1535" s="208"/>
    </row>
    <row r="1536" ht="16.5" customHeight="1">
      <c r="A1536" s="209"/>
      <c r="B1536" s="210"/>
      <c r="C1536" s="188" t="str">
        <f>'Liquor Mods'!D1943</f>
        <v/>
      </c>
      <c r="D1536" s="179" t="str">
        <f>'Liquor Mods'!E1943</f>
        <v/>
      </c>
      <c r="E1536" s="211"/>
      <c r="F1536" s="211"/>
      <c r="G1536" s="211"/>
    </row>
    <row r="1537" ht="16.5" customHeight="1">
      <c r="A1537" s="209"/>
      <c r="B1537" s="210"/>
      <c r="C1537" s="188" t="str">
        <f>'Liquor Mods'!D1944</f>
        <v/>
      </c>
      <c r="D1537" s="179" t="str">
        <f>'Liquor Mods'!E1944</f>
        <v/>
      </c>
      <c r="E1537" s="211"/>
      <c r="F1537" s="211"/>
      <c r="G1537" s="211"/>
    </row>
    <row r="1538" ht="16.5" customHeight="1">
      <c r="A1538" s="209"/>
      <c r="B1538" s="210"/>
      <c r="C1538" s="188" t="str">
        <f>'Liquor Mods'!D1945</f>
        <v/>
      </c>
      <c r="D1538" s="179" t="str">
        <f>'Liquor Mods'!E1945</f>
        <v/>
      </c>
      <c r="E1538" s="211"/>
      <c r="F1538" s="211"/>
      <c r="G1538" s="211"/>
    </row>
    <row r="1539" ht="16.5" customHeight="1">
      <c r="A1539" s="209"/>
      <c r="B1539" s="210"/>
      <c r="C1539" s="188" t="str">
        <f>'Liquor Mods'!D1946</f>
        <v/>
      </c>
      <c r="D1539" s="179" t="str">
        <f>'Liquor Mods'!E1946</f>
        <v/>
      </c>
      <c r="E1539" s="211"/>
      <c r="F1539" s="211"/>
      <c r="G1539" s="211"/>
    </row>
    <row r="1540" ht="16.5" customHeight="1">
      <c r="A1540" s="209"/>
      <c r="B1540" s="210"/>
      <c r="C1540" s="188" t="str">
        <f>'Liquor Mods'!D1947</f>
        <v/>
      </c>
      <c r="D1540" s="179" t="str">
        <f>'Liquor Mods'!E1947</f>
        <v/>
      </c>
      <c r="E1540" s="211"/>
      <c r="F1540" s="211"/>
      <c r="G1540" s="211"/>
    </row>
    <row r="1541" ht="16.5" customHeight="1">
      <c r="A1541" s="209"/>
      <c r="B1541" s="210"/>
      <c r="C1541" s="228" t="str">
        <f>'Liquor Mods'!D1948</f>
        <v/>
      </c>
      <c r="D1541" s="179" t="str">
        <f>'Liquor Mods'!E1948</f>
        <v/>
      </c>
      <c r="E1541" s="211"/>
      <c r="F1541" s="211"/>
      <c r="G1541" s="211"/>
    </row>
    <row r="1542" ht="16.5" customHeight="1">
      <c r="A1542" s="209"/>
      <c r="B1542" s="210"/>
      <c r="C1542" s="228" t="str">
        <f>'Liquor Mods'!D1949</f>
        <v/>
      </c>
      <c r="D1542" s="179" t="str">
        <f>'Liquor Mods'!E1949</f>
        <v/>
      </c>
      <c r="E1542" s="211"/>
      <c r="F1542" s="211"/>
      <c r="G1542" s="211"/>
    </row>
    <row r="1543" ht="16.5" customHeight="1">
      <c r="A1543" s="209"/>
      <c r="B1543" s="210"/>
      <c r="C1543" s="228" t="str">
        <f>'Liquor Mods'!D1950</f>
        <v/>
      </c>
      <c r="D1543" s="179" t="str">
        <f>'Liquor Mods'!E1950</f>
        <v/>
      </c>
      <c r="E1543" s="211"/>
      <c r="F1543" s="211"/>
      <c r="G1543" s="211"/>
    </row>
    <row r="1544" ht="16.5" customHeight="1">
      <c r="A1544" s="209"/>
      <c r="B1544" s="210"/>
      <c r="C1544" s="228" t="str">
        <f>'Liquor Mods'!D1951</f>
        <v/>
      </c>
      <c r="D1544" s="179" t="str">
        <f>'Liquor Mods'!E1951</f>
        <v/>
      </c>
      <c r="E1544" s="211"/>
      <c r="F1544" s="211"/>
      <c r="G1544" s="211"/>
    </row>
    <row r="1545" ht="16.5" customHeight="1">
      <c r="A1545" s="209"/>
      <c r="B1545" s="210"/>
      <c r="C1545" s="228" t="str">
        <f>'Liquor Mods'!D1952</f>
        <v/>
      </c>
      <c r="D1545" s="179" t="str">
        <f>'Liquor Mods'!E1952</f>
        <v/>
      </c>
      <c r="E1545" s="211"/>
      <c r="F1545" s="211"/>
      <c r="G1545" s="211"/>
    </row>
    <row r="1546" ht="16.5" customHeight="1">
      <c r="A1546" s="209"/>
      <c r="B1546" s="210"/>
      <c r="C1546" s="228" t="str">
        <f>'Liquor Mods'!D1953</f>
        <v/>
      </c>
      <c r="D1546" s="179" t="str">
        <f>'Liquor Mods'!E1953</f>
        <v/>
      </c>
      <c r="E1546" s="211"/>
      <c r="F1546" s="211"/>
      <c r="G1546" s="211"/>
    </row>
    <row r="1547" ht="16.5" customHeight="1">
      <c r="A1547" s="209"/>
      <c r="B1547" s="210"/>
      <c r="C1547" s="228" t="str">
        <f>'Liquor Mods'!D1954</f>
        <v/>
      </c>
      <c r="D1547" s="179" t="str">
        <f>'Liquor Mods'!E1954</f>
        <v/>
      </c>
      <c r="E1547" s="211"/>
      <c r="F1547" s="211"/>
      <c r="G1547" s="211"/>
    </row>
    <row r="1548" ht="16.5" customHeight="1">
      <c r="A1548" s="209"/>
      <c r="B1548" s="210"/>
      <c r="C1548" s="228" t="str">
        <f>'Liquor Mods'!D1955</f>
        <v/>
      </c>
      <c r="D1548" s="179" t="str">
        <f>'Liquor Mods'!E1955</f>
        <v/>
      </c>
      <c r="E1548" s="211"/>
      <c r="F1548" s="211"/>
      <c r="G1548" s="211"/>
    </row>
    <row r="1549" ht="16.5" customHeight="1">
      <c r="A1549" s="209"/>
      <c r="B1549" s="210"/>
      <c r="C1549" s="228" t="str">
        <f>'Liquor Mods'!D1956</f>
        <v/>
      </c>
      <c r="D1549" s="179" t="str">
        <f>'Liquor Mods'!E1956</f>
        <v/>
      </c>
      <c r="E1549" s="211"/>
      <c r="F1549" s="211"/>
      <c r="G1549" s="211"/>
    </row>
    <row r="1550" ht="16.5" customHeight="1">
      <c r="A1550" s="209"/>
      <c r="B1550" s="210"/>
      <c r="C1550" s="228" t="str">
        <f>'Liquor Mods'!D1957</f>
        <v/>
      </c>
      <c r="D1550" s="179" t="str">
        <f>'Liquor Mods'!E1957</f>
        <v/>
      </c>
      <c r="E1550" s="211"/>
      <c r="F1550" s="211"/>
      <c r="G1550" s="211"/>
    </row>
    <row r="1551" ht="16.5" customHeight="1">
      <c r="A1551" s="209"/>
      <c r="B1551" s="210"/>
      <c r="C1551" s="228" t="str">
        <f>'Liquor Mods'!D1958</f>
        <v/>
      </c>
      <c r="D1551" s="179" t="str">
        <f>'Liquor Mods'!E1958</f>
        <v/>
      </c>
      <c r="E1551" s="211"/>
      <c r="F1551" s="211"/>
      <c r="G1551" s="211"/>
    </row>
    <row r="1552" ht="16.5" customHeight="1">
      <c r="A1552" s="209"/>
      <c r="B1552" s="210"/>
      <c r="C1552" s="228" t="str">
        <f>'Liquor Mods'!D1959</f>
        <v/>
      </c>
      <c r="D1552" s="179" t="str">
        <f>'Liquor Mods'!E1959</f>
        <v/>
      </c>
      <c r="E1552" s="211"/>
      <c r="F1552" s="211"/>
      <c r="G1552" s="211"/>
    </row>
    <row r="1553" ht="16.5" customHeight="1">
      <c r="A1553" s="209"/>
      <c r="B1553" s="210"/>
      <c r="C1553" s="228" t="str">
        <f>'Liquor Mods'!D1960</f>
        <v/>
      </c>
      <c r="D1553" s="179" t="str">
        <f>'Liquor Mods'!E1960</f>
        <v/>
      </c>
      <c r="E1553" s="211"/>
      <c r="F1553" s="211"/>
      <c r="G1553" s="211"/>
    </row>
    <row r="1554" ht="16.5" customHeight="1">
      <c r="A1554" s="209"/>
      <c r="B1554" s="210"/>
      <c r="C1554" s="228" t="str">
        <f>'Liquor Mods'!D1961</f>
        <v/>
      </c>
      <c r="D1554" s="179" t="str">
        <f>'Liquor Mods'!E1961</f>
        <v/>
      </c>
      <c r="E1554" s="211"/>
      <c r="F1554" s="211"/>
      <c r="G1554" s="211"/>
    </row>
    <row r="1555" ht="16.5" customHeight="1">
      <c r="A1555" s="209"/>
      <c r="B1555" s="210"/>
      <c r="C1555" s="228" t="str">
        <f>'Liquor Mods'!D1962</f>
        <v/>
      </c>
      <c r="D1555" s="179" t="str">
        <f>'Liquor Mods'!E1962</f>
        <v/>
      </c>
      <c r="E1555" s="211"/>
      <c r="F1555" s="211"/>
      <c r="G1555" s="211"/>
    </row>
    <row r="1556" ht="16.5" customHeight="1">
      <c r="A1556" s="209"/>
      <c r="B1556" s="210"/>
      <c r="C1556" s="228" t="str">
        <f>'Liquor Mods'!D1963</f>
        <v/>
      </c>
      <c r="D1556" s="179" t="str">
        <f>'Liquor Mods'!E1963</f>
        <v/>
      </c>
      <c r="E1556" s="211"/>
      <c r="F1556" s="211"/>
      <c r="G1556" s="211"/>
    </row>
    <row r="1557" ht="16.5" customHeight="1">
      <c r="A1557" s="209"/>
      <c r="B1557" s="210"/>
      <c r="C1557" s="228" t="str">
        <f>'Liquor Mods'!D1964</f>
        <v/>
      </c>
      <c r="D1557" s="179" t="str">
        <f>'Liquor Mods'!E1964</f>
        <v/>
      </c>
      <c r="E1557" s="211"/>
      <c r="F1557" s="211"/>
      <c r="G1557" s="211"/>
    </row>
    <row r="1558" ht="16.5" customHeight="1">
      <c r="A1558" s="209"/>
      <c r="B1558" s="210"/>
      <c r="C1558" s="228" t="str">
        <f>'Liquor Mods'!D1965</f>
        <v/>
      </c>
      <c r="D1558" s="179" t="str">
        <f>'Liquor Mods'!E1965</f>
        <v/>
      </c>
      <c r="E1558" s="211"/>
      <c r="F1558" s="211"/>
      <c r="G1558" s="211"/>
    </row>
    <row r="1559" ht="16.5" customHeight="1">
      <c r="A1559" s="209"/>
      <c r="B1559" s="210"/>
      <c r="C1559" s="228" t="str">
        <f>'Liquor Mods'!D1966</f>
        <v/>
      </c>
      <c r="D1559" s="179" t="str">
        <f>'Liquor Mods'!E1966</f>
        <v/>
      </c>
      <c r="E1559" s="211"/>
      <c r="F1559" s="211"/>
      <c r="G1559" s="211"/>
    </row>
    <row r="1560" ht="16.5" customHeight="1">
      <c r="A1560" s="209"/>
      <c r="B1560" s="210"/>
      <c r="C1560" s="228" t="str">
        <f>'Liquor Mods'!D1967</f>
        <v/>
      </c>
      <c r="D1560" s="179" t="str">
        <f>'Liquor Mods'!E1967</f>
        <v/>
      </c>
      <c r="E1560" s="211"/>
      <c r="F1560" s="211"/>
      <c r="G1560" s="211"/>
    </row>
    <row r="1561" ht="16.5" customHeight="1">
      <c r="A1561" s="209"/>
      <c r="B1561" s="210"/>
      <c r="C1561" s="228" t="str">
        <f>'Liquor Mods'!D1968</f>
        <v/>
      </c>
      <c r="D1561" s="179" t="str">
        <f>'Liquor Mods'!E1968</f>
        <v/>
      </c>
      <c r="E1561" s="211"/>
      <c r="F1561" s="211"/>
      <c r="G1561" s="211"/>
    </row>
    <row r="1562" ht="16.5" customHeight="1">
      <c r="A1562" s="209"/>
      <c r="B1562" s="210"/>
      <c r="C1562" s="228" t="str">
        <f>'Liquor Mods'!D1969</f>
        <v/>
      </c>
      <c r="D1562" s="179" t="str">
        <f>'Liquor Mods'!E1969</f>
        <v/>
      </c>
      <c r="E1562" s="211"/>
      <c r="F1562" s="211"/>
      <c r="G1562" s="211"/>
    </row>
    <row r="1563" ht="16.5" customHeight="1">
      <c r="A1563" s="209"/>
      <c r="B1563" s="210"/>
      <c r="C1563" s="228" t="str">
        <f>'Liquor Mods'!D1970</f>
        <v/>
      </c>
      <c r="D1563" s="179" t="str">
        <f>'Liquor Mods'!E1970</f>
        <v/>
      </c>
      <c r="E1563" s="211"/>
      <c r="F1563" s="211"/>
      <c r="G1563" s="211"/>
    </row>
    <row r="1564" ht="16.5" customHeight="1">
      <c r="A1564" s="209"/>
      <c r="B1564" s="210"/>
      <c r="C1564" s="228" t="str">
        <f>'Liquor Mods'!D1971</f>
        <v/>
      </c>
      <c r="D1564" s="179" t="str">
        <f>'Liquor Mods'!E1971</f>
        <v/>
      </c>
      <c r="E1564" s="211"/>
      <c r="F1564" s="211"/>
      <c r="G1564" s="211"/>
    </row>
    <row r="1565" ht="16.5" customHeight="1">
      <c r="A1565" s="209"/>
      <c r="B1565" s="210"/>
      <c r="C1565" s="228" t="str">
        <f>'Liquor Mods'!D1972</f>
        <v/>
      </c>
      <c r="D1565" s="179" t="str">
        <f>'Liquor Mods'!E1972</f>
        <v/>
      </c>
      <c r="E1565" s="211"/>
      <c r="F1565" s="211"/>
      <c r="G1565" s="211"/>
    </row>
    <row r="1566" ht="16.5" customHeight="1">
      <c r="A1566" s="209"/>
      <c r="B1566" s="210"/>
      <c r="C1566" s="228" t="str">
        <f>'Liquor Mods'!D1973</f>
        <v/>
      </c>
      <c r="D1566" s="179" t="str">
        <f>'Liquor Mods'!E1973</f>
        <v/>
      </c>
      <c r="E1566" s="211"/>
      <c r="F1566" s="211"/>
      <c r="G1566" s="211"/>
    </row>
    <row r="1567" ht="16.5" customHeight="1">
      <c r="A1567" s="209"/>
      <c r="B1567" s="210"/>
      <c r="C1567" s="228" t="str">
        <f>'Liquor Mods'!D1974</f>
        <v/>
      </c>
      <c r="D1567" s="179" t="str">
        <f>'Liquor Mods'!E1974</f>
        <v/>
      </c>
      <c r="E1567" s="211"/>
      <c r="F1567" s="211"/>
      <c r="G1567" s="211"/>
    </row>
    <row r="1568" ht="16.5" customHeight="1">
      <c r="A1568" s="209"/>
      <c r="B1568" s="210"/>
      <c r="C1568" s="228" t="str">
        <f>'Liquor Mods'!D1975</f>
        <v/>
      </c>
      <c r="D1568" s="179" t="str">
        <f>'Liquor Mods'!E1975</f>
        <v/>
      </c>
      <c r="E1568" s="211"/>
      <c r="F1568" s="211"/>
      <c r="G1568" s="211"/>
    </row>
    <row r="1569" ht="16.5" customHeight="1">
      <c r="A1569" s="209"/>
      <c r="B1569" s="210"/>
      <c r="C1569" s="228" t="str">
        <f>'Liquor Mods'!D1976</f>
        <v/>
      </c>
      <c r="D1569" s="179" t="str">
        <f>'Liquor Mods'!E1976</f>
        <v/>
      </c>
      <c r="E1569" s="211"/>
      <c r="F1569" s="211"/>
      <c r="G1569" s="211"/>
    </row>
    <row r="1570" ht="16.5" customHeight="1">
      <c r="A1570" s="209"/>
      <c r="B1570" s="210"/>
      <c r="C1570" s="228" t="str">
        <f>'Liquor Mods'!D1977</f>
        <v/>
      </c>
      <c r="D1570" s="179" t="str">
        <f>'Liquor Mods'!E1977</f>
        <v/>
      </c>
      <c r="E1570" s="211"/>
      <c r="F1570" s="211"/>
      <c r="G1570" s="211"/>
    </row>
    <row r="1571" ht="16.5" customHeight="1">
      <c r="A1571" s="209"/>
      <c r="B1571" s="210"/>
      <c r="C1571" s="228" t="str">
        <f>'Liquor Mods'!D1978</f>
        <v/>
      </c>
      <c r="D1571" s="179" t="str">
        <f>'Liquor Mods'!E1978</f>
        <v/>
      </c>
      <c r="E1571" s="211"/>
      <c r="F1571" s="211"/>
      <c r="G1571" s="211"/>
    </row>
    <row r="1572" ht="16.5" customHeight="1">
      <c r="A1572" s="209"/>
      <c r="B1572" s="210"/>
      <c r="C1572" s="228" t="str">
        <f>'Liquor Mods'!D1979</f>
        <v/>
      </c>
      <c r="D1572" s="179" t="str">
        <f>'Liquor Mods'!E1979</f>
        <v/>
      </c>
      <c r="E1572" s="211"/>
      <c r="F1572" s="211"/>
      <c r="G1572" s="211"/>
    </row>
    <row r="1573" ht="16.5" customHeight="1">
      <c r="A1573" s="209"/>
      <c r="B1573" s="210"/>
      <c r="C1573" s="228" t="str">
        <f>'Liquor Mods'!D1980</f>
        <v/>
      </c>
      <c r="D1573" s="179" t="str">
        <f>'Liquor Mods'!E1980</f>
        <v/>
      </c>
      <c r="E1573" s="211"/>
      <c r="F1573" s="211"/>
      <c r="G1573" s="211"/>
    </row>
    <row r="1574" ht="16.5" customHeight="1">
      <c r="A1574" s="209"/>
      <c r="B1574" s="210"/>
      <c r="C1574" s="228" t="str">
        <f>'Liquor Mods'!D1981</f>
        <v/>
      </c>
      <c r="D1574" s="179" t="str">
        <f>'Liquor Mods'!E1981</f>
        <v/>
      </c>
      <c r="E1574" s="211"/>
      <c r="F1574" s="211"/>
      <c r="G1574" s="211"/>
    </row>
    <row r="1575" ht="16.5" customHeight="1">
      <c r="A1575" s="209"/>
      <c r="B1575" s="210"/>
      <c r="C1575" s="228" t="str">
        <f>'Liquor Mods'!D1982</f>
        <v/>
      </c>
      <c r="D1575" s="179" t="str">
        <f>'Liquor Mods'!E1982</f>
        <v/>
      </c>
      <c r="E1575" s="211"/>
      <c r="F1575" s="211"/>
      <c r="G1575" s="211"/>
    </row>
    <row r="1576" ht="16.5" customHeight="1">
      <c r="A1576" s="209"/>
      <c r="B1576" s="210"/>
      <c r="C1576" s="228" t="str">
        <f>'Liquor Mods'!D1983</f>
        <v/>
      </c>
      <c r="D1576" s="179" t="str">
        <f>'Liquor Mods'!E1983</f>
        <v/>
      </c>
      <c r="E1576" s="211"/>
      <c r="F1576" s="211"/>
      <c r="G1576" s="211"/>
    </row>
    <row r="1577" ht="16.5" customHeight="1">
      <c r="A1577" s="209"/>
      <c r="B1577" s="210"/>
      <c r="C1577" s="228" t="str">
        <f>'Liquor Mods'!D1984</f>
        <v/>
      </c>
      <c r="D1577" s="179" t="str">
        <f>'Liquor Mods'!E1984</f>
        <v/>
      </c>
      <c r="E1577" s="211"/>
      <c r="F1577" s="211"/>
      <c r="G1577" s="211"/>
    </row>
    <row r="1578" ht="16.5" customHeight="1">
      <c r="A1578" s="209"/>
      <c r="B1578" s="210"/>
      <c r="C1578" s="228" t="str">
        <f>'Liquor Mods'!D1985</f>
        <v/>
      </c>
      <c r="D1578" s="179" t="str">
        <f>'Liquor Mods'!E1985</f>
        <v/>
      </c>
      <c r="E1578" s="211"/>
      <c r="F1578" s="211"/>
      <c r="G1578" s="211"/>
    </row>
    <row r="1579" ht="16.5" customHeight="1">
      <c r="A1579" s="209"/>
      <c r="B1579" s="210"/>
      <c r="C1579" s="228" t="str">
        <f>'Liquor Mods'!D1986</f>
        <v/>
      </c>
      <c r="D1579" s="179" t="str">
        <f>'Liquor Mods'!E1986</f>
        <v/>
      </c>
      <c r="E1579" s="211"/>
      <c r="F1579" s="211"/>
      <c r="G1579" s="211"/>
    </row>
    <row r="1580" ht="16.5" customHeight="1">
      <c r="A1580" s="209"/>
      <c r="B1580" s="210"/>
      <c r="C1580" s="228" t="str">
        <f>'Liquor Mods'!D1987</f>
        <v/>
      </c>
      <c r="D1580" s="179" t="str">
        <f>'Liquor Mods'!E1987</f>
        <v/>
      </c>
      <c r="E1580" s="211"/>
      <c r="F1580" s="211"/>
      <c r="G1580" s="211"/>
    </row>
    <row r="1581" ht="16.5" customHeight="1">
      <c r="A1581" s="209"/>
      <c r="B1581" s="210"/>
      <c r="C1581" s="228" t="str">
        <f>'Liquor Mods'!D1988</f>
        <v/>
      </c>
      <c r="D1581" s="179" t="str">
        <f>'Liquor Mods'!E1988</f>
        <v/>
      </c>
      <c r="E1581" s="211"/>
      <c r="F1581" s="211"/>
      <c r="G1581" s="211"/>
    </row>
    <row r="1582" ht="16.5" customHeight="1">
      <c r="A1582" s="209"/>
      <c r="B1582" s="210"/>
      <c r="C1582" s="228" t="str">
        <f>'Liquor Mods'!D1989</f>
        <v/>
      </c>
      <c r="D1582" s="179" t="str">
        <f>'Liquor Mods'!E1989</f>
        <v/>
      </c>
      <c r="E1582" s="211"/>
      <c r="F1582" s="211"/>
      <c r="G1582" s="211"/>
    </row>
    <row r="1583" ht="16.5" customHeight="1">
      <c r="A1583" s="209"/>
      <c r="B1583" s="210"/>
      <c r="C1583" s="228" t="str">
        <f>'Liquor Mods'!D1990</f>
        <v/>
      </c>
      <c r="D1583" s="179" t="str">
        <f>'Liquor Mods'!E1990</f>
        <v/>
      </c>
      <c r="E1583" s="211"/>
      <c r="F1583" s="211"/>
      <c r="G1583" s="211"/>
    </row>
    <row r="1584" ht="16.5" customHeight="1">
      <c r="A1584" s="209"/>
      <c r="B1584" s="210"/>
      <c r="C1584" s="228" t="str">
        <f>'Liquor Mods'!D1991</f>
        <v/>
      </c>
      <c r="D1584" s="179" t="str">
        <f>'Liquor Mods'!E1991</f>
        <v/>
      </c>
      <c r="E1584" s="211"/>
      <c r="F1584" s="211"/>
      <c r="G1584" s="211"/>
    </row>
    <row r="1585" ht="16.5" customHeight="1">
      <c r="A1585" s="209"/>
      <c r="B1585" s="210"/>
      <c r="C1585" s="228" t="str">
        <f>'Liquor Mods'!D1992</f>
        <v/>
      </c>
      <c r="D1585" s="179" t="str">
        <f>'Liquor Mods'!E1992</f>
        <v/>
      </c>
      <c r="E1585" s="211"/>
      <c r="F1585" s="211"/>
      <c r="G1585" s="211"/>
    </row>
    <row r="1586" ht="16.5" customHeight="1">
      <c r="A1586" s="209"/>
      <c r="B1586" s="210"/>
      <c r="C1586" s="228" t="str">
        <f>'Liquor Mods'!D1993</f>
        <v/>
      </c>
      <c r="D1586" s="179" t="str">
        <f>'Liquor Mods'!E1993</f>
        <v/>
      </c>
      <c r="E1586" s="211"/>
      <c r="F1586" s="211"/>
      <c r="G1586" s="211"/>
    </row>
    <row r="1587" ht="16.5" customHeight="1">
      <c r="A1587" s="209"/>
      <c r="B1587" s="210"/>
      <c r="C1587" s="228" t="str">
        <f>'Liquor Mods'!D1994</f>
        <v/>
      </c>
      <c r="D1587" s="179" t="str">
        <f>'Liquor Mods'!E1994</f>
        <v/>
      </c>
      <c r="E1587" s="211"/>
      <c r="F1587" s="211"/>
      <c r="G1587" s="211"/>
    </row>
    <row r="1588" ht="16.5" customHeight="1">
      <c r="A1588" s="209"/>
      <c r="B1588" s="210"/>
      <c r="C1588" s="228" t="str">
        <f>'Liquor Mods'!D1995</f>
        <v/>
      </c>
      <c r="D1588" s="179" t="str">
        <f>'Liquor Mods'!E1995</f>
        <v/>
      </c>
      <c r="E1588" s="211"/>
      <c r="F1588" s="211"/>
      <c r="G1588" s="211"/>
    </row>
    <row r="1589" ht="16.5" customHeight="1">
      <c r="A1589" s="209"/>
      <c r="B1589" s="210"/>
      <c r="C1589" s="228" t="str">
        <f>'Liquor Mods'!D1996</f>
        <v/>
      </c>
      <c r="D1589" s="179" t="str">
        <f>'Liquor Mods'!E1996</f>
        <v/>
      </c>
      <c r="E1589" s="211"/>
      <c r="F1589" s="211"/>
      <c r="G1589" s="211"/>
    </row>
    <row r="1590" ht="16.5" customHeight="1">
      <c r="A1590" s="209"/>
      <c r="B1590" s="210"/>
      <c r="C1590" s="228" t="str">
        <f>'Liquor Mods'!D1997</f>
        <v/>
      </c>
      <c r="D1590" s="179" t="str">
        <f>'Liquor Mods'!E1997</f>
        <v/>
      </c>
      <c r="E1590" s="211"/>
      <c r="F1590" s="211"/>
      <c r="G1590" s="211"/>
    </row>
    <row r="1591" ht="16.5" customHeight="1">
      <c r="A1591" s="209"/>
      <c r="B1591" s="210"/>
      <c r="C1591" s="228" t="str">
        <f>'Liquor Mods'!D1998</f>
        <v/>
      </c>
      <c r="D1591" s="179" t="str">
        <f>'Liquor Mods'!E1998</f>
        <v/>
      </c>
      <c r="E1591" s="211"/>
      <c r="F1591" s="211"/>
      <c r="G1591" s="211"/>
    </row>
    <row r="1592" ht="16.5" customHeight="1">
      <c r="A1592" s="209"/>
      <c r="B1592" s="210"/>
      <c r="C1592" s="228" t="str">
        <f>'Liquor Mods'!D1999</f>
        <v/>
      </c>
      <c r="D1592" s="179" t="str">
        <f>'Liquor Mods'!E1999</f>
        <v/>
      </c>
      <c r="E1592" s="211"/>
      <c r="F1592" s="211"/>
      <c r="G1592" s="211"/>
    </row>
    <row r="1593" ht="16.5" customHeight="1">
      <c r="A1593" s="209"/>
      <c r="B1593" s="210"/>
      <c r="C1593" s="228" t="str">
        <f>'Liquor Mods'!D2000</f>
        <v/>
      </c>
      <c r="D1593" s="179" t="str">
        <f>'Liquor Mods'!E2000</f>
        <v/>
      </c>
      <c r="E1593" s="211"/>
      <c r="F1593" s="211"/>
      <c r="G1593" s="211"/>
    </row>
    <row r="1594" ht="16.5" customHeight="1">
      <c r="A1594" s="209"/>
      <c r="B1594" s="210"/>
      <c r="C1594" s="228" t="str">
        <f>'Liquor Mods'!D2001</f>
        <v/>
      </c>
      <c r="D1594" s="179" t="str">
        <f>'Liquor Mods'!E2001</f>
        <v/>
      </c>
      <c r="E1594" s="211"/>
      <c r="F1594" s="211"/>
      <c r="G1594" s="211"/>
    </row>
    <row r="1595" ht="16.5" customHeight="1">
      <c r="A1595" s="209"/>
      <c r="B1595" s="210"/>
      <c r="C1595" s="228" t="str">
        <f>'Liquor Mods'!D2002</f>
        <v/>
      </c>
      <c r="D1595" s="179" t="str">
        <f>'Liquor Mods'!E2002</f>
        <v/>
      </c>
      <c r="E1595" s="211"/>
      <c r="F1595" s="211"/>
      <c r="G1595" s="211"/>
    </row>
    <row r="1596" ht="16.5" customHeight="1">
      <c r="A1596" s="209"/>
      <c r="B1596" s="210"/>
      <c r="C1596" s="228" t="str">
        <f>'Liquor Mods'!D2003</f>
        <v/>
      </c>
      <c r="D1596" s="179" t="str">
        <f>'Liquor Mods'!E2003</f>
        <v/>
      </c>
      <c r="E1596" s="211"/>
      <c r="F1596" s="211"/>
      <c r="G1596" s="211"/>
    </row>
    <row r="1597" ht="16.5" customHeight="1">
      <c r="A1597" s="209"/>
      <c r="B1597" s="210"/>
      <c r="C1597" s="228" t="str">
        <f>'Liquor Mods'!D2004</f>
        <v/>
      </c>
      <c r="D1597" s="179" t="str">
        <f>'Liquor Mods'!E2004</f>
        <v/>
      </c>
      <c r="E1597" s="211"/>
      <c r="F1597" s="211"/>
      <c r="G1597" s="211"/>
    </row>
    <row r="1598" ht="16.5" customHeight="1">
      <c r="A1598" s="209"/>
      <c r="B1598" s="210"/>
      <c r="C1598" s="228" t="str">
        <f>'Liquor Mods'!D2005</f>
        <v/>
      </c>
      <c r="D1598" s="179" t="str">
        <f>'Liquor Mods'!E2005</f>
        <v/>
      </c>
      <c r="E1598" s="211"/>
      <c r="F1598" s="211"/>
      <c r="G1598" s="211"/>
    </row>
    <row r="1599" ht="16.5" customHeight="1">
      <c r="A1599" s="209"/>
      <c r="B1599" s="210"/>
      <c r="C1599" s="228" t="str">
        <f>'Liquor Mods'!D2006</f>
        <v/>
      </c>
      <c r="D1599" s="179" t="str">
        <f>'Liquor Mods'!E2006</f>
        <v/>
      </c>
      <c r="E1599" s="211"/>
      <c r="F1599" s="211"/>
      <c r="G1599" s="211"/>
    </row>
    <row r="1600" ht="16.5" customHeight="1">
      <c r="A1600" s="209"/>
      <c r="B1600" s="210"/>
      <c r="C1600" s="228" t="str">
        <f>'Liquor Mods'!D2007</f>
        <v/>
      </c>
      <c r="D1600" s="179" t="str">
        <f>'Liquor Mods'!E2007</f>
        <v/>
      </c>
      <c r="E1600" s="211"/>
      <c r="F1600" s="211"/>
      <c r="G1600" s="211"/>
    </row>
    <row r="1601" ht="16.5" customHeight="1">
      <c r="A1601" s="209"/>
      <c r="B1601" s="210"/>
      <c r="C1601" s="228" t="str">
        <f>'Liquor Mods'!D2008</f>
        <v/>
      </c>
      <c r="D1601" s="179" t="str">
        <f>'Liquor Mods'!E2008</f>
        <v/>
      </c>
      <c r="E1601" s="211"/>
      <c r="F1601" s="211"/>
      <c r="G1601" s="211"/>
    </row>
    <row r="1602" ht="16.5" customHeight="1">
      <c r="A1602" s="209"/>
      <c r="B1602" s="210"/>
      <c r="C1602" s="228" t="str">
        <f>'Liquor Mods'!D2009</f>
        <v/>
      </c>
      <c r="D1602" s="179" t="str">
        <f>'Liquor Mods'!E2009</f>
        <v/>
      </c>
      <c r="E1602" s="211"/>
      <c r="F1602" s="211"/>
      <c r="G1602" s="211"/>
    </row>
    <row r="1603" ht="16.5" customHeight="1">
      <c r="A1603" s="209"/>
      <c r="B1603" s="210"/>
      <c r="C1603" s="228" t="str">
        <f>'Liquor Mods'!D2010</f>
        <v/>
      </c>
      <c r="D1603" s="179" t="str">
        <f>'Liquor Mods'!E2010</f>
        <v/>
      </c>
      <c r="E1603" s="211"/>
      <c r="F1603" s="211"/>
      <c r="G1603" s="211"/>
    </row>
    <row r="1604" ht="16.5" customHeight="1">
      <c r="A1604" s="209"/>
      <c r="B1604" s="210"/>
      <c r="C1604" s="228" t="str">
        <f>'Liquor Mods'!D2011</f>
        <v/>
      </c>
      <c r="D1604" s="179" t="str">
        <f>'Liquor Mods'!E2011</f>
        <v/>
      </c>
      <c r="E1604" s="211"/>
      <c r="F1604" s="211"/>
      <c r="G1604" s="211"/>
    </row>
    <row r="1605" ht="16.5" customHeight="1">
      <c r="A1605" s="209"/>
      <c r="B1605" s="210"/>
      <c r="C1605" s="228" t="str">
        <f>'Liquor Mods'!D2012</f>
        <v/>
      </c>
      <c r="D1605" s="179" t="str">
        <f>'Liquor Mods'!E2012</f>
        <v/>
      </c>
      <c r="E1605" s="211"/>
      <c r="F1605" s="211"/>
      <c r="G1605" s="211"/>
    </row>
    <row r="1606" ht="16.5" customHeight="1">
      <c r="A1606" s="209"/>
      <c r="B1606" s="210"/>
      <c r="C1606" s="228" t="str">
        <f>'Liquor Mods'!D2013</f>
        <v/>
      </c>
      <c r="D1606" s="179" t="str">
        <f>'Liquor Mods'!E2013</f>
        <v/>
      </c>
      <c r="E1606" s="211"/>
      <c r="F1606" s="211"/>
      <c r="G1606" s="211"/>
    </row>
    <row r="1607" ht="16.5" customHeight="1">
      <c r="A1607" s="209"/>
      <c r="B1607" s="210"/>
      <c r="C1607" s="228" t="str">
        <f>'Liquor Mods'!D2014</f>
        <v/>
      </c>
      <c r="D1607" s="179" t="str">
        <f>'Liquor Mods'!E2014</f>
        <v/>
      </c>
      <c r="E1607" s="211"/>
      <c r="F1607" s="211"/>
      <c r="G1607" s="211"/>
    </row>
    <row r="1608" ht="16.5" customHeight="1">
      <c r="A1608" s="209"/>
      <c r="B1608" s="210"/>
      <c r="C1608" s="228" t="str">
        <f>'Liquor Mods'!D2015</f>
        <v/>
      </c>
      <c r="D1608" s="179" t="str">
        <f>'Liquor Mods'!E2015</f>
        <v/>
      </c>
      <c r="E1608" s="211"/>
      <c r="F1608" s="211"/>
      <c r="G1608" s="211"/>
    </row>
    <row r="1609" ht="16.5" customHeight="1">
      <c r="A1609" s="209"/>
      <c r="B1609" s="210"/>
      <c r="C1609" s="228" t="str">
        <f>'Liquor Mods'!D2016</f>
        <v/>
      </c>
      <c r="D1609" s="179" t="str">
        <f>'Liquor Mods'!E2016</f>
        <v/>
      </c>
      <c r="E1609" s="211"/>
      <c r="F1609" s="211"/>
      <c r="G1609" s="211"/>
    </row>
    <row r="1610" ht="16.5" customHeight="1">
      <c r="A1610" s="209"/>
      <c r="B1610" s="210"/>
      <c r="C1610" s="228" t="str">
        <f>'Liquor Mods'!D2017</f>
        <v/>
      </c>
      <c r="D1610" s="179" t="str">
        <f>'Liquor Mods'!E2017</f>
        <v/>
      </c>
      <c r="E1610" s="211"/>
      <c r="F1610" s="211"/>
      <c r="G1610" s="211"/>
    </row>
    <row r="1611" ht="16.5" customHeight="1">
      <c r="A1611" s="209"/>
      <c r="B1611" s="210"/>
      <c r="C1611" s="228" t="str">
        <f>'Liquor Mods'!D2018</f>
        <v/>
      </c>
      <c r="D1611" s="179" t="str">
        <f>'Liquor Mods'!E2018</f>
        <v/>
      </c>
      <c r="E1611" s="211"/>
      <c r="F1611" s="211"/>
      <c r="G1611" s="211"/>
    </row>
    <row r="1612" ht="16.5" customHeight="1">
      <c r="A1612" s="209"/>
      <c r="B1612" s="210"/>
      <c r="C1612" s="228" t="str">
        <f>'Liquor Mods'!D2019</f>
        <v/>
      </c>
      <c r="D1612" s="179" t="str">
        <f>'Liquor Mods'!E2019</f>
        <v/>
      </c>
      <c r="E1612" s="211"/>
      <c r="F1612" s="211"/>
      <c r="G1612" s="211"/>
    </row>
    <row r="1613" ht="16.5" customHeight="1">
      <c r="A1613" s="209"/>
      <c r="B1613" s="210"/>
      <c r="C1613" s="228" t="str">
        <f>'Liquor Mods'!D2020</f>
        <v/>
      </c>
      <c r="D1613" s="179" t="str">
        <f>'Liquor Mods'!E2020</f>
        <v/>
      </c>
      <c r="E1613" s="211"/>
      <c r="F1613" s="211"/>
      <c r="G1613" s="211"/>
    </row>
    <row r="1614" ht="16.5" customHeight="1">
      <c r="A1614" s="209"/>
      <c r="B1614" s="210"/>
      <c r="C1614" s="228" t="str">
        <f>'Liquor Mods'!D2021</f>
        <v/>
      </c>
      <c r="D1614" s="179" t="str">
        <f>'Liquor Mods'!E2021</f>
        <v/>
      </c>
      <c r="E1614" s="211"/>
      <c r="F1614" s="211"/>
      <c r="G1614" s="211"/>
    </row>
    <row r="1615" ht="16.5" customHeight="1">
      <c r="A1615" s="209"/>
      <c r="B1615" s="210"/>
      <c r="C1615" s="228" t="str">
        <f>'Liquor Mods'!D2022</f>
        <v/>
      </c>
      <c r="D1615" s="179" t="str">
        <f>'Liquor Mods'!E2022</f>
        <v/>
      </c>
      <c r="E1615" s="211"/>
      <c r="F1615" s="211"/>
      <c r="G1615" s="211"/>
    </row>
    <row r="1616" ht="16.5" customHeight="1">
      <c r="A1616" s="209"/>
      <c r="B1616" s="210"/>
      <c r="C1616" s="228" t="str">
        <f>'Liquor Mods'!D2023</f>
        <v/>
      </c>
      <c r="D1616" s="179" t="str">
        <f>'Liquor Mods'!E2023</f>
        <v/>
      </c>
      <c r="E1616" s="211"/>
      <c r="F1616" s="211"/>
      <c r="G1616" s="211"/>
    </row>
    <row r="1617" ht="16.5" customHeight="1">
      <c r="A1617" s="209"/>
      <c r="B1617" s="210"/>
      <c r="C1617" s="228" t="str">
        <f>'Liquor Mods'!D2024</f>
        <v/>
      </c>
      <c r="D1617" s="179" t="str">
        <f>'Liquor Mods'!E2024</f>
        <v/>
      </c>
      <c r="E1617" s="211"/>
      <c r="F1617" s="211"/>
      <c r="G1617" s="211"/>
    </row>
    <row r="1618" ht="16.5" customHeight="1">
      <c r="A1618" s="209"/>
      <c r="B1618" s="210"/>
      <c r="C1618" s="228" t="str">
        <f>'Liquor Mods'!D2025</f>
        <v/>
      </c>
      <c r="D1618" s="179" t="str">
        <f>'Liquor Mods'!E2025</f>
        <v/>
      </c>
      <c r="E1618" s="211"/>
      <c r="F1618" s="211"/>
      <c r="G1618" s="211"/>
    </row>
    <row r="1619" ht="16.5" customHeight="1">
      <c r="A1619" s="209"/>
      <c r="B1619" s="210"/>
      <c r="C1619" s="228" t="str">
        <f>'Liquor Mods'!D2026</f>
        <v/>
      </c>
      <c r="D1619" s="179" t="str">
        <f>'Liquor Mods'!E2026</f>
        <v/>
      </c>
      <c r="E1619" s="211"/>
      <c r="F1619" s="211"/>
      <c r="G1619" s="211"/>
    </row>
    <row r="1620" ht="16.5" customHeight="1">
      <c r="A1620" s="209"/>
      <c r="B1620" s="210"/>
      <c r="C1620" s="228" t="str">
        <f>'Liquor Mods'!D2027</f>
        <v/>
      </c>
      <c r="D1620" s="179" t="str">
        <f>'Liquor Mods'!E2027</f>
        <v/>
      </c>
      <c r="E1620" s="211"/>
      <c r="F1620" s="211"/>
      <c r="G1620" s="211"/>
    </row>
    <row r="1621" ht="16.5" customHeight="1">
      <c r="A1621" s="209"/>
      <c r="B1621" s="210"/>
      <c r="C1621" s="228" t="str">
        <f>'Liquor Mods'!D2028</f>
        <v/>
      </c>
      <c r="D1621" s="179" t="str">
        <f>'Liquor Mods'!E2028</f>
        <v/>
      </c>
      <c r="E1621" s="211"/>
      <c r="F1621" s="211"/>
      <c r="G1621" s="211"/>
    </row>
    <row r="1622" ht="16.5" customHeight="1">
      <c r="A1622" s="209"/>
      <c r="B1622" s="210"/>
      <c r="C1622" s="228" t="str">
        <f>'Liquor Mods'!D2029</f>
        <v/>
      </c>
      <c r="D1622" s="179" t="str">
        <f>'Liquor Mods'!E2029</f>
        <v/>
      </c>
      <c r="E1622" s="211"/>
      <c r="F1622" s="211"/>
      <c r="G1622" s="211"/>
    </row>
    <row r="1623" ht="16.5" customHeight="1">
      <c r="A1623" s="209"/>
      <c r="B1623" s="210"/>
      <c r="C1623" s="228" t="str">
        <f>'Liquor Mods'!D2030</f>
        <v/>
      </c>
      <c r="D1623" s="179" t="str">
        <f>'Liquor Mods'!E2030</f>
        <v/>
      </c>
      <c r="E1623" s="211"/>
      <c r="F1623" s="211"/>
      <c r="G1623" s="211"/>
    </row>
    <row r="1624" ht="16.5" customHeight="1">
      <c r="A1624" s="209"/>
      <c r="B1624" s="210"/>
      <c r="C1624" s="228" t="str">
        <f>'Liquor Mods'!D2031</f>
        <v/>
      </c>
      <c r="D1624" s="179" t="str">
        <f>'Liquor Mods'!E2031</f>
        <v/>
      </c>
      <c r="E1624" s="211"/>
      <c r="F1624" s="211"/>
      <c r="G1624" s="211"/>
    </row>
    <row r="1625" ht="16.5" customHeight="1">
      <c r="A1625" s="209"/>
      <c r="B1625" s="210"/>
      <c r="C1625" s="228" t="str">
        <f>'Liquor Mods'!D2032</f>
        <v/>
      </c>
      <c r="D1625" s="179" t="str">
        <f>'Liquor Mods'!E2032</f>
        <v/>
      </c>
      <c r="E1625" s="211"/>
      <c r="F1625" s="211"/>
      <c r="G1625" s="211"/>
    </row>
    <row r="1626" ht="16.5" customHeight="1">
      <c r="A1626" s="209"/>
      <c r="B1626" s="210"/>
      <c r="C1626" s="228" t="str">
        <f>'Liquor Mods'!D2033</f>
        <v/>
      </c>
      <c r="D1626" s="179" t="str">
        <f>'Liquor Mods'!E2033</f>
        <v/>
      </c>
      <c r="E1626" s="211"/>
      <c r="F1626" s="211"/>
      <c r="G1626" s="211"/>
    </row>
    <row r="1627" ht="16.5" customHeight="1">
      <c r="A1627" s="209"/>
      <c r="B1627" s="210"/>
      <c r="C1627" s="228" t="str">
        <f>'Liquor Mods'!D2034</f>
        <v/>
      </c>
      <c r="D1627" s="179" t="str">
        <f>'Liquor Mods'!E2034</f>
        <v/>
      </c>
      <c r="E1627" s="211"/>
      <c r="F1627" s="211"/>
      <c r="G1627" s="211"/>
    </row>
    <row r="1628" ht="16.5" customHeight="1">
      <c r="A1628" s="209"/>
      <c r="B1628" s="210"/>
      <c r="C1628" s="228" t="str">
        <f>'Liquor Mods'!D2035</f>
        <v/>
      </c>
      <c r="D1628" s="179" t="str">
        <f>'Liquor Mods'!E2035</f>
        <v/>
      </c>
      <c r="E1628" s="211"/>
      <c r="F1628" s="211"/>
      <c r="G1628" s="211"/>
    </row>
    <row r="1629" ht="16.5" customHeight="1">
      <c r="A1629" s="209"/>
      <c r="B1629" s="210"/>
      <c r="C1629" s="228" t="str">
        <f>'Liquor Mods'!D2036</f>
        <v/>
      </c>
      <c r="D1629" s="179" t="str">
        <f>'Liquor Mods'!E2036</f>
        <v/>
      </c>
      <c r="E1629" s="211"/>
      <c r="F1629" s="211"/>
      <c r="G1629" s="211"/>
    </row>
    <row r="1630" ht="16.5" customHeight="1">
      <c r="A1630" s="209"/>
      <c r="B1630" s="210"/>
      <c r="C1630" s="228" t="str">
        <f>'Liquor Mods'!D2037</f>
        <v/>
      </c>
      <c r="D1630" s="179" t="str">
        <f>'Liquor Mods'!E2037</f>
        <v/>
      </c>
      <c r="E1630" s="211"/>
      <c r="F1630" s="211"/>
      <c r="G1630" s="211"/>
    </row>
    <row r="1631" ht="16.5" customHeight="1">
      <c r="A1631" s="209"/>
      <c r="B1631" s="210"/>
      <c r="C1631" s="228" t="str">
        <f>'Liquor Mods'!D2038</f>
        <v/>
      </c>
      <c r="D1631" s="179" t="str">
        <f>'Liquor Mods'!E2038</f>
        <v/>
      </c>
      <c r="E1631" s="211"/>
      <c r="F1631" s="211"/>
      <c r="G1631" s="211"/>
    </row>
    <row r="1632" ht="16.5" customHeight="1">
      <c r="A1632" s="209"/>
      <c r="B1632" s="210"/>
      <c r="C1632" s="228" t="str">
        <f>'Liquor Mods'!D2039</f>
        <v/>
      </c>
      <c r="D1632" s="179" t="str">
        <f>'Liquor Mods'!E2039</f>
        <v/>
      </c>
      <c r="E1632" s="211"/>
      <c r="F1632" s="211"/>
      <c r="G1632" s="211"/>
    </row>
    <row r="1633" ht="16.5" customHeight="1">
      <c r="A1633" s="209"/>
      <c r="B1633" s="210"/>
      <c r="C1633" s="228" t="str">
        <f>'Liquor Mods'!D2040</f>
        <v/>
      </c>
      <c r="D1633" s="179" t="str">
        <f>'Liquor Mods'!E2040</f>
        <v/>
      </c>
      <c r="E1633" s="211"/>
      <c r="F1633" s="211"/>
      <c r="G1633" s="211"/>
    </row>
    <row r="1634" ht="16.5" customHeight="1">
      <c r="A1634" s="214"/>
      <c r="B1634" s="215"/>
      <c r="C1634" s="228" t="str">
        <f>'Liquor Mods'!D2041</f>
        <v/>
      </c>
      <c r="D1634" s="179" t="str">
        <f>'Liquor Mods'!E2041</f>
        <v/>
      </c>
      <c r="E1634" s="216"/>
      <c r="F1634" s="216"/>
      <c r="G1634" s="216"/>
    </row>
  </sheetData>
  <mergeCells count="2">
    <mergeCell ref="E2:G2"/>
    <mergeCell ref="E9:G9"/>
  </mergeCells>
  <dataValidations>
    <dataValidation type="custom" allowBlank="1" showDropDown="1" showInputMessage="1" showErrorMessage="1" prompt="Duplicate Modifier Group name. Please use a unique name for Modifier Groups" sqref="C415:C416">
      <formula1>COUNTIF($B$1:C2492, INDIRECT(ADDRESS(ROW(),COLUMN(),)))=1</formula1>
    </dataValidation>
    <dataValidation type="custom" allowBlank="1" showDropDown="1" showInputMessage="1" showErrorMessage="1" prompt="Duplicate Modifier Group name. Please use a unique name for Modifier Groups" sqref="B1434 B1535">
      <formula1>COUNTIF($B$1:B2394, INDIRECT(ADDRESS(ROW(),COLUMN(),)))=1</formula1>
    </dataValidation>
    <dataValidation type="custom" allowBlank="1" showDropDown="1" showInputMessage="1" showErrorMessage="1" prompt="Duplicate Modifier Group name. Please use a unique name for Modifier Groups" sqref="B214">
      <formula1>COUNTIF($B$1:B2353, INDIRECT(ADDRESS(ROW(),COLUMN(),)))=1</formula1>
    </dataValidation>
    <dataValidation type="list" allowBlank="1" showInputMessage="1" showErrorMessage="1" prompt="Select Modifier Group behavior." sqref="E12 E113 E214 E316 E418 E520 E622 E724 E826 E928 E1030 E1131 E1232 E1333 E1434 E1535">
      <formula1>"Required,Optional,Optional Force Show"</formula1>
    </dataValidation>
    <dataValidation type="custom" allowBlank="1" showDropDown="1" showInputMessage="1" showErrorMessage="1" prompt="Duplicate Modifier Group name. Please use a unique name for Modifier Groups" sqref="B520">
      <formula1>COUNTIF($B$1:B1485, INDIRECT(ADDRESS(ROW(),COLUMN(),)))=1</formula1>
    </dataValidation>
    <dataValidation type="custom" allowBlank="1" showDropDown="1" showInputMessage="1" showErrorMessage="1" prompt="Duplicate Modifier Group name. Please use a unique name for Modifier Groups" sqref="B826">
      <formula1>COUNTIF($B$1:B1899, INDIRECT(ADDRESS(ROW(),COLUMN(),)))=1</formula1>
    </dataValidation>
    <dataValidation type="custom" allowBlank="1" showDropDown="1" showInputMessage="1" showErrorMessage="1" prompt="Duplicate Modifier Group name. Please use a unique name for Modifier Groups" sqref="B622">
      <formula1>COUNTIF($B$1:B1697, INDIRECT(ADDRESS(ROW(),COLUMN(),)))=1</formula1>
    </dataValidation>
    <dataValidation type="custom" allowBlank="1" showDropDown="1" showInputMessage="1" showErrorMessage="1" prompt="Duplicate Modifier Group name. Please use a unique name for Modifier Groups" sqref="B113">
      <formula1>COUNTIF($B$1:B1735, INDIRECT(ADDRESS(ROW(),COLUMN(),)))=1</formula1>
    </dataValidation>
    <dataValidation type="list" allowBlank="1" showInputMessage="1" prompt="Choose the maximum number of modifiers a server/cashier can select in this group." sqref="F12 F113 F214 F316 F418 F520 F622 F724 F826 F928 F1030 F1131 F1232 F1333 F1434 F1535">
      <formula1>"1,2,3,4,5,6,7,8,9,10,11,12,13,14,15,No Min."</formula1>
    </dataValidation>
    <dataValidation type="decimal" allowBlank="1" showDropDown="1" showInputMessage="1" showErrorMessage="1" prompt="Please enter a number." sqref="D213:D223 D225:D239 D241:D255 D257:D271 D273:D287 D289:D303 D305:D314 D316:D330 D332:D346 D348:D362 D386:D406 D408:D429 D431:D1634">
      <formula1>-1.0E7</formula1>
      <formula2>1000000.0</formula2>
    </dataValidation>
    <dataValidation type="custom" allowBlank="1" showDropDown="1" showInputMessage="1" showErrorMessage="1" prompt="Duplicate Modifier Group name. Please use a unique name for Modifier Groups" sqref="B418">
      <formula1>COUNTIF($B$1:B1384, INDIRECT(ADDRESS(ROW(),COLUMN(),)))=1</formula1>
    </dataValidation>
    <dataValidation type="list" allowBlank="1" showInputMessage="1" prompt="Choose the maximum number of modifiers a server/cashier can select in this group." sqref="G12 G113 G214 G316 G418 G520 G622 G724 G826 G928 G1030 G1131 G1232 G1333 G1434 G1535">
      <formula1>"1,2,3,4,5,6,7,8,9,10,11,12,13,14,15,No Max."</formula1>
    </dataValidation>
    <dataValidation type="custom" allowBlank="1" showDropDown="1" showInputMessage="1" showErrorMessage="1" prompt="This section is left blank intentionally." sqref="B13:B111 E13:G111 B114:B213 E114:G213 B215:B314 E215:G314 B317:B417 E317:G417 B419:B519 E419:G519 B521:B621 E521:G621 B623:B723 E623:G723 B725:B825 E725:G825 B827:B927 E827:G927 B929:B1029 E929:G1029 B1031:B1130 E1031:G1130 B1132:B1231 E1132:G1231 B1233:B1332 E1233:G1332 B1334:B1433 E1334:G1433 B1435:B1534 E1435:G1534 B1536:B1634 E1536:G1634">
      <formula1>ISBLANK</formula1>
    </dataValidation>
    <dataValidation type="custom" allowBlank="1" showDropDown="1" showInputMessage="1" showErrorMessage="1" prompt="Duplicate Modifier Group name. Please use a unique name for Modifier Groups" sqref="B316:C316 C317:C414">
      <formula1>COUNTIF($B$1:B2394, INDIRECT(ADDRESS(ROW(),COLUMN(),)))=1</formula1>
    </dataValidation>
    <dataValidation type="custom" allowBlank="1" showDropDown="1" showInputMessage="1" showErrorMessage="1" prompt="Duplicate Modifier Group name. Please use a unique name for Modifier Groups" sqref="B928">
      <formula1>COUNTIF($B$1:B2000, INDIRECT(ADDRESS(ROW(),COLUMN(),)))=1</formula1>
    </dataValidation>
    <dataValidation type="custom" allowBlank="1" showDropDown="1" showInputMessage="1" showErrorMessage="1" prompt="Duplicate Modifier Group name. Please use a unique name for Modifier Groups" sqref="B724">
      <formula1>COUNTIF($B$1:B1798, INDIRECT(ADDRESS(ROW(),COLUMN(),)))=1</formula1>
    </dataValidation>
    <dataValidation type="custom" allowBlank="1" showDropDown="1" showInputMessage="1" showErrorMessage="1" prompt="Duplicate Modifier Group name. Please use a unique name for Modifier Groups" sqref="B1030 B1131 B1232 B1333">
      <formula1>COUNTIF($B$1:B2101, INDIRECT(ADDRESS(ROW(),COLUMN(),)))=1</formula1>
    </dataValidation>
    <dataValidation type="custom" allowBlank="1" showDropDown="1" showInputMessage="1" showErrorMessage="1" prompt="Duplicate Modifier Group name. Please use a unique name for Modifier Groups" sqref="B12">
      <formula1>COUNTIF($B$1:B451, INDIRECT(ADDRESS(ROW(),COLUMN(),)))=1</formula1>
    </dataValidation>
  </dataValidation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1.14"/>
    <col customWidth="1" min="2" max="2" width="8.57"/>
    <col customWidth="1" min="3" max="3" width="9.29"/>
    <col customWidth="1" min="4" max="4" width="8.57"/>
    <col customWidth="1" min="5" max="5" width="9.29"/>
    <col customWidth="1" min="6" max="6" width="8.57"/>
    <col customWidth="1" min="7" max="7" width="9.29"/>
    <col customWidth="1" min="8" max="8" width="8.57"/>
    <col customWidth="1" min="9" max="9" width="9.29"/>
    <col customWidth="1" min="10" max="10" width="31.14"/>
    <col customWidth="1" min="11" max="11" width="9.29"/>
    <col customWidth="1" min="12" max="12" width="12.43"/>
    <col customWidth="1" min="13" max="13" width="31.14"/>
    <col customWidth="1" min="14" max="14" width="9.29"/>
    <col customWidth="1" min="15" max="15" width="12.43"/>
    <col customWidth="1" hidden="1" min="16" max="16" width="24.71"/>
    <col customWidth="1" hidden="1" min="17" max="17" width="9.29"/>
    <col customWidth="1" hidden="1" min="18" max="18" width="12.43"/>
    <col customWidth="1" hidden="1" min="19" max="19" width="24.71"/>
    <col customWidth="1" hidden="1" min="20" max="20" width="9.29"/>
    <col customWidth="1" hidden="1" min="21" max="21" width="12.43"/>
    <col customWidth="1" hidden="1" min="22" max="22" width="24.71"/>
    <col customWidth="1" hidden="1" min="23" max="23" width="9.29"/>
    <col customWidth="1" hidden="1" min="24" max="24" width="12.43"/>
    <col customWidth="1" hidden="1" min="25" max="25" width="24.71"/>
    <col customWidth="1" hidden="1" min="26" max="26" width="9.29"/>
    <col customWidth="1" hidden="1" min="27" max="27" width="12.43"/>
    <col customWidth="1" hidden="1" min="28" max="28" width="24.71"/>
    <col customWidth="1" hidden="1" min="29" max="29" width="9.29"/>
    <col customWidth="1" hidden="1" min="30" max="30" width="14.29"/>
    <col customWidth="1" hidden="1" min="31" max="32" width="0.43"/>
  </cols>
  <sheetData>
    <row r="1" ht="32.25" customHeight="1">
      <c r="A1" s="229" t="s">
        <v>203</v>
      </c>
      <c r="AE1" s="230"/>
      <c r="AF1" s="230"/>
    </row>
    <row r="2" ht="15.75" customHeight="1">
      <c r="A2" s="231" t="s">
        <v>204</v>
      </c>
      <c r="L2" s="231"/>
      <c r="M2" s="231"/>
      <c r="N2" s="231"/>
      <c r="O2" s="231"/>
      <c r="P2" s="231"/>
      <c r="Q2" s="231"/>
      <c r="R2" s="231"/>
      <c r="S2" s="231"/>
      <c r="T2" s="231"/>
      <c r="U2" s="231"/>
      <c r="V2" s="231"/>
      <c r="W2" s="231"/>
      <c r="X2" s="231"/>
      <c r="Y2" s="231"/>
      <c r="Z2" s="231"/>
      <c r="AA2" s="231"/>
      <c r="AB2" s="231"/>
      <c r="AC2" s="231"/>
      <c r="AD2" s="231"/>
      <c r="AE2" s="232"/>
    </row>
    <row r="3" ht="15.75" customHeight="1">
      <c r="L3" s="231"/>
      <c r="M3" s="231"/>
      <c r="N3" s="231"/>
      <c r="O3" s="231"/>
      <c r="P3" s="231"/>
      <c r="Q3" s="231"/>
      <c r="R3" s="231"/>
      <c r="S3" s="231"/>
      <c r="T3" s="231"/>
      <c r="U3" s="231"/>
      <c r="V3" s="231"/>
      <c r="W3" s="231"/>
      <c r="X3" s="231"/>
      <c r="Y3" s="231"/>
      <c r="Z3" s="231"/>
      <c r="AA3" s="231"/>
      <c r="AB3" s="231"/>
      <c r="AC3" s="231"/>
      <c r="AD3" s="231"/>
      <c r="AE3" s="232"/>
    </row>
    <row r="4" ht="15.75" customHeight="1">
      <c r="L4" s="231"/>
      <c r="M4" s="231"/>
      <c r="N4" s="231"/>
      <c r="O4" s="231"/>
      <c r="P4" s="231"/>
      <c r="Q4" s="231"/>
      <c r="R4" s="231"/>
      <c r="S4" s="231"/>
      <c r="T4" s="231"/>
      <c r="U4" s="231"/>
      <c r="V4" s="231"/>
      <c r="W4" s="231"/>
      <c r="X4" s="231"/>
      <c r="Y4" s="231"/>
      <c r="Z4" s="231"/>
      <c r="AA4" s="231"/>
      <c r="AB4" s="231"/>
      <c r="AC4" s="231"/>
      <c r="AD4" s="231"/>
      <c r="AE4" s="232"/>
    </row>
    <row r="5" ht="15.75" customHeight="1">
      <c r="L5" s="231"/>
      <c r="M5" s="231"/>
      <c r="N5" s="231"/>
      <c r="O5" s="231"/>
      <c r="P5" s="231"/>
      <c r="Q5" s="231"/>
      <c r="R5" s="231"/>
      <c r="S5" s="231"/>
      <c r="T5" s="231"/>
      <c r="U5" s="231"/>
      <c r="V5" s="231"/>
      <c r="W5" s="231"/>
      <c r="X5" s="231"/>
      <c r="Y5" s="231"/>
      <c r="Z5" s="231"/>
      <c r="AA5" s="231"/>
      <c r="AB5" s="231"/>
      <c r="AC5" s="231"/>
      <c r="AD5" s="231"/>
      <c r="AE5" s="232"/>
    </row>
    <row r="6" ht="15.75" customHeight="1">
      <c r="L6" s="231"/>
      <c r="M6" s="231"/>
      <c r="N6" s="231"/>
      <c r="O6" s="231"/>
      <c r="P6" s="231"/>
      <c r="Q6" s="231"/>
      <c r="R6" s="231"/>
      <c r="S6" s="231"/>
      <c r="T6" s="231"/>
      <c r="U6" s="231"/>
      <c r="V6" s="231"/>
      <c r="W6" s="231"/>
      <c r="X6" s="231"/>
      <c r="Y6" s="231"/>
      <c r="Z6" s="231"/>
      <c r="AA6" s="231"/>
      <c r="AB6" s="231"/>
      <c r="AC6" s="231"/>
      <c r="AD6" s="231"/>
      <c r="AE6" s="232"/>
    </row>
    <row r="7" ht="15.75" customHeight="1">
      <c r="L7" s="231"/>
      <c r="M7" s="231"/>
      <c r="N7" s="231"/>
      <c r="O7" s="231"/>
      <c r="P7" s="231"/>
      <c r="Q7" s="231"/>
      <c r="R7" s="231"/>
      <c r="S7" s="231"/>
      <c r="T7" s="231"/>
      <c r="U7" s="231"/>
      <c r="V7" s="231"/>
      <c r="W7" s="231"/>
      <c r="X7" s="231"/>
      <c r="Y7" s="231"/>
      <c r="Z7" s="231"/>
      <c r="AA7" s="231"/>
      <c r="AB7" s="231"/>
      <c r="AC7" s="231"/>
      <c r="AD7" s="231"/>
      <c r="AE7" s="232"/>
    </row>
    <row r="8" ht="15.75" customHeight="1">
      <c r="L8" s="231"/>
      <c r="M8" s="231"/>
      <c r="N8" s="231"/>
      <c r="O8" s="231"/>
      <c r="P8" s="231"/>
      <c r="Q8" s="231"/>
      <c r="R8" s="231"/>
      <c r="S8" s="231"/>
      <c r="T8" s="231"/>
      <c r="U8" s="231"/>
      <c r="V8" s="231"/>
      <c r="W8" s="231"/>
      <c r="X8" s="231"/>
      <c r="Y8" s="231"/>
      <c r="Z8" s="231"/>
      <c r="AA8" s="231"/>
      <c r="AB8" s="231"/>
      <c r="AC8" s="231"/>
      <c r="AD8" s="231"/>
      <c r="AE8" s="232"/>
    </row>
    <row r="9" ht="15.75" customHeight="1">
      <c r="L9" s="233" t="s">
        <v>205</v>
      </c>
      <c r="O9" s="231"/>
      <c r="P9" s="231"/>
      <c r="Q9" s="231"/>
      <c r="R9" s="231"/>
      <c r="S9" s="231"/>
      <c r="T9" s="231"/>
      <c r="U9" s="231"/>
      <c r="V9" s="231"/>
      <c r="W9" s="231"/>
      <c r="X9" s="231"/>
      <c r="Y9" s="231"/>
      <c r="Z9" s="231"/>
      <c r="AA9" s="231"/>
      <c r="AB9" s="231"/>
      <c r="AC9" s="231"/>
      <c r="AD9" s="231"/>
      <c r="AE9" s="232"/>
    </row>
    <row r="10" ht="15.75" customHeight="1">
      <c r="O10" s="234"/>
      <c r="P10" s="231"/>
      <c r="Q10" s="231"/>
      <c r="R10" s="231"/>
      <c r="S10" s="231"/>
      <c r="T10" s="231"/>
      <c r="U10" s="231"/>
      <c r="V10" s="231"/>
      <c r="W10" s="231"/>
      <c r="X10" s="231"/>
      <c r="Y10" s="231"/>
      <c r="Z10" s="231"/>
      <c r="AA10" s="231"/>
      <c r="AB10" s="231"/>
      <c r="AC10" s="231"/>
      <c r="AD10" s="231"/>
      <c r="AE10" s="232"/>
    </row>
    <row r="11" ht="15.75" customHeight="1">
      <c r="O11" s="234"/>
      <c r="P11" s="231"/>
      <c r="Q11" s="231"/>
      <c r="R11" s="231"/>
      <c r="S11" s="231"/>
      <c r="T11" s="231"/>
      <c r="U11" s="231"/>
      <c r="V11" s="231"/>
      <c r="W11" s="231"/>
      <c r="X11" s="231"/>
      <c r="Y11" s="231"/>
      <c r="Z11" s="231"/>
      <c r="AA11" s="231"/>
      <c r="AB11" s="231"/>
      <c r="AC11" s="231"/>
      <c r="AD11" s="231"/>
      <c r="AE11" s="232"/>
    </row>
    <row r="12" ht="15.75" customHeight="1">
      <c r="L12" s="231"/>
      <c r="M12" s="234"/>
      <c r="N12" s="234"/>
      <c r="O12" s="234"/>
      <c r="P12" s="231"/>
      <c r="Q12" s="231"/>
      <c r="R12" s="231"/>
      <c r="S12" s="231"/>
      <c r="T12" s="231"/>
      <c r="U12" s="231"/>
      <c r="V12" s="231"/>
      <c r="W12" s="231"/>
      <c r="X12" s="231"/>
      <c r="Y12" s="231"/>
      <c r="Z12" s="231"/>
      <c r="AA12" s="231"/>
      <c r="AB12" s="231"/>
      <c r="AC12" s="231"/>
      <c r="AD12" s="231"/>
      <c r="AE12" s="232"/>
    </row>
    <row r="13" ht="36.0" customHeight="1">
      <c r="L13" s="231"/>
      <c r="M13" s="231"/>
      <c r="N13" s="231"/>
      <c r="O13" s="231"/>
      <c r="P13" s="231"/>
      <c r="Q13" s="231"/>
      <c r="R13" s="231"/>
      <c r="S13" s="231"/>
      <c r="T13" s="231"/>
      <c r="U13" s="231"/>
      <c r="V13" s="231"/>
      <c r="W13" s="231"/>
      <c r="X13" s="231"/>
      <c r="Y13" s="231"/>
      <c r="Z13" s="231"/>
      <c r="AA13" s="231"/>
      <c r="AB13" s="231"/>
      <c r="AC13" s="231"/>
      <c r="AD13" s="231"/>
      <c r="AE13" s="232"/>
    </row>
    <row r="14" ht="31.5" customHeight="1">
      <c r="A14" s="235" t="s">
        <v>206</v>
      </c>
      <c r="B14" s="236" t="s">
        <v>207</v>
      </c>
      <c r="C14" s="237" t="s">
        <v>208</v>
      </c>
      <c r="D14" s="238" t="s">
        <v>209</v>
      </c>
      <c r="E14" s="239" t="s">
        <v>208</v>
      </c>
      <c r="F14" s="240" t="s">
        <v>210</v>
      </c>
      <c r="G14" s="237" t="s">
        <v>208</v>
      </c>
      <c r="H14" s="241" t="s">
        <v>211</v>
      </c>
      <c r="I14" s="239" t="s">
        <v>208</v>
      </c>
      <c r="J14" s="242" t="s">
        <v>212</v>
      </c>
      <c r="K14" s="243" t="s">
        <v>213</v>
      </c>
      <c r="L14" s="244" t="s">
        <v>208</v>
      </c>
      <c r="M14" s="245" t="s">
        <v>214</v>
      </c>
      <c r="N14" s="246" t="s">
        <v>213</v>
      </c>
      <c r="O14" s="247" t="s">
        <v>208</v>
      </c>
      <c r="P14" s="248" t="s">
        <v>215</v>
      </c>
      <c r="Q14" s="243" t="s">
        <v>213</v>
      </c>
      <c r="R14" s="244" t="s">
        <v>208</v>
      </c>
      <c r="S14" s="249" t="s">
        <v>215</v>
      </c>
      <c r="T14" s="246" t="s">
        <v>213</v>
      </c>
      <c r="U14" s="247" t="s">
        <v>208</v>
      </c>
      <c r="V14" s="248" t="s">
        <v>215</v>
      </c>
      <c r="W14" s="243" t="s">
        <v>213</v>
      </c>
      <c r="X14" s="244" t="s">
        <v>208</v>
      </c>
      <c r="Y14" s="249" t="s">
        <v>215</v>
      </c>
      <c r="Z14" s="246" t="s">
        <v>213</v>
      </c>
      <c r="AA14" s="247" t="s">
        <v>208</v>
      </c>
      <c r="AB14" s="248" t="s">
        <v>215</v>
      </c>
      <c r="AC14" s="243" t="s">
        <v>213</v>
      </c>
      <c r="AD14" s="244" t="s">
        <v>208</v>
      </c>
      <c r="AE14" s="250"/>
    </row>
    <row r="15" ht="20.25" customHeight="1">
      <c r="A15" s="251" t="s">
        <v>216</v>
      </c>
      <c r="B15" s="252">
        <v>0.0</v>
      </c>
      <c r="C15" s="253">
        <v>0.0</v>
      </c>
      <c r="D15" s="254">
        <v>6.0</v>
      </c>
      <c r="E15" s="253">
        <v>0.0</v>
      </c>
      <c r="F15" s="255">
        <v>0.0</v>
      </c>
      <c r="G15" s="253">
        <v>0.0</v>
      </c>
      <c r="H15" s="255">
        <v>22.0</v>
      </c>
      <c r="I15" s="256">
        <v>0.0</v>
      </c>
      <c r="J15" s="251" t="s">
        <v>216</v>
      </c>
      <c r="K15" s="255">
        <v>5.0</v>
      </c>
      <c r="L15" s="253">
        <v>0.0</v>
      </c>
      <c r="M15" s="251" t="s">
        <v>216</v>
      </c>
      <c r="N15" s="255">
        <v>5.0</v>
      </c>
      <c r="O15" s="257">
        <v>0.0</v>
      </c>
      <c r="P15" s="258"/>
      <c r="Q15" s="255">
        <v>0.0</v>
      </c>
      <c r="R15" s="253">
        <v>0.0</v>
      </c>
      <c r="S15" s="258"/>
      <c r="T15" s="255">
        <v>0.0</v>
      </c>
      <c r="U15" s="257">
        <v>0.0</v>
      </c>
      <c r="V15" s="258"/>
      <c r="W15" s="255">
        <v>0.0</v>
      </c>
      <c r="X15" s="253">
        <v>0.0</v>
      </c>
      <c r="Y15" s="258"/>
      <c r="Z15" s="255">
        <v>0.0</v>
      </c>
      <c r="AA15" s="257">
        <v>0.0</v>
      </c>
      <c r="AB15" s="258"/>
      <c r="AC15" s="255">
        <v>0.0</v>
      </c>
      <c r="AD15" s="253">
        <v>0.0</v>
      </c>
      <c r="AE15" s="259">
        <v>1.0</v>
      </c>
    </row>
    <row r="16" ht="18.0" customHeight="1">
      <c r="A16" s="251"/>
      <c r="B16" s="252">
        <v>0.0</v>
      </c>
      <c r="C16" s="253">
        <v>0.0</v>
      </c>
      <c r="D16" s="254">
        <v>0.0</v>
      </c>
      <c r="E16" s="253">
        <v>0.0</v>
      </c>
      <c r="F16" s="255">
        <v>0.0</v>
      </c>
      <c r="G16" s="253">
        <v>0.0</v>
      </c>
      <c r="H16" s="254">
        <v>0.0</v>
      </c>
      <c r="I16" s="256">
        <v>0.0</v>
      </c>
      <c r="J16" s="251"/>
      <c r="K16" s="255">
        <v>0.0</v>
      </c>
      <c r="L16" s="253">
        <v>0.0</v>
      </c>
      <c r="M16" s="251"/>
      <c r="N16" s="255">
        <v>0.0</v>
      </c>
      <c r="O16" s="257">
        <v>0.0</v>
      </c>
      <c r="P16" s="258"/>
      <c r="Q16" s="255">
        <v>0.0</v>
      </c>
      <c r="R16" s="253">
        <v>0.0</v>
      </c>
      <c r="S16" s="258"/>
      <c r="T16" s="255">
        <v>0.0</v>
      </c>
      <c r="U16" s="257">
        <v>0.0</v>
      </c>
      <c r="V16" s="258"/>
      <c r="W16" s="255">
        <v>0.0</v>
      </c>
      <c r="X16" s="253">
        <v>0.0</v>
      </c>
      <c r="Y16" s="258"/>
      <c r="Z16" s="255">
        <v>0.0</v>
      </c>
      <c r="AA16" s="257">
        <v>0.0</v>
      </c>
      <c r="AB16" s="258"/>
      <c r="AC16" s="255">
        <v>0.0</v>
      </c>
      <c r="AD16" s="253">
        <v>0.0</v>
      </c>
      <c r="AE16" s="259">
        <v>2.0</v>
      </c>
    </row>
    <row r="17" ht="18.0" customHeight="1">
      <c r="A17" s="251"/>
      <c r="B17" s="252">
        <v>0.0</v>
      </c>
      <c r="C17" s="253">
        <v>0.0</v>
      </c>
      <c r="D17" s="254">
        <v>0.0</v>
      </c>
      <c r="E17" s="253">
        <v>0.0</v>
      </c>
      <c r="F17" s="254">
        <v>0.0</v>
      </c>
      <c r="G17" s="253">
        <v>0.0</v>
      </c>
      <c r="H17" s="254">
        <v>0.0</v>
      </c>
      <c r="I17" s="256">
        <v>0.0</v>
      </c>
      <c r="J17" s="251"/>
      <c r="K17" s="255">
        <v>0.0</v>
      </c>
      <c r="L17" s="253">
        <v>0.0</v>
      </c>
      <c r="M17" s="251"/>
      <c r="N17" s="255">
        <v>0.0</v>
      </c>
      <c r="O17" s="257">
        <v>0.0</v>
      </c>
      <c r="P17" s="258"/>
      <c r="Q17" s="255">
        <v>0.0</v>
      </c>
      <c r="R17" s="253">
        <v>0.0</v>
      </c>
      <c r="S17" s="258"/>
      <c r="T17" s="255">
        <v>0.0</v>
      </c>
      <c r="U17" s="257">
        <v>0.0</v>
      </c>
      <c r="V17" s="258"/>
      <c r="W17" s="255">
        <v>0.0</v>
      </c>
      <c r="X17" s="253">
        <v>0.0</v>
      </c>
      <c r="Y17" s="258"/>
      <c r="Z17" s="255">
        <v>0.0</v>
      </c>
      <c r="AA17" s="257">
        <v>0.0</v>
      </c>
      <c r="AB17" s="258"/>
      <c r="AC17" s="255">
        <v>0.0</v>
      </c>
      <c r="AD17" s="253">
        <v>0.0</v>
      </c>
      <c r="AE17" s="259">
        <v>3.0</v>
      </c>
    </row>
    <row r="18" ht="18.0" customHeight="1">
      <c r="A18" s="251"/>
      <c r="B18" s="252">
        <v>0.0</v>
      </c>
      <c r="C18" s="253">
        <v>0.0</v>
      </c>
      <c r="D18" s="254">
        <v>0.0</v>
      </c>
      <c r="E18" s="253">
        <v>0.0</v>
      </c>
      <c r="F18" s="254">
        <v>0.0</v>
      </c>
      <c r="G18" s="253">
        <v>0.0</v>
      </c>
      <c r="H18" s="254">
        <v>0.0</v>
      </c>
      <c r="I18" s="256">
        <v>0.0</v>
      </c>
      <c r="J18" s="251"/>
      <c r="K18" s="255">
        <v>0.0</v>
      </c>
      <c r="L18" s="253">
        <v>0.0</v>
      </c>
      <c r="M18" s="251"/>
      <c r="N18" s="255">
        <v>0.0</v>
      </c>
      <c r="O18" s="257">
        <v>0.0</v>
      </c>
      <c r="P18" s="258"/>
      <c r="Q18" s="255">
        <v>0.0</v>
      </c>
      <c r="R18" s="253">
        <v>0.0</v>
      </c>
      <c r="S18" s="258"/>
      <c r="T18" s="255">
        <v>0.0</v>
      </c>
      <c r="U18" s="257">
        <v>0.0</v>
      </c>
      <c r="V18" s="258"/>
      <c r="W18" s="255">
        <v>0.0</v>
      </c>
      <c r="X18" s="253">
        <v>0.0</v>
      </c>
      <c r="Y18" s="258"/>
      <c r="Z18" s="255">
        <v>0.0</v>
      </c>
      <c r="AA18" s="257">
        <v>0.0</v>
      </c>
      <c r="AB18" s="258"/>
      <c r="AC18" s="255">
        <v>0.0</v>
      </c>
      <c r="AD18" s="253">
        <v>0.0</v>
      </c>
      <c r="AE18" s="259">
        <v>4.0</v>
      </c>
    </row>
    <row r="19" ht="18.0" customHeight="1">
      <c r="A19" s="251"/>
      <c r="B19" s="252">
        <v>0.0</v>
      </c>
      <c r="C19" s="253">
        <v>0.0</v>
      </c>
      <c r="D19" s="254">
        <v>0.0</v>
      </c>
      <c r="E19" s="253">
        <v>0.0</v>
      </c>
      <c r="F19" s="254">
        <v>0.0</v>
      </c>
      <c r="G19" s="253">
        <v>0.0</v>
      </c>
      <c r="H19" s="254">
        <v>0.0</v>
      </c>
      <c r="I19" s="256">
        <v>0.0</v>
      </c>
      <c r="J19" s="251"/>
      <c r="K19" s="255">
        <v>0.0</v>
      </c>
      <c r="L19" s="253">
        <v>0.0</v>
      </c>
      <c r="M19" s="251"/>
      <c r="N19" s="255">
        <v>0.0</v>
      </c>
      <c r="O19" s="257">
        <v>0.0</v>
      </c>
      <c r="P19" s="258"/>
      <c r="Q19" s="255">
        <v>0.0</v>
      </c>
      <c r="R19" s="253">
        <v>0.0</v>
      </c>
      <c r="S19" s="258"/>
      <c r="T19" s="255">
        <v>0.0</v>
      </c>
      <c r="U19" s="257">
        <v>0.0</v>
      </c>
      <c r="V19" s="258"/>
      <c r="W19" s="255">
        <v>0.0</v>
      </c>
      <c r="X19" s="253">
        <v>0.0</v>
      </c>
      <c r="Y19" s="258"/>
      <c r="Z19" s="255">
        <v>0.0</v>
      </c>
      <c r="AA19" s="257">
        <v>0.0</v>
      </c>
      <c r="AB19" s="258"/>
      <c r="AC19" s="255">
        <v>0.0</v>
      </c>
      <c r="AD19" s="253">
        <v>0.0</v>
      </c>
      <c r="AE19" s="259">
        <v>5.0</v>
      </c>
    </row>
    <row r="20" ht="18.0" customHeight="1">
      <c r="A20" s="251"/>
      <c r="B20" s="252">
        <v>0.0</v>
      </c>
      <c r="C20" s="253">
        <v>0.0</v>
      </c>
      <c r="D20" s="254">
        <v>0.0</v>
      </c>
      <c r="E20" s="253">
        <v>0.0</v>
      </c>
      <c r="F20" s="255">
        <v>0.0</v>
      </c>
      <c r="G20" s="253">
        <v>0.0</v>
      </c>
      <c r="H20" s="255">
        <v>0.0</v>
      </c>
      <c r="I20" s="256">
        <v>0.0</v>
      </c>
      <c r="J20" s="251"/>
      <c r="K20" s="255">
        <v>0.0</v>
      </c>
      <c r="L20" s="253">
        <v>0.0</v>
      </c>
      <c r="M20" s="251"/>
      <c r="N20" s="255">
        <v>0.0</v>
      </c>
      <c r="O20" s="257">
        <v>0.0</v>
      </c>
      <c r="P20" s="258"/>
      <c r="Q20" s="255">
        <v>0.0</v>
      </c>
      <c r="R20" s="253">
        <v>0.0</v>
      </c>
      <c r="S20" s="258"/>
      <c r="T20" s="255">
        <v>0.0</v>
      </c>
      <c r="U20" s="257">
        <v>0.0</v>
      </c>
      <c r="V20" s="258"/>
      <c r="W20" s="255">
        <v>0.0</v>
      </c>
      <c r="X20" s="253">
        <v>0.0</v>
      </c>
      <c r="Y20" s="258"/>
      <c r="Z20" s="255">
        <v>0.0</v>
      </c>
      <c r="AA20" s="257">
        <v>0.0</v>
      </c>
      <c r="AB20" s="258"/>
      <c r="AC20" s="255">
        <v>0.0</v>
      </c>
      <c r="AD20" s="253">
        <v>0.0</v>
      </c>
      <c r="AE20" s="259">
        <v>6.0</v>
      </c>
    </row>
    <row r="21" ht="18.0" customHeight="1">
      <c r="A21" s="251"/>
      <c r="B21" s="252">
        <v>0.0</v>
      </c>
      <c r="C21" s="253">
        <v>0.0</v>
      </c>
      <c r="D21" s="254">
        <v>0.0</v>
      </c>
      <c r="E21" s="253">
        <v>0.0</v>
      </c>
      <c r="F21" s="255">
        <v>0.0</v>
      </c>
      <c r="G21" s="253">
        <v>0.0</v>
      </c>
      <c r="H21" s="255">
        <v>0.0</v>
      </c>
      <c r="I21" s="256">
        <v>0.0</v>
      </c>
      <c r="J21" s="260"/>
      <c r="K21" s="255">
        <v>0.0</v>
      </c>
      <c r="L21" s="253">
        <v>0.0</v>
      </c>
      <c r="M21" s="251"/>
      <c r="N21" s="255">
        <v>0.0</v>
      </c>
      <c r="O21" s="257">
        <v>0.0</v>
      </c>
      <c r="P21" s="258"/>
      <c r="Q21" s="255">
        <v>0.0</v>
      </c>
      <c r="R21" s="253">
        <v>0.0</v>
      </c>
      <c r="S21" s="258"/>
      <c r="T21" s="255">
        <v>0.0</v>
      </c>
      <c r="U21" s="257">
        <v>0.0</v>
      </c>
      <c r="V21" s="258"/>
      <c r="W21" s="255">
        <v>0.0</v>
      </c>
      <c r="X21" s="253">
        <v>0.0</v>
      </c>
      <c r="Y21" s="258"/>
      <c r="Z21" s="255">
        <v>0.0</v>
      </c>
      <c r="AA21" s="257">
        <v>0.0</v>
      </c>
      <c r="AB21" s="258"/>
      <c r="AC21" s="255">
        <v>0.0</v>
      </c>
      <c r="AD21" s="253">
        <v>0.0</v>
      </c>
      <c r="AE21" s="259">
        <v>7.0</v>
      </c>
    </row>
    <row r="22" ht="18.0" customHeight="1">
      <c r="A22" s="251"/>
      <c r="B22" s="252">
        <v>0.0</v>
      </c>
      <c r="C22" s="253">
        <v>0.0</v>
      </c>
      <c r="D22" s="254">
        <v>0.0</v>
      </c>
      <c r="E22" s="253">
        <v>0.0</v>
      </c>
      <c r="F22" s="255">
        <v>0.0</v>
      </c>
      <c r="G22" s="253">
        <v>0.0</v>
      </c>
      <c r="H22" s="255">
        <v>0.0</v>
      </c>
      <c r="I22" s="256">
        <v>0.0</v>
      </c>
      <c r="J22" s="260"/>
      <c r="K22" s="255">
        <v>0.0</v>
      </c>
      <c r="L22" s="253">
        <v>0.0</v>
      </c>
      <c r="M22" s="251"/>
      <c r="N22" s="255">
        <v>0.0</v>
      </c>
      <c r="O22" s="257">
        <v>0.0</v>
      </c>
      <c r="P22" s="258"/>
      <c r="Q22" s="255">
        <v>0.0</v>
      </c>
      <c r="R22" s="253">
        <v>0.0</v>
      </c>
      <c r="S22" s="258"/>
      <c r="T22" s="255">
        <v>0.0</v>
      </c>
      <c r="U22" s="257">
        <v>0.0</v>
      </c>
      <c r="V22" s="258"/>
      <c r="W22" s="255">
        <v>0.0</v>
      </c>
      <c r="X22" s="253">
        <v>0.0</v>
      </c>
      <c r="Y22" s="258"/>
      <c r="Z22" s="255">
        <v>0.0</v>
      </c>
      <c r="AA22" s="257">
        <v>0.0</v>
      </c>
      <c r="AB22" s="258"/>
      <c r="AC22" s="255">
        <v>0.0</v>
      </c>
      <c r="AD22" s="253">
        <v>0.0</v>
      </c>
      <c r="AE22" s="259">
        <v>8.0</v>
      </c>
    </row>
    <row r="23" ht="18.0" customHeight="1">
      <c r="A23" s="251"/>
      <c r="B23" s="252">
        <v>0.0</v>
      </c>
      <c r="C23" s="253">
        <v>0.0</v>
      </c>
      <c r="D23" s="254">
        <v>0.0</v>
      </c>
      <c r="E23" s="253">
        <v>0.0</v>
      </c>
      <c r="F23" s="255">
        <v>0.0</v>
      </c>
      <c r="G23" s="253">
        <v>0.0</v>
      </c>
      <c r="H23" s="255">
        <v>0.0</v>
      </c>
      <c r="I23" s="256">
        <v>0.0</v>
      </c>
      <c r="J23" s="260"/>
      <c r="K23" s="255">
        <v>0.0</v>
      </c>
      <c r="L23" s="253">
        <v>0.0</v>
      </c>
      <c r="M23" s="251"/>
      <c r="N23" s="255">
        <v>0.0</v>
      </c>
      <c r="O23" s="257">
        <v>0.0</v>
      </c>
      <c r="P23" s="258"/>
      <c r="Q23" s="255">
        <v>0.0</v>
      </c>
      <c r="R23" s="253">
        <v>0.0</v>
      </c>
      <c r="S23" s="258"/>
      <c r="T23" s="255">
        <v>0.0</v>
      </c>
      <c r="U23" s="257">
        <v>0.0</v>
      </c>
      <c r="V23" s="258"/>
      <c r="W23" s="255">
        <v>0.0</v>
      </c>
      <c r="X23" s="253">
        <v>0.0</v>
      </c>
      <c r="Y23" s="258"/>
      <c r="Z23" s="255">
        <v>0.0</v>
      </c>
      <c r="AA23" s="257">
        <v>0.0</v>
      </c>
      <c r="AB23" s="258"/>
      <c r="AC23" s="255">
        <v>0.0</v>
      </c>
      <c r="AD23" s="253">
        <v>0.0</v>
      </c>
      <c r="AE23" s="259">
        <v>9.0</v>
      </c>
    </row>
    <row r="24" ht="18.0" customHeight="1">
      <c r="A24" s="251"/>
      <c r="B24" s="252">
        <v>0.0</v>
      </c>
      <c r="C24" s="253">
        <v>0.0</v>
      </c>
      <c r="D24" s="254">
        <v>0.0</v>
      </c>
      <c r="E24" s="253">
        <v>0.0</v>
      </c>
      <c r="F24" s="255">
        <v>0.0</v>
      </c>
      <c r="G24" s="253">
        <v>0.0</v>
      </c>
      <c r="H24" s="255">
        <v>0.0</v>
      </c>
      <c r="I24" s="256">
        <v>0.0</v>
      </c>
      <c r="J24" s="260"/>
      <c r="K24" s="255">
        <v>0.0</v>
      </c>
      <c r="L24" s="253">
        <v>0.0</v>
      </c>
      <c r="M24" s="251"/>
      <c r="N24" s="255">
        <v>0.0</v>
      </c>
      <c r="O24" s="257">
        <v>0.0</v>
      </c>
      <c r="P24" s="258"/>
      <c r="Q24" s="255">
        <v>0.0</v>
      </c>
      <c r="R24" s="253">
        <v>0.0</v>
      </c>
      <c r="S24" s="258"/>
      <c r="T24" s="255">
        <v>0.0</v>
      </c>
      <c r="U24" s="257">
        <v>0.0</v>
      </c>
      <c r="V24" s="258"/>
      <c r="W24" s="255">
        <v>0.0</v>
      </c>
      <c r="X24" s="253">
        <v>0.0</v>
      </c>
      <c r="Y24" s="258"/>
      <c r="Z24" s="255">
        <v>0.0</v>
      </c>
      <c r="AA24" s="257">
        <v>0.0</v>
      </c>
      <c r="AB24" s="258"/>
      <c r="AC24" s="255">
        <v>0.0</v>
      </c>
      <c r="AD24" s="253">
        <v>0.0</v>
      </c>
      <c r="AE24" s="259">
        <v>10.0</v>
      </c>
    </row>
    <row r="25" ht="18.0" customHeight="1">
      <c r="A25" s="251"/>
      <c r="B25" s="252">
        <v>0.0</v>
      </c>
      <c r="C25" s="253">
        <v>0.0</v>
      </c>
      <c r="D25" s="254">
        <v>0.0</v>
      </c>
      <c r="E25" s="253">
        <v>0.0</v>
      </c>
      <c r="F25" s="255">
        <v>0.0</v>
      </c>
      <c r="G25" s="253">
        <v>0.0</v>
      </c>
      <c r="H25" s="255">
        <v>0.0</v>
      </c>
      <c r="I25" s="256">
        <v>0.0</v>
      </c>
      <c r="J25" s="260"/>
      <c r="K25" s="255">
        <v>0.0</v>
      </c>
      <c r="L25" s="253">
        <v>0.0</v>
      </c>
      <c r="M25" s="251"/>
      <c r="N25" s="255">
        <v>0.0</v>
      </c>
      <c r="O25" s="257">
        <v>0.0</v>
      </c>
      <c r="P25" s="258"/>
      <c r="Q25" s="255">
        <v>0.0</v>
      </c>
      <c r="R25" s="253">
        <v>0.0</v>
      </c>
      <c r="S25" s="258"/>
      <c r="T25" s="255">
        <v>0.0</v>
      </c>
      <c r="U25" s="257">
        <v>0.0</v>
      </c>
      <c r="V25" s="258"/>
      <c r="W25" s="255">
        <v>0.0</v>
      </c>
      <c r="X25" s="253">
        <v>0.0</v>
      </c>
      <c r="Y25" s="258"/>
      <c r="Z25" s="255">
        <v>0.0</v>
      </c>
      <c r="AA25" s="257">
        <v>0.0</v>
      </c>
      <c r="AB25" s="258"/>
      <c r="AC25" s="255">
        <v>0.0</v>
      </c>
      <c r="AD25" s="253">
        <v>0.0</v>
      </c>
      <c r="AE25" s="259">
        <v>11.0</v>
      </c>
    </row>
    <row r="26" ht="18.0" customHeight="1">
      <c r="A26" s="251"/>
      <c r="B26" s="252">
        <v>0.0</v>
      </c>
      <c r="C26" s="253">
        <v>0.0</v>
      </c>
      <c r="D26" s="254">
        <v>0.0</v>
      </c>
      <c r="E26" s="253">
        <v>0.0</v>
      </c>
      <c r="F26" s="255">
        <v>0.0</v>
      </c>
      <c r="G26" s="253">
        <v>0.0</v>
      </c>
      <c r="H26" s="255">
        <v>0.0</v>
      </c>
      <c r="I26" s="256">
        <v>0.0</v>
      </c>
      <c r="J26" s="260"/>
      <c r="K26" s="255">
        <v>0.0</v>
      </c>
      <c r="L26" s="253">
        <v>0.0</v>
      </c>
      <c r="M26" s="251"/>
      <c r="N26" s="255">
        <v>0.0</v>
      </c>
      <c r="O26" s="257">
        <v>0.0</v>
      </c>
      <c r="P26" s="258"/>
      <c r="Q26" s="255">
        <v>0.0</v>
      </c>
      <c r="R26" s="253">
        <v>0.0</v>
      </c>
      <c r="S26" s="258"/>
      <c r="T26" s="255">
        <v>0.0</v>
      </c>
      <c r="U26" s="257">
        <v>0.0</v>
      </c>
      <c r="V26" s="258"/>
      <c r="W26" s="255">
        <v>0.0</v>
      </c>
      <c r="X26" s="253">
        <v>0.0</v>
      </c>
      <c r="Y26" s="258"/>
      <c r="Z26" s="255">
        <v>0.0</v>
      </c>
      <c r="AA26" s="257">
        <v>0.0</v>
      </c>
      <c r="AB26" s="258"/>
      <c r="AC26" s="255">
        <v>0.0</v>
      </c>
      <c r="AD26" s="253">
        <v>0.0</v>
      </c>
      <c r="AE26" s="259">
        <v>12.0</v>
      </c>
    </row>
    <row r="27" ht="18.0" customHeight="1">
      <c r="A27" s="251"/>
      <c r="B27" s="252">
        <v>0.0</v>
      </c>
      <c r="C27" s="253">
        <v>0.0</v>
      </c>
      <c r="D27" s="254">
        <v>0.0</v>
      </c>
      <c r="E27" s="253">
        <v>0.0</v>
      </c>
      <c r="F27" s="255">
        <v>0.0</v>
      </c>
      <c r="G27" s="253">
        <v>0.0</v>
      </c>
      <c r="H27" s="255">
        <v>0.0</v>
      </c>
      <c r="I27" s="256">
        <v>0.0</v>
      </c>
      <c r="J27" s="260"/>
      <c r="K27" s="255">
        <v>0.0</v>
      </c>
      <c r="L27" s="253">
        <v>0.0</v>
      </c>
      <c r="M27" s="251"/>
      <c r="N27" s="255">
        <v>0.0</v>
      </c>
      <c r="O27" s="257">
        <v>0.0</v>
      </c>
      <c r="P27" s="258"/>
      <c r="Q27" s="255">
        <v>0.0</v>
      </c>
      <c r="R27" s="253">
        <v>0.0</v>
      </c>
      <c r="S27" s="258"/>
      <c r="T27" s="255">
        <v>0.0</v>
      </c>
      <c r="U27" s="257">
        <v>0.0</v>
      </c>
      <c r="V27" s="258"/>
      <c r="W27" s="255">
        <v>0.0</v>
      </c>
      <c r="X27" s="253">
        <v>0.0</v>
      </c>
      <c r="Y27" s="258"/>
      <c r="Z27" s="255">
        <v>0.0</v>
      </c>
      <c r="AA27" s="257">
        <v>0.0</v>
      </c>
      <c r="AB27" s="258"/>
      <c r="AC27" s="255">
        <v>0.0</v>
      </c>
      <c r="AD27" s="253">
        <v>0.0</v>
      </c>
      <c r="AE27" s="259">
        <v>13.0</v>
      </c>
    </row>
    <row r="28" ht="18.0" customHeight="1">
      <c r="A28" s="251"/>
      <c r="B28" s="252">
        <v>0.0</v>
      </c>
      <c r="C28" s="253">
        <v>0.0</v>
      </c>
      <c r="D28" s="254">
        <v>0.0</v>
      </c>
      <c r="E28" s="253">
        <v>0.0</v>
      </c>
      <c r="F28" s="255">
        <v>0.0</v>
      </c>
      <c r="G28" s="253">
        <v>0.0</v>
      </c>
      <c r="H28" s="255">
        <v>0.0</v>
      </c>
      <c r="I28" s="256">
        <v>0.0</v>
      </c>
      <c r="J28" s="260"/>
      <c r="K28" s="255">
        <v>0.0</v>
      </c>
      <c r="L28" s="253">
        <v>0.0</v>
      </c>
      <c r="M28" s="251"/>
      <c r="N28" s="255">
        <v>0.0</v>
      </c>
      <c r="O28" s="257">
        <v>0.0</v>
      </c>
      <c r="P28" s="258"/>
      <c r="Q28" s="255">
        <v>0.0</v>
      </c>
      <c r="R28" s="253">
        <v>0.0</v>
      </c>
      <c r="S28" s="258"/>
      <c r="T28" s="255">
        <v>0.0</v>
      </c>
      <c r="U28" s="257">
        <v>0.0</v>
      </c>
      <c r="V28" s="258"/>
      <c r="W28" s="255">
        <v>0.0</v>
      </c>
      <c r="X28" s="253">
        <v>0.0</v>
      </c>
      <c r="Y28" s="258"/>
      <c r="Z28" s="255">
        <v>0.0</v>
      </c>
      <c r="AA28" s="257">
        <v>0.0</v>
      </c>
      <c r="AB28" s="258"/>
      <c r="AC28" s="255">
        <v>0.0</v>
      </c>
      <c r="AD28" s="253">
        <v>0.0</v>
      </c>
      <c r="AE28" s="259">
        <v>14.0</v>
      </c>
    </row>
    <row r="29" ht="18.0" customHeight="1">
      <c r="A29" s="251"/>
      <c r="B29" s="252">
        <v>0.0</v>
      </c>
      <c r="C29" s="253">
        <v>0.0</v>
      </c>
      <c r="D29" s="254">
        <v>0.0</v>
      </c>
      <c r="E29" s="253">
        <v>0.0</v>
      </c>
      <c r="F29" s="255">
        <v>0.0</v>
      </c>
      <c r="G29" s="253">
        <v>0.0</v>
      </c>
      <c r="H29" s="255">
        <v>0.0</v>
      </c>
      <c r="I29" s="256">
        <v>0.0</v>
      </c>
      <c r="J29" s="260"/>
      <c r="K29" s="255">
        <v>0.0</v>
      </c>
      <c r="L29" s="253">
        <v>0.0</v>
      </c>
      <c r="M29" s="251"/>
      <c r="N29" s="255">
        <v>0.0</v>
      </c>
      <c r="O29" s="257">
        <v>0.0</v>
      </c>
      <c r="P29" s="258"/>
      <c r="Q29" s="255">
        <v>0.0</v>
      </c>
      <c r="R29" s="253">
        <v>0.0</v>
      </c>
      <c r="S29" s="258"/>
      <c r="T29" s="255">
        <v>0.0</v>
      </c>
      <c r="U29" s="257">
        <v>0.0</v>
      </c>
      <c r="V29" s="258"/>
      <c r="W29" s="255">
        <v>0.0</v>
      </c>
      <c r="X29" s="253">
        <v>0.0</v>
      </c>
      <c r="Y29" s="258"/>
      <c r="Z29" s="255">
        <v>0.0</v>
      </c>
      <c r="AA29" s="257">
        <v>0.0</v>
      </c>
      <c r="AB29" s="258"/>
      <c r="AC29" s="255">
        <v>0.0</v>
      </c>
      <c r="AD29" s="253">
        <v>0.0</v>
      </c>
      <c r="AE29" s="259">
        <v>15.0</v>
      </c>
    </row>
    <row r="30" ht="18.0" customHeight="1">
      <c r="A30" s="251"/>
      <c r="B30" s="252">
        <v>0.0</v>
      </c>
      <c r="C30" s="253">
        <v>0.0</v>
      </c>
      <c r="D30" s="254">
        <v>0.0</v>
      </c>
      <c r="E30" s="253">
        <v>0.0</v>
      </c>
      <c r="F30" s="255">
        <v>0.0</v>
      </c>
      <c r="G30" s="253">
        <v>0.0</v>
      </c>
      <c r="H30" s="255">
        <v>0.0</v>
      </c>
      <c r="I30" s="256">
        <v>0.0</v>
      </c>
      <c r="J30" s="260"/>
      <c r="K30" s="255">
        <v>0.0</v>
      </c>
      <c r="L30" s="253">
        <v>0.0</v>
      </c>
      <c r="M30" s="251"/>
      <c r="N30" s="255">
        <v>0.0</v>
      </c>
      <c r="O30" s="257">
        <v>0.0</v>
      </c>
      <c r="P30" s="258"/>
      <c r="Q30" s="255">
        <v>0.0</v>
      </c>
      <c r="R30" s="253">
        <v>0.0</v>
      </c>
      <c r="S30" s="258"/>
      <c r="T30" s="255">
        <v>0.0</v>
      </c>
      <c r="U30" s="257">
        <v>0.0</v>
      </c>
      <c r="V30" s="258"/>
      <c r="W30" s="255">
        <v>0.0</v>
      </c>
      <c r="X30" s="253">
        <v>0.0</v>
      </c>
      <c r="Y30" s="258"/>
      <c r="Z30" s="255">
        <v>0.0</v>
      </c>
      <c r="AA30" s="257">
        <v>0.0</v>
      </c>
      <c r="AB30" s="258"/>
      <c r="AC30" s="255">
        <v>0.0</v>
      </c>
      <c r="AD30" s="253">
        <v>0.0</v>
      </c>
      <c r="AE30" s="259">
        <v>16.0</v>
      </c>
    </row>
    <row r="31" ht="18.0" customHeight="1">
      <c r="A31" s="251"/>
      <c r="B31" s="252">
        <v>0.0</v>
      </c>
      <c r="C31" s="253">
        <v>0.0</v>
      </c>
      <c r="D31" s="254">
        <v>0.0</v>
      </c>
      <c r="E31" s="253">
        <v>0.0</v>
      </c>
      <c r="F31" s="255">
        <v>0.0</v>
      </c>
      <c r="G31" s="253">
        <v>0.0</v>
      </c>
      <c r="H31" s="255">
        <v>0.0</v>
      </c>
      <c r="I31" s="256">
        <v>0.0</v>
      </c>
      <c r="J31" s="260"/>
      <c r="K31" s="255">
        <v>0.0</v>
      </c>
      <c r="L31" s="253">
        <v>0.0</v>
      </c>
      <c r="M31" s="251"/>
      <c r="N31" s="255">
        <v>0.0</v>
      </c>
      <c r="O31" s="257">
        <v>0.0</v>
      </c>
      <c r="P31" s="258"/>
      <c r="Q31" s="255">
        <v>0.0</v>
      </c>
      <c r="R31" s="253">
        <v>0.0</v>
      </c>
      <c r="S31" s="258"/>
      <c r="T31" s="255">
        <v>0.0</v>
      </c>
      <c r="U31" s="257">
        <v>0.0</v>
      </c>
      <c r="V31" s="258"/>
      <c r="W31" s="255">
        <v>0.0</v>
      </c>
      <c r="X31" s="253">
        <v>0.0</v>
      </c>
      <c r="Y31" s="258"/>
      <c r="Z31" s="255">
        <v>0.0</v>
      </c>
      <c r="AA31" s="257">
        <v>0.0</v>
      </c>
      <c r="AB31" s="258"/>
      <c r="AC31" s="255">
        <v>0.0</v>
      </c>
      <c r="AD31" s="253">
        <v>0.0</v>
      </c>
      <c r="AE31" s="259">
        <v>17.0</v>
      </c>
    </row>
    <row r="32" ht="18.0" customHeight="1">
      <c r="A32" s="251"/>
      <c r="B32" s="252">
        <v>0.0</v>
      </c>
      <c r="C32" s="253">
        <v>0.0</v>
      </c>
      <c r="D32" s="254">
        <v>0.0</v>
      </c>
      <c r="E32" s="253">
        <v>0.0</v>
      </c>
      <c r="F32" s="255">
        <v>0.0</v>
      </c>
      <c r="G32" s="253">
        <v>0.0</v>
      </c>
      <c r="H32" s="255">
        <v>0.0</v>
      </c>
      <c r="I32" s="256">
        <v>0.0</v>
      </c>
      <c r="J32" s="260"/>
      <c r="K32" s="255">
        <v>0.0</v>
      </c>
      <c r="L32" s="253">
        <v>0.0</v>
      </c>
      <c r="M32" s="251"/>
      <c r="N32" s="255">
        <v>0.0</v>
      </c>
      <c r="O32" s="257">
        <v>0.0</v>
      </c>
      <c r="P32" s="258"/>
      <c r="Q32" s="255">
        <v>0.0</v>
      </c>
      <c r="R32" s="253">
        <v>0.0</v>
      </c>
      <c r="S32" s="258"/>
      <c r="T32" s="255">
        <v>0.0</v>
      </c>
      <c r="U32" s="257">
        <v>0.0</v>
      </c>
      <c r="V32" s="258"/>
      <c r="W32" s="255">
        <v>0.0</v>
      </c>
      <c r="X32" s="253">
        <v>0.0</v>
      </c>
      <c r="Y32" s="258"/>
      <c r="Z32" s="255">
        <v>0.0</v>
      </c>
      <c r="AA32" s="257">
        <v>0.0</v>
      </c>
      <c r="AB32" s="258"/>
      <c r="AC32" s="255">
        <v>0.0</v>
      </c>
      <c r="AD32" s="253">
        <v>0.0</v>
      </c>
      <c r="AE32" s="259">
        <v>18.0</v>
      </c>
    </row>
    <row r="33" ht="18.0" customHeight="1">
      <c r="A33" s="251"/>
      <c r="B33" s="252">
        <v>0.0</v>
      </c>
      <c r="C33" s="253">
        <v>0.0</v>
      </c>
      <c r="D33" s="254">
        <v>0.0</v>
      </c>
      <c r="E33" s="253">
        <v>0.0</v>
      </c>
      <c r="F33" s="255">
        <v>0.0</v>
      </c>
      <c r="G33" s="253">
        <v>0.0</v>
      </c>
      <c r="H33" s="255">
        <v>0.0</v>
      </c>
      <c r="I33" s="256">
        <v>0.0</v>
      </c>
      <c r="J33" s="260"/>
      <c r="K33" s="255">
        <v>0.0</v>
      </c>
      <c r="L33" s="253">
        <v>0.0</v>
      </c>
      <c r="M33" s="251"/>
      <c r="N33" s="255">
        <v>0.0</v>
      </c>
      <c r="O33" s="257">
        <v>0.0</v>
      </c>
      <c r="P33" s="258"/>
      <c r="Q33" s="255">
        <v>0.0</v>
      </c>
      <c r="R33" s="253">
        <v>0.0</v>
      </c>
      <c r="S33" s="258"/>
      <c r="T33" s="255">
        <v>0.0</v>
      </c>
      <c r="U33" s="257">
        <v>0.0</v>
      </c>
      <c r="V33" s="258"/>
      <c r="W33" s="255">
        <v>0.0</v>
      </c>
      <c r="X33" s="253">
        <v>0.0</v>
      </c>
      <c r="Y33" s="258"/>
      <c r="Z33" s="255">
        <v>0.0</v>
      </c>
      <c r="AA33" s="257">
        <v>0.0</v>
      </c>
      <c r="AB33" s="258"/>
      <c r="AC33" s="255">
        <v>0.0</v>
      </c>
      <c r="AD33" s="253">
        <v>0.0</v>
      </c>
      <c r="AE33" s="259">
        <v>19.0</v>
      </c>
    </row>
    <row r="34" ht="18.0" customHeight="1">
      <c r="A34" s="251"/>
      <c r="B34" s="252">
        <v>0.0</v>
      </c>
      <c r="C34" s="253">
        <v>0.0</v>
      </c>
      <c r="D34" s="254">
        <v>0.0</v>
      </c>
      <c r="E34" s="253">
        <v>0.0</v>
      </c>
      <c r="F34" s="255">
        <v>0.0</v>
      </c>
      <c r="G34" s="253">
        <v>0.0</v>
      </c>
      <c r="H34" s="255">
        <v>0.0</v>
      </c>
      <c r="I34" s="256">
        <v>0.0</v>
      </c>
      <c r="J34" s="260"/>
      <c r="K34" s="255">
        <v>0.0</v>
      </c>
      <c r="L34" s="253">
        <v>0.0</v>
      </c>
      <c r="M34" s="251"/>
      <c r="N34" s="255">
        <v>0.0</v>
      </c>
      <c r="O34" s="257">
        <v>0.0</v>
      </c>
      <c r="P34" s="258"/>
      <c r="Q34" s="255">
        <v>0.0</v>
      </c>
      <c r="R34" s="253">
        <v>0.0</v>
      </c>
      <c r="S34" s="258"/>
      <c r="T34" s="255">
        <v>0.0</v>
      </c>
      <c r="U34" s="257">
        <v>0.0</v>
      </c>
      <c r="V34" s="258"/>
      <c r="W34" s="255">
        <v>0.0</v>
      </c>
      <c r="X34" s="253">
        <v>0.0</v>
      </c>
      <c r="Y34" s="258"/>
      <c r="Z34" s="255">
        <v>0.0</v>
      </c>
      <c r="AA34" s="257">
        <v>0.0</v>
      </c>
      <c r="AB34" s="258"/>
      <c r="AC34" s="255">
        <v>0.0</v>
      </c>
      <c r="AD34" s="253">
        <v>0.0</v>
      </c>
      <c r="AE34" s="259">
        <v>20.0</v>
      </c>
    </row>
    <row r="35" ht="18.0" customHeight="1">
      <c r="A35" s="251"/>
      <c r="B35" s="252">
        <v>0.0</v>
      </c>
      <c r="C35" s="253">
        <v>0.0</v>
      </c>
      <c r="D35" s="254">
        <v>0.0</v>
      </c>
      <c r="E35" s="253">
        <v>0.0</v>
      </c>
      <c r="F35" s="255">
        <v>0.0</v>
      </c>
      <c r="G35" s="253">
        <v>0.0</v>
      </c>
      <c r="H35" s="255">
        <v>0.0</v>
      </c>
      <c r="I35" s="256">
        <v>0.0</v>
      </c>
      <c r="J35" s="260"/>
      <c r="K35" s="255">
        <v>0.0</v>
      </c>
      <c r="L35" s="253">
        <v>0.0</v>
      </c>
      <c r="M35" s="251"/>
      <c r="N35" s="255">
        <v>0.0</v>
      </c>
      <c r="O35" s="257">
        <v>0.0</v>
      </c>
      <c r="P35" s="258"/>
      <c r="Q35" s="255">
        <v>0.0</v>
      </c>
      <c r="R35" s="253">
        <v>0.0</v>
      </c>
      <c r="S35" s="258"/>
      <c r="T35" s="255">
        <v>0.0</v>
      </c>
      <c r="U35" s="257">
        <v>0.0</v>
      </c>
      <c r="V35" s="258"/>
      <c r="W35" s="255">
        <v>0.0</v>
      </c>
      <c r="X35" s="253">
        <v>0.0</v>
      </c>
      <c r="Y35" s="258"/>
      <c r="Z35" s="255">
        <v>0.0</v>
      </c>
      <c r="AA35" s="257">
        <v>0.0</v>
      </c>
      <c r="AB35" s="258"/>
      <c r="AC35" s="255">
        <v>0.0</v>
      </c>
      <c r="AD35" s="253">
        <v>0.0</v>
      </c>
      <c r="AE35" s="259">
        <v>21.0</v>
      </c>
    </row>
    <row r="36" ht="18.0" customHeight="1">
      <c r="A36" s="251"/>
      <c r="B36" s="252">
        <v>0.0</v>
      </c>
      <c r="C36" s="253">
        <v>0.0</v>
      </c>
      <c r="D36" s="254">
        <v>0.0</v>
      </c>
      <c r="E36" s="253">
        <v>0.0</v>
      </c>
      <c r="F36" s="255">
        <v>0.0</v>
      </c>
      <c r="G36" s="253">
        <v>0.0</v>
      </c>
      <c r="H36" s="255">
        <v>0.0</v>
      </c>
      <c r="I36" s="256">
        <v>0.0</v>
      </c>
      <c r="J36" s="260"/>
      <c r="K36" s="255">
        <v>0.0</v>
      </c>
      <c r="L36" s="253">
        <v>0.0</v>
      </c>
      <c r="M36" s="251"/>
      <c r="N36" s="255">
        <v>0.0</v>
      </c>
      <c r="O36" s="257">
        <v>0.0</v>
      </c>
      <c r="P36" s="258"/>
      <c r="Q36" s="255">
        <v>0.0</v>
      </c>
      <c r="R36" s="253">
        <v>0.0</v>
      </c>
      <c r="S36" s="258"/>
      <c r="T36" s="255">
        <v>0.0</v>
      </c>
      <c r="U36" s="257">
        <v>0.0</v>
      </c>
      <c r="V36" s="258"/>
      <c r="W36" s="255">
        <v>0.0</v>
      </c>
      <c r="X36" s="253">
        <v>0.0</v>
      </c>
      <c r="Y36" s="258"/>
      <c r="Z36" s="255">
        <v>0.0</v>
      </c>
      <c r="AA36" s="257">
        <v>0.0</v>
      </c>
      <c r="AB36" s="258"/>
      <c r="AC36" s="255">
        <v>0.0</v>
      </c>
      <c r="AD36" s="253">
        <v>0.0</v>
      </c>
      <c r="AE36" s="259">
        <v>22.0</v>
      </c>
    </row>
    <row r="37" ht="18.0" customHeight="1">
      <c r="A37" s="251"/>
      <c r="B37" s="252">
        <v>0.0</v>
      </c>
      <c r="C37" s="253">
        <v>0.0</v>
      </c>
      <c r="D37" s="254">
        <v>0.0</v>
      </c>
      <c r="E37" s="253">
        <v>0.0</v>
      </c>
      <c r="F37" s="255">
        <v>0.0</v>
      </c>
      <c r="G37" s="253">
        <v>0.0</v>
      </c>
      <c r="H37" s="255">
        <v>0.0</v>
      </c>
      <c r="I37" s="256">
        <v>0.0</v>
      </c>
      <c r="J37" s="260"/>
      <c r="K37" s="255">
        <v>0.0</v>
      </c>
      <c r="L37" s="253">
        <v>0.0</v>
      </c>
      <c r="M37" s="251"/>
      <c r="N37" s="255">
        <v>0.0</v>
      </c>
      <c r="O37" s="257">
        <v>0.0</v>
      </c>
      <c r="P37" s="258"/>
      <c r="Q37" s="255">
        <v>0.0</v>
      </c>
      <c r="R37" s="253">
        <v>0.0</v>
      </c>
      <c r="S37" s="258"/>
      <c r="T37" s="255">
        <v>0.0</v>
      </c>
      <c r="U37" s="257">
        <v>0.0</v>
      </c>
      <c r="V37" s="258"/>
      <c r="W37" s="255">
        <v>0.0</v>
      </c>
      <c r="X37" s="253">
        <v>0.0</v>
      </c>
      <c r="Y37" s="258"/>
      <c r="Z37" s="255">
        <v>0.0</v>
      </c>
      <c r="AA37" s="257">
        <v>0.0</v>
      </c>
      <c r="AB37" s="258"/>
      <c r="AC37" s="255">
        <v>0.0</v>
      </c>
      <c r="AD37" s="253">
        <v>0.0</v>
      </c>
      <c r="AE37" s="259">
        <v>23.0</v>
      </c>
    </row>
    <row r="38" ht="18.0" customHeight="1">
      <c r="A38" s="251"/>
      <c r="B38" s="252">
        <v>0.0</v>
      </c>
      <c r="C38" s="253">
        <v>0.0</v>
      </c>
      <c r="D38" s="254">
        <v>0.0</v>
      </c>
      <c r="E38" s="253">
        <v>0.0</v>
      </c>
      <c r="F38" s="255">
        <v>0.0</v>
      </c>
      <c r="G38" s="253">
        <v>0.0</v>
      </c>
      <c r="H38" s="255">
        <v>0.0</v>
      </c>
      <c r="I38" s="256">
        <v>0.0</v>
      </c>
      <c r="J38" s="260"/>
      <c r="K38" s="255">
        <v>0.0</v>
      </c>
      <c r="L38" s="253">
        <v>0.0</v>
      </c>
      <c r="M38" s="251"/>
      <c r="N38" s="255">
        <v>0.0</v>
      </c>
      <c r="O38" s="257">
        <v>0.0</v>
      </c>
      <c r="P38" s="258"/>
      <c r="Q38" s="255">
        <v>0.0</v>
      </c>
      <c r="R38" s="253">
        <v>0.0</v>
      </c>
      <c r="S38" s="258"/>
      <c r="T38" s="255">
        <v>0.0</v>
      </c>
      <c r="U38" s="257">
        <v>0.0</v>
      </c>
      <c r="V38" s="258"/>
      <c r="W38" s="255">
        <v>0.0</v>
      </c>
      <c r="X38" s="253">
        <v>0.0</v>
      </c>
      <c r="Y38" s="258"/>
      <c r="Z38" s="255">
        <v>0.0</v>
      </c>
      <c r="AA38" s="257">
        <v>0.0</v>
      </c>
      <c r="AB38" s="258"/>
      <c r="AC38" s="255">
        <v>0.0</v>
      </c>
      <c r="AD38" s="253">
        <v>0.0</v>
      </c>
      <c r="AE38" s="259">
        <v>24.0</v>
      </c>
    </row>
    <row r="39" ht="18.0" customHeight="1">
      <c r="A39" s="251"/>
      <c r="B39" s="252">
        <v>0.0</v>
      </c>
      <c r="C39" s="253">
        <v>0.0</v>
      </c>
      <c r="D39" s="254">
        <v>0.0</v>
      </c>
      <c r="E39" s="253">
        <v>0.0</v>
      </c>
      <c r="F39" s="255">
        <v>0.0</v>
      </c>
      <c r="G39" s="253">
        <v>0.0</v>
      </c>
      <c r="H39" s="255">
        <v>0.0</v>
      </c>
      <c r="I39" s="256">
        <v>0.0</v>
      </c>
      <c r="J39" s="260"/>
      <c r="K39" s="255">
        <v>0.0</v>
      </c>
      <c r="L39" s="253">
        <v>0.0</v>
      </c>
      <c r="M39" s="251"/>
      <c r="N39" s="255">
        <v>0.0</v>
      </c>
      <c r="O39" s="257">
        <v>0.0</v>
      </c>
      <c r="P39" s="258"/>
      <c r="Q39" s="255">
        <v>0.0</v>
      </c>
      <c r="R39" s="253">
        <v>0.0</v>
      </c>
      <c r="S39" s="258"/>
      <c r="T39" s="255">
        <v>0.0</v>
      </c>
      <c r="U39" s="257">
        <v>0.0</v>
      </c>
      <c r="V39" s="258"/>
      <c r="W39" s="255">
        <v>0.0</v>
      </c>
      <c r="X39" s="253">
        <v>0.0</v>
      </c>
      <c r="Y39" s="258"/>
      <c r="Z39" s="255">
        <v>0.0</v>
      </c>
      <c r="AA39" s="257">
        <v>0.0</v>
      </c>
      <c r="AB39" s="258"/>
      <c r="AC39" s="255">
        <v>0.0</v>
      </c>
      <c r="AD39" s="253">
        <v>0.0</v>
      </c>
      <c r="AE39" s="259">
        <v>25.0</v>
      </c>
    </row>
    <row r="40" ht="18.0" customHeight="1">
      <c r="A40" s="251"/>
      <c r="B40" s="252">
        <v>0.0</v>
      </c>
      <c r="C40" s="253">
        <v>0.0</v>
      </c>
      <c r="D40" s="254">
        <v>0.0</v>
      </c>
      <c r="E40" s="253">
        <v>0.0</v>
      </c>
      <c r="F40" s="255">
        <v>0.0</v>
      </c>
      <c r="G40" s="253">
        <v>0.0</v>
      </c>
      <c r="H40" s="255">
        <v>0.0</v>
      </c>
      <c r="I40" s="256">
        <v>0.0</v>
      </c>
      <c r="J40" s="260"/>
      <c r="K40" s="255">
        <v>0.0</v>
      </c>
      <c r="L40" s="253">
        <v>0.0</v>
      </c>
      <c r="M40" s="251"/>
      <c r="N40" s="255">
        <v>0.0</v>
      </c>
      <c r="O40" s="257">
        <v>0.0</v>
      </c>
      <c r="P40" s="258"/>
      <c r="Q40" s="255">
        <v>0.0</v>
      </c>
      <c r="R40" s="253">
        <v>0.0</v>
      </c>
      <c r="S40" s="258"/>
      <c r="T40" s="255">
        <v>0.0</v>
      </c>
      <c r="U40" s="257">
        <v>0.0</v>
      </c>
      <c r="V40" s="258"/>
      <c r="W40" s="255">
        <v>0.0</v>
      </c>
      <c r="X40" s="253">
        <v>0.0</v>
      </c>
      <c r="Y40" s="258"/>
      <c r="Z40" s="255">
        <v>0.0</v>
      </c>
      <c r="AA40" s="257">
        <v>0.0</v>
      </c>
      <c r="AB40" s="258"/>
      <c r="AC40" s="255">
        <v>0.0</v>
      </c>
      <c r="AD40" s="253">
        <v>0.0</v>
      </c>
      <c r="AE40" s="259">
        <v>26.0</v>
      </c>
    </row>
    <row r="41" ht="18.0" customHeight="1">
      <c r="A41" s="251"/>
      <c r="B41" s="252">
        <v>0.0</v>
      </c>
      <c r="C41" s="253">
        <v>0.0</v>
      </c>
      <c r="D41" s="254">
        <v>0.0</v>
      </c>
      <c r="E41" s="253">
        <v>0.0</v>
      </c>
      <c r="F41" s="255">
        <v>0.0</v>
      </c>
      <c r="G41" s="253">
        <v>0.0</v>
      </c>
      <c r="H41" s="255">
        <v>0.0</v>
      </c>
      <c r="I41" s="256">
        <v>0.0</v>
      </c>
      <c r="J41" s="260"/>
      <c r="K41" s="255">
        <v>0.0</v>
      </c>
      <c r="L41" s="253">
        <v>0.0</v>
      </c>
      <c r="M41" s="251"/>
      <c r="N41" s="255">
        <v>0.0</v>
      </c>
      <c r="O41" s="257">
        <v>0.0</v>
      </c>
      <c r="P41" s="258"/>
      <c r="Q41" s="255">
        <v>0.0</v>
      </c>
      <c r="R41" s="253">
        <v>0.0</v>
      </c>
      <c r="S41" s="258"/>
      <c r="T41" s="255">
        <v>0.0</v>
      </c>
      <c r="U41" s="257">
        <v>0.0</v>
      </c>
      <c r="V41" s="258"/>
      <c r="W41" s="255">
        <v>0.0</v>
      </c>
      <c r="X41" s="253">
        <v>0.0</v>
      </c>
      <c r="Y41" s="258"/>
      <c r="Z41" s="255">
        <v>0.0</v>
      </c>
      <c r="AA41" s="257">
        <v>0.0</v>
      </c>
      <c r="AB41" s="258"/>
      <c r="AC41" s="255">
        <v>0.0</v>
      </c>
      <c r="AD41" s="253">
        <v>0.0</v>
      </c>
      <c r="AE41" s="259">
        <v>27.0</v>
      </c>
    </row>
    <row r="42" ht="18.0" customHeight="1">
      <c r="A42" s="251"/>
      <c r="B42" s="252">
        <v>0.0</v>
      </c>
      <c r="C42" s="253">
        <v>0.0</v>
      </c>
      <c r="D42" s="254">
        <v>0.0</v>
      </c>
      <c r="E42" s="253">
        <v>0.0</v>
      </c>
      <c r="F42" s="255">
        <v>0.0</v>
      </c>
      <c r="G42" s="253">
        <v>0.0</v>
      </c>
      <c r="H42" s="255">
        <v>0.0</v>
      </c>
      <c r="I42" s="256">
        <v>0.0</v>
      </c>
      <c r="J42" s="260"/>
      <c r="K42" s="255">
        <v>0.0</v>
      </c>
      <c r="L42" s="253">
        <v>0.0</v>
      </c>
      <c r="M42" s="251"/>
      <c r="N42" s="255">
        <v>0.0</v>
      </c>
      <c r="O42" s="257">
        <v>0.0</v>
      </c>
      <c r="P42" s="258"/>
      <c r="Q42" s="255">
        <v>0.0</v>
      </c>
      <c r="R42" s="253">
        <v>0.0</v>
      </c>
      <c r="S42" s="258"/>
      <c r="T42" s="255">
        <v>0.0</v>
      </c>
      <c r="U42" s="257">
        <v>0.0</v>
      </c>
      <c r="V42" s="258"/>
      <c r="W42" s="255">
        <v>0.0</v>
      </c>
      <c r="X42" s="253">
        <v>0.0</v>
      </c>
      <c r="Y42" s="258"/>
      <c r="Z42" s="255">
        <v>0.0</v>
      </c>
      <c r="AA42" s="257">
        <v>0.0</v>
      </c>
      <c r="AB42" s="258"/>
      <c r="AC42" s="255">
        <v>0.0</v>
      </c>
      <c r="AD42" s="253">
        <v>0.0</v>
      </c>
      <c r="AE42" s="259">
        <v>28.0</v>
      </c>
    </row>
    <row r="43" ht="18.0" customHeight="1">
      <c r="A43" s="251"/>
      <c r="B43" s="252">
        <v>0.0</v>
      </c>
      <c r="C43" s="253">
        <v>0.0</v>
      </c>
      <c r="D43" s="254">
        <v>0.0</v>
      </c>
      <c r="E43" s="253">
        <v>0.0</v>
      </c>
      <c r="F43" s="255">
        <v>0.0</v>
      </c>
      <c r="G43" s="253">
        <v>0.0</v>
      </c>
      <c r="H43" s="255">
        <v>0.0</v>
      </c>
      <c r="I43" s="256">
        <v>0.0</v>
      </c>
      <c r="J43" s="260"/>
      <c r="K43" s="255">
        <v>0.0</v>
      </c>
      <c r="L43" s="253">
        <v>0.0</v>
      </c>
      <c r="M43" s="251"/>
      <c r="N43" s="255">
        <v>0.0</v>
      </c>
      <c r="O43" s="257">
        <v>0.0</v>
      </c>
      <c r="P43" s="258"/>
      <c r="Q43" s="255">
        <v>0.0</v>
      </c>
      <c r="R43" s="253">
        <v>0.0</v>
      </c>
      <c r="S43" s="258"/>
      <c r="T43" s="255">
        <v>0.0</v>
      </c>
      <c r="U43" s="257">
        <v>0.0</v>
      </c>
      <c r="V43" s="258"/>
      <c r="W43" s="255">
        <v>0.0</v>
      </c>
      <c r="X43" s="253">
        <v>0.0</v>
      </c>
      <c r="Y43" s="258"/>
      <c r="Z43" s="255">
        <v>0.0</v>
      </c>
      <c r="AA43" s="257">
        <v>0.0</v>
      </c>
      <c r="AB43" s="258"/>
      <c r="AC43" s="255">
        <v>0.0</v>
      </c>
      <c r="AD43" s="253">
        <v>0.0</v>
      </c>
      <c r="AE43" s="259">
        <v>29.0</v>
      </c>
    </row>
    <row r="44" ht="18.0" customHeight="1">
      <c r="A44" s="251"/>
      <c r="B44" s="252">
        <v>0.0</v>
      </c>
      <c r="C44" s="253">
        <v>0.0</v>
      </c>
      <c r="D44" s="254">
        <v>0.0</v>
      </c>
      <c r="E44" s="253">
        <v>0.0</v>
      </c>
      <c r="F44" s="255">
        <v>0.0</v>
      </c>
      <c r="G44" s="253">
        <v>0.0</v>
      </c>
      <c r="H44" s="255">
        <v>0.0</v>
      </c>
      <c r="I44" s="256">
        <v>0.0</v>
      </c>
      <c r="J44" s="260"/>
      <c r="K44" s="255">
        <v>0.0</v>
      </c>
      <c r="L44" s="253">
        <v>0.0</v>
      </c>
      <c r="M44" s="251"/>
      <c r="N44" s="255">
        <v>0.0</v>
      </c>
      <c r="O44" s="257">
        <v>0.0</v>
      </c>
      <c r="P44" s="258"/>
      <c r="Q44" s="255">
        <v>0.0</v>
      </c>
      <c r="R44" s="253">
        <v>0.0</v>
      </c>
      <c r="S44" s="258"/>
      <c r="T44" s="255">
        <v>0.0</v>
      </c>
      <c r="U44" s="257">
        <v>0.0</v>
      </c>
      <c r="V44" s="258"/>
      <c r="W44" s="255">
        <v>0.0</v>
      </c>
      <c r="X44" s="253">
        <v>0.0</v>
      </c>
      <c r="Y44" s="258"/>
      <c r="Z44" s="255">
        <v>0.0</v>
      </c>
      <c r="AA44" s="257">
        <v>0.0</v>
      </c>
      <c r="AB44" s="258"/>
      <c r="AC44" s="255">
        <v>0.0</v>
      </c>
      <c r="AD44" s="253">
        <v>0.0</v>
      </c>
      <c r="AE44" s="259">
        <v>30.0</v>
      </c>
    </row>
    <row r="45" ht="18.0" customHeight="1">
      <c r="A45" s="251"/>
      <c r="B45" s="252">
        <v>0.0</v>
      </c>
      <c r="C45" s="253">
        <v>0.0</v>
      </c>
      <c r="D45" s="254">
        <v>0.0</v>
      </c>
      <c r="E45" s="253">
        <v>0.0</v>
      </c>
      <c r="F45" s="255">
        <v>0.0</v>
      </c>
      <c r="G45" s="253">
        <v>0.0</v>
      </c>
      <c r="H45" s="255">
        <v>0.0</v>
      </c>
      <c r="I45" s="256">
        <v>0.0</v>
      </c>
      <c r="J45" s="260"/>
      <c r="K45" s="255">
        <v>0.0</v>
      </c>
      <c r="L45" s="253">
        <v>0.0</v>
      </c>
      <c r="M45" s="251"/>
      <c r="N45" s="255">
        <v>0.0</v>
      </c>
      <c r="O45" s="257">
        <v>0.0</v>
      </c>
      <c r="P45" s="258"/>
      <c r="Q45" s="255">
        <v>0.0</v>
      </c>
      <c r="R45" s="253">
        <v>0.0</v>
      </c>
      <c r="S45" s="258"/>
      <c r="T45" s="255">
        <v>0.0</v>
      </c>
      <c r="U45" s="257">
        <v>0.0</v>
      </c>
      <c r="V45" s="258"/>
      <c r="W45" s="255">
        <v>0.0</v>
      </c>
      <c r="X45" s="253">
        <v>0.0</v>
      </c>
      <c r="Y45" s="258"/>
      <c r="Z45" s="255">
        <v>0.0</v>
      </c>
      <c r="AA45" s="257">
        <v>0.0</v>
      </c>
      <c r="AB45" s="258"/>
      <c r="AC45" s="255">
        <v>0.0</v>
      </c>
      <c r="AD45" s="253">
        <v>0.0</v>
      </c>
      <c r="AE45" s="259">
        <v>31.0</v>
      </c>
    </row>
    <row r="46" ht="18.0" customHeight="1">
      <c r="A46" s="251"/>
      <c r="B46" s="252">
        <v>0.0</v>
      </c>
      <c r="C46" s="253">
        <v>0.0</v>
      </c>
      <c r="D46" s="254">
        <v>0.0</v>
      </c>
      <c r="E46" s="253">
        <v>0.0</v>
      </c>
      <c r="F46" s="255">
        <v>0.0</v>
      </c>
      <c r="G46" s="253">
        <v>0.0</v>
      </c>
      <c r="H46" s="255">
        <v>0.0</v>
      </c>
      <c r="I46" s="256">
        <v>0.0</v>
      </c>
      <c r="J46" s="260"/>
      <c r="K46" s="255">
        <v>0.0</v>
      </c>
      <c r="L46" s="253">
        <v>0.0</v>
      </c>
      <c r="M46" s="251"/>
      <c r="N46" s="255">
        <v>0.0</v>
      </c>
      <c r="O46" s="257">
        <v>0.0</v>
      </c>
      <c r="P46" s="258"/>
      <c r="Q46" s="255">
        <v>0.0</v>
      </c>
      <c r="R46" s="253">
        <v>0.0</v>
      </c>
      <c r="S46" s="258"/>
      <c r="T46" s="255">
        <v>0.0</v>
      </c>
      <c r="U46" s="257">
        <v>0.0</v>
      </c>
      <c r="V46" s="258"/>
      <c r="W46" s="255">
        <v>0.0</v>
      </c>
      <c r="X46" s="253">
        <v>0.0</v>
      </c>
      <c r="Y46" s="258"/>
      <c r="Z46" s="255">
        <v>0.0</v>
      </c>
      <c r="AA46" s="257">
        <v>0.0</v>
      </c>
      <c r="AB46" s="258"/>
      <c r="AC46" s="255">
        <v>0.0</v>
      </c>
      <c r="AD46" s="253">
        <v>0.0</v>
      </c>
      <c r="AE46" s="259">
        <v>32.0</v>
      </c>
    </row>
    <row r="47" ht="18.0" customHeight="1">
      <c r="A47" s="251"/>
      <c r="B47" s="252">
        <v>0.0</v>
      </c>
      <c r="C47" s="253">
        <v>0.0</v>
      </c>
      <c r="D47" s="254">
        <v>0.0</v>
      </c>
      <c r="E47" s="253">
        <v>0.0</v>
      </c>
      <c r="F47" s="255">
        <v>0.0</v>
      </c>
      <c r="G47" s="253">
        <v>0.0</v>
      </c>
      <c r="H47" s="255">
        <v>0.0</v>
      </c>
      <c r="I47" s="256">
        <v>0.0</v>
      </c>
      <c r="J47" s="260"/>
      <c r="K47" s="255">
        <v>0.0</v>
      </c>
      <c r="L47" s="253">
        <v>0.0</v>
      </c>
      <c r="M47" s="251"/>
      <c r="N47" s="255">
        <v>0.0</v>
      </c>
      <c r="O47" s="257">
        <v>0.0</v>
      </c>
      <c r="P47" s="258"/>
      <c r="Q47" s="255">
        <v>0.0</v>
      </c>
      <c r="R47" s="253">
        <v>0.0</v>
      </c>
      <c r="S47" s="258"/>
      <c r="T47" s="255">
        <v>0.0</v>
      </c>
      <c r="U47" s="257">
        <v>0.0</v>
      </c>
      <c r="V47" s="258"/>
      <c r="W47" s="255">
        <v>0.0</v>
      </c>
      <c r="X47" s="253">
        <v>0.0</v>
      </c>
      <c r="Y47" s="258"/>
      <c r="Z47" s="255">
        <v>0.0</v>
      </c>
      <c r="AA47" s="257">
        <v>0.0</v>
      </c>
      <c r="AB47" s="258"/>
      <c r="AC47" s="255">
        <v>0.0</v>
      </c>
      <c r="AD47" s="253">
        <v>0.0</v>
      </c>
      <c r="AE47" s="259">
        <v>33.0</v>
      </c>
    </row>
    <row r="48" ht="18.0" customHeight="1">
      <c r="A48" s="251"/>
      <c r="B48" s="252">
        <v>0.0</v>
      </c>
      <c r="C48" s="253">
        <v>0.0</v>
      </c>
      <c r="D48" s="254">
        <v>0.0</v>
      </c>
      <c r="E48" s="253">
        <v>0.0</v>
      </c>
      <c r="F48" s="255">
        <v>0.0</v>
      </c>
      <c r="G48" s="253">
        <v>0.0</v>
      </c>
      <c r="H48" s="255">
        <v>0.0</v>
      </c>
      <c r="I48" s="256">
        <v>0.0</v>
      </c>
      <c r="J48" s="260"/>
      <c r="K48" s="255">
        <v>0.0</v>
      </c>
      <c r="L48" s="253">
        <v>0.0</v>
      </c>
      <c r="M48" s="251"/>
      <c r="N48" s="255">
        <v>0.0</v>
      </c>
      <c r="O48" s="257">
        <v>0.0</v>
      </c>
      <c r="P48" s="258"/>
      <c r="Q48" s="255">
        <v>0.0</v>
      </c>
      <c r="R48" s="253">
        <v>0.0</v>
      </c>
      <c r="S48" s="258"/>
      <c r="T48" s="255">
        <v>0.0</v>
      </c>
      <c r="U48" s="257">
        <v>0.0</v>
      </c>
      <c r="V48" s="258"/>
      <c r="W48" s="255">
        <v>0.0</v>
      </c>
      <c r="X48" s="253">
        <v>0.0</v>
      </c>
      <c r="Y48" s="258"/>
      <c r="Z48" s="255">
        <v>0.0</v>
      </c>
      <c r="AA48" s="257">
        <v>0.0</v>
      </c>
      <c r="AB48" s="258"/>
      <c r="AC48" s="255">
        <v>0.0</v>
      </c>
      <c r="AD48" s="253">
        <v>0.0</v>
      </c>
      <c r="AE48" s="259">
        <v>34.0</v>
      </c>
    </row>
    <row r="49" ht="18.0" customHeight="1">
      <c r="A49" s="251"/>
      <c r="B49" s="252">
        <v>0.0</v>
      </c>
      <c r="C49" s="253">
        <v>0.0</v>
      </c>
      <c r="D49" s="254">
        <v>0.0</v>
      </c>
      <c r="E49" s="253">
        <v>0.0</v>
      </c>
      <c r="F49" s="255">
        <v>0.0</v>
      </c>
      <c r="G49" s="253">
        <v>0.0</v>
      </c>
      <c r="H49" s="255">
        <v>0.0</v>
      </c>
      <c r="I49" s="256">
        <v>0.0</v>
      </c>
      <c r="J49" s="260"/>
      <c r="K49" s="255">
        <v>0.0</v>
      </c>
      <c r="L49" s="253">
        <v>0.0</v>
      </c>
      <c r="M49" s="251"/>
      <c r="N49" s="255">
        <v>0.0</v>
      </c>
      <c r="O49" s="257">
        <v>0.0</v>
      </c>
      <c r="P49" s="258"/>
      <c r="Q49" s="255">
        <v>0.0</v>
      </c>
      <c r="R49" s="253">
        <v>0.0</v>
      </c>
      <c r="S49" s="258"/>
      <c r="T49" s="255">
        <v>0.0</v>
      </c>
      <c r="U49" s="257">
        <v>0.0</v>
      </c>
      <c r="V49" s="258"/>
      <c r="W49" s="255">
        <v>0.0</v>
      </c>
      <c r="X49" s="253">
        <v>0.0</v>
      </c>
      <c r="Y49" s="258"/>
      <c r="Z49" s="255">
        <v>0.0</v>
      </c>
      <c r="AA49" s="257">
        <v>0.0</v>
      </c>
      <c r="AB49" s="258"/>
      <c r="AC49" s="255">
        <v>0.0</v>
      </c>
      <c r="AD49" s="253">
        <v>0.0</v>
      </c>
      <c r="AE49" s="259">
        <v>35.0</v>
      </c>
    </row>
    <row r="50" ht="18.0" customHeight="1">
      <c r="A50" s="251"/>
      <c r="B50" s="252">
        <v>0.0</v>
      </c>
      <c r="C50" s="253">
        <v>0.0</v>
      </c>
      <c r="D50" s="254">
        <v>0.0</v>
      </c>
      <c r="E50" s="253">
        <v>0.0</v>
      </c>
      <c r="F50" s="255">
        <v>0.0</v>
      </c>
      <c r="G50" s="253">
        <v>0.0</v>
      </c>
      <c r="H50" s="255">
        <v>0.0</v>
      </c>
      <c r="I50" s="256">
        <v>0.0</v>
      </c>
      <c r="J50" s="260"/>
      <c r="K50" s="255">
        <v>0.0</v>
      </c>
      <c r="L50" s="253">
        <v>0.0</v>
      </c>
      <c r="M50" s="251"/>
      <c r="N50" s="255">
        <v>0.0</v>
      </c>
      <c r="O50" s="257">
        <v>0.0</v>
      </c>
      <c r="P50" s="258"/>
      <c r="Q50" s="255">
        <v>0.0</v>
      </c>
      <c r="R50" s="253">
        <v>0.0</v>
      </c>
      <c r="S50" s="258"/>
      <c r="T50" s="255">
        <v>0.0</v>
      </c>
      <c r="U50" s="257">
        <v>0.0</v>
      </c>
      <c r="V50" s="258"/>
      <c r="W50" s="255">
        <v>0.0</v>
      </c>
      <c r="X50" s="253">
        <v>0.0</v>
      </c>
      <c r="Y50" s="258"/>
      <c r="Z50" s="255">
        <v>0.0</v>
      </c>
      <c r="AA50" s="257">
        <v>0.0</v>
      </c>
      <c r="AB50" s="258"/>
      <c r="AC50" s="255">
        <v>0.0</v>
      </c>
      <c r="AD50" s="253">
        <v>0.0</v>
      </c>
      <c r="AE50" s="259">
        <v>36.0</v>
      </c>
    </row>
    <row r="51" ht="18.0" customHeight="1">
      <c r="A51" s="251"/>
      <c r="B51" s="252">
        <v>0.0</v>
      </c>
      <c r="C51" s="253">
        <v>0.0</v>
      </c>
      <c r="D51" s="254">
        <v>0.0</v>
      </c>
      <c r="E51" s="253">
        <v>0.0</v>
      </c>
      <c r="F51" s="255">
        <v>0.0</v>
      </c>
      <c r="G51" s="253">
        <v>0.0</v>
      </c>
      <c r="H51" s="255">
        <v>0.0</v>
      </c>
      <c r="I51" s="256">
        <v>0.0</v>
      </c>
      <c r="J51" s="260"/>
      <c r="K51" s="255">
        <v>0.0</v>
      </c>
      <c r="L51" s="253">
        <v>0.0</v>
      </c>
      <c r="M51" s="251"/>
      <c r="N51" s="255">
        <v>0.0</v>
      </c>
      <c r="O51" s="257">
        <v>0.0</v>
      </c>
      <c r="P51" s="258"/>
      <c r="Q51" s="255">
        <v>0.0</v>
      </c>
      <c r="R51" s="253">
        <v>0.0</v>
      </c>
      <c r="S51" s="258"/>
      <c r="T51" s="255">
        <v>0.0</v>
      </c>
      <c r="U51" s="257">
        <v>0.0</v>
      </c>
      <c r="V51" s="258"/>
      <c r="W51" s="255">
        <v>0.0</v>
      </c>
      <c r="X51" s="253">
        <v>0.0</v>
      </c>
      <c r="Y51" s="258"/>
      <c r="Z51" s="255">
        <v>0.0</v>
      </c>
      <c r="AA51" s="257">
        <v>0.0</v>
      </c>
      <c r="AB51" s="258"/>
      <c r="AC51" s="255">
        <v>0.0</v>
      </c>
      <c r="AD51" s="253">
        <v>0.0</v>
      </c>
      <c r="AE51" s="259">
        <v>37.0</v>
      </c>
    </row>
    <row r="52" ht="18.0" customHeight="1">
      <c r="A52" s="251"/>
      <c r="B52" s="252">
        <v>0.0</v>
      </c>
      <c r="C52" s="253">
        <v>0.0</v>
      </c>
      <c r="D52" s="254">
        <v>0.0</v>
      </c>
      <c r="E52" s="253">
        <v>0.0</v>
      </c>
      <c r="F52" s="255">
        <v>0.0</v>
      </c>
      <c r="G52" s="253">
        <v>0.0</v>
      </c>
      <c r="H52" s="255">
        <v>0.0</v>
      </c>
      <c r="I52" s="256">
        <v>0.0</v>
      </c>
      <c r="J52" s="260"/>
      <c r="K52" s="255">
        <v>0.0</v>
      </c>
      <c r="L52" s="253">
        <v>0.0</v>
      </c>
      <c r="M52" s="251"/>
      <c r="N52" s="255">
        <v>0.0</v>
      </c>
      <c r="O52" s="257">
        <v>0.0</v>
      </c>
      <c r="P52" s="258"/>
      <c r="Q52" s="255">
        <v>0.0</v>
      </c>
      <c r="R52" s="253">
        <v>0.0</v>
      </c>
      <c r="S52" s="258"/>
      <c r="T52" s="255">
        <v>0.0</v>
      </c>
      <c r="U52" s="257">
        <v>0.0</v>
      </c>
      <c r="V52" s="258"/>
      <c r="W52" s="255">
        <v>0.0</v>
      </c>
      <c r="X52" s="253">
        <v>0.0</v>
      </c>
      <c r="Y52" s="258"/>
      <c r="Z52" s="255">
        <v>0.0</v>
      </c>
      <c r="AA52" s="257">
        <v>0.0</v>
      </c>
      <c r="AB52" s="258"/>
      <c r="AC52" s="255">
        <v>0.0</v>
      </c>
      <c r="AD52" s="253">
        <v>0.0</v>
      </c>
      <c r="AE52" s="259">
        <v>38.0</v>
      </c>
    </row>
    <row r="53" ht="18.0" customHeight="1">
      <c r="A53" s="251"/>
      <c r="B53" s="252">
        <v>0.0</v>
      </c>
      <c r="C53" s="253">
        <v>0.0</v>
      </c>
      <c r="D53" s="254">
        <v>0.0</v>
      </c>
      <c r="E53" s="253">
        <v>0.0</v>
      </c>
      <c r="F53" s="255">
        <v>0.0</v>
      </c>
      <c r="G53" s="253">
        <v>0.0</v>
      </c>
      <c r="H53" s="255">
        <v>0.0</v>
      </c>
      <c r="I53" s="256">
        <v>0.0</v>
      </c>
      <c r="J53" s="260"/>
      <c r="K53" s="255">
        <v>0.0</v>
      </c>
      <c r="L53" s="253">
        <v>0.0</v>
      </c>
      <c r="M53" s="251"/>
      <c r="N53" s="255">
        <v>0.0</v>
      </c>
      <c r="O53" s="257">
        <v>0.0</v>
      </c>
      <c r="P53" s="258"/>
      <c r="Q53" s="255">
        <v>0.0</v>
      </c>
      <c r="R53" s="253">
        <v>0.0</v>
      </c>
      <c r="S53" s="258"/>
      <c r="T53" s="255">
        <v>0.0</v>
      </c>
      <c r="U53" s="257">
        <v>0.0</v>
      </c>
      <c r="V53" s="258"/>
      <c r="W53" s="255">
        <v>0.0</v>
      </c>
      <c r="X53" s="253">
        <v>0.0</v>
      </c>
      <c r="Y53" s="258"/>
      <c r="Z53" s="255">
        <v>0.0</v>
      </c>
      <c r="AA53" s="257">
        <v>0.0</v>
      </c>
      <c r="AB53" s="258"/>
      <c r="AC53" s="255">
        <v>0.0</v>
      </c>
      <c r="AD53" s="253">
        <v>0.0</v>
      </c>
      <c r="AE53" s="259">
        <v>39.0</v>
      </c>
    </row>
    <row r="54" ht="18.0" customHeight="1">
      <c r="A54" s="251"/>
      <c r="B54" s="252">
        <v>0.0</v>
      </c>
      <c r="C54" s="253">
        <v>0.0</v>
      </c>
      <c r="D54" s="254">
        <v>0.0</v>
      </c>
      <c r="E54" s="253">
        <v>0.0</v>
      </c>
      <c r="F54" s="255">
        <v>0.0</v>
      </c>
      <c r="G54" s="253">
        <v>0.0</v>
      </c>
      <c r="H54" s="255">
        <v>0.0</v>
      </c>
      <c r="I54" s="256">
        <v>0.0</v>
      </c>
      <c r="J54" s="260"/>
      <c r="K54" s="255">
        <v>0.0</v>
      </c>
      <c r="L54" s="253">
        <v>0.0</v>
      </c>
      <c r="M54" s="251"/>
      <c r="N54" s="255">
        <v>0.0</v>
      </c>
      <c r="O54" s="257">
        <v>0.0</v>
      </c>
      <c r="P54" s="258"/>
      <c r="Q54" s="255">
        <v>0.0</v>
      </c>
      <c r="R54" s="253">
        <v>0.0</v>
      </c>
      <c r="S54" s="258"/>
      <c r="T54" s="255">
        <v>0.0</v>
      </c>
      <c r="U54" s="257">
        <v>0.0</v>
      </c>
      <c r="V54" s="258"/>
      <c r="W54" s="255">
        <v>0.0</v>
      </c>
      <c r="X54" s="253">
        <v>0.0</v>
      </c>
      <c r="Y54" s="258"/>
      <c r="Z54" s="255">
        <v>0.0</v>
      </c>
      <c r="AA54" s="257">
        <v>0.0</v>
      </c>
      <c r="AB54" s="258"/>
      <c r="AC54" s="255">
        <v>0.0</v>
      </c>
      <c r="AD54" s="253">
        <v>0.0</v>
      </c>
      <c r="AE54" s="259">
        <v>40.0</v>
      </c>
    </row>
    <row r="55" ht="18.0" customHeight="1">
      <c r="A55" s="251"/>
      <c r="B55" s="252">
        <v>0.0</v>
      </c>
      <c r="C55" s="253">
        <v>0.0</v>
      </c>
      <c r="D55" s="254">
        <v>0.0</v>
      </c>
      <c r="E55" s="253">
        <v>0.0</v>
      </c>
      <c r="F55" s="255">
        <v>0.0</v>
      </c>
      <c r="G55" s="253">
        <v>0.0</v>
      </c>
      <c r="H55" s="255">
        <v>0.0</v>
      </c>
      <c r="I55" s="256">
        <v>0.0</v>
      </c>
      <c r="J55" s="260"/>
      <c r="K55" s="255">
        <v>0.0</v>
      </c>
      <c r="L55" s="253">
        <v>0.0</v>
      </c>
      <c r="M55" s="251"/>
      <c r="N55" s="255">
        <v>0.0</v>
      </c>
      <c r="O55" s="257">
        <v>0.0</v>
      </c>
      <c r="P55" s="258"/>
      <c r="Q55" s="255">
        <v>0.0</v>
      </c>
      <c r="R55" s="253">
        <v>0.0</v>
      </c>
      <c r="S55" s="258"/>
      <c r="T55" s="255">
        <v>0.0</v>
      </c>
      <c r="U55" s="257">
        <v>0.0</v>
      </c>
      <c r="V55" s="258"/>
      <c r="W55" s="255">
        <v>0.0</v>
      </c>
      <c r="X55" s="253">
        <v>0.0</v>
      </c>
      <c r="Y55" s="258"/>
      <c r="Z55" s="255">
        <v>0.0</v>
      </c>
      <c r="AA55" s="257">
        <v>0.0</v>
      </c>
      <c r="AB55" s="258"/>
      <c r="AC55" s="255">
        <v>0.0</v>
      </c>
      <c r="AD55" s="253">
        <v>0.0</v>
      </c>
      <c r="AE55" s="259">
        <v>41.0</v>
      </c>
    </row>
    <row r="56" ht="18.0" customHeight="1">
      <c r="A56" s="251"/>
      <c r="B56" s="252">
        <v>0.0</v>
      </c>
      <c r="C56" s="253">
        <v>0.0</v>
      </c>
      <c r="D56" s="254">
        <v>0.0</v>
      </c>
      <c r="E56" s="253">
        <v>0.0</v>
      </c>
      <c r="F56" s="255">
        <v>0.0</v>
      </c>
      <c r="G56" s="253">
        <v>0.0</v>
      </c>
      <c r="H56" s="255">
        <v>0.0</v>
      </c>
      <c r="I56" s="256">
        <v>0.0</v>
      </c>
      <c r="J56" s="260"/>
      <c r="K56" s="255">
        <v>0.0</v>
      </c>
      <c r="L56" s="253">
        <v>0.0</v>
      </c>
      <c r="M56" s="251"/>
      <c r="N56" s="255">
        <v>0.0</v>
      </c>
      <c r="O56" s="257">
        <v>0.0</v>
      </c>
      <c r="P56" s="258"/>
      <c r="Q56" s="255">
        <v>0.0</v>
      </c>
      <c r="R56" s="253">
        <v>0.0</v>
      </c>
      <c r="S56" s="258"/>
      <c r="T56" s="255">
        <v>0.0</v>
      </c>
      <c r="U56" s="257">
        <v>0.0</v>
      </c>
      <c r="V56" s="258"/>
      <c r="W56" s="255">
        <v>0.0</v>
      </c>
      <c r="X56" s="253">
        <v>0.0</v>
      </c>
      <c r="Y56" s="258"/>
      <c r="Z56" s="255">
        <v>0.0</v>
      </c>
      <c r="AA56" s="257">
        <v>0.0</v>
      </c>
      <c r="AB56" s="258"/>
      <c r="AC56" s="255">
        <v>0.0</v>
      </c>
      <c r="AD56" s="253">
        <v>0.0</v>
      </c>
      <c r="AE56" s="259">
        <v>42.0</v>
      </c>
    </row>
    <row r="57" ht="18.0" customHeight="1">
      <c r="A57" s="251"/>
      <c r="B57" s="252">
        <v>0.0</v>
      </c>
      <c r="C57" s="253">
        <v>0.0</v>
      </c>
      <c r="D57" s="254">
        <v>0.0</v>
      </c>
      <c r="E57" s="253">
        <v>0.0</v>
      </c>
      <c r="F57" s="255">
        <v>0.0</v>
      </c>
      <c r="G57" s="253">
        <v>0.0</v>
      </c>
      <c r="H57" s="255">
        <v>0.0</v>
      </c>
      <c r="I57" s="256">
        <v>0.0</v>
      </c>
      <c r="J57" s="260"/>
      <c r="K57" s="255">
        <v>0.0</v>
      </c>
      <c r="L57" s="253">
        <v>0.0</v>
      </c>
      <c r="M57" s="251"/>
      <c r="N57" s="255">
        <v>0.0</v>
      </c>
      <c r="O57" s="257">
        <v>0.0</v>
      </c>
      <c r="P57" s="258"/>
      <c r="Q57" s="255">
        <v>0.0</v>
      </c>
      <c r="R57" s="253">
        <v>0.0</v>
      </c>
      <c r="S57" s="258"/>
      <c r="T57" s="255">
        <v>0.0</v>
      </c>
      <c r="U57" s="257">
        <v>0.0</v>
      </c>
      <c r="V57" s="258"/>
      <c r="W57" s="255">
        <v>0.0</v>
      </c>
      <c r="X57" s="253">
        <v>0.0</v>
      </c>
      <c r="Y57" s="258"/>
      <c r="Z57" s="255">
        <v>0.0</v>
      </c>
      <c r="AA57" s="257">
        <v>0.0</v>
      </c>
      <c r="AB57" s="258"/>
      <c r="AC57" s="255">
        <v>0.0</v>
      </c>
      <c r="AD57" s="253">
        <v>0.0</v>
      </c>
      <c r="AE57" s="259">
        <v>43.0</v>
      </c>
    </row>
    <row r="58" ht="18.0" customHeight="1">
      <c r="A58" s="251"/>
      <c r="B58" s="252">
        <v>0.0</v>
      </c>
      <c r="C58" s="253">
        <v>0.0</v>
      </c>
      <c r="D58" s="254">
        <v>0.0</v>
      </c>
      <c r="E58" s="253">
        <v>0.0</v>
      </c>
      <c r="F58" s="255">
        <v>0.0</v>
      </c>
      <c r="G58" s="253">
        <v>0.0</v>
      </c>
      <c r="H58" s="255">
        <v>0.0</v>
      </c>
      <c r="I58" s="256">
        <v>0.0</v>
      </c>
      <c r="J58" s="260"/>
      <c r="K58" s="255">
        <v>0.0</v>
      </c>
      <c r="L58" s="253">
        <v>0.0</v>
      </c>
      <c r="M58" s="251"/>
      <c r="N58" s="255">
        <v>0.0</v>
      </c>
      <c r="O58" s="257">
        <v>0.0</v>
      </c>
      <c r="P58" s="258"/>
      <c r="Q58" s="255">
        <v>0.0</v>
      </c>
      <c r="R58" s="253">
        <v>0.0</v>
      </c>
      <c r="S58" s="258"/>
      <c r="T58" s="255">
        <v>0.0</v>
      </c>
      <c r="U58" s="257">
        <v>0.0</v>
      </c>
      <c r="V58" s="258"/>
      <c r="W58" s="255">
        <v>0.0</v>
      </c>
      <c r="X58" s="253">
        <v>0.0</v>
      </c>
      <c r="Y58" s="258"/>
      <c r="Z58" s="255">
        <v>0.0</v>
      </c>
      <c r="AA58" s="257">
        <v>0.0</v>
      </c>
      <c r="AB58" s="258"/>
      <c r="AC58" s="255">
        <v>0.0</v>
      </c>
      <c r="AD58" s="253">
        <v>0.0</v>
      </c>
      <c r="AE58" s="259">
        <v>44.0</v>
      </c>
    </row>
    <row r="59" ht="18.0" customHeight="1">
      <c r="A59" s="251"/>
      <c r="B59" s="252">
        <v>0.0</v>
      </c>
      <c r="C59" s="253">
        <v>0.0</v>
      </c>
      <c r="D59" s="254">
        <v>0.0</v>
      </c>
      <c r="E59" s="253">
        <v>0.0</v>
      </c>
      <c r="F59" s="255">
        <v>0.0</v>
      </c>
      <c r="G59" s="253">
        <v>0.0</v>
      </c>
      <c r="H59" s="255">
        <v>0.0</v>
      </c>
      <c r="I59" s="256">
        <v>0.0</v>
      </c>
      <c r="J59" s="260"/>
      <c r="K59" s="255">
        <v>0.0</v>
      </c>
      <c r="L59" s="253">
        <v>0.0</v>
      </c>
      <c r="M59" s="251"/>
      <c r="N59" s="255">
        <v>0.0</v>
      </c>
      <c r="O59" s="257">
        <v>0.0</v>
      </c>
      <c r="P59" s="258"/>
      <c r="Q59" s="255">
        <v>0.0</v>
      </c>
      <c r="R59" s="253">
        <v>0.0</v>
      </c>
      <c r="S59" s="258"/>
      <c r="T59" s="255">
        <v>0.0</v>
      </c>
      <c r="U59" s="257">
        <v>0.0</v>
      </c>
      <c r="V59" s="258"/>
      <c r="W59" s="255">
        <v>0.0</v>
      </c>
      <c r="X59" s="253">
        <v>0.0</v>
      </c>
      <c r="Y59" s="258"/>
      <c r="Z59" s="255">
        <v>0.0</v>
      </c>
      <c r="AA59" s="257">
        <v>0.0</v>
      </c>
      <c r="AB59" s="258"/>
      <c r="AC59" s="255">
        <v>0.0</v>
      </c>
      <c r="AD59" s="253">
        <v>0.0</v>
      </c>
      <c r="AE59" s="259">
        <v>45.0</v>
      </c>
    </row>
    <row r="60" ht="18.0" customHeight="1">
      <c r="A60" s="251"/>
      <c r="B60" s="252">
        <v>0.0</v>
      </c>
      <c r="C60" s="253">
        <v>0.0</v>
      </c>
      <c r="D60" s="254">
        <v>0.0</v>
      </c>
      <c r="E60" s="253">
        <v>0.0</v>
      </c>
      <c r="F60" s="255">
        <v>0.0</v>
      </c>
      <c r="G60" s="253">
        <v>0.0</v>
      </c>
      <c r="H60" s="255">
        <v>0.0</v>
      </c>
      <c r="I60" s="256">
        <v>0.0</v>
      </c>
      <c r="J60" s="260"/>
      <c r="K60" s="255">
        <v>0.0</v>
      </c>
      <c r="L60" s="253">
        <v>0.0</v>
      </c>
      <c r="M60" s="251"/>
      <c r="N60" s="255">
        <v>0.0</v>
      </c>
      <c r="O60" s="257">
        <v>0.0</v>
      </c>
      <c r="P60" s="258"/>
      <c r="Q60" s="255">
        <v>0.0</v>
      </c>
      <c r="R60" s="253">
        <v>0.0</v>
      </c>
      <c r="S60" s="258"/>
      <c r="T60" s="255">
        <v>0.0</v>
      </c>
      <c r="U60" s="257">
        <v>0.0</v>
      </c>
      <c r="V60" s="258"/>
      <c r="W60" s="255">
        <v>0.0</v>
      </c>
      <c r="X60" s="253">
        <v>0.0</v>
      </c>
      <c r="Y60" s="258"/>
      <c r="Z60" s="255">
        <v>0.0</v>
      </c>
      <c r="AA60" s="257">
        <v>0.0</v>
      </c>
      <c r="AB60" s="258"/>
      <c r="AC60" s="255">
        <v>0.0</v>
      </c>
      <c r="AD60" s="253">
        <v>0.0</v>
      </c>
      <c r="AE60" s="259">
        <v>46.0</v>
      </c>
    </row>
    <row r="61" ht="18.0" customHeight="1">
      <c r="A61" s="251"/>
      <c r="B61" s="252">
        <v>0.0</v>
      </c>
      <c r="C61" s="253">
        <v>0.0</v>
      </c>
      <c r="D61" s="254">
        <v>0.0</v>
      </c>
      <c r="E61" s="253">
        <v>0.0</v>
      </c>
      <c r="F61" s="255">
        <v>0.0</v>
      </c>
      <c r="G61" s="253">
        <v>0.0</v>
      </c>
      <c r="H61" s="255">
        <v>0.0</v>
      </c>
      <c r="I61" s="256">
        <v>0.0</v>
      </c>
      <c r="J61" s="260"/>
      <c r="K61" s="255">
        <v>0.0</v>
      </c>
      <c r="L61" s="253">
        <v>0.0</v>
      </c>
      <c r="M61" s="251"/>
      <c r="N61" s="255">
        <v>0.0</v>
      </c>
      <c r="O61" s="257">
        <v>0.0</v>
      </c>
      <c r="P61" s="258"/>
      <c r="Q61" s="255">
        <v>0.0</v>
      </c>
      <c r="R61" s="253">
        <v>0.0</v>
      </c>
      <c r="S61" s="258"/>
      <c r="T61" s="255">
        <v>0.0</v>
      </c>
      <c r="U61" s="257">
        <v>0.0</v>
      </c>
      <c r="V61" s="258"/>
      <c r="W61" s="255">
        <v>0.0</v>
      </c>
      <c r="X61" s="253">
        <v>0.0</v>
      </c>
      <c r="Y61" s="258"/>
      <c r="Z61" s="255">
        <v>0.0</v>
      </c>
      <c r="AA61" s="257">
        <v>0.0</v>
      </c>
      <c r="AB61" s="258"/>
      <c r="AC61" s="255">
        <v>0.0</v>
      </c>
      <c r="AD61" s="253">
        <v>0.0</v>
      </c>
      <c r="AE61" s="259">
        <v>47.0</v>
      </c>
    </row>
    <row r="62" ht="18.0" customHeight="1">
      <c r="A62" s="251"/>
      <c r="B62" s="252">
        <v>0.0</v>
      </c>
      <c r="C62" s="253">
        <v>0.0</v>
      </c>
      <c r="D62" s="254">
        <v>0.0</v>
      </c>
      <c r="E62" s="253">
        <v>0.0</v>
      </c>
      <c r="F62" s="255">
        <v>0.0</v>
      </c>
      <c r="G62" s="253">
        <v>0.0</v>
      </c>
      <c r="H62" s="255">
        <v>0.0</v>
      </c>
      <c r="I62" s="256">
        <v>0.0</v>
      </c>
      <c r="J62" s="260"/>
      <c r="K62" s="255">
        <v>0.0</v>
      </c>
      <c r="L62" s="253">
        <v>0.0</v>
      </c>
      <c r="M62" s="251"/>
      <c r="N62" s="255">
        <v>0.0</v>
      </c>
      <c r="O62" s="257">
        <v>0.0</v>
      </c>
      <c r="P62" s="258"/>
      <c r="Q62" s="255">
        <v>0.0</v>
      </c>
      <c r="R62" s="253">
        <v>0.0</v>
      </c>
      <c r="S62" s="258"/>
      <c r="T62" s="255">
        <v>0.0</v>
      </c>
      <c r="U62" s="257">
        <v>0.0</v>
      </c>
      <c r="V62" s="258"/>
      <c r="W62" s="255">
        <v>0.0</v>
      </c>
      <c r="X62" s="253">
        <v>0.0</v>
      </c>
      <c r="Y62" s="258"/>
      <c r="Z62" s="255">
        <v>0.0</v>
      </c>
      <c r="AA62" s="257">
        <v>0.0</v>
      </c>
      <c r="AB62" s="258"/>
      <c r="AC62" s="255">
        <v>0.0</v>
      </c>
      <c r="AD62" s="253">
        <v>0.0</v>
      </c>
      <c r="AE62" s="259">
        <v>48.0</v>
      </c>
    </row>
    <row r="63" ht="18.0" customHeight="1">
      <c r="A63" s="251"/>
      <c r="B63" s="252">
        <v>0.0</v>
      </c>
      <c r="C63" s="253">
        <v>0.0</v>
      </c>
      <c r="D63" s="254">
        <v>0.0</v>
      </c>
      <c r="E63" s="253">
        <v>0.0</v>
      </c>
      <c r="F63" s="255">
        <v>0.0</v>
      </c>
      <c r="G63" s="253">
        <v>0.0</v>
      </c>
      <c r="H63" s="255">
        <v>0.0</v>
      </c>
      <c r="I63" s="256">
        <v>0.0</v>
      </c>
      <c r="J63" s="260"/>
      <c r="K63" s="255">
        <v>0.0</v>
      </c>
      <c r="L63" s="253">
        <v>0.0</v>
      </c>
      <c r="M63" s="251"/>
      <c r="N63" s="255">
        <v>0.0</v>
      </c>
      <c r="O63" s="257">
        <v>0.0</v>
      </c>
      <c r="P63" s="258"/>
      <c r="Q63" s="255">
        <v>0.0</v>
      </c>
      <c r="R63" s="253">
        <v>0.0</v>
      </c>
      <c r="S63" s="258"/>
      <c r="T63" s="255">
        <v>0.0</v>
      </c>
      <c r="U63" s="257">
        <v>0.0</v>
      </c>
      <c r="V63" s="258"/>
      <c r="W63" s="255">
        <v>0.0</v>
      </c>
      <c r="X63" s="253">
        <v>0.0</v>
      </c>
      <c r="Y63" s="258"/>
      <c r="Z63" s="255">
        <v>0.0</v>
      </c>
      <c r="AA63" s="257">
        <v>0.0</v>
      </c>
      <c r="AB63" s="258"/>
      <c r="AC63" s="255">
        <v>0.0</v>
      </c>
      <c r="AD63" s="253">
        <v>0.0</v>
      </c>
      <c r="AE63" s="259">
        <v>49.0</v>
      </c>
    </row>
    <row r="64" ht="18.0" customHeight="1">
      <c r="A64" s="251"/>
      <c r="B64" s="252">
        <v>0.0</v>
      </c>
      <c r="C64" s="253">
        <v>0.0</v>
      </c>
      <c r="D64" s="254">
        <v>0.0</v>
      </c>
      <c r="E64" s="253">
        <v>0.0</v>
      </c>
      <c r="F64" s="255">
        <v>0.0</v>
      </c>
      <c r="G64" s="253">
        <v>0.0</v>
      </c>
      <c r="H64" s="255">
        <v>0.0</v>
      </c>
      <c r="I64" s="256">
        <v>0.0</v>
      </c>
      <c r="J64" s="260"/>
      <c r="K64" s="255">
        <v>0.0</v>
      </c>
      <c r="L64" s="253">
        <v>0.0</v>
      </c>
      <c r="M64" s="251"/>
      <c r="N64" s="255">
        <v>0.0</v>
      </c>
      <c r="O64" s="257">
        <v>0.0</v>
      </c>
      <c r="P64" s="258"/>
      <c r="Q64" s="255">
        <v>0.0</v>
      </c>
      <c r="R64" s="253">
        <v>0.0</v>
      </c>
      <c r="S64" s="258"/>
      <c r="T64" s="255">
        <v>0.0</v>
      </c>
      <c r="U64" s="257">
        <v>0.0</v>
      </c>
      <c r="V64" s="258"/>
      <c r="W64" s="255">
        <v>0.0</v>
      </c>
      <c r="X64" s="253">
        <v>0.0</v>
      </c>
      <c r="Y64" s="258"/>
      <c r="Z64" s="255">
        <v>0.0</v>
      </c>
      <c r="AA64" s="257">
        <v>0.0</v>
      </c>
      <c r="AB64" s="258"/>
      <c r="AC64" s="255">
        <v>0.0</v>
      </c>
      <c r="AD64" s="253">
        <v>0.0</v>
      </c>
      <c r="AE64" s="259">
        <v>50.0</v>
      </c>
    </row>
    <row r="65" ht="18.0" customHeight="1">
      <c r="A65" s="251"/>
      <c r="B65" s="252">
        <v>0.0</v>
      </c>
      <c r="C65" s="253">
        <v>0.0</v>
      </c>
      <c r="D65" s="254">
        <v>0.0</v>
      </c>
      <c r="E65" s="253">
        <v>0.0</v>
      </c>
      <c r="F65" s="255">
        <v>0.0</v>
      </c>
      <c r="G65" s="253">
        <v>0.0</v>
      </c>
      <c r="H65" s="255">
        <v>0.0</v>
      </c>
      <c r="I65" s="256">
        <v>0.0</v>
      </c>
      <c r="J65" s="260"/>
      <c r="K65" s="255">
        <v>0.0</v>
      </c>
      <c r="L65" s="253">
        <v>0.0</v>
      </c>
      <c r="M65" s="251"/>
      <c r="N65" s="255">
        <v>0.0</v>
      </c>
      <c r="O65" s="257">
        <v>0.0</v>
      </c>
      <c r="P65" s="258"/>
      <c r="Q65" s="255">
        <v>0.0</v>
      </c>
      <c r="R65" s="253">
        <v>0.0</v>
      </c>
      <c r="S65" s="258"/>
      <c r="T65" s="255">
        <v>0.0</v>
      </c>
      <c r="U65" s="257">
        <v>0.0</v>
      </c>
      <c r="V65" s="258"/>
      <c r="W65" s="255">
        <v>0.0</v>
      </c>
      <c r="X65" s="253">
        <v>0.0</v>
      </c>
      <c r="Y65" s="258"/>
      <c r="Z65" s="255">
        <v>0.0</v>
      </c>
      <c r="AA65" s="257">
        <v>0.0</v>
      </c>
      <c r="AB65" s="258"/>
      <c r="AC65" s="255">
        <v>0.0</v>
      </c>
      <c r="AD65" s="253">
        <v>0.0</v>
      </c>
      <c r="AE65" s="259">
        <v>51.0</v>
      </c>
    </row>
    <row r="66" ht="18.0" customHeight="1">
      <c r="A66" s="251"/>
      <c r="B66" s="252">
        <v>0.0</v>
      </c>
      <c r="C66" s="253">
        <v>0.0</v>
      </c>
      <c r="D66" s="254">
        <v>0.0</v>
      </c>
      <c r="E66" s="253">
        <v>0.0</v>
      </c>
      <c r="F66" s="255">
        <v>0.0</v>
      </c>
      <c r="G66" s="253">
        <v>0.0</v>
      </c>
      <c r="H66" s="255">
        <v>0.0</v>
      </c>
      <c r="I66" s="256">
        <v>0.0</v>
      </c>
      <c r="J66" s="260"/>
      <c r="K66" s="255">
        <v>0.0</v>
      </c>
      <c r="L66" s="253">
        <v>0.0</v>
      </c>
      <c r="M66" s="251"/>
      <c r="N66" s="255">
        <v>0.0</v>
      </c>
      <c r="O66" s="257">
        <v>0.0</v>
      </c>
      <c r="P66" s="258"/>
      <c r="Q66" s="255">
        <v>0.0</v>
      </c>
      <c r="R66" s="253">
        <v>0.0</v>
      </c>
      <c r="S66" s="258"/>
      <c r="T66" s="255">
        <v>0.0</v>
      </c>
      <c r="U66" s="257">
        <v>0.0</v>
      </c>
      <c r="V66" s="258"/>
      <c r="W66" s="255">
        <v>0.0</v>
      </c>
      <c r="X66" s="253">
        <v>0.0</v>
      </c>
      <c r="Y66" s="258"/>
      <c r="Z66" s="255">
        <v>0.0</v>
      </c>
      <c r="AA66" s="257">
        <v>0.0</v>
      </c>
      <c r="AB66" s="258"/>
      <c r="AC66" s="255">
        <v>0.0</v>
      </c>
      <c r="AD66" s="253">
        <v>0.0</v>
      </c>
      <c r="AE66" s="259">
        <v>52.0</v>
      </c>
    </row>
    <row r="67" ht="18.0" customHeight="1">
      <c r="A67" s="251"/>
      <c r="B67" s="252">
        <v>0.0</v>
      </c>
      <c r="C67" s="253">
        <v>0.0</v>
      </c>
      <c r="D67" s="254">
        <v>0.0</v>
      </c>
      <c r="E67" s="253">
        <v>0.0</v>
      </c>
      <c r="F67" s="255">
        <v>0.0</v>
      </c>
      <c r="G67" s="253">
        <v>0.0</v>
      </c>
      <c r="H67" s="255">
        <v>0.0</v>
      </c>
      <c r="I67" s="256">
        <v>0.0</v>
      </c>
      <c r="J67" s="260"/>
      <c r="K67" s="255">
        <v>0.0</v>
      </c>
      <c r="L67" s="253">
        <v>0.0</v>
      </c>
      <c r="M67" s="251"/>
      <c r="N67" s="255">
        <v>0.0</v>
      </c>
      <c r="O67" s="257">
        <v>0.0</v>
      </c>
      <c r="P67" s="258"/>
      <c r="Q67" s="255">
        <v>0.0</v>
      </c>
      <c r="R67" s="253">
        <v>0.0</v>
      </c>
      <c r="S67" s="258"/>
      <c r="T67" s="255">
        <v>0.0</v>
      </c>
      <c r="U67" s="257">
        <v>0.0</v>
      </c>
      <c r="V67" s="258"/>
      <c r="W67" s="255">
        <v>0.0</v>
      </c>
      <c r="X67" s="253">
        <v>0.0</v>
      </c>
      <c r="Y67" s="258"/>
      <c r="Z67" s="255">
        <v>0.0</v>
      </c>
      <c r="AA67" s="257">
        <v>0.0</v>
      </c>
      <c r="AB67" s="258"/>
      <c r="AC67" s="255">
        <v>0.0</v>
      </c>
      <c r="AD67" s="253">
        <v>0.0</v>
      </c>
      <c r="AE67" s="259">
        <v>53.0</v>
      </c>
    </row>
    <row r="68" ht="18.0" customHeight="1">
      <c r="A68" s="251"/>
      <c r="B68" s="252">
        <v>0.0</v>
      </c>
      <c r="C68" s="253">
        <v>0.0</v>
      </c>
      <c r="D68" s="254">
        <v>0.0</v>
      </c>
      <c r="E68" s="253">
        <v>0.0</v>
      </c>
      <c r="F68" s="255">
        <v>0.0</v>
      </c>
      <c r="G68" s="253">
        <v>0.0</v>
      </c>
      <c r="H68" s="255">
        <v>0.0</v>
      </c>
      <c r="I68" s="256">
        <v>0.0</v>
      </c>
      <c r="J68" s="260"/>
      <c r="K68" s="255">
        <v>0.0</v>
      </c>
      <c r="L68" s="253">
        <v>0.0</v>
      </c>
      <c r="M68" s="251"/>
      <c r="N68" s="255">
        <v>0.0</v>
      </c>
      <c r="O68" s="257">
        <v>0.0</v>
      </c>
      <c r="P68" s="258"/>
      <c r="Q68" s="255">
        <v>0.0</v>
      </c>
      <c r="R68" s="253">
        <v>0.0</v>
      </c>
      <c r="S68" s="258"/>
      <c r="T68" s="255">
        <v>0.0</v>
      </c>
      <c r="U68" s="257">
        <v>0.0</v>
      </c>
      <c r="V68" s="258"/>
      <c r="W68" s="255">
        <v>0.0</v>
      </c>
      <c r="X68" s="253">
        <v>0.0</v>
      </c>
      <c r="Y68" s="258"/>
      <c r="Z68" s="255">
        <v>0.0</v>
      </c>
      <c r="AA68" s="257">
        <v>0.0</v>
      </c>
      <c r="AB68" s="258"/>
      <c r="AC68" s="255">
        <v>0.0</v>
      </c>
      <c r="AD68" s="253">
        <v>0.0</v>
      </c>
      <c r="AE68" s="259">
        <v>54.0</v>
      </c>
    </row>
    <row r="69" ht="18.0" customHeight="1">
      <c r="A69" s="251"/>
      <c r="B69" s="252">
        <v>0.0</v>
      </c>
      <c r="C69" s="253">
        <v>0.0</v>
      </c>
      <c r="D69" s="254">
        <v>0.0</v>
      </c>
      <c r="E69" s="253">
        <v>0.0</v>
      </c>
      <c r="F69" s="255">
        <v>0.0</v>
      </c>
      <c r="G69" s="253">
        <v>0.0</v>
      </c>
      <c r="H69" s="255">
        <v>0.0</v>
      </c>
      <c r="I69" s="256">
        <v>0.0</v>
      </c>
      <c r="J69" s="260"/>
      <c r="K69" s="255">
        <v>0.0</v>
      </c>
      <c r="L69" s="253">
        <v>0.0</v>
      </c>
      <c r="M69" s="251"/>
      <c r="N69" s="255">
        <v>0.0</v>
      </c>
      <c r="O69" s="257">
        <v>0.0</v>
      </c>
      <c r="P69" s="258"/>
      <c r="Q69" s="255">
        <v>0.0</v>
      </c>
      <c r="R69" s="253">
        <v>0.0</v>
      </c>
      <c r="S69" s="258"/>
      <c r="T69" s="255">
        <v>0.0</v>
      </c>
      <c r="U69" s="257">
        <v>0.0</v>
      </c>
      <c r="V69" s="258"/>
      <c r="W69" s="255">
        <v>0.0</v>
      </c>
      <c r="X69" s="253">
        <v>0.0</v>
      </c>
      <c r="Y69" s="258"/>
      <c r="Z69" s="255">
        <v>0.0</v>
      </c>
      <c r="AA69" s="257">
        <v>0.0</v>
      </c>
      <c r="AB69" s="258"/>
      <c r="AC69" s="255">
        <v>0.0</v>
      </c>
      <c r="AD69" s="253">
        <v>0.0</v>
      </c>
      <c r="AE69" s="259">
        <v>55.0</v>
      </c>
    </row>
    <row r="70" ht="18.0" customHeight="1">
      <c r="A70" s="251"/>
      <c r="B70" s="252">
        <v>0.0</v>
      </c>
      <c r="C70" s="253">
        <v>0.0</v>
      </c>
      <c r="D70" s="254">
        <v>0.0</v>
      </c>
      <c r="E70" s="253">
        <v>0.0</v>
      </c>
      <c r="F70" s="255">
        <v>0.0</v>
      </c>
      <c r="G70" s="253">
        <v>0.0</v>
      </c>
      <c r="H70" s="255">
        <v>0.0</v>
      </c>
      <c r="I70" s="256">
        <v>0.0</v>
      </c>
      <c r="J70" s="260"/>
      <c r="K70" s="255">
        <v>0.0</v>
      </c>
      <c r="L70" s="253">
        <v>0.0</v>
      </c>
      <c r="M70" s="251"/>
      <c r="N70" s="255">
        <v>0.0</v>
      </c>
      <c r="O70" s="257">
        <v>0.0</v>
      </c>
      <c r="P70" s="258"/>
      <c r="Q70" s="255">
        <v>0.0</v>
      </c>
      <c r="R70" s="253">
        <v>0.0</v>
      </c>
      <c r="S70" s="258"/>
      <c r="T70" s="255">
        <v>0.0</v>
      </c>
      <c r="U70" s="257">
        <v>0.0</v>
      </c>
      <c r="V70" s="258"/>
      <c r="W70" s="255">
        <v>0.0</v>
      </c>
      <c r="X70" s="253">
        <v>0.0</v>
      </c>
      <c r="Y70" s="258"/>
      <c r="Z70" s="255">
        <v>0.0</v>
      </c>
      <c r="AA70" s="257">
        <v>0.0</v>
      </c>
      <c r="AB70" s="258"/>
      <c r="AC70" s="255">
        <v>0.0</v>
      </c>
      <c r="AD70" s="253">
        <v>0.0</v>
      </c>
      <c r="AE70" s="259">
        <v>56.0</v>
      </c>
    </row>
    <row r="71" ht="18.0" customHeight="1">
      <c r="A71" s="251"/>
      <c r="B71" s="252">
        <v>0.0</v>
      </c>
      <c r="C71" s="253">
        <v>0.0</v>
      </c>
      <c r="D71" s="254">
        <v>0.0</v>
      </c>
      <c r="E71" s="253">
        <v>0.0</v>
      </c>
      <c r="F71" s="255">
        <v>0.0</v>
      </c>
      <c r="G71" s="253">
        <v>0.0</v>
      </c>
      <c r="H71" s="255">
        <v>0.0</v>
      </c>
      <c r="I71" s="256">
        <v>0.0</v>
      </c>
      <c r="J71" s="260"/>
      <c r="K71" s="255">
        <v>0.0</v>
      </c>
      <c r="L71" s="253">
        <v>0.0</v>
      </c>
      <c r="M71" s="251"/>
      <c r="N71" s="255">
        <v>0.0</v>
      </c>
      <c r="O71" s="257">
        <v>0.0</v>
      </c>
      <c r="P71" s="258"/>
      <c r="Q71" s="255">
        <v>0.0</v>
      </c>
      <c r="R71" s="253">
        <v>0.0</v>
      </c>
      <c r="S71" s="258"/>
      <c r="T71" s="255">
        <v>0.0</v>
      </c>
      <c r="U71" s="257">
        <v>0.0</v>
      </c>
      <c r="V71" s="258"/>
      <c r="W71" s="255">
        <v>0.0</v>
      </c>
      <c r="X71" s="253">
        <v>0.0</v>
      </c>
      <c r="Y71" s="258"/>
      <c r="Z71" s="255">
        <v>0.0</v>
      </c>
      <c r="AA71" s="257">
        <v>0.0</v>
      </c>
      <c r="AB71" s="258"/>
      <c r="AC71" s="255">
        <v>0.0</v>
      </c>
      <c r="AD71" s="253">
        <v>0.0</v>
      </c>
      <c r="AE71" s="259">
        <v>57.0</v>
      </c>
    </row>
    <row r="72" ht="18.0" customHeight="1">
      <c r="A72" s="251"/>
      <c r="B72" s="252">
        <v>0.0</v>
      </c>
      <c r="C72" s="253">
        <v>0.0</v>
      </c>
      <c r="D72" s="254">
        <v>0.0</v>
      </c>
      <c r="E72" s="253">
        <v>0.0</v>
      </c>
      <c r="F72" s="255">
        <v>0.0</v>
      </c>
      <c r="G72" s="253">
        <v>0.0</v>
      </c>
      <c r="H72" s="255">
        <v>0.0</v>
      </c>
      <c r="I72" s="256">
        <v>0.0</v>
      </c>
      <c r="J72" s="260"/>
      <c r="K72" s="255">
        <v>0.0</v>
      </c>
      <c r="L72" s="253">
        <v>0.0</v>
      </c>
      <c r="M72" s="251"/>
      <c r="N72" s="255">
        <v>0.0</v>
      </c>
      <c r="O72" s="257">
        <v>0.0</v>
      </c>
      <c r="P72" s="258"/>
      <c r="Q72" s="255">
        <v>0.0</v>
      </c>
      <c r="R72" s="253">
        <v>0.0</v>
      </c>
      <c r="S72" s="258"/>
      <c r="T72" s="255">
        <v>0.0</v>
      </c>
      <c r="U72" s="257">
        <v>0.0</v>
      </c>
      <c r="V72" s="258"/>
      <c r="W72" s="255">
        <v>0.0</v>
      </c>
      <c r="X72" s="253">
        <v>0.0</v>
      </c>
      <c r="Y72" s="258"/>
      <c r="Z72" s="255">
        <v>0.0</v>
      </c>
      <c r="AA72" s="257">
        <v>0.0</v>
      </c>
      <c r="AB72" s="258"/>
      <c r="AC72" s="255">
        <v>0.0</v>
      </c>
      <c r="AD72" s="253">
        <v>0.0</v>
      </c>
      <c r="AE72" s="259">
        <v>58.0</v>
      </c>
    </row>
    <row r="73" ht="18.0" customHeight="1">
      <c r="A73" s="251"/>
      <c r="B73" s="252">
        <v>0.0</v>
      </c>
      <c r="C73" s="253">
        <v>0.0</v>
      </c>
      <c r="D73" s="254">
        <v>0.0</v>
      </c>
      <c r="E73" s="253">
        <v>0.0</v>
      </c>
      <c r="F73" s="255">
        <v>0.0</v>
      </c>
      <c r="G73" s="253">
        <v>0.0</v>
      </c>
      <c r="H73" s="255">
        <v>0.0</v>
      </c>
      <c r="I73" s="256">
        <v>0.0</v>
      </c>
      <c r="J73" s="260"/>
      <c r="K73" s="255">
        <v>0.0</v>
      </c>
      <c r="L73" s="253">
        <v>0.0</v>
      </c>
      <c r="M73" s="251"/>
      <c r="N73" s="255">
        <v>0.0</v>
      </c>
      <c r="O73" s="257">
        <v>0.0</v>
      </c>
      <c r="P73" s="258"/>
      <c r="Q73" s="255">
        <v>0.0</v>
      </c>
      <c r="R73" s="253">
        <v>0.0</v>
      </c>
      <c r="S73" s="258"/>
      <c r="T73" s="255">
        <v>0.0</v>
      </c>
      <c r="U73" s="257">
        <v>0.0</v>
      </c>
      <c r="V73" s="258"/>
      <c r="W73" s="255">
        <v>0.0</v>
      </c>
      <c r="X73" s="253">
        <v>0.0</v>
      </c>
      <c r="Y73" s="258"/>
      <c r="Z73" s="255">
        <v>0.0</v>
      </c>
      <c r="AA73" s="257">
        <v>0.0</v>
      </c>
      <c r="AB73" s="258"/>
      <c r="AC73" s="255">
        <v>0.0</v>
      </c>
      <c r="AD73" s="253">
        <v>0.0</v>
      </c>
      <c r="AE73" s="259">
        <v>59.0</v>
      </c>
    </row>
    <row r="74" ht="18.0" customHeight="1">
      <c r="A74" s="251"/>
      <c r="B74" s="252">
        <v>0.0</v>
      </c>
      <c r="C74" s="253">
        <v>0.0</v>
      </c>
      <c r="D74" s="254">
        <v>0.0</v>
      </c>
      <c r="E74" s="253">
        <v>0.0</v>
      </c>
      <c r="F74" s="255">
        <v>0.0</v>
      </c>
      <c r="G74" s="253">
        <v>0.0</v>
      </c>
      <c r="H74" s="255">
        <v>0.0</v>
      </c>
      <c r="I74" s="256">
        <v>0.0</v>
      </c>
      <c r="J74" s="260"/>
      <c r="K74" s="255">
        <v>0.0</v>
      </c>
      <c r="L74" s="253">
        <v>0.0</v>
      </c>
      <c r="M74" s="251"/>
      <c r="N74" s="255">
        <v>0.0</v>
      </c>
      <c r="O74" s="257">
        <v>0.0</v>
      </c>
      <c r="P74" s="258"/>
      <c r="Q74" s="255">
        <v>0.0</v>
      </c>
      <c r="R74" s="253">
        <v>0.0</v>
      </c>
      <c r="S74" s="258"/>
      <c r="T74" s="255">
        <v>0.0</v>
      </c>
      <c r="U74" s="257">
        <v>0.0</v>
      </c>
      <c r="V74" s="258"/>
      <c r="W74" s="255">
        <v>0.0</v>
      </c>
      <c r="X74" s="253">
        <v>0.0</v>
      </c>
      <c r="Y74" s="258"/>
      <c r="Z74" s="255">
        <v>0.0</v>
      </c>
      <c r="AA74" s="257">
        <v>0.0</v>
      </c>
      <c r="AB74" s="258"/>
      <c r="AC74" s="255">
        <v>0.0</v>
      </c>
      <c r="AD74" s="253">
        <v>0.0</v>
      </c>
      <c r="AE74" s="259">
        <v>60.0</v>
      </c>
    </row>
    <row r="75" ht="18.0" customHeight="1">
      <c r="A75" s="251"/>
      <c r="B75" s="252">
        <v>0.0</v>
      </c>
      <c r="C75" s="253">
        <v>0.0</v>
      </c>
      <c r="D75" s="254">
        <v>0.0</v>
      </c>
      <c r="E75" s="253">
        <v>0.0</v>
      </c>
      <c r="F75" s="255">
        <v>0.0</v>
      </c>
      <c r="G75" s="253">
        <v>0.0</v>
      </c>
      <c r="H75" s="255">
        <v>0.0</v>
      </c>
      <c r="I75" s="256">
        <v>0.0</v>
      </c>
      <c r="J75" s="260"/>
      <c r="K75" s="255">
        <v>0.0</v>
      </c>
      <c r="L75" s="253">
        <v>0.0</v>
      </c>
      <c r="M75" s="251"/>
      <c r="N75" s="255">
        <v>0.0</v>
      </c>
      <c r="O75" s="257">
        <v>0.0</v>
      </c>
      <c r="P75" s="258"/>
      <c r="Q75" s="255">
        <v>0.0</v>
      </c>
      <c r="R75" s="253">
        <v>0.0</v>
      </c>
      <c r="S75" s="258"/>
      <c r="T75" s="255">
        <v>0.0</v>
      </c>
      <c r="U75" s="257">
        <v>0.0</v>
      </c>
      <c r="V75" s="258"/>
      <c r="W75" s="255">
        <v>0.0</v>
      </c>
      <c r="X75" s="253">
        <v>0.0</v>
      </c>
      <c r="Y75" s="258"/>
      <c r="Z75" s="255">
        <v>0.0</v>
      </c>
      <c r="AA75" s="257">
        <v>0.0</v>
      </c>
      <c r="AB75" s="258"/>
      <c r="AC75" s="255">
        <v>0.0</v>
      </c>
      <c r="AD75" s="253">
        <v>0.0</v>
      </c>
      <c r="AE75" s="259">
        <v>61.0</v>
      </c>
    </row>
    <row r="76" ht="18.0" customHeight="1">
      <c r="A76" s="251"/>
      <c r="B76" s="252">
        <v>0.0</v>
      </c>
      <c r="C76" s="253">
        <v>0.0</v>
      </c>
      <c r="D76" s="254">
        <v>0.0</v>
      </c>
      <c r="E76" s="253">
        <v>0.0</v>
      </c>
      <c r="F76" s="255">
        <v>0.0</v>
      </c>
      <c r="G76" s="253">
        <v>0.0</v>
      </c>
      <c r="H76" s="255">
        <v>0.0</v>
      </c>
      <c r="I76" s="256">
        <v>0.0</v>
      </c>
      <c r="J76" s="260"/>
      <c r="K76" s="255">
        <v>0.0</v>
      </c>
      <c r="L76" s="253">
        <v>0.0</v>
      </c>
      <c r="M76" s="251"/>
      <c r="N76" s="255">
        <v>0.0</v>
      </c>
      <c r="O76" s="257">
        <v>0.0</v>
      </c>
      <c r="P76" s="258"/>
      <c r="Q76" s="255">
        <v>0.0</v>
      </c>
      <c r="R76" s="253">
        <v>0.0</v>
      </c>
      <c r="S76" s="258"/>
      <c r="T76" s="255">
        <v>0.0</v>
      </c>
      <c r="U76" s="257">
        <v>0.0</v>
      </c>
      <c r="V76" s="258"/>
      <c r="W76" s="255">
        <v>0.0</v>
      </c>
      <c r="X76" s="253">
        <v>0.0</v>
      </c>
      <c r="Y76" s="258"/>
      <c r="Z76" s="255">
        <v>0.0</v>
      </c>
      <c r="AA76" s="257">
        <v>0.0</v>
      </c>
      <c r="AB76" s="258"/>
      <c r="AC76" s="255">
        <v>0.0</v>
      </c>
      <c r="AD76" s="253">
        <v>0.0</v>
      </c>
      <c r="AE76" s="259">
        <v>62.0</v>
      </c>
    </row>
    <row r="77" ht="18.0" customHeight="1">
      <c r="A77" s="251"/>
      <c r="B77" s="252">
        <v>0.0</v>
      </c>
      <c r="C77" s="253">
        <v>0.0</v>
      </c>
      <c r="D77" s="254">
        <v>0.0</v>
      </c>
      <c r="E77" s="253">
        <v>0.0</v>
      </c>
      <c r="F77" s="255">
        <v>0.0</v>
      </c>
      <c r="G77" s="253">
        <v>0.0</v>
      </c>
      <c r="H77" s="255">
        <v>0.0</v>
      </c>
      <c r="I77" s="256">
        <v>0.0</v>
      </c>
      <c r="J77" s="260"/>
      <c r="K77" s="255">
        <v>0.0</v>
      </c>
      <c r="L77" s="253">
        <v>0.0</v>
      </c>
      <c r="M77" s="251"/>
      <c r="N77" s="255">
        <v>0.0</v>
      </c>
      <c r="O77" s="257">
        <v>0.0</v>
      </c>
      <c r="P77" s="258"/>
      <c r="Q77" s="255">
        <v>0.0</v>
      </c>
      <c r="R77" s="253">
        <v>0.0</v>
      </c>
      <c r="S77" s="258"/>
      <c r="T77" s="255">
        <v>0.0</v>
      </c>
      <c r="U77" s="257">
        <v>0.0</v>
      </c>
      <c r="V77" s="258"/>
      <c r="W77" s="255">
        <v>0.0</v>
      </c>
      <c r="X77" s="253">
        <v>0.0</v>
      </c>
      <c r="Y77" s="258"/>
      <c r="Z77" s="255">
        <v>0.0</v>
      </c>
      <c r="AA77" s="257">
        <v>0.0</v>
      </c>
      <c r="AB77" s="258"/>
      <c r="AC77" s="255">
        <v>0.0</v>
      </c>
      <c r="AD77" s="253">
        <v>0.0</v>
      </c>
      <c r="AE77" s="259">
        <v>63.0</v>
      </c>
    </row>
    <row r="78" ht="18.0" customHeight="1">
      <c r="A78" s="251"/>
      <c r="B78" s="252">
        <v>0.0</v>
      </c>
      <c r="C78" s="253">
        <v>0.0</v>
      </c>
      <c r="D78" s="254">
        <v>0.0</v>
      </c>
      <c r="E78" s="253">
        <v>0.0</v>
      </c>
      <c r="F78" s="255">
        <v>0.0</v>
      </c>
      <c r="G78" s="253">
        <v>0.0</v>
      </c>
      <c r="H78" s="255">
        <v>0.0</v>
      </c>
      <c r="I78" s="256">
        <v>0.0</v>
      </c>
      <c r="J78" s="260"/>
      <c r="K78" s="255">
        <v>0.0</v>
      </c>
      <c r="L78" s="253">
        <v>0.0</v>
      </c>
      <c r="M78" s="251"/>
      <c r="N78" s="255">
        <v>0.0</v>
      </c>
      <c r="O78" s="257">
        <v>0.0</v>
      </c>
      <c r="P78" s="258"/>
      <c r="Q78" s="255">
        <v>0.0</v>
      </c>
      <c r="R78" s="253">
        <v>0.0</v>
      </c>
      <c r="S78" s="258"/>
      <c r="T78" s="255">
        <v>0.0</v>
      </c>
      <c r="U78" s="257">
        <v>0.0</v>
      </c>
      <c r="V78" s="258"/>
      <c r="W78" s="255">
        <v>0.0</v>
      </c>
      <c r="X78" s="253">
        <v>0.0</v>
      </c>
      <c r="Y78" s="258"/>
      <c r="Z78" s="255">
        <v>0.0</v>
      </c>
      <c r="AA78" s="257">
        <v>0.0</v>
      </c>
      <c r="AB78" s="258"/>
      <c r="AC78" s="255">
        <v>0.0</v>
      </c>
      <c r="AD78" s="253">
        <v>0.0</v>
      </c>
      <c r="AE78" s="259">
        <v>64.0</v>
      </c>
    </row>
    <row r="79" ht="18.0" customHeight="1">
      <c r="A79" s="251"/>
      <c r="B79" s="252">
        <v>0.0</v>
      </c>
      <c r="C79" s="253">
        <v>0.0</v>
      </c>
      <c r="D79" s="254">
        <v>0.0</v>
      </c>
      <c r="E79" s="253">
        <v>0.0</v>
      </c>
      <c r="F79" s="255">
        <v>0.0</v>
      </c>
      <c r="G79" s="253">
        <v>0.0</v>
      </c>
      <c r="H79" s="255">
        <v>0.0</v>
      </c>
      <c r="I79" s="256">
        <v>0.0</v>
      </c>
      <c r="J79" s="260"/>
      <c r="K79" s="255">
        <v>0.0</v>
      </c>
      <c r="L79" s="253">
        <v>0.0</v>
      </c>
      <c r="M79" s="251"/>
      <c r="N79" s="255">
        <v>0.0</v>
      </c>
      <c r="O79" s="257">
        <v>0.0</v>
      </c>
      <c r="P79" s="258"/>
      <c r="Q79" s="255">
        <v>0.0</v>
      </c>
      <c r="R79" s="253">
        <v>0.0</v>
      </c>
      <c r="S79" s="258"/>
      <c r="T79" s="255">
        <v>0.0</v>
      </c>
      <c r="U79" s="257">
        <v>0.0</v>
      </c>
      <c r="V79" s="258"/>
      <c r="W79" s="255">
        <v>0.0</v>
      </c>
      <c r="X79" s="253">
        <v>0.0</v>
      </c>
      <c r="Y79" s="258"/>
      <c r="Z79" s="255">
        <v>0.0</v>
      </c>
      <c r="AA79" s="257">
        <v>0.0</v>
      </c>
      <c r="AB79" s="258"/>
      <c r="AC79" s="255">
        <v>0.0</v>
      </c>
      <c r="AD79" s="253">
        <v>0.0</v>
      </c>
      <c r="AE79" s="259">
        <v>65.0</v>
      </c>
    </row>
    <row r="80" ht="18.0" customHeight="1">
      <c r="A80" s="251"/>
      <c r="B80" s="252">
        <v>0.0</v>
      </c>
      <c r="C80" s="253">
        <v>0.0</v>
      </c>
      <c r="D80" s="254">
        <v>0.0</v>
      </c>
      <c r="E80" s="253">
        <v>0.0</v>
      </c>
      <c r="F80" s="255">
        <v>0.0</v>
      </c>
      <c r="G80" s="253">
        <v>0.0</v>
      </c>
      <c r="H80" s="255">
        <v>0.0</v>
      </c>
      <c r="I80" s="256">
        <v>0.0</v>
      </c>
      <c r="J80" s="260"/>
      <c r="K80" s="255">
        <v>0.0</v>
      </c>
      <c r="L80" s="253">
        <v>0.0</v>
      </c>
      <c r="M80" s="251"/>
      <c r="N80" s="255">
        <v>0.0</v>
      </c>
      <c r="O80" s="257">
        <v>0.0</v>
      </c>
      <c r="P80" s="258"/>
      <c r="Q80" s="255">
        <v>0.0</v>
      </c>
      <c r="R80" s="253">
        <v>0.0</v>
      </c>
      <c r="S80" s="258"/>
      <c r="T80" s="255">
        <v>0.0</v>
      </c>
      <c r="U80" s="257">
        <v>0.0</v>
      </c>
      <c r="V80" s="258"/>
      <c r="W80" s="255">
        <v>0.0</v>
      </c>
      <c r="X80" s="253">
        <v>0.0</v>
      </c>
      <c r="Y80" s="258"/>
      <c r="Z80" s="255">
        <v>0.0</v>
      </c>
      <c r="AA80" s="257">
        <v>0.0</v>
      </c>
      <c r="AB80" s="258"/>
      <c r="AC80" s="255">
        <v>0.0</v>
      </c>
      <c r="AD80" s="253">
        <v>0.0</v>
      </c>
      <c r="AE80" s="259">
        <v>66.0</v>
      </c>
    </row>
    <row r="81" ht="18.0" customHeight="1">
      <c r="A81" s="251"/>
      <c r="B81" s="252">
        <v>0.0</v>
      </c>
      <c r="C81" s="253">
        <v>0.0</v>
      </c>
      <c r="D81" s="254">
        <v>0.0</v>
      </c>
      <c r="E81" s="253">
        <v>0.0</v>
      </c>
      <c r="F81" s="255">
        <v>0.0</v>
      </c>
      <c r="G81" s="253">
        <v>0.0</v>
      </c>
      <c r="H81" s="255">
        <v>0.0</v>
      </c>
      <c r="I81" s="256">
        <v>0.0</v>
      </c>
      <c r="J81" s="260"/>
      <c r="K81" s="255">
        <v>0.0</v>
      </c>
      <c r="L81" s="253">
        <v>0.0</v>
      </c>
      <c r="M81" s="251"/>
      <c r="N81" s="255">
        <v>0.0</v>
      </c>
      <c r="O81" s="257">
        <v>0.0</v>
      </c>
      <c r="P81" s="258"/>
      <c r="Q81" s="255">
        <v>0.0</v>
      </c>
      <c r="R81" s="253">
        <v>0.0</v>
      </c>
      <c r="S81" s="258"/>
      <c r="T81" s="255">
        <v>0.0</v>
      </c>
      <c r="U81" s="257">
        <v>0.0</v>
      </c>
      <c r="V81" s="258"/>
      <c r="W81" s="255">
        <v>0.0</v>
      </c>
      <c r="X81" s="253">
        <v>0.0</v>
      </c>
      <c r="Y81" s="258"/>
      <c r="Z81" s="255">
        <v>0.0</v>
      </c>
      <c r="AA81" s="257">
        <v>0.0</v>
      </c>
      <c r="AB81" s="258"/>
      <c r="AC81" s="255">
        <v>0.0</v>
      </c>
      <c r="AD81" s="253">
        <v>0.0</v>
      </c>
      <c r="AE81" s="259">
        <v>67.0</v>
      </c>
    </row>
    <row r="82" ht="18.0" customHeight="1">
      <c r="A82" s="251"/>
      <c r="B82" s="252">
        <v>0.0</v>
      </c>
      <c r="C82" s="253">
        <v>0.0</v>
      </c>
      <c r="D82" s="254">
        <v>0.0</v>
      </c>
      <c r="E82" s="253">
        <v>0.0</v>
      </c>
      <c r="F82" s="255">
        <v>0.0</v>
      </c>
      <c r="G82" s="253">
        <v>0.0</v>
      </c>
      <c r="H82" s="255">
        <v>0.0</v>
      </c>
      <c r="I82" s="256">
        <v>0.0</v>
      </c>
      <c r="J82" s="260"/>
      <c r="K82" s="255">
        <v>0.0</v>
      </c>
      <c r="L82" s="253">
        <v>0.0</v>
      </c>
      <c r="M82" s="251"/>
      <c r="N82" s="255">
        <v>0.0</v>
      </c>
      <c r="O82" s="257">
        <v>0.0</v>
      </c>
      <c r="P82" s="258"/>
      <c r="Q82" s="255">
        <v>0.0</v>
      </c>
      <c r="R82" s="253">
        <v>0.0</v>
      </c>
      <c r="S82" s="258"/>
      <c r="T82" s="255">
        <v>0.0</v>
      </c>
      <c r="U82" s="257">
        <v>0.0</v>
      </c>
      <c r="V82" s="258"/>
      <c r="W82" s="255">
        <v>0.0</v>
      </c>
      <c r="X82" s="253">
        <v>0.0</v>
      </c>
      <c r="Y82" s="258"/>
      <c r="Z82" s="255">
        <v>0.0</v>
      </c>
      <c r="AA82" s="257">
        <v>0.0</v>
      </c>
      <c r="AB82" s="258"/>
      <c r="AC82" s="255">
        <v>0.0</v>
      </c>
      <c r="AD82" s="253">
        <v>0.0</v>
      </c>
      <c r="AE82" s="259">
        <v>68.0</v>
      </c>
    </row>
    <row r="83" ht="18.0" customHeight="1">
      <c r="A83" s="251"/>
      <c r="B83" s="252">
        <v>0.0</v>
      </c>
      <c r="C83" s="253">
        <v>0.0</v>
      </c>
      <c r="D83" s="254">
        <v>0.0</v>
      </c>
      <c r="E83" s="253">
        <v>0.0</v>
      </c>
      <c r="F83" s="255">
        <v>0.0</v>
      </c>
      <c r="G83" s="253">
        <v>0.0</v>
      </c>
      <c r="H83" s="255">
        <v>0.0</v>
      </c>
      <c r="I83" s="256">
        <v>0.0</v>
      </c>
      <c r="J83" s="260"/>
      <c r="K83" s="255">
        <v>0.0</v>
      </c>
      <c r="L83" s="253">
        <v>0.0</v>
      </c>
      <c r="M83" s="251"/>
      <c r="N83" s="255">
        <v>0.0</v>
      </c>
      <c r="O83" s="257">
        <v>0.0</v>
      </c>
      <c r="P83" s="258"/>
      <c r="Q83" s="255">
        <v>0.0</v>
      </c>
      <c r="R83" s="253">
        <v>0.0</v>
      </c>
      <c r="S83" s="258"/>
      <c r="T83" s="255">
        <v>0.0</v>
      </c>
      <c r="U83" s="257">
        <v>0.0</v>
      </c>
      <c r="V83" s="258"/>
      <c r="W83" s="255">
        <v>0.0</v>
      </c>
      <c r="X83" s="253">
        <v>0.0</v>
      </c>
      <c r="Y83" s="258"/>
      <c r="Z83" s="255">
        <v>0.0</v>
      </c>
      <c r="AA83" s="257">
        <v>0.0</v>
      </c>
      <c r="AB83" s="258"/>
      <c r="AC83" s="255">
        <v>0.0</v>
      </c>
      <c r="AD83" s="253">
        <v>0.0</v>
      </c>
      <c r="AE83" s="259">
        <v>69.0</v>
      </c>
    </row>
    <row r="84" ht="18.0" customHeight="1">
      <c r="A84" s="251"/>
      <c r="B84" s="252">
        <v>0.0</v>
      </c>
      <c r="C84" s="253">
        <v>0.0</v>
      </c>
      <c r="D84" s="254">
        <v>0.0</v>
      </c>
      <c r="E84" s="253">
        <v>0.0</v>
      </c>
      <c r="F84" s="255">
        <v>0.0</v>
      </c>
      <c r="G84" s="253">
        <v>0.0</v>
      </c>
      <c r="H84" s="255">
        <v>0.0</v>
      </c>
      <c r="I84" s="256">
        <v>0.0</v>
      </c>
      <c r="J84" s="260"/>
      <c r="K84" s="255">
        <v>0.0</v>
      </c>
      <c r="L84" s="253">
        <v>0.0</v>
      </c>
      <c r="M84" s="251"/>
      <c r="N84" s="255">
        <v>0.0</v>
      </c>
      <c r="O84" s="257">
        <v>0.0</v>
      </c>
      <c r="P84" s="258"/>
      <c r="Q84" s="255">
        <v>0.0</v>
      </c>
      <c r="R84" s="253">
        <v>0.0</v>
      </c>
      <c r="S84" s="258"/>
      <c r="T84" s="255">
        <v>0.0</v>
      </c>
      <c r="U84" s="257">
        <v>0.0</v>
      </c>
      <c r="V84" s="258"/>
      <c r="W84" s="255">
        <v>0.0</v>
      </c>
      <c r="X84" s="253">
        <v>0.0</v>
      </c>
      <c r="Y84" s="258"/>
      <c r="Z84" s="255">
        <v>0.0</v>
      </c>
      <c r="AA84" s="257">
        <v>0.0</v>
      </c>
      <c r="AB84" s="258"/>
      <c r="AC84" s="255">
        <v>0.0</v>
      </c>
      <c r="AD84" s="253">
        <v>0.0</v>
      </c>
      <c r="AE84" s="259">
        <v>70.0</v>
      </c>
    </row>
    <row r="85" ht="18.0" customHeight="1">
      <c r="A85" s="251"/>
      <c r="B85" s="252">
        <v>0.0</v>
      </c>
      <c r="C85" s="253">
        <v>0.0</v>
      </c>
      <c r="D85" s="254">
        <v>0.0</v>
      </c>
      <c r="E85" s="253">
        <v>0.0</v>
      </c>
      <c r="F85" s="255">
        <v>0.0</v>
      </c>
      <c r="G85" s="253">
        <v>0.0</v>
      </c>
      <c r="H85" s="255">
        <v>0.0</v>
      </c>
      <c r="I85" s="256">
        <v>0.0</v>
      </c>
      <c r="J85" s="260"/>
      <c r="K85" s="255">
        <v>0.0</v>
      </c>
      <c r="L85" s="253">
        <v>0.0</v>
      </c>
      <c r="M85" s="251"/>
      <c r="N85" s="255">
        <v>0.0</v>
      </c>
      <c r="O85" s="257">
        <v>0.0</v>
      </c>
      <c r="P85" s="258"/>
      <c r="Q85" s="255">
        <v>0.0</v>
      </c>
      <c r="R85" s="253">
        <v>0.0</v>
      </c>
      <c r="S85" s="258"/>
      <c r="T85" s="255">
        <v>0.0</v>
      </c>
      <c r="U85" s="257">
        <v>0.0</v>
      </c>
      <c r="V85" s="258"/>
      <c r="W85" s="255">
        <v>0.0</v>
      </c>
      <c r="X85" s="253">
        <v>0.0</v>
      </c>
      <c r="Y85" s="258"/>
      <c r="Z85" s="255">
        <v>0.0</v>
      </c>
      <c r="AA85" s="257">
        <v>0.0</v>
      </c>
      <c r="AB85" s="258"/>
      <c r="AC85" s="255">
        <v>0.0</v>
      </c>
      <c r="AD85" s="253">
        <v>0.0</v>
      </c>
      <c r="AE85" s="259">
        <v>71.0</v>
      </c>
    </row>
    <row r="86" ht="18.0" customHeight="1">
      <c r="A86" s="251"/>
      <c r="B86" s="252">
        <v>0.0</v>
      </c>
      <c r="C86" s="253">
        <v>0.0</v>
      </c>
      <c r="D86" s="254">
        <v>0.0</v>
      </c>
      <c r="E86" s="253">
        <v>0.0</v>
      </c>
      <c r="F86" s="255">
        <v>0.0</v>
      </c>
      <c r="G86" s="253">
        <v>0.0</v>
      </c>
      <c r="H86" s="255">
        <v>0.0</v>
      </c>
      <c r="I86" s="256">
        <v>0.0</v>
      </c>
      <c r="J86" s="260"/>
      <c r="K86" s="255">
        <v>0.0</v>
      </c>
      <c r="L86" s="253">
        <v>0.0</v>
      </c>
      <c r="M86" s="251"/>
      <c r="N86" s="255">
        <v>0.0</v>
      </c>
      <c r="O86" s="257">
        <v>0.0</v>
      </c>
      <c r="P86" s="258"/>
      <c r="Q86" s="255">
        <v>0.0</v>
      </c>
      <c r="R86" s="253">
        <v>0.0</v>
      </c>
      <c r="S86" s="258"/>
      <c r="T86" s="255">
        <v>0.0</v>
      </c>
      <c r="U86" s="257">
        <v>0.0</v>
      </c>
      <c r="V86" s="258"/>
      <c r="W86" s="255">
        <v>0.0</v>
      </c>
      <c r="X86" s="253">
        <v>0.0</v>
      </c>
      <c r="Y86" s="258"/>
      <c r="Z86" s="255">
        <v>0.0</v>
      </c>
      <c r="AA86" s="257">
        <v>0.0</v>
      </c>
      <c r="AB86" s="258"/>
      <c r="AC86" s="255">
        <v>0.0</v>
      </c>
      <c r="AD86" s="253">
        <v>0.0</v>
      </c>
      <c r="AE86" s="259">
        <v>72.0</v>
      </c>
    </row>
    <row r="87" ht="18.0" customHeight="1">
      <c r="A87" s="251"/>
      <c r="B87" s="252">
        <v>0.0</v>
      </c>
      <c r="C87" s="253">
        <v>0.0</v>
      </c>
      <c r="D87" s="254">
        <v>0.0</v>
      </c>
      <c r="E87" s="253">
        <v>0.0</v>
      </c>
      <c r="F87" s="255">
        <v>0.0</v>
      </c>
      <c r="G87" s="253">
        <v>0.0</v>
      </c>
      <c r="H87" s="255">
        <v>0.0</v>
      </c>
      <c r="I87" s="256">
        <v>0.0</v>
      </c>
      <c r="J87" s="260"/>
      <c r="K87" s="255">
        <v>0.0</v>
      </c>
      <c r="L87" s="253">
        <v>0.0</v>
      </c>
      <c r="M87" s="251"/>
      <c r="N87" s="255">
        <v>0.0</v>
      </c>
      <c r="O87" s="257">
        <v>0.0</v>
      </c>
      <c r="P87" s="258"/>
      <c r="Q87" s="255">
        <v>0.0</v>
      </c>
      <c r="R87" s="253">
        <v>0.0</v>
      </c>
      <c r="S87" s="258"/>
      <c r="T87" s="255">
        <v>0.0</v>
      </c>
      <c r="U87" s="257">
        <v>0.0</v>
      </c>
      <c r="V87" s="258"/>
      <c r="W87" s="255">
        <v>0.0</v>
      </c>
      <c r="X87" s="253">
        <v>0.0</v>
      </c>
      <c r="Y87" s="258"/>
      <c r="Z87" s="255">
        <v>0.0</v>
      </c>
      <c r="AA87" s="257">
        <v>0.0</v>
      </c>
      <c r="AB87" s="258"/>
      <c r="AC87" s="255">
        <v>0.0</v>
      </c>
      <c r="AD87" s="253">
        <v>0.0</v>
      </c>
      <c r="AE87" s="259">
        <v>73.0</v>
      </c>
    </row>
    <row r="88" ht="18.0" customHeight="1">
      <c r="A88" s="251"/>
      <c r="B88" s="252">
        <v>0.0</v>
      </c>
      <c r="C88" s="253">
        <v>0.0</v>
      </c>
      <c r="D88" s="254">
        <v>0.0</v>
      </c>
      <c r="E88" s="253">
        <v>0.0</v>
      </c>
      <c r="F88" s="255">
        <v>0.0</v>
      </c>
      <c r="G88" s="253">
        <v>0.0</v>
      </c>
      <c r="H88" s="255">
        <v>0.0</v>
      </c>
      <c r="I88" s="256">
        <v>0.0</v>
      </c>
      <c r="J88" s="260"/>
      <c r="K88" s="255">
        <v>0.0</v>
      </c>
      <c r="L88" s="253">
        <v>0.0</v>
      </c>
      <c r="M88" s="251"/>
      <c r="N88" s="255">
        <v>0.0</v>
      </c>
      <c r="O88" s="257">
        <v>0.0</v>
      </c>
      <c r="P88" s="258"/>
      <c r="Q88" s="255">
        <v>0.0</v>
      </c>
      <c r="R88" s="253">
        <v>0.0</v>
      </c>
      <c r="S88" s="258"/>
      <c r="T88" s="255">
        <v>0.0</v>
      </c>
      <c r="U88" s="257">
        <v>0.0</v>
      </c>
      <c r="V88" s="258"/>
      <c r="W88" s="255">
        <v>0.0</v>
      </c>
      <c r="X88" s="253">
        <v>0.0</v>
      </c>
      <c r="Y88" s="258"/>
      <c r="Z88" s="255">
        <v>0.0</v>
      </c>
      <c r="AA88" s="257">
        <v>0.0</v>
      </c>
      <c r="AB88" s="258"/>
      <c r="AC88" s="255">
        <v>0.0</v>
      </c>
      <c r="AD88" s="253">
        <v>0.0</v>
      </c>
      <c r="AE88" s="259">
        <v>74.0</v>
      </c>
    </row>
    <row r="89" ht="18.0" customHeight="1">
      <c r="A89" s="251"/>
      <c r="B89" s="252">
        <v>0.0</v>
      </c>
      <c r="C89" s="253">
        <v>0.0</v>
      </c>
      <c r="D89" s="254">
        <v>0.0</v>
      </c>
      <c r="E89" s="253">
        <v>0.0</v>
      </c>
      <c r="F89" s="255">
        <v>0.0</v>
      </c>
      <c r="G89" s="253">
        <v>0.0</v>
      </c>
      <c r="H89" s="255">
        <v>0.0</v>
      </c>
      <c r="I89" s="256">
        <v>0.0</v>
      </c>
      <c r="J89" s="260"/>
      <c r="K89" s="255">
        <v>0.0</v>
      </c>
      <c r="L89" s="253">
        <v>0.0</v>
      </c>
      <c r="M89" s="251"/>
      <c r="N89" s="255">
        <v>0.0</v>
      </c>
      <c r="O89" s="257">
        <v>0.0</v>
      </c>
      <c r="P89" s="258"/>
      <c r="Q89" s="255">
        <v>0.0</v>
      </c>
      <c r="R89" s="253">
        <v>0.0</v>
      </c>
      <c r="S89" s="258"/>
      <c r="T89" s="255">
        <v>0.0</v>
      </c>
      <c r="U89" s="257">
        <v>0.0</v>
      </c>
      <c r="V89" s="258"/>
      <c r="W89" s="255">
        <v>0.0</v>
      </c>
      <c r="X89" s="253">
        <v>0.0</v>
      </c>
      <c r="Y89" s="258"/>
      <c r="Z89" s="255">
        <v>0.0</v>
      </c>
      <c r="AA89" s="257">
        <v>0.0</v>
      </c>
      <c r="AB89" s="258"/>
      <c r="AC89" s="255">
        <v>0.0</v>
      </c>
      <c r="AD89" s="253">
        <v>0.0</v>
      </c>
      <c r="AE89" s="259">
        <v>75.0</v>
      </c>
    </row>
    <row r="90" ht="18.0" customHeight="1">
      <c r="A90" s="251"/>
      <c r="B90" s="252">
        <v>0.0</v>
      </c>
      <c r="C90" s="253">
        <v>0.0</v>
      </c>
      <c r="D90" s="254">
        <v>0.0</v>
      </c>
      <c r="E90" s="253">
        <v>0.0</v>
      </c>
      <c r="F90" s="255">
        <v>0.0</v>
      </c>
      <c r="G90" s="253">
        <v>0.0</v>
      </c>
      <c r="H90" s="255">
        <v>0.0</v>
      </c>
      <c r="I90" s="256">
        <v>0.0</v>
      </c>
      <c r="J90" s="260"/>
      <c r="K90" s="255">
        <v>0.0</v>
      </c>
      <c r="L90" s="253">
        <v>0.0</v>
      </c>
      <c r="M90" s="251"/>
      <c r="N90" s="255">
        <v>0.0</v>
      </c>
      <c r="O90" s="257">
        <v>0.0</v>
      </c>
      <c r="P90" s="258"/>
      <c r="Q90" s="255">
        <v>0.0</v>
      </c>
      <c r="R90" s="253">
        <v>0.0</v>
      </c>
      <c r="S90" s="258"/>
      <c r="T90" s="255">
        <v>0.0</v>
      </c>
      <c r="U90" s="257">
        <v>0.0</v>
      </c>
      <c r="V90" s="258"/>
      <c r="W90" s="255">
        <v>0.0</v>
      </c>
      <c r="X90" s="253">
        <v>0.0</v>
      </c>
      <c r="Y90" s="258"/>
      <c r="Z90" s="255">
        <v>0.0</v>
      </c>
      <c r="AA90" s="257">
        <v>0.0</v>
      </c>
      <c r="AB90" s="258"/>
      <c r="AC90" s="255">
        <v>0.0</v>
      </c>
      <c r="AD90" s="253">
        <v>0.0</v>
      </c>
      <c r="AE90" s="259">
        <v>76.0</v>
      </c>
    </row>
    <row r="91" ht="18.0" customHeight="1">
      <c r="A91" s="251"/>
      <c r="B91" s="252">
        <v>0.0</v>
      </c>
      <c r="C91" s="253">
        <v>0.0</v>
      </c>
      <c r="D91" s="254">
        <v>0.0</v>
      </c>
      <c r="E91" s="253">
        <v>0.0</v>
      </c>
      <c r="F91" s="255">
        <v>0.0</v>
      </c>
      <c r="G91" s="253">
        <v>0.0</v>
      </c>
      <c r="H91" s="255">
        <v>0.0</v>
      </c>
      <c r="I91" s="256">
        <v>0.0</v>
      </c>
      <c r="J91" s="260"/>
      <c r="K91" s="255">
        <v>0.0</v>
      </c>
      <c r="L91" s="253">
        <v>0.0</v>
      </c>
      <c r="M91" s="251"/>
      <c r="N91" s="255">
        <v>0.0</v>
      </c>
      <c r="O91" s="257">
        <v>0.0</v>
      </c>
      <c r="P91" s="258"/>
      <c r="Q91" s="255">
        <v>0.0</v>
      </c>
      <c r="R91" s="253">
        <v>0.0</v>
      </c>
      <c r="S91" s="258"/>
      <c r="T91" s="255">
        <v>0.0</v>
      </c>
      <c r="U91" s="257">
        <v>0.0</v>
      </c>
      <c r="V91" s="258"/>
      <c r="W91" s="255">
        <v>0.0</v>
      </c>
      <c r="X91" s="253">
        <v>0.0</v>
      </c>
      <c r="Y91" s="258"/>
      <c r="Z91" s="255">
        <v>0.0</v>
      </c>
      <c r="AA91" s="257">
        <v>0.0</v>
      </c>
      <c r="AB91" s="258"/>
      <c r="AC91" s="255">
        <v>0.0</v>
      </c>
      <c r="AD91" s="253">
        <v>0.0</v>
      </c>
      <c r="AE91" s="259">
        <v>77.0</v>
      </c>
    </row>
    <row r="92" ht="18.0" customHeight="1">
      <c r="A92" s="251"/>
      <c r="B92" s="252">
        <v>0.0</v>
      </c>
      <c r="C92" s="253">
        <v>0.0</v>
      </c>
      <c r="D92" s="254">
        <v>0.0</v>
      </c>
      <c r="E92" s="253">
        <v>0.0</v>
      </c>
      <c r="F92" s="255">
        <v>0.0</v>
      </c>
      <c r="G92" s="253">
        <v>0.0</v>
      </c>
      <c r="H92" s="255">
        <v>0.0</v>
      </c>
      <c r="I92" s="256">
        <v>0.0</v>
      </c>
      <c r="J92" s="260"/>
      <c r="K92" s="255">
        <v>0.0</v>
      </c>
      <c r="L92" s="253">
        <v>0.0</v>
      </c>
      <c r="M92" s="251"/>
      <c r="N92" s="255">
        <v>0.0</v>
      </c>
      <c r="O92" s="257">
        <v>0.0</v>
      </c>
      <c r="P92" s="258"/>
      <c r="Q92" s="255">
        <v>0.0</v>
      </c>
      <c r="R92" s="253">
        <v>0.0</v>
      </c>
      <c r="S92" s="258"/>
      <c r="T92" s="255">
        <v>0.0</v>
      </c>
      <c r="U92" s="257">
        <v>0.0</v>
      </c>
      <c r="V92" s="258"/>
      <c r="W92" s="255">
        <v>0.0</v>
      </c>
      <c r="X92" s="253">
        <v>0.0</v>
      </c>
      <c r="Y92" s="258"/>
      <c r="Z92" s="255">
        <v>0.0</v>
      </c>
      <c r="AA92" s="257">
        <v>0.0</v>
      </c>
      <c r="AB92" s="258"/>
      <c r="AC92" s="255">
        <v>0.0</v>
      </c>
      <c r="AD92" s="253">
        <v>0.0</v>
      </c>
      <c r="AE92" s="259">
        <v>78.0</v>
      </c>
    </row>
    <row r="93" ht="18.0" customHeight="1">
      <c r="A93" s="251"/>
      <c r="B93" s="252">
        <v>0.0</v>
      </c>
      <c r="C93" s="253">
        <v>0.0</v>
      </c>
      <c r="D93" s="254">
        <v>0.0</v>
      </c>
      <c r="E93" s="253">
        <v>0.0</v>
      </c>
      <c r="F93" s="255">
        <v>0.0</v>
      </c>
      <c r="G93" s="253">
        <v>0.0</v>
      </c>
      <c r="H93" s="255">
        <v>0.0</v>
      </c>
      <c r="I93" s="256">
        <v>0.0</v>
      </c>
      <c r="J93" s="260"/>
      <c r="K93" s="255">
        <v>0.0</v>
      </c>
      <c r="L93" s="253">
        <v>0.0</v>
      </c>
      <c r="M93" s="251"/>
      <c r="N93" s="255">
        <v>0.0</v>
      </c>
      <c r="O93" s="257">
        <v>0.0</v>
      </c>
      <c r="P93" s="258"/>
      <c r="Q93" s="255">
        <v>0.0</v>
      </c>
      <c r="R93" s="253">
        <v>0.0</v>
      </c>
      <c r="S93" s="258"/>
      <c r="T93" s="255">
        <v>0.0</v>
      </c>
      <c r="U93" s="257">
        <v>0.0</v>
      </c>
      <c r="V93" s="258"/>
      <c r="W93" s="255">
        <v>0.0</v>
      </c>
      <c r="X93" s="253">
        <v>0.0</v>
      </c>
      <c r="Y93" s="258"/>
      <c r="Z93" s="255">
        <v>0.0</v>
      </c>
      <c r="AA93" s="257">
        <v>0.0</v>
      </c>
      <c r="AB93" s="258"/>
      <c r="AC93" s="255">
        <v>0.0</v>
      </c>
      <c r="AD93" s="253">
        <v>0.0</v>
      </c>
      <c r="AE93" s="259">
        <v>79.0</v>
      </c>
    </row>
    <row r="94" ht="18.0" customHeight="1">
      <c r="A94" s="251"/>
      <c r="B94" s="252">
        <v>0.0</v>
      </c>
      <c r="C94" s="253">
        <v>0.0</v>
      </c>
      <c r="D94" s="254">
        <v>0.0</v>
      </c>
      <c r="E94" s="253">
        <v>0.0</v>
      </c>
      <c r="F94" s="255">
        <v>0.0</v>
      </c>
      <c r="G94" s="253">
        <v>0.0</v>
      </c>
      <c r="H94" s="255">
        <v>0.0</v>
      </c>
      <c r="I94" s="256">
        <v>0.0</v>
      </c>
      <c r="J94" s="260"/>
      <c r="K94" s="255">
        <v>0.0</v>
      </c>
      <c r="L94" s="253">
        <v>0.0</v>
      </c>
      <c r="M94" s="251"/>
      <c r="N94" s="255">
        <v>0.0</v>
      </c>
      <c r="O94" s="257">
        <v>0.0</v>
      </c>
      <c r="P94" s="258"/>
      <c r="Q94" s="255">
        <v>0.0</v>
      </c>
      <c r="R94" s="253">
        <v>0.0</v>
      </c>
      <c r="S94" s="258"/>
      <c r="T94" s="255">
        <v>0.0</v>
      </c>
      <c r="U94" s="257">
        <v>0.0</v>
      </c>
      <c r="V94" s="258"/>
      <c r="W94" s="255">
        <v>0.0</v>
      </c>
      <c r="X94" s="253">
        <v>0.0</v>
      </c>
      <c r="Y94" s="258"/>
      <c r="Z94" s="255">
        <v>0.0</v>
      </c>
      <c r="AA94" s="257">
        <v>0.0</v>
      </c>
      <c r="AB94" s="258"/>
      <c r="AC94" s="255">
        <v>0.0</v>
      </c>
      <c r="AD94" s="253">
        <v>0.0</v>
      </c>
      <c r="AE94" s="259">
        <v>80.0</v>
      </c>
    </row>
    <row r="95" ht="18.0" customHeight="1">
      <c r="A95" s="251"/>
      <c r="B95" s="252">
        <v>0.0</v>
      </c>
      <c r="C95" s="253">
        <v>0.0</v>
      </c>
      <c r="D95" s="254">
        <v>0.0</v>
      </c>
      <c r="E95" s="253">
        <v>0.0</v>
      </c>
      <c r="F95" s="255">
        <v>0.0</v>
      </c>
      <c r="G95" s="253">
        <v>0.0</v>
      </c>
      <c r="H95" s="255">
        <v>0.0</v>
      </c>
      <c r="I95" s="256">
        <v>0.0</v>
      </c>
      <c r="J95" s="260"/>
      <c r="K95" s="255">
        <v>0.0</v>
      </c>
      <c r="L95" s="253">
        <v>0.0</v>
      </c>
      <c r="M95" s="251"/>
      <c r="N95" s="255">
        <v>0.0</v>
      </c>
      <c r="O95" s="257">
        <v>0.0</v>
      </c>
      <c r="P95" s="258"/>
      <c r="Q95" s="255">
        <v>0.0</v>
      </c>
      <c r="R95" s="253">
        <v>0.0</v>
      </c>
      <c r="S95" s="258"/>
      <c r="T95" s="255">
        <v>0.0</v>
      </c>
      <c r="U95" s="257">
        <v>0.0</v>
      </c>
      <c r="V95" s="258"/>
      <c r="W95" s="255">
        <v>0.0</v>
      </c>
      <c r="X95" s="253">
        <v>0.0</v>
      </c>
      <c r="Y95" s="258"/>
      <c r="Z95" s="255">
        <v>0.0</v>
      </c>
      <c r="AA95" s="257">
        <v>0.0</v>
      </c>
      <c r="AB95" s="258"/>
      <c r="AC95" s="255">
        <v>0.0</v>
      </c>
      <c r="AD95" s="253">
        <v>0.0</v>
      </c>
      <c r="AE95" s="259">
        <v>81.0</v>
      </c>
    </row>
    <row r="96" ht="18.0" customHeight="1">
      <c r="A96" s="251"/>
      <c r="B96" s="252">
        <v>0.0</v>
      </c>
      <c r="C96" s="253">
        <v>0.0</v>
      </c>
      <c r="D96" s="254">
        <v>0.0</v>
      </c>
      <c r="E96" s="253">
        <v>0.0</v>
      </c>
      <c r="F96" s="255">
        <v>0.0</v>
      </c>
      <c r="G96" s="253">
        <v>0.0</v>
      </c>
      <c r="H96" s="255">
        <v>0.0</v>
      </c>
      <c r="I96" s="256">
        <v>0.0</v>
      </c>
      <c r="J96" s="260"/>
      <c r="K96" s="255">
        <v>0.0</v>
      </c>
      <c r="L96" s="253">
        <v>0.0</v>
      </c>
      <c r="M96" s="251"/>
      <c r="N96" s="255">
        <v>0.0</v>
      </c>
      <c r="O96" s="257">
        <v>0.0</v>
      </c>
      <c r="P96" s="258"/>
      <c r="Q96" s="255">
        <v>0.0</v>
      </c>
      <c r="R96" s="253">
        <v>0.0</v>
      </c>
      <c r="S96" s="258"/>
      <c r="T96" s="255">
        <v>0.0</v>
      </c>
      <c r="U96" s="257">
        <v>0.0</v>
      </c>
      <c r="V96" s="258"/>
      <c r="W96" s="255">
        <v>0.0</v>
      </c>
      <c r="X96" s="253">
        <v>0.0</v>
      </c>
      <c r="Y96" s="258"/>
      <c r="Z96" s="255">
        <v>0.0</v>
      </c>
      <c r="AA96" s="257">
        <v>0.0</v>
      </c>
      <c r="AB96" s="258"/>
      <c r="AC96" s="255">
        <v>0.0</v>
      </c>
      <c r="AD96" s="253">
        <v>0.0</v>
      </c>
      <c r="AE96" s="259">
        <v>82.0</v>
      </c>
    </row>
    <row r="97" ht="18.0" customHeight="1">
      <c r="A97" s="251"/>
      <c r="B97" s="252">
        <v>0.0</v>
      </c>
      <c r="C97" s="253">
        <v>0.0</v>
      </c>
      <c r="D97" s="254">
        <v>0.0</v>
      </c>
      <c r="E97" s="253">
        <v>0.0</v>
      </c>
      <c r="F97" s="255">
        <v>0.0</v>
      </c>
      <c r="G97" s="253">
        <v>0.0</v>
      </c>
      <c r="H97" s="255">
        <v>0.0</v>
      </c>
      <c r="I97" s="256">
        <v>0.0</v>
      </c>
      <c r="J97" s="260"/>
      <c r="K97" s="255">
        <v>0.0</v>
      </c>
      <c r="L97" s="253">
        <v>0.0</v>
      </c>
      <c r="M97" s="251"/>
      <c r="N97" s="255">
        <v>0.0</v>
      </c>
      <c r="O97" s="257">
        <v>0.0</v>
      </c>
      <c r="P97" s="258"/>
      <c r="Q97" s="255">
        <v>0.0</v>
      </c>
      <c r="R97" s="253">
        <v>0.0</v>
      </c>
      <c r="S97" s="258"/>
      <c r="T97" s="255">
        <v>0.0</v>
      </c>
      <c r="U97" s="257">
        <v>0.0</v>
      </c>
      <c r="V97" s="258"/>
      <c r="W97" s="255">
        <v>0.0</v>
      </c>
      <c r="X97" s="253">
        <v>0.0</v>
      </c>
      <c r="Y97" s="258"/>
      <c r="Z97" s="255">
        <v>0.0</v>
      </c>
      <c r="AA97" s="257">
        <v>0.0</v>
      </c>
      <c r="AB97" s="258"/>
      <c r="AC97" s="255">
        <v>0.0</v>
      </c>
      <c r="AD97" s="253">
        <v>0.0</v>
      </c>
      <c r="AE97" s="259">
        <v>83.0</v>
      </c>
    </row>
    <row r="98" ht="18.0" customHeight="1">
      <c r="A98" s="251"/>
      <c r="B98" s="252">
        <v>0.0</v>
      </c>
      <c r="C98" s="253">
        <v>0.0</v>
      </c>
      <c r="D98" s="254">
        <v>0.0</v>
      </c>
      <c r="E98" s="253">
        <v>0.0</v>
      </c>
      <c r="F98" s="255">
        <v>0.0</v>
      </c>
      <c r="G98" s="253">
        <v>0.0</v>
      </c>
      <c r="H98" s="255">
        <v>0.0</v>
      </c>
      <c r="I98" s="256">
        <v>0.0</v>
      </c>
      <c r="J98" s="260"/>
      <c r="K98" s="255">
        <v>0.0</v>
      </c>
      <c r="L98" s="253">
        <v>0.0</v>
      </c>
      <c r="M98" s="251"/>
      <c r="N98" s="255">
        <v>0.0</v>
      </c>
      <c r="O98" s="257">
        <v>0.0</v>
      </c>
      <c r="P98" s="258"/>
      <c r="Q98" s="255">
        <v>0.0</v>
      </c>
      <c r="R98" s="253">
        <v>0.0</v>
      </c>
      <c r="S98" s="258"/>
      <c r="T98" s="255">
        <v>0.0</v>
      </c>
      <c r="U98" s="257">
        <v>0.0</v>
      </c>
      <c r="V98" s="258"/>
      <c r="W98" s="255">
        <v>0.0</v>
      </c>
      <c r="X98" s="253">
        <v>0.0</v>
      </c>
      <c r="Y98" s="258"/>
      <c r="Z98" s="255">
        <v>0.0</v>
      </c>
      <c r="AA98" s="257">
        <v>0.0</v>
      </c>
      <c r="AB98" s="258"/>
      <c r="AC98" s="255">
        <v>0.0</v>
      </c>
      <c r="AD98" s="253">
        <v>0.0</v>
      </c>
      <c r="AE98" s="259">
        <v>84.0</v>
      </c>
    </row>
    <row r="99" ht="18.0" customHeight="1">
      <c r="A99" s="251"/>
      <c r="B99" s="252">
        <v>0.0</v>
      </c>
      <c r="C99" s="253">
        <v>0.0</v>
      </c>
      <c r="D99" s="254">
        <v>0.0</v>
      </c>
      <c r="E99" s="253">
        <v>0.0</v>
      </c>
      <c r="F99" s="255">
        <v>0.0</v>
      </c>
      <c r="G99" s="253">
        <v>0.0</v>
      </c>
      <c r="H99" s="255">
        <v>0.0</v>
      </c>
      <c r="I99" s="256">
        <v>0.0</v>
      </c>
      <c r="J99" s="260"/>
      <c r="K99" s="255">
        <v>0.0</v>
      </c>
      <c r="L99" s="253">
        <v>0.0</v>
      </c>
      <c r="M99" s="251"/>
      <c r="N99" s="255">
        <v>0.0</v>
      </c>
      <c r="O99" s="257">
        <v>0.0</v>
      </c>
      <c r="P99" s="258"/>
      <c r="Q99" s="255">
        <v>0.0</v>
      </c>
      <c r="R99" s="253">
        <v>0.0</v>
      </c>
      <c r="S99" s="258"/>
      <c r="T99" s="255">
        <v>0.0</v>
      </c>
      <c r="U99" s="257">
        <v>0.0</v>
      </c>
      <c r="V99" s="258"/>
      <c r="W99" s="255">
        <v>0.0</v>
      </c>
      <c r="X99" s="253">
        <v>0.0</v>
      </c>
      <c r="Y99" s="258"/>
      <c r="Z99" s="255">
        <v>0.0</v>
      </c>
      <c r="AA99" s="257">
        <v>0.0</v>
      </c>
      <c r="AB99" s="258"/>
      <c r="AC99" s="255">
        <v>0.0</v>
      </c>
      <c r="AD99" s="253">
        <v>0.0</v>
      </c>
      <c r="AE99" s="259">
        <v>85.0</v>
      </c>
    </row>
    <row r="100" ht="18.0" customHeight="1">
      <c r="A100" s="251"/>
      <c r="B100" s="252">
        <v>0.0</v>
      </c>
      <c r="C100" s="253">
        <v>0.0</v>
      </c>
      <c r="D100" s="254">
        <v>0.0</v>
      </c>
      <c r="E100" s="253">
        <v>0.0</v>
      </c>
      <c r="F100" s="255">
        <v>0.0</v>
      </c>
      <c r="G100" s="253">
        <v>0.0</v>
      </c>
      <c r="H100" s="255">
        <v>0.0</v>
      </c>
      <c r="I100" s="256">
        <v>0.0</v>
      </c>
      <c r="J100" s="260"/>
      <c r="K100" s="255">
        <v>0.0</v>
      </c>
      <c r="L100" s="253">
        <v>0.0</v>
      </c>
      <c r="M100" s="251"/>
      <c r="N100" s="255">
        <v>0.0</v>
      </c>
      <c r="O100" s="257">
        <v>0.0</v>
      </c>
      <c r="P100" s="258"/>
      <c r="Q100" s="255">
        <v>0.0</v>
      </c>
      <c r="R100" s="253">
        <v>0.0</v>
      </c>
      <c r="S100" s="258"/>
      <c r="T100" s="255">
        <v>0.0</v>
      </c>
      <c r="U100" s="257">
        <v>0.0</v>
      </c>
      <c r="V100" s="258"/>
      <c r="W100" s="255">
        <v>0.0</v>
      </c>
      <c r="X100" s="253">
        <v>0.0</v>
      </c>
      <c r="Y100" s="258"/>
      <c r="Z100" s="255">
        <v>0.0</v>
      </c>
      <c r="AA100" s="257">
        <v>0.0</v>
      </c>
      <c r="AB100" s="258"/>
      <c r="AC100" s="255">
        <v>0.0</v>
      </c>
      <c r="AD100" s="253">
        <v>0.0</v>
      </c>
      <c r="AE100" s="259">
        <v>86.0</v>
      </c>
    </row>
    <row r="101" ht="18.0" customHeight="1">
      <c r="A101" s="251"/>
      <c r="B101" s="252">
        <v>0.0</v>
      </c>
      <c r="C101" s="253">
        <v>0.0</v>
      </c>
      <c r="D101" s="254">
        <v>0.0</v>
      </c>
      <c r="E101" s="253">
        <v>0.0</v>
      </c>
      <c r="F101" s="255">
        <v>0.0</v>
      </c>
      <c r="G101" s="253">
        <v>0.0</v>
      </c>
      <c r="H101" s="255">
        <v>0.0</v>
      </c>
      <c r="I101" s="256">
        <v>0.0</v>
      </c>
      <c r="J101" s="260"/>
      <c r="K101" s="255">
        <v>0.0</v>
      </c>
      <c r="L101" s="253">
        <v>0.0</v>
      </c>
      <c r="M101" s="251"/>
      <c r="N101" s="255">
        <v>0.0</v>
      </c>
      <c r="O101" s="257">
        <v>0.0</v>
      </c>
      <c r="P101" s="258"/>
      <c r="Q101" s="255">
        <v>0.0</v>
      </c>
      <c r="R101" s="253">
        <v>0.0</v>
      </c>
      <c r="S101" s="258"/>
      <c r="T101" s="255">
        <v>0.0</v>
      </c>
      <c r="U101" s="257">
        <v>0.0</v>
      </c>
      <c r="V101" s="258"/>
      <c r="W101" s="255">
        <v>0.0</v>
      </c>
      <c r="X101" s="253">
        <v>0.0</v>
      </c>
      <c r="Y101" s="258"/>
      <c r="Z101" s="255">
        <v>0.0</v>
      </c>
      <c r="AA101" s="257">
        <v>0.0</v>
      </c>
      <c r="AB101" s="258"/>
      <c r="AC101" s="255">
        <v>0.0</v>
      </c>
      <c r="AD101" s="253">
        <v>0.0</v>
      </c>
      <c r="AE101" s="259">
        <v>87.0</v>
      </c>
    </row>
    <row r="102" ht="18.0" customHeight="1">
      <c r="A102" s="251"/>
      <c r="B102" s="252">
        <v>0.0</v>
      </c>
      <c r="C102" s="253">
        <v>0.0</v>
      </c>
      <c r="D102" s="254">
        <v>0.0</v>
      </c>
      <c r="E102" s="253">
        <v>0.0</v>
      </c>
      <c r="F102" s="255">
        <v>0.0</v>
      </c>
      <c r="G102" s="253">
        <v>0.0</v>
      </c>
      <c r="H102" s="255">
        <v>0.0</v>
      </c>
      <c r="I102" s="256">
        <v>0.0</v>
      </c>
      <c r="J102" s="260"/>
      <c r="K102" s="255">
        <v>0.0</v>
      </c>
      <c r="L102" s="253">
        <v>0.0</v>
      </c>
      <c r="M102" s="251"/>
      <c r="N102" s="255">
        <v>0.0</v>
      </c>
      <c r="O102" s="257">
        <v>0.0</v>
      </c>
      <c r="P102" s="258"/>
      <c r="Q102" s="255">
        <v>0.0</v>
      </c>
      <c r="R102" s="253">
        <v>0.0</v>
      </c>
      <c r="S102" s="258"/>
      <c r="T102" s="255">
        <v>0.0</v>
      </c>
      <c r="U102" s="257">
        <v>0.0</v>
      </c>
      <c r="V102" s="258"/>
      <c r="W102" s="255">
        <v>0.0</v>
      </c>
      <c r="X102" s="253">
        <v>0.0</v>
      </c>
      <c r="Y102" s="258"/>
      <c r="Z102" s="255">
        <v>0.0</v>
      </c>
      <c r="AA102" s="257">
        <v>0.0</v>
      </c>
      <c r="AB102" s="258"/>
      <c r="AC102" s="255">
        <v>0.0</v>
      </c>
      <c r="AD102" s="253">
        <v>0.0</v>
      </c>
      <c r="AE102" s="259">
        <v>88.0</v>
      </c>
    </row>
    <row r="103" ht="18.0" customHeight="1">
      <c r="A103" s="251"/>
      <c r="B103" s="252">
        <v>0.0</v>
      </c>
      <c r="C103" s="253">
        <v>0.0</v>
      </c>
      <c r="D103" s="254">
        <v>0.0</v>
      </c>
      <c r="E103" s="253">
        <v>0.0</v>
      </c>
      <c r="F103" s="255">
        <v>0.0</v>
      </c>
      <c r="G103" s="253">
        <v>0.0</v>
      </c>
      <c r="H103" s="255">
        <v>0.0</v>
      </c>
      <c r="I103" s="256">
        <v>0.0</v>
      </c>
      <c r="J103" s="260"/>
      <c r="K103" s="255">
        <v>0.0</v>
      </c>
      <c r="L103" s="253">
        <v>0.0</v>
      </c>
      <c r="M103" s="251"/>
      <c r="N103" s="255">
        <v>0.0</v>
      </c>
      <c r="O103" s="257">
        <v>0.0</v>
      </c>
      <c r="P103" s="258"/>
      <c r="Q103" s="255">
        <v>0.0</v>
      </c>
      <c r="R103" s="253">
        <v>0.0</v>
      </c>
      <c r="S103" s="258"/>
      <c r="T103" s="255">
        <v>0.0</v>
      </c>
      <c r="U103" s="257">
        <v>0.0</v>
      </c>
      <c r="V103" s="258"/>
      <c r="W103" s="255">
        <v>0.0</v>
      </c>
      <c r="X103" s="253">
        <v>0.0</v>
      </c>
      <c r="Y103" s="258"/>
      <c r="Z103" s="255">
        <v>0.0</v>
      </c>
      <c r="AA103" s="257">
        <v>0.0</v>
      </c>
      <c r="AB103" s="258"/>
      <c r="AC103" s="255">
        <v>0.0</v>
      </c>
      <c r="AD103" s="253">
        <v>0.0</v>
      </c>
      <c r="AE103" s="259">
        <v>89.0</v>
      </c>
    </row>
    <row r="104" ht="18.0" customHeight="1">
      <c r="A104" s="251"/>
      <c r="B104" s="252">
        <v>0.0</v>
      </c>
      <c r="C104" s="253">
        <v>0.0</v>
      </c>
      <c r="D104" s="254">
        <v>0.0</v>
      </c>
      <c r="E104" s="253">
        <v>0.0</v>
      </c>
      <c r="F104" s="255">
        <v>0.0</v>
      </c>
      <c r="G104" s="253">
        <v>0.0</v>
      </c>
      <c r="H104" s="255">
        <v>0.0</v>
      </c>
      <c r="I104" s="256">
        <v>0.0</v>
      </c>
      <c r="J104" s="260"/>
      <c r="K104" s="255">
        <v>0.0</v>
      </c>
      <c r="L104" s="253">
        <v>0.0</v>
      </c>
      <c r="M104" s="251"/>
      <c r="N104" s="255">
        <v>0.0</v>
      </c>
      <c r="O104" s="257">
        <v>0.0</v>
      </c>
      <c r="P104" s="258"/>
      <c r="Q104" s="255">
        <v>0.0</v>
      </c>
      <c r="R104" s="253">
        <v>0.0</v>
      </c>
      <c r="S104" s="258"/>
      <c r="T104" s="255">
        <v>0.0</v>
      </c>
      <c r="U104" s="257">
        <v>0.0</v>
      </c>
      <c r="V104" s="258"/>
      <c r="W104" s="255">
        <v>0.0</v>
      </c>
      <c r="X104" s="253">
        <v>0.0</v>
      </c>
      <c r="Y104" s="258"/>
      <c r="Z104" s="255">
        <v>0.0</v>
      </c>
      <c r="AA104" s="257">
        <v>0.0</v>
      </c>
      <c r="AB104" s="258"/>
      <c r="AC104" s="255">
        <v>0.0</v>
      </c>
      <c r="AD104" s="253">
        <v>0.0</v>
      </c>
      <c r="AE104" s="259">
        <v>90.0</v>
      </c>
    </row>
    <row r="105" ht="18.0" customHeight="1">
      <c r="A105" s="251"/>
      <c r="B105" s="252">
        <v>0.0</v>
      </c>
      <c r="C105" s="253">
        <v>0.0</v>
      </c>
      <c r="D105" s="254">
        <v>0.0</v>
      </c>
      <c r="E105" s="253">
        <v>0.0</v>
      </c>
      <c r="F105" s="255">
        <v>0.0</v>
      </c>
      <c r="G105" s="253">
        <v>0.0</v>
      </c>
      <c r="H105" s="255">
        <v>0.0</v>
      </c>
      <c r="I105" s="256">
        <v>0.0</v>
      </c>
      <c r="J105" s="260"/>
      <c r="K105" s="255">
        <v>0.0</v>
      </c>
      <c r="L105" s="253">
        <v>0.0</v>
      </c>
      <c r="M105" s="251"/>
      <c r="N105" s="255">
        <v>0.0</v>
      </c>
      <c r="O105" s="257">
        <v>0.0</v>
      </c>
      <c r="P105" s="258"/>
      <c r="Q105" s="255">
        <v>0.0</v>
      </c>
      <c r="R105" s="253">
        <v>0.0</v>
      </c>
      <c r="S105" s="258"/>
      <c r="T105" s="255">
        <v>0.0</v>
      </c>
      <c r="U105" s="257">
        <v>0.0</v>
      </c>
      <c r="V105" s="258"/>
      <c r="W105" s="255">
        <v>0.0</v>
      </c>
      <c r="X105" s="253">
        <v>0.0</v>
      </c>
      <c r="Y105" s="258"/>
      <c r="Z105" s="255">
        <v>0.0</v>
      </c>
      <c r="AA105" s="257">
        <v>0.0</v>
      </c>
      <c r="AB105" s="258"/>
      <c r="AC105" s="255">
        <v>0.0</v>
      </c>
      <c r="AD105" s="253">
        <v>0.0</v>
      </c>
      <c r="AE105" s="259">
        <v>91.0</v>
      </c>
    </row>
    <row r="106" ht="18.0" customHeight="1">
      <c r="A106" s="251"/>
      <c r="B106" s="252">
        <v>0.0</v>
      </c>
      <c r="C106" s="253">
        <v>0.0</v>
      </c>
      <c r="D106" s="254">
        <v>0.0</v>
      </c>
      <c r="E106" s="253">
        <v>0.0</v>
      </c>
      <c r="F106" s="255">
        <v>0.0</v>
      </c>
      <c r="G106" s="253">
        <v>0.0</v>
      </c>
      <c r="H106" s="255">
        <v>0.0</v>
      </c>
      <c r="I106" s="256">
        <v>0.0</v>
      </c>
      <c r="J106" s="260"/>
      <c r="K106" s="255">
        <v>0.0</v>
      </c>
      <c r="L106" s="253">
        <v>0.0</v>
      </c>
      <c r="M106" s="251"/>
      <c r="N106" s="255">
        <v>0.0</v>
      </c>
      <c r="O106" s="257">
        <v>0.0</v>
      </c>
      <c r="P106" s="258"/>
      <c r="Q106" s="255">
        <v>0.0</v>
      </c>
      <c r="R106" s="253">
        <v>0.0</v>
      </c>
      <c r="S106" s="258"/>
      <c r="T106" s="255">
        <v>0.0</v>
      </c>
      <c r="U106" s="257">
        <v>0.0</v>
      </c>
      <c r="V106" s="258"/>
      <c r="W106" s="255">
        <v>0.0</v>
      </c>
      <c r="X106" s="253">
        <v>0.0</v>
      </c>
      <c r="Y106" s="258"/>
      <c r="Z106" s="255">
        <v>0.0</v>
      </c>
      <c r="AA106" s="257">
        <v>0.0</v>
      </c>
      <c r="AB106" s="258"/>
      <c r="AC106" s="255">
        <v>0.0</v>
      </c>
      <c r="AD106" s="253">
        <v>0.0</v>
      </c>
      <c r="AE106" s="259">
        <v>92.0</v>
      </c>
    </row>
    <row r="107" ht="18.0" customHeight="1">
      <c r="A107" s="251"/>
      <c r="B107" s="252">
        <v>0.0</v>
      </c>
      <c r="C107" s="253">
        <v>0.0</v>
      </c>
      <c r="D107" s="254">
        <v>0.0</v>
      </c>
      <c r="E107" s="253">
        <v>0.0</v>
      </c>
      <c r="F107" s="255">
        <v>0.0</v>
      </c>
      <c r="G107" s="253">
        <v>0.0</v>
      </c>
      <c r="H107" s="255">
        <v>0.0</v>
      </c>
      <c r="I107" s="256">
        <v>0.0</v>
      </c>
      <c r="J107" s="260"/>
      <c r="K107" s="255">
        <v>0.0</v>
      </c>
      <c r="L107" s="253">
        <v>0.0</v>
      </c>
      <c r="M107" s="251"/>
      <c r="N107" s="255">
        <v>0.0</v>
      </c>
      <c r="O107" s="257">
        <v>0.0</v>
      </c>
      <c r="P107" s="258"/>
      <c r="Q107" s="255">
        <v>0.0</v>
      </c>
      <c r="R107" s="253">
        <v>0.0</v>
      </c>
      <c r="S107" s="258"/>
      <c r="T107" s="255">
        <v>0.0</v>
      </c>
      <c r="U107" s="257">
        <v>0.0</v>
      </c>
      <c r="V107" s="258"/>
      <c r="W107" s="255">
        <v>0.0</v>
      </c>
      <c r="X107" s="253">
        <v>0.0</v>
      </c>
      <c r="Y107" s="258"/>
      <c r="Z107" s="255">
        <v>0.0</v>
      </c>
      <c r="AA107" s="257">
        <v>0.0</v>
      </c>
      <c r="AB107" s="258"/>
      <c r="AC107" s="255">
        <v>0.0</v>
      </c>
      <c r="AD107" s="253">
        <v>0.0</v>
      </c>
      <c r="AE107" s="259">
        <v>93.0</v>
      </c>
    </row>
    <row r="108" ht="18.0" customHeight="1">
      <c r="A108" s="251"/>
      <c r="B108" s="252">
        <v>0.0</v>
      </c>
      <c r="C108" s="253">
        <v>0.0</v>
      </c>
      <c r="D108" s="254">
        <v>0.0</v>
      </c>
      <c r="E108" s="253">
        <v>0.0</v>
      </c>
      <c r="F108" s="255">
        <v>0.0</v>
      </c>
      <c r="G108" s="253">
        <v>0.0</v>
      </c>
      <c r="H108" s="255">
        <v>0.0</v>
      </c>
      <c r="I108" s="256">
        <v>0.0</v>
      </c>
      <c r="J108" s="260"/>
      <c r="K108" s="255">
        <v>0.0</v>
      </c>
      <c r="L108" s="253">
        <v>0.0</v>
      </c>
      <c r="M108" s="251"/>
      <c r="N108" s="255">
        <v>0.0</v>
      </c>
      <c r="O108" s="257">
        <v>0.0</v>
      </c>
      <c r="P108" s="258"/>
      <c r="Q108" s="255">
        <v>0.0</v>
      </c>
      <c r="R108" s="253">
        <v>0.0</v>
      </c>
      <c r="S108" s="258"/>
      <c r="T108" s="255">
        <v>0.0</v>
      </c>
      <c r="U108" s="257">
        <v>0.0</v>
      </c>
      <c r="V108" s="258"/>
      <c r="W108" s="255">
        <v>0.0</v>
      </c>
      <c r="X108" s="253">
        <v>0.0</v>
      </c>
      <c r="Y108" s="258"/>
      <c r="Z108" s="255">
        <v>0.0</v>
      </c>
      <c r="AA108" s="257">
        <v>0.0</v>
      </c>
      <c r="AB108" s="258"/>
      <c r="AC108" s="255">
        <v>0.0</v>
      </c>
      <c r="AD108" s="253">
        <v>0.0</v>
      </c>
      <c r="AE108" s="259">
        <v>94.0</v>
      </c>
    </row>
    <row r="109" ht="18.0" customHeight="1">
      <c r="A109" s="251"/>
      <c r="B109" s="252">
        <v>0.0</v>
      </c>
      <c r="C109" s="253">
        <v>0.0</v>
      </c>
      <c r="D109" s="254">
        <v>0.0</v>
      </c>
      <c r="E109" s="253">
        <v>0.0</v>
      </c>
      <c r="F109" s="255">
        <v>0.0</v>
      </c>
      <c r="G109" s="253">
        <v>0.0</v>
      </c>
      <c r="H109" s="255">
        <v>0.0</v>
      </c>
      <c r="I109" s="256">
        <v>0.0</v>
      </c>
      <c r="J109" s="260"/>
      <c r="K109" s="255">
        <v>0.0</v>
      </c>
      <c r="L109" s="253">
        <v>0.0</v>
      </c>
      <c r="M109" s="251"/>
      <c r="N109" s="255">
        <v>0.0</v>
      </c>
      <c r="O109" s="257">
        <v>0.0</v>
      </c>
      <c r="P109" s="258"/>
      <c r="Q109" s="255">
        <v>0.0</v>
      </c>
      <c r="R109" s="253">
        <v>0.0</v>
      </c>
      <c r="S109" s="258"/>
      <c r="T109" s="255">
        <v>0.0</v>
      </c>
      <c r="U109" s="257">
        <v>0.0</v>
      </c>
      <c r="V109" s="258"/>
      <c r="W109" s="255">
        <v>0.0</v>
      </c>
      <c r="X109" s="253">
        <v>0.0</v>
      </c>
      <c r="Y109" s="258"/>
      <c r="Z109" s="255">
        <v>0.0</v>
      </c>
      <c r="AA109" s="257">
        <v>0.0</v>
      </c>
      <c r="AB109" s="258"/>
      <c r="AC109" s="255">
        <v>0.0</v>
      </c>
      <c r="AD109" s="253">
        <v>0.0</v>
      </c>
      <c r="AE109" s="259">
        <v>95.0</v>
      </c>
    </row>
    <row r="110" ht="18.0" customHeight="1">
      <c r="A110" s="251"/>
      <c r="B110" s="252">
        <v>0.0</v>
      </c>
      <c r="C110" s="253">
        <v>0.0</v>
      </c>
      <c r="D110" s="254">
        <v>0.0</v>
      </c>
      <c r="E110" s="253">
        <v>0.0</v>
      </c>
      <c r="F110" s="255">
        <v>0.0</v>
      </c>
      <c r="G110" s="253">
        <v>0.0</v>
      </c>
      <c r="H110" s="255">
        <v>0.0</v>
      </c>
      <c r="I110" s="256">
        <v>0.0</v>
      </c>
      <c r="J110" s="260"/>
      <c r="K110" s="255">
        <v>0.0</v>
      </c>
      <c r="L110" s="253">
        <v>0.0</v>
      </c>
      <c r="M110" s="251"/>
      <c r="N110" s="255">
        <v>0.0</v>
      </c>
      <c r="O110" s="257">
        <v>0.0</v>
      </c>
      <c r="P110" s="258"/>
      <c r="Q110" s="255">
        <v>0.0</v>
      </c>
      <c r="R110" s="253">
        <v>0.0</v>
      </c>
      <c r="S110" s="258"/>
      <c r="T110" s="255">
        <v>0.0</v>
      </c>
      <c r="U110" s="257">
        <v>0.0</v>
      </c>
      <c r="V110" s="258"/>
      <c r="W110" s="255">
        <v>0.0</v>
      </c>
      <c r="X110" s="253">
        <v>0.0</v>
      </c>
      <c r="Y110" s="258"/>
      <c r="Z110" s="255">
        <v>0.0</v>
      </c>
      <c r="AA110" s="257">
        <v>0.0</v>
      </c>
      <c r="AB110" s="258"/>
      <c r="AC110" s="255">
        <v>0.0</v>
      </c>
      <c r="AD110" s="253">
        <v>0.0</v>
      </c>
      <c r="AE110" s="259">
        <v>96.0</v>
      </c>
    </row>
    <row r="111" ht="18.0" customHeight="1">
      <c r="A111" s="251"/>
      <c r="B111" s="252">
        <v>0.0</v>
      </c>
      <c r="C111" s="253">
        <v>0.0</v>
      </c>
      <c r="D111" s="254">
        <v>0.0</v>
      </c>
      <c r="E111" s="253">
        <v>0.0</v>
      </c>
      <c r="F111" s="255">
        <v>0.0</v>
      </c>
      <c r="G111" s="253">
        <v>0.0</v>
      </c>
      <c r="H111" s="255">
        <v>0.0</v>
      </c>
      <c r="I111" s="256">
        <v>0.0</v>
      </c>
      <c r="J111" s="260"/>
      <c r="K111" s="255">
        <v>0.0</v>
      </c>
      <c r="L111" s="253">
        <v>0.0</v>
      </c>
      <c r="M111" s="251"/>
      <c r="N111" s="255">
        <v>0.0</v>
      </c>
      <c r="O111" s="257">
        <v>0.0</v>
      </c>
      <c r="P111" s="258"/>
      <c r="Q111" s="255">
        <v>0.0</v>
      </c>
      <c r="R111" s="253">
        <v>0.0</v>
      </c>
      <c r="S111" s="258"/>
      <c r="T111" s="255">
        <v>0.0</v>
      </c>
      <c r="U111" s="257">
        <v>0.0</v>
      </c>
      <c r="V111" s="258"/>
      <c r="W111" s="255">
        <v>0.0</v>
      </c>
      <c r="X111" s="253">
        <v>0.0</v>
      </c>
      <c r="Y111" s="258"/>
      <c r="Z111" s="255">
        <v>0.0</v>
      </c>
      <c r="AA111" s="257">
        <v>0.0</v>
      </c>
      <c r="AB111" s="258"/>
      <c r="AC111" s="255">
        <v>0.0</v>
      </c>
      <c r="AD111" s="253">
        <v>0.0</v>
      </c>
      <c r="AE111" s="259">
        <v>97.0</v>
      </c>
    </row>
    <row r="112" ht="18.0" customHeight="1">
      <c r="A112" s="251"/>
      <c r="B112" s="252">
        <v>0.0</v>
      </c>
      <c r="C112" s="253">
        <v>0.0</v>
      </c>
      <c r="D112" s="254">
        <v>0.0</v>
      </c>
      <c r="E112" s="253">
        <v>0.0</v>
      </c>
      <c r="F112" s="255">
        <v>0.0</v>
      </c>
      <c r="G112" s="253">
        <v>0.0</v>
      </c>
      <c r="H112" s="255">
        <v>0.0</v>
      </c>
      <c r="I112" s="256">
        <v>0.0</v>
      </c>
      <c r="J112" s="260"/>
      <c r="K112" s="255">
        <v>0.0</v>
      </c>
      <c r="L112" s="253">
        <v>0.0</v>
      </c>
      <c r="M112" s="251"/>
      <c r="N112" s="255">
        <v>0.0</v>
      </c>
      <c r="O112" s="257">
        <v>0.0</v>
      </c>
      <c r="P112" s="258"/>
      <c r="Q112" s="255">
        <v>0.0</v>
      </c>
      <c r="R112" s="253">
        <v>0.0</v>
      </c>
      <c r="S112" s="258"/>
      <c r="T112" s="255">
        <v>0.0</v>
      </c>
      <c r="U112" s="257">
        <v>0.0</v>
      </c>
      <c r="V112" s="258"/>
      <c r="W112" s="255">
        <v>0.0</v>
      </c>
      <c r="X112" s="253">
        <v>0.0</v>
      </c>
      <c r="Y112" s="258"/>
      <c r="Z112" s="255">
        <v>0.0</v>
      </c>
      <c r="AA112" s="257">
        <v>0.0</v>
      </c>
      <c r="AB112" s="258"/>
      <c r="AC112" s="255">
        <v>0.0</v>
      </c>
      <c r="AD112" s="253">
        <v>0.0</v>
      </c>
      <c r="AE112" s="259">
        <v>98.0</v>
      </c>
    </row>
    <row r="113" ht="18.0" customHeight="1">
      <c r="A113" s="251"/>
      <c r="B113" s="252">
        <v>0.0</v>
      </c>
      <c r="C113" s="253">
        <v>0.0</v>
      </c>
      <c r="D113" s="254">
        <v>0.0</v>
      </c>
      <c r="E113" s="253">
        <v>0.0</v>
      </c>
      <c r="F113" s="255">
        <v>0.0</v>
      </c>
      <c r="G113" s="253">
        <v>0.0</v>
      </c>
      <c r="H113" s="255">
        <v>0.0</v>
      </c>
      <c r="I113" s="256">
        <v>0.0</v>
      </c>
      <c r="J113" s="260"/>
      <c r="K113" s="255">
        <v>0.0</v>
      </c>
      <c r="L113" s="253">
        <v>0.0</v>
      </c>
      <c r="M113" s="251"/>
      <c r="N113" s="255">
        <v>0.0</v>
      </c>
      <c r="O113" s="257">
        <v>0.0</v>
      </c>
      <c r="P113" s="258"/>
      <c r="Q113" s="255">
        <v>0.0</v>
      </c>
      <c r="R113" s="253">
        <v>0.0</v>
      </c>
      <c r="S113" s="258"/>
      <c r="T113" s="255">
        <v>0.0</v>
      </c>
      <c r="U113" s="257">
        <v>0.0</v>
      </c>
      <c r="V113" s="258"/>
      <c r="W113" s="255">
        <v>0.0</v>
      </c>
      <c r="X113" s="253">
        <v>0.0</v>
      </c>
      <c r="Y113" s="258"/>
      <c r="Z113" s="255">
        <v>0.0</v>
      </c>
      <c r="AA113" s="257">
        <v>0.0</v>
      </c>
      <c r="AB113" s="258"/>
      <c r="AC113" s="255">
        <v>0.0</v>
      </c>
      <c r="AD113" s="253">
        <v>0.0</v>
      </c>
      <c r="AE113" s="259">
        <v>99.0</v>
      </c>
    </row>
    <row r="114" ht="18.0" customHeight="1">
      <c r="A114" s="251"/>
      <c r="B114" s="252">
        <v>0.0</v>
      </c>
      <c r="C114" s="253">
        <v>0.0</v>
      </c>
      <c r="D114" s="254">
        <v>0.0</v>
      </c>
      <c r="E114" s="253">
        <v>0.0</v>
      </c>
      <c r="F114" s="255">
        <v>0.0</v>
      </c>
      <c r="G114" s="253">
        <v>0.0</v>
      </c>
      <c r="H114" s="255">
        <v>0.0</v>
      </c>
      <c r="I114" s="256">
        <v>0.0</v>
      </c>
      <c r="J114" s="260"/>
      <c r="K114" s="255">
        <v>0.0</v>
      </c>
      <c r="L114" s="253">
        <v>0.0</v>
      </c>
      <c r="M114" s="251"/>
      <c r="N114" s="255">
        <v>0.0</v>
      </c>
      <c r="O114" s="257">
        <v>0.0</v>
      </c>
      <c r="P114" s="258"/>
      <c r="Q114" s="255">
        <v>0.0</v>
      </c>
      <c r="R114" s="253">
        <v>0.0</v>
      </c>
      <c r="S114" s="258"/>
      <c r="T114" s="255">
        <v>0.0</v>
      </c>
      <c r="U114" s="257">
        <v>0.0</v>
      </c>
      <c r="V114" s="258"/>
      <c r="W114" s="255">
        <v>0.0</v>
      </c>
      <c r="X114" s="253">
        <v>0.0</v>
      </c>
      <c r="Y114" s="258"/>
      <c r="Z114" s="255">
        <v>0.0</v>
      </c>
      <c r="AA114" s="257">
        <v>0.0</v>
      </c>
      <c r="AB114" s="258"/>
      <c r="AC114" s="255">
        <v>0.0</v>
      </c>
      <c r="AD114" s="253">
        <v>0.0</v>
      </c>
      <c r="AE114" s="259">
        <v>100.0</v>
      </c>
    </row>
    <row r="115" ht="18.0" customHeight="1">
      <c r="A115" s="261" t="s">
        <v>217</v>
      </c>
      <c r="B115" s="262"/>
      <c r="C115" s="262"/>
      <c r="D115" s="262"/>
      <c r="E115" s="262"/>
      <c r="F115" s="262"/>
      <c r="G115" s="262"/>
      <c r="H115" s="262"/>
      <c r="I115" s="262"/>
      <c r="J115" s="263"/>
      <c r="K115" s="262"/>
      <c r="L115" s="262"/>
      <c r="M115" s="264"/>
      <c r="N115" s="262"/>
      <c r="O115" s="262"/>
      <c r="P115" s="264"/>
      <c r="Q115" s="262"/>
      <c r="R115" s="262"/>
      <c r="S115" s="264"/>
      <c r="T115" s="262"/>
      <c r="U115" s="262"/>
      <c r="V115" s="264"/>
      <c r="W115" s="262"/>
      <c r="X115" s="262"/>
      <c r="Y115" s="264"/>
      <c r="Z115" s="262"/>
      <c r="AA115" s="262"/>
      <c r="AB115" s="264"/>
      <c r="AC115" s="262"/>
      <c r="AD115" s="262"/>
      <c r="AE115" s="259"/>
      <c r="AF115" s="230"/>
    </row>
  </sheetData>
  <mergeCells count="4">
    <mergeCell ref="A1:AD1"/>
    <mergeCell ref="AF1:AF114"/>
    <mergeCell ref="A2:K13"/>
    <mergeCell ref="L9:N11"/>
  </mergeCells>
  <conditionalFormatting sqref="A1:AF115">
    <cfRule type="cellIs" dxfId="0" priority="1" operator="equal">
      <formula>0</formula>
    </cfRule>
  </conditionalFormatting>
  <dataValidations>
    <dataValidation type="decimal" operator="greaterThanOrEqual" allowBlank="1" showDropDown="1" showInputMessage="1" showErrorMessage="1" prompt="Enter a number greater than or equal to 0" sqref="B15:I115 K15:L115 N15:O115 Q15:R115 T15:U115 W15:X115 Z15:AA115 AC15:AE115">
      <formula1>0.0</formula1>
    </dataValidation>
  </dataValidation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25.29"/>
    <col customWidth="1" min="2" max="2" width="7.86"/>
    <col customWidth="1" min="3" max="3" width="7.43"/>
    <col customWidth="1" min="4" max="4" width="7.86"/>
    <col customWidth="1" min="5" max="5" width="7.43"/>
    <col customWidth="1" min="6" max="6" width="25.29"/>
    <col customWidth="1" min="7" max="7" width="7.86"/>
    <col customWidth="1" min="8" max="8" width="7.43"/>
    <col customWidth="1" min="9" max="9" width="7.86"/>
    <col customWidth="1" min="10" max="10" width="7.43"/>
    <col customWidth="1" min="11" max="11" width="25.29"/>
    <col customWidth="1" min="12" max="12" width="7.86"/>
    <col customWidth="1" min="13" max="13" width="7.43"/>
    <col customWidth="1" min="14" max="14" width="7.86"/>
    <col customWidth="1" min="15" max="15" width="7.43"/>
    <col customWidth="1" min="16" max="16" width="25.29"/>
    <col customWidth="1" min="17" max="17" width="7.86"/>
    <col customWidth="1" min="18" max="18" width="7.43"/>
    <col customWidth="1" min="19" max="19" width="7.86"/>
    <col customWidth="1" min="20" max="20" width="7.43"/>
    <col customWidth="1" hidden="1" min="21" max="21" width="21.29"/>
    <col customWidth="1" hidden="1" min="22" max="25" width="7.43"/>
    <col customWidth="1" hidden="1" min="26" max="26" width="21.29"/>
    <col customWidth="1" hidden="1" min="27" max="30" width="7.43"/>
    <col customWidth="1" hidden="1" min="31" max="31" width="21.29"/>
    <col customWidth="1" hidden="1" min="32" max="35" width="7.43"/>
    <col customWidth="1" hidden="1" min="36" max="36" width="21.29"/>
    <col customWidth="1" hidden="1" min="37" max="40" width="7.43"/>
    <col customWidth="1" hidden="1" min="41" max="41" width="21.29"/>
    <col customWidth="1" hidden="1" min="42" max="45" width="7.43"/>
    <col customWidth="1" hidden="1" min="46" max="46" width="21.29"/>
    <col customWidth="1" hidden="1" min="47" max="50" width="7.43"/>
    <col customWidth="1" hidden="1" min="51" max="51" width="21.29"/>
    <col customWidth="1" hidden="1" min="52" max="55" width="7.43"/>
    <col customWidth="1" hidden="1" min="56" max="56" width="21.29"/>
    <col customWidth="1" hidden="1" min="57" max="58" width="7.43"/>
    <col customWidth="1" hidden="1" min="59" max="59" width="8.86"/>
    <col customWidth="1" hidden="1" min="60" max="60" width="10.14"/>
    <col customWidth="1" hidden="1" min="61" max="62" width="0.43"/>
  </cols>
  <sheetData>
    <row r="1" ht="32.25" customHeight="1">
      <c r="A1" s="229" t="s">
        <v>218</v>
      </c>
      <c r="BI1" s="230"/>
      <c r="BJ1" s="230"/>
    </row>
    <row r="2" ht="18.75" customHeight="1">
      <c r="A2" s="265" t="s">
        <v>219</v>
      </c>
      <c r="L2" s="266"/>
      <c r="M2" s="267"/>
      <c r="N2" s="268"/>
      <c r="O2" s="268"/>
      <c r="P2" s="269">
        <f>COUNTA(A:A)+COUNTBLANK(A:A)</f>
        <v>116</v>
      </c>
      <c r="Q2" s="270"/>
      <c r="R2" s="271"/>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72"/>
    </row>
    <row r="3" ht="18.75" customHeight="1">
      <c r="L3" s="266"/>
      <c r="M3" s="267"/>
      <c r="N3" s="273"/>
      <c r="O3" s="273"/>
      <c r="P3" s="273"/>
      <c r="Q3" s="273"/>
      <c r="R3" s="271"/>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72"/>
    </row>
    <row r="4" ht="18.75" customHeight="1">
      <c r="L4" s="266"/>
      <c r="M4" s="267"/>
      <c r="N4" s="273"/>
      <c r="O4" s="273"/>
      <c r="P4" s="273"/>
      <c r="Q4" s="273"/>
      <c r="R4" s="271"/>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72"/>
    </row>
    <row r="5" ht="18.75" customHeight="1">
      <c r="L5" s="266"/>
      <c r="M5" s="267"/>
      <c r="N5" s="273"/>
      <c r="O5" s="273"/>
      <c r="P5" s="273"/>
      <c r="Q5" s="273"/>
      <c r="R5" s="271"/>
      <c r="S5" s="268"/>
      <c r="T5" s="268"/>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72"/>
    </row>
    <row r="6" ht="18.75" customHeight="1">
      <c r="L6" s="266"/>
      <c r="M6" s="267"/>
      <c r="N6" s="273"/>
      <c r="O6" s="273"/>
      <c r="P6" s="273"/>
      <c r="Q6" s="273"/>
      <c r="R6" s="271"/>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72"/>
    </row>
    <row r="7" ht="18.75" customHeight="1">
      <c r="L7" s="266"/>
      <c r="M7" s="267"/>
      <c r="N7" s="273"/>
      <c r="O7" s="273"/>
      <c r="P7" s="273"/>
      <c r="Q7" s="273"/>
      <c r="R7" s="271"/>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72"/>
    </row>
    <row r="8" ht="18.75" customHeight="1">
      <c r="L8" s="266"/>
      <c r="M8" s="267"/>
      <c r="N8" s="273"/>
      <c r="O8" s="273"/>
      <c r="P8" s="233" t="s">
        <v>220</v>
      </c>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72"/>
    </row>
    <row r="9" ht="18.75" customHeight="1">
      <c r="L9" s="266"/>
      <c r="M9" s="267"/>
      <c r="N9" s="273"/>
      <c r="O9" s="273"/>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c r="AV9" s="268"/>
      <c r="AW9" s="268"/>
      <c r="AX9" s="268"/>
      <c r="AY9" s="268"/>
      <c r="AZ9" s="268"/>
      <c r="BA9" s="268"/>
      <c r="BB9" s="268"/>
      <c r="BC9" s="268"/>
      <c r="BD9" s="268"/>
      <c r="BE9" s="268"/>
      <c r="BF9" s="268"/>
      <c r="BG9" s="268"/>
      <c r="BH9" s="268"/>
      <c r="BI9" s="272"/>
    </row>
    <row r="10" ht="18.75" customHeight="1">
      <c r="L10" s="266"/>
      <c r="M10" s="267"/>
      <c r="N10" s="273"/>
      <c r="O10" s="273"/>
      <c r="T10" s="268"/>
      <c r="U10" s="268"/>
      <c r="V10" s="268"/>
      <c r="W10" s="268"/>
      <c r="X10" s="268"/>
      <c r="Y10" s="268"/>
      <c r="Z10" s="268"/>
      <c r="AA10" s="268"/>
      <c r="AB10" s="268"/>
      <c r="AC10" s="268"/>
      <c r="AD10" s="268"/>
      <c r="AE10" s="268"/>
      <c r="AF10" s="268"/>
      <c r="AG10" s="268"/>
      <c r="AH10" s="268"/>
      <c r="AI10" s="268"/>
      <c r="AJ10" s="268"/>
      <c r="AK10" s="268"/>
      <c r="AL10" s="268"/>
      <c r="AM10" s="268"/>
      <c r="AN10" s="268"/>
      <c r="AO10" s="268"/>
      <c r="AP10" s="268"/>
      <c r="AQ10" s="268"/>
      <c r="AR10" s="268"/>
      <c r="AS10" s="268"/>
      <c r="AT10" s="268"/>
      <c r="AU10" s="268"/>
      <c r="AV10" s="268"/>
      <c r="AW10" s="268"/>
      <c r="AX10" s="268"/>
      <c r="AY10" s="268"/>
      <c r="AZ10" s="268"/>
      <c r="BA10" s="268"/>
      <c r="BB10" s="268"/>
      <c r="BC10" s="268"/>
      <c r="BD10" s="268"/>
      <c r="BE10" s="268"/>
      <c r="BF10" s="268"/>
      <c r="BG10" s="268"/>
      <c r="BH10" s="268"/>
      <c r="BI10" s="272"/>
    </row>
    <row r="11" ht="18.75" customHeight="1">
      <c r="L11" s="266"/>
      <c r="M11" s="267"/>
      <c r="N11" s="273"/>
      <c r="O11" s="273"/>
      <c r="P11" s="273"/>
      <c r="Q11" s="273"/>
      <c r="R11" s="271"/>
      <c r="S11" s="268"/>
      <c r="T11" s="268"/>
      <c r="U11" s="268"/>
      <c r="V11" s="268"/>
      <c r="W11" s="268"/>
      <c r="X11" s="268"/>
      <c r="Y11" s="268"/>
      <c r="Z11" s="268"/>
      <c r="AA11" s="268"/>
      <c r="AB11" s="268"/>
      <c r="AC11" s="268"/>
      <c r="AD11" s="268"/>
      <c r="AE11" s="268"/>
      <c r="AF11" s="268"/>
      <c r="AG11" s="268"/>
      <c r="AH11" s="268"/>
      <c r="AI11" s="268"/>
      <c r="AJ11" s="268"/>
      <c r="AK11" s="268"/>
      <c r="AL11" s="268"/>
      <c r="AM11" s="268"/>
      <c r="AN11" s="268"/>
      <c r="AO11" s="268"/>
      <c r="AP11" s="268"/>
      <c r="AQ11" s="268"/>
      <c r="AR11" s="268"/>
      <c r="AS11" s="268"/>
      <c r="AT11" s="268"/>
      <c r="AU11" s="268"/>
      <c r="AV11" s="268"/>
      <c r="AW11" s="268"/>
      <c r="AX11" s="268"/>
      <c r="AY11" s="268"/>
      <c r="AZ11" s="268"/>
      <c r="BA11" s="268"/>
      <c r="BB11" s="268"/>
      <c r="BC11" s="268"/>
      <c r="BD11" s="268"/>
      <c r="BE11" s="268"/>
      <c r="BF11" s="268"/>
      <c r="BG11" s="268"/>
      <c r="BH11" s="268"/>
      <c r="BI11" s="272"/>
    </row>
    <row r="12" ht="18.75" customHeight="1">
      <c r="L12" s="266"/>
      <c r="M12" s="267"/>
      <c r="N12" s="273"/>
      <c r="O12" s="273"/>
      <c r="P12" s="273"/>
      <c r="Q12" s="273"/>
      <c r="R12" s="271"/>
      <c r="S12" s="268"/>
      <c r="T12" s="268"/>
      <c r="U12" s="268"/>
      <c r="V12" s="268"/>
      <c r="W12" s="268"/>
      <c r="X12" s="268"/>
      <c r="Y12" s="268"/>
      <c r="Z12" s="268"/>
      <c r="AA12" s="268"/>
      <c r="AB12" s="268"/>
      <c r="AC12" s="268"/>
      <c r="AD12" s="268"/>
      <c r="AE12" s="268"/>
      <c r="AF12" s="268"/>
      <c r="AG12" s="268"/>
      <c r="AH12" s="268"/>
      <c r="AI12" s="268"/>
      <c r="AJ12" s="268"/>
      <c r="AK12" s="268"/>
      <c r="AL12" s="268"/>
      <c r="AM12" s="268"/>
      <c r="AN12" s="268"/>
      <c r="AO12" s="268"/>
      <c r="AP12" s="268"/>
      <c r="AQ12" s="268"/>
      <c r="AR12" s="268"/>
      <c r="AS12" s="268"/>
      <c r="AT12" s="268"/>
      <c r="AU12" s="268"/>
      <c r="AV12" s="268"/>
      <c r="AW12" s="268"/>
      <c r="AX12" s="268"/>
      <c r="AY12" s="268"/>
      <c r="AZ12" s="268"/>
      <c r="BA12" s="268"/>
      <c r="BB12" s="268"/>
      <c r="BC12" s="268"/>
      <c r="BD12" s="268"/>
      <c r="BE12" s="268"/>
      <c r="BF12" s="268"/>
      <c r="BG12" s="268"/>
      <c r="BH12" s="268"/>
      <c r="BI12" s="272"/>
    </row>
    <row r="13">
      <c r="A13" s="265"/>
      <c r="B13" s="265"/>
      <c r="C13" s="265"/>
      <c r="D13" s="265"/>
      <c r="E13" s="265"/>
      <c r="F13" s="265"/>
      <c r="G13" s="265"/>
      <c r="H13" s="265"/>
      <c r="I13" s="265"/>
      <c r="J13" s="265"/>
      <c r="K13" s="265"/>
      <c r="L13" s="266"/>
      <c r="M13" s="267"/>
      <c r="N13" s="268"/>
      <c r="O13" s="268"/>
      <c r="P13" s="269"/>
      <c r="Q13" s="270"/>
      <c r="R13" s="271"/>
      <c r="S13" s="268"/>
      <c r="T13" s="268"/>
      <c r="U13" s="268"/>
      <c r="V13" s="268"/>
      <c r="W13" s="268"/>
      <c r="X13" s="268"/>
      <c r="Y13" s="268"/>
      <c r="Z13" s="268"/>
      <c r="AA13" s="268"/>
      <c r="AB13" s="268"/>
      <c r="AC13" s="268"/>
      <c r="AD13" s="268"/>
      <c r="AE13" s="268"/>
      <c r="AF13" s="268"/>
      <c r="AG13" s="268"/>
      <c r="AH13" s="268"/>
      <c r="AI13" s="268"/>
      <c r="AJ13" s="268"/>
      <c r="AK13" s="268"/>
      <c r="AL13" s="268"/>
      <c r="AM13" s="268"/>
      <c r="AN13" s="268"/>
      <c r="AO13" s="268"/>
      <c r="AP13" s="268"/>
      <c r="AQ13" s="268"/>
      <c r="AR13" s="268"/>
      <c r="AS13" s="268"/>
      <c r="AT13" s="268"/>
      <c r="AU13" s="268"/>
      <c r="AV13" s="268"/>
      <c r="AW13" s="268"/>
      <c r="AX13" s="268"/>
      <c r="AY13" s="268"/>
      <c r="AZ13" s="268"/>
      <c r="BA13" s="268"/>
      <c r="BB13" s="268"/>
      <c r="BC13" s="268"/>
      <c r="BD13" s="268"/>
      <c r="BE13" s="268"/>
      <c r="BF13" s="268"/>
      <c r="BG13" s="268"/>
      <c r="BH13" s="268"/>
      <c r="BI13" s="272"/>
    </row>
    <row r="14" ht="26.25" customHeight="1">
      <c r="A14" s="274" t="s">
        <v>221</v>
      </c>
      <c r="B14" s="275"/>
      <c r="C14" s="275"/>
      <c r="D14" s="275"/>
      <c r="E14" s="276"/>
      <c r="F14" s="277" t="s">
        <v>222</v>
      </c>
      <c r="G14" s="275"/>
      <c r="H14" s="275"/>
      <c r="I14" s="275"/>
      <c r="J14" s="276"/>
      <c r="K14" s="278" t="s">
        <v>223</v>
      </c>
      <c r="L14" s="275"/>
      <c r="M14" s="275"/>
      <c r="N14" s="275"/>
      <c r="O14" s="276"/>
      <c r="P14" s="279" t="s">
        <v>224</v>
      </c>
      <c r="Q14" s="275"/>
      <c r="R14" s="275"/>
      <c r="S14" s="275"/>
      <c r="T14" s="276"/>
      <c r="U14" s="280" t="s">
        <v>225</v>
      </c>
      <c r="V14" s="275"/>
      <c r="W14" s="275"/>
      <c r="X14" s="275"/>
      <c r="Y14" s="276"/>
      <c r="Z14" s="281" t="s">
        <v>225</v>
      </c>
      <c r="AA14" s="275"/>
      <c r="AB14" s="275"/>
      <c r="AC14" s="275"/>
      <c r="AD14" s="276"/>
      <c r="AE14" s="280" t="s">
        <v>225</v>
      </c>
      <c r="AF14" s="275"/>
      <c r="AG14" s="275"/>
      <c r="AH14" s="275"/>
      <c r="AI14" s="276"/>
      <c r="AJ14" s="281" t="s">
        <v>225</v>
      </c>
      <c r="AK14" s="275"/>
      <c r="AL14" s="275"/>
      <c r="AM14" s="275"/>
      <c r="AN14" s="276"/>
      <c r="AO14" s="280" t="s">
        <v>225</v>
      </c>
      <c r="AP14" s="275"/>
      <c r="AQ14" s="275"/>
      <c r="AR14" s="275"/>
      <c r="AS14" s="276"/>
      <c r="AT14" s="281" t="s">
        <v>225</v>
      </c>
      <c r="AU14" s="275"/>
      <c r="AV14" s="275"/>
      <c r="AW14" s="275"/>
      <c r="AX14" s="276"/>
      <c r="AY14" s="280" t="s">
        <v>225</v>
      </c>
      <c r="AZ14" s="275"/>
      <c r="BA14" s="275"/>
      <c r="BB14" s="275"/>
      <c r="BC14" s="276"/>
      <c r="BD14" s="281" t="s">
        <v>225</v>
      </c>
      <c r="BE14" s="275"/>
      <c r="BF14" s="275"/>
      <c r="BG14" s="275"/>
      <c r="BH14" s="282"/>
      <c r="BI14" s="283"/>
    </row>
    <row r="15" ht="26.25" customHeight="1">
      <c r="A15" s="284" t="s">
        <v>226</v>
      </c>
      <c r="B15" s="285" t="s">
        <v>227</v>
      </c>
      <c r="C15" s="285" t="s">
        <v>208</v>
      </c>
      <c r="D15" s="286" t="s">
        <v>228</v>
      </c>
      <c r="E15" s="286" t="s">
        <v>208</v>
      </c>
      <c r="F15" s="287" t="s">
        <v>226</v>
      </c>
      <c r="G15" s="287" t="s">
        <v>227</v>
      </c>
      <c r="H15" s="287" t="s">
        <v>208</v>
      </c>
      <c r="I15" s="288" t="s">
        <v>228</v>
      </c>
      <c r="J15" s="288" t="s">
        <v>208</v>
      </c>
      <c r="K15" s="289" t="s">
        <v>226</v>
      </c>
      <c r="L15" s="289" t="s">
        <v>227</v>
      </c>
      <c r="M15" s="289" t="s">
        <v>208</v>
      </c>
      <c r="N15" s="290" t="s">
        <v>228</v>
      </c>
      <c r="O15" s="290" t="s">
        <v>208</v>
      </c>
      <c r="P15" s="291" t="s">
        <v>226</v>
      </c>
      <c r="Q15" s="291" t="s">
        <v>227</v>
      </c>
      <c r="R15" s="291" t="s">
        <v>208</v>
      </c>
      <c r="S15" s="292" t="s">
        <v>228</v>
      </c>
      <c r="T15" s="291" t="s">
        <v>208</v>
      </c>
      <c r="U15" s="289" t="s">
        <v>226</v>
      </c>
      <c r="V15" s="289" t="s">
        <v>227</v>
      </c>
      <c r="W15" s="289" t="s">
        <v>208</v>
      </c>
      <c r="X15" s="290" t="s">
        <v>228</v>
      </c>
      <c r="Y15" s="290" t="s">
        <v>208</v>
      </c>
      <c r="Z15" s="287" t="s">
        <v>226</v>
      </c>
      <c r="AA15" s="287" t="s">
        <v>227</v>
      </c>
      <c r="AB15" s="287" t="s">
        <v>208</v>
      </c>
      <c r="AC15" s="288" t="s">
        <v>228</v>
      </c>
      <c r="AD15" s="288" t="s">
        <v>208</v>
      </c>
      <c r="AE15" s="289" t="s">
        <v>226</v>
      </c>
      <c r="AF15" s="289" t="s">
        <v>227</v>
      </c>
      <c r="AG15" s="289" t="s">
        <v>208</v>
      </c>
      <c r="AH15" s="290" t="s">
        <v>228</v>
      </c>
      <c r="AI15" s="290" t="s">
        <v>208</v>
      </c>
      <c r="AJ15" s="291" t="s">
        <v>226</v>
      </c>
      <c r="AK15" s="291" t="s">
        <v>227</v>
      </c>
      <c r="AL15" s="291" t="s">
        <v>208</v>
      </c>
      <c r="AM15" s="292" t="s">
        <v>228</v>
      </c>
      <c r="AN15" s="291" t="s">
        <v>208</v>
      </c>
      <c r="AO15" s="289" t="s">
        <v>226</v>
      </c>
      <c r="AP15" s="289" t="s">
        <v>227</v>
      </c>
      <c r="AQ15" s="289" t="s">
        <v>208</v>
      </c>
      <c r="AR15" s="290" t="s">
        <v>228</v>
      </c>
      <c r="AS15" s="290" t="s">
        <v>208</v>
      </c>
      <c r="AT15" s="287" t="s">
        <v>226</v>
      </c>
      <c r="AU15" s="287" t="s">
        <v>227</v>
      </c>
      <c r="AV15" s="287" t="s">
        <v>208</v>
      </c>
      <c r="AW15" s="288" t="s">
        <v>228</v>
      </c>
      <c r="AX15" s="288" t="s">
        <v>208</v>
      </c>
      <c r="AY15" s="289" t="s">
        <v>226</v>
      </c>
      <c r="AZ15" s="289" t="s">
        <v>227</v>
      </c>
      <c r="BA15" s="289" t="s">
        <v>208</v>
      </c>
      <c r="BB15" s="290" t="s">
        <v>228</v>
      </c>
      <c r="BC15" s="290" t="s">
        <v>208</v>
      </c>
      <c r="BD15" s="291" t="s">
        <v>226</v>
      </c>
      <c r="BE15" s="291" t="s">
        <v>227</v>
      </c>
      <c r="BF15" s="291" t="s">
        <v>208</v>
      </c>
      <c r="BG15" s="292" t="s">
        <v>228</v>
      </c>
      <c r="BH15" s="293" t="s">
        <v>208</v>
      </c>
      <c r="BI15" s="294"/>
    </row>
    <row r="16" ht="19.5" customHeight="1">
      <c r="A16" s="295" t="s">
        <v>229</v>
      </c>
      <c r="B16" s="296">
        <v>8.0</v>
      </c>
      <c r="C16" s="297">
        <v>0.0</v>
      </c>
      <c r="D16" s="298">
        <v>52.0</v>
      </c>
      <c r="E16" s="299">
        <v>0.0</v>
      </c>
      <c r="F16" s="300" t="s">
        <v>230</v>
      </c>
      <c r="G16" s="301">
        <v>8.0</v>
      </c>
      <c r="H16" s="302">
        <v>0.0</v>
      </c>
      <c r="I16" s="303">
        <v>52.0</v>
      </c>
      <c r="J16" s="304">
        <v>0.0</v>
      </c>
      <c r="K16" s="305" t="s">
        <v>231</v>
      </c>
      <c r="L16" s="306">
        <v>9.0</v>
      </c>
      <c r="M16" s="302">
        <v>0.0</v>
      </c>
      <c r="N16" s="307">
        <v>0.0</v>
      </c>
      <c r="O16" s="304">
        <v>0.0</v>
      </c>
      <c r="P16" s="308" t="s">
        <v>232</v>
      </c>
      <c r="Q16" s="301">
        <v>0.0</v>
      </c>
      <c r="R16" s="302">
        <v>0.0</v>
      </c>
      <c r="S16" s="303">
        <v>40.0</v>
      </c>
      <c r="T16" s="304">
        <v>0.0</v>
      </c>
      <c r="U16" s="309"/>
      <c r="V16" s="310">
        <v>0.0</v>
      </c>
      <c r="W16" s="311">
        <v>0.0</v>
      </c>
      <c r="X16" s="303">
        <v>0.0</v>
      </c>
      <c r="Y16" s="312">
        <v>0.0</v>
      </c>
      <c r="Z16" s="313"/>
      <c r="AA16" s="314">
        <v>0.0</v>
      </c>
      <c r="AB16" s="311">
        <v>0.0</v>
      </c>
      <c r="AC16" s="315">
        <v>0.0</v>
      </c>
      <c r="AD16" s="312">
        <v>0.0</v>
      </c>
      <c r="AE16" s="316"/>
      <c r="AF16" s="310">
        <v>0.0</v>
      </c>
      <c r="AG16" s="311">
        <v>0.0</v>
      </c>
      <c r="AH16" s="303">
        <v>0.0</v>
      </c>
      <c r="AI16" s="312">
        <v>0.0</v>
      </c>
      <c r="AJ16" s="313"/>
      <c r="AK16" s="314">
        <v>0.0</v>
      </c>
      <c r="AL16" s="311">
        <v>0.0</v>
      </c>
      <c r="AM16" s="303">
        <v>0.0</v>
      </c>
      <c r="AN16" s="312">
        <v>0.0</v>
      </c>
      <c r="AO16" s="309"/>
      <c r="AP16" s="310">
        <v>0.0</v>
      </c>
      <c r="AQ16" s="311">
        <v>0.0</v>
      </c>
      <c r="AR16" s="303">
        <v>0.0</v>
      </c>
      <c r="AS16" s="312">
        <v>0.0</v>
      </c>
      <c r="AT16" s="313"/>
      <c r="AU16" s="314">
        <v>0.0</v>
      </c>
      <c r="AV16" s="311">
        <v>0.0</v>
      </c>
      <c r="AW16" s="303">
        <v>0.0</v>
      </c>
      <c r="AX16" s="312">
        <v>0.0</v>
      </c>
      <c r="AY16" s="316"/>
      <c r="AZ16" s="310">
        <v>0.0</v>
      </c>
      <c r="BA16" s="311">
        <v>0.0</v>
      </c>
      <c r="BB16" s="303">
        <v>0.0</v>
      </c>
      <c r="BC16" s="317">
        <v>0.0</v>
      </c>
      <c r="BD16" s="318"/>
      <c r="BE16" s="310">
        <v>0.0</v>
      </c>
      <c r="BF16" s="311">
        <v>0.0</v>
      </c>
      <c r="BG16" s="303">
        <v>0.0</v>
      </c>
      <c r="BH16" s="319">
        <v>0.0</v>
      </c>
      <c r="BI16" s="320">
        <v>1.0</v>
      </c>
    </row>
    <row r="17" ht="19.5" customHeight="1">
      <c r="A17" s="308"/>
      <c r="B17" s="314">
        <v>0.0</v>
      </c>
      <c r="C17" s="321">
        <v>0.0</v>
      </c>
      <c r="D17" s="322">
        <v>0.0</v>
      </c>
      <c r="E17" s="323">
        <v>0.0</v>
      </c>
      <c r="F17" s="324"/>
      <c r="G17" s="314">
        <v>0.0</v>
      </c>
      <c r="H17" s="311">
        <v>0.0</v>
      </c>
      <c r="I17" s="303">
        <v>0.0</v>
      </c>
      <c r="J17" s="312">
        <v>0.0</v>
      </c>
      <c r="K17" s="309"/>
      <c r="L17" s="310">
        <v>0.0</v>
      </c>
      <c r="M17" s="311">
        <v>0.0</v>
      </c>
      <c r="N17" s="307">
        <v>0.0</v>
      </c>
      <c r="O17" s="312">
        <v>0.0</v>
      </c>
      <c r="P17" s="313"/>
      <c r="Q17" s="314">
        <v>0.0</v>
      </c>
      <c r="R17" s="311">
        <v>0.0</v>
      </c>
      <c r="S17" s="303">
        <v>0.0</v>
      </c>
      <c r="T17" s="312">
        <v>0.0</v>
      </c>
      <c r="U17" s="309"/>
      <c r="V17" s="310">
        <v>0.0</v>
      </c>
      <c r="W17" s="311">
        <v>0.0</v>
      </c>
      <c r="X17" s="303">
        <v>0.0</v>
      </c>
      <c r="Y17" s="312">
        <v>0.0</v>
      </c>
      <c r="Z17" s="313"/>
      <c r="AA17" s="314">
        <v>0.0</v>
      </c>
      <c r="AB17" s="311">
        <v>0.0</v>
      </c>
      <c r="AC17" s="315">
        <v>0.0</v>
      </c>
      <c r="AD17" s="312">
        <v>0.0</v>
      </c>
      <c r="AE17" s="316"/>
      <c r="AF17" s="310">
        <v>0.0</v>
      </c>
      <c r="AG17" s="311">
        <v>0.0</v>
      </c>
      <c r="AH17" s="303">
        <v>0.0</v>
      </c>
      <c r="AI17" s="312">
        <v>0.0</v>
      </c>
      <c r="AJ17" s="313"/>
      <c r="AK17" s="314">
        <v>0.0</v>
      </c>
      <c r="AL17" s="311">
        <v>0.0</v>
      </c>
      <c r="AM17" s="303">
        <v>0.0</v>
      </c>
      <c r="AN17" s="312">
        <v>0.0</v>
      </c>
      <c r="AO17" s="309"/>
      <c r="AP17" s="310">
        <v>0.0</v>
      </c>
      <c r="AQ17" s="311">
        <v>0.0</v>
      </c>
      <c r="AR17" s="303">
        <v>0.0</v>
      </c>
      <c r="AS17" s="312">
        <v>0.0</v>
      </c>
      <c r="AT17" s="313"/>
      <c r="AU17" s="314">
        <v>0.0</v>
      </c>
      <c r="AV17" s="311">
        <v>0.0</v>
      </c>
      <c r="AW17" s="303">
        <v>0.0</v>
      </c>
      <c r="AX17" s="312">
        <v>0.0</v>
      </c>
      <c r="AY17" s="316"/>
      <c r="AZ17" s="310">
        <v>0.0</v>
      </c>
      <c r="BA17" s="311">
        <v>0.0</v>
      </c>
      <c r="BB17" s="303">
        <v>0.0</v>
      </c>
      <c r="BC17" s="317">
        <v>0.0</v>
      </c>
      <c r="BD17" s="318"/>
      <c r="BE17" s="310">
        <v>0.0</v>
      </c>
      <c r="BF17" s="311">
        <v>0.0</v>
      </c>
      <c r="BG17" s="303">
        <v>0.0</v>
      </c>
      <c r="BH17" s="319">
        <v>0.0</v>
      </c>
      <c r="BI17" s="320">
        <v>2.0</v>
      </c>
    </row>
    <row r="18" ht="19.5" customHeight="1">
      <c r="A18" s="308"/>
      <c r="B18" s="314">
        <v>0.0</v>
      </c>
      <c r="C18" s="321">
        <v>0.0</v>
      </c>
      <c r="D18" s="322">
        <v>0.0</v>
      </c>
      <c r="E18" s="323">
        <v>0.0</v>
      </c>
      <c r="F18" s="324"/>
      <c r="G18" s="314">
        <v>0.0</v>
      </c>
      <c r="H18" s="311">
        <v>0.0</v>
      </c>
      <c r="I18" s="303">
        <v>0.0</v>
      </c>
      <c r="J18" s="312">
        <v>0.0</v>
      </c>
      <c r="K18" s="309"/>
      <c r="L18" s="310">
        <v>0.0</v>
      </c>
      <c r="M18" s="311">
        <v>0.0</v>
      </c>
      <c r="N18" s="307">
        <v>0.0</v>
      </c>
      <c r="O18" s="312">
        <v>0.0</v>
      </c>
      <c r="P18" s="313"/>
      <c r="Q18" s="314">
        <v>0.0</v>
      </c>
      <c r="R18" s="311">
        <v>0.0</v>
      </c>
      <c r="S18" s="303">
        <v>0.0</v>
      </c>
      <c r="T18" s="312">
        <v>0.0</v>
      </c>
      <c r="U18" s="309"/>
      <c r="V18" s="310">
        <v>0.0</v>
      </c>
      <c r="W18" s="311">
        <v>0.0</v>
      </c>
      <c r="X18" s="303">
        <v>0.0</v>
      </c>
      <c r="Y18" s="312">
        <v>0.0</v>
      </c>
      <c r="Z18" s="313"/>
      <c r="AA18" s="314">
        <v>0.0</v>
      </c>
      <c r="AB18" s="311">
        <v>0.0</v>
      </c>
      <c r="AC18" s="315">
        <v>0.0</v>
      </c>
      <c r="AD18" s="312">
        <v>0.0</v>
      </c>
      <c r="AE18" s="316"/>
      <c r="AF18" s="310">
        <v>0.0</v>
      </c>
      <c r="AG18" s="311">
        <v>0.0</v>
      </c>
      <c r="AH18" s="303">
        <v>0.0</v>
      </c>
      <c r="AI18" s="312">
        <v>0.0</v>
      </c>
      <c r="AJ18" s="313"/>
      <c r="AK18" s="314">
        <v>0.0</v>
      </c>
      <c r="AL18" s="311">
        <v>0.0</v>
      </c>
      <c r="AM18" s="303">
        <v>0.0</v>
      </c>
      <c r="AN18" s="312">
        <v>0.0</v>
      </c>
      <c r="AO18" s="309"/>
      <c r="AP18" s="310">
        <v>0.0</v>
      </c>
      <c r="AQ18" s="311">
        <v>0.0</v>
      </c>
      <c r="AR18" s="303">
        <v>0.0</v>
      </c>
      <c r="AS18" s="312">
        <v>0.0</v>
      </c>
      <c r="AT18" s="313"/>
      <c r="AU18" s="314">
        <v>0.0</v>
      </c>
      <c r="AV18" s="311">
        <v>0.0</v>
      </c>
      <c r="AW18" s="303">
        <v>0.0</v>
      </c>
      <c r="AX18" s="312">
        <v>0.0</v>
      </c>
      <c r="AY18" s="316"/>
      <c r="AZ18" s="310">
        <v>0.0</v>
      </c>
      <c r="BA18" s="311">
        <v>0.0</v>
      </c>
      <c r="BB18" s="303">
        <v>0.0</v>
      </c>
      <c r="BC18" s="317">
        <v>0.0</v>
      </c>
      <c r="BD18" s="318"/>
      <c r="BE18" s="310">
        <v>0.0</v>
      </c>
      <c r="BF18" s="311">
        <v>0.0</v>
      </c>
      <c r="BG18" s="303">
        <v>0.0</v>
      </c>
      <c r="BH18" s="319">
        <v>0.0</v>
      </c>
      <c r="BI18" s="320">
        <v>3.0</v>
      </c>
    </row>
    <row r="19" ht="19.5" customHeight="1">
      <c r="A19" s="308"/>
      <c r="B19" s="314">
        <v>0.0</v>
      </c>
      <c r="C19" s="321">
        <v>0.0</v>
      </c>
      <c r="D19" s="322">
        <v>0.0</v>
      </c>
      <c r="E19" s="323">
        <v>0.0</v>
      </c>
      <c r="F19" s="324"/>
      <c r="G19" s="314">
        <v>0.0</v>
      </c>
      <c r="H19" s="311">
        <v>0.0</v>
      </c>
      <c r="I19" s="303">
        <v>0.0</v>
      </c>
      <c r="J19" s="312">
        <v>0.0</v>
      </c>
      <c r="K19" s="309"/>
      <c r="L19" s="310">
        <v>0.0</v>
      </c>
      <c r="M19" s="311">
        <v>0.0</v>
      </c>
      <c r="N19" s="307">
        <v>0.0</v>
      </c>
      <c r="O19" s="312">
        <v>0.0</v>
      </c>
      <c r="P19" s="313"/>
      <c r="Q19" s="314">
        <v>0.0</v>
      </c>
      <c r="R19" s="311">
        <v>0.0</v>
      </c>
      <c r="S19" s="303">
        <v>0.0</v>
      </c>
      <c r="T19" s="312">
        <v>0.0</v>
      </c>
      <c r="U19" s="309"/>
      <c r="V19" s="310">
        <v>0.0</v>
      </c>
      <c r="W19" s="311">
        <v>0.0</v>
      </c>
      <c r="X19" s="303">
        <v>0.0</v>
      </c>
      <c r="Y19" s="312">
        <v>0.0</v>
      </c>
      <c r="Z19" s="313"/>
      <c r="AA19" s="314">
        <v>0.0</v>
      </c>
      <c r="AB19" s="311">
        <v>0.0</v>
      </c>
      <c r="AC19" s="315">
        <v>0.0</v>
      </c>
      <c r="AD19" s="312">
        <v>0.0</v>
      </c>
      <c r="AE19" s="316"/>
      <c r="AF19" s="310">
        <v>0.0</v>
      </c>
      <c r="AG19" s="311">
        <v>0.0</v>
      </c>
      <c r="AH19" s="303">
        <v>0.0</v>
      </c>
      <c r="AI19" s="312">
        <v>0.0</v>
      </c>
      <c r="AJ19" s="313"/>
      <c r="AK19" s="314">
        <v>0.0</v>
      </c>
      <c r="AL19" s="311">
        <v>0.0</v>
      </c>
      <c r="AM19" s="303">
        <v>0.0</v>
      </c>
      <c r="AN19" s="312">
        <v>0.0</v>
      </c>
      <c r="AO19" s="309"/>
      <c r="AP19" s="310">
        <v>0.0</v>
      </c>
      <c r="AQ19" s="311">
        <v>0.0</v>
      </c>
      <c r="AR19" s="303">
        <v>0.0</v>
      </c>
      <c r="AS19" s="312">
        <v>0.0</v>
      </c>
      <c r="AT19" s="313"/>
      <c r="AU19" s="314">
        <v>0.0</v>
      </c>
      <c r="AV19" s="311">
        <v>0.0</v>
      </c>
      <c r="AW19" s="303">
        <v>0.0</v>
      </c>
      <c r="AX19" s="312">
        <v>0.0</v>
      </c>
      <c r="AY19" s="316"/>
      <c r="AZ19" s="310">
        <v>0.0</v>
      </c>
      <c r="BA19" s="311">
        <v>0.0</v>
      </c>
      <c r="BB19" s="303">
        <v>0.0</v>
      </c>
      <c r="BC19" s="317">
        <v>0.0</v>
      </c>
      <c r="BD19" s="318"/>
      <c r="BE19" s="310">
        <v>0.0</v>
      </c>
      <c r="BF19" s="311">
        <v>0.0</v>
      </c>
      <c r="BG19" s="303">
        <v>0.0</v>
      </c>
      <c r="BH19" s="319">
        <v>0.0</v>
      </c>
      <c r="BI19" s="320">
        <v>4.0</v>
      </c>
    </row>
    <row r="20" ht="19.5" customHeight="1">
      <c r="A20" s="308"/>
      <c r="B20" s="314">
        <v>0.0</v>
      </c>
      <c r="C20" s="321">
        <v>0.0</v>
      </c>
      <c r="D20" s="322">
        <v>0.0</v>
      </c>
      <c r="E20" s="323">
        <v>0.0</v>
      </c>
      <c r="F20" s="324"/>
      <c r="G20" s="314">
        <v>0.0</v>
      </c>
      <c r="H20" s="311">
        <v>0.0</v>
      </c>
      <c r="I20" s="303">
        <v>0.0</v>
      </c>
      <c r="J20" s="312">
        <v>0.0</v>
      </c>
      <c r="K20" s="309"/>
      <c r="L20" s="310">
        <v>0.0</v>
      </c>
      <c r="M20" s="311">
        <v>0.0</v>
      </c>
      <c r="N20" s="307">
        <v>0.0</v>
      </c>
      <c r="O20" s="312">
        <v>0.0</v>
      </c>
      <c r="P20" s="313"/>
      <c r="Q20" s="314">
        <v>0.0</v>
      </c>
      <c r="R20" s="311">
        <v>0.0</v>
      </c>
      <c r="S20" s="303">
        <v>0.0</v>
      </c>
      <c r="T20" s="312">
        <v>0.0</v>
      </c>
      <c r="U20" s="309"/>
      <c r="V20" s="310">
        <v>0.0</v>
      </c>
      <c r="W20" s="311">
        <v>0.0</v>
      </c>
      <c r="X20" s="303">
        <v>0.0</v>
      </c>
      <c r="Y20" s="312">
        <v>0.0</v>
      </c>
      <c r="Z20" s="313"/>
      <c r="AA20" s="314">
        <v>0.0</v>
      </c>
      <c r="AB20" s="311">
        <v>0.0</v>
      </c>
      <c r="AC20" s="315">
        <v>0.0</v>
      </c>
      <c r="AD20" s="312">
        <v>0.0</v>
      </c>
      <c r="AE20" s="316"/>
      <c r="AF20" s="310">
        <v>0.0</v>
      </c>
      <c r="AG20" s="311">
        <v>0.0</v>
      </c>
      <c r="AH20" s="303">
        <v>0.0</v>
      </c>
      <c r="AI20" s="312">
        <v>0.0</v>
      </c>
      <c r="AJ20" s="313"/>
      <c r="AK20" s="314">
        <v>0.0</v>
      </c>
      <c r="AL20" s="311">
        <v>0.0</v>
      </c>
      <c r="AM20" s="303">
        <v>0.0</v>
      </c>
      <c r="AN20" s="312">
        <v>0.0</v>
      </c>
      <c r="AO20" s="309"/>
      <c r="AP20" s="310">
        <v>0.0</v>
      </c>
      <c r="AQ20" s="311">
        <v>0.0</v>
      </c>
      <c r="AR20" s="303">
        <v>0.0</v>
      </c>
      <c r="AS20" s="312">
        <v>0.0</v>
      </c>
      <c r="AT20" s="313"/>
      <c r="AU20" s="314">
        <v>0.0</v>
      </c>
      <c r="AV20" s="311">
        <v>0.0</v>
      </c>
      <c r="AW20" s="303">
        <v>0.0</v>
      </c>
      <c r="AX20" s="312">
        <v>0.0</v>
      </c>
      <c r="AY20" s="316"/>
      <c r="AZ20" s="310">
        <v>0.0</v>
      </c>
      <c r="BA20" s="311">
        <v>0.0</v>
      </c>
      <c r="BB20" s="303">
        <v>0.0</v>
      </c>
      <c r="BC20" s="317">
        <v>0.0</v>
      </c>
      <c r="BD20" s="318"/>
      <c r="BE20" s="310">
        <v>0.0</v>
      </c>
      <c r="BF20" s="311">
        <v>0.0</v>
      </c>
      <c r="BG20" s="303">
        <v>0.0</v>
      </c>
      <c r="BH20" s="319">
        <v>0.0</v>
      </c>
      <c r="BI20" s="320">
        <v>5.0</v>
      </c>
    </row>
    <row r="21" ht="19.5" customHeight="1">
      <c r="A21" s="313"/>
      <c r="B21" s="314">
        <v>0.0</v>
      </c>
      <c r="C21" s="321">
        <v>0.0</v>
      </c>
      <c r="D21" s="322">
        <v>0.0</v>
      </c>
      <c r="E21" s="323">
        <v>0.0</v>
      </c>
      <c r="F21" s="324"/>
      <c r="G21" s="314">
        <v>0.0</v>
      </c>
      <c r="H21" s="311">
        <v>0.0</v>
      </c>
      <c r="I21" s="303">
        <v>0.0</v>
      </c>
      <c r="J21" s="312">
        <v>0.0</v>
      </c>
      <c r="K21" s="316"/>
      <c r="L21" s="310">
        <v>0.0</v>
      </c>
      <c r="M21" s="311">
        <v>0.0</v>
      </c>
      <c r="N21" s="307">
        <v>0.0</v>
      </c>
      <c r="O21" s="312">
        <v>0.0</v>
      </c>
      <c r="P21" s="313"/>
      <c r="Q21" s="314">
        <v>0.0</v>
      </c>
      <c r="R21" s="311">
        <v>0.0</v>
      </c>
      <c r="S21" s="303">
        <v>0.0</v>
      </c>
      <c r="T21" s="312">
        <v>0.0</v>
      </c>
      <c r="U21" s="309"/>
      <c r="V21" s="310">
        <v>0.0</v>
      </c>
      <c r="W21" s="311">
        <v>0.0</v>
      </c>
      <c r="X21" s="303">
        <v>0.0</v>
      </c>
      <c r="Y21" s="312">
        <v>0.0</v>
      </c>
      <c r="Z21" s="313"/>
      <c r="AA21" s="314">
        <v>0.0</v>
      </c>
      <c r="AB21" s="311">
        <v>0.0</v>
      </c>
      <c r="AC21" s="315">
        <v>0.0</v>
      </c>
      <c r="AD21" s="312">
        <v>0.0</v>
      </c>
      <c r="AE21" s="316"/>
      <c r="AF21" s="310">
        <v>0.0</v>
      </c>
      <c r="AG21" s="311">
        <v>0.0</v>
      </c>
      <c r="AH21" s="303">
        <v>0.0</v>
      </c>
      <c r="AI21" s="312">
        <v>0.0</v>
      </c>
      <c r="AJ21" s="313"/>
      <c r="AK21" s="314">
        <v>0.0</v>
      </c>
      <c r="AL21" s="311">
        <v>0.0</v>
      </c>
      <c r="AM21" s="303">
        <v>0.0</v>
      </c>
      <c r="AN21" s="312">
        <v>0.0</v>
      </c>
      <c r="AO21" s="309"/>
      <c r="AP21" s="310">
        <v>0.0</v>
      </c>
      <c r="AQ21" s="311">
        <v>0.0</v>
      </c>
      <c r="AR21" s="303">
        <v>0.0</v>
      </c>
      <c r="AS21" s="312">
        <v>0.0</v>
      </c>
      <c r="AT21" s="313"/>
      <c r="AU21" s="314">
        <v>0.0</v>
      </c>
      <c r="AV21" s="311">
        <v>0.0</v>
      </c>
      <c r="AW21" s="303">
        <v>0.0</v>
      </c>
      <c r="AX21" s="312">
        <v>0.0</v>
      </c>
      <c r="AY21" s="316"/>
      <c r="AZ21" s="310">
        <v>0.0</v>
      </c>
      <c r="BA21" s="311">
        <v>0.0</v>
      </c>
      <c r="BB21" s="303">
        <v>0.0</v>
      </c>
      <c r="BC21" s="317">
        <v>0.0</v>
      </c>
      <c r="BD21" s="318"/>
      <c r="BE21" s="310">
        <v>0.0</v>
      </c>
      <c r="BF21" s="311">
        <v>0.0</v>
      </c>
      <c r="BG21" s="303">
        <v>0.0</v>
      </c>
      <c r="BH21" s="319">
        <v>0.0</v>
      </c>
      <c r="BI21" s="320">
        <v>6.0</v>
      </c>
    </row>
    <row r="22" ht="19.5" customHeight="1">
      <c r="A22" s="313"/>
      <c r="B22" s="314">
        <v>0.0</v>
      </c>
      <c r="C22" s="321">
        <v>0.0</v>
      </c>
      <c r="D22" s="322">
        <v>0.0</v>
      </c>
      <c r="E22" s="323">
        <v>0.0</v>
      </c>
      <c r="F22" s="324"/>
      <c r="G22" s="314">
        <v>0.0</v>
      </c>
      <c r="H22" s="311">
        <v>0.0</v>
      </c>
      <c r="I22" s="303">
        <v>0.0</v>
      </c>
      <c r="J22" s="312">
        <v>0.0</v>
      </c>
      <c r="K22" s="316"/>
      <c r="L22" s="310">
        <v>0.0</v>
      </c>
      <c r="M22" s="311">
        <v>0.0</v>
      </c>
      <c r="N22" s="307">
        <v>0.0</v>
      </c>
      <c r="O22" s="312">
        <v>0.0</v>
      </c>
      <c r="P22" s="313"/>
      <c r="Q22" s="314">
        <v>0.0</v>
      </c>
      <c r="R22" s="311">
        <v>0.0</v>
      </c>
      <c r="S22" s="303">
        <v>0.0</v>
      </c>
      <c r="T22" s="312">
        <v>0.0</v>
      </c>
      <c r="U22" s="309"/>
      <c r="V22" s="310">
        <v>0.0</v>
      </c>
      <c r="W22" s="311">
        <v>0.0</v>
      </c>
      <c r="X22" s="303">
        <v>0.0</v>
      </c>
      <c r="Y22" s="312">
        <v>0.0</v>
      </c>
      <c r="Z22" s="313"/>
      <c r="AA22" s="314">
        <v>0.0</v>
      </c>
      <c r="AB22" s="311">
        <v>0.0</v>
      </c>
      <c r="AC22" s="315">
        <v>0.0</v>
      </c>
      <c r="AD22" s="312">
        <v>0.0</v>
      </c>
      <c r="AE22" s="316"/>
      <c r="AF22" s="310">
        <v>0.0</v>
      </c>
      <c r="AG22" s="311">
        <v>0.0</v>
      </c>
      <c r="AH22" s="303">
        <v>0.0</v>
      </c>
      <c r="AI22" s="312">
        <v>0.0</v>
      </c>
      <c r="AJ22" s="313"/>
      <c r="AK22" s="314">
        <v>0.0</v>
      </c>
      <c r="AL22" s="311">
        <v>0.0</v>
      </c>
      <c r="AM22" s="303">
        <v>0.0</v>
      </c>
      <c r="AN22" s="312">
        <v>0.0</v>
      </c>
      <c r="AO22" s="309"/>
      <c r="AP22" s="310">
        <v>0.0</v>
      </c>
      <c r="AQ22" s="311">
        <v>0.0</v>
      </c>
      <c r="AR22" s="303">
        <v>0.0</v>
      </c>
      <c r="AS22" s="312">
        <v>0.0</v>
      </c>
      <c r="AT22" s="313"/>
      <c r="AU22" s="314">
        <v>0.0</v>
      </c>
      <c r="AV22" s="311">
        <v>0.0</v>
      </c>
      <c r="AW22" s="303">
        <v>0.0</v>
      </c>
      <c r="AX22" s="312">
        <v>0.0</v>
      </c>
      <c r="AY22" s="316"/>
      <c r="AZ22" s="310">
        <v>0.0</v>
      </c>
      <c r="BA22" s="311">
        <v>0.0</v>
      </c>
      <c r="BB22" s="303">
        <v>0.0</v>
      </c>
      <c r="BC22" s="317">
        <v>0.0</v>
      </c>
      <c r="BD22" s="318"/>
      <c r="BE22" s="310">
        <v>0.0</v>
      </c>
      <c r="BF22" s="311">
        <v>0.0</v>
      </c>
      <c r="BG22" s="303">
        <v>0.0</v>
      </c>
      <c r="BH22" s="319">
        <v>0.0</v>
      </c>
      <c r="BI22" s="320">
        <v>7.0</v>
      </c>
    </row>
    <row r="23" ht="19.5" customHeight="1">
      <c r="A23" s="313"/>
      <c r="B23" s="314">
        <v>0.0</v>
      </c>
      <c r="C23" s="321">
        <v>0.0</v>
      </c>
      <c r="D23" s="322">
        <v>0.0</v>
      </c>
      <c r="E23" s="323">
        <v>0.0</v>
      </c>
      <c r="F23" s="324"/>
      <c r="G23" s="314">
        <v>0.0</v>
      </c>
      <c r="H23" s="311">
        <v>0.0</v>
      </c>
      <c r="I23" s="303">
        <v>0.0</v>
      </c>
      <c r="J23" s="312">
        <v>0.0</v>
      </c>
      <c r="K23" s="316"/>
      <c r="L23" s="310">
        <v>0.0</v>
      </c>
      <c r="M23" s="311">
        <v>0.0</v>
      </c>
      <c r="N23" s="307">
        <v>0.0</v>
      </c>
      <c r="O23" s="312">
        <v>0.0</v>
      </c>
      <c r="P23" s="313"/>
      <c r="Q23" s="314">
        <v>0.0</v>
      </c>
      <c r="R23" s="311">
        <v>0.0</v>
      </c>
      <c r="S23" s="303">
        <v>0.0</v>
      </c>
      <c r="T23" s="312">
        <v>0.0</v>
      </c>
      <c r="U23" s="309"/>
      <c r="V23" s="310">
        <v>0.0</v>
      </c>
      <c r="W23" s="311">
        <v>0.0</v>
      </c>
      <c r="X23" s="303">
        <v>0.0</v>
      </c>
      <c r="Y23" s="312">
        <v>0.0</v>
      </c>
      <c r="Z23" s="313"/>
      <c r="AA23" s="314">
        <v>0.0</v>
      </c>
      <c r="AB23" s="311">
        <v>0.0</v>
      </c>
      <c r="AC23" s="315">
        <v>0.0</v>
      </c>
      <c r="AD23" s="312">
        <v>0.0</v>
      </c>
      <c r="AE23" s="316"/>
      <c r="AF23" s="310">
        <v>0.0</v>
      </c>
      <c r="AG23" s="311">
        <v>0.0</v>
      </c>
      <c r="AH23" s="303">
        <v>0.0</v>
      </c>
      <c r="AI23" s="312">
        <v>0.0</v>
      </c>
      <c r="AJ23" s="313"/>
      <c r="AK23" s="314">
        <v>0.0</v>
      </c>
      <c r="AL23" s="311">
        <v>0.0</v>
      </c>
      <c r="AM23" s="303">
        <v>0.0</v>
      </c>
      <c r="AN23" s="312">
        <v>0.0</v>
      </c>
      <c r="AO23" s="309"/>
      <c r="AP23" s="310">
        <v>0.0</v>
      </c>
      <c r="AQ23" s="311">
        <v>0.0</v>
      </c>
      <c r="AR23" s="303">
        <v>0.0</v>
      </c>
      <c r="AS23" s="312">
        <v>0.0</v>
      </c>
      <c r="AT23" s="313"/>
      <c r="AU23" s="314">
        <v>0.0</v>
      </c>
      <c r="AV23" s="311">
        <v>0.0</v>
      </c>
      <c r="AW23" s="303">
        <v>0.0</v>
      </c>
      <c r="AX23" s="312">
        <v>0.0</v>
      </c>
      <c r="AY23" s="316"/>
      <c r="AZ23" s="310">
        <v>0.0</v>
      </c>
      <c r="BA23" s="311">
        <v>0.0</v>
      </c>
      <c r="BB23" s="303">
        <v>0.0</v>
      </c>
      <c r="BC23" s="317">
        <v>0.0</v>
      </c>
      <c r="BD23" s="318"/>
      <c r="BE23" s="310">
        <v>0.0</v>
      </c>
      <c r="BF23" s="311">
        <v>0.0</v>
      </c>
      <c r="BG23" s="303">
        <v>0.0</v>
      </c>
      <c r="BH23" s="319">
        <v>0.0</v>
      </c>
      <c r="BI23" s="320">
        <v>8.0</v>
      </c>
    </row>
    <row r="24" ht="19.5" customHeight="1">
      <c r="A24" s="313"/>
      <c r="B24" s="314">
        <v>0.0</v>
      </c>
      <c r="C24" s="321">
        <v>0.0</v>
      </c>
      <c r="D24" s="322">
        <v>0.0</v>
      </c>
      <c r="E24" s="323">
        <v>0.0</v>
      </c>
      <c r="F24" s="324"/>
      <c r="G24" s="314">
        <v>0.0</v>
      </c>
      <c r="H24" s="311">
        <v>0.0</v>
      </c>
      <c r="I24" s="303">
        <v>0.0</v>
      </c>
      <c r="J24" s="312">
        <v>0.0</v>
      </c>
      <c r="K24" s="316"/>
      <c r="L24" s="310">
        <v>0.0</v>
      </c>
      <c r="M24" s="311">
        <v>0.0</v>
      </c>
      <c r="N24" s="307">
        <v>0.0</v>
      </c>
      <c r="O24" s="312">
        <v>0.0</v>
      </c>
      <c r="P24" s="313"/>
      <c r="Q24" s="314">
        <v>0.0</v>
      </c>
      <c r="R24" s="311">
        <v>0.0</v>
      </c>
      <c r="S24" s="303">
        <v>0.0</v>
      </c>
      <c r="T24" s="312">
        <v>0.0</v>
      </c>
      <c r="U24" s="309"/>
      <c r="V24" s="310">
        <v>0.0</v>
      </c>
      <c r="W24" s="311">
        <v>0.0</v>
      </c>
      <c r="X24" s="303">
        <v>0.0</v>
      </c>
      <c r="Y24" s="312">
        <v>0.0</v>
      </c>
      <c r="Z24" s="313"/>
      <c r="AA24" s="314">
        <v>0.0</v>
      </c>
      <c r="AB24" s="311">
        <v>0.0</v>
      </c>
      <c r="AC24" s="315">
        <v>0.0</v>
      </c>
      <c r="AD24" s="312">
        <v>0.0</v>
      </c>
      <c r="AE24" s="316"/>
      <c r="AF24" s="310">
        <v>0.0</v>
      </c>
      <c r="AG24" s="311">
        <v>0.0</v>
      </c>
      <c r="AH24" s="303">
        <v>0.0</v>
      </c>
      <c r="AI24" s="312">
        <v>0.0</v>
      </c>
      <c r="AJ24" s="313"/>
      <c r="AK24" s="314">
        <v>0.0</v>
      </c>
      <c r="AL24" s="311">
        <v>0.0</v>
      </c>
      <c r="AM24" s="303">
        <v>0.0</v>
      </c>
      <c r="AN24" s="312">
        <v>0.0</v>
      </c>
      <c r="AO24" s="309"/>
      <c r="AP24" s="310">
        <v>0.0</v>
      </c>
      <c r="AQ24" s="311">
        <v>0.0</v>
      </c>
      <c r="AR24" s="303">
        <v>0.0</v>
      </c>
      <c r="AS24" s="312">
        <v>0.0</v>
      </c>
      <c r="AT24" s="313"/>
      <c r="AU24" s="314">
        <v>0.0</v>
      </c>
      <c r="AV24" s="311">
        <v>0.0</v>
      </c>
      <c r="AW24" s="303">
        <v>0.0</v>
      </c>
      <c r="AX24" s="312">
        <v>0.0</v>
      </c>
      <c r="AY24" s="316"/>
      <c r="AZ24" s="310">
        <v>0.0</v>
      </c>
      <c r="BA24" s="311">
        <v>0.0</v>
      </c>
      <c r="BB24" s="303">
        <v>0.0</v>
      </c>
      <c r="BC24" s="317">
        <v>0.0</v>
      </c>
      <c r="BD24" s="318"/>
      <c r="BE24" s="310">
        <v>0.0</v>
      </c>
      <c r="BF24" s="311">
        <v>0.0</v>
      </c>
      <c r="BG24" s="303">
        <v>0.0</v>
      </c>
      <c r="BH24" s="319">
        <v>0.0</v>
      </c>
      <c r="BI24" s="320">
        <v>9.0</v>
      </c>
    </row>
    <row r="25" ht="19.5" customHeight="1">
      <c r="A25" s="313"/>
      <c r="B25" s="314">
        <v>0.0</v>
      </c>
      <c r="C25" s="321">
        <v>0.0</v>
      </c>
      <c r="D25" s="322">
        <v>0.0</v>
      </c>
      <c r="E25" s="323">
        <v>0.0</v>
      </c>
      <c r="F25" s="324"/>
      <c r="G25" s="314">
        <v>0.0</v>
      </c>
      <c r="H25" s="311">
        <v>0.0</v>
      </c>
      <c r="I25" s="303">
        <v>0.0</v>
      </c>
      <c r="J25" s="312">
        <v>0.0</v>
      </c>
      <c r="K25" s="316"/>
      <c r="L25" s="310">
        <v>0.0</v>
      </c>
      <c r="M25" s="311">
        <v>0.0</v>
      </c>
      <c r="N25" s="307">
        <v>0.0</v>
      </c>
      <c r="O25" s="312">
        <v>0.0</v>
      </c>
      <c r="P25" s="313"/>
      <c r="Q25" s="314">
        <v>0.0</v>
      </c>
      <c r="R25" s="311">
        <v>0.0</v>
      </c>
      <c r="S25" s="303">
        <v>0.0</v>
      </c>
      <c r="T25" s="312">
        <v>0.0</v>
      </c>
      <c r="U25" s="309"/>
      <c r="V25" s="310">
        <v>0.0</v>
      </c>
      <c r="W25" s="311">
        <v>0.0</v>
      </c>
      <c r="X25" s="303">
        <v>0.0</v>
      </c>
      <c r="Y25" s="312">
        <v>0.0</v>
      </c>
      <c r="Z25" s="313"/>
      <c r="AA25" s="314">
        <v>0.0</v>
      </c>
      <c r="AB25" s="311">
        <v>0.0</v>
      </c>
      <c r="AC25" s="315">
        <v>0.0</v>
      </c>
      <c r="AD25" s="312">
        <v>0.0</v>
      </c>
      <c r="AE25" s="316"/>
      <c r="AF25" s="310">
        <v>0.0</v>
      </c>
      <c r="AG25" s="311">
        <v>0.0</v>
      </c>
      <c r="AH25" s="303">
        <v>0.0</v>
      </c>
      <c r="AI25" s="312">
        <v>0.0</v>
      </c>
      <c r="AJ25" s="313"/>
      <c r="AK25" s="314">
        <v>0.0</v>
      </c>
      <c r="AL25" s="311">
        <v>0.0</v>
      </c>
      <c r="AM25" s="303">
        <v>0.0</v>
      </c>
      <c r="AN25" s="312">
        <v>0.0</v>
      </c>
      <c r="AO25" s="309"/>
      <c r="AP25" s="310">
        <v>0.0</v>
      </c>
      <c r="AQ25" s="311">
        <v>0.0</v>
      </c>
      <c r="AR25" s="303">
        <v>0.0</v>
      </c>
      <c r="AS25" s="312">
        <v>0.0</v>
      </c>
      <c r="AT25" s="313"/>
      <c r="AU25" s="314">
        <v>0.0</v>
      </c>
      <c r="AV25" s="311">
        <v>0.0</v>
      </c>
      <c r="AW25" s="303">
        <v>0.0</v>
      </c>
      <c r="AX25" s="312">
        <v>0.0</v>
      </c>
      <c r="AY25" s="316"/>
      <c r="AZ25" s="310">
        <v>0.0</v>
      </c>
      <c r="BA25" s="311">
        <v>0.0</v>
      </c>
      <c r="BB25" s="303">
        <v>0.0</v>
      </c>
      <c r="BC25" s="317">
        <v>0.0</v>
      </c>
      <c r="BD25" s="318"/>
      <c r="BE25" s="310">
        <v>0.0</v>
      </c>
      <c r="BF25" s="311">
        <v>0.0</v>
      </c>
      <c r="BG25" s="303">
        <v>0.0</v>
      </c>
      <c r="BH25" s="319">
        <v>0.0</v>
      </c>
      <c r="BI25" s="320">
        <v>10.0</v>
      </c>
    </row>
    <row r="26" ht="19.5" customHeight="1">
      <c r="A26" s="313"/>
      <c r="B26" s="314">
        <v>0.0</v>
      </c>
      <c r="C26" s="321">
        <v>0.0</v>
      </c>
      <c r="D26" s="322">
        <v>0.0</v>
      </c>
      <c r="E26" s="323">
        <v>0.0</v>
      </c>
      <c r="F26" s="324"/>
      <c r="G26" s="314">
        <v>0.0</v>
      </c>
      <c r="H26" s="311">
        <v>0.0</v>
      </c>
      <c r="I26" s="303">
        <v>0.0</v>
      </c>
      <c r="J26" s="312">
        <v>0.0</v>
      </c>
      <c r="K26" s="316"/>
      <c r="L26" s="310">
        <v>0.0</v>
      </c>
      <c r="M26" s="311">
        <v>0.0</v>
      </c>
      <c r="N26" s="307">
        <v>0.0</v>
      </c>
      <c r="O26" s="312">
        <v>0.0</v>
      </c>
      <c r="P26" s="313"/>
      <c r="Q26" s="314">
        <v>0.0</v>
      </c>
      <c r="R26" s="311">
        <v>0.0</v>
      </c>
      <c r="S26" s="303">
        <v>0.0</v>
      </c>
      <c r="T26" s="312">
        <v>0.0</v>
      </c>
      <c r="U26" s="309"/>
      <c r="V26" s="310">
        <v>0.0</v>
      </c>
      <c r="W26" s="311">
        <v>0.0</v>
      </c>
      <c r="X26" s="303">
        <v>0.0</v>
      </c>
      <c r="Y26" s="312">
        <v>0.0</v>
      </c>
      <c r="Z26" s="313"/>
      <c r="AA26" s="314">
        <v>0.0</v>
      </c>
      <c r="AB26" s="311">
        <v>0.0</v>
      </c>
      <c r="AC26" s="315">
        <v>0.0</v>
      </c>
      <c r="AD26" s="312">
        <v>0.0</v>
      </c>
      <c r="AE26" s="316"/>
      <c r="AF26" s="310">
        <v>0.0</v>
      </c>
      <c r="AG26" s="311">
        <v>0.0</v>
      </c>
      <c r="AH26" s="303">
        <v>0.0</v>
      </c>
      <c r="AI26" s="312">
        <v>0.0</v>
      </c>
      <c r="AJ26" s="313"/>
      <c r="AK26" s="314">
        <v>0.0</v>
      </c>
      <c r="AL26" s="311">
        <v>0.0</v>
      </c>
      <c r="AM26" s="303">
        <v>0.0</v>
      </c>
      <c r="AN26" s="312">
        <v>0.0</v>
      </c>
      <c r="AO26" s="309"/>
      <c r="AP26" s="310">
        <v>0.0</v>
      </c>
      <c r="AQ26" s="311">
        <v>0.0</v>
      </c>
      <c r="AR26" s="303">
        <v>0.0</v>
      </c>
      <c r="AS26" s="312">
        <v>0.0</v>
      </c>
      <c r="AT26" s="313"/>
      <c r="AU26" s="314">
        <v>0.0</v>
      </c>
      <c r="AV26" s="311">
        <v>0.0</v>
      </c>
      <c r="AW26" s="303">
        <v>0.0</v>
      </c>
      <c r="AX26" s="312">
        <v>0.0</v>
      </c>
      <c r="AY26" s="316"/>
      <c r="AZ26" s="310">
        <v>0.0</v>
      </c>
      <c r="BA26" s="311">
        <v>0.0</v>
      </c>
      <c r="BB26" s="303">
        <v>0.0</v>
      </c>
      <c r="BC26" s="317">
        <v>0.0</v>
      </c>
      <c r="BD26" s="318"/>
      <c r="BE26" s="310">
        <v>0.0</v>
      </c>
      <c r="BF26" s="311">
        <v>0.0</v>
      </c>
      <c r="BG26" s="303">
        <v>0.0</v>
      </c>
      <c r="BH26" s="319">
        <v>0.0</v>
      </c>
      <c r="BI26" s="320">
        <v>11.0</v>
      </c>
    </row>
    <row r="27" ht="19.5" customHeight="1">
      <c r="A27" s="313"/>
      <c r="B27" s="314">
        <v>0.0</v>
      </c>
      <c r="C27" s="321">
        <v>0.0</v>
      </c>
      <c r="D27" s="322">
        <v>0.0</v>
      </c>
      <c r="E27" s="323">
        <v>0.0</v>
      </c>
      <c r="F27" s="324"/>
      <c r="G27" s="314">
        <v>0.0</v>
      </c>
      <c r="H27" s="311">
        <v>0.0</v>
      </c>
      <c r="I27" s="303">
        <v>0.0</v>
      </c>
      <c r="J27" s="312">
        <v>0.0</v>
      </c>
      <c r="K27" s="316"/>
      <c r="L27" s="310">
        <v>0.0</v>
      </c>
      <c r="M27" s="311">
        <v>0.0</v>
      </c>
      <c r="N27" s="307">
        <v>0.0</v>
      </c>
      <c r="O27" s="312">
        <v>0.0</v>
      </c>
      <c r="P27" s="313"/>
      <c r="Q27" s="314">
        <v>0.0</v>
      </c>
      <c r="R27" s="311">
        <v>0.0</v>
      </c>
      <c r="S27" s="303">
        <v>0.0</v>
      </c>
      <c r="T27" s="312">
        <v>0.0</v>
      </c>
      <c r="U27" s="309"/>
      <c r="V27" s="310">
        <v>0.0</v>
      </c>
      <c r="W27" s="311">
        <v>0.0</v>
      </c>
      <c r="X27" s="303">
        <v>0.0</v>
      </c>
      <c r="Y27" s="312">
        <v>0.0</v>
      </c>
      <c r="Z27" s="313"/>
      <c r="AA27" s="314">
        <v>0.0</v>
      </c>
      <c r="AB27" s="311">
        <v>0.0</v>
      </c>
      <c r="AC27" s="315">
        <v>0.0</v>
      </c>
      <c r="AD27" s="312">
        <v>0.0</v>
      </c>
      <c r="AE27" s="316"/>
      <c r="AF27" s="310">
        <v>0.0</v>
      </c>
      <c r="AG27" s="311">
        <v>0.0</v>
      </c>
      <c r="AH27" s="303">
        <v>0.0</v>
      </c>
      <c r="AI27" s="312">
        <v>0.0</v>
      </c>
      <c r="AJ27" s="313"/>
      <c r="AK27" s="314">
        <v>0.0</v>
      </c>
      <c r="AL27" s="311">
        <v>0.0</v>
      </c>
      <c r="AM27" s="303">
        <v>0.0</v>
      </c>
      <c r="AN27" s="312">
        <v>0.0</v>
      </c>
      <c r="AO27" s="309"/>
      <c r="AP27" s="310">
        <v>0.0</v>
      </c>
      <c r="AQ27" s="311">
        <v>0.0</v>
      </c>
      <c r="AR27" s="303">
        <v>0.0</v>
      </c>
      <c r="AS27" s="312">
        <v>0.0</v>
      </c>
      <c r="AT27" s="313"/>
      <c r="AU27" s="314">
        <v>0.0</v>
      </c>
      <c r="AV27" s="311">
        <v>0.0</v>
      </c>
      <c r="AW27" s="303">
        <v>0.0</v>
      </c>
      <c r="AX27" s="312">
        <v>0.0</v>
      </c>
      <c r="AY27" s="316"/>
      <c r="AZ27" s="310">
        <v>0.0</v>
      </c>
      <c r="BA27" s="311">
        <v>0.0</v>
      </c>
      <c r="BB27" s="303">
        <v>0.0</v>
      </c>
      <c r="BC27" s="317">
        <v>0.0</v>
      </c>
      <c r="BD27" s="318"/>
      <c r="BE27" s="310">
        <v>0.0</v>
      </c>
      <c r="BF27" s="311">
        <v>0.0</v>
      </c>
      <c r="BG27" s="303">
        <v>0.0</v>
      </c>
      <c r="BH27" s="319">
        <v>0.0</v>
      </c>
      <c r="BI27" s="320">
        <v>12.0</v>
      </c>
    </row>
    <row r="28" ht="19.5" customHeight="1">
      <c r="A28" s="313"/>
      <c r="B28" s="314">
        <v>0.0</v>
      </c>
      <c r="C28" s="321">
        <v>0.0</v>
      </c>
      <c r="D28" s="322">
        <v>0.0</v>
      </c>
      <c r="E28" s="323">
        <v>0.0</v>
      </c>
      <c r="F28" s="324"/>
      <c r="G28" s="314">
        <v>0.0</v>
      </c>
      <c r="H28" s="311">
        <v>0.0</v>
      </c>
      <c r="I28" s="303">
        <v>0.0</v>
      </c>
      <c r="J28" s="312">
        <v>0.0</v>
      </c>
      <c r="K28" s="316"/>
      <c r="L28" s="310">
        <v>0.0</v>
      </c>
      <c r="M28" s="311">
        <v>0.0</v>
      </c>
      <c r="N28" s="307">
        <v>0.0</v>
      </c>
      <c r="O28" s="312">
        <v>0.0</v>
      </c>
      <c r="P28" s="313"/>
      <c r="Q28" s="314">
        <v>0.0</v>
      </c>
      <c r="R28" s="311">
        <v>0.0</v>
      </c>
      <c r="S28" s="303">
        <v>0.0</v>
      </c>
      <c r="T28" s="312">
        <v>0.0</v>
      </c>
      <c r="U28" s="309"/>
      <c r="V28" s="310">
        <v>0.0</v>
      </c>
      <c r="W28" s="311">
        <v>0.0</v>
      </c>
      <c r="X28" s="303">
        <v>0.0</v>
      </c>
      <c r="Y28" s="312">
        <v>0.0</v>
      </c>
      <c r="Z28" s="313"/>
      <c r="AA28" s="314">
        <v>0.0</v>
      </c>
      <c r="AB28" s="311">
        <v>0.0</v>
      </c>
      <c r="AC28" s="315">
        <v>0.0</v>
      </c>
      <c r="AD28" s="312">
        <v>0.0</v>
      </c>
      <c r="AE28" s="316"/>
      <c r="AF28" s="310">
        <v>0.0</v>
      </c>
      <c r="AG28" s="311">
        <v>0.0</v>
      </c>
      <c r="AH28" s="303">
        <v>0.0</v>
      </c>
      <c r="AI28" s="312">
        <v>0.0</v>
      </c>
      <c r="AJ28" s="313"/>
      <c r="AK28" s="314">
        <v>0.0</v>
      </c>
      <c r="AL28" s="311">
        <v>0.0</v>
      </c>
      <c r="AM28" s="303">
        <v>0.0</v>
      </c>
      <c r="AN28" s="312">
        <v>0.0</v>
      </c>
      <c r="AO28" s="309"/>
      <c r="AP28" s="310">
        <v>0.0</v>
      </c>
      <c r="AQ28" s="311">
        <v>0.0</v>
      </c>
      <c r="AR28" s="303">
        <v>0.0</v>
      </c>
      <c r="AS28" s="312">
        <v>0.0</v>
      </c>
      <c r="AT28" s="313"/>
      <c r="AU28" s="314">
        <v>0.0</v>
      </c>
      <c r="AV28" s="311">
        <v>0.0</v>
      </c>
      <c r="AW28" s="303">
        <v>0.0</v>
      </c>
      <c r="AX28" s="312">
        <v>0.0</v>
      </c>
      <c r="AY28" s="316"/>
      <c r="AZ28" s="310">
        <v>0.0</v>
      </c>
      <c r="BA28" s="311">
        <v>0.0</v>
      </c>
      <c r="BB28" s="303">
        <v>0.0</v>
      </c>
      <c r="BC28" s="317">
        <v>0.0</v>
      </c>
      <c r="BD28" s="318"/>
      <c r="BE28" s="310">
        <v>0.0</v>
      </c>
      <c r="BF28" s="311">
        <v>0.0</v>
      </c>
      <c r="BG28" s="303">
        <v>0.0</v>
      </c>
      <c r="BH28" s="319">
        <v>0.0</v>
      </c>
      <c r="BI28" s="320">
        <v>13.0</v>
      </c>
    </row>
    <row r="29" ht="19.5" customHeight="1">
      <c r="A29" s="313"/>
      <c r="B29" s="314">
        <v>0.0</v>
      </c>
      <c r="C29" s="321">
        <v>0.0</v>
      </c>
      <c r="D29" s="322">
        <v>0.0</v>
      </c>
      <c r="E29" s="323">
        <v>0.0</v>
      </c>
      <c r="F29" s="324"/>
      <c r="G29" s="314">
        <v>0.0</v>
      </c>
      <c r="H29" s="311">
        <v>0.0</v>
      </c>
      <c r="I29" s="303">
        <v>0.0</v>
      </c>
      <c r="J29" s="312">
        <v>0.0</v>
      </c>
      <c r="K29" s="316"/>
      <c r="L29" s="310">
        <v>0.0</v>
      </c>
      <c r="M29" s="311">
        <v>0.0</v>
      </c>
      <c r="N29" s="307">
        <v>0.0</v>
      </c>
      <c r="O29" s="312">
        <v>0.0</v>
      </c>
      <c r="P29" s="313"/>
      <c r="Q29" s="314">
        <v>0.0</v>
      </c>
      <c r="R29" s="311">
        <v>0.0</v>
      </c>
      <c r="S29" s="303">
        <v>0.0</v>
      </c>
      <c r="T29" s="312">
        <v>0.0</v>
      </c>
      <c r="U29" s="309"/>
      <c r="V29" s="310">
        <v>0.0</v>
      </c>
      <c r="W29" s="311">
        <v>0.0</v>
      </c>
      <c r="X29" s="303">
        <v>0.0</v>
      </c>
      <c r="Y29" s="312">
        <v>0.0</v>
      </c>
      <c r="Z29" s="313"/>
      <c r="AA29" s="314">
        <v>0.0</v>
      </c>
      <c r="AB29" s="311">
        <v>0.0</v>
      </c>
      <c r="AC29" s="315">
        <v>0.0</v>
      </c>
      <c r="AD29" s="312">
        <v>0.0</v>
      </c>
      <c r="AE29" s="316"/>
      <c r="AF29" s="310">
        <v>0.0</v>
      </c>
      <c r="AG29" s="311">
        <v>0.0</v>
      </c>
      <c r="AH29" s="303">
        <v>0.0</v>
      </c>
      <c r="AI29" s="312">
        <v>0.0</v>
      </c>
      <c r="AJ29" s="313"/>
      <c r="AK29" s="314">
        <v>0.0</v>
      </c>
      <c r="AL29" s="311">
        <v>0.0</v>
      </c>
      <c r="AM29" s="303">
        <v>0.0</v>
      </c>
      <c r="AN29" s="312">
        <v>0.0</v>
      </c>
      <c r="AO29" s="309"/>
      <c r="AP29" s="310">
        <v>0.0</v>
      </c>
      <c r="AQ29" s="311">
        <v>0.0</v>
      </c>
      <c r="AR29" s="303">
        <v>0.0</v>
      </c>
      <c r="AS29" s="312">
        <v>0.0</v>
      </c>
      <c r="AT29" s="313"/>
      <c r="AU29" s="314">
        <v>0.0</v>
      </c>
      <c r="AV29" s="311">
        <v>0.0</v>
      </c>
      <c r="AW29" s="303">
        <v>0.0</v>
      </c>
      <c r="AX29" s="312">
        <v>0.0</v>
      </c>
      <c r="AY29" s="316"/>
      <c r="AZ29" s="310">
        <v>0.0</v>
      </c>
      <c r="BA29" s="311">
        <v>0.0</v>
      </c>
      <c r="BB29" s="303">
        <v>0.0</v>
      </c>
      <c r="BC29" s="317">
        <v>0.0</v>
      </c>
      <c r="BD29" s="318"/>
      <c r="BE29" s="310">
        <v>0.0</v>
      </c>
      <c r="BF29" s="311">
        <v>0.0</v>
      </c>
      <c r="BG29" s="303">
        <v>0.0</v>
      </c>
      <c r="BH29" s="319">
        <v>0.0</v>
      </c>
      <c r="BI29" s="320">
        <v>14.0</v>
      </c>
    </row>
    <row r="30" ht="19.5" customHeight="1">
      <c r="A30" s="313"/>
      <c r="B30" s="314">
        <v>0.0</v>
      </c>
      <c r="C30" s="321">
        <v>0.0</v>
      </c>
      <c r="D30" s="322">
        <v>0.0</v>
      </c>
      <c r="E30" s="323">
        <v>0.0</v>
      </c>
      <c r="F30" s="324"/>
      <c r="G30" s="314">
        <v>0.0</v>
      </c>
      <c r="H30" s="311">
        <v>0.0</v>
      </c>
      <c r="I30" s="303">
        <v>0.0</v>
      </c>
      <c r="J30" s="312">
        <v>0.0</v>
      </c>
      <c r="K30" s="316"/>
      <c r="L30" s="310">
        <v>0.0</v>
      </c>
      <c r="M30" s="311">
        <v>0.0</v>
      </c>
      <c r="N30" s="307">
        <v>0.0</v>
      </c>
      <c r="O30" s="312">
        <v>0.0</v>
      </c>
      <c r="P30" s="313"/>
      <c r="Q30" s="314">
        <v>0.0</v>
      </c>
      <c r="R30" s="311">
        <v>0.0</v>
      </c>
      <c r="S30" s="303">
        <v>0.0</v>
      </c>
      <c r="T30" s="312">
        <v>0.0</v>
      </c>
      <c r="U30" s="309"/>
      <c r="V30" s="310">
        <v>0.0</v>
      </c>
      <c r="W30" s="311">
        <v>0.0</v>
      </c>
      <c r="X30" s="303">
        <v>0.0</v>
      </c>
      <c r="Y30" s="312">
        <v>0.0</v>
      </c>
      <c r="Z30" s="313"/>
      <c r="AA30" s="314">
        <v>0.0</v>
      </c>
      <c r="AB30" s="311">
        <v>0.0</v>
      </c>
      <c r="AC30" s="315">
        <v>0.0</v>
      </c>
      <c r="AD30" s="312">
        <v>0.0</v>
      </c>
      <c r="AE30" s="316"/>
      <c r="AF30" s="310">
        <v>0.0</v>
      </c>
      <c r="AG30" s="311">
        <v>0.0</v>
      </c>
      <c r="AH30" s="303">
        <v>0.0</v>
      </c>
      <c r="AI30" s="312">
        <v>0.0</v>
      </c>
      <c r="AJ30" s="313"/>
      <c r="AK30" s="314">
        <v>0.0</v>
      </c>
      <c r="AL30" s="311">
        <v>0.0</v>
      </c>
      <c r="AM30" s="303">
        <v>0.0</v>
      </c>
      <c r="AN30" s="312">
        <v>0.0</v>
      </c>
      <c r="AO30" s="309"/>
      <c r="AP30" s="310">
        <v>0.0</v>
      </c>
      <c r="AQ30" s="311">
        <v>0.0</v>
      </c>
      <c r="AR30" s="303">
        <v>0.0</v>
      </c>
      <c r="AS30" s="312">
        <v>0.0</v>
      </c>
      <c r="AT30" s="313"/>
      <c r="AU30" s="314">
        <v>0.0</v>
      </c>
      <c r="AV30" s="311">
        <v>0.0</v>
      </c>
      <c r="AW30" s="303">
        <v>0.0</v>
      </c>
      <c r="AX30" s="312">
        <v>0.0</v>
      </c>
      <c r="AY30" s="316"/>
      <c r="AZ30" s="310">
        <v>0.0</v>
      </c>
      <c r="BA30" s="311">
        <v>0.0</v>
      </c>
      <c r="BB30" s="303">
        <v>0.0</v>
      </c>
      <c r="BC30" s="317">
        <v>0.0</v>
      </c>
      <c r="BD30" s="318"/>
      <c r="BE30" s="310">
        <v>0.0</v>
      </c>
      <c r="BF30" s="311">
        <v>0.0</v>
      </c>
      <c r="BG30" s="303">
        <v>0.0</v>
      </c>
      <c r="BH30" s="319">
        <v>0.0</v>
      </c>
      <c r="BI30" s="320">
        <v>15.0</v>
      </c>
    </row>
    <row r="31" ht="19.5" customHeight="1">
      <c r="A31" s="313"/>
      <c r="B31" s="314">
        <v>0.0</v>
      </c>
      <c r="C31" s="321">
        <v>0.0</v>
      </c>
      <c r="D31" s="322">
        <v>0.0</v>
      </c>
      <c r="E31" s="323">
        <v>0.0</v>
      </c>
      <c r="F31" s="324"/>
      <c r="G31" s="314">
        <v>0.0</v>
      </c>
      <c r="H31" s="311">
        <v>0.0</v>
      </c>
      <c r="I31" s="303">
        <v>0.0</v>
      </c>
      <c r="J31" s="312">
        <v>0.0</v>
      </c>
      <c r="K31" s="316"/>
      <c r="L31" s="310">
        <v>0.0</v>
      </c>
      <c r="M31" s="311">
        <v>0.0</v>
      </c>
      <c r="N31" s="307">
        <v>0.0</v>
      </c>
      <c r="O31" s="312">
        <v>0.0</v>
      </c>
      <c r="P31" s="313"/>
      <c r="Q31" s="314">
        <v>0.0</v>
      </c>
      <c r="R31" s="311">
        <v>0.0</v>
      </c>
      <c r="S31" s="303">
        <v>0.0</v>
      </c>
      <c r="T31" s="312">
        <v>0.0</v>
      </c>
      <c r="U31" s="309"/>
      <c r="V31" s="310">
        <v>0.0</v>
      </c>
      <c r="W31" s="311">
        <v>0.0</v>
      </c>
      <c r="X31" s="303">
        <v>0.0</v>
      </c>
      <c r="Y31" s="312">
        <v>0.0</v>
      </c>
      <c r="Z31" s="313"/>
      <c r="AA31" s="314">
        <v>0.0</v>
      </c>
      <c r="AB31" s="311">
        <v>0.0</v>
      </c>
      <c r="AC31" s="315">
        <v>0.0</v>
      </c>
      <c r="AD31" s="312">
        <v>0.0</v>
      </c>
      <c r="AE31" s="316"/>
      <c r="AF31" s="310">
        <v>0.0</v>
      </c>
      <c r="AG31" s="311">
        <v>0.0</v>
      </c>
      <c r="AH31" s="303">
        <v>0.0</v>
      </c>
      <c r="AI31" s="312">
        <v>0.0</v>
      </c>
      <c r="AJ31" s="313"/>
      <c r="AK31" s="314">
        <v>0.0</v>
      </c>
      <c r="AL31" s="311">
        <v>0.0</v>
      </c>
      <c r="AM31" s="303">
        <v>0.0</v>
      </c>
      <c r="AN31" s="312">
        <v>0.0</v>
      </c>
      <c r="AO31" s="309"/>
      <c r="AP31" s="310">
        <v>0.0</v>
      </c>
      <c r="AQ31" s="311">
        <v>0.0</v>
      </c>
      <c r="AR31" s="303">
        <v>0.0</v>
      </c>
      <c r="AS31" s="312">
        <v>0.0</v>
      </c>
      <c r="AT31" s="313"/>
      <c r="AU31" s="314">
        <v>0.0</v>
      </c>
      <c r="AV31" s="311">
        <v>0.0</v>
      </c>
      <c r="AW31" s="303">
        <v>0.0</v>
      </c>
      <c r="AX31" s="312">
        <v>0.0</v>
      </c>
      <c r="AY31" s="316"/>
      <c r="AZ31" s="310">
        <v>0.0</v>
      </c>
      <c r="BA31" s="311">
        <v>0.0</v>
      </c>
      <c r="BB31" s="303">
        <v>0.0</v>
      </c>
      <c r="BC31" s="317">
        <v>0.0</v>
      </c>
      <c r="BD31" s="318"/>
      <c r="BE31" s="310">
        <v>0.0</v>
      </c>
      <c r="BF31" s="311">
        <v>0.0</v>
      </c>
      <c r="BG31" s="303">
        <v>0.0</v>
      </c>
      <c r="BH31" s="319">
        <v>0.0</v>
      </c>
      <c r="BI31" s="320">
        <v>16.0</v>
      </c>
    </row>
    <row r="32" ht="19.5" customHeight="1">
      <c r="A32" s="313"/>
      <c r="B32" s="314">
        <v>0.0</v>
      </c>
      <c r="C32" s="321">
        <v>0.0</v>
      </c>
      <c r="D32" s="322">
        <v>0.0</v>
      </c>
      <c r="E32" s="323">
        <v>0.0</v>
      </c>
      <c r="F32" s="324"/>
      <c r="G32" s="314">
        <v>0.0</v>
      </c>
      <c r="H32" s="311">
        <v>0.0</v>
      </c>
      <c r="I32" s="303">
        <v>0.0</v>
      </c>
      <c r="J32" s="312">
        <v>0.0</v>
      </c>
      <c r="K32" s="316"/>
      <c r="L32" s="310">
        <v>0.0</v>
      </c>
      <c r="M32" s="311">
        <v>0.0</v>
      </c>
      <c r="N32" s="307">
        <v>0.0</v>
      </c>
      <c r="O32" s="312">
        <v>0.0</v>
      </c>
      <c r="P32" s="313"/>
      <c r="Q32" s="314">
        <v>0.0</v>
      </c>
      <c r="R32" s="311">
        <v>0.0</v>
      </c>
      <c r="S32" s="303">
        <v>0.0</v>
      </c>
      <c r="T32" s="312">
        <v>0.0</v>
      </c>
      <c r="U32" s="309"/>
      <c r="V32" s="310">
        <v>0.0</v>
      </c>
      <c r="W32" s="311">
        <v>0.0</v>
      </c>
      <c r="X32" s="303">
        <v>0.0</v>
      </c>
      <c r="Y32" s="312">
        <v>0.0</v>
      </c>
      <c r="Z32" s="313"/>
      <c r="AA32" s="314">
        <v>0.0</v>
      </c>
      <c r="AB32" s="311">
        <v>0.0</v>
      </c>
      <c r="AC32" s="315">
        <v>0.0</v>
      </c>
      <c r="AD32" s="312">
        <v>0.0</v>
      </c>
      <c r="AE32" s="316"/>
      <c r="AF32" s="310">
        <v>0.0</v>
      </c>
      <c r="AG32" s="311">
        <v>0.0</v>
      </c>
      <c r="AH32" s="303">
        <v>0.0</v>
      </c>
      <c r="AI32" s="312">
        <v>0.0</v>
      </c>
      <c r="AJ32" s="313"/>
      <c r="AK32" s="314">
        <v>0.0</v>
      </c>
      <c r="AL32" s="311">
        <v>0.0</v>
      </c>
      <c r="AM32" s="303">
        <v>0.0</v>
      </c>
      <c r="AN32" s="312">
        <v>0.0</v>
      </c>
      <c r="AO32" s="309"/>
      <c r="AP32" s="310">
        <v>0.0</v>
      </c>
      <c r="AQ32" s="311">
        <v>0.0</v>
      </c>
      <c r="AR32" s="303">
        <v>0.0</v>
      </c>
      <c r="AS32" s="312">
        <v>0.0</v>
      </c>
      <c r="AT32" s="313"/>
      <c r="AU32" s="314">
        <v>0.0</v>
      </c>
      <c r="AV32" s="311">
        <v>0.0</v>
      </c>
      <c r="AW32" s="303">
        <v>0.0</v>
      </c>
      <c r="AX32" s="312">
        <v>0.0</v>
      </c>
      <c r="AY32" s="316"/>
      <c r="AZ32" s="310">
        <v>0.0</v>
      </c>
      <c r="BA32" s="311">
        <v>0.0</v>
      </c>
      <c r="BB32" s="303">
        <v>0.0</v>
      </c>
      <c r="BC32" s="317">
        <v>0.0</v>
      </c>
      <c r="BD32" s="318"/>
      <c r="BE32" s="310">
        <v>0.0</v>
      </c>
      <c r="BF32" s="311">
        <v>0.0</v>
      </c>
      <c r="BG32" s="303">
        <v>0.0</v>
      </c>
      <c r="BH32" s="319">
        <v>0.0</v>
      </c>
      <c r="BI32" s="320">
        <v>17.0</v>
      </c>
    </row>
    <row r="33" ht="19.5" customHeight="1">
      <c r="A33" s="313"/>
      <c r="B33" s="314">
        <v>0.0</v>
      </c>
      <c r="C33" s="321">
        <v>0.0</v>
      </c>
      <c r="D33" s="322">
        <v>0.0</v>
      </c>
      <c r="E33" s="323">
        <v>0.0</v>
      </c>
      <c r="F33" s="324"/>
      <c r="G33" s="314">
        <v>0.0</v>
      </c>
      <c r="H33" s="311">
        <v>0.0</v>
      </c>
      <c r="I33" s="303">
        <v>0.0</v>
      </c>
      <c r="J33" s="312">
        <v>0.0</v>
      </c>
      <c r="K33" s="316"/>
      <c r="L33" s="310">
        <v>0.0</v>
      </c>
      <c r="M33" s="311">
        <v>0.0</v>
      </c>
      <c r="N33" s="307">
        <v>0.0</v>
      </c>
      <c r="O33" s="312">
        <v>0.0</v>
      </c>
      <c r="P33" s="313"/>
      <c r="Q33" s="314">
        <v>0.0</v>
      </c>
      <c r="R33" s="311">
        <v>0.0</v>
      </c>
      <c r="S33" s="303">
        <v>0.0</v>
      </c>
      <c r="T33" s="312">
        <v>0.0</v>
      </c>
      <c r="U33" s="309"/>
      <c r="V33" s="310">
        <v>0.0</v>
      </c>
      <c r="W33" s="311">
        <v>0.0</v>
      </c>
      <c r="X33" s="303">
        <v>0.0</v>
      </c>
      <c r="Y33" s="312">
        <v>0.0</v>
      </c>
      <c r="Z33" s="313"/>
      <c r="AA33" s="314">
        <v>0.0</v>
      </c>
      <c r="AB33" s="311">
        <v>0.0</v>
      </c>
      <c r="AC33" s="315">
        <v>0.0</v>
      </c>
      <c r="AD33" s="312">
        <v>0.0</v>
      </c>
      <c r="AE33" s="316"/>
      <c r="AF33" s="310">
        <v>0.0</v>
      </c>
      <c r="AG33" s="311">
        <v>0.0</v>
      </c>
      <c r="AH33" s="303">
        <v>0.0</v>
      </c>
      <c r="AI33" s="312">
        <v>0.0</v>
      </c>
      <c r="AJ33" s="313"/>
      <c r="AK33" s="314">
        <v>0.0</v>
      </c>
      <c r="AL33" s="311">
        <v>0.0</v>
      </c>
      <c r="AM33" s="303">
        <v>0.0</v>
      </c>
      <c r="AN33" s="312">
        <v>0.0</v>
      </c>
      <c r="AO33" s="309"/>
      <c r="AP33" s="310">
        <v>0.0</v>
      </c>
      <c r="AQ33" s="311">
        <v>0.0</v>
      </c>
      <c r="AR33" s="303">
        <v>0.0</v>
      </c>
      <c r="AS33" s="312">
        <v>0.0</v>
      </c>
      <c r="AT33" s="313"/>
      <c r="AU33" s="314">
        <v>0.0</v>
      </c>
      <c r="AV33" s="311">
        <v>0.0</v>
      </c>
      <c r="AW33" s="303">
        <v>0.0</v>
      </c>
      <c r="AX33" s="312">
        <v>0.0</v>
      </c>
      <c r="AY33" s="316"/>
      <c r="AZ33" s="310">
        <v>0.0</v>
      </c>
      <c r="BA33" s="311">
        <v>0.0</v>
      </c>
      <c r="BB33" s="303">
        <v>0.0</v>
      </c>
      <c r="BC33" s="317">
        <v>0.0</v>
      </c>
      <c r="BD33" s="318"/>
      <c r="BE33" s="310">
        <v>0.0</v>
      </c>
      <c r="BF33" s="311">
        <v>0.0</v>
      </c>
      <c r="BG33" s="303">
        <v>0.0</v>
      </c>
      <c r="BH33" s="319">
        <v>0.0</v>
      </c>
      <c r="BI33" s="320">
        <v>18.0</v>
      </c>
    </row>
    <row r="34" ht="19.5" customHeight="1">
      <c r="A34" s="313"/>
      <c r="B34" s="314">
        <v>0.0</v>
      </c>
      <c r="C34" s="321">
        <v>0.0</v>
      </c>
      <c r="D34" s="322">
        <v>0.0</v>
      </c>
      <c r="E34" s="323">
        <v>0.0</v>
      </c>
      <c r="F34" s="324"/>
      <c r="G34" s="314">
        <v>0.0</v>
      </c>
      <c r="H34" s="311">
        <v>0.0</v>
      </c>
      <c r="I34" s="303">
        <v>0.0</v>
      </c>
      <c r="J34" s="312">
        <v>0.0</v>
      </c>
      <c r="K34" s="316"/>
      <c r="L34" s="310">
        <v>0.0</v>
      </c>
      <c r="M34" s="311">
        <v>0.0</v>
      </c>
      <c r="N34" s="307">
        <v>0.0</v>
      </c>
      <c r="O34" s="312">
        <v>0.0</v>
      </c>
      <c r="P34" s="313"/>
      <c r="Q34" s="314">
        <v>0.0</v>
      </c>
      <c r="R34" s="311">
        <v>0.0</v>
      </c>
      <c r="S34" s="303">
        <v>0.0</v>
      </c>
      <c r="T34" s="312">
        <v>0.0</v>
      </c>
      <c r="U34" s="309"/>
      <c r="V34" s="310">
        <v>0.0</v>
      </c>
      <c r="W34" s="311">
        <v>0.0</v>
      </c>
      <c r="X34" s="303">
        <v>0.0</v>
      </c>
      <c r="Y34" s="312">
        <v>0.0</v>
      </c>
      <c r="Z34" s="313"/>
      <c r="AA34" s="314">
        <v>0.0</v>
      </c>
      <c r="AB34" s="311">
        <v>0.0</v>
      </c>
      <c r="AC34" s="315">
        <v>0.0</v>
      </c>
      <c r="AD34" s="312">
        <v>0.0</v>
      </c>
      <c r="AE34" s="316"/>
      <c r="AF34" s="310">
        <v>0.0</v>
      </c>
      <c r="AG34" s="311">
        <v>0.0</v>
      </c>
      <c r="AH34" s="303">
        <v>0.0</v>
      </c>
      <c r="AI34" s="312">
        <v>0.0</v>
      </c>
      <c r="AJ34" s="313"/>
      <c r="AK34" s="314">
        <v>0.0</v>
      </c>
      <c r="AL34" s="311">
        <v>0.0</v>
      </c>
      <c r="AM34" s="303">
        <v>0.0</v>
      </c>
      <c r="AN34" s="312">
        <v>0.0</v>
      </c>
      <c r="AO34" s="309"/>
      <c r="AP34" s="310">
        <v>0.0</v>
      </c>
      <c r="AQ34" s="311">
        <v>0.0</v>
      </c>
      <c r="AR34" s="303">
        <v>0.0</v>
      </c>
      <c r="AS34" s="312">
        <v>0.0</v>
      </c>
      <c r="AT34" s="313"/>
      <c r="AU34" s="314">
        <v>0.0</v>
      </c>
      <c r="AV34" s="311">
        <v>0.0</v>
      </c>
      <c r="AW34" s="303">
        <v>0.0</v>
      </c>
      <c r="AX34" s="312">
        <v>0.0</v>
      </c>
      <c r="AY34" s="316"/>
      <c r="AZ34" s="310">
        <v>0.0</v>
      </c>
      <c r="BA34" s="311">
        <v>0.0</v>
      </c>
      <c r="BB34" s="303">
        <v>0.0</v>
      </c>
      <c r="BC34" s="317">
        <v>0.0</v>
      </c>
      <c r="BD34" s="318"/>
      <c r="BE34" s="310">
        <v>0.0</v>
      </c>
      <c r="BF34" s="311">
        <v>0.0</v>
      </c>
      <c r="BG34" s="303">
        <v>0.0</v>
      </c>
      <c r="BH34" s="319">
        <v>0.0</v>
      </c>
      <c r="BI34" s="320">
        <v>19.0</v>
      </c>
    </row>
    <row r="35" ht="19.5" customHeight="1">
      <c r="A35" s="313"/>
      <c r="B35" s="314">
        <v>0.0</v>
      </c>
      <c r="C35" s="321">
        <v>0.0</v>
      </c>
      <c r="D35" s="322">
        <v>0.0</v>
      </c>
      <c r="E35" s="323">
        <v>0.0</v>
      </c>
      <c r="F35" s="324"/>
      <c r="G35" s="314">
        <v>0.0</v>
      </c>
      <c r="H35" s="311">
        <v>0.0</v>
      </c>
      <c r="I35" s="303">
        <v>0.0</v>
      </c>
      <c r="J35" s="312">
        <v>0.0</v>
      </c>
      <c r="K35" s="316"/>
      <c r="L35" s="310">
        <v>0.0</v>
      </c>
      <c r="M35" s="311">
        <v>0.0</v>
      </c>
      <c r="N35" s="307">
        <v>0.0</v>
      </c>
      <c r="O35" s="312">
        <v>0.0</v>
      </c>
      <c r="P35" s="313"/>
      <c r="Q35" s="314">
        <v>0.0</v>
      </c>
      <c r="R35" s="311">
        <v>0.0</v>
      </c>
      <c r="S35" s="303">
        <v>0.0</v>
      </c>
      <c r="T35" s="312">
        <v>0.0</v>
      </c>
      <c r="U35" s="309"/>
      <c r="V35" s="310">
        <v>0.0</v>
      </c>
      <c r="W35" s="311">
        <v>0.0</v>
      </c>
      <c r="X35" s="303">
        <v>0.0</v>
      </c>
      <c r="Y35" s="312">
        <v>0.0</v>
      </c>
      <c r="Z35" s="313"/>
      <c r="AA35" s="314">
        <v>0.0</v>
      </c>
      <c r="AB35" s="311">
        <v>0.0</v>
      </c>
      <c r="AC35" s="315">
        <v>0.0</v>
      </c>
      <c r="AD35" s="312">
        <v>0.0</v>
      </c>
      <c r="AE35" s="316"/>
      <c r="AF35" s="310">
        <v>0.0</v>
      </c>
      <c r="AG35" s="311">
        <v>0.0</v>
      </c>
      <c r="AH35" s="303">
        <v>0.0</v>
      </c>
      <c r="AI35" s="312">
        <v>0.0</v>
      </c>
      <c r="AJ35" s="313"/>
      <c r="AK35" s="314">
        <v>0.0</v>
      </c>
      <c r="AL35" s="311">
        <v>0.0</v>
      </c>
      <c r="AM35" s="303">
        <v>0.0</v>
      </c>
      <c r="AN35" s="312">
        <v>0.0</v>
      </c>
      <c r="AO35" s="309"/>
      <c r="AP35" s="310">
        <v>0.0</v>
      </c>
      <c r="AQ35" s="311">
        <v>0.0</v>
      </c>
      <c r="AR35" s="303">
        <v>0.0</v>
      </c>
      <c r="AS35" s="312">
        <v>0.0</v>
      </c>
      <c r="AT35" s="313"/>
      <c r="AU35" s="314">
        <v>0.0</v>
      </c>
      <c r="AV35" s="311">
        <v>0.0</v>
      </c>
      <c r="AW35" s="303">
        <v>0.0</v>
      </c>
      <c r="AX35" s="312">
        <v>0.0</v>
      </c>
      <c r="AY35" s="316"/>
      <c r="AZ35" s="310">
        <v>0.0</v>
      </c>
      <c r="BA35" s="311">
        <v>0.0</v>
      </c>
      <c r="BB35" s="303">
        <v>0.0</v>
      </c>
      <c r="BC35" s="317">
        <v>0.0</v>
      </c>
      <c r="BD35" s="318"/>
      <c r="BE35" s="310">
        <v>0.0</v>
      </c>
      <c r="BF35" s="311">
        <v>0.0</v>
      </c>
      <c r="BG35" s="303">
        <v>0.0</v>
      </c>
      <c r="BH35" s="319">
        <v>0.0</v>
      </c>
      <c r="BI35" s="320">
        <v>20.0</v>
      </c>
    </row>
    <row r="36" ht="19.5" customHeight="1">
      <c r="A36" s="313"/>
      <c r="B36" s="314">
        <v>0.0</v>
      </c>
      <c r="C36" s="321">
        <v>0.0</v>
      </c>
      <c r="D36" s="322">
        <v>0.0</v>
      </c>
      <c r="E36" s="323">
        <v>0.0</v>
      </c>
      <c r="F36" s="324"/>
      <c r="G36" s="314">
        <v>0.0</v>
      </c>
      <c r="H36" s="311">
        <v>0.0</v>
      </c>
      <c r="I36" s="303">
        <v>0.0</v>
      </c>
      <c r="J36" s="312">
        <v>0.0</v>
      </c>
      <c r="K36" s="316"/>
      <c r="L36" s="310">
        <v>0.0</v>
      </c>
      <c r="M36" s="311">
        <v>0.0</v>
      </c>
      <c r="N36" s="307">
        <v>0.0</v>
      </c>
      <c r="O36" s="312">
        <v>0.0</v>
      </c>
      <c r="P36" s="313"/>
      <c r="Q36" s="314">
        <v>0.0</v>
      </c>
      <c r="R36" s="311">
        <v>0.0</v>
      </c>
      <c r="S36" s="303">
        <v>0.0</v>
      </c>
      <c r="T36" s="312">
        <v>0.0</v>
      </c>
      <c r="U36" s="309"/>
      <c r="V36" s="310">
        <v>0.0</v>
      </c>
      <c r="W36" s="311">
        <v>0.0</v>
      </c>
      <c r="X36" s="303">
        <v>0.0</v>
      </c>
      <c r="Y36" s="312">
        <v>0.0</v>
      </c>
      <c r="Z36" s="313"/>
      <c r="AA36" s="314">
        <v>0.0</v>
      </c>
      <c r="AB36" s="311">
        <v>0.0</v>
      </c>
      <c r="AC36" s="315">
        <v>0.0</v>
      </c>
      <c r="AD36" s="312">
        <v>0.0</v>
      </c>
      <c r="AE36" s="316"/>
      <c r="AF36" s="310">
        <v>0.0</v>
      </c>
      <c r="AG36" s="311">
        <v>0.0</v>
      </c>
      <c r="AH36" s="303">
        <v>0.0</v>
      </c>
      <c r="AI36" s="312">
        <v>0.0</v>
      </c>
      <c r="AJ36" s="313"/>
      <c r="AK36" s="314">
        <v>0.0</v>
      </c>
      <c r="AL36" s="311">
        <v>0.0</v>
      </c>
      <c r="AM36" s="303">
        <v>0.0</v>
      </c>
      <c r="AN36" s="312">
        <v>0.0</v>
      </c>
      <c r="AO36" s="309"/>
      <c r="AP36" s="310">
        <v>0.0</v>
      </c>
      <c r="AQ36" s="311">
        <v>0.0</v>
      </c>
      <c r="AR36" s="303">
        <v>0.0</v>
      </c>
      <c r="AS36" s="312">
        <v>0.0</v>
      </c>
      <c r="AT36" s="313"/>
      <c r="AU36" s="314">
        <v>0.0</v>
      </c>
      <c r="AV36" s="311">
        <v>0.0</v>
      </c>
      <c r="AW36" s="303">
        <v>0.0</v>
      </c>
      <c r="AX36" s="312">
        <v>0.0</v>
      </c>
      <c r="AY36" s="316"/>
      <c r="AZ36" s="310">
        <v>0.0</v>
      </c>
      <c r="BA36" s="311">
        <v>0.0</v>
      </c>
      <c r="BB36" s="303">
        <v>0.0</v>
      </c>
      <c r="BC36" s="317">
        <v>0.0</v>
      </c>
      <c r="BD36" s="318"/>
      <c r="BE36" s="310">
        <v>0.0</v>
      </c>
      <c r="BF36" s="311">
        <v>0.0</v>
      </c>
      <c r="BG36" s="303">
        <v>0.0</v>
      </c>
      <c r="BH36" s="319">
        <v>0.0</v>
      </c>
      <c r="BI36" s="320">
        <v>21.0</v>
      </c>
    </row>
    <row r="37" ht="19.5" customHeight="1">
      <c r="A37" s="313"/>
      <c r="B37" s="314">
        <v>0.0</v>
      </c>
      <c r="C37" s="321">
        <v>0.0</v>
      </c>
      <c r="D37" s="322">
        <v>0.0</v>
      </c>
      <c r="E37" s="323">
        <v>0.0</v>
      </c>
      <c r="F37" s="324"/>
      <c r="G37" s="314">
        <v>0.0</v>
      </c>
      <c r="H37" s="311">
        <v>0.0</v>
      </c>
      <c r="I37" s="303">
        <v>0.0</v>
      </c>
      <c r="J37" s="312">
        <v>0.0</v>
      </c>
      <c r="K37" s="316"/>
      <c r="L37" s="310">
        <v>0.0</v>
      </c>
      <c r="M37" s="311">
        <v>0.0</v>
      </c>
      <c r="N37" s="307">
        <v>0.0</v>
      </c>
      <c r="O37" s="312">
        <v>0.0</v>
      </c>
      <c r="P37" s="313"/>
      <c r="Q37" s="314">
        <v>0.0</v>
      </c>
      <c r="R37" s="311">
        <v>0.0</v>
      </c>
      <c r="S37" s="303">
        <v>0.0</v>
      </c>
      <c r="T37" s="312">
        <v>0.0</v>
      </c>
      <c r="U37" s="309"/>
      <c r="V37" s="310">
        <v>0.0</v>
      </c>
      <c r="W37" s="311">
        <v>0.0</v>
      </c>
      <c r="X37" s="303">
        <v>0.0</v>
      </c>
      <c r="Y37" s="312">
        <v>0.0</v>
      </c>
      <c r="Z37" s="313"/>
      <c r="AA37" s="314">
        <v>0.0</v>
      </c>
      <c r="AB37" s="311">
        <v>0.0</v>
      </c>
      <c r="AC37" s="315">
        <v>0.0</v>
      </c>
      <c r="AD37" s="312">
        <v>0.0</v>
      </c>
      <c r="AE37" s="316"/>
      <c r="AF37" s="310">
        <v>0.0</v>
      </c>
      <c r="AG37" s="311">
        <v>0.0</v>
      </c>
      <c r="AH37" s="303">
        <v>0.0</v>
      </c>
      <c r="AI37" s="312">
        <v>0.0</v>
      </c>
      <c r="AJ37" s="313"/>
      <c r="AK37" s="314">
        <v>0.0</v>
      </c>
      <c r="AL37" s="311">
        <v>0.0</v>
      </c>
      <c r="AM37" s="303">
        <v>0.0</v>
      </c>
      <c r="AN37" s="312">
        <v>0.0</v>
      </c>
      <c r="AO37" s="309"/>
      <c r="AP37" s="310">
        <v>0.0</v>
      </c>
      <c r="AQ37" s="311">
        <v>0.0</v>
      </c>
      <c r="AR37" s="303">
        <v>0.0</v>
      </c>
      <c r="AS37" s="312">
        <v>0.0</v>
      </c>
      <c r="AT37" s="313"/>
      <c r="AU37" s="314">
        <v>0.0</v>
      </c>
      <c r="AV37" s="311">
        <v>0.0</v>
      </c>
      <c r="AW37" s="303">
        <v>0.0</v>
      </c>
      <c r="AX37" s="312">
        <v>0.0</v>
      </c>
      <c r="AY37" s="316"/>
      <c r="AZ37" s="310">
        <v>0.0</v>
      </c>
      <c r="BA37" s="311">
        <v>0.0</v>
      </c>
      <c r="BB37" s="303">
        <v>0.0</v>
      </c>
      <c r="BC37" s="317">
        <v>0.0</v>
      </c>
      <c r="BD37" s="318"/>
      <c r="BE37" s="310">
        <v>0.0</v>
      </c>
      <c r="BF37" s="311">
        <v>0.0</v>
      </c>
      <c r="BG37" s="303">
        <v>0.0</v>
      </c>
      <c r="BH37" s="319">
        <v>0.0</v>
      </c>
      <c r="BI37" s="320">
        <v>22.0</v>
      </c>
    </row>
    <row r="38" ht="19.5" customHeight="1">
      <c r="A38" s="313"/>
      <c r="B38" s="314">
        <v>0.0</v>
      </c>
      <c r="C38" s="321">
        <v>0.0</v>
      </c>
      <c r="D38" s="322">
        <v>0.0</v>
      </c>
      <c r="E38" s="323">
        <v>0.0</v>
      </c>
      <c r="F38" s="324"/>
      <c r="G38" s="314">
        <v>0.0</v>
      </c>
      <c r="H38" s="311">
        <v>0.0</v>
      </c>
      <c r="I38" s="303">
        <v>0.0</v>
      </c>
      <c r="J38" s="312">
        <v>0.0</v>
      </c>
      <c r="K38" s="316"/>
      <c r="L38" s="310">
        <v>0.0</v>
      </c>
      <c r="M38" s="311">
        <v>0.0</v>
      </c>
      <c r="N38" s="307">
        <v>0.0</v>
      </c>
      <c r="O38" s="312">
        <v>0.0</v>
      </c>
      <c r="P38" s="313"/>
      <c r="Q38" s="314">
        <v>0.0</v>
      </c>
      <c r="R38" s="311">
        <v>0.0</v>
      </c>
      <c r="S38" s="303">
        <v>0.0</v>
      </c>
      <c r="T38" s="312">
        <v>0.0</v>
      </c>
      <c r="U38" s="309"/>
      <c r="V38" s="310">
        <v>0.0</v>
      </c>
      <c r="W38" s="311">
        <v>0.0</v>
      </c>
      <c r="X38" s="303">
        <v>0.0</v>
      </c>
      <c r="Y38" s="312">
        <v>0.0</v>
      </c>
      <c r="Z38" s="313"/>
      <c r="AA38" s="314">
        <v>0.0</v>
      </c>
      <c r="AB38" s="311">
        <v>0.0</v>
      </c>
      <c r="AC38" s="315">
        <v>0.0</v>
      </c>
      <c r="AD38" s="312">
        <v>0.0</v>
      </c>
      <c r="AE38" s="316"/>
      <c r="AF38" s="310">
        <v>0.0</v>
      </c>
      <c r="AG38" s="311">
        <v>0.0</v>
      </c>
      <c r="AH38" s="303">
        <v>0.0</v>
      </c>
      <c r="AI38" s="312">
        <v>0.0</v>
      </c>
      <c r="AJ38" s="313"/>
      <c r="AK38" s="314">
        <v>0.0</v>
      </c>
      <c r="AL38" s="311">
        <v>0.0</v>
      </c>
      <c r="AM38" s="303">
        <v>0.0</v>
      </c>
      <c r="AN38" s="312">
        <v>0.0</v>
      </c>
      <c r="AO38" s="309"/>
      <c r="AP38" s="310">
        <v>0.0</v>
      </c>
      <c r="AQ38" s="311">
        <v>0.0</v>
      </c>
      <c r="AR38" s="303">
        <v>0.0</v>
      </c>
      <c r="AS38" s="312">
        <v>0.0</v>
      </c>
      <c r="AT38" s="313"/>
      <c r="AU38" s="314">
        <v>0.0</v>
      </c>
      <c r="AV38" s="311">
        <v>0.0</v>
      </c>
      <c r="AW38" s="303">
        <v>0.0</v>
      </c>
      <c r="AX38" s="312">
        <v>0.0</v>
      </c>
      <c r="AY38" s="316"/>
      <c r="AZ38" s="310">
        <v>0.0</v>
      </c>
      <c r="BA38" s="311">
        <v>0.0</v>
      </c>
      <c r="BB38" s="303">
        <v>0.0</v>
      </c>
      <c r="BC38" s="317">
        <v>0.0</v>
      </c>
      <c r="BD38" s="318"/>
      <c r="BE38" s="310">
        <v>0.0</v>
      </c>
      <c r="BF38" s="311">
        <v>0.0</v>
      </c>
      <c r="BG38" s="303">
        <v>0.0</v>
      </c>
      <c r="BH38" s="319">
        <v>0.0</v>
      </c>
      <c r="BI38" s="320">
        <v>23.0</v>
      </c>
    </row>
    <row r="39" ht="19.5" customHeight="1">
      <c r="A39" s="313"/>
      <c r="B39" s="314">
        <v>0.0</v>
      </c>
      <c r="C39" s="321">
        <v>0.0</v>
      </c>
      <c r="D39" s="322">
        <v>0.0</v>
      </c>
      <c r="E39" s="323">
        <v>0.0</v>
      </c>
      <c r="F39" s="324"/>
      <c r="G39" s="314">
        <v>0.0</v>
      </c>
      <c r="H39" s="311">
        <v>0.0</v>
      </c>
      <c r="I39" s="303">
        <v>0.0</v>
      </c>
      <c r="J39" s="312">
        <v>0.0</v>
      </c>
      <c r="K39" s="316"/>
      <c r="L39" s="310">
        <v>0.0</v>
      </c>
      <c r="M39" s="311">
        <v>0.0</v>
      </c>
      <c r="N39" s="307">
        <v>0.0</v>
      </c>
      <c r="O39" s="312">
        <v>0.0</v>
      </c>
      <c r="P39" s="313"/>
      <c r="Q39" s="314">
        <v>0.0</v>
      </c>
      <c r="R39" s="311">
        <v>0.0</v>
      </c>
      <c r="S39" s="303">
        <v>0.0</v>
      </c>
      <c r="T39" s="312">
        <v>0.0</v>
      </c>
      <c r="U39" s="309"/>
      <c r="V39" s="310">
        <v>0.0</v>
      </c>
      <c r="W39" s="311">
        <v>0.0</v>
      </c>
      <c r="X39" s="303">
        <v>0.0</v>
      </c>
      <c r="Y39" s="312">
        <v>0.0</v>
      </c>
      <c r="Z39" s="313"/>
      <c r="AA39" s="314">
        <v>0.0</v>
      </c>
      <c r="AB39" s="311">
        <v>0.0</v>
      </c>
      <c r="AC39" s="315">
        <v>0.0</v>
      </c>
      <c r="AD39" s="312">
        <v>0.0</v>
      </c>
      <c r="AE39" s="316"/>
      <c r="AF39" s="310">
        <v>0.0</v>
      </c>
      <c r="AG39" s="311">
        <v>0.0</v>
      </c>
      <c r="AH39" s="303">
        <v>0.0</v>
      </c>
      <c r="AI39" s="312">
        <v>0.0</v>
      </c>
      <c r="AJ39" s="313"/>
      <c r="AK39" s="314">
        <v>0.0</v>
      </c>
      <c r="AL39" s="311">
        <v>0.0</v>
      </c>
      <c r="AM39" s="303">
        <v>0.0</v>
      </c>
      <c r="AN39" s="312">
        <v>0.0</v>
      </c>
      <c r="AO39" s="309"/>
      <c r="AP39" s="310">
        <v>0.0</v>
      </c>
      <c r="AQ39" s="311">
        <v>0.0</v>
      </c>
      <c r="AR39" s="303">
        <v>0.0</v>
      </c>
      <c r="AS39" s="312">
        <v>0.0</v>
      </c>
      <c r="AT39" s="313"/>
      <c r="AU39" s="314">
        <v>0.0</v>
      </c>
      <c r="AV39" s="311">
        <v>0.0</v>
      </c>
      <c r="AW39" s="303">
        <v>0.0</v>
      </c>
      <c r="AX39" s="312">
        <v>0.0</v>
      </c>
      <c r="AY39" s="316"/>
      <c r="AZ39" s="310">
        <v>0.0</v>
      </c>
      <c r="BA39" s="311">
        <v>0.0</v>
      </c>
      <c r="BB39" s="303">
        <v>0.0</v>
      </c>
      <c r="BC39" s="317">
        <v>0.0</v>
      </c>
      <c r="BD39" s="318"/>
      <c r="BE39" s="310">
        <v>0.0</v>
      </c>
      <c r="BF39" s="311">
        <v>0.0</v>
      </c>
      <c r="BG39" s="303">
        <v>0.0</v>
      </c>
      <c r="BH39" s="319">
        <v>0.0</v>
      </c>
      <c r="BI39" s="320">
        <v>24.0</v>
      </c>
    </row>
    <row r="40" ht="19.5" customHeight="1">
      <c r="A40" s="313"/>
      <c r="B40" s="314">
        <v>0.0</v>
      </c>
      <c r="C40" s="321">
        <v>0.0</v>
      </c>
      <c r="D40" s="322">
        <v>0.0</v>
      </c>
      <c r="E40" s="323">
        <v>0.0</v>
      </c>
      <c r="F40" s="324"/>
      <c r="G40" s="314">
        <v>0.0</v>
      </c>
      <c r="H40" s="311">
        <v>0.0</v>
      </c>
      <c r="I40" s="303">
        <v>0.0</v>
      </c>
      <c r="J40" s="312">
        <v>0.0</v>
      </c>
      <c r="K40" s="316"/>
      <c r="L40" s="310">
        <v>0.0</v>
      </c>
      <c r="M40" s="311">
        <v>0.0</v>
      </c>
      <c r="N40" s="307">
        <v>0.0</v>
      </c>
      <c r="O40" s="312">
        <v>0.0</v>
      </c>
      <c r="P40" s="313"/>
      <c r="Q40" s="314">
        <v>0.0</v>
      </c>
      <c r="R40" s="311">
        <v>0.0</v>
      </c>
      <c r="S40" s="303">
        <v>0.0</v>
      </c>
      <c r="T40" s="312">
        <v>0.0</v>
      </c>
      <c r="U40" s="309"/>
      <c r="V40" s="310">
        <v>0.0</v>
      </c>
      <c r="W40" s="311">
        <v>0.0</v>
      </c>
      <c r="X40" s="303">
        <v>0.0</v>
      </c>
      <c r="Y40" s="312">
        <v>0.0</v>
      </c>
      <c r="Z40" s="313"/>
      <c r="AA40" s="314">
        <v>0.0</v>
      </c>
      <c r="AB40" s="311">
        <v>0.0</v>
      </c>
      <c r="AC40" s="315">
        <v>0.0</v>
      </c>
      <c r="AD40" s="312">
        <v>0.0</v>
      </c>
      <c r="AE40" s="316"/>
      <c r="AF40" s="310">
        <v>0.0</v>
      </c>
      <c r="AG40" s="311">
        <v>0.0</v>
      </c>
      <c r="AH40" s="303">
        <v>0.0</v>
      </c>
      <c r="AI40" s="312">
        <v>0.0</v>
      </c>
      <c r="AJ40" s="313"/>
      <c r="AK40" s="314">
        <v>0.0</v>
      </c>
      <c r="AL40" s="311">
        <v>0.0</v>
      </c>
      <c r="AM40" s="303">
        <v>0.0</v>
      </c>
      <c r="AN40" s="312">
        <v>0.0</v>
      </c>
      <c r="AO40" s="309"/>
      <c r="AP40" s="310">
        <v>0.0</v>
      </c>
      <c r="AQ40" s="311">
        <v>0.0</v>
      </c>
      <c r="AR40" s="303">
        <v>0.0</v>
      </c>
      <c r="AS40" s="312">
        <v>0.0</v>
      </c>
      <c r="AT40" s="313"/>
      <c r="AU40" s="314">
        <v>0.0</v>
      </c>
      <c r="AV40" s="311">
        <v>0.0</v>
      </c>
      <c r="AW40" s="303">
        <v>0.0</v>
      </c>
      <c r="AX40" s="312">
        <v>0.0</v>
      </c>
      <c r="AY40" s="316"/>
      <c r="AZ40" s="310">
        <v>0.0</v>
      </c>
      <c r="BA40" s="311">
        <v>0.0</v>
      </c>
      <c r="BB40" s="303">
        <v>0.0</v>
      </c>
      <c r="BC40" s="317">
        <v>0.0</v>
      </c>
      <c r="BD40" s="318"/>
      <c r="BE40" s="310">
        <v>0.0</v>
      </c>
      <c r="BF40" s="311">
        <v>0.0</v>
      </c>
      <c r="BG40" s="303">
        <v>0.0</v>
      </c>
      <c r="BH40" s="319">
        <v>0.0</v>
      </c>
      <c r="BI40" s="320">
        <v>25.0</v>
      </c>
    </row>
    <row r="41" ht="19.5" customHeight="1">
      <c r="A41" s="313"/>
      <c r="B41" s="314">
        <v>0.0</v>
      </c>
      <c r="C41" s="321">
        <v>0.0</v>
      </c>
      <c r="D41" s="322">
        <v>0.0</v>
      </c>
      <c r="E41" s="323">
        <v>0.0</v>
      </c>
      <c r="F41" s="324"/>
      <c r="G41" s="314">
        <v>0.0</v>
      </c>
      <c r="H41" s="311">
        <v>0.0</v>
      </c>
      <c r="I41" s="303">
        <v>0.0</v>
      </c>
      <c r="J41" s="312">
        <v>0.0</v>
      </c>
      <c r="K41" s="316"/>
      <c r="L41" s="310">
        <v>0.0</v>
      </c>
      <c r="M41" s="311">
        <v>0.0</v>
      </c>
      <c r="N41" s="307">
        <v>0.0</v>
      </c>
      <c r="O41" s="312">
        <v>0.0</v>
      </c>
      <c r="P41" s="313"/>
      <c r="Q41" s="314">
        <v>0.0</v>
      </c>
      <c r="R41" s="311">
        <v>0.0</v>
      </c>
      <c r="S41" s="303">
        <v>0.0</v>
      </c>
      <c r="T41" s="312">
        <v>0.0</v>
      </c>
      <c r="U41" s="309"/>
      <c r="V41" s="310">
        <v>0.0</v>
      </c>
      <c r="W41" s="311">
        <v>0.0</v>
      </c>
      <c r="X41" s="303">
        <v>0.0</v>
      </c>
      <c r="Y41" s="312">
        <v>0.0</v>
      </c>
      <c r="Z41" s="313"/>
      <c r="AA41" s="314">
        <v>0.0</v>
      </c>
      <c r="AB41" s="311">
        <v>0.0</v>
      </c>
      <c r="AC41" s="315">
        <v>0.0</v>
      </c>
      <c r="AD41" s="312">
        <v>0.0</v>
      </c>
      <c r="AE41" s="316"/>
      <c r="AF41" s="310">
        <v>0.0</v>
      </c>
      <c r="AG41" s="311">
        <v>0.0</v>
      </c>
      <c r="AH41" s="303">
        <v>0.0</v>
      </c>
      <c r="AI41" s="312">
        <v>0.0</v>
      </c>
      <c r="AJ41" s="313"/>
      <c r="AK41" s="314">
        <v>0.0</v>
      </c>
      <c r="AL41" s="311">
        <v>0.0</v>
      </c>
      <c r="AM41" s="303">
        <v>0.0</v>
      </c>
      <c r="AN41" s="312">
        <v>0.0</v>
      </c>
      <c r="AO41" s="309"/>
      <c r="AP41" s="310">
        <v>0.0</v>
      </c>
      <c r="AQ41" s="311">
        <v>0.0</v>
      </c>
      <c r="AR41" s="303">
        <v>0.0</v>
      </c>
      <c r="AS41" s="312">
        <v>0.0</v>
      </c>
      <c r="AT41" s="313"/>
      <c r="AU41" s="314">
        <v>0.0</v>
      </c>
      <c r="AV41" s="311">
        <v>0.0</v>
      </c>
      <c r="AW41" s="303">
        <v>0.0</v>
      </c>
      <c r="AX41" s="312">
        <v>0.0</v>
      </c>
      <c r="AY41" s="316"/>
      <c r="AZ41" s="310">
        <v>0.0</v>
      </c>
      <c r="BA41" s="311">
        <v>0.0</v>
      </c>
      <c r="BB41" s="303">
        <v>0.0</v>
      </c>
      <c r="BC41" s="317">
        <v>0.0</v>
      </c>
      <c r="BD41" s="318"/>
      <c r="BE41" s="310">
        <v>0.0</v>
      </c>
      <c r="BF41" s="311">
        <v>0.0</v>
      </c>
      <c r="BG41" s="303">
        <v>0.0</v>
      </c>
      <c r="BH41" s="319">
        <v>0.0</v>
      </c>
      <c r="BI41" s="320">
        <v>26.0</v>
      </c>
    </row>
    <row r="42" ht="19.5" customHeight="1">
      <c r="A42" s="313"/>
      <c r="B42" s="314">
        <v>0.0</v>
      </c>
      <c r="C42" s="321">
        <v>0.0</v>
      </c>
      <c r="D42" s="322">
        <v>0.0</v>
      </c>
      <c r="E42" s="323">
        <v>0.0</v>
      </c>
      <c r="F42" s="324"/>
      <c r="G42" s="314">
        <v>0.0</v>
      </c>
      <c r="H42" s="311">
        <v>0.0</v>
      </c>
      <c r="I42" s="303">
        <v>0.0</v>
      </c>
      <c r="J42" s="312">
        <v>0.0</v>
      </c>
      <c r="K42" s="316"/>
      <c r="L42" s="310">
        <v>0.0</v>
      </c>
      <c r="M42" s="311">
        <v>0.0</v>
      </c>
      <c r="N42" s="307">
        <v>0.0</v>
      </c>
      <c r="O42" s="312">
        <v>0.0</v>
      </c>
      <c r="P42" s="313"/>
      <c r="Q42" s="314">
        <v>0.0</v>
      </c>
      <c r="R42" s="311">
        <v>0.0</v>
      </c>
      <c r="S42" s="303">
        <v>0.0</v>
      </c>
      <c r="T42" s="312">
        <v>0.0</v>
      </c>
      <c r="U42" s="309"/>
      <c r="V42" s="310">
        <v>0.0</v>
      </c>
      <c r="W42" s="311">
        <v>0.0</v>
      </c>
      <c r="X42" s="303">
        <v>0.0</v>
      </c>
      <c r="Y42" s="312">
        <v>0.0</v>
      </c>
      <c r="Z42" s="313"/>
      <c r="AA42" s="314">
        <v>0.0</v>
      </c>
      <c r="AB42" s="311">
        <v>0.0</v>
      </c>
      <c r="AC42" s="315">
        <v>0.0</v>
      </c>
      <c r="AD42" s="312">
        <v>0.0</v>
      </c>
      <c r="AE42" s="316"/>
      <c r="AF42" s="310">
        <v>0.0</v>
      </c>
      <c r="AG42" s="311">
        <v>0.0</v>
      </c>
      <c r="AH42" s="303">
        <v>0.0</v>
      </c>
      <c r="AI42" s="312">
        <v>0.0</v>
      </c>
      <c r="AJ42" s="313"/>
      <c r="AK42" s="314">
        <v>0.0</v>
      </c>
      <c r="AL42" s="311">
        <v>0.0</v>
      </c>
      <c r="AM42" s="303">
        <v>0.0</v>
      </c>
      <c r="AN42" s="312">
        <v>0.0</v>
      </c>
      <c r="AO42" s="309"/>
      <c r="AP42" s="310">
        <v>0.0</v>
      </c>
      <c r="AQ42" s="311">
        <v>0.0</v>
      </c>
      <c r="AR42" s="303">
        <v>0.0</v>
      </c>
      <c r="AS42" s="312">
        <v>0.0</v>
      </c>
      <c r="AT42" s="313"/>
      <c r="AU42" s="314">
        <v>0.0</v>
      </c>
      <c r="AV42" s="311">
        <v>0.0</v>
      </c>
      <c r="AW42" s="303">
        <v>0.0</v>
      </c>
      <c r="AX42" s="312">
        <v>0.0</v>
      </c>
      <c r="AY42" s="316"/>
      <c r="AZ42" s="310">
        <v>0.0</v>
      </c>
      <c r="BA42" s="311">
        <v>0.0</v>
      </c>
      <c r="BB42" s="303">
        <v>0.0</v>
      </c>
      <c r="BC42" s="317">
        <v>0.0</v>
      </c>
      <c r="BD42" s="318"/>
      <c r="BE42" s="310">
        <v>0.0</v>
      </c>
      <c r="BF42" s="311">
        <v>0.0</v>
      </c>
      <c r="BG42" s="303">
        <v>0.0</v>
      </c>
      <c r="BH42" s="319">
        <v>0.0</v>
      </c>
      <c r="BI42" s="320">
        <v>27.0</v>
      </c>
    </row>
    <row r="43" ht="19.5" customHeight="1">
      <c r="A43" s="313"/>
      <c r="B43" s="314">
        <v>0.0</v>
      </c>
      <c r="C43" s="321">
        <v>0.0</v>
      </c>
      <c r="D43" s="322">
        <v>0.0</v>
      </c>
      <c r="E43" s="323">
        <v>0.0</v>
      </c>
      <c r="F43" s="324"/>
      <c r="G43" s="314">
        <v>0.0</v>
      </c>
      <c r="H43" s="311">
        <v>0.0</v>
      </c>
      <c r="I43" s="303">
        <v>0.0</v>
      </c>
      <c r="J43" s="312">
        <v>0.0</v>
      </c>
      <c r="K43" s="316"/>
      <c r="L43" s="310">
        <v>0.0</v>
      </c>
      <c r="M43" s="311">
        <v>0.0</v>
      </c>
      <c r="N43" s="307">
        <v>0.0</v>
      </c>
      <c r="O43" s="312">
        <v>0.0</v>
      </c>
      <c r="P43" s="313"/>
      <c r="Q43" s="314">
        <v>0.0</v>
      </c>
      <c r="R43" s="311">
        <v>0.0</v>
      </c>
      <c r="S43" s="303">
        <v>0.0</v>
      </c>
      <c r="T43" s="312">
        <v>0.0</v>
      </c>
      <c r="U43" s="309"/>
      <c r="V43" s="310">
        <v>0.0</v>
      </c>
      <c r="W43" s="311">
        <v>0.0</v>
      </c>
      <c r="X43" s="303">
        <v>0.0</v>
      </c>
      <c r="Y43" s="312">
        <v>0.0</v>
      </c>
      <c r="Z43" s="313"/>
      <c r="AA43" s="314">
        <v>0.0</v>
      </c>
      <c r="AB43" s="311">
        <v>0.0</v>
      </c>
      <c r="AC43" s="315">
        <v>0.0</v>
      </c>
      <c r="AD43" s="312">
        <v>0.0</v>
      </c>
      <c r="AE43" s="316"/>
      <c r="AF43" s="310">
        <v>0.0</v>
      </c>
      <c r="AG43" s="311">
        <v>0.0</v>
      </c>
      <c r="AH43" s="303">
        <v>0.0</v>
      </c>
      <c r="AI43" s="312">
        <v>0.0</v>
      </c>
      <c r="AJ43" s="313"/>
      <c r="AK43" s="314">
        <v>0.0</v>
      </c>
      <c r="AL43" s="311">
        <v>0.0</v>
      </c>
      <c r="AM43" s="303">
        <v>0.0</v>
      </c>
      <c r="AN43" s="312">
        <v>0.0</v>
      </c>
      <c r="AO43" s="309"/>
      <c r="AP43" s="310">
        <v>0.0</v>
      </c>
      <c r="AQ43" s="311">
        <v>0.0</v>
      </c>
      <c r="AR43" s="303">
        <v>0.0</v>
      </c>
      <c r="AS43" s="312">
        <v>0.0</v>
      </c>
      <c r="AT43" s="313"/>
      <c r="AU43" s="314">
        <v>0.0</v>
      </c>
      <c r="AV43" s="311">
        <v>0.0</v>
      </c>
      <c r="AW43" s="303">
        <v>0.0</v>
      </c>
      <c r="AX43" s="312">
        <v>0.0</v>
      </c>
      <c r="AY43" s="316"/>
      <c r="AZ43" s="310">
        <v>0.0</v>
      </c>
      <c r="BA43" s="311">
        <v>0.0</v>
      </c>
      <c r="BB43" s="303">
        <v>0.0</v>
      </c>
      <c r="BC43" s="317">
        <v>0.0</v>
      </c>
      <c r="BD43" s="318"/>
      <c r="BE43" s="310">
        <v>0.0</v>
      </c>
      <c r="BF43" s="311">
        <v>0.0</v>
      </c>
      <c r="BG43" s="303">
        <v>0.0</v>
      </c>
      <c r="BH43" s="319">
        <v>0.0</v>
      </c>
      <c r="BI43" s="320">
        <v>28.0</v>
      </c>
    </row>
    <row r="44" ht="19.5" customHeight="1">
      <c r="A44" s="313"/>
      <c r="B44" s="314">
        <v>0.0</v>
      </c>
      <c r="C44" s="321">
        <v>0.0</v>
      </c>
      <c r="D44" s="322">
        <v>0.0</v>
      </c>
      <c r="E44" s="323">
        <v>0.0</v>
      </c>
      <c r="F44" s="324"/>
      <c r="G44" s="314">
        <v>0.0</v>
      </c>
      <c r="H44" s="311">
        <v>0.0</v>
      </c>
      <c r="I44" s="303">
        <v>0.0</v>
      </c>
      <c r="J44" s="312">
        <v>0.0</v>
      </c>
      <c r="K44" s="316"/>
      <c r="L44" s="310">
        <v>0.0</v>
      </c>
      <c r="M44" s="311">
        <v>0.0</v>
      </c>
      <c r="N44" s="307">
        <v>0.0</v>
      </c>
      <c r="O44" s="312">
        <v>0.0</v>
      </c>
      <c r="P44" s="313"/>
      <c r="Q44" s="314">
        <v>0.0</v>
      </c>
      <c r="R44" s="311">
        <v>0.0</v>
      </c>
      <c r="S44" s="303">
        <v>0.0</v>
      </c>
      <c r="T44" s="312">
        <v>0.0</v>
      </c>
      <c r="U44" s="309"/>
      <c r="V44" s="310">
        <v>0.0</v>
      </c>
      <c r="W44" s="311">
        <v>0.0</v>
      </c>
      <c r="X44" s="303">
        <v>0.0</v>
      </c>
      <c r="Y44" s="312">
        <v>0.0</v>
      </c>
      <c r="Z44" s="313"/>
      <c r="AA44" s="314">
        <v>0.0</v>
      </c>
      <c r="AB44" s="311">
        <v>0.0</v>
      </c>
      <c r="AC44" s="315">
        <v>0.0</v>
      </c>
      <c r="AD44" s="312">
        <v>0.0</v>
      </c>
      <c r="AE44" s="316"/>
      <c r="AF44" s="310">
        <v>0.0</v>
      </c>
      <c r="AG44" s="311">
        <v>0.0</v>
      </c>
      <c r="AH44" s="303">
        <v>0.0</v>
      </c>
      <c r="AI44" s="312">
        <v>0.0</v>
      </c>
      <c r="AJ44" s="313"/>
      <c r="AK44" s="314">
        <v>0.0</v>
      </c>
      <c r="AL44" s="311">
        <v>0.0</v>
      </c>
      <c r="AM44" s="303">
        <v>0.0</v>
      </c>
      <c r="AN44" s="312">
        <v>0.0</v>
      </c>
      <c r="AO44" s="309"/>
      <c r="AP44" s="310">
        <v>0.0</v>
      </c>
      <c r="AQ44" s="311">
        <v>0.0</v>
      </c>
      <c r="AR44" s="303">
        <v>0.0</v>
      </c>
      <c r="AS44" s="312">
        <v>0.0</v>
      </c>
      <c r="AT44" s="313"/>
      <c r="AU44" s="314">
        <v>0.0</v>
      </c>
      <c r="AV44" s="311">
        <v>0.0</v>
      </c>
      <c r="AW44" s="303">
        <v>0.0</v>
      </c>
      <c r="AX44" s="312">
        <v>0.0</v>
      </c>
      <c r="AY44" s="316"/>
      <c r="AZ44" s="310">
        <v>0.0</v>
      </c>
      <c r="BA44" s="311">
        <v>0.0</v>
      </c>
      <c r="BB44" s="303">
        <v>0.0</v>
      </c>
      <c r="BC44" s="317">
        <v>0.0</v>
      </c>
      <c r="BD44" s="318"/>
      <c r="BE44" s="310">
        <v>0.0</v>
      </c>
      <c r="BF44" s="311">
        <v>0.0</v>
      </c>
      <c r="BG44" s="303">
        <v>0.0</v>
      </c>
      <c r="BH44" s="319">
        <v>0.0</v>
      </c>
      <c r="BI44" s="320">
        <v>29.0</v>
      </c>
    </row>
    <row r="45" ht="19.5" customHeight="1">
      <c r="A45" s="313"/>
      <c r="B45" s="314">
        <v>0.0</v>
      </c>
      <c r="C45" s="321">
        <v>0.0</v>
      </c>
      <c r="D45" s="322">
        <v>0.0</v>
      </c>
      <c r="E45" s="323">
        <v>0.0</v>
      </c>
      <c r="F45" s="324"/>
      <c r="G45" s="314">
        <v>0.0</v>
      </c>
      <c r="H45" s="311">
        <v>0.0</v>
      </c>
      <c r="I45" s="303">
        <v>0.0</v>
      </c>
      <c r="J45" s="312">
        <v>0.0</v>
      </c>
      <c r="K45" s="316"/>
      <c r="L45" s="310">
        <v>0.0</v>
      </c>
      <c r="M45" s="311">
        <v>0.0</v>
      </c>
      <c r="N45" s="307">
        <v>0.0</v>
      </c>
      <c r="O45" s="312">
        <v>0.0</v>
      </c>
      <c r="P45" s="313"/>
      <c r="Q45" s="314">
        <v>0.0</v>
      </c>
      <c r="R45" s="311">
        <v>0.0</v>
      </c>
      <c r="S45" s="303">
        <v>0.0</v>
      </c>
      <c r="T45" s="312">
        <v>0.0</v>
      </c>
      <c r="U45" s="309"/>
      <c r="V45" s="310">
        <v>0.0</v>
      </c>
      <c r="W45" s="311">
        <v>0.0</v>
      </c>
      <c r="X45" s="303">
        <v>0.0</v>
      </c>
      <c r="Y45" s="312">
        <v>0.0</v>
      </c>
      <c r="Z45" s="313"/>
      <c r="AA45" s="314">
        <v>0.0</v>
      </c>
      <c r="AB45" s="311">
        <v>0.0</v>
      </c>
      <c r="AC45" s="315">
        <v>0.0</v>
      </c>
      <c r="AD45" s="312">
        <v>0.0</v>
      </c>
      <c r="AE45" s="316"/>
      <c r="AF45" s="310">
        <v>0.0</v>
      </c>
      <c r="AG45" s="311">
        <v>0.0</v>
      </c>
      <c r="AH45" s="303">
        <v>0.0</v>
      </c>
      <c r="AI45" s="312">
        <v>0.0</v>
      </c>
      <c r="AJ45" s="313"/>
      <c r="AK45" s="314">
        <v>0.0</v>
      </c>
      <c r="AL45" s="311">
        <v>0.0</v>
      </c>
      <c r="AM45" s="303">
        <v>0.0</v>
      </c>
      <c r="AN45" s="312">
        <v>0.0</v>
      </c>
      <c r="AO45" s="309"/>
      <c r="AP45" s="310">
        <v>0.0</v>
      </c>
      <c r="AQ45" s="311">
        <v>0.0</v>
      </c>
      <c r="AR45" s="303">
        <v>0.0</v>
      </c>
      <c r="AS45" s="312">
        <v>0.0</v>
      </c>
      <c r="AT45" s="313"/>
      <c r="AU45" s="314">
        <v>0.0</v>
      </c>
      <c r="AV45" s="311">
        <v>0.0</v>
      </c>
      <c r="AW45" s="303">
        <v>0.0</v>
      </c>
      <c r="AX45" s="312">
        <v>0.0</v>
      </c>
      <c r="AY45" s="316"/>
      <c r="AZ45" s="310">
        <v>0.0</v>
      </c>
      <c r="BA45" s="311">
        <v>0.0</v>
      </c>
      <c r="BB45" s="303">
        <v>0.0</v>
      </c>
      <c r="BC45" s="317">
        <v>0.0</v>
      </c>
      <c r="BD45" s="318"/>
      <c r="BE45" s="310">
        <v>0.0</v>
      </c>
      <c r="BF45" s="311">
        <v>0.0</v>
      </c>
      <c r="BG45" s="303">
        <v>0.0</v>
      </c>
      <c r="BH45" s="319">
        <v>0.0</v>
      </c>
      <c r="BI45" s="320">
        <v>30.0</v>
      </c>
    </row>
    <row r="46" ht="19.5" customHeight="1">
      <c r="A46" s="313"/>
      <c r="B46" s="314">
        <v>0.0</v>
      </c>
      <c r="C46" s="321">
        <v>0.0</v>
      </c>
      <c r="D46" s="322">
        <v>0.0</v>
      </c>
      <c r="E46" s="323">
        <v>0.0</v>
      </c>
      <c r="F46" s="324"/>
      <c r="G46" s="314">
        <v>0.0</v>
      </c>
      <c r="H46" s="311">
        <v>0.0</v>
      </c>
      <c r="I46" s="303">
        <v>0.0</v>
      </c>
      <c r="J46" s="312">
        <v>0.0</v>
      </c>
      <c r="K46" s="316"/>
      <c r="L46" s="310">
        <v>0.0</v>
      </c>
      <c r="M46" s="311">
        <v>0.0</v>
      </c>
      <c r="N46" s="307">
        <v>0.0</v>
      </c>
      <c r="O46" s="312">
        <v>0.0</v>
      </c>
      <c r="P46" s="313"/>
      <c r="Q46" s="314">
        <v>0.0</v>
      </c>
      <c r="R46" s="311">
        <v>0.0</v>
      </c>
      <c r="S46" s="303">
        <v>0.0</v>
      </c>
      <c r="T46" s="312">
        <v>0.0</v>
      </c>
      <c r="U46" s="309"/>
      <c r="V46" s="310">
        <v>0.0</v>
      </c>
      <c r="W46" s="311">
        <v>0.0</v>
      </c>
      <c r="X46" s="303">
        <v>0.0</v>
      </c>
      <c r="Y46" s="312">
        <v>0.0</v>
      </c>
      <c r="Z46" s="313"/>
      <c r="AA46" s="314">
        <v>0.0</v>
      </c>
      <c r="AB46" s="311">
        <v>0.0</v>
      </c>
      <c r="AC46" s="315">
        <v>0.0</v>
      </c>
      <c r="AD46" s="312">
        <v>0.0</v>
      </c>
      <c r="AE46" s="316"/>
      <c r="AF46" s="310">
        <v>0.0</v>
      </c>
      <c r="AG46" s="311">
        <v>0.0</v>
      </c>
      <c r="AH46" s="303">
        <v>0.0</v>
      </c>
      <c r="AI46" s="312">
        <v>0.0</v>
      </c>
      <c r="AJ46" s="313"/>
      <c r="AK46" s="314">
        <v>0.0</v>
      </c>
      <c r="AL46" s="311">
        <v>0.0</v>
      </c>
      <c r="AM46" s="303">
        <v>0.0</v>
      </c>
      <c r="AN46" s="312">
        <v>0.0</v>
      </c>
      <c r="AO46" s="309"/>
      <c r="AP46" s="310">
        <v>0.0</v>
      </c>
      <c r="AQ46" s="311">
        <v>0.0</v>
      </c>
      <c r="AR46" s="303">
        <v>0.0</v>
      </c>
      <c r="AS46" s="312">
        <v>0.0</v>
      </c>
      <c r="AT46" s="313"/>
      <c r="AU46" s="314">
        <v>0.0</v>
      </c>
      <c r="AV46" s="311">
        <v>0.0</v>
      </c>
      <c r="AW46" s="303">
        <v>0.0</v>
      </c>
      <c r="AX46" s="312">
        <v>0.0</v>
      </c>
      <c r="AY46" s="316"/>
      <c r="AZ46" s="310">
        <v>0.0</v>
      </c>
      <c r="BA46" s="311">
        <v>0.0</v>
      </c>
      <c r="BB46" s="303">
        <v>0.0</v>
      </c>
      <c r="BC46" s="317">
        <v>0.0</v>
      </c>
      <c r="BD46" s="318"/>
      <c r="BE46" s="310">
        <v>0.0</v>
      </c>
      <c r="BF46" s="311">
        <v>0.0</v>
      </c>
      <c r="BG46" s="303">
        <v>0.0</v>
      </c>
      <c r="BH46" s="319">
        <v>0.0</v>
      </c>
      <c r="BI46" s="320">
        <v>31.0</v>
      </c>
    </row>
    <row r="47" ht="19.5" customHeight="1">
      <c r="A47" s="313"/>
      <c r="B47" s="314">
        <v>0.0</v>
      </c>
      <c r="C47" s="321">
        <v>0.0</v>
      </c>
      <c r="D47" s="322">
        <v>0.0</v>
      </c>
      <c r="E47" s="323">
        <v>0.0</v>
      </c>
      <c r="F47" s="324"/>
      <c r="G47" s="314">
        <v>0.0</v>
      </c>
      <c r="H47" s="311">
        <v>0.0</v>
      </c>
      <c r="I47" s="303">
        <v>0.0</v>
      </c>
      <c r="J47" s="312">
        <v>0.0</v>
      </c>
      <c r="K47" s="316"/>
      <c r="L47" s="310">
        <v>0.0</v>
      </c>
      <c r="M47" s="311">
        <v>0.0</v>
      </c>
      <c r="N47" s="307">
        <v>0.0</v>
      </c>
      <c r="O47" s="312">
        <v>0.0</v>
      </c>
      <c r="P47" s="313"/>
      <c r="Q47" s="314">
        <v>0.0</v>
      </c>
      <c r="R47" s="311">
        <v>0.0</v>
      </c>
      <c r="S47" s="303">
        <v>0.0</v>
      </c>
      <c r="T47" s="312">
        <v>0.0</v>
      </c>
      <c r="U47" s="309"/>
      <c r="V47" s="310">
        <v>0.0</v>
      </c>
      <c r="W47" s="311">
        <v>0.0</v>
      </c>
      <c r="X47" s="303">
        <v>0.0</v>
      </c>
      <c r="Y47" s="312">
        <v>0.0</v>
      </c>
      <c r="Z47" s="313"/>
      <c r="AA47" s="314">
        <v>0.0</v>
      </c>
      <c r="AB47" s="311">
        <v>0.0</v>
      </c>
      <c r="AC47" s="315">
        <v>0.0</v>
      </c>
      <c r="AD47" s="312">
        <v>0.0</v>
      </c>
      <c r="AE47" s="316"/>
      <c r="AF47" s="310">
        <v>0.0</v>
      </c>
      <c r="AG47" s="311">
        <v>0.0</v>
      </c>
      <c r="AH47" s="303">
        <v>0.0</v>
      </c>
      <c r="AI47" s="312">
        <v>0.0</v>
      </c>
      <c r="AJ47" s="313"/>
      <c r="AK47" s="314">
        <v>0.0</v>
      </c>
      <c r="AL47" s="311">
        <v>0.0</v>
      </c>
      <c r="AM47" s="303">
        <v>0.0</v>
      </c>
      <c r="AN47" s="312">
        <v>0.0</v>
      </c>
      <c r="AO47" s="309"/>
      <c r="AP47" s="310">
        <v>0.0</v>
      </c>
      <c r="AQ47" s="311">
        <v>0.0</v>
      </c>
      <c r="AR47" s="303">
        <v>0.0</v>
      </c>
      <c r="AS47" s="312">
        <v>0.0</v>
      </c>
      <c r="AT47" s="313"/>
      <c r="AU47" s="314">
        <v>0.0</v>
      </c>
      <c r="AV47" s="311">
        <v>0.0</v>
      </c>
      <c r="AW47" s="303">
        <v>0.0</v>
      </c>
      <c r="AX47" s="312">
        <v>0.0</v>
      </c>
      <c r="AY47" s="316"/>
      <c r="AZ47" s="310">
        <v>0.0</v>
      </c>
      <c r="BA47" s="311">
        <v>0.0</v>
      </c>
      <c r="BB47" s="303">
        <v>0.0</v>
      </c>
      <c r="BC47" s="317">
        <v>0.0</v>
      </c>
      <c r="BD47" s="318"/>
      <c r="BE47" s="310">
        <v>0.0</v>
      </c>
      <c r="BF47" s="311">
        <v>0.0</v>
      </c>
      <c r="BG47" s="303">
        <v>0.0</v>
      </c>
      <c r="BH47" s="319">
        <v>0.0</v>
      </c>
      <c r="BI47" s="320">
        <v>32.0</v>
      </c>
    </row>
    <row r="48" ht="19.5" customHeight="1">
      <c r="A48" s="313"/>
      <c r="B48" s="314">
        <v>0.0</v>
      </c>
      <c r="C48" s="321">
        <v>0.0</v>
      </c>
      <c r="D48" s="322">
        <v>0.0</v>
      </c>
      <c r="E48" s="323">
        <v>0.0</v>
      </c>
      <c r="F48" s="324"/>
      <c r="G48" s="314">
        <v>0.0</v>
      </c>
      <c r="H48" s="311">
        <v>0.0</v>
      </c>
      <c r="I48" s="303">
        <v>0.0</v>
      </c>
      <c r="J48" s="312">
        <v>0.0</v>
      </c>
      <c r="K48" s="316"/>
      <c r="L48" s="310">
        <v>0.0</v>
      </c>
      <c r="M48" s="311">
        <v>0.0</v>
      </c>
      <c r="N48" s="307">
        <v>0.0</v>
      </c>
      <c r="O48" s="312">
        <v>0.0</v>
      </c>
      <c r="P48" s="313"/>
      <c r="Q48" s="314">
        <v>0.0</v>
      </c>
      <c r="R48" s="311">
        <v>0.0</v>
      </c>
      <c r="S48" s="303">
        <v>0.0</v>
      </c>
      <c r="T48" s="312">
        <v>0.0</v>
      </c>
      <c r="U48" s="309"/>
      <c r="V48" s="310">
        <v>0.0</v>
      </c>
      <c r="W48" s="311">
        <v>0.0</v>
      </c>
      <c r="X48" s="303">
        <v>0.0</v>
      </c>
      <c r="Y48" s="312">
        <v>0.0</v>
      </c>
      <c r="Z48" s="313"/>
      <c r="AA48" s="314">
        <v>0.0</v>
      </c>
      <c r="AB48" s="311">
        <v>0.0</v>
      </c>
      <c r="AC48" s="315">
        <v>0.0</v>
      </c>
      <c r="AD48" s="312">
        <v>0.0</v>
      </c>
      <c r="AE48" s="316"/>
      <c r="AF48" s="310">
        <v>0.0</v>
      </c>
      <c r="AG48" s="311">
        <v>0.0</v>
      </c>
      <c r="AH48" s="303">
        <v>0.0</v>
      </c>
      <c r="AI48" s="312">
        <v>0.0</v>
      </c>
      <c r="AJ48" s="313"/>
      <c r="AK48" s="314">
        <v>0.0</v>
      </c>
      <c r="AL48" s="311">
        <v>0.0</v>
      </c>
      <c r="AM48" s="303">
        <v>0.0</v>
      </c>
      <c r="AN48" s="312">
        <v>0.0</v>
      </c>
      <c r="AO48" s="309"/>
      <c r="AP48" s="310">
        <v>0.0</v>
      </c>
      <c r="AQ48" s="311">
        <v>0.0</v>
      </c>
      <c r="AR48" s="303">
        <v>0.0</v>
      </c>
      <c r="AS48" s="312">
        <v>0.0</v>
      </c>
      <c r="AT48" s="313"/>
      <c r="AU48" s="314">
        <v>0.0</v>
      </c>
      <c r="AV48" s="311">
        <v>0.0</v>
      </c>
      <c r="AW48" s="303">
        <v>0.0</v>
      </c>
      <c r="AX48" s="312">
        <v>0.0</v>
      </c>
      <c r="AY48" s="316"/>
      <c r="AZ48" s="310">
        <v>0.0</v>
      </c>
      <c r="BA48" s="311">
        <v>0.0</v>
      </c>
      <c r="BB48" s="303">
        <v>0.0</v>
      </c>
      <c r="BC48" s="317">
        <v>0.0</v>
      </c>
      <c r="BD48" s="318"/>
      <c r="BE48" s="310">
        <v>0.0</v>
      </c>
      <c r="BF48" s="311">
        <v>0.0</v>
      </c>
      <c r="BG48" s="303">
        <v>0.0</v>
      </c>
      <c r="BH48" s="319">
        <v>0.0</v>
      </c>
      <c r="BI48" s="320">
        <v>33.0</v>
      </c>
    </row>
    <row r="49" ht="19.5" customHeight="1">
      <c r="A49" s="313"/>
      <c r="B49" s="314">
        <v>0.0</v>
      </c>
      <c r="C49" s="321">
        <v>0.0</v>
      </c>
      <c r="D49" s="322">
        <v>0.0</v>
      </c>
      <c r="E49" s="323">
        <v>0.0</v>
      </c>
      <c r="F49" s="324"/>
      <c r="G49" s="314">
        <v>0.0</v>
      </c>
      <c r="H49" s="311">
        <v>0.0</v>
      </c>
      <c r="I49" s="303">
        <v>0.0</v>
      </c>
      <c r="J49" s="312">
        <v>0.0</v>
      </c>
      <c r="K49" s="316"/>
      <c r="L49" s="310">
        <v>0.0</v>
      </c>
      <c r="M49" s="311">
        <v>0.0</v>
      </c>
      <c r="N49" s="307">
        <v>0.0</v>
      </c>
      <c r="O49" s="312">
        <v>0.0</v>
      </c>
      <c r="P49" s="313"/>
      <c r="Q49" s="314">
        <v>0.0</v>
      </c>
      <c r="R49" s="311">
        <v>0.0</v>
      </c>
      <c r="S49" s="303">
        <v>0.0</v>
      </c>
      <c r="T49" s="312">
        <v>0.0</v>
      </c>
      <c r="U49" s="309"/>
      <c r="V49" s="310">
        <v>0.0</v>
      </c>
      <c r="W49" s="311">
        <v>0.0</v>
      </c>
      <c r="X49" s="303">
        <v>0.0</v>
      </c>
      <c r="Y49" s="312">
        <v>0.0</v>
      </c>
      <c r="Z49" s="313"/>
      <c r="AA49" s="314">
        <v>0.0</v>
      </c>
      <c r="AB49" s="311">
        <v>0.0</v>
      </c>
      <c r="AC49" s="315">
        <v>0.0</v>
      </c>
      <c r="AD49" s="312">
        <v>0.0</v>
      </c>
      <c r="AE49" s="316"/>
      <c r="AF49" s="310">
        <v>0.0</v>
      </c>
      <c r="AG49" s="311">
        <v>0.0</v>
      </c>
      <c r="AH49" s="303">
        <v>0.0</v>
      </c>
      <c r="AI49" s="312">
        <v>0.0</v>
      </c>
      <c r="AJ49" s="313"/>
      <c r="AK49" s="314">
        <v>0.0</v>
      </c>
      <c r="AL49" s="311">
        <v>0.0</v>
      </c>
      <c r="AM49" s="303">
        <v>0.0</v>
      </c>
      <c r="AN49" s="312">
        <v>0.0</v>
      </c>
      <c r="AO49" s="309"/>
      <c r="AP49" s="310">
        <v>0.0</v>
      </c>
      <c r="AQ49" s="311">
        <v>0.0</v>
      </c>
      <c r="AR49" s="303">
        <v>0.0</v>
      </c>
      <c r="AS49" s="312">
        <v>0.0</v>
      </c>
      <c r="AT49" s="313"/>
      <c r="AU49" s="314">
        <v>0.0</v>
      </c>
      <c r="AV49" s="311">
        <v>0.0</v>
      </c>
      <c r="AW49" s="303">
        <v>0.0</v>
      </c>
      <c r="AX49" s="312">
        <v>0.0</v>
      </c>
      <c r="AY49" s="316"/>
      <c r="AZ49" s="310">
        <v>0.0</v>
      </c>
      <c r="BA49" s="311">
        <v>0.0</v>
      </c>
      <c r="BB49" s="303">
        <v>0.0</v>
      </c>
      <c r="BC49" s="317">
        <v>0.0</v>
      </c>
      <c r="BD49" s="318"/>
      <c r="BE49" s="310">
        <v>0.0</v>
      </c>
      <c r="BF49" s="311">
        <v>0.0</v>
      </c>
      <c r="BG49" s="303">
        <v>0.0</v>
      </c>
      <c r="BH49" s="319">
        <v>0.0</v>
      </c>
      <c r="BI49" s="320">
        <v>34.0</v>
      </c>
    </row>
    <row r="50" ht="19.5" customHeight="1">
      <c r="A50" s="313"/>
      <c r="B50" s="314">
        <v>0.0</v>
      </c>
      <c r="C50" s="321">
        <v>0.0</v>
      </c>
      <c r="D50" s="322">
        <v>0.0</v>
      </c>
      <c r="E50" s="323">
        <v>0.0</v>
      </c>
      <c r="F50" s="324"/>
      <c r="G50" s="314">
        <v>0.0</v>
      </c>
      <c r="H50" s="311">
        <v>0.0</v>
      </c>
      <c r="I50" s="303">
        <v>0.0</v>
      </c>
      <c r="J50" s="312">
        <v>0.0</v>
      </c>
      <c r="K50" s="316"/>
      <c r="L50" s="310">
        <v>0.0</v>
      </c>
      <c r="M50" s="311">
        <v>0.0</v>
      </c>
      <c r="N50" s="307">
        <v>0.0</v>
      </c>
      <c r="O50" s="312">
        <v>0.0</v>
      </c>
      <c r="P50" s="313"/>
      <c r="Q50" s="314">
        <v>0.0</v>
      </c>
      <c r="R50" s="311">
        <v>0.0</v>
      </c>
      <c r="S50" s="303">
        <v>0.0</v>
      </c>
      <c r="T50" s="312">
        <v>0.0</v>
      </c>
      <c r="U50" s="309"/>
      <c r="V50" s="310">
        <v>0.0</v>
      </c>
      <c r="W50" s="311">
        <v>0.0</v>
      </c>
      <c r="X50" s="303">
        <v>0.0</v>
      </c>
      <c r="Y50" s="312">
        <v>0.0</v>
      </c>
      <c r="Z50" s="313"/>
      <c r="AA50" s="314">
        <v>0.0</v>
      </c>
      <c r="AB50" s="311">
        <v>0.0</v>
      </c>
      <c r="AC50" s="315">
        <v>0.0</v>
      </c>
      <c r="AD50" s="312">
        <v>0.0</v>
      </c>
      <c r="AE50" s="316"/>
      <c r="AF50" s="310">
        <v>0.0</v>
      </c>
      <c r="AG50" s="311">
        <v>0.0</v>
      </c>
      <c r="AH50" s="303">
        <v>0.0</v>
      </c>
      <c r="AI50" s="312">
        <v>0.0</v>
      </c>
      <c r="AJ50" s="313"/>
      <c r="AK50" s="314">
        <v>0.0</v>
      </c>
      <c r="AL50" s="311">
        <v>0.0</v>
      </c>
      <c r="AM50" s="303">
        <v>0.0</v>
      </c>
      <c r="AN50" s="312">
        <v>0.0</v>
      </c>
      <c r="AO50" s="309"/>
      <c r="AP50" s="310">
        <v>0.0</v>
      </c>
      <c r="AQ50" s="311">
        <v>0.0</v>
      </c>
      <c r="AR50" s="303">
        <v>0.0</v>
      </c>
      <c r="AS50" s="312">
        <v>0.0</v>
      </c>
      <c r="AT50" s="313"/>
      <c r="AU50" s="314">
        <v>0.0</v>
      </c>
      <c r="AV50" s="311">
        <v>0.0</v>
      </c>
      <c r="AW50" s="303">
        <v>0.0</v>
      </c>
      <c r="AX50" s="312">
        <v>0.0</v>
      </c>
      <c r="AY50" s="316"/>
      <c r="AZ50" s="310">
        <v>0.0</v>
      </c>
      <c r="BA50" s="311">
        <v>0.0</v>
      </c>
      <c r="BB50" s="303">
        <v>0.0</v>
      </c>
      <c r="BC50" s="317">
        <v>0.0</v>
      </c>
      <c r="BD50" s="318"/>
      <c r="BE50" s="310">
        <v>0.0</v>
      </c>
      <c r="BF50" s="311">
        <v>0.0</v>
      </c>
      <c r="BG50" s="303">
        <v>0.0</v>
      </c>
      <c r="BH50" s="319">
        <v>0.0</v>
      </c>
      <c r="BI50" s="320">
        <v>35.0</v>
      </c>
    </row>
    <row r="51" ht="19.5" customHeight="1">
      <c r="A51" s="313"/>
      <c r="B51" s="314">
        <v>0.0</v>
      </c>
      <c r="C51" s="321">
        <v>0.0</v>
      </c>
      <c r="D51" s="322">
        <v>0.0</v>
      </c>
      <c r="E51" s="323">
        <v>0.0</v>
      </c>
      <c r="F51" s="324"/>
      <c r="G51" s="314">
        <v>0.0</v>
      </c>
      <c r="H51" s="311">
        <v>0.0</v>
      </c>
      <c r="I51" s="303">
        <v>0.0</v>
      </c>
      <c r="J51" s="312">
        <v>0.0</v>
      </c>
      <c r="K51" s="316"/>
      <c r="L51" s="310">
        <v>0.0</v>
      </c>
      <c r="M51" s="311">
        <v>0.0</v>
      </c>
      <c r="N51" s="307">
        <v>0.0</v>
      </c>
      <c r="O51" s="312">
        <v>0.0</v>
      </c>
      <c r="P51" s="313"/>
      <c r="Q51" s="314">
        <v>0.0</v>
      </c>
      <c r="R51" s="311">
        <v>0.0</v>
      </c>
      <c r="S51" s="303">
        <v>0.0</v>
      </c>
      <c r="T51" s="312">
        <v>0.0</v>
      </c>
      <c r="U51" s="309"/>
      <c r="V51" s="310">
        <v>0.0</v>
      </c>
      <c r="W51" s="311">
        <v>0.0</v>
      </c>
      <c r="X51" s="303">
        <v>0.0</v>
      </c>
      <c r="Y51" s="312">
        <v>0.0</v>
      </c>
      <c r="Z51" s="313"/>
      <c r="AA51" s="314">
        <v>0.0</v>
      </c>
      <c r="AB51" s="311">
        <v>0.0</v>
      </c>
      <c r="AC51" s="315">
        <v>0.0</v>
      </c>
      <c r="AD51" s="312">
        <v>0.0</v>
      </c>
      <c r="AE51" s="316"/>
      <c r="AF51" s="310">
        <v>0.0</v>
      </c>
      <c r="AG51" s="311">
        <v>0.0</v>
      </c>
      <c r="AH51" s="303">
        <v>0.0</v>
      </c>
      <c r="AI51" s="312">
        <v>0.0</v>
      </c>
      <c r="AJ51" s="313"/>
      <c r="AK51" s="314">
        <v>0.0</v>
      </c>
      <c r="AL51" s="311">
        <v>0.0</v>
      </c>
      <c r="AM51" s="303">
        <v>0.0</v>
      </c>
      <c r="AN51" s="312">
        <v>0.0</v>
      </c>
      <c r="AO51" s="309"/>
      <c r="AP51" s="310">
        <v>0.0</v>
      </c>
      <c r="AQ51" s="311">
        <v>0.0</v>
      </c>
      <c r="AR51" s="303">
        <v>0.0</v>
      </c>
      <c r="AS51" s="312">
        <v>0.0</v>
      </c>
      <c r="AT51" s="313"/>
      <c r="AU51" s="314">
        <v>0.0</v>
      </c>
      <c r="AV51" s="311">
        <v>0.0</v>
      </c>
      <c r="AW51" s="303">
        <v>0.0</v>
      </c>
      <c r="AX51" s="312">
        <v>0.0</v>
      </c>
      <c r="AY51" s="316"/>
      <c r="AZ51" s="310">
        <v>0.0</v>
      </c>
      <c r="BA51" s="311">
        <v>0.0</v>
      </c>
      <c r="BB51" s="303">
        <v>0.0</v>
      </c>
      <c r="BC51" s="317">
        <v>0.0</v>
      </c>
      <c r="BD51" s="318"/>
      <c r="BE51" s="310">
        <v>0.0</v>
      </c>
      <c r="BF51" s="311">
        <v>0.0</v>
      </c>
      <c r="BG51" s="303">
        <v>0.0</v>
      </c>
      <c r="BH51" s="319">
        <v>0.0</v>
      </c>
      <c r="BI51" s="320">
        <v>36.0</v>
      </c>
    </row>
    <row r="52" ht="19.5" customHeight="1">
      <c r="A52" s="313"/>
      <c r="B52" s="314">
        <v>0.0</v>
      </c>
      <c r="C52" s="321">
        <v>0.0</v>
      </c>
      <c r="D52" s="322">
        <v>0.0</v>
      </c>
      <c r="E52" s="323">
        <v>0.0</v>
      </c>
      <c r="F52" s="324"/>
      <c r="G52" s="314">
        <v>0.0</v>
      </c>
      <c r="H52" s="311">
        <v>0.0</v>
      </c>
      <c r="I52" s="303">
        <v>0.0</v>
      </c>
      <c r="J52" s="312">
        <v>0.0</v>
      </c>
      <c r="K52" s="316"/>
      <c r="L52" s="310">
        <v>0.0</v>
      </c>
      <c r="M52" s="311">
        <v>0.0</v>
      </c>
      <c r="N52" s="307">
        <v>0.0</v>
      </c>
      <c r="O52" s="312">
        <v>0.0</v>
      </c>
      <c r="P52" s="313"/>
      <c r="Q52" s="314">
        <v>0.0</v>
      </c>
      <c r="R52" s="311">
        <v>0.0</v>
      </c>
      <c r="S52" s="303">
        <v>0.0</v>
      </c>
      <c r="T52" s="312">
        <v>0.0</v>
      </c>
      <c r="U52" s="309"/>
      <c r="V52" s="310">
        <v>0.0</v>
      </c>
      <c r="W52" s="311">
        <v>0.0</v>
      </c>
      <c r="X52" s="303">
        <v>0.0</v>
      </c>
      <c r="Y52" s="312">
        <v>0.0</v>
      </c>
      <c r="Z52" s="313"/>
      <c r="AA52" s="314">
        <v>0.0</v>
      </c>
      <c r="AB52" s="311">
        <v>0.0</v>
      </c>
      <c r="AC52" s="315">
        <v>0.0</v>
      </c>
      <c r="AD52" s="312">
        <v>0.0</v>
      </c>
      <c r="AE52" s="316"/>
      <c r="AF52" s="310">
        <v>0.0</v>
      </c>
      <c r="AG52" s="311">
        <v>0.0</v>
      </c>
      <c r="AH52" s="303">
        <v>0.0</v>
      </c>
      <c r="AI52" s="312">
        <v>0.0</v>
      </c>
      <c r="AJ52" s="313"/>
      <c r="AK52" s="314">
        <v>0.0</v>
      </c>
      <c r="AL52" s="311">
        <v>0.0</v>
      </c>
      <c r="AM52" s="303">
        <v>0.0</v>
      </c>
      <c r="AN52" s="312">
        <v>0.0</v>
      </c>
      <c r="AO52" s="309"/>
      <c r="AP52" s="310">
        <v>0.0</v>
      </c>
      <c r="AQ52" s="311">
        <v>0.0</v>
      </c>
      <c r="AR52" s="303">
        <v>0.0</v>
      </c>
      <c r="AS52" s="312">
        <v>0.0</v>
      </c>
      <c r="AT52" s="313"/>
      <c r="AU52" s="314">
        <v>0.0</v>
      </c>
      <c r="AV52" s="311">
        <v>0.0</v>
      </c>
      <c r="AW52" s="303">
        <v>0.0</v>
      </c>
      <c r="AX52" s="312">
        <v>0.0</v>
      </c>
      <c r="AY52" s="316"/>
      <c r="AZ52" s="310">
        <v>0.0</v>
      </c>
      <c r="BA52" s="311">
        <v>0.0</v>
      </c>
      <c r="BB52" s="303">
        <v>0.0</v>
      </c>
      <c r="BC52" s="317">
        <v>0.0</v>
      </c>
      <c r="BD52" s="318"/>
      <c r="BE52" s="310">
        <v>0.0</v>
      </c>
      <c r="BF52" s="311">
        <v>0.0</v>
      </c>
      <c r="BG52" s="303">
        <v>0.0</v>
      </c>
      <c r="BH52" s="319">
        <v>0.0</v>
      </c>
      <c r="BI52" s="320">
        <v>37.0</v>
      </c>
    </row>
    <row r="53" ht="19.5" customHeight="1">
      <c r="A53" s="313"/>
      <c r="B53" s="314">
        <v>0.0</v>
      </c>
      <c r="C53" s="321">
        <v>0.0</v>
      </c>
      <c r="D53" s="322">
        <v>0.0</v>
      </c>
      <c r="E53" s="323">
        <v>0.0</v>
      </c>
      <c r="F53" s="324"/>
      <c r="G53" s="314">
        <v>0.0</v>
      </c>
      <c r="H53" s="311">
        <v>0.0</v>
      </c>
      <c r="I53" s="303">
        <v>0.0</v>
      </c>
      <c r="J53" s="312">
        <v>0.0</v>
      </c>
      <c r="K53" s="316"/>
      <c r="L53" s="310">
        <v>0.0</v>
      </c>
      <c r="M53" s="311">
        <v>0.0</v>
      </c>
      <c r="N53" s="307">
        <v>0.0</v>
      </c>
      <c r="O53" s="312">
        <v>0.0</v>
      </c>
      <c r="P53" s="313"/>
      <c r="Q53" s="314">
        <v>0.0</v>
      </c>
      <c r="R53" s="311">
        <v>0.0</v>
      </c>
      <c r="S53" s="303">
        <v>0.0</v>
      </c>
      <c r="T53" s="312">
        <v>0.0</v>
      </c>
      <c r="U53" s="309"/>
      <c r="V53" s="310">
        <v>0.0</v>
      </c>
      <c r="W53" s="311">
        <v>0.0</v>
      </c>
      <c r="X53" s="303">
        <v>0.0</v>
      </c>
      <c r="Y53" s="312">
        <v>0.0</v>
      </c>
      <c r="Z53" s="313"/>
      <c r="AA53" s="314">
        <v>0.0</v>
      </c>
      <c r="AB53" s="311">
        <v>0.0</v>
      </c>
      <c r="AC53" s="315">
        <v>0.0</v>
      </c>
      <c r="AD53" s="312">
        <v>0.0</v>
      </c>
      <c r="AE53" s="316"/>
      <c r="AF53" s="310">
        <v>0.0</v>
      </c>
      <c r="AG53" s="311">
        <v>0.0</v>
      </c>
      <c r="AH53" s="303">
        <v>0.0</v>
      </c>
      <c r="AI53" s="312">
        <v>0.0</v>
      </c>
      <c r="AJ53" s="313"/>
      <c r="AK53" s="314">
        <v>0.0</v>
      </c>
      <c r="AL53" s="311">
        <v>0.0</v>
      </c>
      <c r="AM53" s="303">
        <v>0.0</v>
      </c>
      <c r="AN53" s="312">
        <v>0.0</v>
      </c>
      <c r="AO53" s="309"/>
      <c r="AP53" s="310">
        <v>0.0</v>
      </c>
      <c r="AQ53" s="311">
        <v>0.0</v>
      </c>
      <c r="AR53" s="303">
        <v>0.0</v>
      </c>
      <c r="AS53" s="312">
        <v>0.0</v>
      </c>
      <c r="AT53" s="313"/>
      <c r="AU53" s="314">
        <v>0.0</v>
      </c>
      <c r="AV53" s="311">
        <v>0.0</v>
      </c>
      <c r="AW53" s="303">
        <v>0.0</v>
      </c>
      <c r="AX53" s="312">
        <v>0.0</v>
      </c>
      <c r="AY53" s="316"/>
      <c r="AZ53" s="310">
        <v>0.0</v>
      </c>
      <c r="BA53" s="311">
        <v>0.0</v>
      </c>
      <c r="BB53" s="303">
        <v>0.0</v>
      </c>
      <c r="BC53" s="317">
        <v>0.0</v>
      </c>
      <c r="BD53" s="318"/>
      <c r="BE53" s="310">
        <v>0.0</v>
      </c>
      <c r="BF53" s="311">
        <v>0.0</v>
      </c>
      <c r="BG53" s="303">
        <v>0.0</v>
      </c>
      <c r="BH53" s="319">
        <v>0.0</v>
      </c>
      <c r="BI53" s="320">
        <v>38.0</v>
      </c>
    </row>
    <row r="54" ht="19.5" customHeight="1">
      <c r="A54" s="313"/>
      <c r="B54" s="314">
        <v>0.0</v>
      </c>
      <c r="C54" s="321">
        <v>0.0</v>
      </c>
      <c r="D54" s="322">
        <v>0.0</v>
      </c>
      <c r="E54" s="323">
        <v>0.0</v>
      </c>
      <c r="F54" s="324"/>
      <c r="G54" s="314">
        <v>0.0</v>
      </c>
      <c r="H54" s="311">
        <v>0.0</v>
      </c>
      <c r="I54" s="303">
        <v>0.0</v>
      </c>
      <c r="J54" s="312">
        <v>0.0</v>
      </c>
      <c r="K54" s="316"/>
      <c r="L54" s="310">
        <v>0.0</v>
      </c>
      <c r="M54" s="311">
        <v>0.0</v>
      </c>
      <c r="N54" s="307">
        <v>0.0</v>
      </c>
      <c r="O54" s="312">
        <v>0.0</v>
      </c>
      <c r="P54" s="313"/>
      <c r="Q54" s="314">
        <v>0.0</v>
      </c>
      <c r="R54" s="311">
        <v>0.0</v>
      </c>
      <c r="S54" s="303">
        <v>0.0</v>
      </c>
      <c r="T54" s="312">
        <v>0.0</v>
      </c>
      <c r="U54" s="309"/>
      <c r="V54" s="310">
        <v>0.0</v>
      </c>
      <c r="W54" s="311">
        <v>0.0</v>
      </c>
      <c r="X54" s="303">
        <v>0.0</v>
      </c>
      <c r="Y54" s="312">
        <v>0.0</v>
      </c>
      <c r="Z54" s="313"/>
      <c r="AA54" s="314">
        <v>0.0</v>
      </c>
      <c r="AB54" s="311">
        <v>0.0</v>
      </c>
      <c r="AC54" s="315">
        <v>0.0</v>
      </c>
      <c r="AD54" s="312">
        <v>0.0</v>
      </c>
      <c r="AE54" s="316"/>
      <c r="AF54" s="310">
        <v>0.0</v>
      </c>
      <c r="AG54" s="311">
        <v>0.0</v>
      </c>
      <c r="AH54" s="303">
        <v>0.0</v>
      </c>
      <c r="AI54" s="312">
        <v>0.0</v>
      </c>
      <c r="AJ54" s="313"/>
      <c r="AK54" s="314">
        <v>0.0</v>
      </c>
      <c r="AL54" s="311">
        <v>0.0</v>
      </c>
      <c r="AM54" s="303">
        <v>0.0</v>
      </c>
      <c r="AN54" s="312">
        <v>0.0</v>
      </c>
      <c r="AO54" s="309"/>
      <c r="AP54" s="310">
        <v>0.0</v>
      </c>
      <c r="AQ54" s="311">
        <v>0.0</v>
      </c>
      <c r="AR54" s="303">
        <v>0.0</v>
      </c>
      <c r="AS54" s="312">
        <v>0.0</v>
      </c>
      <c r="AT54" s="313"/>
      <c r="AU54" s="314">
        <v>0.0</v>
      </c>
      <c r="AV54" s="311">
        <v>0.0</v>
      </c>
      <c r="AW54" s="303">
        <v>0.0</v>
      </c>
      <c r="AX54" s="312">
        <v>0.0</v>
      </c>
      <c r="AY54" s="316"/>
      <c r="AZ54" s="310">
        <v>0.0</v>
      </c>
      <c r="BA54" s="311">
        <v>0.0</v>
      </c>
      <c r="BB54" s="303">
        <v>0.0</v>
      </c>
      <c r="BC54" s="317">
        <v>0.0</v>
      </c>
      <c r="BD54" s="318"/>
      <c r="BE54" s="310">
        <v>0.0</v>
      </c>
      <c r="BF54" s="311">
        <v>0.0</v>
      </c>
      <c r="BG54" s="303">
        <v>0.0</v>
      </c>
      <c r="BH54" s="319">
        <v>0.0</v>
      </c>
      <c r="BI54" s="320">
        <v>39.0</v>
      </c>
    </row>
    <row r="55" ht="19.5" customHeight="1">
      <c r="A55" s="313"/>
      <c r="B55" s="314">
        <v>0.0</v>
      </c>
      <c r="C55" s="321">
        <v>0.0</v>
      </c>
      <c r="D55" s="322">
        <v>0.0</v>
      </c>
      <c r="E55" s="323">
        <v>0.0</v>
      </c>
      <c r="F55" s="324"/>
      <c r="G55" s="314">
        <v>0.0</v>
      </c>
      <c r="H55" s="311">
        <v>0.0</v>
      </c>
      <c r="I55" s="303">
        <v>0.0</v>
      </c>
      <c r="J55" s="312">
        <v>0.0</v>
      </c>
      <c r="K55" s="316"/>
      <c r="L55" s="310">
        <v>0.0</v>
      </c>
      <c r="M55" s="311">
        <v>0.0</v>
      </c>
      <c r="N55" s="307">
        <v>0.0</v>
      </c>
      <c r="O55" s="312">
        <v>0.0</v>
      </c>
      <c r="P55" s="313"/>
      <c r="Q55" s="314">
        <v>0.0</v>
      </c>
      <c r="R55" s="311">
        <v>0.0</v>
      </c>
      <c r="S55" s="303">
        <v>0.0</v>
      </c>
      <c r="T55" s="312">
        <v>0.0</v>
      </c>
      <c r="U55" s="309"/>
      <c r="V55" s="310">
        <v>0.0</v>
      </c>
      <c r="W55" s="311">
        <v>0.0</v>
      </c>
      <c r="X55" s="303">
        <v>0.0</v>
      </c>
      <c r="Y55" s="312">
        <v>0.0</v>
      </c>
      <c r="Z55" s="313"/>
      <c r="AA55" s="314">
        <v>0.0</v>
      </c>
      <c r="AB55" s="311">
        <v>0.0</v>
      </c>
      <c r="AC55" s="315">
        <v>0.0</v>
      </c>
      <c r="AD55" s="312">
        <v>0.0</v>
      </c>
      <c r="AE55" s="316"/>
      <c r="AF55" s="310">
        <v>0.0</v>
      </c>
      <c r="AG55" s="311">
        <v>0.0</v>
      </c>
      <c r="AH55" s="303">
        <v>0.0</v>
      </c>
      <c r="AI55" s="312">
        <v>0.0</v>
      </c>
      <c r="AJ55" s="313"/>
      <c r="AK55" s="314">
        <v>0.0</v>
      </c>
      <c r="AL55" s="311">
        <v>0.0</v>
      </c>
      <c r="AM55" s="303">
        <v>0.0</v>
      </c>
      <c r="AN55" s="312">
        <v>0.0</v>
      </c>
      <c r="AO55" s="309"/>
      <c r="AP55" s="310">
        <v>0.0</v>
      </c>
      <c r="AQ55" s="311">
        <v>0.0</v>
      </c>
      <c r="AR55" s="303">
        <v>0.0</v>
      </c>
      <c r="AS55" s="312">
        <v>0.0</v>
      </c>
      <c r="AT55" s="313"/>
      <c r="AU55" s="314">
        <v>0.0</v>
      </c>
      <c r="AV55" s="311">
        <v>0.0</v>
      </c>
      <c r="AW55" s="303">
        <v>0.0</v>
      </c>
      <c r="AX55" s="312">
        <v>0.0</v>
      </c>
      <c r="AY55" s="316"/>
      <c r="AZ55" s="310">
        <v>0.0</v>
      </c>
      <c r="BA55" s="311">
        <v>0.0</v>
      </c>
      <c r="BB55" s="303">
        <v>0.0</v>
      </c>
      <c r="BC55" s="317">
        <v>0.0</v>
      </c>
      <c r="BD55" s="318"/>
      <c r="BE55" s="310">
        <v>0.0</v>
      </c>
      <c r="BF55" s="311">
        <v>0.0</v>
      </c>
      <c r="BG55" s="303">
        <v>0.0</v>
      </c>
      <c r="BH55" s="319">
        <v>0.0</v>
      </c>
      <c r="BI55" s="320">
        <v>40.0</v>
      </c>
    </row>
    <row r="56" ht="19.5" customHeight="1">
      <c r="A56" s="313"/>
      <c r="B56" s="314">
        <v>0.0</v>
      </c>
      <c r="C56" s="321">
        <v>0.0</v>
      </c>
      <c r="D56" s="322">
        <v>0.0</v>
      </c>
      <c r="E56" s="323">
        <v>0.0</v>
      </c>
      <c r="F56" s="324"/>
      <c r="G56" s="314">
        <v>0.0</v>
      </c>
      <c r="H56" s="311">
        <v>0.0</v>
      </c>
      <c r="I56" s="303">
        <v>0.0</v>
      </c>
      <c r="J56" s="312">
        <v>0.0</v>
      </c>
      <c r="K56" s="316"/>
      <c r="L56" s="310">
        <v>0.0</v>
      </c>
      <c r="M56" s="311">
        <v>0.0</v>
      </c>
      <c r="N56" s="307">
        <v>0.0</v>
      </c>
      <c r="O56" s="312">
        <v>0.0</v>
      </c>
      <c r="P56" s="313"/>
      <c r="Q56" s="314">
        <v>0.0</v>
      </c>
      <c r="R56" s="311">
        <v>0.0</v>
      </c>
      <c r="S56" s="303">
        <v>0.0</v>
      </c>
      <c r="T56" s="312">
        <v>0.0</v>
      </c>
      <c r="U56" s="309"/>
      <c r="V56" s="310">
        <v>0.0</v>
      </c>
      <c r="W56" s="311">
        <v>0.0</v>
      </c>
      <c r="X56" s="303">
        <v>0.0</v>
      </c>
      <c r="Y56" s="312">
        <v>0.0</v>
      </c>
      <c r="Z56" s="313"/>
      <c r="AA56" s="314">
        <v>0.0</v>
      </c>
      <c r="AB56" s="311">
        <v>0.0</v>
      </c>
      <c r="AC56" s="315">
        <v>0.0</v>
      </c>
      <c r="AD56" s="312">
        <v>0.0</v>
      </c>
      <c r="AE56" s="316"/>
      <c r="AF56" s="310">
        <v>0.0</v>
      </c>
      <c r="AG56" s="311">
        <v>0.0</v>
      </c>
      <c r="AH56" s="303">
        <v>0.0</v>
      </c>
      <c r="AI56" s="312">
        <v>0.0</v>
      </c>
      <c r="AJ56" s="313"/>
      <c r="AK56" s="314">
        <v>0.0</v>
      </c>
      <c r="AL56" s="311">
        <v>0.0</v>
      </c>
      <c r="AM56" s="303">
        <v>0.0</v>
      </c>
      <c r="AN56" s="312">
        <v>0.0</v>
      </c>
      <c r="AO56" s="309"/>
      <c r="AP56" s="310">
        <v>0.0</v>
      </c>
      <c r="AQ56" s="311">
        <v>0.0</v>
      </c>
      <c r="AR56" s="303">
        <v>0.0</v>
      </c>
      <c r="AS56" s="312">
        <v>0.0</v>
      </c>
      <c r="AT56" s="313"/>
      <c r="AU56" s="314">
        <v>0.0</v>
      </c>
      <c r="AV56" s="311">
        <v>0.0</v>
      </c>
      <c r="AW56" s="303">
        <v>0.0</v>
      </c>
      <c r="AX56" s="312">
        <v>0.0</v>
      </c>
      <c r="AY56" s="316"/>
      <c r="AZ56" s="310">
        <v>0.0</v>
      </c>
      <c r="BA56" s="311">
        <v>0.0</v>
      </c>
      <c r="BB56" s="303">
        <v>0.0</v>
      </c>
      <c r="BC56" s="317">
        <v>0.0</v>
      </c>
      <c r="BD56" s="318"/>
      <c r="BE56" s="310">
        <v>0.0</v>
      </c>
      <c r="BF56" s="311">
        <v>0.0</v>
      </c>
      <c r="BG56" s="303">
        <v>0.0</v>
      </c>
      <c r="BH56" s="319">
        <v>0.0</v>
      </c>
      <c r="BI56" s="320">
        <v>41.0</v>
      </c>
    </row>
    <row r="57" ht="19.5" customHeight="1">
      <c r="A57" s="313"/>
      <c r="B57" s="314">
        <v>0.0</v>
      </c>
      <c r="C57" s="321">
        <v>0.0</v>
      </c>
      <c r="D57" s="322">
        <v>0.0</v>
      </c>
      <c r="E57" s="323">
        <v>0.0</v>
      </c>
      <c r="F57" s="324"/>
      <c r="G57" s="314">
        <v>0.0</v>
      </c>
      <c r="H57" s="311">
        <v>0.0</v>
      </c>
      <c r="I57" s="303">
        <v>0.0</v>
      </c>
      <c r="J57" s="312">
        <v>0.0</v>
      </c>
      <c r="K57" s="316"/>
      <c r="L57" s="310">
        <v>0.0</v>
      </c>
      <c r="M57" s="311">
        <v>0.0</v>
      </c>
      <c r="N57" s="307">
        <v>0.0</v>
      </c>
      <c r="O57" s="312">
        <v>0.0</v>
      </c>
      <c r="P57" s="313"/>
      <c r="Q57" s="314">
        <v>0.0</v>
      </c>
      <c r="R57" s="311">
        <v>0.0</v>
      </c>
      <c r="S57" s="303">
        <v>0.0</v>
      </c>
      <c r="T57" s="312">
        <v>0.0</v>
      </c>
      <c r="U57" s="309"/>
      <c r="V57" s="310">
        <v>0.0</v>
      </c>
      <c r="W57" s="311">
        <v>0.0</v>
      </c>
      <c r="X57" s="303">
        <v>0.0</v>
      </c>
      <c r="Y57" s="312">
        <v>0.0</v>
      </c>
      <c r="Z57" s="313"/>
      <c r="AA57" s="314">
        <v>0.0</v>
      </c>
      <c r="AB57" s="311">
        <v>0.0</v>
      </c>
      <c r="AC57" s="315">
        <v>0.0</v>
      </c>
      <c r="AD57" s="312">
        <v>0.0</v>
      </c>
      <c r="AE57" s="316"/>
      <c r="AF57" s="310">
        <v>0.0</v>
      </c>
      <c r="AG57" s="311">
        <v>0.0</v>
      </c>
      <c r="AH57" s="303">
        <v>0.0</v>
      </c>
      <c r="AI57" s="312">
        <v>0.0</v>
      </c>
      <c r="AJ57" s="313"/>
      <c r="AK57" s="314">
        <v>0.0</v>
      </c>
      <c r="AL57" s="311">
        <v>0.0</v>
      </c>
      <c r="AM57" s="303">
        <v>0.0</v>
      </c>
      <c r="AN57" s="312">
        <v>0.0</v>
      </c>
      <c r="AO57" s="309"/>
      <c r="AP57" s="310">
        <v>0.0</v>
      </c>
      <c r="AQ57" s="311">
        <v>0.0</v>
      </c>
      <c r="AR57" s="303">
        <v>0.0</v>
      </c>
      <c r="AS57" s="312">
        <v>0.0</v>
      </c>
      <c r="AT57" s="313"/>
      <c r="AU57" s="314">
        <v>0.0</v>
      </c>
      <c r="AV57" s="311">
        <v>0.0</v>
      </c>
      <c r="AW57" s="303">
        <v>0.0</v>
      </c>
      <c r="AX57" s="312">
        <v>0.0</v>
      </c>
      <c r="AY57" s="316"/>
      <c r="AZ57" s="310">
        <v>0.0</v>
      </c>
      <c r="BA57" s="311">
        <v>0.0</v>
      </c>
      <c r="BB57" s="303">
        <v>0.0</v>
      </c>
      <c r="BC57" s="317">
        <v>0.0</v>
      </c>
      <c r="BD57" s="318"/>
      <c r="BE57" s="310">
        <v>0.0</v>
      </c>
      <c r="BF57" s="311">
        <v>0.0</v>
      </c>
      <c r="BG57" s="303">
        <v>0.0</v>
      </c>
      <c r="BH57" s="319">
        <v>0.0</v>
      </c>
      <c r="BI57" s="320">
        <v>42.0</v>
      </c>
    </row>
    <row r="58" ht="19.5" customHeight="1">
      <c r="A58" s="313"/>
      <c r="B58" s="314">
        <v>0.0</v>
      </c>
      <c r="C58" s="321">
        <v>0.0</v>
      </c>
      <c r="D58" s="322">
        <v>0.0</v>
      </c>
      <c r="E58" s="323">
        <v>0.0</v>
      </c>
      <c r="F58" s="324"/>
      <c r="G58" s="314">
        <v>0.0</v>
      </c>
      <c r="H58" s="311">
        <v>0.0</v>
      </c>
      <c r="I58" s="303">
        <v>0.0</v>
      </c>
      <c r="J58" s="312">
        <v>0.0</v>
      </c>
      <c r="K58" s="316"/>
      <c r="L58" s="310">
        <v>0.0</v>
      </c>
      <c r="M58" s="311">
        <v>0.0</v>
      </c>
      <c r="N58" s="307">
        <v>0.0</v>
      </c>
      <c r="O58" s="312">
        <v>0.0</v>
      </c>
      <c r="P58" s="313"/>
      <c r="Q58" s="314">
        <v>0.0</v>
      </c>
      <c r="R58" s="311">
        <v>0.0</v>
      </c>
      <c r="S58" s="303">
        <v>0.0</v>
      </c>
      <c r="T58" s="312">
        <v>0.0</v>
      </c>
      <c r="U58" s="309"/>
      <c r="V58" s="310">
        <v>0.0</v>
      </c>
      <c r="W58" s="311">
        <v>0.0</v>
      </c>
      <c r="X58" s="303">
        <v>0.0</v>
      </c>
      <c r="Y58" s="312">
        <v>0.0</v>
      </c>
      <c r="Z58" s="313"/>
      <c r="AA58" s="314">
        <v>0.0</v>
      </c>
      <c r="AB58" s="311">
        <v>0.0</v>
      </c>
      <c r="AC58" s="315">
        <v>0.0</v>
      </c>
      <c r="AD58" s="312">
        <v>0.0</v>
      </c>
      <c r="AE58" s="316"/>
      <c r="AF58" s="310">
        <v>0.0</v>
      </c>
      <c r="AG58" s="311">
        <v>0.0</v>
      </c>
      <c r="AH58" s="303">
        <v>0.0</v>
      </c>
      <c r="AI58" s="312">
        <v>0.0</v>
      </c>
      <c r="AJ58" s="313"/>
      <c r="AK58" s="314">
        <v>0.0</v>
      </c>
      <c r="AL58" s="311">
        <v>0.0</v>
      </c>
      <c r="AM58" s="303">
        <v>0.0</v>
      </c>
      <c r="AN58" s="312">
        <v>0.0</v>
      </c>
      <c r="AO58" s="309"/>
      <c r="AP58" s="310">
        <v>0.0</v>
      </c>
      <c r="AQ58" s="311">
        <v>0.0</v>
      </c>
      <c r="AR58" s="303">
        <v>0.0</v>
      </c>
      <c r="AS58" s="312">
        <v>0.0</v>
      </c>
      <c r="AT58" s="313"/>
      <c r="AU58" s="314">
        <v>0.0</v>
      </c>
      <c r="AV58" s="311">
        <v>0.0</v>
      </c>
      <c r="AW58" s="303">
        <v>0.0</v>
      </c>
      <c r="AX58" s="312">
        <v>0.0</v>
      </c>
      <c r="AY58" s="316"/>
      <c r="AZ58" s="310">
        <v>0.0</v>
      </c>
      <c r="BA58" s="311">
        <v>0.0</v>
      </c>
      <c r="BB58" s="303">
        <v>0.0</v>
      </c>
      <c r="BC58" s="317">
        <v>0.0</v>
      </c>
      <c r="BD58" s="318"/>
      <c r="BE58" s="310">
        <v>0.0</v>
      </c>
      <c r="BF58" s="311">
        <v>0.0</v>
      </c>
      <c r="BG58" s="303">
        <v>0.0</v>
      </c>
      <c r="BH58" s="319">
        <v>0.0</v>
      </c>
      <c r="BI58" s="320">
        <v>43.0</v>
      </c>
    </row>
    <row r="59" ht="19.5" customHeight="1">
      <c r="A59" s="313"/>
      <c r="B59" s="314">
        <v>0.0</v>
      </c>
      <c r="C59" s="321">
        <v>0.0</v>
      </c>
      <c r="D59" s="322">
        <v>0.0</v>
      </c>
      <c r="E59" s="323">
        <v>0.0</v>
      </c>
      <c r="F59" s="324"/>
      <c r="G59" s="314">
        <v>0.0</v>
      </c>
      <c r="H59" s="311">
        <v>0.0</v>
      </c>
      <c r="I59" s="303">
        <v>0.0</v>
      </c>
      <c r="J59" s="312">
        <v>0.0</v>
      </c>
      <c r="K59" s="316"/>
      <c r="L59" s="310">
        <v>0.0</v>
      </c>
      <c r="M59" s="311">
        <v>0.0</v>
      </c>
      <c r="N59" s="307">
        <v>0.0</v>
      </c>
      <c r="O59" s="312">
        <v>0.0</v>
      </c>
      <c r="P59" s="313"/>
      <c r="Q59" s="314">
        <v>0.0</v>
      </c>
      <c r="R59" s="311">
        <v>0.0</v>
      </c>
      <c r="S59" s="303">
        <v>0.0</v>
      </c>
      <c r="T59" s="312">
        <v>0.0</v>
      </c>
      <c r="U59" s="309"/>
      <c r="V59" s="310">
        <v>0.0</v>
      </c>
      <c r="W59" s="311">
        <v>0.0</v>
      </c>
      <c r="X59" s="303">
        <v>0.0</v>
      </c>
      <c r="Y59" s="312">
        <v>0.0</v>
      </c>
      <c r="Z59" s="313"/>
      <c r="AA59" s="314">
        <v>0.0</v>
      </c>
      <c r="AB59" s="311">
        <v>0.0</v>
      </c>
      <c r="AC59" s="315">
        <v>0.0</v>
      </c>
      <c r="AD59" s="312">
        <v>0.0</v>
      </c>
      <c r="AE59" s="316"/>
      <c r="AF59" s="310">
        <v>0.0</v>
      </c>
      <c r="AG59" s="311">
        <v>0.0</v>
      </c>
      <c r="AH59" s="303">
        <v>0.0</v>
      </c>
      <c r="AI59" s="312">
        <v>0.0</v>
      </c>
      <c r="AJ59" s="313"/>
      <c r="AK59" s="314">
        <v>0.0</v>
      </c>
      <c r="AL59" s="311">
        <v>0.0</v>
      </c>
      <c r="AM59" s="303">
        <v>0.0</v>
      </c>
      <c r="AN59" s="312">
        <v>0.0</v>
      </c>
      <c r="AO59" s="309"/>
      <c r="AP59" s="310">
        <v>0.0</v>
      </c>
      <c r="AQ59" s="311">
        <v>0.0</v>
      </c>
      <c r="AR59" s="303">
        <v>0.0</v>
      </c>
      <c r="AS59" s="312">
        <v>0.0</v>
      </c>
      <c r="AT59" s="313"/>
      <c r="AU59" s="314">
        <v>0.0</v>
      </c>
      <c r="AV59" s="311">
        <v>0.0</v>
      </c>
      <c r="AW59" s="303">
        <v>0.0</v>
      </c>
      <c r="AX59" s="312">
        <v>0.0</v>
      </c>
      <c r="AY59" s="316"/>
      <c r="AZ59" s="310">
        <v>0.0</v>
      </c>
      <c r="BA59" s="311">
        <v>0.0</v>
      </c>
      <c r="BB59" s="303">
        <v>0.0</v>
      </c>
      <c r="BC59" s="317">
        <v>0.0</v>
      </c>
      <c r="BD59" s="318"/>
      <c r="BE59" s="310">
        <v>0.0</v>
      </c>
      <c r="BF59" s="311">
        <v>0.0</v>
      </c>
      <c r="BG59" s="303">
        <v>0.0</v>
      </c>
      <c r="BH59" s="319">
        <v>0.0</v>
      </c>
      <c r="BI59" s="320">
        <v>44.0</v>
      </c>
    </row>
    <row r="60" ht="19.5" customHeight="1">
      <c r="A60" s="313"/>
      <c r="B60" s="314">
        <v>0.0</v>
      </c>
      <c r="C60" s="321">
        <v>0.0</v>
      </c>
      <c r="D60" s="322">
        <v>0.0</v>
      </c>
      <c r="E60" s="323">
        <v>0.0</v>
      </c>
      <c r="F60" s="324"/>
      <c r="G60" s="314">
        <v>0.0</v>
      </c>
      <c r="H60" s="311">
        <v>0.0</v>
      </c>
      <c r="I60" s="303">
        <v>0.0</v>
      </c>
      <c r="J60" s="312">
        <v>0.0</v>
      </c>
      <c r="K60" s="316"/>
      <c r="L60" s="310">
        <v>0.0</v>
      </c>
      <c r="M60" s="311">
        <v>0.0</v>
      </c>
      <c r="N60" s="307">
        <v>0.0</v>
      </c>
      <c r="O60" s="312">
        <v>0.0</v>
      </c>
      <c r="P60" s="313"/>
      <c r="Q60" s="314">
        <v>0.0</v>
      </c>
      <c r="R60" s="311">
        <v>0.0</v>
      </c>
      <c r="S60" s="303">
        <v>0.0</v>
      </c>
      <c r="T60" s="312">
        <v>0.0</v>
      </c>
      <c r="U60" s="309"/>
      <c r="V60" s="310">
        <v>0.0</v>
      </c>
      <c r="W60" s="311">
        <v>0.0</v>
      </c>
      <c r="X60" s="303">
        <v>0.0</v>
      </c>
      <c r="Y60" s="312">
        <v>0.0</v>
      </c>
      <c r="Z60" s="313"/>
      <c r="AA60" s="314">
        <v>0.0</v>
      </c>
      <c r="AB60" s="311">
        <v>0.0</v>
      </c>
      <c r="AC60" s="315">
        <v>0.0</v>
      </c>
      <c r="AD60" s="312">
        <v>0.0</v>
      </c>
      <c r="AE60" s="316"/>
      <c r="AF60" s="310">
        <v>0.0</v>
      </c>
      <c r="AG60" s="311">
        <v>0.0</v>
      </c>
      <c r="AH60" s="303">
        <v>0.0</v>
      </c>
      <c r="AI60" s="312">
        <v>0.0</v>
      </c>
      <c r="AJ60" s="313"/>
      <c r="AK60" s="314">
        <v>0.0</v>
      </c>
      <c r="AL60" s="311">
        <v>0.0</v>
      </c>
      <c r="AM60" s="303">
        <v>0.0</v>
      </c>
      <c r="AN60" s="312">
        <v>0.0</v>
      </c>
      <c r="AO60" s="309"/>
      <c r="AP60" s="310">
        <v>0.0</v>
      </c>
      <c r="AQ60" s="311">
        <v>0.0</v>
      </c>
      <c r="AR60" s="303">
        <v>0.0</v>
      </c>
      <c r="AS60" s="312">
        <v>0.0</v>
      </c>
      <c r="AT60" s="313"/>
      <c r="AU60" s="314">
        <v>0.0</v>
      </c>
      <c r="AV60" s="311">
        <v>0.0</v>
      </c>
      <c r="AW60" s="303">
        <v>0.0</v>
      </c>
      <c r="AX60" s="312">
        <v>0.0</v>
      </c>
      <c r="AY60" s="316"/>
      <c r="AZ60" s="310">
        <v>0.0</v>
      </c>
      <c r="BA60" s="311">
        <v>0.0</v>
      </c>
      <c r="BB60" s="303">
        <v>0.0</v>
      </c>
      <c r="BC60" s="317">
        <v>0.0</v>
      </c>
      <c r="BD60" s="318"/>
      <c r="BE60" s="310">
        <v>0.0</v>
      </c>
      <c r="BF60" s="311">
        <v>0.0</v>
      </c>
      <c r="BG60" s="303">
        <v>0.0</v>
      </c>
      <c r="BH60" s="319">
        <v>0.0</v>
      </c>
      <c r="BI60" s="320">
        <v>45.0</v>
      </c>
    </row>
    <row r="61" ht="19.5" customHeight="1">
      <c r="A61" s="313"/>
      <c r="B61" s="314">
        <v>0.0</v>
      </c>
      <c r="C61" s="321">
        <v>0.0</v>
      </c>
      <c r="D61" s="322">
        <v>0.0</v>
      </c>
      <c r="E61" s="323">
        <v>0.0</v>
      </c>
      <c r="F61" s="324"/>
      <c r="G61" s="314">
        <v>0.0</v>
      </c>
      <c r="H61" s="311">
        <v>0.0</v>
      </c>
      <c r="I61" s="303">
        <v>0.0</v>
      </c>
      <c r="J61" s="312">
        <v>0.0</v>
      </c>
      <c r="K61" s="316"/>
      <c r="L61" s="310">
        <v>0.0</v>
      </c>
      <c r="M61" s="311">
        <v>0.0</v>
      </c>
      <c r="N61" s="307">
        <v>0.0</v>
      </c>
      <c r="O61" s="312">
        <v>0.0</v>
      </c>
      <c r="P61" s="313"/>
      <c r="Q61" s="314">
        <v>0.0</v>
      </c>
      <c r="R61" s="311">
        <v>0.0</v>
      </c>
      <c r="S61" s="303">
        <v>0.0</v>
      </c>
      <c r="T61" s="312">
        <v>0.0</v>
      </c>
      <c r="U61" s="309"/>
      <c r="V61" s="310">
        <v>0.0</v>
      </c>
      <c r="W61" s="311">
        <v>0.0</v>
      </c>
      <c r="X61" s="303">
        <v>0.0</v>
      </c>
      <c r="Y61" s="312">
        <v>0.0</v>
      </c>
      <c r="Z61" s="313"/>
      <c r="AA61" s="314">
        <v>0.0</v>
      </c>
      <c r="AB61" s="311">
        <v>0.0</v>
      </c>
      <c r="AC61" s="315">
        <v>0.0</v>
      </c>
      <c r="AD61" s="312">
        <v>0.0</v>
      </c>
      <c r="AE61" s="316"/>
      <c r="AF61" s="310">
        <v>0.0</v>
      </c>
      <c r="AG61" s="311">
        <v>0.0</v>
      </c>
      <c r="AH61" s="303">
        <v>0.0</v>
      </c>
      <c r="AI61" s="312">
        <v>0.0</v>
      </c>
      <c r="AJ61" s="313"/>
      <c r="AK61" s="314">
        <v>0.0</v>
      </c>
      <c r="AL61" s="311">
        <v>0.0</v>
      </c>
      <c r="AM61" s="303">
        <v>0.0</v>
      </c>
      <c r="AN61" s="312">
        <v>0.0</v>
      </c>
      <c r="AO61" s="309"/>
      <c r="AP61" s="310">
        <v>0.0</v>
      </c>
      <c r="AQ61" s="311">
        <v>0.0</v>
      </c>
      <c r="AR61" s="303">
        <v>0.0</v>
      </c>
      <c r="AS61" s="312">
        <v>0.0</v>
      </c>
      <c r="AT61" s="313"/>
      <c r="AU61" s="314">
        <v>0.0</v>
      </c>
      <c r="AV61" s="311">
        <v>0.0</v>
      </c>
      <c r="AW61" s="303">
        <v>0.0</v>
      </c>
      <c r="AX61" s="312">
        <v>0.0</v>
      </c>
      <c r="AY61" s="316"/>
      <c r="AZ61" s="310">
        <v>0.0</v>
      </c>
      <c r="BA61" s="311">
        <v>0.0</v>
      </c>
      <c r="BB61" s="303">
        <v>0.0</v>
      </c>
      <c r="BC61" s="317">
        <v>0.0</v>
      </c>
      <c r="BD61" s="318"/>
      <c r="BE61" s="310">
        <v>0.0</v>
      </c>
      <c r="BF61" s="311">
        <v>0.0</v>
      </c>
      <c r="BG61" s="303">
        <v>0.0</v>
      </c>
      <c r="BH61" s="319">
        <v>0.0</v>
      </c>
      <c r="BI61" s="320">
        <v>46.0</v>
      </c>
    </row>
    <row r="62" ht="19.5" customHeight="1">
      <c r="A62" s="313"/>
      <c r="B62" s="314">
        <v>0.0</v>
      </c>
      <c r="C62" s="321">
        <v>0.0</v>
      </c>
      <c r="D62" s="322">
        <v>0.0</v>
      </c>
      <c r="E62" s="323">
        <v>0.0</v>
      </c>
      <c r="F62" s="324"/>
      <c r="G62" s="314">
        <v>0.0</v>
      </c>
      <c r="H62" s="311">
        <v>0.0</v>
      </c>
      <c r="I62" s="303">
        <v>0.0</v>
      </c>
      <c r="J62" s="312">
        <v>0.0</v>
      </c>
      <c r="K62" s="316"/>
      <c r="L62" s="310">
        <v>0.0</v>
      </c>
      <c r="M62" s="311">
        <v>0.0</v>
      </c>
      <c r="N62" s="307">
        <v>0.0</v>
      </c>
      <c r="O62" s="312">
        <v>0.0</v>
      </c>
      <c r="P62" s="313"/>
      <c r="Q62" s="314">
        <v>0.0</v>
      </c>
      <c r="R62" s="311">
        <v>0.0</v>
      </c>
      <c r="S62" s="303">
        <v>0.0</v>
      </c>
      <c r="T62" s="312">
        <v>0.0</v>
      </c>
      <c r="U62" s="309"/>
      <c r="V62" s="310">
        <v>0.0</v>
      </c>
      <c r="W62" s="311">
        <v>0.0</v>
      </c>
      <c r="X62" s="303">
        <v>0.0</v>
      </c>
      <c r="Y62" s="312">
        <v>0.0</v>
      </c>
      <c r="Z62" s="313"/>
      <c r="AA62" s="314">
        <v>0.0</v>
      </c>
      <c r="AB62" s="311">
        <v>0.0</v>
      </c>
      <c r="AC62" s="315">
        <v>0.0</v>
      </c>
      <c r="AD62" s="312">
        <v>0.0</v>
      </c>
      <c r="AE62" s="316"/>
      <c r="AF62" s="310">
        <v>0.0</v>
      </c>
      <c r="AG62" s="311">
        <v>0.0</v>
      </c>
      <c r="AH62" s="303">
        <v>0.0</v>
      </c>
      <c r="AI62" s="312">
        <v>0.0</v>
      </c>
      <c r="AJ62" s="313"/>
      <c r="AK62" s="314">
        <v>0.0</v>
      </c>
      <c r="AL62" s="311">
        <v>0.0</v>
      </c>
      <c r="AM62" s="303">
        <v>0.0</v>
      </c>
      <c r="AN62" s="312">
        <v>0.0</v>
      </c>
      <c r="AO62" s="309"/>
      <c r="AP62" s="310">
        <v>0.0</v>
      </c>
      <c r="AQ62" s="311">
        <v>0.0</v>
      </c>
      <c r="AR62" s="303">
        <v>0.0</v>
      </c>
      <c r="AS62" s="312">
        <v>0.0</v>
      </c>
      <c r="AT62" s="313"/>
      <c r="AU62" s="314">
        <v>0.0</v>
      </c>
      <c r="AV62" s="311">
        <v>0.0</v>
      </c>
      <c r="AW62" s="303">
        <v>0.0</v>
      </c>
      <c r="AX62" s="312">
        <v>0.0</v>
      </c>
      <c r="AY62" s="316"/>
      <c r="AZ62" s="310">
        <v>0.0</v>
      </c>
      <c r="BA62" s="311">
        <v>0.0</v>
      </c>
      <c r="BB62" s="303">
        <v>0.0</v>
      </c>
      <c r="BC62" s="317">
        <v>0.0</v>
      </c>
      <c r="BD62" s="318"/>
      <c r="BE62" s="310">
        <v>0.0</v>
      </c>
      <c r="BF62" s="311">
        <v>0.0</v>
      </c>
      <c r="BG62" s="303">
        <v>0.0</v>
      </c>
      <c r="BH62" s="319">
        <v>0.0</v>
      </c>
      <c r="BI62" s="320">
        <v>47.0</v>
      </c>
    </row>
    <row r="63" ht="19.5" customHeight="1">
      <c r="A63" s="313"/>
      <c r="B63" s="314">
        <v>0.0</v>
      </c>
      <c r="C63" s="321">
        <v>0.0</v>
      </c>
      <c r="D63" s="322">
        <v>0.0</v>
      </c>
      <c r="E63" s="323">
        <v>0.0</v>
      </c>
      <c r="F63" s="324"/>
      <c r="G63" s="314">
        <v>0.0</v>
      </c>
      <c r="H63" s="311">
        <v>0.0</v>
      </c>
      <c r="I63" s="303">
        <v>0.0</v>
      </c>
      <c r="J63" s="312">
        <v>0.0</v>
      </c>
      <c r="K63" s="316"/>
      <c r="L63" s="310">
        <v>0.0</v>
      </c>
      <c r="M63" s="311">
        <v>0.0</v>
      </c>
      <c r="N63" s="307">
        <v>0.0</v>
      </c>
      <c r="O63" s="312">
        <v>0.0</v>
      </c>
      <c r="P63" s="313"/>
      <c r="Q63" s="314">
        <v>0.0</v>
      </c>
      <c r="R63" s="311">
        <v>0.0</v>
      </c>
      <c r="S63" s="303">
        <v>0.0</v>
      </c>
      <c r="T63" s="312">
        <v>0.0</v>
      </c>
      <c r="U63" s="309"/>
      <c r="V63" s="310">
        <v>0.0</v>
      </c>
      <c r="W63" s="311">
        <v>0.0</v>
      </c>
      <c r="X63" s="303">
        <v>0.0</v>
      </c>
      <c r="Y63" s="312">
        <v>0.0</v>
      </c>
      <c r="Z63" s="313"/>
      <c r="AA63" s="314">
        <v>0.0</v>
      </c>
      <c r="AB63" s="311">
        <v>0.0</v>
      </c>
      <c r="AC63" s="315">
        <v>0.0</v>
      </c>
      <c r="AD63" s="312">
        <v>0.0</v>
      </c>
      <c r="AE63" s="316"/>
      <c r="AF63" s="310">
        <v>0.0</v>
      </c>
      <c r="AG63" s="311">
        <v>0.0</v>
      </c>
      <c r="AH63" s="303">
        <v>0.0</v>
      </c>
      <c r="AI63" s="312">
        <v>0.0</v>
      </c>
      <c r="AJ63" s="313"/>
      <c r="AK63" s="314">
        <v>0.0</v>
      </c>
      <c r="AL63" s="311">
        <v>0.0</v>
      </c>
      <c r="AM63" s="303">
        <v>0.0</v>
      </c>
      <c r="AN63" s="312">
        <v>0.0</v>
      </c>
      <c r="AO63" s="309"/>
      <c r="AP63" s="310">
        <v>0.0</v>
      </c>
      <c r="AQ63" s="311">
        <v>0.0</v>
      </c>
      <c r="AR63" s="303">
        <v>0.0</v>
      </c>
      <c r="AS63" s="312">
        <v>0.0</v>
      </c>
      <c r="AT63" s="313"/>
      <c r="AU63" s="314">
        <v>0.0</v>
      </c>
      <c r="AV63" s="311">
        <v>0.0</v>
      </c>
      <c r="AW63" s="303">
        <v>0.0</v>
      </c>
      <c r="AX63" s="312">
        <v>0.0</v>
      </c>
      <c r="AY63" s="316"/>
      <c r="AZ63" s="310">
        <v>0.0</v>
      </c>
      <c r="BA63" s="311">
        <v>0.0</v>
      </c>
      <c r="BB63" s="303">
        <v>0.0</v>
      </c>
      <c r="BC63" s="317">
        <v>0.0</v>
      </c>
      <c r="BD63" s="318"/>
      <c r="BE63" s="310">
        <v>0.0</v>
      </c>
      <c r="BF63" s="311">
        <v>0.0</v>
      </c>
      <c r="BG63" s="303">
        <v>0.0</v>
      </c>
      <c r="BH63" s="319">
        <v>0.0</v>
      </c>
      <c r="BI63" s="320">
        <v>48.0</v>
      </c>
    </row>
    <row r="64" ht="19.5" customHeight="1">
      <c r="A64" s="313"/>
      <c r="B64" s="314">
        <v>0.0</v>
      </c>
      <c r="C64" s="321">
        <v>0.0</v>
      </c>
      <c r="D64" s="322">
        <v>0.0</v>
      </c>
      <c r="E64" s="323">
        <v>0.0</v>
      </c>
      <c r="F64" s="324"/>
      <c r="G64" s="314">
        <v>0.0</v>
      </c>
      <c r="H64" s="311">
        <v>0.0</v>
      </c>
      <c r="I64" s="303">
        <v>0.0</v>
      </c>
      <c r="J64" s="312">
        <v>0.0</v>
      </c>
      <c r="K64" s="316"/>
      <c r="L64" s="310">
        <v>0.0</v>
      </c>
      <c r="M64" s="311">
        <v>0.0</v>
      </c>
      <c r="N64" s="307">
        <v>0.0</v>
      </c>
      <c r="O64" s="312">
        <v>0.0</v>
      </c>
      <c r="P64" s="313"/>
      <c r="Q64" s="314">
        <v>0.0</v>
      </c>
      <c r="R64" s="311">
        <v>0.0</v>
      </c>
      <c r="S64" s="303">
        <v>0.0</v>
      </c>
      <c r="T64" s="312">
        <v>0.0</v>
      </c>
      <c r="U64" s="309"/>
      <c r="V64" s="310">
        <v>0.0</v>
      </c>
      <c r="W64" s="311">
        <v>0.0</v>
      </c>
      <c r="X64" s="303">
        <v>0.0</v>
      </c>
      <c r="Y64" s="312">
        <v>0.0</v>
      </c>
      <c r="Z64" s="313"/>
      <c r="AA64" s="314">
        <v>0.0</v>
      </c>
      <c r="AB64" s="311">
        <v>0.0</v>
      </c>
      <c r="AC64" s="315">
        <v>0.0</v>
      </c>
      <c r="AD64" s="312">
        <v>0.0</v>
      </c>
      <c r="AE64" s="316"/>
      <c r="AF64" s="310">
        <v>0.0</v>
      </c>
      <c r="AG64" s="311">
        <v>0.0</v>
      </c>
      <c r="AH64" s="303">
        <v>0.0</v>
      </c>
      <c r="AI64" s="312">
        <v>0.0</v>
      </c>
      <c r="AJ64" s="313"/>
      <c r="AK64" s="314">
        <v>0.0</v>
      </c>
      <c r="AL64" s="311">
        <v>0.0</v>
      </c>
      <c r="AM64" s="303">
        <v>0.0</v>
      </c>
      <c r="AN64" s="312">
        <v>0.0</v>
      </c>
      <c r="AO64" s="309"/>
      <c r="AP64" s="310">
        <v>0.0</v>
      </c>
      <c r="AQ64" s="311">
        <v>0.0</v>
      </c>
      <c r="AR64" s="303">
        <v>0.0</v>
      </c>
      <c r="AS64" s="312">
        <v>0.0</v>
      </c>
      <c r="AT64" s="313"/>
      <c r="AU64" s="314">
        <v>0.0</v>
      </c>
      <c r="AV64" s="311">
        <v>0.0</v>
      </c>
      <c r="AW64" s="303">
        <v>0.0</v>
      </c>
      <c r="AX64" s="312">
        <v>0.0</v>
      </c>
      <c r="AY64" s="316"/>
      <c r="AZ64" s="310">
        <v>0.0</v>
      </c>
      <c r="BA64" s="311">
        <v>0.0</v>
      </c>
      <c r="BB64" s="303">
        <v>0.0</v>
      </c>
      <c r="BC64" s="317">
        <v>0.0</v>
      </c>
      <c r="BD64" s="318"/>
      <c r="BE64" s="310">
        <v>0.0</v>
      </c>
      <c r="BF64" s="311">
        <v>0.0</v>
      </c>
      <c r="BG64" s="303">
        <v>0.0</v>
      </c>
      <c r="BH64" s="319">
        <v>0.0</v>
      </c>
      <c r="BI64" s="320">
        <v>49.0</v>
      </c>
    </row>
    <row r="65" ht="19.5" customHeight="1">
      <c r="A65" s="313"/>
      <c r="B65" s="314">
        <v>0.0</v>
      </c>
      <c r="C65" s="321">
        <v>0.0</v>
      </c>
      <c r="D65" s="322">
        <v>0.0</v>
      </c>
      <c r="E65" s="323">
        <v>0.0</v>
      </c>
      <c r="F65" s="324"/>
      <c r="G65" s="314">
        <v>0.0</v>
      </c>
      <c r="H65" s="311">
        <v>0.0</v>
      </c>
      <c r="I65" s="303">
        <v>0.0</v>
      </c>
      <c r="J65" s="312">
        <v>0.0</v>
      </c>
      <c r="K65" s="316"/>
      <c r="L65" s="310">
        <v>0.0</v>
      </c>
      <c r="M65" s="311">
        <v>0.0</v>
      </c>
      <c r="N65" s="307">
        <v>0.0</v>
      </c>
      <c r="O65" s="312">
        <v>0.0</v>
      </c>
      <c r="P65" s="313"/>
      <c r="Q65" s="314">
        <v>0.0</v>
      </c>
      <c r="R65" s="311">
        <v>0.0</v>
      </c>
      <c r="S65" s="303">
        <v>0.0</v>
      </c>
      <c r="T65" s="312">
        <v>0.0</v>
      </c>
      <c r="U65" s="309"/>
      <c r="V65" s="310">
        <v>0.0</v>
      </c>
      <c r="W65" s="311">
        <v>0.0</v>
      </c>
      <c r="X65" s="303">
        <v>0.0</v>
      </c>
      <c r="Y65" s="312">
        <v>0.0</v>
      </c>
      <c r="Z65" s="313"/>
      <c r="AA65" s="314">
        <v>0.0</v>
      </c>
      <c r="AB65" s="311">
        <v>0.0</v>
      </c>
      <c r="AC65" s="315">
        <v>0.0</v>
      </c>
      <c r="AD65" s="312">
        <v>0.0</v>
      </c>
      <c r="AE65" s="316"/>
      <c r="AF65" s="310">
        <v>0.0</v>
      </c>
      <c r="AG65" s="311">
        <v>0.0</v>
      </c>
      <c r="AH65" s="303">
        <v>0.0</v>
      </c>
      <c r="AI65" s="312">
        <v>0.0</v>
      </c>
      <c r="AJ65" s="313"/>
      <c r="AK65" s="314">
        <v>0.0</v>
      </c>
      <c r="AL65" s="311">
        <v>0.0</v>
      </c>
      <c r="AM65" s="303">
        <v>0.0</v>
      </c>
      <c r="AN65" s="312">
        <v>0.0</v>
      </c>
      <c r="AO65" s="309"/>
      <c r="AP65" s="310">
        <v>0.0</v>
      </c>
      <c r="AQ65" s="311">
        <v>0.0</v>
      </c>
      <c r="AR65" s="303">
        <v>0.0</v>
      </c>
      <c r="AS65" s="312">
        <v>0.0</v>
      </c>
      <c r="AT65" s="313"/>
      <c r="AU65" s="314">
        <v>0.0</v>
      </c>
      <c r="AV65" s="311">
        <v>0.0</v>
      </c>
      <c r="AW65" s="303">
        <v>0.0</v>
      </c>
      <c r="AX65" s="312">
        <v>0.0</v>
      </c>
      <c r="AY65" s="316"/>
      <c r="AZ65" s="310">
        <v>0.0</v>
      </c>
      <c r="BA65" s="311">
        <v>0.0</v>
      </c>
      <c r="BB65" s="303">
        <v>0.0</v>
      </c>
      <c r="BC65" s="317">
        <v>0.0</v>
      </c>
      <c r="BD65" s="318"/>
      <c r="BE65" s="310">
        <v>0.0</v>
      </c>
      <c r="BF65" s="311">
        <v>0.0</v>
      </c>
      <c r="BG65" s="303">
        <v>0.0</v>
      </c>
      <c r="BH65" s="319">
        <v>0.0</v>
      </c>
      <c r="BI65" s="320">
        <v>50.0</v>
      </c>
    </row>
    <row r="66" ht="19.5" customHeight="1">
      <c r="A66" s="313"/>
      <c r="B66" s="314">
        <v>0.0</v>
      </c>
      <c r="C66" s="321">
        <v>0.0</v>
      </c>
      <c r="D66" s="322">
        <v>0.0</v>
      </c>
      <c r="E66" s="323">
        <v>0.0</v>
      </c>
      <c r="F66" s="324"/>
      <c r="G66" s="314">
        <v>0.0</v>
      </c>
      <c r="H66" s="311">
        <v>0.0</v>
      </c>
      <c r="I66" s="303">
        <v>0.0</v>
      </c>
      <c r="J66" s="312">
        <v>0.0</v>
      </c>
      <c r="K66" s="316"/>
      <c r="L66" s="310">
        <v>0.0</v>
      </c>
      <c r="M66" s="311">
        <v>0.0</v>
      </c>
      <c r="N66" s="307">
        <v>0.0</v>
      </c>
      <c r="O66" s="312">
        <v>0.0</v>
      </c>
      <c r="P66" s="313"/>
      <c r="Q66" s="314">
        <v>0.0</v>
      </c>
      <c r="R66" s="311">
        <v>0.0</v>
      </c>
      <c r="S66" s="303">
        <v>0.0</v>
      </c>
      <c r="T66" s="312">
        <v>0.0</v>
      </c>
      <c r="U66" s="309"/>
      <c r="V66" s="310">
        <v>0.0</v>
      </c>
      <c r="W66" s="311">
        <v>0.0</v>
      </c>
      <c r="X66" s="303">
        <v>0.0</v>
      </c>
      <c r="Y66" s="312">
        <v>0.0</v>
      </c>
      <c r="Z66" s="313"/>
      <c r="AA66" s="314">
        <v>0.0</v>
      </c>
      <c r="AB66" s="311">
        <v>0.0</v>
      </c>
      <c r="AC66" s="315">
        <v>0.0</v>
      </c>
      <c r="AD66" s="312">
        <v>0.0</v>
      </c>
      <c r="AE66" s="316"/>
      <c r="AF66" s="310">
        <v>0.0</v>
      </c>
      <c r="AG66" s="311">
        <v>0.0</v>
      </c>
      <c r="AH66" s="303">
        <v>0.0</v>
      </c>
      <c r="AI66" s="312">
        <v>0.0</v>
      </c>
      <c r="AJ66" s="313"/>
      <c r="AK66" s="314">
        <v>0.0</v>
      </c>
      <c r="AL66" s="311">
        <v>0.0</v>
      </c>
      <c r="AM66" s="303">
        <v>0.0</v>
      </c>
      <c r="AN66" s="312">
        <v>0.0</v>
      </c>
      <c r="AO66" s="309"/>
      <c r="AP66" s="310">
        <v>0.0</v>
      </c>
      <c r="AQ66" s="311">
        <v>0.0</v>
      </c>
      <c r="AR66" s="303">
        <v>0.0</v>
      </c>
      <c r="AS66" s="312">
        <v>0.0</v>
      </c>
      <c r="AT66" s="313"/>
      <c r="AU66" s="314">
        <v>0.0</v>
      </c>
      <c r="AV66" s="311">
        <v>0.0</v>
      </c>
      <c r="AW66" s="303">
        <v>0.0</v>
      </c>
      <c r="AX66" s="312">
        <v>0.0</v>
      </c>
      <c r="AY66" s="316"/>
      <c r="AZ66" s="310">
        <v>0.0</v>
      </c>
      <c r="BA66" s="311">
        <v>0.0</v>
      </c>
      <c r="BB66" s="303">
        <v>0.0</v>
      </c>
      <c r="BC66" s="317">
        <v>0.0</v>
      </c>
      <c r="BD66" s="318"/>
      <c r="BE66" s="310">
        <v>0.0</v>
      </c>
      <c r="BF66" s="311">
        <v>0.0</v>
      </c>
      <c r="BG66" s="303">
        <v>0.0</v>
      </c>
      <c r="BH66" s="319">
        <v>0.0</v>
      </c>
      <c r="BI66" s="320">
        <v>51.0</v>
      </c>
    </row>
    <row r="67" ht="19.5" customHeight="1">
      <c r="A67" s="313"/>
      <c r="B67" s="314">
        <v>0.0</v>
      </c>
      <c r="C67" s="321">
        <v>0.0</v>
      </c>
      <c r="D67" s="322">
        <v>0.0</v>
      </c>
      <c r="E67" s="323">
        <v>0.0</v>
      </c>
      <c r="F67" s="324"/>
      <c r="G67" s="314">
        <v>0.0</v>
      </c>
      <c r="H67" s="311">
        <v>0.0</v>
      </c>
      <c r="I67" s="303">
        <v>0.0</v>
      </c>
      <c r="J67" s="312">
        <v>0.0</v>
      </c>
      <c r="K67" s="316"/>
      <c r="L67" s="310">
        <v>0.0</v>
      </c>
      <c r="M67" s="311">
        <v>0.0</v>
      </c>
      <c r="N67" s="307">
        <v>0.0</v>
      </c>
      <c r="O67" s="312">
        <v>0.0</v>
      </c>
      <c r="P67" s="313"/>
      <c r="Q67" s="314">
        <v>0.0</v>
      </c>
      <c r="R67" s="311">
        <v>0.0</v>
      </c>
      <c r="S67" s="303">
        <v>0.0</v>
      </c>
      <c r="T67" s="312">
        <v>0.0</v>
      </c>
      <c r="U67" s="309"/>
      <c r="V67" s="310">
        <v>0.0</v>
      </c>
      <c r="W67" s="311">
        <v>0.0</v>
      </c>
      <c r="X67" s="303">
        <v>0.0</v>
      </c>
      <c r="Y67" s="312">
        <v>0.0</v>
      </c>
      <c r="Z67" s="313"/>
      <c r="AA67" s="314">
        <v>0.0</v>
      </c>
      <c r="AB67" s="311">
        <v>0.0</v>
      </c>
      <c r="AC67" s="315">
        <v>0.0</v>
      </c>
      <c r="AD67" s="312">
        <v>0.0</v>
      </c>
      <c r="AE67" s="316"/>
      <c r="AF67" s="310">
        <v>0.0</v>
      </c>
      <c r="AG67" s="311">
        <v>0.0</v>
      </c>
      <c r="AH67" s="303">
        <v>0.0</v>
      </c>
      <c r="AI67" s="312">
        <v>0.0</v>
      </c>
      <c r="AJ67" s="313"/>
      <c r="AK67" s="314">
        <v>0.0</v>
      </c>
      <c r="AL67" s="311">
        <v>0.0</v>
      </c>
      <c r="AM67" s="303">
        <v>0.0</v>
      </c>
      <c r="AN67" s="312">
        <v>0.0</v>
      </c>
      <c r="AO67" s="309"/>
      <c r="AP67" s="310">
        <v>0.0</v>
      </c>
      <c r="AQ67" s="311">
        <v>0.0</v>
      </c>
      <c r="AR67" s="303">
        <v>0.0</v>
      </c>
      <c r="AS67" s="312">
        <v>0.0</v>
      </c>
      <c r="AT67" s="313"/>
      <c r="AU67" s="314">
        <v>0.0</v>
      </c>
      <c r="AV67" s="311">
        <v>0.0</v>
      </c>
      <c r="AW67" s="303">
        <v>0.0</v>
      </c>
      <c r="AX67" s="312">
        <v>0.0</v>
      </c>
      <c r="AY67" s="316"/>
      <c r="AZ67" s="310">
        <v>0.0</v>
      </c>
      <c r="BA67" s="311">
        <v>0.0</v>
      </c>
      <c r="BB67" s="303">
        <v>0.0</v>
      </c>
      <c r="BC67" s="317">
        <v>0.0</v>
      </c>
      <c r="BD67" s="318"/>
      <c r="BE67" s="310">
        <v>0.0</v>
      </c>
      <c r="BF67" s="311">
        <v>0.0</v>
      </c>
      <c r="BG67" s="303">
        <v>0.0</v>
      </c>
      <c r="BH67" s="319">
        <v>0.0</v>
      </c>
      <c r="BI67" s="320">
        <v>52.0</v>
      </c>
    </row>
    <row r="68" ht="19.5" customHeight="1">
      <c r="A68" s="313"/>
      <c r="B68" s="314">
        <v>0.0</v>
      </c>
      <c r="C68" s="321">
        <v>0.0</v>
      </c>
      <c r="D68" s="322">
        <v>0.0</v>
      </c>
      <c r="E68" s="323">
        <v>0.0</v>
      </c>
      <c r="F68" s="324"/>
      <c r="G68" s="314">
        <v>0.0</v>
      </c>
      <c r="H68" s="311">
        <v>0.0</v>
      </c>
      <c r="I68" s="303">
        <v>0.0</v>
      </c>
      <c r="J68" s="312">
        <v>0.0</v>
      </c>
      <c r="K68" s="316"/>
      <c r="L68" s="310">
        <v>0.0</v>
      </c>
      <c r="M68" s="311">
        <v>0.0</v>
      </c>
      <c r="N68" s="307">
        <v>0.0</v>
      </c>
      <c r="O68" s="312">
        <v>0.0</v>
      </c>
      <c r="P68" s="313"/>
      <c r="Q68" s="314">
        <v>0.0</v>
      </c>
      <c r="R68" s="311">
        <v>0.0</v>
      </c>
      <c r="S68" s="303">
        <v>0.0</v>
      </c>
      <c r="T68" s="312">
        <v>0.0</v>
      </c>
      <c r="U68" s="309"/>
      <c r="V68" s="310">
        <v>0.0</v>
      </c>
      <c r="W68" s="311">
        <v>0.0</v>
      </c>
      <c r="X68" s="303">
        <v>0.0</v>
      </c>
      <c r="Y68" s="312">
        <v>0.0</v>
      </c>
      <c r="Z68" s="313"/>
      <c r="AA68" s="314">
        <v>0.0</v>
      </c>
      <c r="AB68" s="311">
        <v>0.0</v>
      </c>
      <c r="AC68" s="315">
        <v>0.0</v>
      </c>
      <c r="AD68" s="312">
        <v>0.0</v>
      </c>
      <c r="AE68" s="316"/>
      <c r="AF68" s="310">
        <v>0.0</v>
      </c>
      <c r="AG68" s="311">
        <v>0.0</v>
      </c>
      <c r="AH68" s="303">
        <v>0.0</v>
      </c>
      <c r="AI68" s="312">
        <v>0.0</v>
      </c>
      <c r="AJ68" s="313"/>
      <c r="AK68" s="314">
        <v>0.0</v>
      </c>
      <c r="AL68" s="311">
        <v>0.0</v>
      </c>
      <c r="AM68" s="303">
        <v>0.0</v>
      </c>
      <c r="AN68" s="312">
        <v>0.0</v>
      </c>
      <c r="AO68" s="309"/>
      <c r="AP68" s="310">
        <v>0.0</v>
      </c>
      <c r="AQ68" s="311">
        <v>0.0</v>
      </c>
      <c r="AR68" s="303">
        <v>0.0</v>
      </c>
      <c r="AS68" s="312">
        <v>0.0</v>
      </c>
      <c r="AT68" s="313"/>
      <c r="AU68" s="314">
        <v>0.0</v>
      </c>
      <c r="AV68" s="311">
        <v>0.0</v>
      </c>
      <c r="AW68" s="303">
        <v>0.0</v>
      </c>
      <c r="AX68" s="312">
        <v>0.0</v>
      </c>
      <c r="AY68" s="316"/>
      <c r="AZ68" s="310">
        <v>0.0</v>
      </c>
      <c r="BA68" s="311">
        <v>0.0</v>
      </c>
      <c r="BB68" s="303">
        <v>0.0</v>
      </c>
      <c r="BC68" s="317">
        <v>0.0</v>
      </c>
      <c r="BD68" s="318"/>
      <c r="BE68" s="310">
        <v>0.0</v>
      </c>
      <c r="BF68" s="311">
        <v>0.0</v>
      </c>
      <c r="BG68" s="303">
        <v>0.0</v>
      </c>
      <c r="BH68" s="319">
        <v>0.0</v>
      </c>
      <c r="BI68" s="320">
        <v>53.0</v>
      </c>
    </row>
    <row r="69" ht="19.5" customHeight="1">
      <c r="A69" s="313"/>
      <c r="B69" s="314">
        <v>0.0</v>
      </c>
      <c r="C69" s="321">
        <v>0.0</v>
      </c>
      <c r="D69" s="322">
        <v>0.0</v>
      </c>
      <c r="E69" s="323">
        <v>0.0</v>
      </c>
      <c r="F69" s="324"/>
      <c r="G69" s="314">
        <v>0.0</v>
      </c>
      <c r="H69" s="311">
        <v>0.0</v>
      </c>
      <c r="I69" s="303">
        <v>0.0</v>
      </c>
      <c r="J69" s="312">
        <v>0.0</v>
      </c>
      <c r="K69" s="316"/>
      <c r="L69" s="310">
        <v>0.0</v>
      </c>
      <c r="M69" s="311">
        <v>0.0</v>
      </c>
      <c r="N69" s="307">
        <v>0.0</v>
      </c>
      <c r="O69" s="312">
        <v>0.0</v>
      </c>
      <c r="P69" s="313"/>
      <c r="Q69" s="314">
        <v>0.0</v>
      </c>
      <c r="R69" s="311">
        <v>0.0</v>
      </c>
      <c r="S69" s="303">
        <v>0.0</v>
      </c>
      <c r="T69" s="312">
        <v>0.0</v>
      </c>
      <c r="U69" s="309"/>
      <c r="V69" s="310">
        <v>0.0</v>
      </c>
      <c r="W69" s="311">
        <v>0.0</v>
      </c>
      <c r="X69" s="303">
        <v>0.0</v>
      </c>
      <c r="Y69" s="312">
        <v>0.0</v>
      </c>
      <c r="Z69" s="313"/>
      <c r="AA69" s="314">
        <v>0.0</v>
      </c>
      <c r="AB69" s="311">
        <v>0.0</v>
      </c>
      <c r="AC69" s="315">
        <v>0.0</v>
      </c>
      <c r="AD69" s="312">
        <v>0.0</v>
      </c>
      <c r="AE69" s="316"/>
      <c r="AF69" s="310">
        <v>0.0</v>
      </c>
      <c r="AG69" s="311">
        <v>0.0</v>
      </c>
      <c r="AH69" s="303">
        <v>0.0</v>
      </c>
      <c r="AI69" s="312">
        <v>0.0</v>
      </c>
      <c r="AJ69" s="313"/>
      <c r="AK69" s="314">
        <v>0.0</v>
      </c>
      <c r="AL69" s="311">
        <v>0.0</v>
      </c>
      <c r="AM69" s="303">
        <v>0.0</v>
      </c>
      <c r="AN69" s="312">
        <v>0.0</v>
      </c>
      <c r="AO69" s="309"/>
      <c r="AP69" s="310">
        <v>0.0</v>
      </c>
      <c r="AQ69" s="311">
        <v>0.0</v>
      </c>
      <c r="AR69" s="303">
        <v>0.0</v>
      </c>
      <c r="AS69" s="312">
        <v>0.0</v>
      </c>
      <c r="AT69" s="313"/>
      <c r="AU69" s="314">
        <v>0.0</v>
      </c>
      <c r="AV69" s="311">
        <v>0.0</v>
      </c>
      <c r="AW69" s="303">
        <v>0.0</v>
      </c>
      <c r="AX69" s="312">
        <v>0.0</v>
      </c>
      <c r="AY69" s="316"/>
      <c r="AZ69" s="310">
        <v>0.0</v>
      </c>
      <c r="BA69" s="311">
        <v>0.0</v>
      </c>
      <c r="BB69" s="303">
        <v>0.0</v>
      </c>
      <c r="BC69" s="317">
        <v>0.0</v>
      </c>
      <c r="BD69" s="318"/>
      <c r="BE69" s="310">
        <v>0.0</v>
      </c>
      <c r="BF69" s="311">
        <v>0.0</v>
      </c>
      <c r="BG69" s="303">
        <v>0.0</v>
      </c>
      <c r="BH69" s="319">
        <v>0.0</v>
      </c>
      <c r="BI69" s="320">
        <v>54.0</v>
      </c>
    </row>
    <row r="70" ht="19.5" customHeight="1">
      <c r="A70" s="313"/>
      <c r="B70" s="314">
        <v>0.0</v>
      </c>
      <c r="C70" s="321">
        <v>0.0</v>
      </c>
      <c r="D70" s="322">
        <v>0.0</v>
      </c>
      <c r="E70" s="323">
        <v>0.0</v>
      </c>
      <c r="F70" s="324"/>
      <c r="G70" s="314">
        <v>0.0</v>
      </c>
      <c r="H70" s="311">
        <v>0.0</v>
      </c>
      <c r="I70" s="303">
        <v>0.0</v>
      </c>
      <c r="J70" s="312">
        <v>0.0</v>
      </c>
      <c r="K70" s="316"/>
      <c r="L70" s="310">
        <v>0.0</v>
      </c>
      <c r="M70" s="311">
        <v>0.0</v>
      </c>
      <c r="N70" s="307">
        <v>0.0</v>
      </c>
      <c r="O70" s="312">
        <v>0.0</v>
      </c>
      <c r="P70" s="313"/>
      <c r="Q70" s="314">
        <v>0.0</v>
      </c>
      <c r="R70" s="311">
        <v>0.0</v>
      </c>
      <c r="S70" s="303">
        <v>0.0</v>
      </c>
      <c r="T70" s="312">
        <v>0.0</v>
      </c>
      <c r="U70" s="309"/>
      <c r="V70" s="310">
        <v>0.0</v>
      </c>
      <c r="W70" s="311">
        <v>0.0</v>
      </c>
      <c r="X70" s="303">
        <v>0.0</v>
      </c>
      <c r="Y70" s="312">
        <v>0.0</v>
      </c>
      <c r="Z70" s="313"/>
      <c r="AA70" s="314">
        <v>0.0</v>
      </c>
      <c r="AB70" s="311">
        <v>0.0</v>
      </c>
      <c r="AC70" s="315">
        <v>0.0</v>
      </c>
      <c r="AD70" s="312">
        <v>0.0</v>
      </c>
      <c r="AE70" s="316"/>
      <c r="AF70" s="310">
        <v>0.0</v>
      </c>
      <c r="AG70" s="311">
        <v>0.0</v>
      </c>
      <c r="AH70" s="303">
        <v>0.0</v>
      </c>
      <c r="AI70" s="312">
        <v>0.0</v>
      </c>
      <c r="AJ70" s="313"/>
      <c r="AK70" s="314">
        <v>0.0</v>
      </c>
      <c r="AL70" s="311">
        <v>0.0</v>
      </c>
      <c r="AM70" s="303">
        <v>0.0</v>
      </c>
      <c r="AN70" s="312">
        <v>0.0</v>
      </c>
      <c r="AO70" s="309"/>
      <c r="AP70" s="310">
        <v>0.0</v>
      </c>
      <c r="AQ70" s="311">
        <v>0.0</v>
      </c>
      <c r="AR70" s="303">
        <v>0.0</v>
      </c>
      <c r="AS70" s="312">
        <v>0.0</v>
      </c>
      <c r="AT70" s="313"/>
      <c r="AU70" s="314">
        <v>0.0</v>
      </c>
      <c r="AV70" s="311">
        <v>0.0</v>
      </c>
      <c r="AW70" s="303">
        <v>0.0</v>
      </c>
      <c r="AX70" s="312">
        <v>0.0</v>
      </c>
      <c r="AY70" s="316"/>
      <c r="AZ70" s="310">
        <v>0.0</v>
      </c>
      <c r="BA70" s="311">
        <v>0.0</v>
      </c>
      <c r="BB70" s="303">
        <v>0.0</v>
      </c>
      <c r="BC70" s="317">
        <v>0.0</v>
      </c>
      <c r="BD70" s="318"/>
      <c r="BE70" s="310">
        <v>0.0</v>
      </c>
      <c r="BF70" s="311">
        <v>0.0</v>
      </c>
      <c r="BG70" s="303">
        <v>0.0</v>
      </c>
      <c r="BH70" s="319">
        <v>0.0</v>
      </c>
      <c r="BI70" s="320">
        <v>55.0</v>
      </c>
    </row>
    <row r="71" ht="19.5" customHeight="1">
      <c r="A71" s="313"/>
      <c r="B71" s="314">
        <v>0.0</v>
      </c>
      <c r="C71" s="321">
        <v>0.0</v>
      </c>
      <c r="D71" s="322">
        <v>0.0</v>
      </c>
      <c r="E71" s="323">
        <v>0.0</v>
      </c>
      <c r="F71" s="324"/>
      <c r="G71" s="314">
        <v>0.0</v>
      </c>
      <c r="H71" s="311">
        <v>0.0</v>
      </c>
      <c r="I71" s="303">
        <v>0.0</v>
      </c>
      <c r="J71" s="312">
        <v>0.0</v>
      </c>
      <c r="K71" s="316"/>
      <c r="L71" s="310">
        <v>0.0</v>
      </c>
      <c r="M71" s="311">
        <v>0.0</v>
      </c>
      <c r="N71" s="307">
        <v>0.0</v>
      </c>
      <c r="O71" s="312">
        <v>0.0</v>
      </c>
      <c r="P71" s="313"/>
      <c r="Q71" s="314">
        <v>0.0</v>
      </c>
      <c r="R71" s="311">
        <v>0.0</v>
      </c>
      <c r="S71" s="303">
        <v>0.0</v>
      </c>
      <c r="T71" s="312">
        <v>0.0</v>
      </c>
      <c r="U71" s="309"/>
      <c r="V71" s="310">
        <v>0.0</v>
      </c>
      <c r="W71" s="311">
        <v>0.0</v>
      </c>
      <c r="X71" s="303">
        <v>0.0</v>
      </c>
      <c r="Y71" s="312">
        <v>0.0</v>
      </c>
      <c r="Z71" s="313"/>
      <c r="AA71" s="314">
        <v>0.0</v>
      </c>
      <c r="AB71" s="311">
        <v>0.0</v>
      </c>
      <c r="AC71" s="315">
        <v>0.0</v>
      </c>
      <c r="AD71" s="312">
        <v>0.0</v>
      </c>
      <c r="AE71" s="316"/>
      <c r="AF71" s="310">
        <v>0.0</v>
      </c>
      <c r="AG71" s="311">
        <v>0.0</v>
      </c>
      <c r="AH71" s="303">
        <v>0.0</v>
      </c>
      <c r="AI71" s="312">
        <v>0.0</v>
      </c>
      <c r="AJ71" s="313"/>
      <c r="AK71" s="314">
        <v>0.0</v>
      </c>
      <c r="AL71" s="311">
        <v>0.0</v>
      </c>
      <c r="AM71" s="303">
        <v>0.0</v>
      </c>
      <c r="AN71" s="312">
        <v>0.0</v>
      </c>
      <c r="AO71" s="309"/>
      <c r="AP71" s="310">
        <v>0.0</v>
      </c>
      <c r="AQ71" s="311">
        <v>0.0</v>
      </c>
      <c r="AR71" s="303">
        <v>0.0</v>
      </c>
      <c r="AS71" s="312">
        <v>0.0</v>
      </c>
      <c r="AT71" s="313"/>
      <c r="AU71" s="314">
        <v>0.0</v>
      </c>
      <c r="AV71" s="311">
        <v>0.0</v>
      </c>
      <c r="AW71" s="303">
        <v>0.0</v>
      </c>
      <c r="AX71" s="312">
        <v>0.0</v>
      </c>
      <c r="AY71" s="316"/>
      <c r="AZ71" s="310">
        <v>0.0</v>
      </c>
      <c r="BA71" s="311">
        <v>0.0</v>
      </c>
      <c r="BB71" s="303">
        <v>0.0</v>
      </c>
      <c r="BC71" s="317">
        <v>0.0</v>
      </c>
      <c r="BD71" s="318"/>
      <c r="BE71" s="310">
        <v>0.0</v>
      </c>
      <c r="BF71" s="311">
        <v>0.0</v>
      </c>
      <c r="BG71" s="303">
        <v>0.0</v>
      </c>
      <c r="BH71" s="319">
        <v>0.0</v>
      </c>
      <c r="BI71" s="320">
        <v>56.0</v>
      </c>
    </row>
    <row r="72" ht="19.5" customHeight="1">
      <c r="A72" s="313"/>
      <c r="B72" s="314">
        <v>0.0</v>
      </c>
      <c r="C72" s="321">
        <v>0.0</v>
      </c>
      <c r="D72" s="322">
        <v>0.0</v>
      </c>
      <c r="E72" s="323">
        <v>0.0</v>
      </c>
      <c r="F72" s="324"/>
      <c r="G72" s="314">
        <v>0.0</v>
      </c>
      <c r="H72" s="311">
        <v>0.0</v>
      </c>
      <c r="I72" s="303">
        <v>0.0</v>
      </c>
      <c r="J72" s="312">
        <v>0.0</v>
      </c>
      <c r="K72" s="316"/>
      <c r="L72" s="310">
        <v>0.0</v>
      </c>
      <c r="M72" s="311">
        <v>0.0</v>
      </c>
      <c r="N72" s="307">
        <v>0.0</v>
      </c>
      <c r="O72" s="312">
        <v>0.0</v>
      </c>
      <c r="P72" s="313"/>
      <c r="Q72" s="314">
        <v>0.0</v>
      </c>
      <c r="R72" s="311">
        <v>0.0</v>
      </c>
      <c r="S72" s="303">
        <v>0.0</v>
      </c>
      <c r="T72" s="312">
        <v>0.0</v>
      </c>
      <c r="U72" s="309"/>
      <c r="V72" s="310">
        <v>0.0</v>
      </c>
      <c r="W72" s="311">
        <v>0.0</v>
      </c>
      <c r="X72" s="303">
        <v>0.0</v>
      </c>
      <c r="Y72" s="312">
        <v>0.0</v>
      </c>
      <c r="Z72" s="313"/>
      <c r="AA72" s="314">
        <v>0.0</v>
      </c>
      <c r="AB72" s="311">
        <v>0.0</v>
      </c>
      <c r="AC72" s="315">
        <v>0.0</v>
      </c>
      <c r="AD72" s="312">
        <v>0.0</v>
      </c>
      <c r="AE72" s="316"/>
      <c r="AF72" s="310">
        <v>0.0</v>
      </c>
      <c r="AG72" s="311">
        <v>0.0</v>
      </c>
      <c r="AH72" s="303">
        <v>0.0</v>
      </c>
      <c r="AI72" s="312">
        <v>0.0</v>
      </c>
      <c r="AJ72" s="313"/>
      <c r="AK72" s="314">
        <v>0.0</v>
      </c>
      <c r="AL72" s="311">
        <v>0.0</v>
      </c>
      <c r="AM72" s="303">
        <v>0.0</v>
      </c>
      <c r="AN72" s="312">
        <v>0.0</v>
      </c>
      <c r="AO72" s="309"/>
      <c r="AP72" s="310">
        <v>0.0</v>
      </c>
      <c r="AQ72" s="311">
        <v>0.0</v>
      </c>
      <c r="AR72" s="303">
        <v>0.0</v>
      </c>
      <c r="AS72" s="312">
        <v>0.0</v>
      </c>
      <c r="AT72" s="313"/>
      <c r="AU72" s="314">
        <v>0.0</v>
      </c>
      <c r="AV72" s="311">
        <v>0.0</v>
      </c>
      <c r="AW72" s="303">
        <v>0.0</v>
      </c>
      <c r="AX72" s="312">
        <v>0.0</v>
      </c>
      <c r="AY72" s="316"/>
      <c r="AZ72" s="310">
        <v>0.0</v>
      </c>
      <c r="BA72" s="311">
        <v>0.0</v>
      </c>
      <c r="BB72" s="303">
        <v>0.0</v>
      </c>
      <c r="BC72" s="317">
        <v>0.0</v>
      </c>
      <c r="BD72" s="318"/>
      <c r="BE72" s="310">
        <v>0.0</v>
      </c>
      <c r="BF72" s="311">
        <v>0.0</v>
      </c>
      <c r="BG72" s="303">
        <v>0.0</v>
      </c>
      <c r="BH72" s="319">
        <v>0.0</v>
      </c>
      <c r="BI72" s="320">
        <v>57.0</v>
      </c>
    </row>
    <row r="73" ht="19.5" customHeight="1">
      <c r="A73" s="313"/>
      <c r="B73" s="314">
        <v>0.0</v>
      </c>
      <c r="C73" s="321">
        <v>0.0</v>
      </c>
      <c r="D73" s="322">
        <v>0.0</v>
      </c>
      <c r="E73" s="323">
        <v>0.0</v>
      </c>
      <c r="F73" s="324"/>
      <c r="G73" s="314">
        <v>0.0</v>
      </c>
      <c r="H73" s="311">
        <v>0.0</v>
      </c>
      <c r="I73" s="303">
        <v>0.0</v>
      </c>
      <c r="J73" s="312">
        <v>0.0</v>
      </c>
      <c r="K73" s="316"/>
      <c r="L73" s="310">
        <v>0.0</v>
      </c>
      <c r="M73" s="311">
        <v>0.0</v>
      </c>
      <c r="N73" s="307">
        <v>0.0</v>
      </c>
      <c r="O73" s="312">
        <v>0.0</v>
      </c>
      <c r="P73" s="313"/>
      <c r="Q73" s="314">
        <v>0.0</v>
      </c>
      <c r="R73" s="311">
        <v>0.0</v>
      </c>
      <c r="S73" s="303">
        <v>0.0</v>
      </c>
      <c r="T73" s="312">
        <v>0.0</v>
      </c>
      <c r="U73" s="309"/>
      <c r="V73" s="310">
        <v>0.0</v>
      </c>
      <c r="W73" s="311">
        <v>0.0</v>
      </c>
      <c r="X73" s="303">
        <v>0.0</v>
      </c>
      <c r="Y73" s="312">
        <v>0.0</v>
      </c>
      <c r="Z73" s="313"/>
      <c r="AA73" s="314">
        <v>0.0</v>
      </c>
      <c r="AB73" s="311">
        <v>0.0</v>
      </c>
      <c r="AC73" s="315">
        <v>0.0</v>
      </c>
      <c r="AD73" s="312">
        <v>0.0</v>
      </c>
      <c r="AE73" s="316"/>
      <c r="AF73" s="310">
        <v>0.0</v>
      </c>
      <c r="AG73" s="311">
        <v>0.0</v>
      </c>
      <c r="AH73" s="303">
        <v>0.0</v>
      </c>
      <c r="AI73" s="312">
        <v>0.0</v>
      </c>
      <c r="AJ73" s="313"/>
      <c r="AK73" s="314">
        <v>0.0</v>
      </c>
      <c r="AL73" s="311">
        <v>0.0</v>
      </c>
      <c r="AM73" s="303">
        <v>0.0</v>
      </c>
      <c r="AN73" s="312">
        <v>0.0</v>
      </c>
      <c r="AO73" s="309"/>
      <c r="AP73" s="310">
        <v>0.0</v>
      </c>
      <c r="AQ73" s="311">
        <v>0.0</v>
      </c>
      <c r="AR73" s="303">
        <v>0.0</v>
      </c>
      <c r="AS73" s="312">
        <v>0.0</v>
      </c>
      <c r="AT73" s="313"/>
      <c r="AU73" s="314">
        <v>0.0</v>
      </c>
      <c r="AV73" s="311">
        <v>0.0</v>
      </c>
      <c r="AW73" s="303">
        <v>0.0</v>
      </c>
      <c r="AX73" s="312">
        <v>0.0</v>
      </c>
      <c r="AY73" s="316"/>
      <c r="AZ73" s="310">
        <v>0.0</v>
      </c>
      <c r="BA73" s="311">
        <v>0.0</v>
      </c>
      <c r="BB73" s="303">
        <v>0.0</v>
      </c>
      <c r="BC73" s="317">
        <v>0.0</v>
      </c>
      <c r="BD73" s="318"/>
      <c r="BE73" s="310">
        <v>0.0</v>
      </c>
      <c r="BF73" s="311">
        <v>0.0</v>
      </c>
      <c r="BG73" s="303">
        <v>0.0</v>
      </c>
      <c r="BH73" s="319">
        <v>0.0</v>
      </c>
      <c r="BI73" s="320">
        <v>58.0</v>
      </c>
    </row>
    <row r="74" ht="19.5" customHeight="1">
      <c r="A74" s="313"/>
      <c r="B74" s="314">
        <v>0.0</v>
      </c>
      <c r="C74" s="321">
        <v>0.0</v>
      </c>
      <c r="D74" s="322">
        <v>0.0</v>
      </c>
      <c r="E74" s="323">
        <v>0.0</v>
      </c>
      <c r="F74" s="324"/>
      <c r="G74" s="314">
        <v>0.0</v>
      </c>
      <c r="H74" s="311">
        <v>0.0</v>
      </c>
      <c r="I74" s="303">
        <v>0.0</v>
      </c>
      <c r="J74" s="312">
        <v>0.0</v>
      </c>
      <c r="K74" s="316"/>
      <c r="L74" s="310">
        <v>0.0</v>
      </c>
      <c r="M74" s="311">
        <v>0.0</v>
      </c>
      <c r="N74" s="307">
        <v>0.0</v>
      </c>
      <c r="O74" s="312">
        <v>0.0</v>
      </c>
      <c r="P74" s="313"/>
      <c r="Q74" s="314">
        <v>0.0</v>
      </c>
      <c r="R74" s="311">
        <v>0.0</v>
      </c>
      <c r="S74" s="303">
        <v>0.0</v>
      </c>
      <c r="T74" s="312">
        <v>0.0</v>
      </c>
      <c r="U74" s="309"/>
      <c r="V74" s="310">
        <v>0.0</v>
      </c>
      <c r="W74" s="311">
        <v>0.0</v>
      </c>
      <c r="X74" s="303">
        <v>0.0</v>
      </c>
      <c r="Y74" s="312">
        <v>0.0</v>
      </c>
      <c r="Z74" s="313"/>
      <c r="AA74" s="314">
        <v>0.0</v>
      </c>
      <c r="AB74" s="311">
        <v>0.0</v>
      </c>
      <c r="AC74" s="315">
        <v>0.0</v>
      </c>
      <c r="AD74" s="312">
        <v>0.0</v>
      </c>
      <c r="AE74" s="316"/>
      <c r="AF74" s="310">
        <v>0.0</v>
      </c>
      <c r="AG74" s="311">
        <v>0.0</v>
      </c>
      <c r="AH74" s="303">
        <v>0.0</v>
      </c>
      <c r="AI74" s="312">
        <v>0.0</v>
      </c>
      <c r="AJ74" s="313"/>
      <c r="AK74" s="314">
        <v>0.0</v>
      </c>
      <c r="AL74" s="311">
        <v>0.0</v>
      </c>
      <c r="AM74" s="303">
        <v>0.0</v>
      </c>
      <c r="AN74" s="312">
        <v>0.0</v>
      </c>
      <c r="AO74" s="309"/>
      <c r="AP74" s="310">
        <v>0.0</v>
      </c>
      <c r="AQ74" s="311">
        <v>0.0</v>
      </c>
      <c r="AR74" s="303">
        <v>0.0</v>
      </c>
      <c r="AS74" s="312">
        <v>0.0</v>
      </c>
      <c r="AT74" s="313"/>
      <c r="AU74" s="314">
        <v>0.0</v>
      </c>
      <c r="AV74" s="311">
        <v>0.0</v>
      </c>
      <c r="AW74" s="303">
        <v>0.0</v>
      </c>
      <c r="AX74" s="312">
        <v>0.0</v>
      </c>
      <c r="AY74" s="316"/>
      <c r="AZ74" s="310">
        <v>0.0</v>
      </c>
      <c r="BA74" s="311">
        <v>0.0</v>
      </c>
      <c r="BB74" s="303">
        <v>0.0</v>
      </c>
      <c r="BC74" s="317">
        <v>0.0</v>
      </c>
      <c r="BD74" s="318"/>
      <c r="BE74" s="310">
        <v>0.0</v>
      </c>
      <c r="BF74" s="311">
        <v>0.0</v>
      </c>
      <c r="BG74" s="303">
        <v>0.0</v>
      </c>
      <c r="BH74" s="319">
        <v>0.0</v>
      </c>
      <c r="BI74" s="320">
        <v>59.0</v>
      </c>
    </row>
    <row r="75" ht="19.5" customHeight="1">
      <c r="A75" s="313"/>
      <c r="B75" s="314">
        <v>0.0</v>
      </c>
      <c r="C75" s="321">
        <v>0.0</v>
      </c>
      <c r="D75" s="322">
        <v>0.0</v>
      </c>
      <c r="E75" s="323">
        <v>0.0</v>
      </c>
      <c r="F75" s="324"/>
      <c r="G75" s="314">
        <v>0.0</v>
      </c>
      <c r="H75" s="311">
        <v>0.0</v>
      </c>
      <c r="I75" s="303">
        <v>0.0</v>
      </c>
      <c r="J75" s="312">
        <v>0.0</v>
      </c>
      <c r="K75" s="316"/>
      <c r="L75" s="310">
        <v>0.0</v>
      </c>
      <c r="M75" s="311">
        <v>0.0</v>
      </c>
      <c r="N75" s="307">
        <v>0.0</v>
      </c>
      <c r="O75" s="312">
        <v>0.0</v>
      </c>
      <c r="P75" s="313"/>
      <c r="Q75" s="314">
        <v>0.0</v>
      </c>
      <c r="R75" s="311">
        <v>0.0</v>
      </c>
      <c r="S75" s="303">
        <v>0.0</v>
      </c>
      <c r="T75" s="312">
        <v>0.0</v>
      </c>
      <c r="U75" s="309"/>
      <c r="V75" s="310">
        <v>0.0</v>
      </c>
      <c r="W75" s="311">
        <v>0.0</v>
      </c>
      <c r="X75" s="303">
        <v>0.0</v>
      </c>
      <c r="Y75" s="312">
        <v>0.0</v>
      </c>
      <c r="Z75" s="313"/>
      <c r="AA75" s="314">
        <v>0.0</v>
      </c>
      <c r="AB75" s="311">
        <v>0.0</v>
      </c>
      <c r="AC75" s="315">
        <v>0.0</v>
      </c>
      <c r="AD75" s="312">
        <v>0.0</v>
      </c>
      <c r="AE75" s="316"/>
      <c r="AF75" s="310">
        <v>0.0</v>
      </c>
      <c r="AG75" s="311">
        <v>0.0</v>
      </c>
      <c r="AH75" s="303">
        <v>0.0</v>
      </c>
      <c r="AI75" s="312">
        <v>0.0</v>
      </c>
      <c r="AJ75" s="313"/>
      <c r="AK75" s="314">
        <v>0.0</v>
      </c>
      <c r="AL75" s="311">
        <v>0.0</v>
      </c>
      <c r="AM75" s="303">
        <v>0.0</v>
      </c>
      <c r="AN75" s="312">
        <v>0.0</v>
      </c>
      <c r="AO75" s="309"/>
      <c r="AP75" s="310">
        <v>0.0</v>
      </c>
      <c r="AQ75" s="311">
        <v>0.0</v>
      </c>
      <c r="AR75" s="303">
        <v>0.0</v>
      </c>
      <c r="AS75" s="312">
        <v>0.0</v>
      </c>
      <c r="AT75" s="313"/>
      <c r="AU75" s="314">
        <v>0.0</v>
      </c>
      <c r="AV75" s="311">
        <v>0.0</v>
      </c>
      <c r="AW75" s="303">
        <v>0.0</v>
      </c>
      <c r="AX75" s="312">
        <v>0.0</v>
      </c>
      <c r="AY75" s="316"/>
      <c r="AZ75" s="310">
        <v>0.0</v>
      </c>
      <c r="BA75" s="311">
        <v>0.0</v>
      </c>
      <c r="BB75" s="303">
        <v>0.0</v>
      </c>
      <c r="BC75" s="317">
        <v>0.0</v>
      </c>
      <c r="BD75" s="318"/>
      <c r="BE75" s="310">
        <v>0.0</v>
      </c>
      <c r="BF75" s="311">
        <v>0.0</v>
      </c>
      <c r="BG75" s="303">
        <v>0.0</v>
      </c>
      <c r="BH75" s="319">
        <v>0.0</v>
      </c>
      <c r="BI75" s="320">
        <v>60.0</v>
      </c>
    </row>
    <row r="76" ht="19.5" customHeight="1">
      <c r="A76" s="313"/>
      <c r="B76" s="314">
        <v>0.0</v>
      </c>
      <c r="C76" s="321">
        <v>0.0</v>
      </c>
      <c r="D76" s="322">
        <v>0.0</v>
      </c>
      <c r="E76" s="323">
        <v>0.0</v>
      </c>
      <c r="F76" s="324"/>
      <c r="G76" s="314">
        <v>0.0</v>
      </c>
      <c r="H76" s="311">
        <v>0.0</v>
      </c>
      <c r="I76" s="303">
        <v>0.0</v>
      </c>
      <c r="J76" s="312">
        <v>0.0</v>
      </c>
      <c r="K76" s="316"/>
      <c r="L76" s="310">
        <v>0.0</v>
      </c>
      <c r="M76" s="311">
        <v>0.0</v>
      </c>
      <c r="N76" s="307">
        <v>0.0</v>
      </c>
      <c r="O76" s="312">
        <v>0.0</v>
      </c>
      <c r="P76" s="313"/>
      <c r="Q76" s="314">
        <v>0.0</v>
      </c>
      <c r="R76" s="311">
        <v>0.0</v>
      </c>
      <c r="S76" s="303">
        <v>0.0</v>
      </c>
      <c r="T76" s="312">
        <v>0.0</v>
      </c>
      <c r="U76" s="309"/>
      <c r="V76" s="310">
        <v>0.0</v>
      </c>
      <c r="W76" s="311">
        <v>0.0</v>
      </c>
      <c r="X76" s="303">
        <v>0.0</v>
      </c>
      <c r="Y76" s="312">
        <v>0.0</v>
      </c>
      <c r="Z76" s="313"/>
      <c r="AA76" s="314">
        <v>0.0</v>
      </c>
      <c r="AB76" s="311">
        <v>0.0</v>
      </c>
      <c r="AC76" s="315">
        <v>0.0</v>
      </c>
      <c r="AD76" s="312">
        <v>0.0</v>
      </c>
      <c r="AE76" s="316"/>
      <c r="AF76" s="310">
        <v>0.0</v>
      </c>
      <c r="AG76" s="311">
        <v>0.0</v>
      </c>
      <c r="AH76" s="303">
        <v>0.0</v>
      </c>
      <c r="AI76" s="312">
        <v>0.0</v>
      </c>
      <c r="AJ76" s="313"/>
      <c r="AK76" s="314">
        <v>0.0</v>
      </c>
      <c r="AL76" s="311">
        <v>0.0</v>
      </c>
      <c r="AM76" s="303">
        <v>0.0</v>
      </c>
      <c r="AN76" s="312">
        <v>0.0</v>
      </c>
      <c r="AO76" s="309"/>
      <c r="AP76" s="310">
        <v>0.0</v>
      </c>
      <c r="AQ76" s="311">
        <v>0.0</v>
      </c>
      <c r="AR76" s="303">
        <v>0.0</v>
      </c>
      <c r="AS76" s="312">
        <v>0.0</v>
      </c>
      <c r="AT76" s="313"/>
      <c r="AU76" s="314">
        <v>0.0</v>
      </c>
      <c r="AV76" s="311">
        <v>0.0</v>
      </c>
      <c r="AW76" s="303">
        <v>0.0</v>
      </c>
      <c r="AX76" s="312">
        <v>0.0</v>
      </c>
      <c r="AY76" s="316"/>
      <c r="AZ76" s="310">
        <v>0.0</v>
      </c>
      <c r="BA76" s="311">
        <v>0.0</v>
      </c>
      <c r="BB76" s="303">
        <v>0.0</v>
      </c>
      <c r="BC76" s="317">
        <v>0.0</v>
      </c>
      <c r="BD76" s="318"/>
      <c r="BE76" s="310">
        <v>0.0</v>
      </c>
      <c r="BF76" s="311">
        <v>0.0</v>
      </c>
      <c r="BG76" s="303">
        <v>0.0</v>
      </c>
      <c r="BH76" s="319">
        <v>0.0</v>
      </c>
      <c r="BI76" s="320">
        <v>61.0</v>
      </c>
    </row>
    <row r="77" ht="19.5" customHeight="1">
      <c r="A77" s="313"/>
      <c r="B77" s="314">
        <v>0.0</v>
      </c>
      <c r="C77" s="321">
        <v>0.0</v>
      </c>
      <c r="D77" s="322">
        <v>0.0</v>
      </c>
      <c r="E77" s="323">
        <v>0.0</v>
      </c>
      <c r="F77" s="324"/>
      <c r="G77" s="314">
        <v>0.0</v>
      </c>
      <c r="H77" s="311">
        <v>0.0</v>
      </c>
      <c r="I77" s="303">
        <v>0.0</v>
      </c>
      <c r="J77" s="312">
        <v>0.0</v>
      </c>
      <c r="K77" s="316"/>
      <c r="L77" s="310">
        <v>0.0</v>
      </c>
      <c r="M77" s="311">
        <v>0.0</v>
      </c>
      <c r="N77" s="307">
        <v>0.0</v>
      </c>
      <c r="O77" s="312">
        <v>0.0</v>
      </c>
      <c r="P77" s="313"/>
      <c r="Q77" s="314">
        <v>0.0</v>
      </c>
      <c r="R77" s="311">
        <v>0.0</v>
      </c>
      <c r="S77" s="303">
        <v>0.0</v>
      </c>
      <c r="T77" s="312">
        <v>0.0</v>
      </c>
      <c r="U77" s="309"/>
      <c r="V77" s="310">
        <v>0.0</v>
      </c>
      <c r="W77" s="311">
        <v>0.0</v>
      </c>
      <c r="X77" s="303">
        <v>0.0</v>
      </c>
      <c r="Y77" s="312">
        <v>0.0</v>
      </c>
      <c r="Z77" s="313"/>
      <c r="AA77" s="314">
        <v>0.0</v>
      </c>
      <c r="AB77" s="311">
        <v>0.0</v>
      </c>
      <c r="AC77" s="315">
        <v>0.0</v>
      </c>
      <c r="AD77" s="312">
        <v>0.0</v>
      </c>
      <c r="AE77" s="316"/>
      <c r="AF77" s="310">
        <v>0.0</v>
      </c>
      <c r="AG77" s="311">
        <v>0.0</v>
      </c>
      <c r="AH77" s="303">
        <v>0.0</v>
      </c>
      <c r="AI77" s="312">
        <v>0.0</v>
      </c>
      <c r="AJ77" s="313"/>
      <c r="AK77" s="314">
        <v>0.0</v>
      </c>
      <c r="AL77" s="311">
        <v>0.0</v>
      </c>
      <c r="AM77" s="303">
        <v>0.0</v>
      </c>
      <c r="AN77" s="312">
        <v>0.0</v>
      </c>
      <c r="AO77" s="309"/>
      <c r="AP77" s="310">
        <v>0.0</v>
      </c>
      <c r="AQ77" s="311">
        <v>0.0</v>
      </c>
      <c r="AR77" s="303">
        <v>0.0</v>
      </c>
      <c r="AS77" s="312">
        <v>0.0</v>
      </c>
      <c r="AT77" s="313"/>
      <c r="AU77" s="314">
        <v>0.0</v>
      </c>
      <c r="AV77" s="311">
        <v>0.0</v>
      </c>
      <c r="AW77" s="303">
        <v>0.0</v>
      </c>
      <c r="AX77" s="312">
        <v>0.0</v>
      </c>
      <c r="AY77" s="316"/>
      <c r="AZ77" s="310">
        <v>0.0</v>
      </c>
      <c r="BA77" s="311">
        <v>0.0</v>
      </c>
      <c r="BB77" s="303">
        <v>0.0</v>
      </c>
      <c r="BC77" s="317">
        <v>0.0</v>
      </c>
      <c r="BD77" s="318"/>
      <c r="BE77" s="310">
        <v>0.0</v>
      </c>
      <c r="BF77" s="311">
        <v>0.0</v>
      </c>
      <c r="BG77" s="303">
        <v>0.0</v>
      </c>
      <c r="BH77" s="319">
        <v>0.0</v>
      </c>
      <c r="BI77" s="320">
        <v>62.0</v>
      </c>
    </row>
    <row r="78" ht="19.5" customHeight="1">
      <c r="A78" s="313"/>
      <c r="B78" s="314">
        <v>0.0</v>
      </c>
      <c r="C78" s="321">
        <v>0.0</v>
      </c>
      <c r="D78" s="322">
        <v>0.0</v>
      </c>
      <c r="E78" s="323">
        <v>0.0</v>
      </c>
      <c r="F78" s="324"/>
      <c r="G78" s="314">
        <v>0.0</v>
      </c>
      <c r="H78" s="311">
        <v>0.0</v>
      </c>
      <c r="I78" s="303">
        <v>0.0</v>
      </c>
      <c r="J78" s="312">
        <v>0.0</v>
      </c>
      <c r="K78" s="316"/>
      <c r="L78" s="310">
        <v>0.0</v>
      </c>
      <c r="M78" s="311">
        <v>0.0</v>
      </c>
      <c r="N78" s="307">
        <v>0.0</v>
      </c>
      <c r="O78" s="312">
        <v>0.0</v>
      </c>
      <c r="P78" s="313"/>
      <c r="Q78" s="314">
        <v>0.0</v>
      </c>
      <c r="R78" s="311">
        <v>0.0</v>
      </c>
      <c r="S78" s="303">
        <v>0.0</v>
      </c>
      <c r="T78" s="312">
        <v>0.0</v>
      </c>
      <c r="U78" s="309"/>
      <c r="V78" s="310">
        <v>0.0</v>
      </c>
      <c r="W78" s="311">
        <v>0.0</v>
      </c>
      <c r="X78" s="303">
        <v>0.0</v>
      </c>
      <c r="Y78" s="312">
        <v>0.0</v>
      </c>
      <c r="Z78" s="313"/>
      <c r="AA78" s="314">
        <v>0.0</v>
      </c>
      <c r="AB78" s="311">
        <v>0.0</v>
      </c>
      <c r="AC78" s="315">
        <v>0.0</v>
      </c>
      <c r="AD78" s="312">
        <v>0.0</v>
      </c>
      <c r="AE78" s="316"/>
      <c r="AF78" s="310">
        <v>0.0</v>
      </c>
      <c r="AG78" s="311">
        <v>0.0</v>
      </c>
      <c r="AH78" s="303">
        <v>0.0</v>
      </c>
      <c r="AI78" s="312">
        <v>0.0</v>
      </c>
      <c r="AJ78" s="313"/>
      <c r="AK78" s="314">
        <v>0.0</v>
      </c>
      <c r="AL78" s="311">
        <v>0.0</v>
      </c>
      <c r="AM78" s="303">
        <v>0.0</v>
      </c>
      <c r="AN78" s="312">
        <v>0.0</v>
      </c>
      <c r="AO78" s="309"/>
      <c r="AP78" s="310">
        <v>0.0</v>
      </c>
      <c r="AQ78" s="311">
        <v>0.0</v>
      </c>
      <c r="AR78" s="303">
        <v>0.0</v>
      </c>
      <c r="AS78" s="312">
        <v>0.0</v>
      </c>
      <c r="AT78" s="313"/>
      <c r="AU78" s="314">
        <v>0.0</v>
      </c>
      <c r="AV78" s="311">
        <v>0.0</v>
      </c>
      <c r="AW78" s="303">
        <v>0.0</v>
      </c>
      <c r="AX78" s="312">
        <v>0.0</v>
      </c>
      <c r="AY78" s="316"/>
      <c r="AZ78" s="310">
        <v>0.0</v>
      </c>
      <c r="BA78" s="311">
        <v>0.0</v>
      </c>
      <c r="BB78" s="303">
        <v>0.0</v>
      </c>
      <c r="BC78" s="317">
        <v>0.0</v>
      </c>
      <c r="BD78" s="318"/>
      <c r="BE78" s="310">
        <v>0.0</v>
      </c>
      <c r="BF78" s="311">
        <v>0.0</v>
      </c>
      <c r="BG78" s="303">
        <v>0.0</v>
      </c>
      <c r="BH78" s="319">
        <v>0.0</v>
      </c>
      <c r="BI78" s="320">
        <v>63.0</v>
      </c>
    </row>
    <row r="79" ht="19.5" customHeight="1">
      <c r="A79" s="313"/>
      <c r="B79" s="314">
        <v>0.0</v>
      </c>
      <c r="C79" s="321">
        <v>0.0</v>
      </c>
      <c r="D79" s="322">
        <v>0.0</v>
      </c>
      <c r="E79" s="323">
        <v>0.0</v>
      </c>
      <c r="F79" s="324"/>
      <c r="G79" s="314">
        <v>0.0</v>
      </c>
      <c r="H79" s="311">
        <v>0.0</v>
      </c>
      <c r="I79" s="303">
        <v>0.0</v>
      </c>
      <c r="J79" s="312">
        <v>0.0</v>
      </c>
      <c r="K79" s="316"/>
      <c r="L79" s="310">
        <v>0.0</v>
      </c>
      <c r="M79" s="311">
        <v>0.0</v>
      </c>
      <c r="N79" s="307">
        <v>0.0</v>
      </c>
      <c r="O79" s="312">
        <v>0.0</v>
      </c>
      <c r="P79" s="313"/>
      <c r="Q79" s="314">
        <v>0.0</v>
      </c>
      <c r="R79" s="311">
        <v>0.0</v>
      </c>
      <c r="S79" s="303">
        <v>0.0</v>
      </c>
      <c r="T79" s="312">
        <v>0.0</v>
      </c>
      <c r="U79" s="309"/>
      <c r="V79" s="310">
        <v>0.0</v>
      </c>
      <c r="W79" s="311">
        <v>0.0</v>
      </c>
      <c r="X79" s="303">
        <v>0.0</v>
      </c>
      <c r="Y79" s="312">
        <v>0.0</v>
      </c>
      <c r="Z79" s="313"/>
      <c r="AA79" s="314">
        <v>0.0</v>
      </c>
      <c r="AB79" s="311">
        <v>0.0</v>
      </c>
      <c r="AC79" s="315">
        <v>0.0</v>
      </c>
      <c r="AD79" s="312">
        <v>0.0</v>
      </c>
      <c r="AE79" s="316"/>
      <c r="AF79" s="310">
        <v>0.0</v>
      </c>
      <c r="AG79" s="311">
        <v>0.0</v>
      </c>
      <c r="AH79" s="303">
        <v>0.0</v>
      </c>
      <c r="AI79" s="312">
        <v>0.0</v>
      </c>
      <c r="AJ79" s="313"/>
      <c r="AK79" s="314">
        <v>0.0</v>
      </c>
      <c r="AL79" s="311">
        <v>0.0</v>
      </c>
      <c r="AM79" s="303">
        <v>0.0</v>
      </c>
      <c r="AN79" s="312">
        <v>0.0</v>
      </c>
      <c r="AO79" s="309"/>
      <c r="AP79" s="310">
        <v>0.0</v>
      </c>
      <c r="AQ79" s="311">
        <v>0.0</v>
      </c>
      <c r="AR79" s="303">
        <v>0.0</v>
      </c>
      <c r="AS79" s="312">
        <v>0.0</v>
      </c>
      <c r="AT79" s="313"/>
      <c r="AU79" s="314">
        <v>0.0</v>
      </c>
      <c r="AV79" s="311">
        <v>0.0</v>
      </c>
      <c r="AW79" s="303">
        <v>0.0</v>
      </c>
      <c r="AX79" s="312">
        <v>0.0</v>
      </c>
      <c r="AY79" s="316"/>
      <c r="AZ79" s="310">
        <v>0.0</v>
      </c>
      <c r="BA79" s="311">
        <v>0.0</v>
      </c>
      <c r="BB79" s="303">
        <v>0.0</v>
      </c>
      <c r="BC79" s="317">
        <v>0.0</v>
      </c>
      <c r="BD79" s="318"/>
      <c r="BE79" s="310">
        <v>0.0</v>
      </c>
      <c r="BF79" s="311">
        <v>0.0</v>
      </c>
      <c r="BG79" s="303">
        <v>0.0</v>
      </c>
      <c r="BH79" s="319">
        <v>0.0</v>
      </c>
      <c r="BI79" s="320">
        <v>64.0</v>
      </c>
    </row>
    <row r="80" ht="19.5" customHeight="1">
      <c r="A80" s="313"/>
      <c r="B80" s="314">
        <v>0.0</v>
      </c>
      <c r="C80" s="321">
        <v>0.0</v>
      </c>
      <c r="D80" s="322">
        <v>0.0</v>
      </c>
      <c r="E80" s="323">
        <v>0.0</v>
      </c>
      <c r="F80" s="324"/>
      <c r="G80" s="314">
        <v>0.0</v>
      </c>
      <c r="H80" s="311">
        <v>0.0</v>
      </c>
      <c r="I80" s="303">
        <v>0.0</v>
      </c>
      <c r="J80" s="312">
        <v>0.0</v>
      </c>
      <c r="K80" s="316"/>
      <c r="L80" s="310">
        <v>0.0</v>
      </c>
      <c r="M80" s="311">
        <v>0.0</v>
      </c>
      <c r="N80" s="307">
        <v>0.0</v>
      </c>
      <c r="O80" s="312">
        <v>0.0</v>
      </c>
      <c r="P80" s="313"/>
      <c r="Q80" s="314">
        <v>0.0</v>
      </c>
      <c r="R80" s="311">
        <v>0.0</v>
      </c>
      <c r="S80" s="303">
        <v>0.0</v>
      </c>
      <c r="T80" s="312">
        <v>0.0</v>
      </c>
      <c r="U80" s="309"/>
      <c r="V80" s="310">
        <v>0.0</v>
      </c>
      <c r="W80" s="311">
        <v>0.0</v>
      </c>
      <c r="X80" s="303">
        <v>0.0</v>
      </c>
      <c r="Y80" s="312">
        <v>0.0</v>
      </c>
      <c r="Z80" s="313"/>
      <c r="AA80" s="314">
        <v>0.0</v>
      </c>
      <c r="AB80" s="311">
        <v>0.0</v>
      </c>
      <c r="AC80" s="315">
        <v>0.0</v>
      </c>
      <c r="AD80" s="312">
        <v>0.0</v>
      </c>
      <c r="AE80" s="316"/>
      <c r="AF80" s="310">
        <v>0.0</v>
      </c>
      <c r="AG80" s="311">
        <v>0.0</v>
      </c>
      <c r="AH80" s="303">
        <v>0.0</v>
      </c>
      <c r="AI80" s="312">
        <v>0.0</v>
      </c>
      <c r="AJ80" s="313"/>
      <c r="AK80" s="314">
        <v>0.0</v>
      </c>
      <c r="AL80" s="311">
        <v>0.0</v>
      </c>
      <c r="AM80" s="303">
        <v>0.0</v>
      </c>
      <c r="AN80" s="312">
        <v>0.0</v>
      </c>
      <c r="AO80" s="309"/>
      <c r="AP80" s="310">
        <v>0.0</v>
      </c>
      <c r="AQ80" s="311">
        <v>0.0</v>
      </c>
      <c r="AR80" s="303">
        <v>0.0</v>
      </c>
      <c r="AS80" s="312">
        <v>0.0</v>
      </c>
      <c r="AT80" s="313"/>
      <c r="AU80" s="314">
        <v>0.0</v>
      </c>
      <c r="AV80" s="311">
        <v>0.0</v>
      </c>
      <c r="AW80" s="303">
        <v>0.0</v>
      </c>
      <c r="AX80" s="312">
        <v>0.0</v>
      </c>
      <c r="AY80" s="316"/>
      <c r="AZ80" s="310">
        <v>0.0</v>
      </c>
      <c r="BA80" s="311">
        <v>0.0</v>
      </c>
      <c r="BB80" s="303">
        <v>0.0</v>
      </c>
      <c r="BC80" s="317">
        <v>0.0</v>
      </c>
      <c r="BD80" s="318"/>
      <c r="BE80" s="310">
        <v>0.0</v>
      </c>
      <c r="BF80" s="311">
        <v>0.0</v>
      </c>
      <c r="BG80" s="303">
        <v>0.0</v>
      </c>
      <c r="BH80" s="319">
        <v>0.0</v>
      </c>
      <c r="BI80" s="320">
        <v>65.0</v>
      </c>
    </row>
    <row r="81" ht="19.5" customHeight="1">
      <c r="A81" s="313"/>
      <c r="B81" s="314">
        <v>0.0</v>
      </c>
      <c r="C81" s="321">
        <v>0.0</v>
      </c>
      <c r="D81" s="322">
        <v>0.0</v>
      </c>
      <c r="E81" s="323">
        <v>0.0</v>
      </c>
      <c r="F81" s="324"/>
      <c r="G81" s="314">
        <v>0.0</v>
      </c>
      <c r="H81" s="311">
        <v>0.0</v>
      </c>
      <c r="I81" s="303">
        <v>0.0</v>
      </c>
      <c r="J81" s="312">
        <v>0.0</v>
      </c>
      <c r="K81" s="316"/>
      <c r="L81" s="310">
        <v>0.0</v>
      </c>
      <c r="M81" s="311">
        <v>0.0</v>
      </c>
      <c r="N81" s="307">
        <v>0.0</v>
      </c>
      <c r="O81" s="312">
        <v>0.0</v>
      </c>
      <c r="P81" s="313"/>
      <c r="Q81" s="314">
        <v>0.0</v>
      </c>
      <c r="R81" s="311">
        <v>0.0</v>
      </c>
      <c r="S81" s="303">
        <v>0.0</v>
      </c>
      <c r="T81" s="312">
        <v>0.0</v>
      </c>
      <c r="U81" s="309"/>
      <c r="V81" s="310">
        <v>0.0</v>
      </c>
      <c r="W81" s="311">
        <v>0.0</v>
      </c>
      <c r="X81" s="303">
        <v>0.0</v>
      </c>
      <c r="Y81" s="312">
        <v>0.0</v>
      </c>
      <c r="Z81" s="313"/>
      <c r="AA81" s="314">
        <v>0.0</v>
      </c>
      <c r="AB81" s="311">
        <v>0.0</v>
      </c>
      <c r="AC81" s="315">
        <v>0.0</v>
      </c>
      <c r="AD81" s="312">
        <v>0.0</v>
      </c>
      <c r="AE81" s="316"/>
      <c r="AF81" s="310">
        <v>0.0</v>
      </c>
      <c r="AG81" s="311">
        <v>0.0</v>
      </c>
      <c r="AH81" s="303">
        <v>0.0</v>
      </c>
      <c r="AI81" s="312">
        <v>0.0</v>
      </c>
      <c r="AJ81" s="313"/>
      <c r="AK81" s="314">
        <v>0.0</v>
      </c>
      <c r="AL81" s="311">
        <v>0.0</v>
      </c>
      <c r="AM81" s="303">
        <v>0.0</v>
      </c>
      <c r="AN81" s="312">
        <v>0.0</v>
      </c>
      <c r="AO81" s="309"/>
      <c r="AP81" s="310">
        <v>0.0</v>
      </c>
      <c r="AQ81" s="311">
        <v>0.0</v>
      </c>
      <c r="AR81" s="303">
        <v>0.0</v>
      </c>
      <c r="AS81" s="312">
        <v>0.0</v>
      </c>
      <c r="AT81" s="313"/>
      <c r="AU81" s="314">
        <v>0.0</v>
      </c>
      <c r="AV81" s="311">
        <v>0.0</v>
      </c>
      <c r="AW81" s="303">
        <v>0.0</v>
      </c>
      <c r="AX81" s="312">
        <v>0.0</v>
      </c>
      <c r="AY81" s="316"/>
      <c r="AZ81" s="310">
        <v>0.0</v>
      </c>
      <c r="BA81" s="311">
        <v>0.0</v>
      </c>
      <c r="BB81" s="303">
        <v>0.0</v>
      </c>
      <c r="BC81" s="317">
        <v>0.0</v>
      </c>
      <c r="BD81" s="318"/>
      <c r="BE81" s="310">
        <v>0.0</v>
      </c>
      <c r="BF81" s="311">
        <v>0.0</v>
      </c>
      <c r="BG81" s="303">
        <v>0.0</v>
      </c>
      <c r="BH81" s="319">
        <v>0.0</v>
      </c>
      <c r="BI81" s="320">
        <v>66.0</v>
      </c>
    </row>
    <row r="82" ht="19.5" customHeight="1">
      <c r="A82" s="313"/>
      <c r="B82" s="314">
        <v>0.0</v>
      </c>
      <c r="C82" s="321">
        <v>0.0</v>
      </c>
      <c r="D82" s="322">
        <v>0.0</v>
      </c>
      <c r="E82" s="323">
        <v>0.0</v>
      </c>
      <c r="F82" s="324"/>
      <c r="G82" s="314">
        <v>0.0</v>
      </c>
      <c r="H82" s="311">
        <v>0.0</v>
      </c>
      <c r="I82" s="303">
        <v>0.0</v>
      </c>
      <c r="J82" s="312">
        <v>0.0</v>
      </c>
      <c r="K82" s="316"/>
      <c r="L82" s="310">
        <v>0.0</v>
      </c>
      <c r="M82" s="311">
        <v>0.0</v>
      </c>
      <c r="N82" s="307">
        <v>0.0</v>
      </c>
      <c r="O82" s="312">
        <v>0.0</v>
      </c>
      <c r="P82" s="313"/>
      <c r="Q82" s="314">
        <v>0.0</v>
      </c>
      <c r="R82" s="311">
        <v>0.0</v>
      </c>
      <c r="S82" s="303">
        <v>0.0</v>
      </c>
      <c r="T82" s="312">
        <v>0.0</v>
      </c>
      <c r="U82" s="309"/>
      <c r="V82" s="310">
        <v>0.0</v>
      </c>
      <c r="W82" s="311">
        <v>0.0</v>
      </c>
      <c r="X82" s="303">
        <v>0.0</v>
      </c>
      <c r="Y82" s="312">
        <v>0.0</v>
      </c>
      <c r="Z82" s="313"/>
      <c r="AA82" s="314">
        <v>0.0</v>
      </c>
      <c r="AB82" s="311">
        <v>0.0</v>
      </c>
      <c r="AC82" s="315">
        <v>0.0</v>
      </c>
      <c r="AD82" s="312">
        <v>0.0</v>
      </c>
      <c r="AE82" s="316"/>
      <c r="AF82" s="310">
        <v>0.0</v>
      </c>
      <c r="AG82" s="311">
        <v>0.0</v>
      </c>
      <c r="AH82" s="303">
        <v>0.0</v>
      </c>
      <c r="AI82" s="312">
        <v>0.0</v>
      </c>
      <c r="AJ82" s="313"/>
      <c r="AK82" s="314">
        <v>0.0</v>
      </c>
      <c r="AL82" s="311">
        <v>0.0</v>
      </c>
      <c r="AM82" s="303">
        <v>0.0</v>
      </c>
      <c r="AN82" s="312">
        <v>0.0</v>
      </c>
      <c r="AO82" s="309"/>
      <c r="AP82" s="310">
        <v>0.0</v>
      </c>
      <c r="AQ82" s="311">
        <v>0.0</v>
      </c>
      <c r="AR82" s="303">
        <v>0.0</v>
      </c>
      <c r="AS82" s="312">
        <v>0.0</v>
      </c>
      <c r="AT82" s="313"/>
      <c r="AU82" s="314">
        <v>0.0</v>
      </c>
      <c r="AV82" s="311">
        <v>0.0</v>
      </c>
      <c r="AW82" s="303">
        <v>0.0</v>
      </c>
      <c r="AX82" s="312">
        <v>0.0</v>
      </c>
      <c r="AY82" s="316"/>
      <c r="AZ82" s="310">
        <v>0.0</v>
      </c>
      <c r="BA82" s="311">
        <v>0.0</v>
      </c>
      <c r="BB82" s="303">
        <v>0.0</v>
      </c>
      <c r="BC82" s="317">
        <v>0.0</v>
      </c>
      <c r="BD82" s="318"/>
      <c r="BE82" s="310">
        <v>0.0</v>
      </c>
      <c r="BF82" s="311">
        <v>0.0</v>
      </c>
      <c r="BG82" s="303">
        <v>0.0</v>
      </c>
      <c r="BH82" s="319">
        <v>0.0</v>
      </c>
      <c r="BI82" s="320">
        <v>67.0</v>
      </c>
    </row>
    <row r="83" ht="19.5" customHeight="1">
      <c r="A83" s="313"/>
      <c r="B83" s="314">
        <v>0.0</v>
      </c>
      <c r="C83" s="321">
        <v>0.0</v>
      </c>
      <c r="D83" s="322">
        <v>0.0</v>
      </c>
      <c r="E83" s="323">
        <v>0.0</v>
      </c>
      <c r="F83" s="324"/>
      <c r="G83" s="314">
        <v>0.0</v>
      </c>
      <c r="H83" s="311">
        <v>0.0</v>
      </c>
      <c r="I83" s="303">
        <v>0.0</v>
      </c>
      <c r="J83" s="312">
        <v>0.0</v>
      </c>
      <c r="K83" s="316"/>
      <c r="L83" s="310">
        <v>0.0</v>
      </c>
      <c r="M83" s="311">
        <v>0.0</v>
      </c>
      <c r="N83" s="307">
        <v>0.0</v>
      </c>
      <c r="O83" s="312">
        <v>0.0</v>
      </c>
      <c r="P83" s="313"/>
      <c r="Q83" s="314">
        <v>0.0</v>
      </c>
      <c r="R83" s="311">
        <v>0.0</v>
      </c>
      <c r="S83" s="303">
        <v>0.0</v>
      </c>
      <c r="T83" s="312">
        <v>0.0</v>
      </c>
      <c r="U83" s="309"/>
      <c r="V83" s="310">
        <v>0.0</v>
      </c>
      <c r="W83" s="311">
        <v>0.0</v>
      </c>
      <c r="X83" s="303">
        <v>0.0</v>
      </c>
      <c r="Y83" s="312">
        <v>0.0</v>
      </c>
      <c r="Z83" s="313"/>
      <c r="AA83" s="314">
        <v>0.0</v>
      </c>
      <c r="AB83" s="311">
        <v>0.0</v>
      </c>
      <c r="AC83" s="315">
        <v>0.0</v>
      </c>
      <c r="AD83" s="312">
        <v>0.0</v>
      </c>
      <c r="AE83" s="316"/>
      <c r="AF83" s="310">
        <v>0.0</v>
      </c>
      <c r="AG83" s="311">
        <v>0.0</v>
      </c>
      <c r="AH83" s="303">
        <v>0.0</v>
      </c>
      <c r="AI83" s="312">
        <v>0.0</v>
      </c>
      <c r="AJ83" s="313"/>
      <c r="AK83" s="314">
        <v>0.0</v>
      </c>
      <c r="AL83" s="311">
        <v>0.0</v>
      </c>
      <c r="AM83" s="303">
        <v>0.0</v>
      </c>
      <c r="AN83" s="312">
        <v>0.0</v>
      </c>
      <c r="AO83" s="309"/>
      <c r="AP83" s="310">
        <v>0.0</v>
      </c>
      <c r="AQ83" s="311">
        <v>0.0</v>
      </c>
      <c r="AR83" s="303">
        <v>0.0</v>
      </c>
      <c r="AS83" s="312">
        <v>0.0</v>
      </c>
      <c r="AT83" s="313"/>
      <c r="AU83" s="314">
        <v>0.0</v>
      </c>
      <c r="AV83" s="311">
        <v>0.0</v>
      </c>
      <c r="AW83" s="303">
        <v>0.0</v>
      </c>
      <c r="AX83" s="312">
        <v>0.0</v>
      </c>
      <c r="AY83" s="316"/>
      <c r="AZ83" s="310">
        <v>0.0</v>
      </c>
      <c r="BA83" s="311">
        <v>0.0</v>
      </c>
      <c r="BB83" s="303">
        <v>0.0</v>
      </c>
      <c r="BC83" s="317">
        <v>0.0</v>
      </c>
      <c r="BD83" s="318"/>
      <c r="BE83" s="310">
        <v>0.0</v>
      </c>
      <c r="BF83" s="311">
        <v>0.0</v>
      </c>
      <c r="BG83" s="303">
        <v>0.0</v>
      </c>
      <c r="BH83" s="319">
        <v>0.0</v>
      </c>
      <c r="BI83" s="320">
        <v>68.0</v>
      </c>
    </row>
    <row r="84" ht="19.5" customHeight="1">
      <c r="A84" s="313"/>
      <c r="B84" s="314">
        <v>0.0</v>
      </c>
      <c r="C84" s="321">
        <v>0.0</v>
      </c>
      <c r="D84" s="322">
        <v>0.0</v>
      </c>
      <c r="E84" s="323">
        <v>0.0</v>
      </c>
      <c r="F84" s="324"/>
      <c r="G84" s="314">
        <v>0.0</v>
      </c>
      <c r="H84" s="311">
        <v>0.0</v>
      </c>
      <c r="I84" s="303">
        <v>0.0</v>
      </c>
      <c r="J84" s="312">
        <v>0.0</v>
      </c>
      <c r="K84" s="316"/>
      <c r="L84" s="310">
        <v>0.0</v>
      </c>
      <c r="M84" s="311">
        <v>0.0</v>
      </c>
      <c r="N84" s="307">
        <v>0.0</v>
      </c>
      <c r="O84" s="312">
        <v>0.0</v>
      </c>
      <c r="P84" s="313"/>
      <c r="Q84" s="314">
        <v>0.0</v>
      </c>
      <c r="R84" s="311">
        <v>0.0</v>
      </c>
      <c r="S84" s="303">
        <v>0.0</v>
      </c>
      <c r="T84" s="312">
        <v>0.0</v>
      </c>
      <c r="U84" s="309"/>
      <c r="V84" s="310">
        <v>0.0</v>
      </c>
      <c r="W84" s="311">
        <v>0.0</v>
      </c>
      <c r="X84" s="303">
        <v>0.0</v>
      </c>
      <c r="Y84" s="312">
        <v>0.0</v>
      </c>
      <c r="Z84" s="313"/>
      <c r="AA84" s="314">
        <v>0.0</v>
      </c>
      <c r="AB84" s="311">
        <v>0.0</v>
      </c>
      <c r="AC84" s="315">
        <v>0.0</v>
      </c>
      <c r="AD84" s="312">
        <v>0.0</v>
      </c>
      <c r="AE84" s="316"/>
      <c r="AF84" s="310">
        <v>0.0</v>
      </c>
      <c r="AG84" s="311">
        <v>0.0</v>
      </c>
      <c r="AH84" s="303">
        <v>0.0</v>
      </c>
      <c r="AI84" s="312">
        <v>0.0</v>
      </c>
      <c r="AJ84" s="313"/>
      <c r="AK84" s="314">
        <v>0.0</v>
      </c>
      <c r="AL84" s="311">
        <v>0.0</v>
      </c>
      <c r="AM84" s="303">
        <v>0.0</v>
      </c>
      <c r="AN84" s="312">
        <v>0.0</v>
      </c>
      <c r="AO84" s="309"/>
      <c r="AP84" s="310">
        <v>0.0</v>
      </c>
      <c r="AQ84" s="311">
        <v>0.0</v>
      </c>
      <c r="AR84" s="303">
        <v>0.0</v>
      </c>
      <c r="AS84" s="312">
        <v>0.0</v>
      </c>
      <c r="AT84" s="313"/>
      <c r="AU84" s="314">
        <v>0.0</v>
      </c>
      <c r="AV84" s="311">
        <v>0.0</v>
      </c>
      <c r="AW84" s="303">
        <v>0.0</v>
      </c>
      <c r="AX84" s="312">
        <v>0.0</v>
      </c>
      <c r="AY84" s="316"/>
      <c r="AZ84" s="310">
        <v>0.0</v>
      </c>
      <c r="BA84" s="311">
        <v>0.0</v>
      </c>
      <c r="BB84" s="303">
        <v>0.0</v>
      </c>
      <c r="BC84" s="317">
        <v>0.0</v>
      </c>
      <c r="BD84" s="318"/>
      <c r="BE84" s="310">
        <v>0.0</v>
      </c>
      <c r="BF84" s="311">
        <v>0.0</v>
      </c>
      <c r="BG84" s="303">
        <v>0.0</v>
      </c>
      <c r="BH84" s="319">
        <v>0.0</v>
      </c>
      <c r="BI84" s="320">
        <v>69.0</v>
      </c>
    </row>
    <row r="85" ht="19.5" customHeight="1">
      <c r="A85" s="313"/>
      <c r="B85" s="314">
        <v>0.0</v>
      </c>
      <c r="C85" s="321">
        <v>0.0</v>
      </c>
      <c r="D85" s="322">
        <v>0.0</v>
      </c>
      <c r="E85" s="323">
        <v>0.0</v>
      </c>
      <c r="F85" s="324"/>
      <c r="G85" s="314">
        <v>0.0</v>
      </c>
      <c r="H85" s="311">
        <v>0.0</v>
      </c>
      <c r="I85" s="303">
        <v>0.0</v>
      </c>
      <c r="J85" s="312">
        <v>0.0</v>
      </c>
      <c r="K85" s="316"/>
      <c r="L85" s="310">
        <v>0.0</v>
      </c>
      <c r="M85" s="311">
        <v>0.0</v>
      </c>
      <c r="N85" s="307">
        <v>0.0</v>
      </c>
      <c r="O85" s="312">
        <v>0.0</v>
      </c>
      <c r="P85" s="313"/>
      <c r="Q85" s="314">
        <v>0.0</v>
      </c>
      <c r="R85" s="311">
        <v>0.0</v>
      </c>
      <c r="S85" s="303">
        <v>0.0</v>
      </c>
      <c r="T85" s="312">
        <v>0.0</v>
      </c>
      <c r="U85" s="309"/>
      <c r="V85" s="310">
        <v>0.0</v>
      </c>
      <c r="W85" s="311">
        <v>0.0</v>
      </c>
      <c r="X85" s="303">
        <v>0.0</v>
      </c>
      <c r="Y85" s="312">
        <v>0.0</v>
      </c>
      <c r="Z85" s="313"/>
      <c r="AA85" s="314">
        <v>0.0</v>
      </c>
      <c r="AB85" s="311">
        <v>0.0</v>
      </c>
      <c r="AC85" s="315">
        <v>0.0</v>
      </c>
      <c r="AD85" s="312">
        <v>0.0</v>
      </c>
      <c r="AE85" s="316"/>
      <c r="AF85" s="310">
        <v>0.0</v>
      </c>
      <c r="AG85" s="311">
        <v>0.0</v>
      </c>
      <c r="AH85" s="303">
        <v>0.0</v>
      </c>
      <c r="AI85" s="312">
        <v>0.0</v>
      </c>
      <c r="AJ85" s="313"/>
      <c r="AK85" s="314">
        <v>0.0</v>
      </c>
      <c r="AL85" s="311">
        <v>0.0</v>
      </c>
      <c r="AM85" s="303">
        <v>0.0</v>
      </c>
      <c r="AN85" s="312">
        <v>0.0</v>
      </c>
      <c r="AO85" s="309"/>
      <c r="AP85" s="310">
        <v>0.0</v>
      </c>
      <c r="AQ85" s="311">
        <v>0.0</v>
      </c>
      <c r="AR85" s="303">
        <v>0.0</v>
      </c>
      <c r="AS85" s="312">
        <v>0.0</v>
      </c>
      <c r="AT85" s="313"/>
      <c r="AU85" s="314">
        <v>0.0</v>
      </c>
      <c r="AV85" s="311">
        <v>0.0</v>
      </c>
      <c r="AW85" s="303">
        <v>0.0</v>
      </c>
      <c r="AX85" s="312">
        <v>0.0</v>
      </c>
      <c r="AY85" s="316"/>
      <c r="AZ85" s="310">
        <v>0.0</v>
      </c>
      <c r="BA85" s="311">
        <v>0.0</v>
      </c>
      <c r="BB85" s="303">
        <v>0.0</v>
      </c>
      <c r="BC85" s="317">
        <v>0.0</v>
      </c>
      <c r="BD85" s="318"/>
      <c r="BE85" s="310">
        <v>0.0</v>
      </c>
      <c r="BF85" s="311">
        <v>0.0</v>
      </c>
      <c r="BG85" s="303">
        <v>0.0</v>
      </c>
      <c r="BH85" s="319">
        <v>0.0</v>
      </c>
      <c r="BI85" s="320">
        <v>70.0</v>
      </c>
    </row>
    <row r="86" ht="19.5" customHeight="1">
      <c r="A86" s="313"/>
      <c r="B86" s="314">
        <v>0.0</v>
      </c>
      <c r="C86" s="321">
        <v>0.0</v>
      </c>
      <c r="D86" s="322">
        <v>0.0</v>
      </c>
      <c r="E86" s="323">
        <v>0.0</v>
      </c>
      <c r="F86" s="324"/>
      <c r="G86" s="314">
        <v>0.0</v>
      </c>
      <c r="H86" s="311">
        <v>0.0</v>
      </c>
      <c r="I86" s="303">
        <v>0.0</v>
      </c>
      <c r="J86" s="312">
        <v>0.0</v>
      </c>
      <c r="K86" s="316"/>
      <c r="L86" s="310">
        <v>0.0</v>
      </c>
      <c r="M86" s="311">
        <v>0.0</v>
      </c>
      <c r="N86" s="307">
        <v>0.0</v>
      </c>
      <c r="O86" s="312">
        <v>0.0</v>
      </c>
      <c r="P86" s="313"/>
      <c r="Q86" s="314">
        <v>0.0</v>
      </c>
      <c r="R86" s="311">
        <v>0.0</v>
      </c>
      <c r="S86" s="303">
        <v>0.0</v>
      </c>
      <c r="T86" s="312">
        <v>0.0</v>
      </c>
      <c r="U86" s="309"/>
      <c r="V86" s="310">
        <v>0.0</v>
      </c>
      <c r="W86" s="311">
        <v>0.0</v>
      </c>
      <c r="X86" s="303">
        <v>0.0</v>
      </c>
      <c r="Y86" s="312">
        <v>0.0</v>
      </c>
      <c r="Z86" s="313"/>
      <c r="AA86" s="314">
        <v>0.0</v>
      </c>
      <c r="AB86" s="311">
        <v>0.0</v>
      </c>
      <c r="AC86" s="315">
        <v>0.0</v>
      </c>
      <c r="AD86" s="312">
        <v>0.0</v>
      </c>
      <c r="AE86" s="316"/>
      <c r="AF86" s="310">
        <v>0.0</v>
      </c>
      <c r="AG86" s="311">
        <v>0.0</v>
      </c>
      <c r="AH86" s="303">
        <v>0.0</v>
      </c>
      <c r="AI86" s="312">
        <v>0.0</v>
      </c>
      <c r="AJ86" s="313"/>
      <c r="AK86" s="314">
        <v>0.0</v>
      </c>
      <c r="AL86" s="311">
        <v>0.0</v>
      </c>
      <c r="AM86" s="303">
        <v>0.0</v>
      </c>
      <c r="AN86" s="312">
        <v>0.0</v>
      </c>
      <c r="AO86" s="309"/>
      <c r="AP86" s="310">
        <v>0.0</v>
      </c>
      <c r="AQ86" s="311">
        <v>0.0</v>
      </c>
      <c r="AR86" s="303">
        <v>0.0</v>
      </c>
      <c r="AS86" s="312">
        <v>0.0</v>
      </c>
      <c r="AT86" s="313"/>
      <c r="AU86" s="314">
        <v>0.0</v>
      </c>
      <c r="AV86" s="311">
        <v>0.0</v>
      </c>
      <c r="AW86" s="303">
        <v>0.0</v>
      </c>
      <c r="AX86" s="312">
        <v>0.0</v>
      </c>
      <c r="AY86" s="316"/>
      <c r="AZ86" s="310">
        <v>0.0</v>
      </c>
      <c r="BA86" s="311">
        <v>0.0</v>
      </c>
      <c r="BB86" s="303">
        <v>0.0</v>
      </c>
      <c r="BC86" s="317">
        <v>0.0</v>
      </c>
      <c r="BD86" s="318"/>
      <c r="BE86" s="310">
        <v>0.0</v>
      </c>
      <c r="BF86" s="311">
        <v>0.0</v>
      </c>
      <c r="BG86" s="303">
        <v>0.0</v>
      </c>
      <c r="BH86" s="319">
        <v>0.0</v>
      </c>
      <c r="BI86" s="320">
        <v>71.0</v>
      </c>
    </row>
    <row r="87" ht="19.5" customHeight="1">
      <c r="A87" s="313"/>
      <c r="B87" s="314">
        <v>0.0</v>
      </c>
      <c r="C87" s="321">
        <v>0.0</v>
      </c>
      <c r="D87" s="322">
        <v>0.0</v>
      </c>
      <c r="E87" s="323">
        <v>0.0</v>
      </c>
      <c r="F87" s="324"/>
      <c r="G87" s="314">
        <v>0.0</v>
      </c>
      <c r="H87" s="311">
        <v>0.0</v>
      </c>
      <c r="I87" s="303">
        <v>0.0</v>
      </c>
      <c r="J87" s="312">
        <v>0.0</v>
      </c>
      <c r="K87" s="316"/>
      <c r="L87" s="310">
        <v>0.0</v>
      </c>
      <c r="M87" s="311">
        <v>0.0</v>
      </c>
      <c r="N87" s="307">
        <v>0.0</v>
      </c>
      <c r="O87" s="312">
        <v>0.0</v>
      </c>
      <c r="P87" s="313"/>
      <c r="Q87" s="314">
        <v>0.0</v>
      </c>
      <c r="R87" s="311">
        <v>0.0</v>
      </c>
      <c r="S87" s="303">
        <v>0.0</v>
      </c>
      <c r="T87" s="312">
        <v>0.0</v>
      </c>
      <c r="U87" s="309"/>
      <c r="V87" s="310">
        <v>0.0</v>
      </c>
      <c r="W87" s="311">
        <v>0.0</v>
      </c>
      <c r="X87" s="303">
        <v>0.0</v>
      </c>
      <c r="Y87" s="312">
        <v>0.0</v>
      </c>
      <c r="Z87" s="313"/>
      <c r="AA87" s="314">
        <v>0.0</v>
      </c>
      <c r="AB87" s="311">
        <v>0.0</v>
      </c>
      <c r="AC87" s="315">
        <v>0.0</v>
      </c>
      <c r="AD87" s="312">
        <v>0.0</v>
      </c>
      <c r="AE87" s="316"/>
      <c r="AF87" s="310">
        <v>0.0</v>
      </c>
      <c r="AG87" s="311">
        <v>0.0</v>
      </c>
      <c r="AH87" s="303">
        <v>0.0</v>
      </c>
      <c r="AI87" s="312">
        <v>0.0</v>
      </c>
      <c r="AJ87" s="313"/>
      <c r="AK87" s="314">
        <v>0.0</v>
      </c>
      <c r="AL87" s="311">
        <v>0.0</v>
      </c>
      <c r="AM87" s="303">
        <v>0.0</v>
      </c>
      <c r="AN87" s="312">
        <v>0.0</v>
      </c>
      <c r="AO87" s="309"/>
      <c r="AP87" s="310">
        <v>0.0</v>
      </c>
      <c r="AQ87" s="311">
        <v>0.0</v>
      </c>
      <c r="AR87" s="303">
        <v>0.0</v>
      </c>
      <c r="AS87" s="312">
        <v>0.0</v>
      </c>
      <c r="AT87" s="313"/>
      <c r="AU87" s="314">
        <v>0.0</v>
      </c>
      <c r="AV87" s="311">
        <v>0.0</v>
      </c>
      <c r="AW87" s="303">
        <v>0.0</v>
      </c>
      <c r="AX87" s="312">
        <v>0.0</v>
      </c>
      <c r="AY87" s="316"/>
      <c r="AZ87" s="310">
        <v>0.0</v>
      </c>
      <c r="BA87" s="311">
        <v>0.0</v>
      </c>
      <c r="BB87" s="303">
        <v>0.0</v>
      </c>
      <c r="BC87" s="317">
        <v>0.0</v>
      </c>
      <c r="BD87" s="318"/>
      <c r="BE87" s="310">
        <v>0.0</v>
      </c>
      <c r="BF87" s="311">
        <v>0.0</v>
      </c>
      <c r="BG87" s="303">
        <v>0.0</v>
      </c>
      <c r="BH87" s="319">
        <v>0.0</v>
      </c>
      <c r="BI87" s="320">
        <v>72.0</v>
      </c>
    </row>
    <row r="88" ht="19.5" customHeight="1">
      <c r="A88" s="313"/>
      <c r="B88" s="314">
        <v>0.0</v>
      </c>
      <c r="C88" s="321">
        <v>0.0</v>
      </c>
      <c r="D88" s="322">
        <v>0.0</v>
      </c>
      <c r="E88" s="323">
        <v>0.0</v>
      </c>
      <c r="F88" s="324"/>
      <c r="G88" s="314">
        <v>0.0</v>
      </c>
      <c r="H88" s="311">
        <v>0.0</v>
      </c>
      <c r="I88" s="303">
        <v>0.0</v>
      </c>
      <c r="J88" s="312">
        <v>0.0</v>
      </c>
      <c r="K88" s="316"/>
      <c r="L88" s="310">
        <v>0.0</v>
      </c>
      <c r="M88" s="311">
        <v>0.0</v>
      </c>
      <c r="N88" s="307">
        <v>0.0</v>
      </c>
      <c r="O88" s="312">
        <v>0.0</v>
      </c>
      <c r="P88" s="313"/>
      <c r="Q88" s="314">
        <v>0.0</v>
      </c>
      <c r="R88" s="311">
        <v>0.0</v>
      </c>
      <c r="S88" s="303">
        <v>0.0</v>
      </c>
      <c r="T88" s="312">
        <v>0.0</v>
      </c>
      <c r="U88" s="309"/>
      <c r="V88" s="310">
        <v>0.0</v>
      </c>
      <c r="W88" s="311">
        <v>0.0</v>
      </c>
      <c r="X88" s="303">
        <v>0.0</v>
      </c>
      <c r="Y88" s="312">
        <v>0.0</v>
      </c>
      <c r="Z88" s="313"/>
      <c r="AA88" s="314">
        <v>0.0</v>
      </c>
      <c r="AB88" s="311">
        <v>0.0</v>
      </c>
      <c r="AC88" s="315">
        <v>0.0</v>
      </c>
      <c r="AD88" s="312">
        <v>0.0</v>
      </c>
      <c r="AE88" s="316"/>
      <c r="AF88" s="310">
        <v>0.0</v>
      </c>
      <c r="AG88" s="311">
        <v>0.0</v>
      </c>
      <c r="AH88" s="303">
        <v>0.0</v>
      </c>
      <c r="AI88" s="312">
        <v>0.0</v>
      </c>
      <c r="AJ88" s="313"/>
      <c r="AK88" s="314">
        <v>0.0</v>
      </c>
      <c r="AL88" s="311">
        <v>0.0</v>
      </c>
      <c r="AM88" s="303">
        <v>0.0</v>
      </c>
      <c r="AN88" s="312">
        <v>0.0</v>
      </c>
      <c r="AO88" s="309"/>
      <c r="AP88" s="310">
        <v>0.0</v>
      </c>
      <c r="AQ88" s="311">
        <v>0.0</v>
      </c>
      <c r="AR88" s="303">
        <v>0.0</v>
      </c>
      <c r="AS88" s="312">
        <v>0.0</v>
      </c>
      <c r="AT88" s="313"/>
      <c r="AU88" s="314">
        <v>0.0</v>
      </c>
      <c r="AV88" s="311">
        <v>0.0</v>
      </c>
      <c r="AW88" s="303">
        <v>0.0</v>
      </c>
      <c r="AX88" s="312">
        <v>0.0</v>
      </c>
      <c r="AY88" s="316"/>
      <c r="AZ88" s="310">
        <v>0.0</v>
      </c>
      <c r="BA88" s="311">
        <v>0.0</v>
      </c>
      <c r="BB88" s="303">
        <v>0.0</v>
      </c>
      <c r="BC88" s="317">
        <v>0.0</v>
      </c>
      <c r="BD88" s="318"/>
      <c r="BE88" s="310">
        <v>0.0</v>
      </c>
      <c r="BF88" s="311">
        <v>0.0</v>
      </c>
      <c r="BG88" s="303">
        <v>0.0</v>
      </c>
      <c r="BH88" s="319">
        <v>0.0</v>
      </c>
      <c r="BI88" s="320">
        <v>73.0</v>
      </c>
    </row>
    <row r="89" ht="19.5" customHeight="1">
      <c r="A89" s="313"/>
      <c r="B89" s="314">
        <v>0.0</v>
      </c>
      <c r="C89" s="321">
        <v>0.0</v>
      </c>
      <c r="D89" s="322">
        <v>0.0</v>
      </c>
      <c r="E89" s="323">
        <v>0.0</v>
      </c>
      <c r="F89" s="324"/>
      <c r="G89" s="314">
        <v>0.0</v>
      </c>
      <c r="H89" s="311">
        <v>0.0</v>
      </c>
      <c r="I89" s="303">
        <v>0.0</v>
      </c>
      <c r="J89" s="312">
        <v>0.0</v>
      </c>
      <c r="K89" s="316"/>
      <c r="L89" s="310">
        <v>0.0</v>
      </c>
      <c r="M89" s="311">
        <v>0.0</v>
      </c>
      <c r="N89" s="307">
        <v>0.0</v>
      </c>
      <c r="O89" s="312">
        <v>0.0</v>
      </c>
      <c r="P89" s="313"/>
      <c r="Q89" s="314">
        <v>0.0</v>
      </c>
      <c r="R89" s="311">
        <v>0.0</v>
      </c>
      <c r="S89" s="303">
        <v>0.0</v>
      </c>
      <c r="T89" s="312">
        <v>0.0</v>
      </c>
      <c r="U89" s="309"/>
      <c r="V89" s="310">
        <v>0.0</v>
      </c>
      <c r="W89" s="311">
        <v>0.0</v>
      </c>
      <c r="X89" s="303">
        <v>0.0</v>
      </c>
      <c r="Y89" s="312">
        <v>0.0</v>
      </c>
      <c r="Z89" s="313"/>
      <c r="AA89" s="314">
        <v>0.0</v>
      </c>
      <c r="AB89" s="311">
        <v>0.0</v>
      </c>
      <c r="AC89" s="315">
        <v>0.0</v>
      </c>
      <c r="AD89" s="312">
        <v>0.0</v>
      </c>
      <c r="AE89" s="316"/>
      <c r="AF89" s="310">
        <v>0.0</v>
      </c>
      <c r="AG89" s="311">
        <v>0.0</v>
      </c>
      <c r="AH89" s="303">
        <v>0.0</v>
      </c>
      <c r="AI89" s="312">
        <v>0.0</v>
      </c>
      <c r="AJ89" s="313"/>
      <c r="AK89" s="314">
        <v>0.0</v>
      </c>
      <c r="AL89" s="311">
        <v>0.0</v>
      </c>
      <c r="AM89" s="303">
        <v>0.0</v>
      </c>
      <c r="AN89" s="312">
        <v>0.0</v>
      </c>
      <c r="AO89" s="309"/>
      <c r="AP89" s="310">
        <v>0.0</v>
      </c>
      <c r="AQ89" s="311">
        <v>0.0</v>
      </c>
      <c r="AR89" s="303">
        <v>0.0</v>
      </c>
      <c r="AS89" s="312">
        <v>0.0</v>
      </c>
      <c r="AT89" s="313"/>
      <c r="AU89" s="314">
        <v>0.0</v>
      </c>
      <c r="AV89" s="311">
        <v>0.0</v>
      </c>
      <c r="AW89" s="303">
        <v>0.0</v>
      </c>
      <c r="AX89" s="312">
        <v>0.0</v>
      </c>
      <c r="AY89" s="316"/>
      <c r="AZ89" s="310">
        <v>0.0</v>
      </c>
      <c r="BA89" s="311">
        <v>0.0</v>
      </c>
      <c r="BB89" s="303">
        <v>0.0</v>
      </c>
      <c r="BC89" s="317">
        <v>0.0</v>
      </c>
      <c r="BD89" s="318"/>
      <c r="BE89" s="310">
        <v>0.0</v>
      </c>
      <c r="BF89" s="311">
        <v>0.0</v>
      </c>
      <c r="BG89" s="303">
        <v>0.0</v>
      </c>
      <c r="BH89" s="319">
        <v>0.0</v>
      </c>
      <c r="BI89" s="320">
        <v>74.0</v>
      </c>
    </row>
    <row r="90" ht="19.5" customHeight="1">
      <c r="A90" s="313"/>
      <c r="B90" s="314">
        <v>0.0</v>
      </c>
      <c r="C90" s="321">
        <v>0.0</v>
      </c>
      <c r="D90" s="322">
        <v>0.0</v>
      </c>
      <c r="E90" s="323">
        <v>0.0</v>
      </c>
      <c r="F90" s="324"/>
      <c r="G90" s="314">
        <v>0.0</v>
      </c>
      <c r="H90" s="311">
        <v>0.0</v>
      </c>
      <c r="I90" s="303">
        <v>0.0</v>
      </c>
      <c r="J90" s="312">
        <v>0.0</v>
      </c>
      <c r="K90" s="316"/>
      <c r="L90" s="310">
        <v>0.0</v>
      </c>
      <c r="M90" s="311">
        <v>0.0</v>
      </c>
      <c r="N90" s="307">
        <v>0.0</v>
      </c>
      <c r="O90" s="312">
        <v>0.0</v>
      </c>
      <c r="P90" s="313"/>
      <c r="Q90" s="314">
        <v>0.0</v>
      </c>
      <c r="R90" s="311">
        <v>0.0</v>
      </c>
      <c r="S90" s="303">
        <v>0.0</v>
      </c>
      <c r="T90" s="312">
        <v>0.0</v>
      </c>
      <c r="U90" s="309"/>
      <c r="V90" s="310">
        <v>0.0</v>
      </c>
      <c r="W90" s="311">
        <v>0.0</v>
      </c>
      <c r="X90" s="303">
        <v>0.0</v>
      </c>
      <c r="Y90" s="312">
        <v>0.0</v>
      </c>
      <c r="Z90" s="313"/>
      <c r="AA90" s="314">
        <v>0.0</v>
      </c>
      <c r="AB90" s="311">
        <v>0.0</v>
      </c>
      <c r="AC90" s="315">
        <v>0.0</v>
      </c>
      <c r="AD90" s="312">
        <v>0.0</v>
      </c>
      <c r="AE90" s="316"/>
      <c r="AF90" s="310">
        <v>0.0</v>
      </c>
      <c r="AG90" s="311">
        <v>0.0</v>
      </c>
      <c r="AH90" s="303">
        <v>0.0</v>
      </c>
      <c r="AI90" s="312">
        <v>0.0</v>
      </c>
      <c r="AJ90" s="313"/>
      <c r="AK90" s="314">
        <v>0.0</v>
      </c>
      <c r="AL90" s="311">
        <v>0.0</v>
      </c>
      <c r="AM90" s="303">
        <v>0.0</v>
      </c>
      <c r="AN90" s="312">
        <v>0.0</v>
      </c>
      <c r="AO90" s="309"/>
      <c r="AP90" s="310">
        <v>0.0</v>
      </c>
      <c r="AQ90" s="311">
        <v>0.0</v>
      </c>
      <c r="AR90" s="303">
        <v>0.0</v>
      </c>
      <c r="AS90" s="312">
        <v>0.0</v>
      </c>
      <c r="AT90" s="313"/>
      <c r="AU90" s="314">
        <v>0.0</v>
      </c>
      <c r="AV90" s="311">
        <v>0.0</v>
      </c>
      <c r="AW90" s="303">
        <v>0.0</v>
      </c>
      <c r="AX90" s="312">
        <v>0.0</v>
      </c>
      <c r="AY90" s="316"/>
      <c r="AZ90" s="310">
        <v>0.0</v>
      </c>
      <c r="BA90" s="311">
        <v>0.0</v>
      </c>
      <c r="BB90" s="303">
        <v>0.0</v>
      </c>
      <c r="BC90" s="317">
        <v>0.0</v>
      </c>
      <c r="BD90" s="318"/>
      <c r="BE90" s="310">
        <v>0.0</v>
      </c>
      <c r="BF90" s="311">
        <v>0.0</v>
      </c>
      <c r="BG90" s="303">
        <v>0.0</v>
      </c>
      <c r="BH90" s="319">
        <v>0.0</v>
      </c>
      <c r="BI90" s="320">
        <v>75.0</v>
      </c>
    </row>
    <row r="91" ht="19.5" customHeight="1">
      <c r="A91" s="313"/>
      <c r="B91" s="314">
        <v>0.0</v>
      </c>
      <c r="C91" s="321">
        <v>0.0</v>
      </c>
      <c r="D91" s="322">
        <v>0.0</v>
      </c>
      <c r="E91" s="323">
        <v>0.0</v>
      </c>
      <c r="F91" s="324"/>
      <c r="G91" s="314">
        <v>0.0</v>
      </c>
      <c r="H91" s="311">
        <v>0.0</v>
      </c>
      <c r="I91" s="303">
        <v>0.0</v>
      </c>
      <c r="J91" s="312">
        <v>0.0</v>
      </c>
      <c r="K91" s="316"/>
      <c r="L91" s="310">
        <v>0.0</v>
      </c>
      <c r="M91" s="311">
        <v>0.0</v>
      </c>
      <c r="N91" s="307">
        <v>0.0</v>
      </c>
      <c r="O91" s="312">
        <v>0.0</v>
      </c>
      <c r="P91" s="313"/>
      <c r="Q91" s="314">
        <v>0.0</v>
      </c>
      <c r="R91" s="311">
        <v>0.0</v>
      </c>
      <c r="S91" s="303">
        <v>0.0</v>
      </c>
      <c r="T91" s="312">
        <v>0.0</v>
      </c>
      <c r="U91" s="309"/>
      <c r="V91" s="310">
        <v>0.0</v>
      </c>
      <c r="W91" s="311">
        <v>0.0</v>
      </c>
      <c r="X91" s="303">
        <v>0.0</v>
      </c>
      <c r="Y91" s="312">
        <v>0.0</v>
      </c>
      <c r="Z91" s="313"/>
      <c r="AA91" s="314">
        <v>0.0</v>
      </c>
      <c r="AB91" s="311">
        <v>0.0</v>
      </c>
      <c r="AC91" s="315">
        <v>0.0</v>
      </c>
      <c r="AD91" s="312">
        <v>0.0</v>
      </c>
      <c r="AE91" s="316"/>
      <c r="AF91" s="310">
        <v>0.0</v>
      </c>
      <c r="AG91" s="311">
        <v>0.0</v>
      </c>
      <c r="AH91" s="303">
        <v>0.0</v>
      </c>
      <c r="AI91" s="312">
        <v>0.0</v>
      </c>
      <c r="AJ91" s="313"/>
      <c r="AK91" s="314">
        <v>0.0</v>
      </c>
      <c r="AL91" s="311">
        <v>0.0</v>
      </c>
      <c r="AM91" s="303">
        <v>0.0</v>
      </c>
      <c r="AN91" s="312">
        <v>0.0</v>
      </c>
      <c r="AO91" s="309"/>
      <c r="AP91" s="310">
        <v>0.0</v>
      </c>
      <c r="AQ91" s="311">
        <v>0.0</v>
      </c>
      <c r="AR91" s="303">
        <v>0.0</v>
      </c>
      <c r="AS91" s="312">
        <v>0.0</v>
      </c>
      <c r="AT91" s="313"/>
      <c r="AU91" s="314">
        <v>0.0</v>
      </c>
      <c r="AV91" s="311">
        <v>0.0</v>
      </c>
      <c r="AW91" s="303">
        <v>0.0</v>
      </c>
      <c r="AX91" s="312">
        <v>0.0</v>
      </c>
      <c r="AY91" s="316"/>
      <c r="AZ91" s="310">
        <v>0.0</v>
      </c>
      <c r="BA91" s="311">
        <v>0.0</v>
      </c>
      <c r="BB91" s="303">
        <v>0.0</v>
      </c>
      <c r="BC91" s="317">
        <v>0.0</v>
      </c>
      <c r="BD91" s="318"/>
      <c r="BE91" s="310">
        <v>0.0</v>
      </c>
      <c r="BF91" s="311">
        <v>0.0</v>
      </c>
      <c r="BG91" s="303">
        <v>0.0</v>
      </c>
      <c r="BH91" s="319">
        <v>0.0</v>
      </c>
      <c r="BI91" s="320">
        <v>76.0</v>
      </c>
    </row>
    <row r="92" ht="19.5" customHeight="1">
      <c r="A92" s="313"/>
      <c r="B92" s="314">
        <v>0.0</v>
      </c>
      <c r="C92" s="321">
        <v>0.0</v>
      </c>
      <c r="D92" s="322">
        <v>0.0</v>
      </c>
      <c r="E92" s="323">
        <v>0.0</v>
      </c>
      <c r="F92" s="324"/>
      <c r="G92" s="314">
        <v>0.0</v>
      </c>
      <c r="H92" s="311">
        <v>0.0</v>
      </c>
      <c r="I92" s="303">
        <v>0.0</v>
      </c>
      <c r="J92" s="312">
        <v>0.0</v>
      </c>
      <c r="K92" s="316"/>
      <c r="L92" s="310">
        <v>0.0</v>
      </c>
      <c r="M92" s="311">
        <v>0.0</v>
      </c>
      <c r="N92" s="307">
        <v>0.0</v>
      </c>
      <c r="O92" s="312">
        <v>0.0</v>
      </c>
      <c r="P92" s="313"/>
      <c r="Q92" s="314">
        <v>0.0</v>
      </c>
      <c r="R92" s="311">
        <v>0.0</v>
      </c>
      <c r="S92" s="303">
        <v>0.0</v>
      </c>
      <c r="T92" s="312">
        <v>0.0</v>
      </c>
      <c r="U92" s="309"/>
      <c r="V92" s="310">
        <v>0.0</v>
      </c>
      <c r="W92" s="311">
        <v>0.0</v>
      </c>
      <c r="X92" s="303">
        <v>0.0</v>
      </c>
      <c r="Y92" s="312">
        <v>0.0</v>
      </c>
      <c r="Z92" s="313"/>
      <c r="AA92" s="314">
        <v>0.0</v>
      </c>
      <c r="AB92" s="311">
        <v>0.0</v>
      </c>
      <c r="AC92" s="315">
        <v>0.0</v>
      </c>
      <c r="AD92" s="312">
        <v>0.0</v>
      </c>
      <c r="AE92" s="316"/>
      <c r="AF92" s="310">
        <v>0.0</v>
      </c>
      <c r="AG92" s="311">
        <v>0.0</v>
      </c>
      <c r="AH92" s="303">
        <v>0.0</v>
      </c>
      <c r="AI92" s="312">
        <v>0.0</v>
      </c>
      <c r="AJ92" s="313"/>
      <c r="AK92" s="314">
        <v>0.0</v>
      </c>
      <c r="AL92" s="311">
        <v>0.0</v>
      </c>
      <c r="AM92" s="303">
        <v>0.0</v>
      </c>
      <c r="AN92" s="312">
        <v>0.0</v>
      </c>
      <c r="AO92" s="309"/>
      <c r="AP92" s="310">
        <v>0.0</v>
      </c>
      <c r="AQ92" s="311">
        <v>0.0</v>
      </c>
      <c r="AR92" s="303">
        <v>0.0</v>
      </c>
      <c r="AS92" s="312">
        <v>0.0</v>
      </c>
      <c r="AT92" s="313"/>
      <c r="AU92" s="314">
        <v>0.0</v>
      </c>
      <c r="AV92" s="311">
        <v>0.0</v>
      </c>
      <c r="AW92" s="303">
        <v>0.0</v>
      </c>
      <c r="AX92" s="312">
        <v>0.0</v>
      </c>
      <c r="AY92" s="316"/>
      <c r="AZ92" s="310">
        <v>0.0</v>
      </c>
      <c r="BA92" s="311">
        <v>0.0</v>
      </c>
      <c r="BB92" s="303">
        <v>0.0</v>
      </c>
      <c r="BC92" s="317">
        <v>0.0</v>
      </c>
      <c r="BD92" s="318"/>
      <c r="BE92" s="310">
        <v>0.0</v>
      </c>
      <c r="BF92" s="311">
        <v>0.0</v>
      </c>
      <c r="BG92" s="303">
        <v>0.0</v>
      </c>
      <c r="BH92" s="319">
        <v>0.0</v>
      </c>
      <c r="BI92" s="320">
        <v>77.0</v>
      </c>
    </row>
    <row r="93" ht="19.5" customHeight="1">
      <c r="A93" s="313"/>
      <c r="B93" s="314">
        <v>0.0</v>
      </c>
      <c r="C93" s="321">
        <v>0.0</v>
      </c>
      <c r="D93" s="322">
        <v>0.0</v>
      </c>
      <c r="E93" s="323">
        <v>0.0</v>
      </c>
      <c r="F93" s="324"/>
      <c r="G93" s="314">
        <v>0.0</v>
      </c>
      <c r="H93" s="311">
        <v>0.0</v>
      </c>
      <c r="I93" s="303">
        <v>0.0</v>
      </c>
      <c r="J93" s="312">
        <v>0.0</v>
      </c>
      <c r="K93" s="316"/>
      <c r="L93" s="310">
        <v>0.0</v>
      </c>
      <c r="M93" s="311">
        <v>0.0</v>
      </c>
      <c r="N93" s="307">
        <v>0.0</v>
      </c>
      <c r="O93" s="312">
        <v>0.0</v>
      </c>
      <c r="P93" s="313"/>
      <c r="Q93" s="314">
        <v>0.0</v>
      </c>
      <c r="R93" s="311">
        <v>0.0</v>
      </c>
      <c r="S93" s="303">
        <v>0.0</v>
      </c>
      <c r="T93" s="312">
        <v>0.0</v>
      </c>
      <c r="U93" s="309"/>
      <c r="V93" s="310">
        <v>0.0</v>
      </c>
      <c r="W93" s="311">
        <v>0.0</v>
      </c>
      <c r="X93" s="303">
        <v>0.0</v>
      </c>
      <c r="Y93" s="312">
        <v>0.0</v>
      </c>
      <c r="Z93" s="313"/>
      <c r="AA93" s="314">
        <v>0.0</v>
      </c>
      <c r="AB93" s="311">
        <v>0.0</v>
      </c>
      <c r="AC93" s="315">
        <v>0.0</v>
      </c>
      <c r="AD93" s="312">
        <v>0.0</v>
      </c>
      <c r="AE93" s="316"/>
      <c r="AF93" s="310">
        <v>0.0</v>
      </c>
      <c r="AG93" s="311">
        <v>0.0</v>
      </c>
      <c r="AH93" s="303">
        <v>0.0</v>
      </c>
      <c r="AI93" s="312">
        <v>0.0</v>
      </c>
      <c r="AJ93" s="313"/>
      <c r="AK93" s="314">
        <v>0.0</v>
      </c>
      <c r="AL93" s="311">
        <v>0.0</v>
      </c>
      <c r="AM93" s="303">
        <v>0.0</v>
      </c>
      <c r="AN93" s="312">
        <v>0.0</v>
      </c>
      <c r="AO93" s="309"/>
      <c r="AP93" s="310">
        <v>0.0</v>
      </c>
      <c r="AQ93" s="311">
        <v>0.0</v>
      </c>
      <c r="AR93" s="303">
        <v>0.0</v>
      </c>
      <c r="AS93" s="312">
        <v>0.0</v>
      </c>
      <c r="AT93" s="313"/>
      <c r="AU93" s="314">
        <v>0.0</v>
      </c>
      <c r="AV93" s="311">
        <v>0.0</v>
      </c>
      <c r="AW93" s="303">
        <v>0.0</v>
      </c>
      <c r="AX93" s="312">
        <v>0.0</v>
      </c>
      <c r="AY93" s="316"/>
      <c r="AZ93" s="310">
        <v>0.0</v>
      </c>
      <c r="BA93" s="311">
        <v>0.0</v>
      </c>
      <c r="BB93" s="303">
        <v>0.0</v>
      </c>
      <c r="BC93" s="317">
        <v>0.0</v>
      </c>
      <c r="BD93" s="318"/>
      <c r="BE93" s="310">
        <v>0.0</v>
      </c>
      <c r="BF93" s="311">
        <v>0.0</v>
      </c>
      <c r="BG93" s="303">
        <v>0.0</v>
      </c>
      <c r="BH93" s="319">
        <v>0.0</v>
      </c>
      <c r="BI93" s="320">
        <v>78.0</v>
      </c>
    </row>
    <row r="94" ht="19.5" customHeight="1">
      <c r="A94" s="313"/>
      <c r="B94" s="314">
        <v>0.0</v>
      </c>
      <c r="C94" s="321">
        <v>0.0</v>
      </c>
      <c r="D94" s="322">
        <v>0.0</v>
      </c>
      <c r="E94" s="323">
        <v>0.0</v>
      </c>
      <c r="F94" s="324"/>
      <c r="G94" s="314">
        <v>0.0</v>
      </c>
      <c r="H94" s="311">
        <v>0.0</v>
      </c>
      <c r="I94" s="303">
        <v>0.0</v>
      </c>
      <c r="J94" s="312">
        <v>0.0</v>
      </c>
      <c r="K94" s="316"/>
      <c r="L94" s="310">
        <v>0.0</v>
      </c>
      <c r="M94" s="311">
        <v>0.0</v>
      </c>
      <c r="N94" s="307">
        <v>0.0</v>
      </c>
      <c r="O94" s="312">
        <v>0.0</v>
      </c>
      <c r="P94" s="313"/>
      <c r="Q94" s="314">
        <v>0.0</v>
      </c>
      <c r="R94" s="311">
        <v>0.0</v>
      </c>
      <c r="S94" s="303">
        <v>0.0</v>
      </c>
      <c r="T94" s="312">
        <v>0.0</v>
      </c>
      <c r="U94" s="309"/>
      <c r="V94" s="310">
        <v>0.0</v>
      </c>
      <c r="W94" s="311">
        <v>0.0</v>
      </c>
      <c r="X94" s="303">
        <v>0.0</v>
      </c>
      <c r="Y94" s="312">
        <v>0.0</v>
      </c>
      <c r="Z94" s="313"/>
      <c r="AA94" s="314">
        <v>0.0</v>
      </c>
      <c r="AB94" s="311">
        <v>0.0</v>
      </c>
      <c r="AC94" s="315">
        <v>0.0</v>
      </c>
      <c r="AD94" s="312">
        <v>0.0</v>
      </c>
      <c r="AE94" s="316"/>
      <c r="AF94" s="310">
        <v>0.0</v>
      </c>
      <c r="AG94" s="311">
        <v>0.0</v>
      </c>
      <c r="AH94" s="303">
        <v>0.0</v>
      </c>
      <c r="AI94" s="312">
        <v>0.0</v>
      </c>
      <c r="AJ94" s="313"/>
      <c r="AK94" s="314">
        <v>0.0</v>
      </c>
      <c r="AL94" s="311">
        <v>0.0</v>
      </c>
      <c r="AM94" s="303">
        <v>0.0</v>
      </c>
      <c r="AN94" s="312">
        <v>0.0</v>
      </c>
      <c r="AO94" s="309"/>
      <c r="AP94" s="310">
        <v>0.0</v>
      </c>
      <c r="AQ94" s="311">
        <v>0.0</v>
      </c>
      <c r="AR94" s="303">
        <v>0.0</v>
      </c>
      <c r="AS94" s="312">
        <v>0.0</v>
      </c>
      <c r="AT94" s="313"/>
      <c r="AU94" s="314">
        <v>0.0</v>
      </c>
      <c r="AV94" s="311">
        <v>0.0</v>
      </c>
      <c r="AW94" s="303">
        <v>0.0</v>
      </c>
      <c r="AX94" s="312">
        <v>0.0</v>
      </c>
      <c r="AY94" s="316"/>
      <c r="AZ94" s="310">
        <v>0.0</v>
      </c>
      <c r="BA94" s="311">
        <v>0.0</v>
      </c>
      <c r="BB94" s="303">
        <v>0.0</v>
      </c>
      <c r="BC94" s="317">
        <v>0.0</v>
      </c>
      <c r="BD94" s="318"/>
      <c r="BE94" s="310">
        <v>0.0</v>
      </c>
      <c r="BF94" s="311">
        <v>0.0</v>
      </c>
      <c r="BG94" s="303">
        <v>0.0</v>
      </c>
      <c r="BH94" s="319">
        <v>0.0</v>
      </c>
      <c r="BI94" s="320">
        <v>79.0</v>
      </c>
    </row>
    <row r="95" ht="19.5" customHeight="1">
      <c r="A95" s="313"/>
      <c r="B95" s="314">
        <v>0.0</v>
      </c>
      <c r="C95" s="321">
        <v>0.0</v>
      </c>
      <c r="D95" s="322">
        <v>0.0</v>
      </c>
      <c r="E95" s="323">
        <v>0.0</v>
      </c>
      <c r="F95" s="324"/>
      <c r="G95" s="314">
        <v>0.0</v>
      </c>
      <c r="H95" s="311">
        <v>0.0</v>
      </c>
      <c r="I95" s="303">
        <v>0.0</v>
      </c>
      <c r="J95" s="312">
        <v>0.0</v>
      </c>
      <c r="K95" s="316"/>
      <c r="L95" s="310">
        <v>0.0</v>
      </c>
      <c r="M95" s="311">
        <v>0.0</v>
      </c>
      <c r="N95" s="307">
        <v>0.0</v>
      </c>
      <c r="O95" s="312">
        <v>0.0</v>
      </c>
      <c r="P95" s="313"/>
      <c r="Q95" s="314">
        <v>0.0</v>
      </c>
      <c r="R95" s="311">
        <v>0.0</v>
      </c>
      <c r="S95" s="303">
        <v>0.0</v>
      </c>
      <c r="T95" s="312">
        <v>0.0</v>
      </c>
      <c r="U95" s="309"/>
      <c r="V95" s="310">
        <v>0.0</v>
      </c>
      <c r="W95" s="311">
        <v>0.0</v>
      </c>
      <c r="X95" s="303">
        <v>0.0</v>
      </c>
      <c r="Y95" s="312">
        <v>0.0</v>
      </c>
      <c r="Z95" s="313"/>
      <c r="AA95" s="314">
        <v>0.0</v>
      </c>
      <c r="AB95" s="311">
        <v>0.0</v>
      </c>
      <c r="AC95" s="315">
        <v>0.0</v>
      </c>
      <c r="AD95" s="312">
        <v>0.0</v>
      </c>
      <c r="AE95" s="316"/>
      <c r="AF95" s="310">
        <v>0.0</v>
      </c>
      <c r="AG95" s="311">
        <v>0.0</v>
      </c>
      <c r="AH95" s="303">
        <v>0.0</v>
      </c>
      <c r="AI95" s="312">
        <v>0.0</v>
      </c>
      <c r="AJ95" s="313"/>
      <c r="AK95" s="314">
        <v>0.0</v>
      </c>
      <c r="AL95" s="311">
        <v>0.0</v>
      </c>
      <c r="AM95" s="303">
        <v>0.0</v>
      </c>
      <c r="AN95" s="312">
        <v>0.0</v>
      </c>
      <c r="AO95" s="309"/>
      <c r="AP95" s="310">
        <v>0.0</v>
      </c>
      <c r="AQ95" s="311">
        <v>0.0</v>
      </c>
      <c r="AR95" s="303">
        <v>0.0</v>
      </c>
      <c r="AS95" s="312">
        <v>0.0</v>
      </c>
      <c r="AT95" s="313"/>
      <c r="AU95" s="314">
        <v>0.0</v>
      </c>
      <c r="AV95" s="311">
        <v>0.0</v>
      </c>
      <c r="AW95" s="303">
        <v>0.0</v>
      </c>
      <c r="AX95" s="312">
        <v>0.0</v>
      </c>
      <c r="AY95" s="316"/>
      <c r="AZ95" s="310">
        <v>0.0</v>
      </c>
      <c r="BA95" s="311">
        <v>0.0</v>
      </c>
      <c r="BB95" s="303">
        <v>0.0</v>
      </c>
      <c r="BC95" s="317">
        <v>0.0</v>
      </c>
      <c r="BD95" s="318"/>
      <c r="BE95" s="310">
        <v>0.0</v>
      </c>
      <c r="BF95" s="311">
        <v>0.0</v>
      </c>
      <c r="BG95" s="303">
        <v>0.0</v>
      </c>
      <c r="BH95" s="319">
        <v>0.0</v>
      </c>
      <c r="BI95" s="320">
        <v>80.0</v>
      </c>
    </row>
    <row r="96" ht="19.5" customHeight="1">
      <c r="A96" s="313"/>
      <c r="B96" s="314">
        <v>0.0</v>
      </c>
      <c r="C96" s="321">
        <v>0.0</v>
      </c>
      <c r="D96" s="322">
        <v>0.0</v>
      </c>
      <c r="E96" s="323">
        <v>0.0</v>
      </c>
      <c r="F96" s="324"/>
      <c r="G96" s="314">
        <v>0.0</v>
      </c>
      <c r="H96" s="311">
        <v>0.0</v>
      </c>
      <c r="I96" s="303">
        <v>0.0</v>
      </c>
      <c r="J96" s="312">
        <v>0.0</v>
      </c>
      <c r="K96" s="316"/>
      <c r="L96" s="310">
        <v>0.0</v>
      </c>
      <c r="M96" s="311">
        <v>0.0</v>
      </c>
      <c r="N96" s="307">
        <v>0.0</v>
      </c>
      <c r="O96" s="312">
        <v>0.0</v>
      </c>
      <c r="P96" s="313"/>
      <c r="Q96" s="314">
        <v>0.0</v>
      </c>
      <c r="R96" s="311">
        <v>0.0</v>
      </c>
      <c r="S96" s="303">
        <v>0.0</v>
      </c>
      <c r="T96" s="312">
        <v>0.0</v>
      </c>
      <c r="U96" s="309"/>
      <c r="V96" s="310">
        <v>0.0</v>
      </c>
      <c r="W96" s="311">
        <v>0.0</v>
      </c>
      <c r="X96" s="303">
        <v>0.0</v>
      </c>
      <c r="Y96" s="312">
        <v>0.0</v>
      </c>
      <c r="Z96" s="313"/>
      <c r="AA96" s="314">
        <v>0.0</v>
      </c>
      <c r="AB96" s="311">
        <v>0.0</v>
      </c>
      <c r="AC96" s="315">
        <v>0.0</v>
      </c>
      <c r="AD96" s="312">
        <v>0.0</v>
      </c>
      <c r="AE96" s="316"/>
      <c r="AF96" s="310">
        <v>0.0</v>
      </c>
      <c r="AG96" s="311">
        <v>0.0</v>
      </c>
      <c r="AH96" s="303">
        <v>0.0</v>
      </c>
      <c r="AI96" s="312">
        <v>0.0</v>
      </c>
      <c r="AJ96" s="313"/>
      <c r="AK96" s="314">
        <v>0.0</v>
      </c>
      <c r="AL96" s="311">
        <v>0.0</v>
      </c>
      <c r="AM96" s="303">
        <v>0.0</v>
      </c>
      <c r="AN96" s="312">
        <v>0.0</v>
      </c>
      <c r="AO96" s="309"/>
      <c r="AP96" s="310">
        <v>0.0</v>
      </c>
      <c r="AQ96" s="311">
        <v>0.0</v>
      </c>
      <c r="AR96" s="303">
        <v>0.0</v>
      </c>
      <c r="AS96" s="312">
        <v>0.0</v>
      </c>
      <c r="AT96" s="313"/>
      <c r="AU96" s="314">
        <v>0.0</v>
      </c>
      <c r="AV96" s="311">
        <v>0.0</v>
      </c>
      <c r="AW96" s="303">
        <v>0.0</v>
      </c>
      <c r="AX96" s="312">
        <v>0.0</v>
      </c>
      <c r="AY96" s="316"/>
      <c r="AZ96" s="310">
        <v>0.0</v>
      </c>
      <c r="BA96" s="311">
        <v>0.0</v>
      </c>
      <c r="BB96" s="303">
        <v>0.0</v>
      </c>
      <c r="BC96" s="317">
        <v>0.0</v>
      </c>
      <c r="BD96" s="318"/>
      <c r="BE96" s="310">
        <v>0.0</v>
      </c>
      <c r="BF96" s="311">
        <v>0.0</v>
      </c>
      <c r="BG96" s="303">
        <v>0.0</v>
      </c>
      <c r="BH96" s="319">
        <v>0.0</v>
      </c>
      <c r="BI96" s="320">
        <v>81.0</v>
      </c>
    </row>
    <row r="97" ht="19.5" customHeight="1">
      <c r="A97" s="313"/>
      <c r="B97" s="314">
        <v>0.0</v>
      </c>
      <c r="C97" s="321">
        <v>0.0</v>
      </c>
      <c r="D97" s="322">
        <v>0.0</v>
      </c>
      <c r="E97" s="323">
        <v>0.0</v>
      </c>
      <c r="F97" s="324"/>
      <c r="G97" s="314">
        <v>0.0</v>
      </c>
      <c r="H97" s="311">
        <v>0.0</v>
      </c>
      <c r="I97" s="303">
        <v>0.0</v>
      </c>
      <c r="J97" s="312">
        <v>0.0</v>
      </c>
      <c r="K97" s="316"/>
      <c r="L97" s="310">
        <v>0.0</v>
      </c>
      <c r="M97" s="311">
        <v>0.0</v>
      </c>
      <c r="N97" s="307">
        <v>0.0</v>
      </c>
      <c r="O97" s="312">
        <v>0.0</v>
      </c>
      <c r="P97" s="313"/>
      <c r="Q97" s="314">
        <v>0.0</v>
      </c>
      <c r="R97" s="311">
        <v>0.0</v>
      </c>
      <c r="S97" s="303">
        <v>0.0</v>
      </c>
      <c r="T97" s="312">
        <v>0.0</v>
      </c>
      <c r="U97" s="309"/>
      <c r="V97" s="310">
        <v>0.0</v>
      </c>
      <c r="W97" s="311">
        <v>0.0</v>
      </c>
      <c r="X97" s="303">
        <v>0.0</v>
      </c>
      <c r="Y97" s="312">
        <v>0.0</v>
      </c>
      <c r="Z97" s="313"/>
      <c r="AA97" s="314">
        <v>0.0</v>
      </c>
      <c r="AB97" s="311">
        <v>0.0</v>
      </c>
      <c r="AC97" s="315">
        <v>0.0</v>
      </c>
      <c r="AD97" s="312">
        <v>0.0</v>
      </c>
      <c r="AE97" s="316"/>
      <c r="AF97" s="310">
        <v>0.0</v>
      </c>
      <c r="AG97" s="311">
        <v>0.0</v>
      </c>
      <c r="AH97" s="303">
        <v>0.0</v>
      </c>
      <c r="AI97" s="312">
        <v>0.0</v>
      </c>
      <c r="AJ97" s="313"/>
      <c r="AK97" s="314">
        <v>0.0</v>
      </c>
      <c r="AL97" s="311">
        <v>0.0</v>
      </c>
      <c r="AM97" s="303">
        <v>0.0</v>
      </c>
      <c r="AN97" s="312">
        <v>0.0</v>
      </c>
      <c r="AO97" s="309"/>
      <c r="AP97" s="310">
        <v>0.0</v>
      </c>
      <c r="AQ97" s="311">
        <v>0.0</v>
      </c>
      <c r="AR97" s="303">
        <v>0.0</v>
      </c>
      <c r="AS97" s="312">
        <v>0.0</v>
      </c>
      <c r="AT97" s="313"/>
      <c r="AU97" s="314">
        <v>0.0</v>
      </c>
      <c r="AV97" s="311">
        <v>0.0</v>
      </c>
      <c r="AW97" s="303">
        <v>0.0</v>
      </c>
      <c r="AX97" s="312">
        <v>0.0</v>
      </c>
      <c r="AY97" s="316"/>
      <c r="AZ97" s="310">
        <v>0.0</v>
      </c>
      <c r="BA97" s="311">
        <v>0.0</v>
      </c>
      <c r="BB97" s="303">
        <v>0.0</v>
      </c>
      <c r="BC97" s="317">
        <v>0.0</v>
      </c>
      <c r="BD97" s="318"/>
      <c r="BE97" s="310">
        <v>0.0</v>
      </c>
      <c r="BF97" s="311">
        <v>0.0</v>
      </c>
      <c r="BG97" s="303">
        <v>0.0</v>
      </c>
      <c r="BH97" s="319">
        <v>0.0</v>
      </c>
      <c r="BI97" s="320">
        <v>82.0</v>
      </c>
    </row>
    <row r="98" ht="19.5" customHeight="1">
      <c r="A98" s="313"/>
      <c r="B98" s="314">
        <v>0.0</v>
      </c>
      <c r="C98" s="321">
        <v>0.0</v>
      </c>
      <c r="D98" s="322">
        <v>0.0</v>
      </c>
      <c r="E98" s="323">
        <v>0.0</v>
      </c>
      <c r="F98" s="324"/>
      <c r="G98" s="314">
        <v>0.0</v>
      </c>
      <c r="H98" s="311">
        <v>0.0</v>
      </c>
      <c r="I98" s="303">
        <v>0.0</v>
      </c>
      <c r="J98" s="312">
        <v>0.0</v>
      </c>
      <c r="K98" s="316"/>
      <c r="L98" s="310">
        <v>0.0</v>
      </c>
      <c r="M98" s="311">
        <v>0.0</v>
      </c>
      <c r="N98" s="307">
        <v>0.0</v>
      </c>
      <c r="O98" s="312">
        <v>0.0</v>
      </c>
      <c r="P98" s="313"/>
      <c r="Q98" s="314">
        <v>0.0</v>
      </c>
      <c r="R98" s="311">
        <v>0.0</v>
      </c>
      <c r="S98" s="303">
        <v>0.0</v>
      </c>
      <c r="T98" s="312">
        <v>0.0</v>
      </c>
      <c r="U98" s="309"/>
      <c r="V98" s="310">
        <v>0.0</v>
      </c>
      <c r="W98" s="311">
        <v>0.0</v>
      </c>
      <c r="X98" s="303">
        <v>0.0</v>
      </c>
      <c r="Y98" s="312">
        <v>0.0</v>
      </c>
      <c r="Z98" s="313"/>
      <c r="AA98" s="314">
        <v>0.0</v>
      </c>
      <c r="AB98" s="311">
        <v>0.0</v>
      </c>
      <c r="AC98" s="315">
        <v>0.0</v>
      </c>
      <c r="AD98" s="312">
        <v>0.0</v>
      </c>
      <c r="AE98" s="316"/>
      <c r="AF98" s="310">
        <v>0.0</v>
      </c>
      <c r="AG98" s="311">
        <v>0.0</v>
      </c>
      <c r="AH98" s="303">
        <v>0.0</v>
      </c>
      <c r="AI98" s="312">
        <v>0.0</v>
      </c>
      <c r="AJ98" s="313"/>
      <c r="AK98" s="314">
        <v>0.0</v>
      </c>
      <c r="AL98" s="311">
        <v>0.0</v>
      </c>
      <c r="AM98" s="303">
        <v>0.0</v>
      </c>
      <c r="AN98" s="312">
        <v>0.0</v>
      </c>
      <c r="AO98" s="309"/>
      <c r="AP98" s="310">
        <v>0.0</v>
      </c>
      <c r="AQ98" s="311">
        <v>0.0</v>
      </c>
      <c r="AR98" s="303">
        <v>0.0</v>
      </c>
      <c r="AS98" s="312">
        <v>0.0</v>
      </c>
      <c r="AT98" s="313"/>
      <c r="AU98" s="314">
        <v>0.0</v>
      </c>
      <c r="AV98" s="311">
        <v>0.0</v>
      </c>
      <c r="AW98" s="303">
        <v>0.0</v>
      </c>
      <c r="AX98" s="312">
        <v>0.0</v>
      </c>
      <c r="AY98" s="316"/>
      <c r="AZ98" s="310">
        <v>0.0</v>
      </c>
      <c r="BA98" s="311">
        <v>0.0</v>
      </c>
      <c r="BB98" s="303">
        <v>0.0</v>
      </c>
      <c r="BC98" s="317">
        <v>0.0</v>
      </c>
      <c r="BD98" s="318"/>
      <c r="BE98" s="310">
        <v>0.0</v>
      </c>
      <c r="BF98" s="311">
        <v>0.0</v>
      </c>
      <c r="BG98" s="303">
        <v>0.0</v>
      </c>
      <c r="BH98" s="319">
        <v>0.0</v>
      </c>
      <c r="BI98" s="320">
        <v>83.0</v>
      </c>
    </row>
    <row r="99" ht="19.5" customHeight="1">
      <c r="A99" s="313"/>
      <c r="B99" s="314">
        <v>0.0</v>
      </c>
      <c r="C99" s="321">
        <v>0.0</v>
      </c>
      <c r="D99" s="322">
        <v>0.0</v>
      </c>
      <c r="E99" s="323">
        <v>0.0</v>
      </c>
      <c r="F99" s="324"/>
      <c r="G99" s="314">
        <v>0.0</v>
      </c>
      <c r="H99" s="311">
        <v>0.0</v>
      </c>
      <c r="I99" s="303">
        <v>0.0</v>
      </c>
      <c r="J99" s="312">
        <v>0.0</v>
      </c>
      <c r="K99" s="316"/>
      <c r="L99" s="310">
        <v>0.0</v>
      </c>
      <c r="M99" s="311">
        <v>0.0</v>
      </c>
      <c r="N99" s="307">
        <v>0.0</v>
      </c>
      <c r="O99" s="312">
        <v>0.0</v>
      </c>
      <c r="P99" s="313"/>
      <c r="Q99" s="314">
        <v>0.0</v>
      </c>
      <c r="R99" s="311">
        <v>0.0</v>
      </c>
      <c r="S99" s="303">
        <v>0.0</v>
      </c>
      <c r="T99" s="312">
        <v>0.0</v>
      </c>
      <c r="U99" s="309"/>
      <c r="V99" s="310">
        <v>0.0</v>
      </c>
      <c r="W99" s="311">
        <v>0.0</v>
      </c>
      <c r="X99" s="303">
        <v>0.0</v>
      </c>
      <c r="Y99" s="312">
        <v>0.0</v>
      </c>
      <c r="Z99" s="313"/>
      <c r="AA99" s="314">
        <v>0.0</v>
      </c>
      <c r="AB99" s="311">
        <v>0.0</v>
      </c>
      <c r="AC99" s="315">
        <v>0.0</v>
      </c>
      <c r="AD99" s="312">
        <v>0.0</v>
      </c>
      <c r="AE99" s="316"/>
      <c r="AF99" s="310">
        <v>0.0</v>
      </c>
      <c r="AG99" s="311">
        <v>0.0</v>
      </c>
      <c r="AH99" s="303">
        <v>0.0</v>
      </c>
      <c r="AI99" s="312">
        <v>0.0</v>
      </c>
      <c r="AJ99" s="313"/>
      <c r="AK99" s="314">
        <v>0.0</v>
      </c>
      <c r="AL99" s="311">
        <v>0.0</v>
      </c>
      <c r="AM99" s="303">
        <v>0.0</v>
      </c>
      <c r="AN99" s="312">
        <v>0.0</v>
      </c>
      <c r="AO99" s="309"/>
      <c r="AP99" s="310">
        <v>0.0</v>
      </c>
      <c r="AQ99" s="311">
        <v>0.0</v>
      </c>
      <c r="AR99" s="303">
        <v>0.0</v>
      </c>
      <c r="AS99" s="312">
        <v>0.0</v>
      </c>
      <c r="AT99" s="313"/>
      <c r="AU99" s="314">
        <v>0.0</v>
      </c>
      <c r="AV99" s="311">
        <v>0.0</v>
      </c>
      <c r="AW99" s="303">
        <v>0.0</v>
      </c>
      <c r="AX99" s="312">
        <v>0.0</v>
      </c>
      <c r="AY99" s="316"/>
      <c r="AZ99" s="310">
        <v>0.0</v>
      </c>
      <c r="BA99" s="311">
        <v>0.0</v>
      </c>
      <c r="BB99" s="303">
        <v>0.0</v>
      </c>
      <c r="BC99" s="317">
        <v>0.0</v>
      </c>
      <c r="BD99" s="318"/>
      <c r="BE99" s="310">
        <v>0.0</v>
      </c>
      <c r="BF99" s="311">
        <v>0.0</v>
      </c>
      <c r="BG99" s="303">
        <v>0.0</v>
      </c>
      <c r="BH99" s="319">
        <v>0.0</v>
      </c>
      <c r="BI99" s="320">
        <v>84.0</v>
      </c>
    </row>
    <row r="100" ht="19.5" customHeight="1">
      <c r="A100" s="313"/>
      <c r="B100" s="314">
        <v>0.0</v>
      </c>
      <c r="C100" s="321">
        <v>0.0</v>
      </c>
      <c r="D100" s="322">
        <v>0.0</v>
      </c>
      <c r="E100" s="323">
        <v>0.0</v>
      </c>
      <c r="F100" s="324"/>
      <c r="G100" s="314">
        <v>0.0</v>
      </c>
      <c r="H100" s="311">
        <v>0.0</v>
      </c>
      <c r="I100" s="303">
        <v>0.0</v>
      </c>
      <c r="J100" s="312">
        <v>0.0</v>
      </c>
      <c r="K100" s="316"/>
      <c r="L100" s="310">
        <v>0.0</v>
      </c>
      <c r="M100" s="311">
        <v>0.0</v>
      </c>
      <c r="N100" s="307">
        <v>0.0</v>
      </c>
      <c r="O100" s="312">
        <v>0.0</v>
      </c>
      <c r="P100" s="313"/>
      <c r="Q100" s="314">
        <v>0.0</v>
      </c>
      <c r="R100" s="311">
        <v>0.0</v>
      </c>
      <c r="S100" s="303">
        <v>0.0</v>
      </c>
      <c r="T100" s="312">
        <v>0.0</v>
      </c>
      <c r="U100" s="309"/>
      <c r="V100" s="310">
        <v>0.0</v>
      </c>
      <c r="W100" s="311">
        <v>0.0</v>
      </c>
      <c r="X100" s="303">
        <v>0.0</v>
      </c>
      <c r="Y100" s="312">
        <v>0.0</v>
      </c>
      <c r="Z100" s="313"/>
      <c r="AA100" s="314">
        <v>0.0</v>
      </c>
      <c r="AB100" s="311">
        <v>0.0</v>
      </c>
      <c r="AC100" s="315">
        <v>0.0</v>
      </c>
      <c r="AD100" s="312">
        <v>0.0</v>
      </c>
      <c r="AE100" s="316"/>
      <c r="AF100" s="310">
        <v>0.0</v>
      </c>
      <c r="AG100" s="311">
        <v>0.0</v>
      </c>
      <c r="AH100" s="303">
        <v>0.0</v>
      </c>
      <c r="AI100" s="312">
        <v>0.0</v>
      </c>
      <c r="AJ100" s="313"/>
      <c r="AK100" s="314">
        <v>0.0</v>
      </c>
      <c r="AL100" s="311">
        <v>0.0</v>
      </c>
      <c r="AM100" s="303">
        <v>0.0</v>
      </c>
      <c r="AN100" s="312">
        <v>0.0</v>
      </c>
      <c r="AO100" s="309"/>
      <c r="AP100" s="310">
        <v>0.0</v>
      </c>
      <c r="AQ100" s="311">
        <v>0.0</v>
      </c>
      <c r="AR100" s="303">
        <v>0.0</v>
      </c>
      <c r="AS100" s="312">
        <v>0.0</v>
      </c>
      <c r="AT100" s="313"/>
      <c r="AU100" s="314">
        <v>0.0</v>
      </c>
      <c r="AV100" s="311">
        <v>0.0</v>
      </c>
      <c r="AW100" s="303">
        <v>0.0</v>
      </c>
      <c r="AX100" s="312">
        <v>0.0</v>
      </c>
      <c r="AY100" s="316"/>
      <c r="AZ100" s="310">
        <v>0.0</v>
      </c>
      <c r="BA100" s="311">
        <v>0.0</v>
      </c>
      <c r="BB100" s="303">
        <v>0.0</v>
      </c>
      <c r="BC100" s="317">
        <v>0.0</v>
      </c>
      <c r="BD100" s="318"/>
      <c r="BE100" s="310">
        <v>0.0</v>
      </c>
      <c r="BF100" s="311">
        <v>0.0</v>
      </c>
      <c r="BG100" s="303">
        <v>0.0</v>
      </c>
      <c r="BH100" s="319">
        <v>0.0</v>
      </c>
      <c r="BI100" s="320">
        <v>85.0</v>
      </c>
    </row>
    <row r="101" ht="19.5" customHeight="1">
      <c r="A101" s="313"/>
      <c r="B101" s="314">
        <v>0.0</v>
      </c>
      <c r="C101" s="321">
        <v>0.0</v>
      </c>
      <c r="D101" s="322">
        <v>0.0</v>
      </c>
      <c r="E101" s="323">
        <v>0.0</v>
      </c>
      <c r="F101" s="324"/>
      <c r="G101" s="314">
        <v>0.0</v>
      </c>
      <c r="H101" s="311">
        <v>0.0</v>
      </c>
      <c r="I101" s="303">
        <v>0.0</v>
      </c>
      <c r="J101" s="312">
        <v>0.0</v>
      </c>
      <c r="K101" s="316"/>
      <c r="L101" s="310">
        <v>0.0</v>
      </c>
      <c r="M101" s="311">
        <v>0.0</v>
      </c>
      <c r="N101" s="307">
        <v>0.0</v>
      </c>
      <c r="O101" s="312">
        <v>0.0</v>
      </c>
      <c r="P101" s="313"/>
      <c r="Q101" s="314">
        <v>0.0</v>
      </c>
      <c r="R101" s="311">
        <v>0.0</v>
      </c>
      <c r="S101" s="303">
        <v>0.0</v>
      </c>
      <c r="T101" s="312">
        <v>0.0</v>
      </c>
      <c r="U101" s="309"/>
      <c r="V101" s="310">
        <v>0.0</v>
      </c>
      <c r="W101" s="311">
        <v>0.0</v>
      </c>
      <c r="X101" s="303">
        <v>0.0</v>
      </c>
      <c r="Y101" s="312">
        <v>0.0</v>
      </c>
      <c r="Z101" s="313"/>
      <c r="AA101" s="314">
        <v>0.0</v>
      </c>
      <c r="AB101" s="311">
        <v>0.0</v>
      </c>
      <c r="AC101" s="315">
        <v>0.0</v>
      </c>
      <c r="AD101" s="312">
        <v>0.0</v>
      </c>
      <c r="AE101" s="316"/>
      <c r="AF101" s="310">
        <v>0.0</v>
      </c>
      <c r="AG101" s="311">
        <v>0.0</v>
      </c>
      <c r="AH101" s="303">
        <v>0.0</v>
      </c>
      <c r="AI101" s="312">
        <v>0.0</v>
      </c>
      <c r="AJ101" s="313"/>
      <c r="AK101" s="314">
        <v>0.0</v>
      </c>
      <c r="AL101" s="311">
        <v>0.0</v>
      </c>
      <c r="AM101" s="303">
        <v>0.0</v>
      </c>
      <c r="AN101" s="312">
        <v>0.0</v>
      </c>
      <c r="AO101" s="309"/>
      <c r="AP101" s="310">
        <v>0.0</v>
      </c>
      <c r="AQ101" s="311">
        <v>0.0</v>
      </c>
      <c r="AR101" s="303">
        <v>0.0</v>
      </c>
      <c r="AS101" s="312">
        <v>0.0</v>
      </c>
      <c r="AT101" s="313"/>
      <c r="AU101" s="314">
        <v>0.0</v>
      </c>
      <c r="AV101" s="311">
        <v>0.0</v>
      </c>
      <c r="AW101" s="303">
        <v>0.0</v>
      </c>
      <c r="AX101" s="312">
        <v>0.0</v>
      </c>
      <c r="AY101" s="316"/>
      <c r="AZ101" s="310">
        <v>0.0</v>
      </c>
      <c r="BA101" s="311">
        <v>0.0</v>
      </c>
      <c r="BB101" s="303">
        <v>0.0</v>
      </c>
      <c r="BC101" s="317">
        <v>0.0</v>
      </c>
      <c r="BD101" s="318"/>
      <c r="BE101" s="310">
        <v>0.0</v>
      </c>
      <c r="BF101" s="311">
        <v>0.0</v>
      </c>
      <c r="BG101" s="303">
        <v>0.0</v>
      </c>
      <c r="BH101" s="319">
        <v>0.0</v>
      </c>
      <c r="BI101" s="320">
        <v>86.0</v>
      </c>
    </row>
    <row r="102" ht="19.5" customHeight="1">
      <c r="A102" s="313"/>
      <c r="B102" s="314">
        <v>0.0</v>
      </c>
      <c r="C102" s="321">
        <v>0.0</v>
      </c>
      <c r="D102" s="322">
        <v>0.0</v>
      </c>
      <c r="E102" s="323">
        <v>0.0</v>
      </c>
      <c r="F102" s="324"/>
      <c r="G102" s="314">
        <v>0.0</v>
      </c>
      <c r="H102" s="311">
        <v>0.0</v>
      </c>
      <c r="I102" s="303">
        <v>0.0</v>
      </c>
      <c r="J102" s="312">
        <v>0.0</v>
      </c>
      <c r="K102" s="316"/>
      <c r="L102" s="310">
        <v>0.0</v>
      </c>
      <c r="M102" s="311">
        <v>0.0</v>
      </c>
      <c r="N102" s="307">
        <v>0.0</v>
      </c>
      <c r="O102" s="312">
        <v>0.0</v>
      </c>
      <c r="P102" s="313"/>
      <c r="Q102" s="314">
        <v>0.0</v>
      </c>
      <c r="R102" s="311">
        <v>0.0</v>
      </c>
      <c r="S102" s="303">
        <v>0.0</v>
      </c>
      <c r="T102" s="312">
        <v>0.0</v>
      </c>
      <c r="U102" s="309"/>
      <c r="V102" s="310">
        <v>0.0</v>
      </c>
      <c r="W102" s="311">
        <v>0.0</v>
      </c>
      <c r="X102" s="303">
        <v>0.0</v>
      </c>
      <c r="Y102" s="312">
        <v>0.0</v>
      </c>
      <c r="Z102" s="313"/>
      <c r="AA102" s="314">
        <v>0.0</v>
      </c>
      <c r="AB102" s="311">
        <v>0.0</v>
      </c>
      <c r="AC102" s="315">
        <v>0.0</v>
      </c>
      <c r="AD102" s="312">
        <v>0.0</v>
      </c>
      <c r="AE102" s="316"/>
      <c r="AF102" s="310">
        <v>0.0</v>
      </c>
      <c r="AG102" s="311">
        <v>0.0</v>
      </c>
      <c r="AH102" s="303">
        <v>0.0</v>
      </c>
      <c r="AI102" s="312">
        <v>0.0</v>
      </c>
      <c r="AJ102" s="313"/>
      <c r="AK102" s="314">
        <v>0.0</v>
      </c>
      <c r="AL102" s="311">
        <v>0.0</v>
      </c>
      <c r="AM102" s="303">
        <v>0.0</v>
      </c>
      <c r="AN102" s="312">
        <v>0.0</v>
      </c>
      <c r="AO102" s="309"/>
      <c r="AP102" s="310">
        <v>0.0</v>
      </c>
      <c r="AQ102" s="311">
        <v>0.0</v>
      </c>
      <c r="AR102" s="303">
        <v>0.0</v>
      </c>
      <c r="AS102" s="312">
        <v>0.0</v>
      </c>
      <c r="AT102" s="313"/>
      <c r="AU102" s="314">
        <v>0.0</v>
      </c>
      <c r="AV102" s="311">
        <v>0.0</v>
      </c>
      <c r="AW102" s="303">
        <v>0.0</v>
      </c>
      <c r="AX102" s="312">
        <v>0.0</v>
      </c>
      <c r="AY102" s="316"/>
      <c r="AZ102" s="310">
        <v>0.0</v>
      </c>
      <c r="BA102" s="311">
        <v>0.0</v>
      </c>
      <c r="BB102" s="303">
        <v>0.0</v>
      </c>
      <c r="BC102" s="317">
        <v>0.0</v>
      </c>
      <c r="BD102" s="318"/>
      <c r="BE102" s="310">
        <v>0.0</v>
      </c>
      <c r="BF102" s="311">
        <v>0.0</v>
      </c>
      <c r="BG102" s="303">
        <v>0.0</v>
      </c>
      <c r="BH102" s="319">
        <v>0.0</v>
      </c>
      <c r="BI102" s="320">
        <v>87.0</v>
      </c>
    </row>
    <row r="103" ht="19.5" customHeight="1">
      <c r="A103" s="313"/>
      <c r="B103" s="314">
        <v>0.0</v>
      </c>
      <c r="C103" s="321">
        <v>0.0</v>
      </c>
      <c r="D103" s="322">
        <v>0.0</v>
      </c>
      <c r="E103" s="323">
        <v>0.0</v>
      </c>
      <c r="F103" s="324"/>
      <c r="G103" s="314">
        <v>0.0</v>
      </c>
      <c r="H103" s="311">
        <v>0.0</v>
      </c>
      <c r="I103" s="303">
        <v>0.0</v>
      </c>
      <c r="J103" s="312">
        <v>0.0</v>
      </c>
      <c r="K103" s="316"/>
      <c r="L103" s="310">
        <v>0.0</v>
      </c>
      <c r="M103" s="311">
        <v>0.0</v>
      </c>
      <c r="N103" s="307">
        <v>0.0</v>
      </c>
      <c r="O103" s="312">
        <v>0.0</v>
      </c>
      <c r="P103" s="313"/>
      <c r="Q103" s="314">
        <v>0.0</v>
      </c>
      <c r="R103" s="311">
        <v>0.0</v>
      </c>
      <c r="S103" s="303">
        <v>0.0</v>
      </c>
      <c r="T103" s="312">
        <v>0.0</v>
      </c>
      <c r="U103" s="309"/>
      <c r="V103" s="310">
        <v>0.0</v>
      </c>
      <c r="W103" s="311">
        <v>0.0</v>
      </c>
      <c r="X103" s="303">
        <v>0.0</v>
      </c>
      <c r="Y103" s="312">
        <v>0.0</v>
      </c>
      <c r="Z103" s="313"/>
      <c r="AA103" s="314">
        <v>0.0</v>
      </c>
      <c r="AB103" s="311">
        <v>0.0</v>
      </c>
      <c r="AC103" s="315">
        <v>0.0</v>
      </c>
      <c r="AD103" s="312">
        <v>0.0</v>
      </c>
      <c r="AE103" s="316"/>
      <c r="AF103" s="310">
        <v>0.0</v>
      </c>
      <c r="AG103" s="311">
        <v>0.0</v>
      </c>
      <c r="AH103" s="303">
        <v>0.0</v>
      </c>
      <c r="AI103" s="312">
        <v>0.0</v>
      </c>
      <c r="AJ103" s="313"/>
      <c r="AK103" s="314">
        <v>0.0</v>
      </c>
      <c r="AL103" s="311">
        <v>0.0</v>
      </c>
      <c r="AM103" s="303">
        <v>0.0</v>
      </c>
      <c r="AN103" s="312">
        <v>0.0</v>
      </c>
      <c r="AO103" s="309"/>
      <c r="AP103" s="310">
        <v>0.0</v>
      </c>
      <c r="AQ103" s="311">
        <v>0.0</v>
      </c>
      <c r="AR103" s="303">
        <v>0.0</v>
      </c>
      <c r="AS103" s="312">
        <v>0.0</v>
      </c>
      <c r="AT103" s="313"/>
      <c r="AU103" s="314">
        <v>0.0</v>
      </c>
      <c r="AV103" s="311">
        <v>0.0</v>
      </c>
      <c r="AW103" s="303">
        <v>0.0</v>
      </c>
      <c r="AX103" s="312">
        <v>0.0</v>
      </c>
      <c r="AY103" s="316"/>
      <c r="AZ103" s="310">
        <v>0.0</v>
      </c>
      <c r="BA103" s="311">
        <v>0.0</v>
      </c>
      <c r="BB103" s="303">
        <v>0.0</v>
      </c>
      <c r="BC103" s="317">
        <v>0.0</v>
      </c>
      <c r="BD103" s="318"/>
      <c r="BE103" s="310">
        <v>0.0</v>
      </c>
      <c r="BF103" s="311">
        <v>0.0</v>
      </c>
      <c r="BG103" s="303">
        <v>0.0</v>
      </c>
      <c r="BH103" s="319">
        <v>0.0</v>
      </c>
      <c r="BI103" s="320">
        <v>88.0</v>
      </c>
    </row>
    <row r="104" ht="19.5" customHeight="1">
      <c r="A104" s="313"/>
      <c r="B104" s="314">
        <v>0.0</v>
      </c>
      <c r="C104" s="321">
        <v>0.0</v>
      </c>
      <c r="D104" s="322">
        <v>0.0</v>
      </c>
      <c r="E104" s="323">
        <v>0.0</v>
      </c>
      <c r="F104" s="324"/>
      <c r="G104" s="314">
        <v>0.0</v>
      </c>
      <c r="H104" s="311">
        <v>0.0</v>
      </c>
      <c r="I104" s="303">
        <v>0.0</v>
      </c>
      <c r="J104" s="312">
        <v>0.0</v>
      </c>
      <c r="K104" s="316"/>
      <c r="L104" s="310">
        <v>0.0</v>
      </c>
      <c r="M104" s="311">
        <v>0.0</v>
      </c>
      <c r="N104" s="307">
        <v>0.0</v>
      </c>
      <c r="O104" s="312">
        <v>0.0</v>
      </c>
      <c r="P104" s="313"/>
      <c r="Q104" s="314">
        <v>0.0</v>
      </c>
      <c r="R104" s="311">
        <v>0.0</v>
      </c>
      <c r="S104" s="303">
        <v>0.0</v>
      </c>
      <c r="T104" s="312">
        <v>0.0</v>
      </c>
      <c r="U104" s="309"/>
      <c r="V104" s="310">
        <v>0.0</v>
      </c>
      <c r="W104" s="311">
        <v>0.0</v>
      </c>
      <c r="X104" s="303">
        <v>0.0</v>
      </c>
      <c r="Y104" s="312">
        <v>0.0</v>
      </c>
      <c r="Z104" s="313"/>
      <c r="AA104" s="314">
        <v>0.0</v>
      </c>
      <c r="AB104" s="311">
        <v>0.0</v>
      </c>
      <c r="AC104" s="315">
        <v>0.0</v>
      </c>
      <c r="AD104" s="312">
        <v>0.0</v>
      </c>
      <c r="AE104" s="316"/>
      <c r="AF104" s="310">
        <v>0.0</v>
      </c>
      <c r="AG104" s="311">
        <v>0.0</v>
      </c>
      <c r="AH104" s="303">
        <v>0.0</v>
      </c>
      <c r="AI104" s="312">
        <v>0.0</v>
      </c>
      <c r="AJ104" s="313"/>
      <c r="AK104" s="314">
        <v>0.0</v>
      </c>
      <c r="AL104" s="311">
        <v>0.0</v>
      </c>
      <c r="AM104" s="303">
        <v>0.0</v>
      </c>
      <c r="AN104" s="312">
        <v>0.0</v>
      </c>
      <c r="AO104" s="309"/>
      <c r="AP104" s="310">
        <v>0.0</v>
      </c>
      <c r="AQ104" s="311">
        <v>0.0</v>
      </c>
      <c r="AR104" s="303">
        <v>0.0</v>
      </c>
      <c r="AS104" s="312">
        <v>0.0</v>
      </c>
      <c r="AT104" s="313"/>
      <c r="AU104" s="314">
        <v>0.0</v>
      </c>
      <c r="AV104" s="311">
        <v>0.0</v>
      </c>
      <c r="AW104" s="303">
        <v>0.0</v>
      </c>
      <c r="AX104" s="312">
        <v>0.0</v>
      </c>
      <c r="AY104" s="316"/>
      <c r="AZ104" s="310">
        <v>0.0</v>
      </c>
      <c r="BA104" s="311">
        <v>0.0</v>
      </c>
      <c r="BB104" s="303">
        <v>0.0</v>
      </c>
      <c r="BC104" s="317">
        <v>0.0</v>
      </c>
      <c r="BD104" s="318"/>
      <c r="BE104" s="310">
        <v>0.0</v>
      </c>
      <c r="BF104" s="311">
        <v>0.0</v>
      </c>
      <c r="BG104" s="303">
        <v>0.0</v>
      </c>
      <c r="BH104" s="319">
        <v>0.0</v>
      </c>
      <c r="BI104" s="320">
        <v>89.0</v>
      </c>
    </row>
    <row r="105" ht="19.5" customHeight="1">
      <c r="A105" s="313"/>
      <c r="B105" s="314">
        <v>0.0</v>
      </c>
      <c r="C105" s="321">
        <v>0.0</v>
      </c>
      <c r="D105" s="322">
        <v>0.0</v>
      </c>
      <c r="E105" s="323">
        <v>0.0</v>
      </c>
      <c r="F105" s="324"/>
      <c r="G105" s="314">
        <v>0.0</v>
      </c>
      <c r="H105" s="311">
        <v>0.0</v>
      </c>
      <c r="I105" s="303">
        <v>0.0</v>
      </c>
      <c r="J105" s="312">
        <v>0.0</v>
      </c>
      <c r="K105" s="316"/>
      <c r="L105" s="310">
        <v>0.0</v>
      </c>
      <c r="M105" s="311">
        <v>0.0</v>
      </c>
      <c r="N105" s="307">
        <v>0.0</v>
      </c>
      <c r="O105" s="312">
        <v>0.0</v>
      </c>
      <c r="P105" s="313"/>
      <c r="Q105" s="314">
        <v>0.0</v>
      </c>
      <c r="R105" s="311">
        <v>0.0</v>
      </c>
      <c r="S105" s="303">
        <v>0.0</v>
      </c>
      <c r="T105" s="312">
        <v>0.0</v>
      </c>
      <c r="U105" s="309"/>
      <c r="V105" s="310">
        <v>0.0</v>
      </c>
      <c r="W105" s="311">
        <v>0.0</v>
      </c>
      <c r="X105" s="303">
        <v>0.0</v>
      </c>
      <c r="Y105" s="312">
        <v>0.0</v>
      </c>
      <c r="Z105" s="313"/>
      <c r="AA105" s="314">
        <v>0.0</v>
      </c>
      <c r="AB105" s="311">
        <v>0.0</v>
      </c>
      <c r="AC105" s="315">
        <v>0.0</v>
      </c>
      <c r="AD105" s="312">
        <v>0.0</v>
      </c>
      <c r="AE105" s="316"/>
      <c r="AF105" s="310">
        <v>0.0</v>
      </c>
      <c r="AG105" s="311">
        <v>0.0</v>
      </c>
      <c r="AH105" s="303">
        <v>0.0</v>
      </c>
      <c r="AI105" s="312">
        <v>0.0</v>
      </c>
      <c r="AJ105" s="313"/>
      <c r="AK105" s="314">
        <v>0.0</v>
      </c>
      <c r="AL105" s="311">
        <v>0.0</v>
      </c>
      <c r="AM105" s="303">
        <v>0.0</v>
      </c>
      <c r="AN105" s="312">
        <v>0.0</v>
      </c>
      <c r="AO105" s="309"/>
      <c r="AP105" s="310">
        <v>0.0</v>
      </c>
      <c r="AQ105" s="311">
        <v>0.0</v>
      </c>
      <c r="AR105" s="303">
        <v>0.0</v>
      </c>
      <c r="AS105" s="312">
        <v>0.0</v>
      </c>
      <c r="AT105" s="313"/>
      <c r="AU105" s="314">
        <v>0.0</v>
      </c>
      <c r="AV105" s="311">
        <v>0.0</v>
      </c>
      <c r="AW105" s="303">
        <v>0.0</v>
      </c>
      <c r="AX105" s="312">
        <v>0.0</v>
      </c>
      <c r="AY105" s="316"/>
      <c r="AZ105" s="310">
        <v>0.0</v>
      </c>
      <c r="BA105" s="311">
        <v>0.0</v>
      </c>
      <c r="BB105" s="303">
        <v>0.0</v>
      </c>
      <c r="BC105" s="317">
        <v>0.0</v>
      </c>
      <c r="BD105" s="318"/>
      <c r="BE105" s="310">
        <v>0.0</v>
      </c>
      <c r="BF105" s="311">
        <v>0.0</v>
      </c>
      <c r="BG105" s="303">
        <v>0.0</v>
      </c>
      <c r="BH105" s="319">
        <v>0.0</v>
      </c>
      <c r="BI105" s="320">
        <v>90.0</v>
      </c>
    </row>
    <row r="106" ht="19.5" customHeight="1">
      <c r="A106" s="313"/>
      <c r="B106" s="314">
        <v>0.0</v>
      </c>
      <c r="C106" s="321">
        <v>0.0</v>
      </c>
      <c r="D106" s="322">
        <v>0.0</v>
      </c>
      <c r="E106" s="323">
        <v>0.0</v>
      </c>
      <c r="F106" s="324"/>
      <c r="G106" s="314">
        <v>0.0</v>
      </c>
      <c r="H106" s="311">
        <v>0.0</v>
      </c>
      <c r="I106" s="303">
        <v>0.0</v>
      </c>
      <c r="J106" s="312">
        <v>0.0</v>
      </c>
      <c r="K106" s="316"/>
      <c r="L106" s="310">
        <v>0.0</v>
      </c>
      <c r="M106" s="311">
        <v>0.0</v>
      </c>
      <c r="N106" s="307">
        <v>0.0</v>
      </c>
      <c r="O106" s="312">
        <v>0.0</v>
      </c>
      <c r="P106" s="313"/>
      <c r="Q106" s="314">
        <v>0.0</v>
      </c>
      <c r="R106" s="311">
        <v>0.0</v>
      </c>
      <c r="S106" s="303">
        <v>0.0</v>
      </c>
      <c r="T106" s="312">
        <v>0.0</v>
      </c>
      <c r="U106" s="309"/>
      <c r="V106" s="310">
        <v>0.0</v>
      </c>
      <c r="W106" s="311">
        <v>0.0</v>
      </c>
      <c r="X106" s="303">
        <v>0.0</v>
      </c>
      <c r="Y106" s="312">
        <v>0.0</v>
      </c>
      <c r="Z106" s="313"/>
      <c r="AA106" s="314">
        <v>0.0</v>
      </c>
      <c r="AB106" s="311">
        <v>0.0</v>
      </c>
      <c r="AC106" s="315">
        <v>0.0</v>
      </c>
      <c r="AD106" s="312">
        <v>0.0</v>
      </c>
      <c r="AE106" s="316"/>
      <c r="AF106" s="310">
        <v>0.0</v>
      </c>
      <c r="AG106" s="311">
        <v>0.0</v>
      </c>
      <c r="AH106" s="303">
        <v>0.0</v>
      </c>
      <c r="AI106" s="312">
        <v>0.0</v>
      </c>
      <c r="AJ106" s="313"/>
      <c r="AK106" s="314">
        <v>0.0</v>
      </c>
      <c r="AL106" s="311">
        <v>0.0</v>
      </c>
      <c r="AM106" s="303">
        <v>0.0</v>
      </c>
      <c r="AN106" s="312">
        <v>0.0</v>
      </c>
      <c r="AO106" s="309"/>
      <c r="AP106" s="310">
        <v>0.0</v>
      </c>
      <c r="AQ106" s="311">
        <v>0.0</v>
      </c>
      <c r="AR106" s="303">
        <v>0.0</v>
      </c>
      <c r="AS106" s="312">
        <v>0.0</v>
      </c>
      <c r="AT106" s="313"/>
      <c r="AU106" s="314">
        <v>0.0</v>
      </c>
      <c r="AV106" s="311">
        <v>0.0</v>
      </c>
      <c r="AW106" s="303">
        <v>0.0</v>
      </c>
      <c r="AX106" s="312">
        <v>0.0</v>
      </c>
      <c r="AY106" s="316"/>
      <c r="AZ106" s="310">
        <v>0.0</v>
      </c>
      <c r="BA106" s="311">
        <v>0.0</v>
      </c>
      <c r="BB106" s="303">
        <v>0.0</v>
      </c>
      <c r="BC106" s="317">
        <v>0.0</v>
      </c>
      <c r="BD106" s="318"/>
      <c r="BE106" s="310">
        <v>0.0</v>
      </c>
      <c r="BF106" s="311">
        <v>0.0</v>
      </c>
      <c r="BG106" s="303">
        <v>0.0</v>
      </c>
      <c r="BH106" s="319">
        <v>0.0</v>
      </c>
      <c r="BI106" s="320">
        <v>91.0</v>
      </c>
    </row>
    <row r="107" ht="19.5" customHeight="1">
      <c r="A107" s="313"/>
      <c r="B107" s="314">
        <v>0.0</v>
      </c>
      <c r="C107" s="321">
        <v>0.0</v>
      </c>
      <c r="D107" s="322">
        <v>0.0</v>
      </c>
      <c r="E107" s="323">
        <v>0.0</v>
      </c>
      <c r="F107" s="324"/>
      <c r="G107" s="314">
        <v>0.0</v>
      </c>
      <c r="H107" s="311">
        <v>0.0</v>
      </c>
      <c r="I107" s="303">
        <v>0.0</v>
      </c>
      <c r="J107" s="312">
        <v>0.0</v>
      </c>
      <c r="K107" s="316"/>
      <c r="L107" s="310">
        <v>0.0</v>
      </c>
      <c r="M107" s="311">
        <v>0.0</v>
      </c>
      <c r="N107" s="307">
        <v>0.0</v>
      </c>
      <c r="O107" s="312">
        <v>0.0</v>
      </c>
      <c r="P107" s="313"/>
      <c r="Q107" s="314">
        <v>0.0</v>
      </c>
      <c r="R107" s="311">
        <v>0.0</v>
      </c>
      <c r="S107" s="303">
        <v>0.0</v>
      </c>
      <c r="T107" s="312">
        <v>0.0</v>
      </c>
      <c r="U107" s="309"/>
      <c r="V107" s="310">
        <v>0.0</v>
      </c>
      <c r="W107" s="311">
        <v>0.0</v>
      </c>
      <c r="X107" s="303">
        <v>0.0</v>
      </c>
      <c r="Y107" s="312">
        <v>0.0</v>
      </c>
      <c r="Z107" s="313"/>
      <c r="AA107" s="314">
        <v>0.0</v>
      </c>
      <c r="AB107" s="311">
        <v>0.0</v>
      </c>
      <c r="AC107" s="315">
        <v>0.0</v>
      </c>
      <c r="AD107" s="312">
        <v>0.0</v>
      </c>
      <c r="AE107" s="316"/>
      <c r="AF107" s="310">
        <v>0.0</v>
      </c>
      <c r="AG107" s="311">
        <v>0.0</v>
      </c>
      <c r="AH107" s="303">
        <v>0.0</v>
      </c>
      <c r="AI107" s="312">
        <v>0.0</v>
      </c>
      <c r="AJ107" s="313"/>
      <c r="AK107" s="314">
        <v>0.0</v>
      </c>
      <c r="AL107" s="311">
        <v>0.0</v>
      </c>
      <c r="AM107" s="303">
        <v>0.0</v>
      </c>
      <c r="AN107" s="312">
        <v>0.0</v>
      </c>
      <c r="AO107" s="309"/>
      <c r="AP107" s="310">
        <v>0.0</v>
      </c>
      <c r="AQ107" s="311">
        <v>0.0</v>
      </c>
      <c r="AR107" s="303">
        <v>0.0</v>
      </c>
      <c r="AS107" s="312">
        <v>0.0</v>
      </c>
      <c r="AT107" s="313"/>
      <c r="AU107" s="314">
        <v>0.0</v>
      </c>
      <c r="AV107" s="311">
        <v>0.0</v>
      </c>
      <c r="AW107" s="303">
        <v>0.0</v>
      </c>
      <c r="AX107" s="312">
        <v>0.0</v>
      </c>
      <c r="AY107" s="316"/>
      <c r="AZ107" s="310">
        <v>0.0</v>
      </c>
      <c r="BA107" s="311">
        <v>0.0</v>
      </c>
      <c r="BB107" s="303">
        <v>0.0</v>
      </c>
      <c r="BC107" s="317">
        <v>0.0</v>
      </c>
      <c r="BD107" s="318"/>
      <c r="BE107" s="310">
        <v>0.0</v>
      </c>
      <c r="BF107" s="311">
        <v>0.0</v>
      </c>
      <c r="BG107" s="303">
        <v>0.0</v>
      </c>
      <c r="BH107" s="319">
        <v>0.0</v>
      </c>
      <c r="BI107" s="320">
        <v>92.0</v>
      </c>
    </row>
    <row r="108" ht="19.5" customHeight="1">
      <c r="A108" s="313"/>
      <c r="B108" s="314">
        <v>0.0</v>
      </c>
      <c r="C108" s="321">
        <v>0.0</v>
      </c>
      <c r="D108" s="322">
        <v>0.0</v>
      </c>
      <c r="E108" s="323">
        <v>0.0</v>
      </c>
      <c r="F108" s="324"/>
      <c r="G108" s="314">
        <v>0.0</v>
      </c>
      <c r="H108" s="311">
        <v>0.0</v>
      </c>
      <c r="I108" s="303">
        <v>0.0</v>
      </c>
      <c r="J108" s="312">
        <v>0.0</v>
      </c>
      <c r="K108" s="316"/>
      <c r="L108" s="310">
        <v>0.0</v>
      </c>
      <c r="M108" s="311">
        <v>0.0</v>
      </c>
      <c r="N108" s="307">
        <v>0.0</v>
      </c>
      <c r="O108" s="312">
        <v>0.0</v>
      </c>
      <c r="P108" s="313"/>
      <c r="Q108" s="314">
        <v>0.0</v>
      </c>
      <c r="R108" s="311">
        <v>0.0</v>
      </c>
      <c r="S108" s="303">
        <v>0.0</v>
      </c>
      <c r="T108" s="312">
        <v>0.0</v>
      </c>
      <c r="U108" s="309"/>
      <c r="V108" s="310">
        <v>0.0</v>
      </c>
      <c r="W108" s="311">
        <v>0.0</v>
      </c>
      <c r="X108" s="303">
        <v>0.0</v>
      </c>
      <c r="Y108" s="312">
        <v>0.0</v>
      </c>
      <c r="Z108" s="313"/>
      <c r="AA108" s="314">
        <v>0.0</v>
      </c>
      <c r="AB108" s="311">
        <v>0.0</v>
      </c>
      <c r="AC108" s="315">
        <v>0.0</v>
      </c>
      <c r="AD108" s="312">
        <v>0.0</v>
      </c>
      <c r="AE108" s="316"/>
      <c r="AF108" s="310">
        <v>0.0</v>
      </c>
      <c r="AG108" s="311">
        <v>0.0</v>
      </c>
      <c r="AH108" s="303">
        <v>0.0</v>
      </c>
      <c r="AI108" s="312">
        <v>0.0</v>
      </c>
      <c r="AJ108" s="313"/>
      <c r="AK108" s="314">
        <v>0.0</v>
      </c>
      <c r="AL108" s="311">
        <v>0.0</v>
      </c>
      <c r="AM108" s="303">
        <v>0.0</v>
      </c>
      <c r="AN108" s="312">
        <v>0.0</v>
      </c>
      <c r="AO108" s="309"/>
      <c r="AP108" s="310">
        <v>0.0</v>
      </c>
      <c r="AQ108" s="311">
        <v>0.0</v>
      </c>
      <c r="AR108" s="303">
        <v>0.0</v>
      </c>
      <c r="AS108" s="312">
        <v>0.0</v>
      </c>
      <c r="AT108" s="313"/>
      <c r="AU108" s="314">
        <v>0.0</v>
      </c>
      <c r="AV108" s="311">
        <v>0.0</v>
      </c>
      <c r="AW108" s="303">
        <v>0.0</v>
      </c>
      <c r="AX108" s="312">
        <v>0.0</v>
      </c>
      <c r="AY108" s="316"/>
      <c r="AZ108" s="310">
        <v>0.0</v>
      </c>
      <c r="BA108" s="311">
        <v>0.0</v>
      </c>
      <c r="BB108" s="303">
        <v>0.0</v>
      </c>
      <c r="BC108" s="317">
        <v>0.0</v>
      </c>
      <c r="BD108" s="318"/>
      <c r="BE108" s="310">
        <v>0.0</v>
      </c>
      <c r="BF108" s="311">
        <v>0.0</v>
      </c>
      <c r="BG108" s="303">
        <v>0.0</v>
      </c>
      <c r="BH108" s="319">
        <v>0.0</v>
      </c>
      <c r="BI108" s="320">
        <v>93.0</v>
      </c>
    </row>
    <row r="109" ht="19.5" customHeight="1">
      <c r="A109" s="313"/>
      <c r="B109" s="314">
        <v>0.0</v>
      </c>
      <c r="C109" s="321">
        <v>0.0</v>
      </c>
      <c r="D109" s="322">
        <v>0.0</v>
      </c>
      <c r="E109" s="323">
        <v>0.0</v>
      </c>
      <c r="F109" s="324"/>
      <c r="G109" s="314">
        <v>0.0</v>
      </c>
      <c r="H109" s="311">
        <v>0.0</v>
      </c>
      <c r="I109" s="303">
        <v>0.0</v>
      </c>
      <c r="J109" s="312">
        <v>0.0</v>
      </c>
      <c r="K109" s="316"/>
      <c r="L109" s="310">
        <v>0.0</v>
      </c>
      <c r="M109" s="311">
        <v>0.0</v>
      </c>
      <c r="N109" s="307">
        <v>0.0</v>
      </c>
      <c r="O109" s="312">
        <v>0.0</v>
      </c>
      <c r="P109" s="313"/>
      <c r="Q109" s="314">
        <v>0.0</v>
      </c>
      <c r="R109" s="311">
        <v>0.0</v>
      </c>
      <c r="S109" s="303">
        <v>0.0</v>
      </c>
      <c r="T109" s="312">
        <v>0.0</v>
      </c>
      <c r="U109" s="309"/>
      <c r="V109" s="310">
        <v>0.0</v>
      </c>
      <c r="W109" s="311">
        <v>0.0</v>
      </c>
      <c r="X109" s="303">
        <v>0.0</v>
      </c>
      <c r="Y109" s="312">
        <v>0.0</v>
      </c>
      <c r="Z109" s="313"/>
      <c r="AA109" s="314">
        <v>0.0</v>
      </c>
      <c r="AB109" s="311">
        <v>0.0</v>
      </c>
      <c r="AC109" s="315">
        <v>0.0</v>
      </c>
      <c r="AD109" s="312">
        <v>0.0</v>
      </c>
      <c r="AE109" s="316"/>
      <c r="AF109" s="310">
        <v>0.0</v>
      </c>
      <c r="AG109" s="311">
        <v>0.0</v>
      </c>
      <c r="AH109" s="303">
        <v>0.0</v>
      </c>
      <c r="AI109" s="312">
        <v>0.0</v>
      </c>
      <c r="AJ109" s="313"/>
      <c r="AK109" s="314">
        <v>0.0</v>
      </c>
      <c r="AL109" s="311">
        <v>0.0</v>
      </c>
      <c r="AM109" s="303">
        <v>0.0</v>
      </c>
      <c r="AN109" s="312">
        <v>0.0</v>
      </c>
      <c r="AO109" s="309"/>
      <c r="AP109" s="310">
        <v>0.0</v>
      </c>
      <c r="AQ109" s="311">
        <v>0.0</v>
      </c>
      <c r="AR109" s="303">
        <v>0.0</v>
      </c>
      <c r="AS109" s="312">
        <v>0.0</v>
      </c>
      <c r="AT109" s="313"/>
      <c r="AU109" s="314">
        <v>0.0</v>
      </c>
      <c r="AV109" s="311">
        <v>0.0</v>
      </c>
      <c r="AW109" s="303">
        <v>0.0</v>
      </c>
      <c r="AX109" s="312">
        <v>0.0</v>
      </c>
      <c r="AY109" s="316"/>
      <c r="AZ109" s="310">
        <v>0.0</v>
      </c>
      <c r="BA109" s="311">
        <v>0.0</v>
      </c>
      <c r="BB109" s="303">
        <v>0.0</v>
      </c>
      <c r="BC109" s="317">
        <v>0.0</v>
      </c>
      <c r="BD109" s="318"/>
      <c r="BE109" s="310">
        <v>0.0</v>
      </c>
      <c r="BF109" s="311">
        <v>0.0</v>
      </c>
      <c r="BG109" s="303">
        <v>0.0</v>
      </c>
      <c r="BH109" s="319">
        <v>0.0</v>
      </c>
      <c r="BI109" s="320">
        <v>94.0</v>
      </c>
    </row>
    <row r="110" ht="19.5" customHeight="1">
      <c r="A110" s="313"/>
      <c r="B110" s="314">
        <v>0.0</v>
      </c>
      <c r="C110" s="321">
        <v>0.0</v>
      </c>
      <c r="D110" s="322">
        <v>0.0</v>
      </c>
      <c r="E110" s="323">
        <v>0.0</v>
      </c>
      <c r="F110" s="324"/>
      <c r="G110" s="314">
        <v>0.0</v>
      </c>
      <c r="H110" s="311">
        <v>0.0</v>
      </c>
      <c r="I110" s="303">
        <v>0.0</v>
      </c>
      <c r="J110" s="312">
        <v>0.0</v>
      </c>
      <c r="K110" s="316"/>
      <c r="L110" s="310">
        <v>0.0</v>
      </c>
      <c r="M110" s="311">
        <v>0.0</v>
      </c>
      <c r="N110" s="307">
        <v>0.0</v>
      </c>
      <c r="O110" s="312">
        <v>0.0</v>
      </c>
      <c r="P110" s="313"/>
      <c r="Q110" s="314">
        <v>0.0</v>
      </c>
      <c r="R110" s="311">
        <v>0.0</v>
      </c>
      <c r="S110" s="303">
        <v>0.0</v>
      </c>
      <c r="T110" s="312">
        <v>0.0</v>
      </c>
      <c r="U110" s="309"/>
      <c r="V110" s="310">
        <v>0.0</v>
      </c>
      <c r="W110" s="311">
        <v>0.0</v>
      </c>
      <c r="X110" s="303">
        <v>0.0</v>
      </c>
      <c r="Y110" s="312">
        <v>0.0</v>
      </c>
      <c r="Z110" s="313"/>
      <c r="AA110" s="314">
        <v>0.0</v>
      </c>
      <c r="AB110" s="311">
        <v>0.0</v>
      </c>
      <c r="AC110" s="315">
        <v>0.0</v>
      </c>
      <c r="AD110" s="312">
        <v>0.0</v>
      </c>
      <c r="AE110" s="316"/>
      <c r="AF110" s="310">
        <v>0.0</v>
      </c>
      <c r="AG110" s="311">
        <v>0.0</v>
      </c>
      <c r="AH110" s="303">
        <v>0.0</v>
      </c>
      <c r="AI110" s="312">
        <v>0.0</v>
      </c>
      <c r="AJ110" s="313"/>
      <c r="AK110" s="314">
        <v>0.0</v>
      </c>
      <c r="AL110" s="311">
        <v>0.0</v>
      </c>
      <c r="AM110" s="303">
        <v>0.0</v>
      </c>
      <c r="AN110" s="312">
        <v>0.0</v>
      </c>
      <c r="AO110" s="309"/>
      <c r="AP110" s="310">
        <v>0.0</v>
      </c>
      <c r="AQ110" s="311">
        <v>0.0</v>
      </c>
      <c r="AR110" s="303">
        <v>0.0</v>
      </c>
      <c r="AS110" s="312">
        <v>0.0</v>
      </c>
      <c r="AT110" s="313"/>
      <c r="AU110" s="314">
        <v>0.0</v>
      </c>
      <c r="AV110" s="311">
        <v>0.0</v>
      </c>
      <c r="AW110" s="303">
        <v>0.0</v>
      </c>
      <c r="AX110" s="312">
        <v>0.0</v>
      </c>
      <c r="AY110" s="316"/>
      <c r="AZ110" s="310">
        <v>0.0</v>
      </c>
      <c r="BA110" s="311">
        <v>0.0</v>
      </c>
      <c r="BB110" s="303">
        <v>0.0</v>
      </c>
      <c r="BC110" s="317">
        <v>0.0</v>
      </c>
      <c r="BD110" s="318"/>
      <c r="BE110" s="310">
        <v>0.0</v>
      </c>
      <c r="BF110" s="311">
        <v>0.0</v>
      </c>
      <c r="BG110" s="303">
        <v>0.0</v>
      </c>
      <c r="BH110" s="319">
        <v>0.0</v>
      </c>
      <c r="BI110" s="320">
        <v>95.0</v>
      </c>
    </row>
    <row r="111" ht="19.5" customHeight="1">
      <c r="A111" s="313"/>
      <c r="B111" s="314">
        <v>0.0</v>
      </c>
      <c r="C111" s="321">
        <v>0.0</v>
      </c>
      <c r="D111" s="322">
        <v>0.0</v>
      </c>
      <c r="E111" s="323">
        <v>0.0</v>
      </c>
      <c r="F111" s="324"/>
      <c r="G111" s="314">
        <v>0.0</v>
      </c>
      <c r="H111" s="311">
        <v>0.0</v>
      </c>
      <c r="I111" s="303">
        <v>0.0</v>
      </c>
      <c r="J111" s="312">
        <v>0.0</v>
      </c>
      <c r="K111" s="316"/>
      <c r="L111" s="310">
        <v>0.0</v>
      </c>
      <c r="M111" s="311">
        <v>0.0</v>
      </c>
      <c r="N111" s="307">
        <v>0.0</v>
      </c>
      <c r="O111" s="312">
        <v>0.0</v>
      </c>
      <c r="P111" s="313"/>
      <c r="Q111" s="314">
        <v>0.0</v>
      </c>
      <c r="R111" s="311">
        <v>0.0</v>
      </c>
      <c r="S111" s="303">
        <v>0.0</v>
      </c>
      <c r="T111" s="312">
        <v>0.0</v>
      </c>
      <c r="U111" s="309"/>
      <c r="V111" s="310">
        <v>0.0</v>
      </c>
      <c r="W111" s="311">
        <v>0.0</v>
      </c>
      <c r="X111" s="303">
        <v>0.0</v>
      </c>
      <c r="Y111" s="312">
        <v>0.0</v>
      </c>
      <c r="Z111" s="313"/>
      <c r="AA111" s="314">
        <v>0.0</v>
      </c>
      <c r="AB111" s="311">
        <v>0.0</v>
      </c>
      <c r="AC111" s="315">
        <v>0.0</v>
      </c>
      <c r="AD111" s="312">
        <v>0.0</v>
      </c>
      <c r="AE111" s="316"/>
      <c r="AF111" s="310">
        <v>0.0</v>
      </c>
      <c r="AG111" s="311">
        <v>0.0</v>
      </c>
      <c r="AH111" s="303">
        <v>0.0</v>
      </c>
      <c r="AI111" s="312">
        <v>0.0</v>
      </c>
      <c r="AJ111" s="313"/>
      <c r="AK111" s="314">
        <v>0.0</v>
      </c>
      <c r="AL111" s="311">
        <v>0.0</v>
      </c>
      <c r="AM111" s="303">
        <v>0.0</v>
      </c>
      <c r="AN111" s="312">
        <v>0.0</v>
      </c>
      <c r="AO111" s="309"/>
      <c r="AP111" s="310">
        <v>0.0</v>
      </c>
      <c r="AQ111" s="311">
        <v>0.0</v>
      </c>
      <c r="AR111" s="303">
        <v>0.0</v>
      </c>
      <c r="AS111" s="312">
        <v>0.0</v>
      </c>
      <c r="AT111" s="313"/>
      <c r="AU111" s="314">
        <v>0.0</v>
      </c>
      <c r="AV111" s="311">
        <v>0.0</v>
      </c>
      <c r="AW111" s="303">
        <v>0.0</v>
      </c>
      <c r="AX111" s="312">
        <v>0.0</v>
      </c>
      <c r="AY111" s="316"/>
      <c r="AZ111" s="310">
        <v>0.0</v>
      </c>
      <c r="BA111" s="311">
        <v>0.0</v>
      </c>
      <c r="BB111" s="303">
        <v>0.0</v>
      </c>
      <c r="BC111" s="317">
        <v>0.0</v>
      </c>
      <c r="BD111" s="318"/>
      <c r="BE111" s="310">
        <v>0.0</v>
      </c>
      <c r="BF111" s="311">
        <v>0.0</v>
      </c>
      <c r="BG111" s="303">
        <v>0.0</v>
      </c>
      <c r="BH111" s="319">
        <v>0.0</v>
      </c>
      <c r="BI111" s="320">
        <v>96.0</v>
      </c>
    </row>
    <row r="112" ht="19.5" customHeight="1">
      <c r="A112" s="313"/>
      <c r="B112" s="314">
        <v>0.0</v>
      </c>
      <c r="C112" s="321">
        <v>0.0</v>
      </c>
      <c r="D112" s="322">
        <v>0.0</v>
      </c>
      <c r="E112" s="323">
        <v>0.0</v>
      </c>
      <c r="F112" s="324"/>
      <c r="G112" s="314">
        <v>0.0</v>
      </c>
      <c r="H112" s="311">
        <v>0.0</v>
      </c>
      <c r="I112" s="303">
        <v>0.0</v>
      </c>
      <c r="J112" s="312">
        <v>0.0</v>
      </c>
      <c r="K112" s="316"/>
      <c r="L112" s="310">
        <v>0.0</v>
      </c>
      <c r="M112" s="311">
        <v>0.0</v>
      </c>
      <c r="N112" s="307">
        <v>0.0</v>
      </c>
      <c r="O112" s="312">
        <v>0.0</v>
      </c>
      <c r="P112" s="313"/>
      <c r="Q112" s="314">
        <v>0.0</v>
      </c>
      <c r="R112" s="311">
        <v>0.0</v>
      </c>
      <c r="S112" s="303">
        <v>0.0</v>
      </c>
      <c r="T112" s="312">
        <v>0.0</v>
      </c>
      <c r="U112" s="309"/>
      <c r="V112" s="310">
        <v>0.0</v>
      </c>
      <c r="W112" s="311">
        <v>0.0</v>
      </c>
      <c r="X112" s="303">
        <v>0.0</v>
      </c>
      <c r="Y112" s="312">
        <v>0.0</v>
      </c>
      <c r="Z112" s="313"/>
      <c r="AA112" s="314">
        <v>0.0</v>
      </c>
      <c r="AB112" s="311">
        <v>0.0</v>
      </c>
      <c r="AC112" s="315">
        <v>0.0</v>
      </c>
      <c r="AD112" s="312">
        <v>0.0</v>
      </c>
      <c r="AE112" s="316"/>
      <c r="AF112" s="310">
        <v>0.0</v>
      </c>
      <c r="AG112" s="311">
        <v>0.0</v>
      </c>
      <c r="AH112" s="303">
        <v>0.0</v>
      </c>
      <c r="AI112" s="312">
        <v>0.0</v>
      </c>
      <c r="AJ112" s="313"/>
      <c r="AK112" s="314">
        <v>0.0</v>
      </c>
      <c r="AL112" s="311">
        <v>0.0</v>
      </c>
      <c r="AM112" s="303">
        <v>0.0</v>
      </c>
      <c r="AN112" s="312">
        <v>0.0</v>
      </c>
      <c r="AO112" s="309"/>
      <c r="AP112" s="310">
        <v>0.0</v>
      </c>
      <c r="AQ112" s="311">
        <v>0.0</v>
      </c>
      <c r="AR112" s="303">
        <v>0.0</v>
      </c>
      <c r="AS112" s="312">
        <v>0.0</v>
      </c>
      <c r="AT112" s="313"/>
      <c r="AU112" s="314">
        <v>0.0</v>
      </c>
      <c r="AV112" s="311">
        <v>0.0</v>
      </c>
      <c r="AW112" s="303">
        <v>0.0</v>
      </c>
      <c r="AX112" s="312">
        <v>0.0</v>
      </c>
      <c r="AY112" s="316"/>
      <c r="AZ112" s="310">
        <v>0.0</v>
      </c>
      <c r="BA112" s="311">
        <v>0.0</v>
      </c>
      <c r="BB112" s="303">
        <v>0.0</v>
      </c>
      <c r="BC112" s="317">
        <v>0.0</v>
      </c>
      <c r="BD112" s="318"/>
      <c r="BE112" s="310">
        <v>0.0</v>
      </c>
      <c r="BF112" s="311">
        <v>0.0</v>
      </c>
      <c r="BG112" s="303">
        <v>0.0</v>
      </c>
      <c r="BH112" s="319">
        <v>0.0</v>
      </c>
      <c r="BI112" s="320">
        <v>97.0</v>
      </c>
    </row>
    <row r="113" ht="19.5" customHeight="1">
      <c r="A113" s="313"/>
      <c r="B113" s="314">
        <v>0.0</v>
      </c>
      <c r="C113" s="321">
        <v>0.0</v>
      </c>
      <c r="D113" s="322">
        <v>0.0</v>
      </c>
      <c r="E113" s="323">
        <v>0.0</v>
      </c>
      <c r="F113" s="324"/>
      <c r="G113" s="314">
        <v>0.0</v>
      </c>
      <c r="H113" s="311">
        <v>0.0</v>
      </c>
      <c r="I113" s="303">
        <v>0.0</v>
      </c>
      <c r="J113" s="312">
        <v>0.0</v>
      </c>
      <c r="K113" s="316"/>
      <c r="L113" s="310">
        <v>0.0</v>
      </c>
      <c r="M113" s="311">
        <v>0.0</v>
      </c>
      <c r="N113" s="307">
        <v>0.0</v>
      </c>
      <c r="O113" s="312">
        <v>0.0</v>
      </c>
      <c r="P113" s="313"/>
      <c r="Q113" s="314">
        <v>0.0</v>
      </c>
      <c r="R113" s="311">
        <v>0.0</v>
      </c>
      <c r="S113" s="303">
        <v>0.0</v>
      </c>
      <c r="T113" s="312">
        <v>0.0</v>
      </c>
      <c r="U113" s="309"/>
      <c r="V113" s="310">
        <v>0.0</v>
      </c>
      <c r="W113" s="311">
        <v>0.0</v>
      </c>
      <c r="X113" s="303">
        <v>0.0</v>
      </c>
      <c r="Y113" s="312">
        <v>0.0</v>
      </c>
      <c r="Z113" s="313"/>
      <c r="AA113" s="314">
        <v>0.0</v>
      </c>
      <c r="AB113" s="311">
        <v>0.0</v>
      </c>
      <c r="AC113" s="315">
        <v>0.0</v>
      </c>
      <c r="AD113" s="312">
        <v>0.0</v>
      </c>
      <c r="AE113" s="316"/>
      <c r="AF113" s="310">
        <v>0.0</v>
      </c>
      <c r="AG113" s="311">
        <v>0.0</v>
      </c>
      <c r="AH113" s="303">
        <v>0.0</v>
      </c>
      <c r="AI113" s="312">
        <v>0.0</v>
      </c>
      <c r="AJ113" s="313"/>
      <c r="AK113" s="314">
        <v>0.0</v>
      </c>
      <c r="AL113" s="311">
        <v>0.0</v>
      </c>
      <c r="AM113" s="303">
        <v>0.0</v>
      </c>
      <c r="AN113" s="312">
        <v>0.0</v>
      </c>
      <c r="AO113" s="309"/>
      <c r="AP113" s="310">
        <v>0.0</v>
      </c>
      <c r="AQ113" s="311">
        <v>0.0</v>
      </c>
      <c r="AR113" s="303">
        <v>0.0</v>
      </c>
      <c r="AS113" s="312">
        <v>0.0</v>
      </c>
      <c r="AT113" s="313"/>
      <c r="AU113" s="314">
        <v>0.0</v>
      </c>
      <c r="AV113" s="311">
        <v>0.0</v>
      </c>
      <c r="AW113" s="303">
        <v>0.0</v>
      </c>
      <c r="AX113" s="312">
        <v>0.0</v>
      </c>
      <c r="AY113" s="316"/>
      <c r="AZ113" s="310">
        <v>0.0</v>
      </c>
      <c r="BA113" s="311">
        <v>0.0</v>
      </c>
      <c r="BB113" s="303">
        <v>0.0</v>
      </c>
      <c r="BC113" s="317">
        <v>0.0</v>
      </c>
      <c r="BD113" s="318"/>
      <c r="BE113" s="310">
        <v>0.0</v>
      </c>
      <c r="BF113" s="311">
        <v>0.0</v>
      </c>
      <c r="BG113" s="303">
        <v>0.0</v>
      </c>
      <c r="BH113" s="319">
        <v>0.0</v>
      </c>
      <c r="BI113" s="320">
        <v>98.0</v>
      </c>
    </row>
    <row r="114" ht="19.5" customHeight="1">
      <c r="A114" s="313"/>
      <c r="B114" s="314">
        <v>0.0</v>
      </c>
      <c r="C114" s="321">
        <v>0.0</v>
      </c>
      <c r="D114" s="322">
        <v>0.0</v>
      </c>
      <c r="E114" s="323">
        <v>0.0</v>
      </c>
      <c r="F114" s="324"/>
      <c r="G114" s="314">
        <v>0.0</v>
      </c>
      <c r="H114" s="311">
        <v>0.0</v>
      </c>
      <c r="I114" s="303">
        <v>0.0</v>
      </c>
      <c r="J114" s="312">
        <v>0.0</v>
      </c>
      <c r="K114" s="316"/>
      <c r="L114" s="310">
        <v>0.0</v>
      </c>
      <c r="M114" s="311">
        <v>0.0</v>
      </c>
      <c r="N114" s="307">
        <v>0.0</v>
      </c>
      <c r="O114" s="312">
        <v>0.0</v>
      </c>
      <c r="P114" s="313"/>
      <c r="Q114" s="314">
        <v>0.0</v>
      </c>
      <c r="R114" s="311">
        <v>0.0</v>
      </c>
      <c r="S114" s="303">
        <v>0.0</v>
      </c>
      <c r="T114" s="312">
        <v>0.0</v>
      </c>
      <c r="U114" s="309"/>
      <c r="V114" s="310">
        <v>0.0</v>
      </c>
      <c r="W114" s="311">
        <v>0.0</v>
      </c>
      <c r="X114" s="303">
        <v>0.0</v>
      </c>
      <c r="Y114" s="312">
        <v>0.0</v>
      </c>
      <c r="Z114" s="313"/>
      <c r="AA114" s="314">
        <v>0.0</v>
      </c>
      <c r="AB114" s="311">
        <v>0.0</v>
      </c>
      <c r="AC114" s="315">
        <v>0.0</v>
      </c>
      <c r="AD114" s="312">
        <v>0.0</v>
      </c>
      <c r="AE114" s="316"/>
      <c r="AF114" s="310">
        <v>0.0</v>
      </c>
      <c r="AG114" s="311">
        <v>0.0</v>
      </c>
      <c r="AH114" s="303">
        <v>0.0</v>
      </c>
      <c r="AI114" s="312">
        <v>0.0</v>
      </c>
      <c r="AJ114" s="313"/>
      <c r="AK114" s="314">
        <v>0.0</v>
      </c>
      <c r="AL114" s="311">
        <v>0.0</v>
      </c>
      <c r="AM114" s="303">
        <v>0.0</v>
      </c>
      <c r="AN114" s="312">
        <v>0.0</v>
      </c>
      <c r="AO114" s="309"/>
      <c r="AP114" s="310">
        <v>0.0</v>
      </c>
      <c r="AQ114" s="311">
        <v>0.0</v>
      </c>
      <c r="AR114" s="303">
        <v>0.0</v>
      </c>
      <c r="AS114" s="312">
        <v>0.0</v>
      </c>
      <c r="AT114" s="313"/>
      <c r="AU114" s="314">
        <v>0.0</v>
      </c>
      <c r="AV114" s="311">
        <v>0.0</v>
      </c>
      <c r="AW114" s="303">
        <v>0.0</v>
      </c>
      <c r="AX114" s="312">
        <v>0.0</v>
      </c>
      <c r="AY114" s="316"/>
      <c r="AZ114" s="310">
        <v>0.0</v>
      </c>
      <c r="BA114" s="311">
        <v>0.0</v>
      </c>
      <c r="BB114" s="303">
        <v>0.0</v>
      </c>
      <c r="BC114" s="317">
        <v>0.0</v>
      </c>
      <c r="BD114" s="318"/>
      <c r="BE114" s="310">
        <v>0.0</v>
      </c>
      <c r="BF114" s="311">
        <v>0.0</v>
      </c>
      <c r="BG114" s="303">
        <v>0.0</v>
      </c>
      <c r="BH114" s="319">
        <v>0.0</v>
      </c>
      <c r="BI114" s="320">
        <v>99.0</v>
      </c>
    </row>
    <row r="115" ht="19.5" customHeight="1">
      <c r="A115" s="325"/>
      <c r="B115" s="326">
        <v>0.0</v>
      </c>
      <c r="C115" s="327">
        <v>0.0</v>
      </c>
      <c r="D115" s="328">
        <v>0.0</v>
      </c>
      <c r="E115" s="329">
        <v>0.0</v>
      </c>
      <c r="F115" s="330"/>
      <c r="G115" s="326">
        <v>0.0</v>
      </c>
      <c r="H115" s="327">
        <v>0.0</v>
      </c>
      <c r="I115" s="328">
        <v>0.0</v>
      </c>
      <c r="J115" s="329">
        <v>0.0</v>
      </c>
      <c r="K115" s="331"/>
      <c r="L115" s="326">
        <v>0.0</v>
      </c>
      <c r="M115" s="327">
        <v>0.0</v>
      </c>
      <c r="N115" s="328">
        <v>0.0</v>
      </c>
      <c r="O115" s="329">
        <v>0.0</v>
      </c>
      <c r="P115" s="332"/>
      <c r="Q115" s="326">
        <v>0.0</v>
      </c>
      <c r="R115" s="327">
        <v>0.0</v>
      </c>
      <c r="S115" s="328">
        <v>0.0</v>
      </c>
      <c r="T115" s="329">
        <v>0.0</v>
      </c>
      <c r="U115" s="333"/>
      <c r="V115" s="334">
        <v>0.0</v>
      </c>
      <c r="W115" s="335">
        <v>0.0</v>
      </c>
      <c r="X115" s="336">
        <v>0.0</v>
      </c>
      <c r="Y115" s="337">
        <v>0.0</v>
      </c>
      <c r="Z115" s="332"/>
      <c r="AA115" s="338">
        <v>0.0</v>
      </c>
      <c r="AB115" s="339">
        <v>0.0</v>
      </c>
      <c r="AC115" s="340">
        <v>0.0</v>
      </c>
      <c r="AD115" s="337">
        <v>0.0</v>
      </c>
      <c r="AE115" s="331"/>
      <c r="AF115" s="334">
        <v>0.0</v>
      </c>
      <c r="AG115" s="339">
        <v>0.0</v>
      </c>
      <c r="AH115" s="336">
        <v>0.0</v>
      </c>
      <c r="AI115" s="337">
        <v>0.0</v>
      </c>
      <c r="AJ115" s="332"/>
      <c r="AK115" s="338">
        <v>0.0</v>
      </c>
      <c r="AL115" s="339">
        <v>0.0</v>
      </c>
      <c r="AM115" s="336">
        <v>0.0</v>
      </c>
      <c r="AN115" s="337">
        <v>0.0</v>
      </c>
      <c r="AO115" s="333"/>
      <c r="AP115" s="334">
        <v>0.0</v>
      </c>
      <c r="AQ115" s="335">
        <v>0.0</v>
      </c>
      <c r="AR115" s="336">
        <v>0.0</v>
      </c>
      <c r="AS115" s="337">
        <v>0.0</v>
      </c>
      <c r="AT115" s="332"/>
      <c r="AU115" s="338">
        <v>0.0</v>
      </c>
      <c r="AV115" s="339">
        <v>0.0</v>
      </c>
      <c r="AW115" s="336">
        <v>0.0</v>
      </c>
      <c r="AX115" s="337">
        <v>0.0</v>
      </c>
      <c r="AY115" s="331"/>
      <c r="AZ115" s="334">
        <v>0.0</v>
      </c>
      <c r="BA115" s="339">
        <v>0.0</v>
      </c>
      <c r="BB115" s="336">
        <v>0.0</v>
      </c>
      <c r="BC115" s="341">
        <v>0.0</v>
      </c>
      <c r="BD115" s="342"/>
      <c r="BE115" s="334">
        <v>0.0</v>
      </c>
      <c r="BF115" s="339">
        <v>0.0</v>
      </c>
      <c r="BG115" s="336">
        <v>0.0</v>
      </c>
      <c r="BH115" s="343">
        <v>0.0</v>
      </c>
      <c r="BI115" s="320">
        <v>100.0</v>
      </c>
    </row>
    <row r="116" ht="19.5" customHeight="1">
      <c r="A116" s="344" t="s">
        <v>217</v>
      </c>
      <c r="B116" s="345"/>
      <c r="C116" s="346"/>
      <c r="D116" s="346"/>
      <c r="E116" s="346"/>
      <c r="F116" s="347"/>
      <c r="G116" s="345"/>
      <c r="H116" s="346"/>
      <c r="I116" s="346"/>
      <c r="J116" s="346"/>
      <c r="K116" s="348"/>
      <c r="L116" s="345"/>
      <c r="M116" s="346"/>
      <c r="N116" s="346"/>
      <c r="O116" s="346"/>
      <c r="P116" s="347"/>
      <c r="Q116" s="345"/>
      <c r="R116" s="346"/>
      <c r="S116" s="346"/>
      <c r="T116" s="346"/>
      <c r="U116" s="347"/>
      <c r="V116" s="345"/>
      <c r="W116" s="345"/>
      <c r="X116" s="346"/>
      <c r="Y116" s="345"/>
      <c r="Z116" s="347"/>
      <c r="AA116" s="345"/>
      <c r="AB116" s="345"/>
      <c r="AC116" s="349"/>
      <c r="AD116" s="345"/>
      <c r="AE116" s="348"/>
      <c r="AF116" s="345"/>
      <c r="AG116" s="345"/>
      <c r="AH116" s="346"/>
      <c r="AI116" s="345"/>
      <c r="AJ116" s="347"/>
      <c r="AK116" s="345"/>
      <c r="AL116" s="345"/>
      <c r="AM116" s="346"/>
      <c r="AN116" s="345"/>
      <c r="AO116" s="347"/>
      <c r="AP116" s="345"/>
      <c r="AQ116" s="345"/>
      <c r="AR116" s="346"/>
      <c r="AS116" s="345"/>
      <c r="AT116" s="347"/>
      <c r="AU116" s="345"/>
      <c r="AV116" s="345"/>
      <c r="AW116" s="346"/>
      <c r="AX116" s="345"/>
      <c r="AY116" s="348"/>
      <c r="AZ116" s="345"/>
      <c r="BA116" s="345"/>
      <c r="BB116" s="346"/>
      <c r="BC116" s="345"/>
      <c r="BD116" s="347"/>
      <c r="BE116" s="345"/>
      <c r="BF116" s="345"/>
      <c r="BG116" s="346"/>
      <c r="BH116" s="345"/>
      <c r="BI116" s="320"/>
      <c r="BJ116" s="230"/>
    </row>
  </sheetData>
  <mergeCells count="16">
    <mergeCell ref="P14:T14"/>
    <mergeCell ref="U14:Y14"/>
    <mergeCell ref="Z14:AD14"/>
    <mergeCell ref="AE14:AI14"/>
    <mergeCell ref="AJ14:AN14"/>
    <mergeCell ref="AO14:AS14"/>
    <mergeCell ref="AT14:AX14"/>
    <mergeCell ref="AY14:BC14"/>
    <mergeCell ref="A1:BH1"/>
    <mergeCell ref="BJ1:BJ115"/>
    <mergeCell ref="A2:K12"/>
    <mergeCell ref="P8:S10"/>
    <mergeCell ref="A14:E14"/>
    <mergeCell ref="F14:J14"/>
    <mergeCell ref="K14:O14"/>
    <mergeCell ref="BD14:BH14"/>
  </mergeCells>
  <conditionalFormatting sqref="A1:BJ116">
    <cfRule type="cellIs" dxfId="0" priority="1" operator="equal">
      <formula>0</formula>
    </cfRule>
  </conditionalFormatting>
  <conditionalFormatting sqref="A1:BJ116">
    <cfRule type="cellIs" dxfId="0" priority="2" operator="equal">
      <formula>0</formula>
    </cfRule>
  </conditionalFormatting>
  <conditionalFormatting sqref="A19">
    <cfRule type="expression" dxfId="1" priority="3">
      <formula>"if(B20=0"</formula>
    </cfRule>
  </conditionalFormatting>
  <dataValidations>
    <dataValidation type="decimal" operator="greaterThanOrEqual" allowBlank="1" showDropDown="1" showInputMessage="1" showErrorMessage="1" prompt="Enter a number greater than or equal to 0" sqref="A1 BI1:BJ1 BE16:BI115 G16:J116 L16:O116 Q16:T116 V16:Y116 AA16:AD116 AF16:AI116 AK16:AN116 AP16:AS116 AU16:AX116 AZ16:BC116 BE116:BJ116">
      <formula1>0.0</formula1>
    </dataValidation>
  </dataValidation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21.43"/>
    <col customWidth="1" min="2" max="3" width="9.29"/>
    <col customWidth="1" min="4" max="4" width="8.71"/>
    <col customWidth="1" min="5" max="5" width="21.43"/>
    <col customWidth="1" min="6" max="7" width="9.29"/>
    <col customWidth="1" min="8" max="8" width="8.71"/>
    <col customWidth="1" min="9" max="9" width="21.43"/>
    <col customWidth="1" min="10" max="11" width="8.29"/>
    <col customWidth="1" min="12" max="12" width="8.71"/>
    <col customWidth="1" min="13" max="13" width="21.43"/>
    <col customWidth="1" min="14" max="15" width="8.29"/>
    <col customWidth="1" min="16" max="16" width="8.71"/>
    <col customWidth="1" min="17" max="17" width="21.43"/>
    <col customWidth="1" min="18" max="19" width="8.29"/>
    <col customWidth="1" min="20" max="20" width="8.71"/>
    <col customWidth="1" min="21" max="21" width="21.43"/>
    <col customWidth="1" min="22" max="23" width="8.29"/>
    <col customWidth="1" min="24" max="24" width="8.71"/>
    <col customWidth="1" min="25" max="25" width="21.43"/>
    <col customWidth="1" min="26" max="27" width="8.29"/>
    <col customWidth="1" min="28" max="28" width="8.71"/>
    <col customWidth="1" hidden="1" min="29" max="29" width="21.43"/>
    <col customWidth="1" hidden="1" min="30" max="31" width="8.29"/>
    <col customWidth="1" hidden="1" min="32" max="32" width="8.71"/>
    <col customWidth="1" hidden="1" min="33" max="33" width="21.43"/>
    <col customWidth="1" hidden="1" min="34" max="35" width="8.29"/>
    <col customWidth="1" hidden="1" min="36" max="36" width="8.71"/>
    <col customWidth="1" hidden="1" min="37" max="37" width="21.43"/>
    <col customWidth="1" hidden="1" min="38" max="39" width="8.29"/>
    <col customWidth="1" hidden="1" min="40" max="40" width="8.71"/>
    <col customWidth="1" hidden="1" min="41" max="41" width="21.43"/>
    <col customWidth="1" hidden="1" min="42" max="43" width="8.29"/>
    <col customWidth="1" hidden="1" min="44" max="44" width="8.71"/>
    <col customWidth="1" hidden="1" min="45" max="45" width="21.43"/>
    <col customWidth="1" hidden="1" min="46" max="47" width="8.29"/>
    <col customWidth="1" hidden="1" min="48" max="50" width="8.71"/>
  </cols>
  <sheetData>
    <row r="1" ht="30.0" customHeight="1">
      <c r="A1" s="229" t="s">
        <v>233</v>
      </c>
      <c r="AX1" s="229"/>
    </row>
    <row r="2" ht="31.5" customHeight="1">
      <c r="A2" s="350" t="s">
        <v>234</v>
      </c>
      <c r="L2" s="350"/>
      <c r="M2" s="350"/>
      <c r="N2" s="350"/>
      <c r="O2" s="350"/>
      <c r="P2" s="350"/>
      <c r="Q2" s="351"/>
      <c r="R2" s="352"/>
      <c r="S2" s="352"/>
      <c r="T2" s="352"/>
      <c r="U2" s="352"/>
      <c r="V2" s="352"/>
      <c r="W2" s="352"/>
      <c r="X2" s="352"/>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row>
    <row r="3" ht="31.5" customHeight="1">
      <c r="L3" s="350"/>
      <c r="M3" s="350"/>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row>
    <row r="4" ht="31.5" customHeight="1">
      <c r="L4" s="350"/>
      <c r="M4" s="353" t="s">
        <v>235</v>
      </c>
      <c r="Q4" s="353"/>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row>
    <row r="5" ht="31.5" customHeight="1">
      <c r="L5" s="350"/>
      <c r="V5" s="352"/>
      <c r="W5" s="352"/>
      <c r="X5" s="352"/>
      <c r="Y5" s="352"/>
      <c r="Z5" s="352"/>
      <c r="AA5" s="352"/>
      <c r="AB5" s="352"/>
      <c r="AC5" s="352"/>
      <c r="AD5" s="352"/>
      <c r="AE5" s="352"/>
      <c r="AF5" s="352"/>
      <c r="AG5" s="352"/>
      <c r="AH5" s="352"/>
      <c r="AI5" s="352"/>
      <c r="AJ5" s="352"/>
      <c r="AK5" s="352"/>
      <c r="AL5" s="352"/>
      <c r="AM5" s="352"/>
      <c r="AN5" s="352"/>
      <c r="AO5" s="352"/>
      <c r="AP5" s="352"/>
      <c r="AQ5" s="352"/>
      <c r="AR5" s="352"/>
      <c r="AS5" s="352"/>
      <c r="AT5" s="352"/>
      <c r="AU5" s="352"/>
      <c r="AV5" s="352"/>
      <c r="AW5" s="352"/>
    </row>
    <row r="6" ht="31.5" customHeight="1">
      <c r="L6" s="350"/>
      <c r="M6" s="350"/>
      <c r="N6" s="350"/>
      <c r="O6" s="350"/>
      <c r="P6" s="350"/>
      <c r="Q6" s="353"/>
      <c r="R6" s="353"/>
      <c r="S6" s="353"/>
      <c r="T6" s="353"/>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row>
    <row r="7" ht="31.5" customHeight="1">
      <c r="L7" s="350"/>
      <c r="M7" s="350"/>
      <c r="N7" s="350"/>
      <c r="O7" s="350"/>
      <c r="P7" s="350"/>
      <c r="Q7" s="351"/>
      <c r="R7" s="352"/>
      <c r="S7" s="352"/>
      <c r="T7" s="352"/>
      <c r="U7" s="352"/>
      <c r="V7" s="352"/>
      <c r="W7" s="352"/>
      <c r="X7" s="352"/>
      <c r="Y7" s="352"/>
      <c r="Z7" s="352"/>
      <c r="AA7" s="352"/>
      <c r="AB7" s="352"/>
      <c r="AC7" s="352"/>
      <c r="AD7" s="352"/>
      <c r="AE7" s="352"/>
      <c r="AF7" s="352"/>
      <c r="AG7" s="352"/>
      <c r="AH7" s="352"/>
      <c r="AI7" s="352"/>
      <c r="AJ7" s="352"/>
      <c r="AK7" s="352"/>
      <c r="AL7" s="352"/>
      <c r="AM7" s="352"/>
      <c r="AN7" s="352"/>
      <c r="AO7" s="352"/>
      <c r="AP7" s="352"/>
      <c r="AQ7" s="352"/>
      <c r="AR7" s="352"/>
      <c r="AS7" s="352"/>
      <c r="AT7" s="352"/>
      <c r="AU7" s="352"/>
      <c r="AV7" s="352"/>
      <c r="AW7" s="352"/>
    </row>
    <row r="8" ht="19.5" customHeight="1">
      <c r="A8" s="354" t="s">
        <v>236</v>
      </c>
      <c r="B8" s="275"/>
      <c r="C8" s="275"/>
      <c r="D8" s="282"/>
      <c r="E8" s="354" t="s">
        <v>237</v>
      </c>
      <c r="F8" s="275"/>
      <c r="G8" s="275"/>
      <c r="H8" s="282"/>
      <c r="I8" s="354" t="s">
        <v>238</v>
      </c>
      <c r="J8" s="275"/>
      <c r="K8" s="275"/>
      <c r="L8" s="282"/>
      <c r="M8" s="354" t="s">
        <v>239</v>
      </c>
      <c r="N8" s="275"/>
      <c r="O8" s="275"/>
      <c r="P8" s="282"/>
      <c r="Q8" s="354" t="s">
        <v>240</v>
      </c>
      <c r="R8" s="275"/>
      <c r="S8" s="275"/>
      <c r="T8" s="282"/>
      <c r="U8" s="354" t="s">
        <v>241</v>
      </c>
      <c r="V8" s="275"/>
      <c r="W8" s="275"/>
      <c r="X8" s="282"/>
      <c r="Y8" s="354" t="s">
        <v>242</v>
      </c>
      <c r="Z8" s="275"/>
      <c r="AA8" s="275"/>
      <c r="AB8" s="282"/>
      <c r="AC8" s="355" t="s">
        <v>243</v>
      </c>
      <c r="AD8" s="275"/>
      <c r="AE8" s="275"/>
      <c r="AF8" s="282"/>
      <c r="AG8" s="355" t="s">
        <v>243</v>
      </c>
      <c r="AH8" s="275"/>
      <c r="AI8" s="275"/>
      <c r="AJ8" s="282"/>
      <c r="AK8" s="355" t="s">
        <v>243</v>
      </c>
      <c r="AL8" s="275"/>
      <c r="AM8" s="275"/>
      <c r="AN8" s="282"/>
      <c r="AO8" s="355" t="s">
        <v>243</v>
      </c>
      <c r="AP8" s="275"/>
      <c r="AQ8" s="275"/>
      <c r="AR8" s="282"/>
      <c r="AS8" s="355" t="s">
        <v>243</v>
      </c>
      <c r="AT8" s="275"/>
      <c r="AU8" s="275"/>
      <c r="AV8" s="282"/>
      <c r="AW8" s="356"/>
    </row>
    <row r="9" ht="28.5" customHeight="1">
      <c r="A9" s="357" t="s">
        <v>244</v>
      </c>
      <c r="B9" s="358" t="s">
        <v>245</v>
      </c>
      <c r="C9" s="359" t="s">
        <v>208</v>
      </c>
      <c r="D9" s="359" t="s">
        <v>246</v>
      </c>
      <c r="E9" s="357" t="s">
        <v>244</v>
      </c>
      <c r="F9" s="358" t="s">
        <v>245</v>
      </c>
      <c r="G9" s="359" t="s">
        <v>208</v>
      </c>
      <c r="H9" s="359" t="s">
        <v>246</v>
      </c>
      <c r="I9" s="357" t="s">
        <v>244</v>
      </c>
      <c r="J9" s="358" t="s">
        <v>245</v>
      </c>
      <c r="K9" s="359" t="s">
        <v>208</v>
      </c>
      <c r="L9" s="359" t="s">
        <v>246</v>
      </c>
      <c r="M9" s="357" t="s">
        <v>244</v>
      </c>
      <c r="N9" s="358" t="s">
        <v>245</v>
      </c>
      <c r="O9" s="359" t="s">
        <v>208</v>
      </c>
      <c r="P9" s="359" t="s">
        <v>246</v>
      </c>
      <c r="Q9" s="357" t="s">
        <v>244</v>
      </c>
      <c r="R9" s="358" t="s">
        <v>245</v>
      </c>
      <c r="S9" s="359" t="s">
        <v>208</v>
      </c>
      <c r="T9" s="359" t="s">
        <v>246</v>
      </c>
      <c r="U9" s="357" t="s">
        <v>244</v>
      </c>
      <c r="V9" s="358" t="s">
        <v>245</v>
      </c>
      <c r="W9" s="359" t="s">
        <v>208</v>
      </c>
      <c r="X9" s="359" t="s">
        <v>246</v>
      </c>
      <c r="Y9" s="357" t="s">
        <v>244</v>
      </c>
      <c r="Z9" s="358" t="s">
        <v>245</v>
      </c>
      <c r="AA9" s="359" t="s">
        <v>208</v>
      </c>
      <c r="AB9" s="359" t="s">
        <v>246</v>
      </c>
      <c r="AC9" s="357" t="s">
        <v>244</v>
      </c>
      <c r="AD9" s="358" t="s">
        <v>245</v>
      </c>
      <c r="AE9" s="359" t="s">
        <v>208</v>
      </c>
      <c r="AF9" s="359" t="s">
        <v>246</v>
      </c>
      <c r="AG9" s="357" t="s">
        <v>244</v>
      </c>
      <c r="AH9" s="358" t="s">
        <v>245</v>
      </c>
      <c r="AI9" s="359" t="s">
        <v>208</v>
      </c>
      <c r="AJ9" s="359" t="s">
        <v>246</v>
      </c>
      <c r="AK9" s="357" t="s">
        <v>244</v>
      </c>
      <c r="AL9" s="358" t="s">
        <v>245</v>
      </c>
      <c r="AM9" s="359" t="s">
        <v>208</v>
      </c>
      <c r="AN9" s="359" t="s">
        <v>246</v>
      </c>
      <c r="AO9" s="357" t="s">
        <v>244</v>
      </c>
      <c r="AP9" s="358" t="s">
        <v>245</v>
      </c>
      <c r="AQ9" s="359" t="s">
        <v>208</v>
      </c>
      <c r="AR9" s="359" t="s">
        <v>246</v>
      </c>
      <c r="AS9" s="357" t="s">
        <v>244</v>
      </c>
      <c r="AT9" s="358" t="s">
        <v>245</v>
      </c>
      <c r="AU9" s="359" t="s">
        <v>208</v>
      </c>
      <c r="AV9" s="359" t="s">
        <v>246</v>
      </c>
      <c r="AW9" s="360"/>
    </row>
    <row r="10" ht="18.0" customHeight="1">
      <c r="A10" s="361" t="s">
        <v>247</v>
      </c>
      <c r="B10" s="362">
        <v>6.0</v>
      </c>
      <c r="C10" s="362">
        <v>0.0</v>
      </c>
      <c r="D10" s="363">
        <v>10.0</v>
      </c>
      <c r="E10" s="361" t="s">
        <v>248</v>
      </c>
      <c r="F10" s="362">
        <v>6.0</v>
      </c>
      <c r="G10" s="362">
        <v>0.0</v>
      </c>
      <c r="H10" s="363">
        <v>9.0</v>
      </c>
      <c r="I10" s="364" t="s">
        <v>249</v>
      </c>
      <c r="J10" s="362">
        <v>6.0</v>
      </c>
      <c r="K10" s="362">
        <v>0.0</v>
      </c>
      <c r="L10" s="365">
        <v>10.0</v>
      </c>
      <c r="M10" s="361" t="s">
        <v>250</v>
      </c>
      <c r="N10" s="362">
        <v>6.0</v>
      </c>
      <c r="O10" s="362">
        <v>0.0</v>
      </c>
      <c r="P10" s="363">
        <v>10.0</v>
      </c>
      <c r="Q10" s="366" t="s">
        <v>251</v>
      </c>
      <c r="R10" s="362">
        <v>6.0</v>
      </c>
      <c r="S10" s="362">
        <v>0.0</v>
      </c>
      <c r="T10" s="365">
        <v>10.0</v>
      </c>
      <c r="U10" s="367" t="s">
        <v>252</v>
      </c>
      <c r="V10" s="362">
        <v>6.0</v>
      </c>
      <c r="W10" s="362">
        <v>0.0</v>
      </c>
      <c r="X10" s="363">
        <v>10.0</v>
      </c>
      <c r="Y10" s="366" t="s">
        <v>253</v>
      </c>
      <c r="Z10" s="362">
        <v>6.0</v>
      </c>
      <c r="AA10" s="362">
        <v>0.0</v>
      </c>
      <c r="AB10" s="365">
        <v>10.0</v>
      </c>
      <c r="AC10" s="361"/>
      <c r="AD10" s="362">
        <v>0.0</v>
      </c>
      <c r="AE10" s="362">
        <v>0.0</v>
      </c>
      <c r="AF10" s="363">
        <v>0.0</v>
      </c>
      <c r="AG10" s="364"/>
      <c r="AH10" s="362">
        <v>0.0</v>
      </c>
      <c r="AI10" s="362">
        <v>0.0</v>
      </c>
      <c r="AJ10" s="365">
        <v>0.0</v>
      </c>
      <c r="AK10" s="367"/>
      <c r="AL10" s="362">
        <v>0.0</v>
      </c>
      <c r="AM10" s="362">
        <v>0.0</v>
      </c>
      <c r="AN10" s="363">
        <v>0.0</v>
      </c>
      <c r="AO10" s="366"/>
      <c r="AP10" s="362">
        <v>0.0</v>
      </c>
      <c r="AQ10" s="362">
        <v>0.0</v>
      </c>
      <c r="AR10" s="365">
        <v>0.0</v>
      </c>
      <c r="AS10" s="367"/>
      <c r="AT10" s="362">
        <v>0.0</v>
      </c>
      <c r="AU10" s="362">
        <v>0.0</v>
      </c>
      <c r="AV10" s="363">
        <v>0.0</v>
      </c>
      <c r="AW10" s="259">
        <v>1.0</v>
      </c>
    </row>
    <row r="11" ht="18.0" customHeight="1">
      <c r="A11" s="260" t="s">
        <v>254</v>
      </c>
      <c r="B11" s="368">
        <v>7.0</v>
      </c>
      <c r="C11" s="368">
        <v>0.0</v>
      </c>
      <c r="D11" s="369">
        <v>0.0</v>
      </c>
      <c r="E11" s="260" t="s">
        <v>255</v>
      </c>
      <c r="F11" s="368">
        <v>7.0</v>
      </c>
      <c r="G11" s="368">
        <v>0.0</v>
      </c>
      <c r="H11" s="369">
        <v>9.0</v>
      </c>
      <c r="I11" s="370" t="s">
        <v>256</v>
      </c>
      <c r="J11" s="368">
        <v>7.0</v>
      </c>
      <c r="K11" s="368">
        <v>0.0</v>
      </c>
      <c r="L11" s="371">
        <v>11.0</v>
      </c>
      <c r="M11" s="260" t="s">
        <v>257</v>
      </c>
      <c r="N11" s="368">
        <v>7.0</v>
      </c>
      <c r="O11" s="368">
        <v>0.0</v>
      </c>
      <c r="P11" s="369">
        <v>11.0</v>
      </c>
      <c r="Q11" s="372" t="s">
        <v>258</v>
      </c>
      <c r="R11" s="368">
        <v>7.0</v>
      </c>
      <c r="S11" s="368">
        <v>0.0</v>
      </c>
      <c r="T11" s="371">
        <v>11.0</v>
      </c>
      <c r="U11" s="373" t="s">
        <v>259</v>
      </c>
      <c r="V11" s="368">
        <v>7.0</v>
      </c>
      <c r="W11" s="368">
        <v>0.0</v>
      </c>
      <c r="X11" s="369">
        <v>11.0</v>
      </c>
      <c r="Y11" s="372" t="s">
        <v>260</v>
      </c>
      <c r="Z11" s="368">
        <v>7.0</v>
      </c>
      <c r="AA11" s="368">
        <v>0.0</v>
      </c>
      <c r="AB11" s="371">
        <v>11.0</v>
      </c>
      <c r="AC11" s="260"/>
      <c r="AD11" s="368">
        <v>0.0</v>
      </c>
      <c r="AE11" s="368">
        <v>0.0</v>
      </c>
      <c r="AF11" s="369">
        <v>0.0</v>
      </c>
      <c r="AG11" s="370"/>
      <c r="AH11" s="368">
        <v>0.0</v>
      </c>
      <c r="AI11" s="368">
        <v>0.0</v>
      </c>
      <c r="AJ11" s="371">
        <v>0.0</v>
      </c>
      <c r="AK11" s="373"/>
      <c r="AL11" s="368">
        <v>0.0</v>
      </c>
      <c r="AM11" s="368">
        <v>0.0</v>
      </c>
      <c r="AN11" s="369">
        <v>0.0</v>
      </c>
      <c r="AO11" s="372"/>
      <c r="AP11" s="368">
        <v>0.0</v>
      </c>
      <c r="AQ11" s="368">
        <v>0.0</v>
      </c>
      <c r="AR11" s="371">
        <v>0.0</v>
      </c>
      <c r="AS11" s="373"/>
      <c r="AT11" s="368">
        <v>0.0</v>
      </c>
      <c r="AU11" s="368">
        <v>0.0</v>
      </c>
      <c r="AV11" s="369">
        <v>0.0</v>
      </c>
      <c r="AW11" s="259">
        <v>2.0</v>
      </c>
    </row>
    <row r="12" ht="18.0" customHeight="1">
      <c r="A12" s="260" t="s">
        <v>261</v>
      </c>
      <c r="B12" s="368">
        <v>8.0</v>
      </c>
      <c r="C12" s="368">
        <v>0.0</v>
      </c>
      <c r="D12" s="369">
        <v>0.0</v>
      </c>
      <c r="E12" s="260" t="s">
        <v>262</v>
      </c>
      <c r="F12" s="368">
        <v>8.0</v>
      </c>
      <c r="G12" s="368">
        <v>0.0</v>
      </c>
      <c r="H12" s="369">
        <v>9.0</v>
      </c>
      <c r="I12" s="370" t="s">
        <v>263</v>
      </c>
      <c r="J12" s="368">
        <v>8.0</v>
      </c>
      <c r="K12" s="368">
        <v>0.0</v>
      </c>
      <c r="L12" s="371">
        <v>12.0</v>
      </c>
      <c r="M12" s="260" t="s">
        <v>264</v>
      </c>
      <c r="N12" s="368">
        <v>8.0</v>
      </c>
      <c r="O12" s="368">
        <v>0.0</v>
      </c>
      <c r="P12" s="369">
        <v>12.0</v>
      </c>
      <c r="Q12" s="372" t="s">
        <v>265</v>
      </c>
      <c r="R12" s="368">
        <v>8.0</v>
      </c>
      <c r="S12" s="368">
        <v>0.0</v>
      </c>
      <c r="T12" s="371">
        <v>12.0</v>
      </c>
      <c r="U12" s="373" t="s">
        <v>266</v>
      </c>
      <c r="V12" s="368">
        <v>8.0</v>
      </c>
      <c r="W12" s="368">
        <v>0.0</v>
      </c>
      <c r="X12" s="369">
        <v>12.0</v>
      </c>
      <c r="Y12" s="372" t="s">
        <v>267</v>
      </c>
      <c r="Z12" s="368">
        <v>8.0</v>
      </c>
      <c r="AA12" s="368">
        <v>0.0</v>
      </c>
      <c r="AB12" s="371">
        <v>12.0</v>
      </c>
      <c r="AC12" s="260"/>
      <c r="AD12" s="368">
        <v>0.0</v>
      </c>
      <c r="AE12" s="368">
        <v>0.0</v>
      </c>
      <c r="AF12" s="369">
        <v>0.0</v>
      </c>
      <c r="AG12" s="370"/>
      <c r="AH12" s="368">
        <v>0.0</v>
      </c>
      <c r="AI12" s="368">
        <v>0.0</v>
      </c>
      <c r="AJ12" s="371">
        <v>0.0</v>
      </c>
      <c r="AK12" s="373"/>
      <c r="AL12" s="368">
        <v>0.0</v>
      </c>
      <c r="AM12" s="368">
        <v>0.0</v>
      </c>
      <c r="AN12" s="369">
        <v>0.0</v>
      </c>
      <c r="AO12" s="372"/>
      <c r="AP12" s="368">
        <v>0.0</v>
      </c>
      <c r="AQ12" s="368">
        <v>0.0</v>
      </c>
      <c r="AR12" s="371">
        <v>0.0</v>
      </c>
      <c r="AS12" s="373"/>
      <c r="AT12" s="368">
        <v>0.0</v>
      </c>
      <c r="AU12" s="368">
        <v>0.0</v>
      </c>
      <c r="AV12" s="369">
        <v>0.0</v>
      </c>
      <c r="AW12" s="259">
        <v>3.0</v>
      </c>
    </row>
    <row r="13" ht="18.0" customHeight="1">
      <c r="A13" s="260"/>
      <c r="B13" s="368">
        <v>0.0</v>
      </c>
      <c r="C13" s="368">
        <v>0.0</v>
      </c>
      <c r="D13" s="369">
        <v>0.0</v>
      </c>
      <c r="E13" s="260"/>
      <c r="F13" s="368">
        <v>0.0</v>
      </c>
      <c r="G13" s="368">
        <v>0.0</v>
      </c>
      <c r="H13" s="369">
        <v>0.0</v>
      </c>
      <c r="I13" s="370"/>
      <c r="J13" s="368">
        <v>0.0</v>
      </c>
      <c r="K13" s="368">
        <v>0.0</v>
      </c>
      <c r="L13" s="371">
        <v>0.0</v>
      </c>
      <c r="M13" s="260"/>
      <c r="N13" s="368">
        <v>0.0</v>
      </c>
      <c r="O13" s="368">
        <v>0.0</v>
      </c>
      <c r="P13" s="369">
        <v>0.0</v>
      </c>
      <c r="Q13" s="370"/>
      <c r="R13" s="368">
        <v>0.0</v>
      </c>
      <c r="S13" s="368">
        <v>0.0</v>
      </c>
      <c r="T13" s="371">
        <v>0.0</v>
      </c>
      <c r="U13" s="260"/>
      <c r="V13" s="368">
        <v>0.0</v>
      </c>
      <c r="W13" s="368">
        <v>0.0</v>
      </c>
      <c r="X13" s="369">
        <v>0.0</v>
      </c>
      <c r="Y13" s="370"/>
      <c r="Z13" s="368">
        <v>0.0</v>
      </c>
      <c r="AA13" s="368">
        <v>0.0</v>
      </c>
      <c r="AB13" s="371">
        <v>0.0</v>
      </c>
      <c r="AC13" s="260"/>
      <c r="AD13" s="368">
        <v>0.0</v>
      </c>
      <c r="AE13" s="368">
        <v>0.0</v>
      </c>
      <c r="AF13" s="369">
        <v>0.0</v>
      </c>
      <c r="AG13" s="370"/>
      <c r="AH13" s="368">
        <v>0.0</v>
      </c>
      <c r="AI13" s="368">
        <v>0.0</v>
      </c>
      <c r="AJ13" s="371">
        <v>0.0</v>
      </c>
      <c r="AK13" s="373"/>
      <c r="AL13" s="368">
        <v>0.0</v>
      </c>
      <c r="AM13" s="368">
        <v>0.0</v>
      </c>
      <c r="AN13" s="369">
        <v>0.0</v>
      </c>
      <c r="AO13" s="372"/>
      <c r="AP13" s="368">
        <v>0.0</v>
      </c>
      <c r="AQ13" s="368">
        <v>0.0</v>
      </c>
      <c r="AR13" s="371">
        <v>0.0</v>
      </c>
      <c r="AS13" s="373"/>
      <c r="AT13" s="368">
        <v>0.0</v>
      </c>
      <c r="AU13" s="368">
        <v>0.0</v>
      </c>
      <c r="AV13" s="369">
        <v>0.0</v>
      </c>
      <c r="AW13" s="259">
        <v>4.0</v>
      </c>
    </row>
    <row r="14" ht="18.0" customHeight="1">
      <c r="A14" s="260"/>
      <c r="B14" s="368">
        <v>0.0</v>
      </c>
      <c r="C14" s="368">
        <v>0.0</v>
      </c>
      <c r="D14" s="369">
        <v>0.0</v>
      </c>
      <c r="E14" s="374"/>
      <c r="F14" s="368">
        <v>0.0</v>
      </c>
      <c r="G14" s="368">
        <v>0.0</v>
      </c>
      <c r="H14" s="369">
        <v>0.0</v>
      </c>
      <c r="I14" s="375"/>
      <c r="J14" s="368">
        <v>0.0</v>
      </c>
      <c r="K14" s="368">
        <v>0.0</v>
      </c>
      <c r="L14" s="371">
        <v>0.0</v>
      </c>
      <c r="M14" s="376"/>
      <c r="N14" s="368">
        <v>0.0</v>
      </c>
      <c r="O14" s="368">
        <v>0.0</v>
      </c>
      <c r="P14" s="369">
        <v>0.0</v>
      </c>
      <c r="Q14" s="372"/>
      <c r="R14" s="368">
        <v>0.0</v>
      </c>
      <c r="S14" s="368">
        <v>0.0</v>
      </c>
      <c r="T14" s="371">
        <v>0.0</v>
      </c>
      <c r="U14" s="373"/>
      <c r="V14" s="368">
        <v>0.0</v>
      </c>
      <c r="W14" s="368">
        <v>0.0</v>
      </c>
      <c r="X14" s="369">
        <v>0.0</v>
      </c>
      <c r="Y14" s="372"/>
      <c r="Z14" s="368">
        <v>0.0</v>
      </c>
      <c r="AA14" s="368">
        <v>0.0</v>
      </c>
      <c r="AB14" s="371">
        <v>0.0</v>
      </c>
      <c r="AC14" s="373"/>
      <c r="AD14" s="368">
        <v>0.0</v>
      </c>
      <c r="AE14" s="368">
        <v>0.0</v>
      </c>
      <c r="AF14" s="369">
        <v>0.0</v>
      </c>
      <c r="AG14" s="372"/>
      <c r="AH14" s="368">
        <v>0.0</v>
      </c>
      <c r="AI14" s="368">
        <v>0.0</v>
      </c>
      <c r="AJ14" s="371">
        <v>0.0</v>
      </c>
      <c r="AK14" s="373"/>
      <c r="AL14" s="368">
        <v>0.0</v>
      </c>
      <c r="AM14" s="368">
        <v>0.0</v>
      </c>
      <c r="AN14" s="369">
        <v>0.0</v>
      </c>
      <c r="AO14" s="372"/>
      <c r="AP14" s="368">
        <v>0.0</v>
      </c>
      <c r="AQ14" s="368">
        <v>0.0</v>
      </c>
      <c r="AR14" s="371">
        <v>0.0</v>
      </c>
      <c r="AS14" s="373"/>
      <c r="AT14" s="368">
        <v>0.0</v>
      </c>
      <c r="AU14" s="368">
        <v>0.0</v>
      </c>
      <c r="AV14" s="369">
        <v>0.0</v>
      </c>
      <c r="AW14" s="259">
        <v>5.0</v>
      </c>
    </row>
    <row r="15" ht="18.0" customHeight="1">
      <c r="A15" s="374"/>
      <c r="B15" s="368">
        <v>0.0</v>
      </c>
      <c r="C15" s="368">
        <v>0.0</v>
      </c>
      <c r="D15" s="369">
        <v>0.0</v>
      </c>
      <c r="E15" s="374"/>
      <c r="F15" s="368">
        <v>0.0</v>
      </c>
      <c r="G15" s="368">
        <v>0.0</v>
      </c>
      <c r="H15" s="369">
        <v>0.0</v>
      </c>
      <c r="I15" s="375"/>
      <c r="J15" s="368">
        <v>0.0</v>
      </c>
      <c r="K15" s="368">
        <v>0.0</v>
      </c>
      <c r="L15" s="371">
        <v>0.0</v>
      </c>
      <c r="M15" s="376"/>
      <c r="N15" s="368">
        <v>0.0</v>
      </c>
      <c r="O15" s="368">
        <v>0.0</v>
      </c>
      <c r="P15" s="369">
        <v>0.0</v>
      </c>
      <c r="Q15" s="372"/>
      <c r="R15" s="368">
        <v>0.0</v>
      </c>
      <c r="S15" s="368">
        <v>0.0</v>
      </c>
      <c r="T15" s="371">
        <v>0.0</v>
      </c>
      <c r="U15" s="373"/>
      <c r="V15" s="368">
        <v>0.0</v>
      </c>
      <c r="W15" s="368">
        <v>0.0</v>
      </c>
      <c r="X15" s="369">
        <v>0.0</v>
      </c>
      <c r="Y15" s="372"/>
      <c r="Z15" s="368">
        <v>0.0</v>
      </c>
      <c r="AA15" s="368">
        <v>0.0</v>
      </c>
      <c r="AB15" s="371">
        <v>0.0</v>
      </c>
      <c r="AC15" s="373"/>
      <c r="AD15" s="368">
        <v>0.0</v>
      </c>
      <c r="AE15" s="368">
        <v>0.0</v>
      </c>
      <c r="AF15" s="369">
        <v>0.0</v>
      </c>
      <c r="AG15" s="372"/>
      <c r="AH15" s="368">
        <v>0.0</v>
      </c>
      <c r="AI15" s="368">
        <v>0.0</v>
      </c>
      <c r="AJ15" s="371">
        <v>0.0</v>
      </c>
      <c r="AK15" s="373"/>
      <c r="AL15" s="368">
        <v>0.0</v>
      </c>
      <c r="AM15" s="368">
        <v>0.0</v>
      </c>
      <c r="AN15" s="369">
        <v>0.0</v>
      </c>
      <c r="AO15" s="372"/>
      <c r="AP15" s="368">
        <v>0.0</v>
      </c>
      <c r="AQ15" s="368">
        <v>0.0</v>
      </c>
      <c r="AR15" s="371">
        <v>0.0</v>
      </c>
      <c r="AS15" s="373"/>
      <c r="AT15" s="368">
        <v>0.0</v>
      </c>
      <c r="AU15" s="368">
        <v>0.0</v>
      </c>
      <c r="AV15" s="369">
        <v>0.0</v>
      </c>
      <c r="AW15" s="259">
        <v>6.0</v>
      </c>
    </row>
    <row r="16" ht="18.0" customHeight="1">
      <c r="A16" s="374"/>
      <c r="B16" s="368">
        <v>0.0</v>
      </c>
      <c r="C16" s="368">
        <v>0.0</v>
      </c>
      <c r="D16" s="369">
        <v>0.0</v>
      </c>
      <c r="E16" s="374"/>
      <c r="F16" s="368">
        <v>0.0</v>
      </c>
      <c r="G16" s="368">
        <v>0.0</v>
      </c>
      <c r="H16" s="369">
        <v>0.0</v>
      </c>
      <c r="I16" s="375"/>
      <c r="J16" s="368">
        <v>0.0</v>
      </c>
      <c r="K16" s="368">
        <v>0.0</v>
      </c>
      <c r="L16" s="371">
        <v>0.0</v>
      </c>
      <c r="M16" s="376"/>
      <c r="N16" s="368">
        <v>0.0</v>
      </c>
      <c r="O16" s="368">
        <v>0.0</v>
      </c>
      <c r="P16" s="369">
        <v>0.0</v>
      </c>
      <c r="Q16" s="372"/>
      <c r="R16" s="368">
        <v>0.0</v>
      </c>
      <c r="S16" s="368">
        <v>0.0</v>
      </c>
      <c r="T16" s="371">
        <v>0.0</v>
      </c>
      <c r="U16" s="373"/>
      <c r="V16" s="368">
        <v>0.0</v>
      </c>
      <c r="W16" s="368">
        <v>0.0</v>
      </c>
      <c r="X16" s="369">
        <v>0.0</v>
      </c>
      <c r="Y16" s="372"/>
      <c r="Z16" s="368">
        <v>0.0</v>
      </c>
      <c r="AA16" s="368">
        <v>0.0</v>
      </c>
      <c r="AB16" s="371">
        <v>0.0</v>
      </c>
      <c r="AC16" s="373"/>
      <c r="AD16" s="368">
        <v>0.0</v>
      </c>
      <c r="AE16" s="368">
        <v>0.0</v>
      </c>
      <c r="AF16" s="369">
        <v>0.0</v>
      </c>
      <c r="AG16" s="372"/>
      <c r="AH16" s="368">
        <v>0.0</v>
      </c>
      <c r="AI16" s="368">
        <v>0.0</v>
      </c>
      <c r="AJ16" s="371">
        <v>0.0</v>
      </c>
      <c r="AK16" s="373"/>
      <c r="AL16" s="368">
        <v>0.0</v>
      </c>
      <c r="AM16" s="368">
        <v>0.0</v>
      </c>
      <c r="AN16" s="369">
        <v>0.0</v>
      </c>
      <c r="AO16" s="372"/>
      <c r="AP16" s="368">
        <v>0.0</v>
      </c>
      <c r="AQ16" s="368">
        <v>0.0</v>
      </c>
      <c r="AR16" s="371">
        <v>0.0</v>
      </c>
      <c r="AS16" s="373"/>
      <c r="AT16" s="368">
        <v>0.0</v>
      </c>
      <c r="AU16" s="368">
        <v>0.0</v>
      </c>
      <c r="AV16" s="369">
        <v>0.0</v>
      </c>
      <c r="AW16" s="259">
        <v>7.0</v>
      </c>
    </row>
    <row r="17" ht="18.0" customHeight="1">
      <c r="A17" s="374"/>
      <c r="B17" s="368">
        <v>0.0</v>
      </c>
      <c r="C17" s="368">
        <v>0.0</v>
      </c>
      <c r="D17" s="369">
        <v>0.0</v>
      </c>
      <c r="E17" s="374"/>
      <c r="F17" s="368">
        <v>0.0</v>
      </c>
      <c r="G17" s="368">
        <v>0.0</v>
      </c>
      <c r="H17" s="369">
        <v>0.0</v>
      </c>
      <c r="I17" s="375"/>
      <c r="J17" s="368">
        <v>0.0</v>
      </c>
      <c r="K17" s="368">
        <v>0.0</v>
      </c>
      <c r="L17" s="371">
        <v>0.0</v>
      </c>
      <c r="M17" s="376"/>
      <c r="N17" s="368">
        <v>0.0</v>
      </c>
      <c r="O17" s="368">
        <v>0.0</v>
      </c>
      <c r="P17" s="369">
        <v>0.0</v>
      </c>
      <c r="Q17" s="377"/>
      <c r="R17" s="368">
        <v>0.0</v>
      </c>
      <c r="S17" s="368">
        <v>0.0</v>
      </c>
      <c r="T17" s="371">
        <v>0.0</v>
      </c>
      <c r="U17" s="373"/>
      <c r="V17" s="368">
        <v>0.0</v>
      </c>
      <c r="W17" s="368">
        <v>0.0</v>
      </c>
      <c r="X17" s="369">
        <v>0.0</v>
      </c>
      <c r="Y17" s="372"/>
      <c r="Z17" s="368">
        <v>0.0</v>
      </c>
      <c r="AA17" s="368">
        <v>0.0</v>
      </c>
      <c r="AB17" s="371">
        <v>0.0</v>
      </c>
      <c r="AC17" s="373"/>
      <c r="AD17" s="368">
        <v>0.0</v>
      </c>
      <c r="AE17" s="368">
        <v>0.0</v>
      </c>
      <c r="AF17" s="369">
        <v>0.0</v>
      </c>
      <c r="AG17" s="372"/>
      <c r="AH17" s="368">
        <v>0.0</v>
      </c>
      <c r="AI17" s="368">
        <v>0.0</v>
      </c>
      <c r="AJ17" s="371">
        <v>0.0</v>
      </c>
      <c r="AK17" s="373"/>
      <c r="AL17" s="368">
        <v>0.0</v>
      </c>
      <c r="AM17" s="368">
        <v>0.0</v>
      </c>
      <c r="AN17" s="369">
        <v>0.0</v>
      </c>
      <c r="AO17" s="372"/>
      <c r="AP17" s="368">
        <v>0.0</v>
      </c>
      <c r="AQ17" s="368">
        <v>0.0</v>
      </c>
      <c r="AR17" s="371">
        <v>0.0</v>
      </c>
      <c r="AS17" s="373"/>
      <c r="AT17" s="368">
        <v>0.0</v>
      </c>
      <c r="AU17" s="368">
        <v>0.0</v>
      </c>
      <c r="AV17" s="369">
        <v>0.0</v>
      </c>
      <c r="AW17" s="259">
        <v>8.0</v>
      </c>
    </row>
    <row r="18" ht="18.0" customHeight="1">
      <c r="A18" s="374"/>
      <c r="B18" s="368">
        <v>0.0</v>
      </c>
      <c r="C18" s="368">
        <v>0.0</v>
      </c>
      <c r="D18" s="369">
        <v>0.0</v>
      </c>
      <c r="E18" s="374"/>
      <c r="F18" s="368">
        <v>0.0</v>
      </c>
      <c r="G18" s="368">
        <v>0.0</v>
      </c>
      <c r="H18" s="369">
        <v>0.0</v>
      </c>
      <c r="I18" s="375"/>
      <c r="J18" s="368">
        <v>0.0</v>
      </c>
      <c r="K18" s="368">
        <v>0.0</v>
      </c>
      <c r="L18" s="371">
        <v>0.0</v>
      </c>
      <c r="M18" s="376"/>
      <c r="N18" s="368">
        <v>0.0</v>
      </c>
      <c r="O18" s="368">
        <v>0.0</v>
      </c>
      <c r="P18" s="369">
        <v>0.0</v>
      </c>
      <c r="Q18" s="377"/>
      <c r="R18" s="368">
        <v>0.0</v>
      </c>
      <c r="S18" s="368">
        <v>0.0</v>
      </c>
      <c r="T18" s="371">
        <v>0.0</v>
      </c>
      <c r="U18" s="378"/>
      <c r="V18" s="368">
        <v>0.0</v>
      </c>
      <c r="W18" s="368">
        <v>0.0</v>
      </c>
      <c r="X18" s="369">
        <v>0.0</v>
      </c>
      <c r="Y18" s="372"/>
      <c r="Z18" s="368">
        <v>0.0</v>
      </c>
      <c r="AA18" s="368">
        <v>0.0</v>
      </c>
      <c r="AB18" s="371">
        <v>0.0</v>
      </c>
      <c r="AC18" s="373"/>
      <c r="AD18" s="368">
        <v>0.0</v>
      </c>
      <c r="AE18" s="368">
        <v>0.0</v>
      </c>
      <c r="AF18" s="369">
        <v>0.0</v>
      </c>
      <c r="AG18" s="372"/>
      <c r="AH18" s="368">
        <v>0.0</v>
      </c>
      <c r="AI18" s="368">
        <v>0.0</v>
      </c>
      <c r="AJ18" s="371">
        <v>0.0</v>
      </c>
      <c r="AK18" s="373"/>
      <c r="AL18" s="368">
        <v>0.0</v>
      </c>
      <c r="AM18" s="368">
        <v>0.0</v>
      </c>
      <c r="AN18" s="369">
        <v>0.0</v>
      </c>
      <c r="AO18" s="372"/>
      <c r="AP18" s="368">
        <v>0.0</v>
      </c>
      <c r="AQ18" s="368">
        <v>0.0</v>
      </c>
      <c r="AR18" s="371">
        <v>0.0</v>
      </c>
      <c r="AS18" s="373"/>
      <c r="AT18" s="368">
        <v>0.0</v>
      </c>
      <c r="AU18" s="368">
        <v>0.0</v>
      </c>
      <c r="AV18" s="369">
        <v>0.0</v>
      </c>
      <c r="AW18" s="259">
        <v>9.0</v>
      </c>
    </row>
    <row r="19" ht="18.0" customHeight="1">
      <c r="A19" s="374"/>
      <c r="B19" s="368">
        <v>0.0</v>
      </c>
      <c r="C19" s="368">
        <v>0.0</v>
      </c>
      <c r="D19" s="369">
        <v>0.0</v>
      </c>
      <c r="E19" s="374"/>
      <c r="F19" s="368">
        <v>0.0</v>
      </c>
      <c r="G19" s="368">
        <v>0.0</v>
      </c>
      <c r="H19" s="369">
        <v>0.0</v>
      </c>
      <c r="I19" s="379"/>
      <c r="J19" s="368">
        <v>0.0</v>
      </c>
      <c r="K19" s="368">
        <v>0.0</v>
      </c>
      <c r="L19" s="371">
        <v>0.0</v>
      </c>
      <c r="M19" s="376"/>
      <c r="N19" s="368">
        <v>0.0</v>
      </c>
      <c r="O19" s="368">
        <v>0.0</v>
      </c>
      <c r="P19" s="369">
        <v>0.0</v>
      </c>
      <c r="Q19" s="377"/>
      <c r="R19" s="368">
        <v>0.0</v>
      </c>
      <c r="S19" s="368">
        <v>0.0</v>
      </c>
      <c r="T19" s="371">
        <v>0.0</v>
      </c>
      <c r="U19" s="378"/>
      <c r="V19" s="368">
        <v>0.0</v>
      </c>
      <c r="W19" s="368">
        <v>0.0</v>
      </c>
      <c r="X19" s="369">
        <v>0.0</v>
      </c>
      <c r="Y19" s="372"/>
      <c r="Z19" s="368">
        <v>0.0</v>
      </c>
      <c r="AA19" s="368">
        <v>0.0</v>
      </c>
      <c r="AB19" s="371">
        <v>0.0</v>
      </c>
      <c r="AC19" s="373"/>
      <c r="AD19" s="368">
        <v>0.0</v>
      </c>
      <c r="AE19" s="368">
        <v>0.0</v>
      </c>
      <c r="AF19" s="369">
        <v>0.0</v>
      </c>
      <c r="AG19" s="372"/>
      <c r="AH19" s="368">
        <v>0.0</v>
      </c>
      <c r="AI19" s="368">
        <v>0.0</v>
      </c>
      <c r="AJ19" s="371">
        <v>0.0</v>
      </c>
      <c r="AK19" s="373"/>
      <c r="AL19" s="368">
        <v>0.0</v>
      </c>
      <c r="AM19" s="368">
        <v>0.0</v>
      </c>
      <c r="AN19" s="369">
        <v>0.0</v>
      </c>
      <c r="AO19" s="372"/>
      <c r="AP19" s="368">
        <v>0.0</v>
      </c>
      <c r="AQ19" s="368">
        <v>0.0</v>
      </c>
      <c r="AR19" s="371">
        <v>0.0</v>
      </c>
      <c r="AS19" s="373"/>
      <c r="AT19" s="368">
        <v>0.0</v>
      </c>
      <c r="AU19" s="368">
        <v>0.0</v>
      </c>
      <c r="AV19" s="369">
        <v>0.0</v>
      </c>
      <c r="AW19" s="259">
        <v>10.0</v>
      </c>
    </row>
    <row r="20" ht="18.0" customHeight="1">
      <c r="A20" s="374"/>
      <c r="B20" s="368">
        <v>0.0</v>
      </c>
      <c r="C20" s="368">
        <v>0.0</v>
      </c>
      <c r="D20" s="369">
        <v>0.0</v>
      </c>
      <c r="E20" s="374"/>
      <c r="F20" s="368">
        <v>0.0</v>
      </c>
      <c r="G20" s="368">
        <v>0.0</v>
      </c>
      <c r="H20" s="369">
        <v>0.0</v>
      </c>
      <c r="I20" s="380"/>
      <c r="J20" s="368">
        <v>0.0</v>
      </c>
      <c r="K20" s="368">
        <v>0.0</v>
      </c>
      <c r="L20" s="371">
        <v>0.0</v>
      </c>
      <c r="M20" s="376"/>
      <c r="N20" s="368">
        <v>0.0</v>
      </c>
      <c r="O20" s="368">
        <v>0.0</v>
      </c>
      <c r="P20" s="369">
        <v>0.0</v>
      </c>
      <c r="Q20" s="377"/>
      <c r="R20" s="368">
        <v>0.0</v>
      </c>
      <c r="S20" s="368">
        <v>0.0</v>
      </c>
      <c r="T20" s="371">
        <v>0.0</v>
      </c>
      <c r="U20" s="378"/>
      <c r="V20" s="368">
        <v>0.0</v>
      </c>
      <c r="W20" s="368">
        <v>0.0</v>
      </c>
      <c r="X20" s="369">
        <v>0.0</v>
      </c>
      <c r="Y20" s="372"/>
      <c r="Z20" s="368">
        <v>0.0</v>
      </c>
      <c r="AA20" s="368">
        <v>0.0</v>
      </c>
      <c r="AB20" s="371">
        <v>0.0</v>
      </c>
      <c r="AC20" s="373"/>
      <c r="AD20" s="368">
        <v>0.0</v>
      </c>
      <c r="AE20" s="368">
        <v>0.0</v>
      </c>
      <c r="AF20" s="369">
        <v>0.0</v>
      </c>
      <c r="AG20" s="372"/>
      <c r="AH20" s="368">
        <v>0.0</v>
      </c>
      <c r="AI20" s="368">
        <v>0.0</v>
      </c>
      <c r="AJ20" s="371">
        <v>0.0</v>
      </c>
      <c r="AK20" s="373"/>
      <c r="AL20" s="368">
        <v>0.0</v>
      </c>
      <c r="AM20" s="368">
        <v>0.0</v>
      </c>
      <c r="AN20" s="369">
        <v>0.0</v>
      </c>
      <c r="AO20" s="372"/>
      <c r="AP20" s="368">
        <v>0.0</v>
      </c>
      <c r="AQ20" s="368">
        <v>0.0</v>
      </c>
      <c r="AR20" s="371">
        <v>0.0</v>
      </c>
      <c r="AS20" s="373"/>
      <c r="AT20" s="368">
        <v>0.0</v>
      </c>
      <c r="AU20" s="368">
        <v>0.0</v>
      </c>
      <c r="AV20" s="369">
        <v>0.0</v>
      </c>
      <c r="AW20" s="259">
        <v>11.0</v>
      </c>
    </row>
    <row r="21" ht="18.0" customHeight="1">
      <c r="A21" s="374"/>
      <c r="B21" s="368">
        <v>0.0</v>
      </c>
      <c r="C21" s="368">
        <v>0.0</v>
      </c>
      <c r="D21" s="369">
        <v>0.0</v>
      </c>
      <c r="E21" s="374"/>
      <c r="F21" s="368">
        <v>0.0</v>
      </c>
      <c r="G21" s="368">
        <v>0.0</v>
      </c>
      <c r="H21" s="369">
        <v>0.0</v>
      </c>
      <c r="I21" s="380"/>
      <c r="J21" s="368">
        <v>0.0</v>
      </c>
      <c r="K21" s="368">
        <v>0.0</v>
      </c>
      <c r="L21" s="371">
        <v>0.0</v>
      </c>
      <c r="M21" s="376"/>
      <c r="N21" s="368">
        <v>0.0</v>
      </c>
      <c r="O21" s="368">
        <v>0.0</v>
      </c>
      <c r="P21" s="369">
        <v>0.0</v>
      </c>
      <c r="Q21" s="377"/>
      <c r="R21" s="368">
        <v>0.0</v>
      </c>
      <c r="S21" s="368">
        <v>0.0</v>
      </c>
      <c r="T21" s="371">
        <v>0.0</v>
      </c>
      <c r="U21" s="378"/>
      <c r="V21" s="368">
        <v>0.0</v>
      </c>
      <c r="W21" s="368">
        <v>0.0</v>
      </c>
      <c r="X21" s="369">
        <v>0.0</v>
      </c>
      <c r="Y21" s="372"/>
      <c r="Z21" s="368">
        <v>0.0</v>
      </c>
      <c r="AA21" s="368">
        <v>0.0</v>
      </c>
      <c r="AB21" s="371">
        <v>0.0</v>
      </c>
      <c r="AC21" s="373"/>
      <c r="AD21" s="368">
        <v>0.0</v>
      </c>
      <c r="AE21" s="368">
        <v>0.0</v>
      </c>
      <c r="AF21" s="369">
        <v>0.0</v>
      </c>
      <c r="AG21" s="372"/>
      <c r="AH21" s="368">
        <v>0.0</v>
      </c>
      <c r="AI21" s="368">
        <v>0.0</v>
      </c>
      <c r="AJ21" s="371">
        <v>0.0</v>
      </c>
      <c r="AK21" s="373"/>
      <c r="AL21" s="368">
        <v>0.0</v>
      </c>
      <c r="AM21" s="368">
        <v>0.0</v>
      </c>
      <c r="AN21" s="369">
        <v>0.0</v>
      </c>
      <c r="AO21" s="372"/>
      <c r="AP21" s="368">
        <v>0.0</v>
      </c>
      <c r="AQ21" s="368">
        <v>0.0</v>
      </c>
      <c r="AR21" s="371">
        <v>0.0</v>
      </c>
      <c r="AS21" s="373"/>
      <c r="AT21" s="368">
        <v>0.0</v>
      </c>
      <c r="AU21" s="368">
        <v>0.0</v>
      </c>
      <c r="AV21" s="369">
        <v>0.0</v>
      </c>
      <c r="AW21" s="259">
        <v>12.0</v>
      </c>
    </row>
    <row r="22" ht="18.0" customHeight="1">
      <c r="A22" s="374"/>
      <c r="B22" s="368">
        <v>0.0</v>
      </c>
      <c r="C22" s="368">
        <v>0.0</v>
      </c>
      <c r="D22" s="369">
        <v>0.0</v>
      </c>
      <c r="E22" s="374"/>
      <c r="F22" s="368">
        <v>0.0</v>
      </c>
      <c r="G22" s="368">
        <v>0.0</v>
      </c>
      <c r="H22" s="369">
        <v>0.0</v>
      </c>
      <c r="I22" s="381"/>
      <c r="J22" s="368">
        <v>0.0</v>
      </c>
      <c r="K22" s="368">
        <v>0.0</v>
      </c>
      <c r="L22" s="371">
        <v>0.0</v>
      </c>
      <c r="M22" s="374"/>
      <c r="N22" s="368">
        <v>0.0</v>
      </c>
      <c r="O22" s="368">
        <v>0.0</v>
      </c>
      <c r="P22" s="369">
        <v>0.0</v>
      </c>
      <c r="Q22" s="382"/>
      <c r="R22" s="368">
        <v>0.0</v>
      </c>
      <c r="S22" s="368">
        <v>0.0</v>
      </c>
      <c r="T22" s="371">
        <v>0.0</v>
      </c>
      <c r="U22" s="378"/>
      <c r="V22" s="368">
        <v>0.0</v>
      </c>
      <c r="W22" s="368">
        <v>0.0</v>
      </c>
      <c r="X22" s="369">
        <v>0.0</v>
      </c>
      <c r="Y22" s="372"/>
      <c r="Z22" s="368">
        <v>0.0</v>
      </c>
      <c r="AA22" s="368">
        <v>0.0</v>
      </c>
      <c r="AB22" s="371">
        <v>0.0</v>
      </c>
      <c r="AC22" s="373"/>
      <c r="AD22" s="368">
        <v>0.0</v>
      </c>
      <c r="AE22" s="368">
        <v>0.0</v>
      </c>
      <c r="AF22" s="369">
        <v>0.0</v>
      </c>
      <c r="AG22" s="372"/>
      <c r="AH22" s="368">
        <v>0.0</v>
      </c>
      <c r="AI22" s="368">
        <v>0.0</v>
      </c>
      <c r="AJ22" s="371">
        <v>0.0</v>
      </c>
      <c r="AK22" s="373"/>
      <c r="AL22" s="368">
        <v>0.0</v>
      </c>
      <c r="AM22" s="368">
        <v>0.0</v>
      </c>
      <c r="AN22" s="369">
        <v>0.0</v>
      </c>
      <c r="AO22" s="372"/>
      <c r="AP22" s="368">
        <v>0.0</v>
      </c>
      <c r="AQ22" s="368">
        <v>0.0</v>
      </c>
      <c r="AR22" s="371">
        <v>0.0</v>
      </c>
      <c r="AS22" s="373"/>
      <c r="AT22" s="368">
        <v>0.0</v>
      </c>
      <c r="AU22" s="368">
        <v>0.0</v>
      </c>
      <c r="AV22" s="369">
        <v>0.0</v>
      </c>
      <c r="AW22" s="259">
        <v>13.0</v>
      </c>
    </row>
    <row r="23" ht="18.0" customHeight="1">
      <c r="A23" s="374"/>
      <c r="B23" s="368">
        <v>0.0</v>
      </c>
      <c r="C23" s="368">
        <v>0.0</v>
      </c>
      <c r="D23" s="369">
        <v>0.0</v>
      </c>
      <c r="E23" s="374"/>
      <c r="F23" s="368">
        <v>0.0</v>
      </c>
      <c r="G23" s="368">
        <v>0.0</v>
      </c>
      <c r="H23" s="369">
        <v>0.0</v>
      </c>
      <c r="I23" s="380"/>
      <c r="J23" s="368">
        <v>0.0</v>
      </c>
      <c r="K23" s="368">
        <v>0.0</v>
      </c>
      <c r="L23" s="371">
        <v>0.0</v>
      </c>
      <c r="M23" s="374"/>
      <c r="N23" s="368">
        <v>0.0</v>
      </c>
      <c r="O23" s="368">
        <v>0.0</v>
      </c>
      <c r="P23" s="369">
        <v>0.0</v>
      </c>
      <c r="Q23" s="382"/>
      <c r="R23" s="368">
        <v>0.0</v>
      </c>
      <c r="S23" s="368">
        <v>0.0</v>
      </c>
      <c r="T23" s="371">
        <v>0.0</v>
      </c>
      <c r="U23" s="383"/>
      <c r="V23" s="368">
        <v>0.0</v>
      </c>
      <c r="W23" s="368">
        <v>0.0</v>
      </c>
      <c r="X23" s="369">
        <v>0.0</v>
      </c>
      <c r="Y23" s="372"/>
      <c r="Z23" s="368">
        <v>0.0</v>
      </c>
      <c r="AA23" s="368">
        <v>0.0</v>
      </c>
      <c r="AB23" s="371">
        <v>0.0</v>
      </c>
      <c r="AC23" s="373"/>
      <c r="AD23" s="368">
        <v>0.0</v>
      </c>
      <c r="AE23" s="368">
        <v>0.0</v>
      </c>
      <c r="AF23" s="369">
        <v>0.0</v>
      </c>
      <c r="AG23" s="372"/>
      <c r="AH23" s="368">
        <v>0.0</v>
      </c>
      <c r="AI23" s="368">
        <v>0.0</v>
      </c>
      <c r="AJ23" s="371">
        <v>0.0</v>
      </c>
      <c r="AK23" s="373"/>
      <c r="AL23" s="368">
        <v>0.0</v>
      </c>
      <c r="AM23" s="368">
        <v>0.0</v>
      </c>
      <c r="AN23" s="369">
        <v>0.0</v>
      </c>
      <c r="AO23" s="372"/>
      <c r="AP23" s="368">
        <v>0.0</v>
      </c>
      <c r="AQ23" s="368">
        <v>0.0</v>
      </c>
      <c r="AR23" s="371">
        <v>0.0</v>
      </c>
      <c r="AS23" s="373"/>
      <c r="AT23" s="368">
        <v>0.0</v>
      </c>
      <c r="AU23" s="368">
        <v>0.0</v>
      </c>
      <c r="AV23" s="369">
        <v>0.0</v>
      </c>
      <c r="AW23" s="259">
        <v>14.0</v>
      </c>
    </row>
    <row r="24" ht="18.0" customHeight="1">
      <c r="A24" s="374"/>
      <c r="B24" s="368">
        <v>0.0</v>
      </c>
      <c r="C24" s="368">
        <v>0.0</v>
      </c>
      <c r="D24" s="369">
        <v>0.0</v>
      </c>
      <c r="E24" s="374"/>
      <c r="F24" s="368">
        <v>0.0</v>
      </c>
      <c r="G24" s="368">
        <v>0.0</v>
      </c>
      <c r="H24" s="369">
        <v>0.0</v>
      </c>
      <c r="I24" s="380"/>
      <c r="J24" s="368">
        <v>0.0</v>
      </c>
      <c r="K24" s="368">
        <v>0.0</v>
      </c>
      <c r="L24" s="371">
        <v>0.0</v>
      </c>
      <c r="M24" s="374"/>
      <c r="N24" s="368">
        <v>0.0</v>
      </c>
      <c r="O24" s="368">
        <v>0.0</v>
      </c>
      <c r="P24" s="369">
        <v>0.0</v>
      </c>
      <c r="Q24" s="382"/>
      <c r="R24" s="368">
        <v>0.0</v>
      </c>
      <c r="S24" s="368">
        <v>0.0</v>
      </c>
      <c r="T24" s="371">
        <v>0.0</v>
      </c>
      <c r="U24" s="383"/>
      <c r="V24" s="368">
        <v>0.0</v>
      </c>
      <c r="W24" s="368">
        <v>0.0</v>
      </c>
      <c r="X24" s="369">
        <v>0.0</v>
      </c>
      <c r="Y24" s="377"/>
      <c r="Z24" s="368">
        <v>0.0</v>
      </c>
      <c r="AA24" s="368">
        <v>0.0</v>
      </c>
      <c r="AB24" s="371">
        <v>0.0</v>
      </c>
      <c r="AC24" s="384"/>
      <c r="AD24" s="368">
        <v>0.0</v>
      </c>
      <c r="AE24" s="368">
        <v>0.0</v>
      </c>
      <c r="AF24" s="369">
        <v>0.0</v>
      </c>
      <c r="AG24" s="377"/>
      <c r="AH24" s="368">
        <v>0.0</v>
      </c>
      <c r="AI24" s="368">
        <v>0.0</v>
      </c>
      <c r="AJ24" s="371">
        <v>0.0</v>
      </c>
      <c r="AK24" s="384"/>
      <c r="AL24" s="368">
        <v>0.0</v>
      </c>
      <c r="AM24" s="368">
        <v>0.0</v>
      </c>
      <c r="AN24" s="369">
        <v>0.0</v>
      </c>
      <c r="AO24" s="377"/>
      <c r="AP24" s="368">
        <v>0.0</v>
      </c>
      <c r="AQ24" s="368">
        <v>0.0</v>
      </c>
      <c r="AR24" s="371">
        <v>0.0</v>
      </c>
      <c r="AS24" s="384"/>
      <c r="AT24" s="368">
        <v>0.0</v>
      </c>
      <c r="AU24" s="368">
        <v>0.0</v>
      </c>
      <c r="AV24" s="369">
        <v>0.0</v>
      </c>
      <c r="AW24" s="259">
        <v>15.0</v>
      </c>
    </row>
    <row r="25" ht="18.0" customHeight="1">
      <c r="A25" s="374"/>
      <c r="B25" s="368">
        <v>0.0</v>
      </c>
      <c r="C25" s="368">
        <v>0.0</v>
      </c>
      <c r="D25" s="369">
        <v>0.0</v>
      </c>
      <c r="E25" s="374"/>
      <c r="F25" s="368">
        <v>0.0</v>
      </c>
      <c r="G25" s="368">
        <v>0.0</v>
      </c>
      <c r="H25" s="369">
        <v>0.0</v>
      </c>
      <c r="I25" s="380"/>
      <c r="J25" s="368">
        <v>0.0</v>
      </c>
      <c r="K25" s="368">
        <v>0.0</v>
      </c>
      <c r="L25" s="371">
        <v>0.0</v>
      </c>
      <c r="M25" s="374"/>
      <c r="N25" s="368">
        <v>0.0</v>
      </c>
      <c r="O25" s="368">
        <v>0.0</v>
      </c>
      <c r="P25" s="369">
        <v>0.0</v>
      </c>
      <c r="Q25" s="382"/>
      <c r="R25" s="368">
        <v>0.0</v>
      </c>
      <c r="S25" s="368">
        <v>0.0</v>
      </c>
      <c r="T25" s="371">
        <v>0.0</v>
      </c>
      <c r="U25" s="383"/>
      <c r="V25" s="368">
        <v>0.0</v>
      </c>
      <c r="W25" s="368">
        <v>0.0</v>
      </c>
      <c r="X25" s="369">
        <v>0.0</v>
      </c>
      <c r="Y25" s="385"/>
      <c r="Z25" s="368">
        <v>0.0</v>
      </c>
      <c r="AA25" s="368">
        <v>0.0</v>
      </c>
      <c r="AB25" s="371">
        <v>0.0</v>
      </c>
      <c r="AC25" s="386"/>
      <c r="AD25" s="368">
        <v>0.0</v>
      </c>
      <c r="AE25" s="368">
        <v>0.0</v>
      </c>
      <c r="AF25" s="369">
        <v>0.0</v>
      </c>
      <c r="AG25" s="385"/>
      <c r="AH25" s="368">
        <v>0.0</v>
      </c>
      <c r="AI25" s="368">
        <v>0.0</v>
      </c>
      <c r="AJ25" s="371">
        <v>0.0</v>
      </c>
      <c r="AK25" s="386"/>
      <c r="AL25" s="368">
        <v>0.0</v>
      </c>
      <c r="AM25" s="368">
        <v>0.0</v>
      </c>
      <c r="AN25" s="369">
        <v>0.0</v>
      </c>
      <c r="AO25" s="385"/>
      <c r="AP25" s="368">
        <v>0.0</v>
      </c>
      <c r="AQ25" s="368">
        <v>0.0</v>
      </c>
      <c r="AR25" s="371">
        <v>0.0</v>
      </c>
      <c r="AS25" s="386"/>
      <c r="AT25" s="368">
        <v>0.0</v>
      </c>
      <c r="AU25" s="368">
        <v>0.0</v>
      </c>
      <c r="AV25" s="369">
        <v>0.0</v>
      </c>
      <c r="AW25" s="259">
        <v>16.0</v>
      </c>
    </row>
    <row r="26" ht="18.0" customHeight="1">
      <c r="A26" s="374"/>
      <c r="B26" s="368">
        <v>0.0</v>
      </c>
      <c r="C26" s="368">
        <v>0.0</v>
      </c>
      <c r="D26" s="369">
        <v>0.0</v>
      </c>
      <c r="E26" s="260"/>
      <c r="F26" s="368">
        <v>0.0</v>
      </c>
      <c r="G26" s="368">
        <v>0.0</v>
      </c>
      <c r="H26" s="369">
        <v>0.0</v>
      </c>
      <c r="I26" s="380"/>
      <c r="J26" s="368">
        <v>0.0</v>
      </c>
      <c r="K26" s="368">
        <v>0.0</v>
      </c>
      <c r="L26" s="371">
        <v>0.0</v>
      </c>
      <c r="M26" s="374"/>
      <c r="N26" s="368">
        <v>0.0</v>
      </c>
      <c r="O26" s="368">
        <v>0.0</v>
      </c>
      <c r="P26" s="369">
        <v>0.0</v>
      </c>
      <c r="Q26" s="382"/>
      <c r="R26" s="368">
        <v>0.0</v>
      </c>
      <c r="S26" s="368">
        <v>0.0</v>
      </c>
      <c r="T26" s="371">
        <v>0.0</v>
      </c>
      <c r="U26" s="383"/>
      <c r="V26" s="368">
        <v>0.0</v>
      </c>
      <c r="W26" s="368">
        <v>0.0</v>
      </c>
      <c r="X26" s="369">
        <v>0.0</v>
      </c>
      <c r="Y26" s="380"/>
      <c r="Z26" s="368">
        <v>0.0</v>
      </c>
      <c r="AA26" s="368">
        <v>0.0</v>
      </c>
      <c r="AB26" s="371">
        <v>0.0</v>
      </c>
      <c r="AC26" s="374"/>
      <c r="AD26" s="368">
        <v>0.0</v>
      </c>
      <c r="AE26" s="368">
        <v>0.0</v>
      </c>
      <c r="AF26" s="369">
        <v>0.0</v>
      </c>
      <c r="AG26" s="380"/>
      <c r="AH26" s="368">
        <v>0.0</v>
      </c>
      <c r="AI26" s="368">
        <v>0.0</v>
      </c>
      <c r="AJ26" s="371">
        <v>0.0</v>
      </c>
      <c r="AK26" s="374"/>
      <c r="AL26" s="368">
        <v>0.0</v>
      </c>
      <c r="AM26" s="368">
        <v>0.0</v>
      </c>
      <c r="AN26" s="369">
        <v>0.0</v>
      </c>
      <c r="AO26" s="380"/>
      <c r="AP26" s="368">
        <v>0.0</v>
      </c>
      <c r="AQ26" s="368">
        <v>0.0</v>
      </c>
      <c r="AR26" s="371">
        <v>0.0</v>
      </c>
      <c r="AS26" s="374"/>
      <c r="AT26" s="368">
        <v>0.0</v>
      </c>
      <c r="AU26" s="368">
        <v>0.0</v>
      </c>
      <c r="AV26" s="369">
        <v>0.0</v>
      </c>
      <c r="AW26" s="259">
        <v>17.0</v>
      </c>
    </row>
    <row r="27" ht="18.0" customHeight="1">
      <c r="A27" s="374"/>
      <c r="B27" s="368">
        <v>0.0</v>
      </c>
      <c r="C27" s="368">
        <v>0.0</v>
      </c>
      <c r="D27" s="369">
        <v>0.0</v>
      </c>
      <c r="E27" s="260"/>
      <c r="F27" s="368">
        <v>0.0</v>
      </c>
      <c r="G27" s="368">
        <v>0.0</v>
      </c>
      <c r="H27" s="369">
        <v>0.0</v>
      </c>
      <c r="I27" s="380"/>
      <c r="J27" s="368">
        <v>0.0</v>
      </c>
      <c r="K27" s="368">
        <v>0.0</v>
      </c>
      <c r="L27" s="371">
        <v>0.0</v>
      </c>
      <c r="M27" s="374"/>
      <c r="N27" s="368">
        <v>0.0</v>
      </c>
      <c r="O27" s="368">
        <v>0.0</v>
      </c>
      <c r="P27" s="369">
        <v>0.0</v>
      </c>
      <c r="Q27" s="382"/>
      <c r="R27" s="368">
        <v>0.0</v>
      </c>
      <c r="S27" s="368">
        <v>0.0</v>
      </c>
      <c r="T27" s="371">
        <v>0.0</v>
      </c>
      <c r="U27" s="383"/>
      <c r="V27" s="368">
        <v>0.0</v>
      </c>
      <c r="W27" s="368">
        <v>0.0</v>
      </c>
      <c r="X27" s="369">
        <v>0.0</v>
      </c>
      <c r="Y27" s="380"/>
      <c r="Z27" s="368">
        <v>0.0</v>
      </c>
      <c r="AA27" s="368">
        <v>0.0</v>
      </c>
      <c r="AB27" s="371">
        <v>0.0</v>
      </c>
      <c r="AC27" s="374"/>
      <c r="AD27" s="368">
        <v>0.0</v>
      </c>
      <c r="AE27" s="368">
        <v>0.0</v>
      </c>
      <c r="AF27" s="369">
        <v>0.0</v>
      </c>
      <c r="AG27" s="380"/>
      <c r="AH27" s="368">
        <v>0.0</v>
      </c>
      <c r="AI27" s="368">
        <v>0.0</v>
      </c>
      <c r="AJ27" s="371">
        <v>0.0</v>
      </c>
      <c r="AK27" s="374"/>
      <c r="AL27" s="368">
        <v>0.0</v>
      </c>
      <c r="AM27" s="368">
        <v>0.0</v>
      </c>
      <c r="AN27" s="369">
        <v>0.0</v>
      </c>
      <c r="AO27" s="380"/>
      <c r="AP27" s="368">
        <v>0.0</v>
      </c>
      <c r="AQ27" s="368">
        <v>0.0</v>
      </c>
      <c r="AR27" s="371">
        <v>0.0</v>
      </c>
      <c r="AS27" s="374"/>
      <c r="AT27" s="368">
        <v>0.0</v>
      </c>
      <c r="AU27" s="368">
        <v>0.0</v>
      </c>
      <c r="AV27" s="369">
        <v>0.0</v>
      </c>
      <c r="AW27" s="259">
        <v>18.0</v>
      </c>
    </row>
    <row r="28" ht="18.0" customHeight="1">
      <c r="A28" s="374"/>
      <c r="B28" s="368">
        <v>0.0</v>
      </c>
      <c r="C28" s="368">
        <v>0.0</v>
      </c>
      <c r="D28" s="369">
        <v>0.0</v>
      </c>
      <c r="E28" s="260"/>
      <c r="F28" s="368">
        <v>0.0</v>
      </c>
      <c r="G28" s="368">
        <v>0.0</v>
      </c>
      <c r="H28" s="369">
        <v>0.0</v>
      </c>
      <c r="I28" s="380"/>
      <c r="J28" s="368">
        <v>0.0</v>
      </c>
      <c r="K28" s="368">
        <v>0.0</v>
      </c>
      <c r="L28" s="371">
        <v>0.0</v>
      </c>
      <c r="M28" s="374"/>
      <c r="N28" s="368">
        <v>0.0</v>
      </c>
      <c r="O28" s="368">
        <v>0.0</v>
      </c>
      <c r="P28" s="369">
        <v>0.0</v>
      </c>
      <c r="Q28" s="382"/>
      <c r="R28" s="368">
        <v>0.0</v>
      </c>
      <c r="S28" s="368">
        <v>0.0</v>
      </c>
      <c r="T28" s="371">
        <v>0.0</v>
      </c>
      <c r="U28" s="383"/>
      <c r="V28" s="368">
        <v>0.0</v>
      </c>
      <c r="W28" s="368">
        <v>0.0</v>
      </c>
      <c r="X28" s="369">
        <v>0.0</v>
      </c>
      <c r="Y28" s="380"/>
      <c r="Z28" s="368">
        <v>0.0</v>
      </c>
      <c r="AA28" s="368">
        <v>0.0</v>
      </c>
      <c r="AB28" s="371">
        <v>0.0</v>
      </c>
      <c r="AC28" s="374"/>
      <c r="AD28" s="368">
        <v>0.0</v>
      </c>
      <c r="AE28" s="368">
        <v>0.0</v>
      </c>
      <c r="AF28" s="369">
        <v>0.0</v>
      </c>
      <c r="AG28" s="380"/>
      <c r="AH28" s="368">
        <v>0.0</v>
      </c>
      <c r="AI28" s="368">
        <v>0.0</v>
      </c>
      <c r="AJ28" s="371">
        <v>0.0</v>
      </c>
      <c r="AK28" s="374"/>
      <c r="AL28" s="368">
        <v>0.0</v>
      </c>
      <c r="AM28" s="368">
        <v>0.0</v>
      </c>
      <c r="AN28" s="369">
        <v>0.0</v>
      </c>
      <c r="AO28" s="380"/>
      <c r="AP28" s="368">
        <v>0.0</v>
      </c>
      <c r="AQ28" s="368">
        <v>0.0</v>
      </c>
      <c r="AR28" s="371">
        <v>0.0</v>
      </c>
      <c r="AS28" s="374"/>
      <c r="AT28" s="368">
        <v>0.0</v>
      </c>
      <c r="AU28" s="368">
        <v>0.0</v>
      </c>
      <c r="AV28" s="369">
        <v>0.0</v>
      </c>
      <c r="AW28" s="259">
        <v>19.0</v>
      </c>
    </row>
    <row r="29" ht="18.0" customHeight="1">
      <c r="A29" s="374"/>
      <c r="B29" s="368">
        <v>0.0</v>
      </c>
      <c r="C29" s="368">
        <v>0.0</v>
      </c>
      <c r="D29" s="369">
        <v>0.0</v>
      </c>
      <c r="E29" s="260"/>
      <c r="F29" s="368">
        <v>0.0</v>
      </c>
      <c r="G29" s="368">
        <v>0.0</v>
      </c>
      <c r="H29" s="369">
        <v>0.0</v>
      </c>
      <c r="I29" s="380"/>
      <c r="J29" s="368">
        <v>0.0</v>
      </c>
      <c r="K29" s="368">
        <v>0.0</v>
      </c>
      <c r="L29" s="371">
        <v>0.0</v>
      </c>
      <c r="M29" s="374"/>
      <c r="N29" s="368">
        <v>0.0</v>
      </c>
      <c r="O29" s="368">
        <v>0.0</v>
      </c>
      <c r="P29" s="369">
        <v>0.0</v>
      </c>
      <c r="Q29" s="382"/>
      <c r="R29" s="368">
        <v>0.0</v>
      </c>
      <c r="S29" s="368">
        <v>0.0</v>
      </c>
      <c r="T29" s="371">
        <v>0.0</v>
      </c>
      <c r="U29" s="383"/>
      <c r="V29" s="368">
        <v>0.0</v>
      </c>
      <c r="W29" s="368">
        <v>0.0</v>
      </c>
      <c r="X29" s="369">
        <v>0.0</v>
      </c>
      <c r="Y29" s="382"/>
      <c r="Z29" s="368">
        <v>0.0</v>
      </c>
      <c r="AA29" s="368">
        <v>0.0</v>
      </c>
      <c r="AB29" s="371">
        <v>0.0</v>
      </c>
      <c r="AC29" s="387"/>
      <c r="AD29" s="368">
        <v>0.0</v>
      </c>
      <c r="AE29" s="368">
        <v>0.0</v>
      </c>
      <c r="AF29" s="369">
        <v>0.0</v>
      </c>
      <c r="AG29" s="382"/>
      <c r="AH29" s="368">
        <v>0.0</v>
      </c>
      <c r="AI29" s="368">
        <v>0.0</v>
      </c>
      <c r="AJ29" s="371">
        <v>0.0</v>
      </c>
      <c r="AK29" s="387"/>
      <c r="AL29" s="368">
        <v>0.0</v>
      </c>
      <c r="AM29" s="368">
        <v>0.0</v>
      </c>
      <c r="AN29" s="369">
        <v>0.0</v>
      </c>
      <c r="AO29" s="382"/>
      <c r="AP29" s="368">
        <v>0.0</v>
      </c>
      <c r="AQ29" s="368">
        <v>0.0</v>
      </c>
      <c r="AR29" s="371">
        <v>0.0</v>
      </c>
      <c r="AS29" s="387"/>
      <c r="AT29" s="368">
        <v>0.0</v>
      </c>
      <c r="AU29" s="368">
        <v>0.0</v>
      </c>
      <c r="AV29" s="369">
        <v>0.0</v>
      </c>
      <c r="AW29" s="259">
        <v>20.0</v>
      </c>
    </row>
    <row r="30" ht="18.0" customHeight="1">
      <c r="A30" s="374"/>
      <c r="B30" s="368">
        <v>0.0</v>
      </c>
      <c r="C30" s="368">
        <v>0.0</v>
      </c>
      <c r="D30" s="369">
        <v>0.0</v>
      </c>
      <c r="E30" s="260"/>
      <c r="F30" s="368">
        <v>0.0</v>
      </c>
      <c r="G30" s="368">
        <v>0.0</v>
      </c>
      <c r="H30" s="369">
        <v>0.0</v>
      </c>
      <c r="I30" s="380"/>
      <c r="J30" s="368">
        <v>0.0</v>
      </c>
      <c r="K30" s="368">
        <v>0.0</v>
      </c>
      <c r="L30" s="371">
        <v>0.0</v>
      </c>
      <c r="M30" s="374"/>
      <c r="N30" s="368">
        <v>0.0</v>
      </c>
      <c r="O30" s="368">
        <v>0.0</v>
      </c>
      <c r="P30" s="369">
        <v>0.0</v>
      </c>
      <c r="Q30" s="382"/>
      <c r="R30" s="368">
        <v>0.0</v>
      </c>
      <c r="S30" s="368">
        <v>0.0</v>
      </c>
      <c r="T30" s="371">
        <v>0.0</v>
      </c>
      <c r="U30" s="383"/>
      <c r="V30" s="368">
        <v>0.0</v>
      </c>
      <c r="W30" s="368">
        <v>0.0</v>
      </c>
      <c r="X30" s="369">
        <v>0.0</v>
      </c>
      <c r="Y30" s="382"/>
      <c r="Z30" s="368">
        <v>0.0</v>
      </c>
      <c r="AA30" s="368">
        <v>0.0</v>
      </c>
      <c r="AB30" s="371">
        <v>0.0</v>
      </c>
      <c r="AC30" s="387"/>
      <c r="AD30" s="368">
        <v>0.0</v>
      </c>
      <c r="AE30" s="368">
        <v>0.0</v>
      </c>
      <c r="AF30" s="369">
        <v>0.0</v>
      </c>
      <c r="AG30" s="382"/>
      <c r="AH30" s="368">
        <v>0.0</v>
      </c>
      <c r="AI30" s="368">
        <v>0.0</v>
      </c>
      <c r="AJ30" s="371">
        <v>0.0</v>
      </c>
      <c r="AK30" s="387"/>
      <c r="AL30" s="368">
        <v>0.0</v>
      </c>
      <c r="AM30" s="368">
        <v>0.0</v>
      </c>
      <c r="AN30" s="369">
        <v>0.0</v>
      </c>
      <c r="AO30" s="382"/>
      <c r="AP30" s="368">
        <v>0.0</v>
      </c>
      <c r="AQ30" s="368">
        <v>0.0</v>
      </c>
      <c r="AR30" s="371">
        <v>0.0</v>
      </c>
      <c r="AS30" s="387"/>
      <c r="AT30" s="368">
        <v>0.0</v>
      </c>
      <c r="AU30" s="368">
        <v>0.0</v>
      </c>
      <c r="AV30" s="369">
        <v>0.0</v>
      </c>
      <c r="AW30" s="259">
        <v>21.0</v>
      </c>
    </row>
    <row r="31" ht="18.0" customHeight="1">
      <c r="A31" s="374"/>
      <c r="B31" s="368">
        <v>0.0</v>
      </c>
      <c r="C31" s="368">
        <v>0.0</v>
      </c>
      <c r="D31" s="369">
        <v>0.0</v>
      </c>
      <c r="E31" s="260"/>
      <c r="F31" s="368">
        <v>0.0</v>
      </c>
      <c r="G31" s="368">
        <v>0.0</v>
      </c>
      <c r="H31" s="369">
        <v>0.0</v>
      </c>
      <c r="I31" s="380"/>
      <c r="J31" s="368">
        <v>0.0</v>
      </c>
      <c r="K31" s="368">
        <v>0.0</v>
      </c>
      <c r="L31" s="371">
        <v>0.0</v>
      </c>
      <c r="M31" s="374"/>
      <c r="N31" s="368">
        <v>0.0</v>
      </c>
      <c r="O31" s="368">
        <v>0.0</v>
      </c>
      <c r="P31" s="369">
        <v>0.0</v>
      </c>
      <c r="Q31" s="382"/>
      <c r="R31" s="368">
        <v>0.0</v>
      </c>
      <c r="S31" s="368">
        <v>0.0</v>
      </c>
      <c r="T31" s="371">
        <v>0.0</v>
      </c>
      <c r="U31" s="383"/>
      <c r="V31" s="368">
        <v>0.0</v>
      </c>
      <c r="W31" s="368">
        <v>0.0</v>
      </c>
      <c r="X31" s="369">
        <v>0.0</v>
      </c>
      <c r="Y31" s="382"/>
      <c r="Z31" s="368">
        <v>0.0</v>
      </c>
      <c r="AA31" s="368">
        <v>0.0</v>
      </c>
      <c r="AB31" s="371">
        <v>0.0</v>
      </c>
      <c r="AC31" s="387"/>
      <c r="AD31" s="368">
        <v>0.0</v>
      </c>
      <c r="AE31" s="368">
        <v>0.0</v>
      </c>
      <c r="AF31" s="369">
        <v>0.0</v>
      </c>
      <c r="AG31" s="382"/>
      <c r="AH31" s="368">
        <v>0.0</v>
      </c>
      <c r="AI31" s="368">
        <v>0.0</v>
      </c>
      <c r="AJ31" s="371">
        <v>0.0</v>
      </c>
      <c r="AK31" s="387"/>
      <c r="AL31" s="368">
        <v>0.0</v>
      </c>
      <c r="AM31" s="368">
        <v>0.0</v>
      </c>
      <c r="AN31" s="369">
        <v>0.0</v>
      </c>
      <c r="AO31" s="382"/>
      <c r="AP31" s="368">
        <v>0.0</v>
      </c>
      <c r="AQ31" s="368">
        <v>0.0</v>
      </c>
      <c r="AR31" s="371">
        <v>0.0</v>
      </c>
      <c r="AS31" s="387"/>
      <c r="AT31" s="368">
        <v>0.0</v>
      </c>
      <c r="AU31" s="368">
        <v>0.0</v>
      </c>
      <c r="AV31" s="369">
        <v>0.0</v>
      </c>
      <c r="AW31" s="259">
        <v>22.0</v>
      </c>
    </row>
    <row r="32" ht="18.0" customHeight="1">
      <c r="A32" s="374"/>
      <c r="B32" s="368">
        <v>0.0</v>
      </c>
      <c r="C32" s="368">
        <v>0.0</v>
      </c>
      <c r="D32" s="369">
        <v>0.0</v>
      </c>
      <c r="E32" s="260"/>
      <c r="F32" s="368">
        <v>0.0</v>
      </c>
      <c r="G32" s="368">
        <v>0.0</v>
      </c>
      <c r="H32" s="369">
        <v>0.0</v>
      </c>
      <c r="I32" s="380"/>
      <c r="J32" s="368">
        <v>0.0</v>
      </c>
      <c r="K32" s="368">
        <v>0.0</v>
      </c>
      <c r="L32" s="371">
        <v>0.0</v>
      </c>
      <c r="M32" s="374"/>
      <c r="N32" s="368">
        <v>0.0</v>
      </c>
      <c r="O32" s="368">
        <v>0.0</v>
      </c>
      <c r="P32" s="369">
        <v>0.0</v>
      </c>
      <c r="Q32" s="382"/>
      <c r="R32" s="368">
        <v>0.0</v>
      </c>
      <c r="S32" s="368">
        <v>0.0</v>
      </c>
      <c r="T32" s="371">
        <v>0.0</v>
      </c>
      <c r="U32" s="383"/>
      <c r="V32" s="368">
        <v>0.0</v>
      </c>
      <c r="W32" s="368">
        <v>0.0</v>
      </c>
      <c r="X32" s="369">
        <v>0.0</v>
      </c>
      <c r="Y32" s="382"/>
      <c r="Z32" s="368">
        <v>0.0</v>
      </c>
      <c r="AA32" s="368">
        <v>0.0</v>
      </c>
      <c r="AB32" s="371">
        <v>0.0</v>
      </c>
      <c r="AC32" s="387"/>
      <c r="AD32" s="368">
        <v>0.0</v>
      </c>
      <c r="AE32" s="368">
        <v>0.0</v>
      </c>
      <c r="AF32" s="369">
        <v>0.0</v>
      </c>
      <c r="AG32" s="382"/>
      <c r="AH32" s="368">
        <v>0.0</v>
      </c>
      <c r="AI32" s="368">
        <v>0.0</v>
      </c>
      <c r="AJ32" s="371">
        <v>0.0</v>
      </c>
      <c r="AK32" s="387"/>
      <c r="AL32" s="368">
        <v>0.0</v>
      </c>
      <c r="AM32" s="368">
        <v>0.0</v>
      </c>
      <c r="AN32" s="369">
        <v>0.0</v>
      </c>
      <c r="AO32" s="382"/>
      <c r="AP32" s="368">
        <v>0.0</v>
      </c>
      <c r="AQ32" s="368">
        <v>0.0</v>
      </c>
      <c r="AR32" s="371">
        <v>0.0</v>
      </c>
      <c r="AS32" s="387"/>
      <c r="AT32" s="368">
        <v>0.0</v>
      </c>
      <c r="AU32" s="368">
        <v>0.0</v>
      </c>
      <c r="AV32" s="369">
        <v>0.0</v>
      </c>
      <c r="AW32" s="259">
        <v>23.0</v>
      </c>
    </row>
    <row r="33" ht="18.0" customHeight="1">
      <c r="A33" s="374"/>
      <c r="B33" s="368">
        <v>0.0</v>
      </c>
      <c r="C33" s="368">
        <v>0.0</v>
      </c>
      <c r="D33" s="369">
        <v>0.0</v>
      </c>
      <c r="E33" s="260"/>
      <c r="F33" s="368">
        <v>0.0</v>
      </c>
      <c r="G33" s="368">
        <v>0.0</v>
      </c>
      <c r="H33" s="369">
        <v>0.0</v>
      </c>
      <c r="I33" s="380"/>
      <c r="J33" s="368">
        <v>0.0</v>
      </c>
      <c r="K33" s="368">
        <v>0.0</v>
      </c>
      <c r="L33" s="371">
        <v>0.0</v>
      </c>
      <c r="M33" s="374"/>
      <c r="N33" s="368">
        <v>0.0</v>
      </c>
      <c r="O33" s="368">
        <v>0.0</v>
      </c>
      <c r="P33" s="369">
        <v>0.0</v>
      </c>
      <c r="Q33" s="382"/>
      <c r="R33" s="368">
        <v>0.0</v>
      </c>
      <c r="S33" s="368">
        <v>0.0</v>
      </c>
      <c r="T33" s="371">
        <v>0.0</v>
      </c>
      <c r="U33" s="383"/>
      <c r="V33" s="368">
        <v>0.0</v>
      </c>
      <c r="W33" s="368">
        <v>0.0</v>
      </c>
      <c r="X33" s="369">
        <v>0.0</v>
      </c>
      <c r="Y33" s="382"/>
      <c r="Z33" s="368">
        <v>0.0</v>
      </c>
      <c r="AA33" s="368">
        <v>0.0</v>
      </c>
      <c r="AB33" s="371">
        <v>0.0</v>
      </c>
      <c r="AC33" s="387"/>
      <c r="AD33" s="368">
        <v>0.0</v>
      </c>
      <c r="AE33" s="368">
        <v>0.0</v>
      </c>
      <c r="AF33" s="369">
        <v>0.0</v>
      </c>
      <c r="AG33" s="382"/>
      <c r="AH33" s="368">
        <v>0.0</v>
      </c>
      <c r="AI33" s="368">
        <v>0.0</v>
      </c>
      <c r="AJ33" s="371">
        <v>0.0</v>
      </c>
      <c r="AK33" s="387"/>
      <c r="AL33" s="368">
        <v>0.0</v>
      </c>
      <c r="AM33" s="368">
        <v>0.0</v>
      </c>
      <c r="AN33" s="369">
        <v>0.0</v>
      </c>
      <c r="AO33" s="382"/>
      <c r="AP33" s="368">
        <v>0.0</v>
      </c>
      <c r="AQ33" s="368">
        <v>0.0</v>
      </c>
      <c r="AR33" s="371">
        <v>0.0</v>
      </c>
      <c r="AS33" s="387"/>
      <c r="AT33" s="368">
        <v>0.0</v>
      </c>
      <c r="AU33" s="368">
        <v>0.0</v>
      </c>
      <c r="AV33" s="369">
        <v>0.0</v>
      </c>
      <c r="AW33" s="259">
        <v>24.0</v>
      </c>
    </row>
    <row r="34" ht="18.0" customHeight="1">
      <c r="A34" s="374"/>
      <c r="B34" s="368">
        <v>0.0</v>
      </c>
      <c r="C34" s="368">
        <v>0.0</v>
      </c>
      <c r="D34" s="369">
        <v>0.0</v>
      </c>
      <c r="E34" s="260"/>
      <c r="F34" s="368">
        <v>0.0</v>
      </c>
      <c r="G34" s="368">
        <v>0.0</v>
      </c>
      <c r="H34" s="369">
        <v>0.0</v>
      </c>
      <c r="I34" s="380"/>
      <c r="J34" s="368">
        <v>0.0</v>
      </c>
      <c r="K34" s="368">
        <v>0.0</v>
      </c>
      <c r="L34" s="371">
        <v>0.0</v>
      </c>
      <c r="M34" s="374"/>
      <c r="N34" s="368">
        <v>0.0</v>
      </c>
      <c r="O34" s="368">
        <v>0.0</v>
      </c>
      <c r="P34" s="369">
        <v>0.0</v>
      </c>
      <c r="Q34" s="382"/>
      <c r="R34" s="368">
        <v>0.0</v>
      </c>
      <c r="S34" s="368">
        <v>0.0</v>
      </c>
      <c r="T34" s="371">
        <v>0.0</v>
      </c>
      <c r="U34" s="383"/>
      <c r="V34" s="368">
        <v>0.0</v>
      </c>
      <c r="W34" s="368">
        <v>0.0</v>
      </c>
      <c r="X34" s="369">
        <v>0.0</v>
      </c>
      <c r="Y34" s="382"/>
      <c r="Z34" s="368">
        <v>0.0</v>
      </c>
      <c r="AA34" s="368">
        <v>0.0</v>
      </c>
      <c r="AB34" s="371">
        <v>0.0</v>
      </c>
      <c r="AC34" s="387"/>
      <c r="AD34" s="368">
        <v>0.0</v>
      </c>
      <c r="AE34" s="368">
        <v>0.0</v>
      </c>
      <c r="AF34" s="369">
        <v>0.0</v>
      </c>
      <c r="AG34" s="382"/>
      <c r="AH34" s="368">
        <v>0.0</v>
      </c>
      <c r="AI34" s="368">
        <v>0.0</v>
      </c>
      <c r="AJ34" s="371">
        <v>0.0</v>
      </c>
      <c r="AK34" s="387"/>
      <c r="AL34" s="368">
        <v>0.0</v>
      </c>
      <c r="AM34" s="368">
        <v>0.0</v>
      </c>
      <c r="AN34" s="369">
        <v>0.0</v>
      </c>
      <c r="AO34" s="382"/>
      <c r="AP34" s="368">
        <v>0.0</v>
      </c>
      <c r="AQ34" s="368">
        <v>0.0</v>
      </c>
      <c r="AR34" s="371">
        <v>0.0</v>
      </c>
      <c r="AS34" s="387"/>
      <c r="AT34" s="368">
        <v>0.0</v>
      </c>
      <c r="AU34" s="368">
        <v>0.0</v>
      </c>
      <c r="AV34" s="369">
        <v>0.0</v>
      </c>
      <c r="AW34" s="259">
        <v>25.0</v>
      </c>
    </row>
    <row r="35" ht="18.0" customHeight="1">
      <c r="A35" s="374"/>
      <c r="B35" s="368">
        <v>0.0</v>
      </c>
      <c r="C35" s="368">
        <v>0.0</v>
      </c>
      <c r="D35" s="369">
        <v>0.0</v>
      </c>
      <c r="E35" s="260"/>
      <c r="F35" s="368">
        <v>0.0</v>
      </c>
      <c r="G35" s="368">
        <v>0.0</v>
      </c>
      <c r="H35" s="369">
        <v>0.0</v>
      </c>
      <c r="I35" s="380"/>
      <c r="J35" s="368">
        <v>0.0</v>
      </c>
      <c r="K35" s="368">
        <v>0.0</v>
      </c>
      <c r="L35" s="371">
        <v>0.0</v>
      </c>
      <c r="M35" s="374"/>
      <c r="N35" s="368">
        <v>0.0</v>
      </c>
      <c r="O35" s="368">
        <v>0.0</v>
      </c>
      <c r="P35" s="369">
        <v>0.0</v>
      </c>
      <c r="Q35" s="382"/>
      <c r="R35" s="368">
        <v>0.0</v>
      </c>
      <c r="S35" s="368">
        <v>0.0</v>
      </c>
      <c r="T35" s="371">
        <v>0.0</v>
      </c>
      <c r="U35" s="383"/>
      <c r="V35" s="368">
        <v>0.0</v>
      </c>
      <c r="W35" s="368">
        <v>0.0</v>
      </c>
      <c r="X35" s="369">
        <v>0.0</v>
      </c>
      <c r="Y35" s="382"/>
      <c r="Z35" s="368">
        <v>0.0</v>
      </c>
      <c r="AA35" s="368">
        <v>0.0</v>
      </c>
      <c r="AB35" s="371">
        <v>0.0</v>
      </c>
      <c r="AC35" s="387"/>
      <c r="AD35" s="368">
        <v>0.0</v>
      </c>
      <c r="AE35" s="368">
        <v>0.0</v>
      </c>
      <c r="AF35" s="369">
        <v>0.0</v>
      </c>
      <c r="AG35" s="382"/>
      <c r="AH35" s="368">
        <v>0.0</v>
      </c>
      <c r="AI35" s="368">
        <v>0.0</v>
      </c>
      <c r="AJ35" s="371">
        <v>0.0</v>
      </c>
      <c r="AK35" s="387"/>
      <c r="AL35" s="368">
        <v>0.0</v>
      </c>
      <c r="AM35" s="368">
        <v>0.0</v>
      </c>
      <c r="AN35" s="369">
        <v>0.0</v>
      </c>
      <c r="AO35" s="382"/>
      <c r="AP35" s="368">
        <v>0.0</v>
      </c>
      <c r="AQ35" s="368">
        <v>0.0</v>
      </c>
      <c r="AR35" s="371">
        <v>0.0</v>
      </c>
      <c r="AS35" s="387"/>
      <c r="AT35" s="368">
        <v>0.0</v>
      </c>
      <c r="AU35" s="368">
        <v>0.0</v>
      </c>
      <c r="AV35" s="369">
        <v>0.0</v>
      </c>
      <c r="AW35" s="259">
        <v>26.0</v>
      </c>
    </row>
    <row r="36" ht="18.0" customHeight="1">
      <c r="A36" s="374"/>
      <c r="B36" s="368">
        <v>0.0</v>
      </c>
      <c r="C36" s="368">
        <v>0.0</v>
      </c>
      <c r="D36" s="369">
        <v>0.0</v>
      </c>
      <c r="E36" s="260"/>
      <c r="F36" s="368">
        <v>0.0</v>
      </c>
      <c r="G36" s="368">
        <v>0.0</v>
      </c>
      <c r="H36" s="369">
        <v>0.0</v>
      </c>
      <c r="I36" s="380"/>
      <c r="J36" s="368">
        <v>0.0</v>
      </c>
      <c r="K36" s="368">
        <v>0.0</v>
      </c>
      <c r="L36" s="371">
        <v>0.0</v>
      </c>
      <c r="M36" s="374"/>
      <c r="N36" s="368">
        <v>0.0</v>
      </c>
      <c r="O36" s="368">
        <v>0.0</v>
      </c>
      <c r="P36" s="369">
        <v>0.0</v>
      </c>
      <c r="Q36" s="382"/>
      <c r="R36" s="368">
        <v>0.0</v>
      </c>
      <c r="S36" s="368">
        <v>0.0</v>
      </c>
      <c r="T36" s="371">
        <v>0.0</v>
      </c>
      <c r="U36" s="383"/>
      <c r="V36" s="368">
        <v>0.0</v>
      </c>
      <c r="W36" s="368">
        <v>0.0</v>
      </c>
      <c r="X36" s="369">
        <v>0.0</v>
      </c>
      <c r="Y36" s="382"/>
      <c r="Z36" s="368">
        <v>0.0</v>
      </c>
      <c r="AA36" s="368">
        <v>0.0</v>
      </c>
      <c r="AB36" s="371">
        <v>0.0</v>
      </c>
      <c r="AC36" s="387"/>
      <c r="AD36" s="368">
        <v>0.0</v>
      </c>
      <c r="AE36" s="368">
        <v>0.0</v>
      </c>
      <c r="AF36" s="369">
        <v>0.0</v>
      </c>
      <c r="AG36" s="382"/>
      <c r="AH36" s="368">
        <v>0.0</v>
      </c>
      <c r="AI36" s="368">
        <v>0.0</v>
      </c>
      <c r="AJ36" s="371">
        <v>0.0</v>
      </c>
      <c r="AK36" s="387"/>
      <c r="AL36" s="368">
        <v>0.0</v>
      </c>
      <c r="AM36" s="368">
        <v>0.0</v>
      </c>
      <c r="AN36" s="369">
        <v>0.0</v>
      </c>
      <c r="AO36" s="382"/>
      <c r="AP36" s="368">
        <v>0.0</v>
      </c>
      <c r="AQ36" s="368">
        <v>0.0</v>
      </c>
      <c r="AR36" s="371">
        <v>0.0</v>
      </c>
      <c r="AS36" s="387"/>
      <c r="AT36" s="368">
        <v>0.0</v>
      </c>
      <c r="AU36" s="368">
        <v>0.0</v>
      </c>
      <c r="AV36" s="369">
        <v>0.0</v>
      </c>
      <c r="AW36" s="259">
        <v>27.0</v>
      </c>
    </row>
    <row r="37" ht="18.0" customHeight="1">
      <c r="A37" s="374"/>
      <c r="B37" s="368">
        <v>0.0</v>
      </c>
      <c r="C37" s="368">
        <v>0.0</v>
      </c>
      <c r="D37" s="369">
        <v>0.0</v>
      </c>
      <c r="E37" s="260"/>
      <c r="F37" s="368">
        <v>0.0</v>
      </c>
      <c r="G37" s="368">
        <v>0.0</v>
      </c>
      <c r="H37" s="369">
        <v>0.0</v>
      </c>
      <c r="I37" s="380"/>
      <c r="J37" s="368">
        <v>0.0</v>
      </c>
      <c r="K37" s="368">
        <v>0.0</v>
      </c>
      <c r="L37" s="371">
        <v>0.0</v>
      </c>
      <c r="M37" s="374"/>
      <c r="N37" s="368">
        <v>0.0</v>
      </c>
      <c r="O37" s="368">
        <v>0.0</v>
      </c>
      <c r="P37" s="369">
        <v>0.0</v>
      </c>
      <c r="Q37" s="382"/>
      <c r="R37" s="368">
        <v>0.0</v>
      </c>
      <c r="S37" s="368">
        <v>0.0</v>
      </c>
      <c r="T37" s="371">
        <v>0.0</v>
      </c>
      <c r="U37" s="383"/>
      <c r="V37" s="368">
        <v>0.0</v>
      </c>
      <c r="W37" s="368">
        <v>0.0</v>
      </c>
      <c r="X37" s="369">
        <v>0.0</v>
      </c>
      <c r="Y37" s="382"/>
      <c r="Z37" s="368">
        <v>0.0</v>
      </c>
      <c r="AA37" s="368">
        <v>0.0</v>
      </c>
      <c r="AB37" s="371">
        <v>0.0</v>
      </c>
      <c r="AC37" s="387"/>
      <c r="AD37" s="368">
        <v>0.0</v>
      </c>
      <c r="AE37" s="368">
        <v>0.0</v>
      </c>
      <c r="AF37" s="369">
        <v>0.0</v>
      </c>
      <c r="AG37" s="382"/>
      <c r="AH37" s="368">
        <v>0.0</v>
      </c>
      <c r="AI37" s="368">
        <v>0.0</v>
      </c>
      <c r="AJ37" s="371">
        <v>0.0</v>
      </c>
      <c r="AK37" s="387"/>
      <c r="AL37" s="368">
        <v>0.0</v>
      </c>
      <c r="AM37" s="368">
        <v>0.0</v>
      </c>
      <c r="AN37" s="369">
        <v>0.0</v>
      </c>
      <c r="AO37" s="382"/>
      <c r="AP37" s="368">
        <v>0.0</v>
      </c>
      <c r="AQ37" s="368">
        <v>0.0</v>
      </c>
      <c r="AR37" s="371">
        <v>0.0</v>
      </c>
      <c r="AS37" s="387"/>
      <c r="AT37" s="368">
        <v>0.0</v>
      </c>
      <c r="AU37" s="368">
        <v>0.0</v>
      </c>
      <c r="AV37" s="369">
        <v>0.0</v>
      </c>
      <c r="AW37" s="259">
        <v>28.0</v>
      </c>
    </row>
    <row r="38" ht="18.0" customHeight="1">
      <c r="A38" s="374"/>
      <c r="B38" s="368">
        <v>0.0</v>
      </c>
      <c r="C38" s="368">
        <v>0.0</v>
      </c>
      <c r="D38" s="369">
        <v>0.0</v>
      </c>
      <c r="E38" s="260"/>
      <c r="F38" s="368">
        <v>0.0</v>
      </c>
      <c r="G38" s="368">
        <v>0.0</v>
      </c>
      <c r="H38" s="369">
        <v>0.0</v>
      </c>
      <c r="I38" s="380"/>
      <c r="J38" s="368">
        <v>0.0</v>
      </c>
      <c r="K38" s="368">
        <v>0.0</v>
      </c>
      <c r="L38" s="371">
        <v>0.0</v>
      </c>
      <c r="M38" s="374"/>
      <c r="N38" s="368">
        <v>0.0</v>
      </c>
      <c r="O38" s="368">
        <v>0.0</v>
      </c>
      <c r="P38" s="369">
        <v>0.0</v>
      </c>
      <c r="Q38" s="382"/>
      <c r="R38" s="368">
        <v>0.0</v>
      </c>
      <c r="S38" s="368">
        <v>0.0</v>
      </c>
      <c r="T38" s="371">
        <v>0.0</v>
      </c>
      <c r="U38" s="383"/>
      <c r="V38" s="368">
        <v>0.0</v>
      </c>
      <c r="W38" s="368">
        <v>0.0</v>
      </c>
      <c r="X38" s="369">
        <v>0.0</v>
      </c>
      <c r="Y38" s="382"/>
      <c r="Z38" s="368">
        <v>0.0</v>
      </c>
      <c r="AA38" s="368">
        <v>0.0</v>
      </c>
      <c r="AB38" s="371">
        <v>0.0</v>
      </c>
      <c r="AC38" s="387"/>
      <c r="AD38" s="368">
        <v>0.0</v>
      </c>
      <c r="AE38" s="368">
        <v>0.0</v>
      </c>
      <c r="AF38" s="369">
        <v>0.0</v>
      </c>
      <c r="AG38" s="382"/>
      <c r="AH38" s="368">
        <v>0.0</v>
      </c>
      <c r="AI38" s="368">
        <v>0.0</v>
      </c>
      <c r="AJ38" s="371">
        <v>0.0</v>
      </c>
      <c r="AK38" s="387"/>
      <c r="AL38" s="368">
        <v>0.0</v>
      </c>
      <c r="AM38" s="368">
        <v>0.0</v>
      </c>
      <c r="AN38" s="369">
        <v>0.0</v>
      </c>
      <c r="AO38" s="382"/>
      <c r="AP38" s="368">
        <v>0.0</v>
      </c>
      <c r="AQ38" s="368">
        <v>0.0</v>
      </c>
      <c r="AR38" s="371">
        <v>0.0</v>
      </c>
      <c r="AS38" s="387"/>
      <c r="AT38" s="368">
        <v>0.0</v>
      </c>
      <c r="AU38" s="368">
        <v>0.0</v>
      </c>
      <c r="AV38" s="369">
        <v>0.0</v>
      </c>
      <c r="AW38" s="259">
        <v>29.0</v>
      </c>
    </row>
    <row r="39" ht="18.0" customHeight="1">
      <c r="A39" s="374"/>
      <c r="B39" s="368">
        <v>0.0</v>
      </c>
      <c r="C39" s="368">
        <v>0.0</v>
      </c>
      <c r="D39" s="369">
        <v>0.0</v>
      </c>
      <c r="E39" s="260"/>
      <c r="F39" s="368">
        <v>0.0</v>
      </c>
      <c r="G39" s="368">
        <v>0.0</v>
      </c>
      <c r="H39" s="369">
        <v>0.0</v>
      </c>
      <c r="I39" s="380"/>
      <c r="J39" s="368">
        <v>0.0</v>
      </c>
      <c r="K39" s="368">
        <v>0.0</v>
      </c>
      <c r="L39" s="371">
        <v>0.0</v>
      </c>
      <c r="M39" s="374"/>
      <c r="N39" s="368">
        <v>0.0</v>
      </c>
      <c r="O39" s="368">
        <v>0.0</v>
      </c>
      <c r="P39" s="369">
        <v>0.0</v>
      </c>
      <c r="Q39" s="382"/>
      <c r="R39" s="368">
        <v>0.0</v>
      </c>
      <c r="S39" s="368">
        <v>0.0</v>
      </c>
      <c r="T39" s="371">
        <v>0.0</v>
      </c>
      <c r="U39" s="383"/>
      <c r="V39" s="368">
        <v>0.0</v>
      </c>
      <c r="W39" s="368">
        <v>0.0</v>
      </c>
      <c r="X39" s="369">
        <v>0.0</v>
      </c>
      <c r="Y39" s="382"/>
      <c r="Z39" s="368">
        <v>0.0</v>
      </c>
      <c r="AA39" s="368">
        <v>0.0</v>
      </c>
      <c r="AB39" s="371">
        <v>0.0</v>
      </c>
      <c r="AC39" s="387"/>
      <c r="AD39" s="368">
        <v>0.0</v>
      </c>
      <c r="AE39" s="368">
        <v>0.0</v>
      </c>
      <c r="AF39" s="369">
        <v>0.0</v>
      </c>
      <c r="AG39" s="382"/>
      <c r="AH39" s="368">
        <v>0.0</v>
      </c>
      <c r="AI39" s="368">
        <v>0.0</v>
      </c>
      <c r="AJ39" s="371">
        <v>0.0</v>
      </c>
      <c r="AK39" s="387"/>
      <c r="AL39" s="368">
        <v>0.0</v>
      </c>
      <c r="AM39" s="368">
        <v>0.0</v>
      </c>
      <c r="AN39" s="369">
        <v>0.0</v>
      </c>
      <c r="AO39" s="382"/>
      <c r="AP39" s="368">
        <v>0.0</v>
      </c>
      <c r="AQ39" s="368">
        <v>0.0</v>
      </c>
      <c r="AR39" s="371">
        <v>0.0</v>
      </c>
      <c r="AS39" s="387"/>
      <c r="AT39" s="368">
        <v>0.0</v>
      </c>
      <c r="AU39" s="368">
        <v>0.0</v>
      </c>
      <c r="AV39" s="369">
        <v>0.0</v>
      </c>
      <c r="AW39" s="259">
        <v>30.0</v>
      </c>
    </row>
    <row r="40" ht="18.0" customHeight="1">
      <c r="A40" s="374"/>
      <c r="B40" s="368">
        <v>0.0</v>
      </c>
      <c r="C40" s="368">
        <v>0.0</v>
      </c>
      <c r="D40" s="369">
        <v>0.0</v>
      </c>
      <c r="E40" s="260"/>
      <c r="F40" s="368">
        <v>0.0</v>
      </c>
      <c r="G40" s="368">
        <v>0.0</v>
      </c>
      <c r="H40" s="369">
        <v>0.0</v>
      </c>
      <c r="I40" s="380"/>
      <c r="J40" s="368">
        <v>0.0</v>
      </c>
      <c r="K40" s="368">
        <v>0.0</v>
      </c>
      <c r="L40" s="371">
        <v>0.0</v>
      </c>
      <c r="M40" s="374"/>
      <c r="N40" s="368">
        <v>0.0</v>
      </c>
      <c r="O40" s="368">
        <v>0.0</v>
      </c>
      <c r="P40" s="369">
        <v>0.0</v>
      </c>
      <c r="Q40" s="382"/>
      <c r="R40" s="368">
        <v>0.0</v>
      </c>
      <c r="S40" s="368">
        <v>0.0</v>
      </c>
      <c r="T40" s="371">
        <v>0.0</v>
      </c>
      <c r="U40" s="383"/>
      <c r="V40" s="368">
        <v>0.0</v>
      </c>
      <c r="W40" s="368">
        <v>0.0</v>
      </c>
      <c r="X40" s="369">
        <v>0.0</v>
      </c>
      <c r="Y40" s="382"/>
      <c r="Z40" s="368">
        <v>0.0</v>
      </c>
      <c r="AA40" s="368">
        <v>0.0</v>
      </c>
      <c r="AB40" s="371">
        <v>0.0</v>
      </c>
      <c r="AC40" s="387"/>
      <c r="AD40" s="368">
        <v>0.0</v>
      </c>
      <c r="AE40" s="368">
        <v>0.0</v>
      </c>
      <c r="AF40" s="369">
        <v>0.0</v>
      </c>
      <c r="AG40" s="382"/>
      <c r="AH40" s="368">
        <v>0.0</v>
      </c>
      <c r="AI40" s="368">
        <v>0.0</v>
      </c>
      <c r="AJ40" s="371">
        <v>0.0</v>
      </c>
      <c r="AK40" s="387"/>
      <c r="AL40" s="368">
        <v>0.0</v>
      </c>
      <c r="AM40" s="368">
        <v>0.0</v>
      </c>
      <c r="AN40" s="369">
        <v>0.0</v>
      </c>
      <c r="AO40" s="382"/>
      <c r="AP40" s="368">
        <v>0.0</v>
      </c>
      <c r="AQ40" s="368">
        <v>0.0</v>
      </c>
      <c r="AR40" s="371">
        <v>0.0</v>
      </c>
      <c r="AS40" s="387"/>
      <c r="AT40" s="368">
        <v>0.0</v>
      </c>
      <c r="AU40" s="368">
        <v>0.0</v>
      </c>
      <c r="AV40" s="369">
        <v>0.0</v>
      </c>
      <c r="AW40" s="259">
        <v>31.0</v>
      </c>
    </row>
    <row r="41" ht="18.0" customHeight="1">
      <c r="A41" s="374"/>
      <c r="B41" s="368">
        <v>0.0</v>
      </c>
      <c r="C41" s="368">
        <v>0.0</v>
      </c>
      <c r="D41" s="369">
        <v>0.0</v>
      </c>
      <c r="E41" s="260"/>
      <c r="F41" s="368">
        <v>0.0</v>
      </c>
      <c r="G41" s="368">
        <v>0.0</v>
      </c>
      <c r="H41" s="369">
        <v>0.0</v>
      </c>
      <c r="I41" s="380"/>
      <c r="J41" s="368">
        <v>0.0</v>
      </c>
      <c r="K41" s="368">
        <v>0.0</v>
      </c>
      <c r="L41" s="371">
        <v>0.0</v>
      </c>
      <c r="M41" s="374"/>
      <c r="N41" s="368">
        <v>0.0</v>
      </c>
      <c r="O41" s="368">
        <v>0.0</v>
      </c>
      <c r="P41" s="369">
        <v>0.0</v>
      </c>
      <c r="Q41" s="382"/>
      <c r="R41" s="368">
        <v>0.0</v>
      </c>
      <c r="S41" s="368">
        <v>0.0</v>
      </c>
      <c r="T41" s="371">
        <v>0.0</v>
      </c>
      <c r="U41" s="383"/>
      <c r="V41" s="368">
        <v>0.0</v>
      </c>
      <c r="W41" s="368">
        <v>0.0</v>
      </c>
      <c r="X41" s="369">
        <v>0.0</v>
      </c>
      <c r="Y41" s="382"/>
      <c r="Z41" s="368">
        <v>0.0</v>
      </c>
      <c r="AA41" s="368">
        <v>0.0</v>
      </c>
      <c r="AB41" s="371">
        <v>0.0</v>
      </c>
      <c r="AC41" s="387"/>
      <c r="AD41" s="368">
        <v>0.0</v>
      </c>
      <c r="AE41" s="368">
        <v>0.0</v>
      </c>
      <c r="AF41" s="369">
        <v>0.0</v>
      </c>
      <c r="AG41" s="382"/>
      <c r="AH41" s="368">
        <v>0.0</v>
      </c>
      <c r="AI41" s="368">
        <v>0.0</v>
      </c>
      <c r="AJ41" s="371">
        <v>0.0</v>
      </c>
      <c r="AK41" s="387"/>
      <c r="AL41" s="368">
        <v>0.0</v>
      </c>
      <c r="AM41" s="368">
        <v>0.0</v>
      </c>
      <c r="AN41" s="369">
        <v>0.0</v>
      </c>
      <c r="AO41" s="382"/>
      <c r="AP41" s="368">
        <v>0.0</v>
      </c>
      <c r="AQ41" s="368">
        <v>0.0</v>
      </c>
      <c r="AR41" s="371">
        <v>0.0</v>
      </c>
      <c r="AS41" s="387"/>
      <c r="AT41" s="368">
        <v>0.0</v>
      </c>
      <c r="AU41" s="368">
        <v>0.0</v>
      </c>
      <c r="AV41" s="369">
        <v>0.0</v>
      </c>
      <c r="AW41" s="259">
        <v>32.0</v>
      </c>
    </row>
    <row r="42" ht="18.0" customHeight="1">
      <c r="A42" s="374"/>
      <c r="B42" s="368">
        <v>0.0</v>
      </c>
      <c r="C42" s="368">
        <v>0.0</v>
      </c>
      <c r="D42" s="369">
        <v>0.0</v>
      </c>
      <c r="E42" s="260"/>
      <c r="F42" s="368">
        <v>0.0</v>
      </c>
      <c r="G42" s="368">
        <v>0.0</v>
      </c>
      <c r="H42" s="369">
        <v>0.0</v>
      </c>
      <c r="I42" s="380"/>
      <c r="J42" s="368">
        <v>0.0</v>
      </c>
      <c r="K42" s="368">
        <v>0.0</v>
      </c>
      <c r="L42" s="371">
        <v>0.0</v>
      </c>
      <c r="M42" s="374"/>
      <c r="N42" s="368">
        <v>0.0</v>
      </c>
      <c r="O42" s="368">
        <v>0.0</v>
      </c>
      <c r="P42" s="369">
        <v>0.0</v>
      </c>
      <c r="Q42" s="382"/>
      <c r="R42" s="368">
        <v>0.0</v>
      </c>
      <c r="S42" s="368">
        <v>0.0</v>
      </c>
      <c r="T42" s="371">
        <v>0.0</v>
      </c>
      <c r="U42" s="383"/>
      <c r="V42" s="368">
        <v>0.0</v>
      </c>
      <c r="W42" s="368">
        <v>0.0</v>
      </c>
      <c r="X42" s="369">
        <v>0.0</v>
      </c>
      <c r="Y42" s="382"/>
      <c r="Z42" s="368">
        <v>0.0</v>
      </c>
      <c r="AA42" s="368">
        <v>0.0</v>
      </c>
      <c r="AB42" s="371">
        <v>0.0</v>
      </c>
      <c r="AC42" s="387"/>
      <c r="AD42" s="368">
        <v>0.0</v>
      </c>
      <c r="AE42" s="368">
        <v>0.0</v>
      </c>
      <c r="AF42" s="369">
        <v>0.0</v>
      </c>
      <c r="AG42" s="382"/>
      <c r="AH42" s="368">
        <v>0.0</v>
      </c>
      <c r="AI42" s="368">
        <v>0.0</v>
      </c>
      <c r="AJ42" s="371">
        <v>0.0</v>
      </c>
      <c r="AK42" s="387"/>
      <c r="AL42" s="368">
        <v>0.0</v>
      </c>
      <c r="AM42" s="368">
        <v>0.0</v>
      </c>
      <c r="AN42" s="369">
        <v>0.0</v>
      </c>
      <c r="AO42" s="382"/>
      <c r="AP42" s="368">
        <v>0.0</v>
      </c>
      <c r="AQ42" s="368">
        <v>0.0</v>
      </c>
      <c r="AR42" s="371">
        <v>0.0</v>
      </c>
      <c r="AS42" s="387"/>
      <c r="AT42" s="368">
        <v>0.0</v>
      </c>
      <c r="AU42" s="368">
        <v>0.0</v>
      </c>
      <c r="AV42" s="369">
        <v>0.0</v>
      </c>
      <c r="AW42" s="259">
        <v>33.0</v>
      </c>
    </row>
    <row r="43" ht="18.0" customHeight="1">
      <c r="A43" s="374"/>
      <c r="B43" s="368">
        <v>0.0</v>
      </c>
      <c r="C43" s="368">
        <v>0.0</v>
      </c>
      <c r="D43" s="369">
        <v>0.0</v>
      </c>
      <c r="E43" s="260"/>
      <c r="F43" s="368">
        <v>0.0</v>
      </c>
      <c r="G43" s="368">
        <v>0.0</v>
      </c>
      <c r="H43" s="369">
        <v>0.0</v>
      </c>
      <c r="I43" s="380"/>
      <c r="J43" s="368">
        <v>0.0</v>
      </c>
      <c r="K43" s="368">
        <v>0.0</v>
      </c>
      <c r="L43" s="371">
        <v>0.0</v>
      </c>
      <c r="M43" s="374"/>
      <c r="N43" s="368">
        <v>0.0</v>
      </c>
      <c r="O43" s="368">
        <v>0.0</v>
      </c>
      <c r="P43" s="369">
        <v>0.0</v>
      </c>
      <c r="Q43" s="382"/>
      <c r="R43" s="368">
        <v>0.0</v>
      </c>
      <c r="S43" s="368">
        <v>0.0</v>
      </c>
      <c r="T43" s="371">
        <v>0.0</v>
      </c>
      <c r="U43" s="383"/>
      <c r="V43" s="368">
        <v>0.0</v>
      </c>
      <c r="W43" s="368">
        <v>0.0</v>
      </c>
      <c r="X43" s="369">
        <v>0.0</v>
      </c>
      <c r="Y43" s="382"/>
      <c r="Z43" s="368">
        <v>0.0</v>
      </c>
      <c r="AA43" s="368">
        <v>0.0</v>
      </c>
      <c r="AB43" s="371">
        <v>0.0</v>
      </c>
      <c r="AC43" s="387"/>
      <c r="AD43" s="368">
        <v>0.0</v>
      </c>
      <c r="AE43" s="368">
        <v>0.0</v>
      </c>
      <c r="AF43" s="369">
        <v>0.0</v>
      </c>
      <c r="AG43" s="382"/>
      <c r="AH43" s="368">
        <v>0.0</v>
      </c>
      <c r="AI43" s="368">
        <v>0.0</v>
      </c>
      <c r="AJ43" s="371">
        <v>0.0</v>
      </c>
      <c r="AK43" s="387"/>
      <c r="AL43" s="368">
        <v>0.0</v>
      </c>
      <c r="AM43" s="368">
        <v>0.0</v>
      </c>
      <c r="AN43" s="369">
        <v>0.0</v>
      </c>
      <c r="AO43" s="382"/>
      <c r="AP43" s="368">
        <v>0.0</v>
      </c>
      <c r="AQ43" s="368">
        <v>0.0</v>
      </c>
      <c r="AR43" s="371">
        <v>0.0</v>
      </c>
      <c r="AS43" s="387"/>
      <c r="AT43" s="368">
        <v>0.0</v>
      </c>
      <c r="AU43" s="368">
        <v>0.0</v>
      </c>
      <c r="AV43" s="369">
        <v>0.0</v>
      </c>
      <c r="AW43" s="259">
        <v>34.0</v>
      </c>
    </row>
    <row r="44" ht="18.0" customHeight="1">
      <c r="A44" s="374"/>
      <c r="B44" s="368">
        <v>0.0</v>
      </c>
      <c r="C44" s="368">
        <v>0.0</v>
      </c>
      <c r="D44" s="369">
        <v>0.0</v>
      </c>
      <c r="E44" s="260"/>
      <c r="F44" s="368">
        <v>0.0</v>
      </c>
      <c r="G44" s="368">
        <v>0.0</v>
      </c>
      <c r="H44" s="369">
        <v>0.0</v>
      </c>
      <c r="I44" s="380"/>
      <c r="J44" s="368">
        <v>0.0</v>
      </c>
      <c r="K44" s="368">
        <v>0.0</v>
      </c>
      <c r="L44" s="371">
        <v>0.0</v>
      </c>
      <c r="M44" s="374"/>
      <c r="N44" s="368">
        <v>0.0</v>
      </c>
      <c r="O44" s="368">
        <v>0.0</v>
      </c>
      <c r="P44" s="369">
        <v>0.0</v>
      </c>
      <c r="Q44" s="382"/>
      <c r="R44" s="368">
        <v>0.0</v>
      </c>
      <c r="S44" s="368">
        <v>0.0</v>
      </c>
      <c r="T44" s="371">
        <v>0.0</v>
      </c>
      <c r="U44" s="383"/>
      <c r="V44" s="368">
        <v>0.0</v>
      </c>
      <c r="W44" s="368">
        <v>0.0</v>
      </c>
      <c r="X44" s="369">
        <v>0.0</v>
      </c>
      <c r="Y44" s="382"/>
      <c r="Z44" s="368">
        <v>0.0</v>
      </c>
      <c r="AA44" s="368">
        <v>0.0</v>
      </c>
      <c r="AB44" s="371">
        <v>0.0</v>
      </c>
      <c r="AC44" s="387"/>
      <c r="AD44" s="368">
        <v>0.0</v>
      </c>
      <c r="AE44" s="368">
        <v>0.0</v>
      </c>
      <c r="AF44" s="369">
        <v>0.0</v>
      </c>
      <c r="AG44" s="382"/>
      <c r="AH44" s="368">
        <v>0.0</v>
      </c>
      <c r="AI44" s="368">
        <v>0.0</v>
      </c>
      <c r="AJ44" s="371">
        <v>0.0</v>
      </c>
      <c r="AK44" s="387"/>
      <c r="AL44" s="368">
        <v>0.0</v>
      </c>
      <c r="AM44" s="368">
        <v>0.0</v>
      </c>
      <c r="AN44" s="369">
        <v>0.0</v>
      </c>
      <c r="AO44" s="382"/>
      <c r="AP44" s="368">
        <v>0.0</v>
      </c>
      <c r="AQ44" s="368">
        <v>0.0</v>
      </c>
      <c r="AR44" s="371">
        <v>0.0</v>
      </c>
      <c r="AS44" s="387"/>
      <c r="AT44" s="368">
        <v>0.0</v>
      </c>
      <c r="AU44" s="368">
        <v>0.0</v>
      </c>
      <c r="AV44" s="369">
        <v>0.0</v>
      </c>
      <c r="AW44" s="259">
        <v>35.0</v>
      </c>
    </row>
    <row r="45" ht="18.0" customHeight="1">
      <c r="A45" s="374"/>
      <c r="B45" s="368">
        <v>0.0</v>
      </c>
      <c r="C45" s="368">
        <v>0.0</v>
      </c>
      <c r="D45" s="369">
        <v>0.0</v>
      </c>
      <c r="E45" s="260"/>
      <c r="F45" s="368">
        <v>0.0</v>
      </c>
      <c r="G45" s="368">
        <v>0.0</v>
      </c>
      <c r="H45" s="369">
        <v>0.0</v>
      </c>
      <c r="I45" s="380"/>
      <c r="J45" s="368">
        <v>0.0</v>
      </c>
      <c r="K45" s="368">
        <v>0.0</v>
      </c>
      <c r="L45" s="371">
        <v>0.0</v>
      </c>
      <c r="M45" s="374"/>
      <c r="N45" s="368">
        <v>0.0</v>
      </c>
      <c r="O45" s="368">
        <v>0.0</v>
      </c>
      <c r="P45" s="369">
        <v>0.0</v>
      </c>
      <c r="Q45" s="382"/>
      <c r="R45" s="368">
        <v>0.0</v>
      </c>
      <c r="S45" s="368">
        <v>0.0</v>
      </c>
      <c r="T45" s="371">
        <v>0.0</v>
      </c>
      <c r="U45" s="383"/>
      <c r="V45" s="368">
        <v>0.0</v>
      </c>
      <c r="W45" s="368">
        <v>0.0</v>
      </c>
      <c r="X45" s="369">
        <v>0.0</v>
      </c>
      <c r="Y45" s="382"/>
      <c r="Z45" s="368">
        <v>0.0</v>
      </c>
      <c r="AA45" s="368">
        <v>0.0</v>
      </c>
      <c r="AB45" s="371">
        <v>0.0</v>
      </c>
      <c r="AC45" s="387"/>
      <c r="AD45" s="368">
        <v>0.0</v>
      </c>
      <c r="AE45" s="368">
        <v>0.0</v>
      </c>
      <c r="AF45" s="369">
        <v>0.0</v>
      </c>
      <c r="AG45" s="382"/>
      <c r="AH45" s="368">
        <v>0.0</v>
      </c>
      <c r="AI45" s="368">
        <v>0.0</v>
      </c>
      <c r="AJ45" s="371">
        <v>0.0</v>
      </c>
      <c r="AK45" s="387"/>
      <c r="AL45" s="368">
        <v>0.0</v>
      </c>
      <c r="AM45" s="368">
        <v>0.0</v>
      </c>
      <c r="AN45" s="369">
        <v>0.0</v>
      </c>
      <c r="AO45" s="382"/>
      <c r="AP45" s="368">
        <v>0.0</v>
      </c>
      <c r="AQ45" s="368">
        <v>0.0</v>
      </c>
      <c r="AR45" s="371">
        <v>0.0</v>
      </c>
      <c r="AS45" s="387"/>
      <c r="AT45" s="368">
        <v>0.0</v>
      </c>
      <c r="AU45" s="368">
        <v>0.0</v>
      </c>
      <c r="AV45" s="369">
        <v>0.0</v>
      </c>
      <c r="AW45" s="259">
        <v>36.0</v>
      </c>
    </row>
    <row r="46" ht="18.0" customHeight="1">
      <c r="A46" s="374"/>
      <c r="B46" s="368">
        <v>0.0</v>
      </c>
      <c r="C46" s="368">
        <v>0.0</v>
      </c>
      <c r="D46" s="369">
        <v>0.0</v>
      </c>
      <c r="E46" s="260"/>
      <c r="F46" s="368">
        <v>0.0</v>
      </c>
      <c r="G46" s="368">
        <v>0.0</v>
      </c>
      <c r="H46" s="369">
        <v>0.0</v>
      </c>
      <c r="I46" s="380"/>
      <c r="J46" s="368">
        <v>0.0</v>
      </c>
      <c r="K46" s="368">
        <v>0.0</v>
      </c>
      <c r="L46" s="371">
        <v>0.0</v>
      </c>
      <c r="M46" s="374"/>
      <c r="N46" s="368">
        <v>0.0</v>
      </c>
      <c r="O46" s="368">
        <v>0.0</v>
      </c>
      <c r="P46" s="369">
        <v>0.0</v>
      </c>
      <c r="Q46" s="382"/>
      <c r="R46" s="368">
        <v>0.0</v>
      </c>
      <c r="S46" s="368">
        <v>0.0</v>
      </c>
      <c r="T46" s="371">
        <v>0.0</v>
      </c>
      <c r="U46" s="383"/>
      <c r="V46" s="368">
        <v>0.0</v>
      </c>
      <c r="W46" s="368">
        <v>0.0</v>
      </c>
      <c r="X46" s="369">
        <v>0.0</v>
      </c>
      <c r="Y46" s="382"/>
      <c r="Z46" s="368">
        <v>0.0</v>
      </c>
      <c r="AA46" s="368">
        <v>0.0</v>
      </c>
      <c r="AB46" s="371">
        <v>0.0</v>
      </c>
      <c r="AC46" s="387"/>
      <c r="AD46" s="368">
        <v>0.0</v>
      </c>
      <c r="AE46" s="368">
        <v>0.0</v>
      </c>
      <c r="AF46" s="369">
        <v>0.0</v>
      </c>
      <c r="AG46" s="382"/>
      <c r="AH46" s="368">
        <v>0.0</v>
      </c>
      <c r="AI46" s="368">
        <v>0.0</v>
      </c>
      <c r="AJ46" s="371">
        <v>0.0</v>
      </c>
      <c r="AK46" s="387"/>
      <c r="AL46" s="368">
        <v>0.0</v>
      </c>
      <c r="AM46" s="368">
        <v>0.0</v>
      </c>
      <c r="AN46" s="369">
        <v>0.0</v>
      </c>
      <c r="AO46" s="382"/>
      <c r="AP46" s="368">
        <v>0.0</v>
      </c>
      <c r="AQ46" s="368">
        <v>0.0</v>
      </c>
      <c r="AR46" s="371">
        <v>0.0</v>
      </c>
      <c r="AS46" s="387"/>
      <c r="AT46" s="368">
        <v>0.0</v>
      </c>
      <c r="AU46" s="368">
        <v>0.0</v>
      </c>
      <c r="AV46" s="369">
        <v>0.0</v>
      </c>
      <c r="AW46" s="259">
        <v>37.0</v>
      </c>
    </row>
    <row r="47" ht="18.0" customHeight="1">
      <c r="A47" s="374"/>
      <c r="B47" s="368">
        <v>0.0</v>
      </c>
      <c r="C47" s="368">
        <v>0.0</v>
      </c>
      <c r="D47" s="369">
        <v>0.0</v>
      </c>
      <c r="E47" s="260"/>
      <c r="F47" s="368">
        <v>0.0</v>
      </c>
      <c r="G47" s="368">
        <v>0.0</v>
      </c>
      <c r="H47" s="369">
        <v>0.0</v>
      </c>
      <c r="I47" s="380"/>
      <c r="J47" s="368">
        <v>0.0</v>
      </c>
      <c r="K47" s="368">
        <v>0.0</v>
      </c>
      <c r="L47" s="371">
        <v>0.0</v>
      </c>
      <c r="M47" s="374"/>
      <c r="N47" s="368">
        <v>0.0</v>
      </c>
      <c r="O47" s="368">
        <v>0.0</v>
      </c>
      <c r="P47" s="369">
        <v>0.0</v>
      </c>
      <c r="Q47" s="382"/>
      <c r="R47" s="368">
        <v>0.0</v>
      </c>
      <c r="S47" s="368">
        <v>0.0</v>
      </c>
      <c r="T47" s="371">
        <v>0.0</v>
      </c>
      <c r="U47" s="383"/>
      <c r="V47" s="368">
        <v>0.0</v>
      </c>
      <c r="W47" s="368">
        <v>0.0</v>
      </c>
      <c r="X47" s="369">
        <v>0.0</v>
      </c>
      <c r="Y47" s="382"/>
      <c r="Z47" s="368">
        <v>0.0</v>
      </c>
      <c r="AA47" s="368">
        <v>0.0</v>
      </c>
      <c r="AB47" s="371">
        <v>0.0</v>
      </c>
      <c r="AC47" s="387"/>
      <c r="AD47" s="368">
        <v>0.0</v>
      </c>
      <c r="AE47" s="368">
        <v>0.0</v>
      </c>
      <c r="AF47" s="369">
        <v>0.0</v>
      </c>
      <c r="AG47" s="382"/>
      <c r="AH47" s="368">
        <v>0.0</v>
      </c>
      <c r="AI47" s="368">
        <v>0.0</v>
      </c>
      <c r="AJ47" s="371">
        <v>0.0</v>
      </c>
      <c r="AK47" s="387"/>
      <c r="AL47" s="368">
        <v>0.0</v>
      </c>
      <c r="AM47" s="368">
        <v>0.0</v>
      </c>
      <c r="AN47" s="369">
        <v>0.0</v>
      </c>
      <c r="AO47" s="382"/>
      <c r="AP47" s="368">
        <v>0.0</v>
      </c>
      <c r="AQ47" s="368">
        <v>0.0</v>
      </c>
      <c r="AR47" s="371">
        <v>0.0</v>
      </c>
      <c r="AS47" s="387"/>
      <c r="AT47" s="368">
        <v>0.0</v>
      </c>
      <c r="AU47" s="368">
        <v>0.0</v>
      </c>
      <c r="AV47" s="369">
        <v>0.0</v>
      </c>
      <c r="AW47" s="259">
        <v>38.0</v>
      </c>
    </row>
    <row r="48" ht="18.0" customHeight="1">
      <c r="A48" s="374"/>
      <c r="B48" s="368">
        <v>0.0</v>
      </c>
      <c r="C48" s="368">
        <v>0.0</v>
      </c>
      <c r="D48" s="369">
        <v>0.0</v>
      </c>
      <c r="E48" s="260"/>
      <c r="F48" s="368">
        <v>0.0</v>
      </c>
      <c r="G48" s="368">
        <v>0.0</v>
      </c>
      <c r="H48" s="369">
        <v>0.0</v>
      </c>
      <c r="I48" s="380"/>
      <c r="J48" s="368">
        <v>0.0</v>
      </c>
      <c r="K48" s="368">
        <v>0.0</v>
      </c>
      <c r="L48" s="371">
        <v>0.0</v>
      </c>
      <c r="M48" s="374"/>
      <c r="N48" s="368">
        <v>0.0</v>
      </c>
      <c r="O48" s="368">
        <v>0.0</v>
      </c>
      <c r="P48" s="369">
        <v>0.0</v>
      </c>
      <c r="Q48" s="382"/>
      <c r="R48" s="368">
        <v>0.0</v>
      </c>
      <c r="S48" s="368">
        <v>0.0</v>
      </c>
      <c r="T48" s="371">
        <v>0.0</v>
      </c>
      <c r="U48" s="383"/>
      <c r="V48" s="368">
        <v>0.0</v>
      </c>
      <c r="W48" s="368">
        <v>0.0</v>
      </c>
      <c r="X48" s="369">
        <v>0.0</v>
      </c>
      <c r="Y48" s="382"/>
      <c r="Z48" s="368">
        <v>0.0</v>
      </c>
      <c r="AA48" s="368">
        <v>0.0</v>
      </c>
      <c r="AB48" s="371">
        <v>0.0</v>
      </c>
      <c r="AC48" s="387"/>
      <c r="AD48" s="368">
        <v>0.0</v>
      </c>
      <c r="AE48" s="368">
        <v>0.0</v>
      </c>
      <c r="AF48" s="369">
        <v>0.0</v>
      </c>
      <c r="AG48" s="382"/>
      <c r="AH48" s="368">
        <v>0.0</v>
      </c>
      <c r="AI48" s="368">
        <v>0.0</v>
      </c>
      <c r="AJ48" s="371">
        <v>0.0</v>
      </c>
      <c r="AK48" s="387"/>
      <c r="AL48" s="368">
        <v>0.0</v>
      </c>
      <c r="AM48" s="368">
        <v>0.0</v>
      </c>
      <c r="AN48" s="369">
        <v>0.0</v>
      </c>
      <c r="AO48" s="382"/>
      <c r="AP48" s="368">
        <v>0.0</v>
      </c>
      <c r="AQ48" s="368">
        <v>0.0</v>
      </c>
      <c r="AR48" s="371">
        <v>0.0</v>
      </c>
      <c r="AS48" s="387"/>
      <c r="AT48" s="368">
        <v>0.0</v>
      </c>
      <c r="AU48" s="368">
        <v>0.0</v>
      </c>
      <c r="AV48" s="369">
        <v>0.0</v>
      </c>
      <c r="AW48" s="259">
        <v>39.0</v>
      </c>
    </row>
    <row r="49" ht="18.0" customHeight="1">
      <c r="A49" s="374"/>
      <c r="B49" s="368">
        <v>0.0</v>
      </c>
      <c r="C49" s="368">
        <v>0.0</v>
      </c>
      <c r="D49" s="369">
        <v>0.0</v>
      </c>
      <c r="E49" s="260"/>
      <c r="F49" s="368">
        <v>0.0</v>
      </c>
      <c r="G49" s="368">
        <v>0.0</v>
      </c>
      <c r="H49" s="369">
        <v>0.0</v>
      </c>
      <c r="I49" s="380"/>
      <c r="J49" s="368">
        <v>0.0</v>
      </c>
      <c r="K49" s="368">
        <v>0.0</v>
      </c>
      <c r="L49" s="371">
        <v>0.0</v>
      </c>
      <c r="M49" s="374"/>
      <c r="N49" s="368">
        <v>0.0</v>
      </c>
      <c r="O49" s="368">
        <v>0.0</v>
      </c>
      <c r="P49" s="369">
        <v>0.0</v>
      </c>
      <c r="Q49" s="382"/>
      <c r="R49" s="368">
        <v>0.0</v>
      </c>
      <c r="S49" s="368">
        <v>0.0</v>
      </c>
      <c r="T49" s="371">
        <v>0.0</v>
      </c>
      <c r="U49" s="383"/>
      <c r="V49" s="368">
        <v>0.0</v>
      </c>
      <c r="W49" s="368">
        <v>0.0</v>
      </c>
      <c r="X49" s="369">
        <v>0.0</v>
      </c>
      <c r="Y49" s="382"/>
      <c r="Z49" s="368">
        <v>0.0</v>
      </c>
      <c r="AA49" s="368">
        <v>0.0</v>
      </c>
      <c r="AB49" s="371">
        <v>0.0</v>
      </c>
      <c r="AC49" s="387"/>
      <c r="AD49" s="368">
        <v>0.0</v>
      </c>
      <c r="AE49" s="368">
        <v>0.0</v>
      </c>
      <c r="AF49" s="369">
        <v>0.0</v>
      </c>
      <c r="AG49" s="382"/>
      <c r="AH49" s="368">
        <v>0.0</v>
      </c>
      <c r="AI49" s="368">
        <v>0.0</v>
      </c>
      <c r="AJ49" s="371">
        <v>0.0</v>
      </c>
      <c r="AK49" s="387"/>
      <c r="AL49" s="368">
        <v>0.0</v>
      </c>
      <c r="AM49" s="368">
        <v>0.0</v>
      </c>
      <c r="AN49" s="369">
        <v>0.0</v>
      </c>
      <c r="AO49" s="382"/>
      <c r="AP49" s="368">
        <v>0.0</v>
      </c>
      <c r="AQ49" s="368">
        <v>0.0</v>
      </c>
      <c r="AR49" s="371">
        <v>0.0</v>
      </c>
      <c r="AS49" s="387"/>
      <c r="AT49" s="368">
        <v>0.0</v>
      </c>
      <c r="AU49" s="368">
        <v>0.0</v>
      </c>
      <c r="AV49" s="369">
        <v>0.0</v>
      </c>
      <c r="AW49" s="259">
        <v>40.0</v>
      </c>
    </row>
    <row r="50" ht="18.0" customHeight="1">
      <c r="A50" s="374"/>
      <c r="B50" s="368">
        <v>0.0</v>
      </c>
      <c r="C50" s="368">
        <v>0.0</v>
      </c>
      <c r="D50" s="369">
        <v>0.0</v>
      </c>
      <c r="E50" s="260"/>
      <c r="F50" s="368">
        <v>0.0</v>
      </c>
      <c r="G50" s="368">
        <v>0.0</v>
      </c>
      <c r="H50" s="369">
        <v>0.0</v>
      </c>
      <c r="I50" s="380"/>
      <c r="J50" s="368">
        <v>0.0</v>
      </c>
      <c r="K50" s="368">
        <v>0.0</v>
      </c>
      <c r="L50" s="371">
        <v>0.0</v>
      </c>
      <c r="M50" s="374"/>
      <c r="N50" s="368">
        <v>0.0</v>
      </c>
      <c r="O50" s="368">
        <v>0.0</v>
      </c>
      <c r="P50" s="369">
        <v>0.0</v>
      </c>
      <c r="Q50" s="382"/>
      <c r="R50" s="368">
        <v>0.0</v>
      </c>
      <c r="S50" s="368">
        <v>0.0</v>
      </c>
      <c r="T50" s="371">
        <v>0.0</v>
      </c>
      <c r="U50" s="383"/>
      <c r="V50" s="368">
        <v>0.0</v>
      </c>
      <c r="W50" s="368">
        <v>0.0</v>
      </c>
      <c r="X50" s="369">
        <v>0.0</v>
      </c>
      <c r="Y50" s="382"/>
      <c r="Z50" s="368">
        <v>0.0</v>
      </c>
      <c r="AA50" s="368">
        <v>0.0</v>
      </c>
      <c r="AB50" s="371">
        <v>0.0</v>
      </c>
      <c r="AC50" s="387"/>
      <c r="AD50" s="368">
        <v>0.0</v>
      </c>
      <c r="AE50" s="368">
        <v>0.0</v>
      </c>
      <c r="AF50" s="369">
        <v>0.0</v>
      </c>
      <c r="AG50" s="382"/>
      <c r="AH50" s="368">
        <v>0.0</v>
      </c>
      <c r="AI50" s="368">
        <v>0.0</v>
      </c>
      <c r="AJ50" s="371">
        <v>0.0</v>
      </c>
      <c r="AK50" s="387"/>
      <c r="AL50" s="368">
        <v>0.0</v>
      </c>
      <c r="AM50" s="368">
        <v>0.0</v>
      </c>
      <c r="AN50" s="369">
        <v>0.0</v>
      </c>
      <c r="AO50" s="382"/>
      <c r="AP50" s="368">
        <v>0.0</v>
      </c>
      <c r="AQ50" s="368">
        <v>0.0</v>
      </c>
      <c r="AR50" s="371">
        <v>0.0</v>
      </c>
      <c r="AS50" s="387"/>
      <c r="AT50" s="368">
        <v>0.0</v>
      </c>
      <c r="AU50" s="368">
        <v>0.0</v>
      </c>
      <c r="AV50" s="369">
        <v>0.0</v>
      </c>
      <c r="AW50" s="259">
        <v>41.0</v>
      </c>
    </row>
    <row r="51" ht="18.0" customHeight="1">
      <c r="A51" s="374"/>
      <c r="B51" s="368">
        <v>0.0</v>
      </c>
      <c r="C51" s="368">
        <v>0.0</v>
      </c>
      <c r="D51" s="369">
        <v>0.0</v>
      </c>
      <c r="E51" s="260"/>
      <c r="F51" s="368">
        <v>0.0</v>
      </c>
      <c r="G51" s="368">
        <v>0.0</v>
      </c>
      <c r="H51" s="369">
        <v>0.0</v>
      </c>
      <c r="I51" s="380"/>
      <c r="J51" s="368">
        <v>0.0</v>
      </c>
      <c r="K51" s="368">
        <v>0.0</v>
      </c>
      <c r="L51" s="371">
        <v>0.0</v>
      </c>
      <c r="M51" s="374"/>
      <c r="N51" s="368">
        <v>0.0</v>
      </c>
      <c r="O51" s="368">
        <v>0.0</v>
      </c>
      <c r="P51" s="369">
        <v>0.0</v>
      </c>
      <c r="Q51" s="382"/>
      <c r="R51" s="368">
        <v>0.0</v>
      </c>
      <c r="S51" s="368">
        <v>0.0</v>
      </c>
      <c r="T51" s="371">
        <v>0.0</v>
      </c>
      <c r="U51" s="383"/>
      <c r="V51" s="368">
        <v>0.0</v>
      </c>
      <c r="W51" s="368">
        <v>0.0</v>
      </c>
      <c r="X51" s="369">
        <v>0.0</v>
      </c>
      <c r="Y51" s="382"/>
      <c r="Z51" s="368">
        <v>0.0</v>
      </c>
      <c r="AA51" s="368">
        <v>0.0</v>
      </c>
      <c r="AB51" s="371">
        <v>0.0</v>
      </c>
      <c r="AC51" s="387"/>
      <c r="AD51" s="368">
        <v>0.0</v>
      </c>
      <c r="AE51" s="368">
        <v>0.0</v>
      </c>
      <c r="AF51" s="369">
        <v>0.0</v>
      </c>
      <c r="AG51" s="382"/>
      <c r="AH51" s="368">
        <v>0.0</v>
      </c>
      <c r="AI51" s="368">
        <v>0.0</v>
      </c>
      <c r="AJ51" s="371">
        <v>0.0</v>
      </c>
      <c r="AK51" s="387"/>
      <c r="AL51" s="368">
        <v>0.0</v>
      </c>
      <c r="AM51" s="368">
        <v>0.0</v>
      </c>
      <c r="AN51" s="369">
        <v>0.0</v>
      </c>
      <c r="AO51" s="382"/>
      <c r="AP51" s="368">
        <v>0.0</v>
      </c>
      <c r="AQ51" s="368">
        <v>0.0</v>
      </c>
      <c r="AR51" s="371">
        <v>0.0</v>
      </c>
      <c r="AS51" s="387"/>
      <c r="AT51" s="368">
        <v>0.0</v>
      </c>
      <c r="AU51" s="368">
        <v>0.0</v>
      </c>
      <c r="AV51" s="369">
        <v>0.0</v>
      </c>
      <c r="AW51" s="259">
        <v>42.0</v>
      </c>
    </row>
    <row r="52" ht="18.0" customHeight="1">
      <c r="A52" s="374"/>
      <c r="B52" s="368">
        <v>0.0</v>
      </c>
      <c r="C52" s="368">
        <v>0.0</v>
      </c>
      <c r="D52" s="369">
        <v>0.0</v>
      </c>
      <c r="E52" s="260"/>
      <c r="F52" s="368">
        <v>0.0</v>
      </c>
      <c r="G52" s="368">
        <v>0.0</v>
      </c>
      <c r="H52" s="369">
        <v>0.0</v>
      </c>
      <c r="I52" s="380"/>
      <c r="J52" s="368">
        <v>0.0</v>
      </c>
      <c r="K52" s="368">
        <v>0.0</v>
      </c>
      <c r="L52" s="371">
        <v>0.0</v>
      </c>
      <c r="M52" s="374"/>
      <c r="N52" s="368">
        <v>0.0</v>
      </c>
      <c r="O52" s="368">
        <v>0.0</v>
      </c>
      <c r="P52" s="369">
        <v>0.0</v>
      </c>
      <c r="Q52" s="382"/>
      <c r="R52" s="368">
        <v>0.0</v>
      </c>
      <c r="S52" s="368">
        <v>0.0</v>
      </c>
      <c r="T52" s="371">
        <v>0.0</v>
      </c>
      <c r="U52" s="383"/>
      <c r="V52" s="368">
        <v>0.0</v>
      </c>
      <c r="W52" s="368">
        <v>0.0</v>
      </c>
      <c r="X52" s="369">
        <v>0.0</v>
      </c>
      <c r="Y52" s="382"/>
      <c r="Z52" s="368">
        <v>0.0</v>
      </c>
      <c r="AA52" s="368">
        <v>0.0</v>
      </c>
      <c r="AB52" s="371">
        <v>0.0</v>
      </c>
      <c r="AC52" s="387"/>
      <c r="AD52" s="368">
        <v>0.0</v>
      </c>
      <c r="AE52" s="368">
        <v>0.0</v>
      </c>
      <c r="AF52" s="369">
        <v>0.0</v>
      </c>
      <c r="AG52" s="382"/>
      <c r="AH52" s="368">
        <v>0.0</v>
      </c>
      <c r="AI52" s="368">
        <v>0.0</v>
      </c>
      <c r="AJ52" s="371">
        <v>0.0</v>
      </c>
      <c r="AK52" s="387"/>
      <c r="AL52" s="368">
        <v>0.0</v>
      </c>
      <c r="AM52" s="368">
        <v>0.0</v>
      </c>
      <c r="AN52" s="369">
        <v>0.0</v>
      </c>
      <c r="AO52" s="382"/>
      <c r="AP52" s="368">
        <v>0.0</v>
      </c>
      <c r="AQ52" s="368">
        <v>0.0</v>
      </c>
      <c r="AR52" s="371">
        <v>0.0</v>
      </c>
      <c r="AS52" s="387"/>
      <c r="AT52" s="368">
        <v>0.0</v>
      </c>
      <c r="AU52" s="368">
        <v>0.0</v>
      </c>
      <c r="AV52" s="369">
        <v>0.0</v>
      </c>
      <c r="AW52" s="259">
        <v>43.0</v>
      </c>
    </row>
    <row r="53" ht="18.0" customHeight="1">
      <c r="A53" s="374"/>
      <c r="B53" s="368">
        <v>0.0</v>
      </c>
      <c r="C53" s="368">
        <v>0.0</v>
      </c>
      <c r="D53" s="369">
        <v>0.0</v>
      </c>
      <c r="E53" s="260"/>
      <c r="F53" s="368">
        <v>0.0</v>
      </c>
      <c r="G53" s="368">
        <v>0.0</v>
      </c>
      <c r="H53" s="369">
        <v>0.0</v>
      </c>
      <c r="I53" s="380"/>
      <c r="J53" s="368">
        <v>0.0</v>
      </c>
      <c r="K53" s="368">
        <v>0.0</v>
      </c>
      <c r="L53" s="371">
        <v>0.0</v>
      </c>
      <c r="M53" s="374"/>
      <c r="N53" s="368">
        <v>0.0</v>
      </c>
      <c r="O53" s="368">
        <v>0.0</v>
      </c>
      <c r="P53" s="369">
        <v>0.0</v>
      </c>
      <c r="Q53" s="382"/>
      <c r="R53" s="368">
        <v>0.0</v>
      </c>
      <c r="S53" s="368">
        <v>0.0</v>
      </c>
      <c r="T53" s="371">
        <v>0.0</v>
      </c>
      <c r="U53" s="383"/>
      <c r="V53" s="368">
        <v>0.0</v>
      </c>
      <c r="W53" s="368">
        <v>0.0</v>
      </c>
      <c r="X53" s="369">
        <v>0.0</v>
      </c>
      <c r="Y53" s="382"/>
      <c r="Z53" s="368">
        <v>0.0</v>
      </c>
      <c r="AA53" s="368">
        <v>0.0</v>
      </c>
      <c r="AB53" s="371">
        <v>0.0</v>
      </c>
      <c r="AC53" s="387"/>
      <c r="AD53" s="368">
        <v>0.0</v>
      </c>
      <c r="AE53" s="368">
        <v>0.0</v>
      </c>
      <c r="AF53" s="369">
        <v>0.0</v>
      </c>
      <c r="AG53" s="382"/>
      <c r="AH53" s="368">
        <v>0.0</v>
      </c>
      <c r="AI53" s="368">
        <v>0.0</v>
      </c>
      <c r="AJ53" s="371">
        <v>0.0</v>
      </c>
      <c r="AK53" s="387"/>
      <c r="AL53" s="368">
        <v>0.0</v>
      </c>
      <c r="AM53" s="368">
        <v>0.0</v>
      </c>
      <c r="AN53" s="369">
        <v>0.0</v>
      </c>
      <c r="AO53" s="382"/>
      <c r="AP53" s="368">
        <v>0.0</v>
      </c>
      <c r="AQ53" s="368">
        <v>0.0</v>
      </c>
      <c r="AR53" s="371">
        <v>0.0</v>
      </c>
      <c r="AS53" s="387"/>
      <c r="AT53" s="368">
        <v>0.0</v>
      </c>
      <c r="AU53" s="368">
        <v>0.0</v>
      </c>
      <c r="AV53" s="369">
        <v>0.0</v>
      </c>
      <c r="AW53" s="259">
        <v>44.0</v>
      </c>
    </row>
    <row r="54" ht="18.0" customHeight="1">
      <c r="A54" s="374"/>
      <c r="B54" s="368">
        <v>0.0</v>
      </c>
      <c r="C54" s="368">
        <v>0.0</v>
      </c>
      <c r="D54" s="369">
        <v>0.0</v>
      </c>
      <c r="E54" s="260"/>
      <c r="F54" s="368">
        <v>0.0</v>
      </c>
      <c r="G54" s="368">
        <v>0.0</v>
      </c>
      <c r="H54" s="369">
        <v>0.0</v>
      </c>
      <c r="I54" s="380"/>
      <c r="J54" s="368">
        <v>0.0</v>
      </c>
      <c r="K54" s="368">
        <v>0.0</v>
      </c>
      <c r="L54" s="371">
        <v>0.0</v>
      </c>
      <c r="M54" s="374"/>
      <c r="N54" s="368">
        <v>0.0</v>
      </c>
      <c r="O54" s="368">
        <v>0.0</v>
      </c>
      <c r="P54" s="369">
        <v>0.0</v>
      </c>
      <c r="Q54" s="382"/>
      <c r="R54" s="368">
        <v>0.0</v>
      </c>
      <c r="S54" s="368">
        <v>0.0</v>
      </c>
      <c r="T54" s="371">
        <v>0.0</v>
      </c>
      <c r="U54" s="383"/>
      <c r="V54" s="368">
        <v>0.0</v>
      </c>
      <c r="W54" s="368">
        <v>0.0</v>
      </c>
      <c r="X54" s="369">
        <v>0.0</v>
      </c>
      <c r="Y54" s="382"/>
      <c r="Z54" s="368">
        <v>0.0</v>
      </c>
      <c r="AA54" s="368">
        <v>0.0</v>
      </c>
      <c r="AB54" s="371">
        <v>0.0</v>
      </c>
      <c r="AC54" s="387"/>
      <c r="AD54" s="368">
        <v>0.0</v>
      </c>
      <c r="AE54" s="368">
        <v>0.0</v>
      </c>
      <c r="AF54" s="369">
        <v>0.0</v>
      </c>
      <c r="AG54" s="382"/>
      <c r="AH54" s="368">
        <v>0.0</v>
      </c>
      <c r="AI54" s="368">
        <v>0.0</v>
      </c>
      <c r="AJ54" s="371">
        <v>0.0</v>
      </c>
      <c r="AK54" s="387"/>
      <c r="AL54" s="368">
        <v>0.0</v>
      </c>
      <c r="AM54" s="368">
        <v>0.0</v>
      </c>
      <c r="AN54" s="369">
        <v>0.0</v>
      </c>
      <c r="AO54" s="382"/>
      <c r="AP54" s="368">
        <v>0.0</v>
      </c>
      <c r="AQ54" s="368">
        <v>0.0</v>
      </c>
      <c r="AR54" s="371">
        <v>0.0</v>
      </c>
      <c r="AS54" s="387"/>
      <c r="AT54" s="368">
        <v>0.0</v>
      </c>
      <c r="AU54" s="368">
        <v>0.0</v>
      </c>
      <c r="AV54" s="369">
        <v>0.0</v>
      </c>
      <c r="AW54" s="259">
        <v>45.0</v>
      </c>
    </row>
    <row r="55" ht="18.0" customHeight="1">
      <c r="A55" s="374"/>
      <c r="B55" s="368">
        <v>0.0</v>
      </c>
      <c r="C55" s="368">
        <v>0.0</v>
      </c>
      <c r="D55" s="369">
        <v>0.0</v>
      </c>
      <c r="E55" s="260"/>
      <c r="F55" s="368">
        <v>0.0</v>
      </c>
      <c r="G55" s="368">
        <v>0.0</v>
      </c>
      <c r="H55" s="369">
        <v>0.0</v>
      </c>
      <c r="I55" s="380"/>
      <c r="J55" s="368">
        <v>0.0</v>
      </c>
      <c r="K55" s="368">
        <v>0.0</v>
      </c>
      <c r="L55" s="371">
        <v>0.0</v>
      </c>
      <c r="M55" s="374"/>
      <c r="N55" s="368">
        <v>0.0</v>
      </c>
      <c r="O55" s="368">
        <v>0.0</v>
      </c>
      <c r="P55" s="369">
        <v>0.0</v>
      </c>
      <c r="Q55" s="382"/>
      <c r="R55" s="368">
        <v>0.0</v>
      </c>
      <c r="S55" s="368">
        <v>0.0</v>
      </c>
      <c r="T55" s="371">
        <v>0.0</v>
      </c>
      <c r="U55" s="383"/>
      <c r="V55" s="368">
        <v>0.0</v>
      </c>
      <c r="W55" s="368">
        <v>0.0</v>
      </c>
      <c r="X55" s="369">
        <v>0.0</v>
      </c>
      <c r="Y55" s="382"/>
      <c r="Z55" s="368">
        <v>0.0</v>
      </c>
      <c r="AA55" s="368">
        <v>0.0</v>
      </c>
      <c r="AB55" s="371">
        <v>0.0</v>
      </c>
      <c r="AC55" s="387"/>
      <c r="AD55" s="368">
        <v>0.0</v>
      </c>
      <c r="AE55" s="368">
        <v>0.0</v>
      </c>
      <c r="AF55" s="369">
        <v>0.0</v>
      </c>
      <c r="AG55" s="382"/>
      <c r="AH55" s="368">
        <v>0.0</v>
      </c>
      <c r="AI55" s="368">
        <v>0.0</v>
      </c>
      <c r="AJ55" s="371">
        <v>0.0</v>
      </c>
      <c r="AK55" s="387"/>
      <c r="AL55" s="368">
        <v>0.0</v>
      </c>
      <c r="AM55" s="368">
        <v>0.0</v>
      </c>
      <c r="AN55" s="369">
        <v>0.0</v>
      </c>
      <c r="AO55" s="382"/>
      <c r="AP55" s="368">
        <v>0.0</v>
      </c>
      <c r="AQ55" s="368">
        <v>0.0</v>
      </c>
      <c r="AR55" s="371">
        <v>0.0</v>
      </c>
      <c r="AS55" s="387"/>
      <c r="AT55" s="368">
        <v>0.0</v>
      </c>
      <c r="AU55" s="368">
        <v>0.0</v>
      </c>
      <c r="AV55" s="369">
        <v>0.0</v>
      </c>
      <c r="AW55" s="259">
        <v>46.0</v>
      </c>
    </row>
    <row r="56" ht="18.0" customHeight="1">
      <c r="A56" s="374"/>
      <c r="B56" s="368">
        <v>0.0</v>
      </c>
      <c r="C56" s="368">
        <v>0.0</v>
      </c>
      <c r="D56" s="369">
        <v>0.0</v>
      </c>
      <c r="E56" s="260"/>
      <c r="F56" s="368">
        <v>0.0</v>
      </c>
      <c r="G56" s="368">
        <v>0.0</v>
      </c>
      <c r="H56" s="369">
        <v>0.0</v>
      </c>
      <c r="I56" s="380"/>
      <c r="J56" s="368">
        <v>0.0</v>
      </c>
      <c r="K56" s="368">
        <v>0.0</v>
      </c>
      <c r="L56" s="371">
        <v>0.0</v>
      </c>
      <c r="M56" s="374"/>
      <c r="N56" s="368">
        <v>0.0</v>
      </c>
      <c r="O56" s="368">
        <v>0.0</v>
      </c>
      <c r="P56" s="369">
        <v>0.0</v>
      </c>
      <c r="Q56" s="382"/>
      <c r="R56" s="368">
        <v>0.0</v>
      </c>
      <c r="S56" s="368">
        <v>0.0</v>
      </c>
      <c r="T56" s="371">
        <v>0.0</v>
      </c>
      <c r="U56" s="383"/>
      <c r="V56" s="368">
        <v>0.0</v>
      </c>
      <c r="W56" s="368">
        <v>0.0</v>
      </c>
      <c r="X56" s="369">
        <v>0.0</v>
      </c>
      <c r="Y56" s="382"/>
      <c r="Z56" s="368">
        <v>0.0</v>
      </c>
      <c r="AA56" s="368">
        <v>0.0</v>
      </c>
      <c r="AB56" s="371">
        <v>0.0</v>
      </c>
      <c r="AC56" s="387"/>
      <c r="AD56" s="368">
        <v>0.0</v>
      </c>
      <c r="AE56" s="368">
        <v>0.0</v>
      </c>
      <c r="AF56" s="369">
        <v>0.0</v>
      </c>
      <c r="AG56" s="382"/>
      <c r="AH56" s="368">
        <v>0.0</v>
      </c>
      <c r="AI56" s="368">
        <v>0.0</v>
      </c>
      <c r="AJ56" s="371">
        <v>0.0</v>
      </c>
      <c r="AK56" s="387"/>
      <c r="AL56" s="368">
        <v>0.0</v>
      </c>
      <c r="AM56" s="368">
        <v>0.0</v>
      </c>
      <c r="AN56" s="369">
        <v>0.0</v>
      </c>
      <c r="AO56" s="382"/>
      <c r="AP56" s="368">
        <v>0.0</v>
      </c>
      <c r="AQ56" s="368">
        <v>0.0</v>
      </c>
      <c r="AR56" s="371">
        <v>0.0</v>
      </c>
      <c r="AS56" s="387"/>
      <c r="AT56" s="368">
        <v>0.0</v>
      </c>
      <c r="AU56" s="368">
        <v>0.0</v>
      </c>
      <c r="AV56" s="369">
        <v>0.0</v>
      </c>
      <c r="AW56" s="259">
        <v>47.0</v>
      </c>
    </row>
    <row r="57" ht="18.0" customHeight="1">
      <c r="A57" s="374"/>
      <c r="B57" s="368">
        <v>0.0</v>
      </c>
      <c r="C57" s="368">
        <v>0.0</v>
      </c>
      <c r="D57" s="369">
        <v>0.0</v>
      </c>
      <c r="E57" s="260"/>
      <c r="F57" s="368">
        <v>0.0</v>
      </c>
      <c r="G57" s="368">
        <v>0.0</v>
      </c>
      <c r="H57" s="369">
        <v>0.0</v>
      </c>
      <c r="I57" s="380"/>
      <c r="J57" s="368">
        <v>0.0</v>
      </c>
      <c r="K57" s="368">
        <v>0.0</v>
      </c>
      <c r="L57" s="371">
        <v>0.0</v>
      </c>
      <c r="M57" s="374"/>
      <c r="N57" s="368">
        <v>0.0</v>
      </c>
      <c r="O57" s="368">
        <v>0.0</v>
      </c>
      <c r="P57" s="369">
        <v>0.0</v>
      </c>
      <c r="Q57" s="382"/>
      <c r="R57" s="368">
        <v>0.0</v>
      </c>
      <c r="S57" s="368">
        <v>0.0</v>
      </c>
      <c r="T57" s="371">
        <v>0.0</v>
      </c>
      <c r="U57" s="383"/>
      <c r="V57" s="368">
        <v>0.0</v>
      </c>
      <c r="W57" s="368">
        <v>0.0</v>
      </c>
      <c r="X57" s="369">
        <v>0.0</v>
      </c>
      <c r="Y57" s="382"/>
      <c r="Z57" s="368">
        <v>0.0</v>
      </c>
      <c r="AA57" s="368">
        <v>0.0</v>
      </c>
      <c r="AB57" s="371">
        <v>0.0</v>
      </c>
      <c r="AC57" s="387"/>
      <c r="AD57" s="368">
        <v>0.0</v>
      </c>
      <c r="AE57" s="368">
        <v>0.0</v>
      </c>
      <c r="AF57" s="369">
        <v>0.0</v>
      </c>
      <c r="AG57" s="382"/>
      <c r="AH57" s="368">
        <v>0.0</v>
      </c>
      <c r="AI57" s="368">
        <v>0.0</v>
      </c>
      <c r="AJ57" s="371">
        <v>0.0</v>
      </c>
      <c r="AK57" s="387"/>
      <c r="AL57" s="368">
        <v>0.0</v>
      </c>
      <c r="AM57" s="368">
        <v>0.0</v>
      </c>
      <c r="AN57" s="369">
        <v>0.0</v>
      </c>
      <c r="AO57" s="382"/>
      <c r="AP57" s="368">
        <v>0.0</v>
      </c>
      <c r="AQ57" s="368">
        <v>0.0</v>
      </c>
      <c r="AR57" s="371">
        <v>0.0</v>
      </c>
      <c r="AS57" s="387"/>
      <c r="AT57" s="368">
        <v>0.0</v>
      </c>
      <c r="AU57" s="368">
        <v>0.0</v>
      </c>
      <c r="AV57" s="369">
        <v>0.0</v>
      </c>
      <c r="AW57" s="259">
        <v>48.0</v>
      </c>
    </row>
    <row r="58" ht="18.0" customHeight="1">
      <c r="A58" s="374"/>
      <c r="B58" s="368">
        <v>0.0</v>
      </c>
      <c r="C58" s="368">
        <v>0.0</v>
      </c>
      <c r="D58" s="369">
        <v>0.0</v>
      </c>
      <c r="E58" s="260"/>
      <c r="F58" s="368">
        <v>0.0</v>
      </c>
      <c r="G58" s="368">
        <v>0.0</v>
      </c>
      <c r="H58" s="369">
        <v>0.0</v>
      </c>
      <c r="I58" s="380"/>
      <c r="J58" s="368">
        <v>0.0</v>
      </c>
      <c r="K58" s="368">
        <v>0.0</v>
      </c>
      <c r="L58" s="371">
        <v>0.0</v>
      </c>
      <c r="M58" s="374"/>
      <c r="N58" s="368">
        <v>0.0</v>
      </c>
      <c r="O58" s="368">
        <v>0.0</v>
      </c>
      <c r="P58" s="369">
        <v>0.0</v>
      </c>
      <c r="Q58" s="382"/>
      <c r="R58" s="368">
        <v>0.0</v>
      </c>
      <c r="S58" s="368">
        <v>0.0</v>
      </c>
      <c r="T58" s="371">
        <v>0.0</v>
      </c>
      <c r="U58" s="383"/>
      <c r="V58" s="368">
        <v>0.0</v>
      </c>
      <c r="W58" s="368">
        <v>0.0</v>
      </c>
      <c r="X58" s="369">
        <v>0.0</v>
      </c>
      <c r="Y58" s="382"/>
      <c r="Z58" s="368">
        <v>0.0</v>
      </c>
      <c r="AA58" s="368">
        <v>0.0</v>
      </c>
      <c r="AB58" s="371">
        <v>0.0</v>
      </c>
      <c r="AC58" s="387"/>
      <c r="AD58" s="368">
        <v>0.0</v>
      </c>
      <c r="AE58" s="368">
        <v>0.0</v>
      </c>
      <c r="AF58" s="369">
        <v>0.0</v>
      </c>
      <c r="AG58" s="382"/>
      <c r="AH58" s="368">
        <v>0.0</v>
      </c>
      <c r="AI58" s="368">
        <v>0.0</v>
      </c>
      <c r="AJ58" s="371">
        <v>0.0</v>
      </c>
      <c r="AK58" s="387"/>
      <c r="AL58" s="368">
        <v>0.0</v>
      </c>
      <c r="AM58" s="368">
        <v>0.0</v>
      </c>
      <c r="AN58" s="369">
        <v>0.0</v>
      </c>
      <c r="AO58" s="382"/>
      <c r="AP58" s="368">
        <v>0.0</v>
      </c>
      <c r="AQ58" s="368">
        <v>0.0</v>
      </c>
      <c r="AR58" s="371">
        <v>0.0</v>
      </c>
      <c r="AS58" s="387"/>
      <c r="AT58" s="368">
        <v>0.0</v>
      </c>
      <c r="AU58" s="368">
        <v>0.0</v>
      </c>
      <c r="AV58" s="369">
        <v>0.0</v>
      </c>
      <c r="AW58" s="259">
        <v>49.0</v>
      </c>
    </row>
    <row r="59" ht="18.0" customHeight="1">
      <c r="A59" s="374"/>
      <c r="B59" s="368">
        <v>0.0</v>
      </c>
      <c r="C59" s="368">
        <v>0.0</v>
      </c>
      <c r="D59" s="369">
        <v>0.0</v>
      </c>
      <c r="E59" s="260"/>
      <c r="F59" s="368">
        <v>0.0</v>
      </c>
      <c r="G59" s="368">
        <v>0.0</v>
      </c>
      <c r="H59" s="369">
        <v>0.0</v>
      </c>
      <c r="I59" s="380"/>
      <c r="J59" s="368">
        <v>0.0</v>
      </c>
      <c r="K59" s="368">
        <v>0.0</v>
      </c>
      <c r="L59" s="371">
        <v>0.0</v>
      </c>
      <c r="M59" s="374"/>
      <c r="N59" s="368">
        <v>0.0</v>
      </c>
      <c r="O59" s="368">
        <v>0.0</v>
      </c>
      <c r="P59" s="369">
        <v>0.0</v>
      </c>
      <c r="Q59" s="382"/>
      <c r="R59" s="368">
        <v>0.0</v>
      </c>
      <c r="S59" s="368">
        <v>0.0</v>
      </c>
      <c r="T59" s="371">
        <v>0.0</v>
      </c>
      <c r="U59" s="383"/>
      <c r="V59" s="368">
        <v>0.0</v>
      </c>
      <c r="W59" s="368">
        <v>0.0</v>
      </c>
      <c r="X59" s="369">
        <v>0.0</v>
      </c>
      <c r="Y59" s="382"/>
      <c r="Z59" s="368">
        <v>0.0</v>
      </c>
      <c r="AA59" s="368">
        <v>0.0</v>
      </c>
      <c r="AB59" s="371">
        <v>0.0</v>
      </c>
      <c r="AC59" s="387"/>
      <c r="AD59" s="368">
        <v>0.0</v>
      </c>
      <c r="AE59" s="368">
        <v>0.0</v>
      </c>
      <c r="AF59" s="369">
        <v>0.0</v>
      </c>
      <c r="AG59" s="382"/>
      <c r="AH59" s="368">
        <v>0.0</v>
      </c>
      <c r="AI59" s="368">
        <v>0.0</v>
      </c>
      <c r="AJ59" s="371">
        <v>0.0</v>
      </c>
      <c r="AK59" s="387"/>
      <c r="AL59" s="368">
        <v>0.0</v>
      </c>
      <c r="AM59" s="368">
        <v>0.0</v>
      </c>
      <c r="AN59" s="369">
        <v>0.0</v>
      </c>
      <c r="AO59" s="382"/>
      <c r="AP59" s="368">
        <v>0.0</v>
      </c>
      <c r="AQ59" s="368">
        <v>0.0</v>
      </c>
      <c r="AR59" s="371">
        <v>0.0</v>
      </c>
      <c r="AS59" s="387"/>
      <c r="AT59" s="368">
        <v>0.0</v>
      </c>
      <c r="AU59" s="368">
        <v>0.0</v>
      </c>
      <c r="AV59" s="369">
        <v>0.0</v>
      </c>
      <c r="AW59" s="259">
        <v>50.0</v>
      </c>
    </row>
    <row r="60" ht="18.0" customHeight="1">
      <c r="A60" s="374"/>
      <c r="B60" s="368">
        <v>0.0</v>
      </c>
      <c r="C60" s="368">
        <v>0.0</v>
      </c>
      <c r="D60" s="369">
        <v>0.0</v>
      </c>
      <c r="E60" s="260"/>
      <c r="F60" s="368">
        <v>0.0</v>
      </c>
      <c r="G60" s="368">
        <v>0.0</v>
      </c>
      <c r="H60" s="369">
        <v>0.0</v>
      </c>
      <c r="I60" s="380"/>
      <c r="J60" s="368">
        <v>0.0</v>
      </c>
      <c r="K60" s="368">
        <v>0.0</v>
      </c>
      <c r="L60" s="371">
        <v>0.0</v>
      </c>
      <c r="M60" s="374"/>
      <c r="N60" s="368">
        <v>0.0</v>
      </c>
      <c r="O60" s="368">
        <v>0.0</v>
      </c>
      <c r="P60" s="369">
        <v>0.0</v>
      </c>
      <c r="Q60" s="382"/>
      <c r="R60" s="368">
        <v>0.0</v>
      </c>
      <c r="S60" s="368">
        <v>0.0</v>
      </c>
      <c r="T60" s="371">
        <v>0.0</v>
      </c>
      <c r="U60" s="383"/>
      <c r="V60" s="368">
        <v>0.0</v>
      </c>
      <c r="W60" s="368">
        <v>0.0</v>
      </c>
      <c r="X60" s="369">
        <v>0.0</v>
      </c>
      <c r="Y60" s="382"/>
      <c r="Z60" s="368">
        <v>0.0</v>
      </c>
      <c r="AA60" s="368">
        <v>0.0</v>
      </c>
      <c r="AB60" s="371">
        <v>0.0</v>
      </c>
      <c r="AC60" s="387"/>
      <c r="AD60" s="368">
        <v>0.0</v>
      </c>
      <c r="AE60" s="368">
        <v>0.0</v>
      </c>
      <c r="AF60" s="369">
        <v>0.0</v>
      </c>
      <c r="AG60" s="382"/>
      <c r="AH60" s="368">
        <v>0.0</v>
      </c>
      <c r="AI60" s="368">
        <v>0.0</v>
      </c>
      <c r="AJ60" s="371">
        <v>0.0</v>
      </c>
      <c r="AK60" s="387"/>
      <c r="AL60" s="368">
        <v>0.0</v>
      </c>
      <c r="AM60" s="368">
        <v>0.0</v>
      </c>
      <c r="AN60" s="369">
        <v>0.0</v>
      </c>
      <c r="AO60" s="382"/>
      <c r="AP60" s="368">
        <v>0.0</v>
      </c>
      <c r="AQ60" s="368">
        <v>0.0</v>
      </c>
      <c r="AR60" s="371">
        <v>0.0</v>
      </c>
      <c r="AS60" s="387"/>
      <c r="AT60" s="368">
        <v>0.0</v>
      </c>
      <c r="AU60" s="368">
        <v>0.0</v>
      </c>
      <c r="AV60" s="369">
        <v>0.0</v>
      </c>
      <c r="AW60" s="259">
        <v>51.0</v>
      </c>
    </row>
    <row r="61" ht="18.0" customHeight="1">
      <c r="A61" s="374"/>
      <c r="B61" s="368">
        <v>0.0</v>
      </c>
      <c r="C61" s="368">
        <v>0.0</v>
      </c>
      <c r="D61" s="369">
        <v>0.0</v>
      </c>
      <c r="E61" s="260"/>
      <c r="F61" s="368">
        <v>0.0</v>
      </c>
      <c r="G61" s="368">
        <v>0.0</v>
      </c>
      <c r="H61" s="369">
        <v>0.0</v>
      </c>
      <c r="I61" s="380"/>
      <c r="J61" s="368">
        <v>0.0</v>
      </c>
      <c r="K61" s="368">
        <v>0.0</v>
      </c>
      <c r="L61" s="371">
        <v>0.0</v>
      </c>
      <c r="M61" s="374"/>
      <c r="N61" s="368">
        <v>0.0</v>
      </c>
      <c r="O61" s="368">
        <v>0.0</v>
      </c>
      <c r="P61" s="369">
        <v>0.0</v>
      </c>
      <c r="Q61" s="382"/>
      <c r="R61" s="368">
        <v>0.0</v>
      </c>
      <c r="S61" s="368">
        <v>0.0</v>
      </c>
      <c r="T61" s="371">
        <v>0.0</v>
      </c>
      <c r="U61" s="383"/>
      <c r="V61" s="368">
        <v>0.0</v>
      </c>
      <c r="W61" s="368">
        <v>0.0</v>
      </c>
      <c r="X61" s="369">
        <v>0.0</v>
      </c>
      <c r="Y61" s="382"/>
      <c r="Z61" s="368">
        <v>0.0</v>
      </c>
      <c r="AA61" s="368">
        <v>0.0</v>
      </c>
      <c r="AB61" s="371">
        <v>0.0</v>
      </c>
      <c r="AC61" s="387"/>
      <c r="AD61" s="368">
        <v>0.0</v>
      </c>
      <c r="AE61" s="368">
        <v>0.0</v>
      </c>
      <c r="AF61" s="369">
        <v>0.0</v>
      </c>
      <c r="AG61" s="382"/>
      <c r="AH61" s="368">
        <v>0.0</v>
      </c>
      <c r="AI61" s="368">
        <v>0.0</v>
      </c>
      <c r="AJ61" s="371">
        <v>0.0</v>
      </c>
      <c r="AK61" s="387"/>
      <c r="AL61" s="368">
        <v>0.0</v>
      </c>
      <c r="AM61" s="368">
        <v>0.0</v>
      </c>
      <c r="AN61" s="369">
        <v>0.0</v>
      </c>
      <c r="AO61" s="382"/>
      <c r="AP61" s="368">
        <v>0.0</v>
      </c>
      <c r="AQ61" s="368">
        <v>0.0</v>
      </c>
      <c r="AR61" s="371">
        <v>0.0</v>
      </c>
      <c r="AS61" s="387"/>
      <c r="AT61" s="368">
        <v>0.0</v>
      </c>
      <c r="AU61" s="368">
        <v>0.0</v>
      </c>
      <c r="AV61" s="369">
        <v>0.0</v>
      </c>
      <c r="AW61" s="259">
        <v>52.0</v>
      </c>
    </row>
    <row r="62" ht="18.0" customHeight="1">
      <c r="A62" s="374"/>
      <c r="B62" s="368">
        <v>0.0</v>
      </c>
      <c r="C62" s="368">
        <v>0.0</v>
      </c>
      <c r="D62" s="369">
        <v>0.0</v>
      </c>
      <c r="E62" s="260"/>
      <c r="F62" s="368">
        <v>0.0</v>
      </c>
      <c r="G62" s="368">
        <v>0.0</v>
      </c>
      <c r="H62" s="369">
        <v>0.0</v>
      </c>
      <c r="I62" s="380"/>
      <c r="J62" s="368">
        <v>0.0</v>
      </c>
      <c r="K62" s="368">
        <v>0.0</v>
      </c>
      <c r="L62" s="371">
        <v>0.0</v>
      </c>
      <c r="M62" s="374"/>
      <c r="N62" s="368">
        <v>0.0</v>
      </c>
      <c r="O62" s="368">
        <v>0.0</v>
      </c>
      <c r="P62" s="369">
        <v>0.0</v>
      </c>
      <c r="Q62" s="382"/>
      <c r="R62" s="368">
        <v>0.0</v>
      </c>
      <c r="S62" s="368">
        <v>0.0</v>
      </c>
      <c r="T62" s="371">
        <v>0.0</v>
      </c>
      <c r="U62" s="383"/>
      <c r="V62" s="368">
        <v>0.0</v>
      </c>
      <c r="W62" s="368">
        <v>0.0</v>
      </c>
      <c r="X62" s="369">
        <v>0.0</v>
      </c>
      <c r="Y62" s="382"/>
      <c r="Z62" s="368">
        <v>0.0</v>
      </c>
      <c r="AA62" s="368">
        <v>0.0</v>
      </c>
      <c r="AB62" s="371">
        <v>0.0</v>
      </c>
      <c r="AC62" s="387"/>
      <c r="AD62" s="368">
        <v>0.0</v>
      </c>
      <c r="AE62" s="368">
        <v>0.0</v>
      </c>
      <c r="AF62" s="369">
        <v>0.0</v>
      </c>
      <c r="AG62" s="382"/>
      <c r="AH62" s="368">
        <v>0.0</v>
      </c>
      <c r="AI62" s="368">
        <v>0.0</v>
      </c>
      <c r="AJ62" s="371">
        <v>0.0</v>
      </c>
      <c r="AK62" s="387"/>
      <c r="AL62" s="368">
        <v>0.0</v>
      </c>
      <c r="AM62" s="368">
        <v>0.0</v>
      </c>
      <c r="AN62" s="369">
        <v>0.0</v>
      </c>
      <c r="AO62" s="382"/>
      <c r="AP62" s="368">
        <v>0.0</v>
      </c>
      <c r="AQ62" s="368">
        <v>0.0</v>
      </c>
      <c r="AR62" s="371">
        <v>0.0</v>
      </c>
      <c r="AS62" s="387"/>
      <c r="AT62" s="368">
        <v>0.0</v>
      </c>
      <c r="AU62" s="368">
        <v>0.0</v>
      </c>
      <c r="AV62" s="369">
        <v>0.0</v>
      </c>
      <c r="AW62" s="259">
        <v>53.0</v>
      </c>
    </row>
    <row r="63" ht="18.0" customHeight="1">
      <c r="A63" s="374"/>
      <c r="B63" s="368">
        <v>0.0</v>
      </c>
      <c r="C63" s="368">
        <v>0.0</v>
      </c>
      <c r="D63" s="369">
        <v>0.0</v>
      </c>
      <c r="E63" s="260"/>
      <c r="F63" s="368">
        <v>0.0</v>
      </c>
      <c r="G63" s="368">
        <v>0.0</v>
      </c>
      <c r="H63" s="369">
        <v>0.0</v>
      </c>
      <c r="I63" s="380"/>
      <c r="J63" s="368">
        <v>0.0</v>
      </c>
      <c r="K63" s="368">
        <v>0.0</v>
      </c>
      <c r="L63" s="371">
        <v>0.0</v>
      </c>
      <c r="M63" s="374"/>
      <c r="N63" s="368">
        <v>0.0</v>
      </c>
      <c r="O63" s="368">
        <v>0.0</v>
      </c>
      <c r="P63" s="369">
        <v>0.0</v>
      </c>
      <c r="Q63" s="382"/>
      <c r="R63" s="368">
        <v>0.0</v>
      </c>
      <c r="S63" s="368">
        <v>0.0</v>
      </c>
      <c r="T63" s="371">
        <v>0.0</v>
      </c>
      <c r="U63" s="383"/>
      <c r="V63" s="368">
        <v>0.0</v>
      </c>
      <c r="W63" s="368">
        <v>0.0</v>
      </c>
      <c r="X63" s="369">
        <v>0.0</v>
      </c>
      <c r="Y63" s="382"/>
      <c r="Z63" s="368">
        <v>0.0</v>
      </c>
      <c r="AA63" s="368">
        <v>0.0</v>
      </c>
      <c r="AB63" s="371">
        <v>0.0</v>
      </c>
      <c r="AC63" s="387"/>
      <c r="AD63" s="368">
        <v>0.0</v>
      </c>
      <c r="AE63" s="368">
        <v>0.0</v>
      </c>
      <c r="AF63" s="369">
        <v>0.0</v>
      </c>
      <c r="AG63" s="382"/>
      <c r="AH63" s="368">
        <v>0.0</v>
      </c>
      <c r="AI63" s="368">
        <v>0.0</v>
      </c>
      <c r="AJ63" s="371">
        <v>0.0</v>
      </c>
      <c r="AK63" s="387"/>
      <c r="AL63" s="368">
        <v>0.0</v>
      </c>
      <c r="AM63" s="368">
        <v>0.0</v>
      </c>
      <c r="AN63" s="369">
        <v>0.0</v>
      </c>
      <c r="AO63" s="382"/>
      <c r="AP63" s="368">
        <v>0.0</v>
      </c>
      <c r="AQ63" s="368">
        <v>0.0</v>
      </c>
      <c r="AR63" s="371">
        <v>0.0</v>
      </c>
      <c r="AS63" s="387"/>
      <c r="AT63" s="368">
        <v>0.0</v>
      </c>
      <c r="AU63" s="368">
        <v>0.0</v>
      </c>
      <c r="AV63" s="369">
        <v>0.0</v>
      </c>
      <c r="AW63" s="259">
        <v>54.0</v>
      </c>
    </row>
    <row r="64" ht="18.0" customHeight="1">
      <c r="A64" s="374"/>
      <c r="B64" s="368">
        <v>0.0</v>
      </c>
      <c r="C64" s="368">
        <v>0.0</v>
      </c>
      <c r="D64" s="369">
        <v>0.0</v>
      </c>
      <c r="E64" s="260"/>
      <c r="F64" s="368">
        <v>0.0</v>
      </c>
      <c r="G64" s="368">
        <v>0.0</v>
      </c>
      <c r="H64" s="369">
        <v>0.0</v>
      </c>
      <c r="I64" s="380"/>
      <c r="J64" s="368">
        <v>0.0</v>
      </c>
      <c r="K64" s="368">
        <v>0.0</v>
      </c>
      <c r="L64" s="371">
        <v>0.0</v>
      </c>
      <c r="M64" s="374"/>
      <c r="N64" s="368">
        <v>0.0</v>
      </c>
      <c r="O64" s="368">
        <v>0.0</v>
      </c>
      <c r="P64" s="369">
        <v>0.0</v>
      </c>
      <c r="Q64" s="382"/>
      <c r="R64" s="368">
        <v>0.0</v>
      </c>
      <c r="S64" s="368">
        <v>0.0</v>
      </c>
      <c r="T64" s="371">
        <v>0.0</v>
      </c>
      <c r="U64" s="383"/>
      <c r="V64" s="368">
        <v>0.0</v>
      </c>
      <c r="W64" s="368">
        <v>0.0</v>
      </c>
      <c r="X64" s="369">
        <v>0.0</v>
      </c>
      <c r="Y64" s="382"/>
      <c r="Z64" s="368">
        <v>0.0</v>
      </c>
      <c r="AA64" s="368">
        <v>0.0</v>
      </c>
      <c r="AB64" s="371">
        <v>0.0</v>
      </c>
      <c r="AC64" s="387"/>
      <c r="AD64" s="368">
        <v>0.0</v>
      </c>
      <c r="AE64" s="368">
        <v>0.0</v>
      </c>
      <c r="AF64" s="369">
        <v>0.0</v>
      </c>
      <c r="AG64" s="382"/>
      <c r="AH64" s="368">
        <v>0.0</v>
      </c>
      <c r="AI64" s="368">
        <v>0.0</v>
      </c>
      <c r="AJ64" s="371">
        <v>0.0</v>
      </c>
      <c r="AK64" s="387"/>
      <c r="AL64" s="368">
        <v>0.0</v>
      </c>
      <c r="AM64" s="368">
        <v>0.0</v>
      </c>
      <c r="AN64" s="369">
        <v>0.0</v>
      </c>
      <c r="AO64" s="382"/>
      <c r="AP64" s="368">
        <v>0.0</v>
      </c>
      <c r="AQ64" s="368">
        <v>0.0</v>
      </c>
      <c r="AR64" s="371">
        <v>0.0</v>
      </c>
      <c r="AS64" s="387"/>
      <c r="AT64" s="368">
        <v>0.0</v>
      </c>
      <c r="AU64" s="368">
        <v>0.0</v>
      </c>
      <c r="AV64" s="369">
        <v>0.0</v>
      </c>
      <c r="AW64" s="259">
        <v>55.0</v>
      </c>
    </row>
    <row r="65" ht="18.0" customHeight="1">
      <c r="A65" s="374"/>
      <c r="B65" s="368">
        <v>0.0</v>
      </c>
      <c r="C65" s="368">
        <v>0.0</v>
      </c>
      <c r="D65" s="369">
        <v>0.0</v>
      </c>
      <c r="E65" s="260"/>
      <c r="F65" s="368">
        <v>0.0</v>
      </c>
      <c r="G65" s="368">
        <v>0.0</v>
      </c>
      <c r="H65" s="369">
        <v>0.0</v>
      </c>
      <c r="I65" s="380"/>
      <c r="J65" s="368">
        <v>0.0</v>
      </c>
      <c r="K65" s="368">
        <v>0.0</v>
      </c>
      <c r="L65" s="371">
        <v>0.0</v>
      </c>
      <c r="M65" s="374"/>
      <c r="N65" s="368">
        <v>0.0</v>
      </c>
      <c r="O65" s="368">
        <v>0.0</v>
      </c>
      <c r="P65" s="369">
        <v>0.0</v>
      </c>
      <c r="Q65" s="382"/>
      <c r="R65" s="368">
        <v>0.0</v>
      </c>
      <c r="S65" s="368">
        <v>0.0</v>
      </c>
      <c r="T65" s="371">
        <v>0.0</v>
      </c>
      <c r="U65" s="383"/>
      <c r="V65" s="368">
        <v>0.0</v>
      </c>
      <c r="W65" s="368">
        <v>0.0</v>
      </c>
      <c r="X65" s="369">
        <v>0.0</v>
      </c>
      <c r="Y65" s="382"/>
      <c r="Z65" s="368">
        <v>0.0</v>
      </c>
      <c r="AA65" s="368">
        <v>0.0</v>
      </c>
      <c r="AB65" s="371">
        <v>0.0</v>
      </c>
      <c r="AC65" s="387"/>
      <c r="AD65" s="368">
        <v>0.0</v>
      </c>
      <c r="AE65" s="368">
        <v>0.0</v>
      </c>
      <c r="AF65" s="369">
        <v>0.0</v>
      </c>
      <c r="AG65" s="382"/>
      <c r="AH65" s="368">
        <v>0.0</v>
      </c>
      <c r="AI65" s="368">
        <v>0.0</v>
      </c>
      <c r="AJ65" s="371">
        <v>0.0</v>
      </c>
      <c r="AK65" s="387"/>
      <c r="AL65" s="368">
        <v>0.0</v>
      </c>
      <c r="AM65" s="368">
        <v>0.0</v>
      </c>
      <c r="AN65" s="369">
        <v>0.0</v>
      </c>
      <c r="AO65" s="382"/>
      <c r="AP65" s="368">
        <v>0.0</v>
      </c>
      <c r="AQ65" s="368">
        <v>0.0</v>
      </c>
      <c r="AR65" s="371">
        <v>0.0</v>
      </c>
      <c r="AS65" s="387"/>
      <c r="AT65" s="368">
        <v>0.0</v>
      </c>
      <c r="AU65" s="368">
        <v>0.0</v>
      </c>
      <c r="AV65" s="369">
        <v>0.0</v>
      </c>
      <c r="AW65" s="259">
        <v>56.0</v>
      </c>
    </row>
    <row r="66" ht="18.0" customHeight="1">
      <c r="A66" s="374"/>
      <c r="B66" s="368">
        <v>0.0</v>
      </c>
      <c r="C66" s="368">
        <v>0.0</v>
      </c>
      <c r="D66" s="369">
        <v>0.0</v>
      </c>
      <c r="E66" s="260"/>
      <c r="F66" s="368">
        <v>0.0</v>
      </c>
      <c r="G66" s="368">
        <v>0.0</v>
      </c>
      <c r="H66" s="369">
        <v>0.0</v>
      </c>
      <c r="I66" s="380"/>
      <c r="J66" s="368">
        <v>0.0</v>
      </c>
      <c r="K66" s="368">
        <v>0.0</v>
      </c>
      <c r="L66" s="371">
        <v>0.0</v>
      </c>
      <c r="M66" s="374"/>
      <c r="N66" s="368">
        <v>0.0</v>
      </c>
      <c r="O66" s="368">
        <v>0.0</v>
      </c>
      <c r="P66" s="369">
        <v>0.0</v>
      </c>
      <c r="Q66" s="382"/>
      <c r="R66" s="368">
        <v>0.0</v>
      </c>
      <c r="S66" s="368">
        <v>0.0</v>
      </c>
      <c r="T66" s="371">
        <v>0.0</v>
      </c>
      <c r="U66" s="383"/>
      <c r="V66" s="368">
        <v>0.0</v>
      </c>
      <c r="W66" s="368">
        <v>0.0</v>
      </c>
      <c r="X66" s="369">
        <v>0.0</v>
      </c>
      <c r="Y66" s="382"/>
      <c r="Z66" s="368">
        <v>0.0</v>
      </c>
      <c r="AA66" s="368">
        <v>0.0</v>
      </c>
      <c r="AB66" s="371">
        <v>0.0</v>
      </c>
      <c r="AC66" s="387"/>
      <c r="AD66" s="368">
        <v>0.0</v>
      </c>
      <c r="AE66" s="368">
        <v>0.0</v>
      </c>
      <c r="AF66" s="369">
        <v>0.0</v>
      </c>
      <c r="AG66" s="382"/>
      <c r="AH66" s="368">
        <v>0.0</v>
      </c>
      <c r="AI66" s="368">
        <v>0.0</v>
      </c>
      <c r="AJ66" s="371">
        <v>0.0</v>
      </c>
      <c r="AK66" s="387"/>
      <c r="AL66" s="368">
        <v>0.0</v>
      </c>
      <c r="AM66" s="368">
        <v>0.0</v>
      </c>
      <c r="AN66" s="369">
        <v>0.0</v>
      </c>
      <c r="AO66" s="382"/>
      <c r="AP66" s="368">
        <v>0.0</v>
      </c>
      <c r="AQ66" s="368">
        <v>0.0</v>
      </c>
      <c r="AR66" s="371">
        <v>0.0</v>
      </c>
      <c r="AS66" s="387"/>
      <c r="AT66" s="368">
        <v>0.0</v>
      </c>
      <c r="AU66" s="368">
        <v>0.0</v>
      </c>
      <c r="AV66" s="369">
        <v>0.0</v>
      </c>
      <c r="AW66" s="259">
        <v>57.0</v>
      </c>
    </row>
    <row r="67" ht="18.0" customHeight="1">
      <c r="A67" s="374"/>
      <c r="B67" s="368">
        <v>0.0</v>
      </c>
      <c r="C67" s="368">
        <v>0.0</v>
      </c>
      <c r="D67" s="369">
        <v>0.0</v>
      </c>
      <c r="E67" s="260"/>
      <c r="F67" s="368">
        <v>0.0</v>
      </c>
      <c r="G67" s="368">
        <v>0.0</v>
      </c>
      <c r="H67" s="369">
        <v>0.0</v>
      </c>
      <c r="I67" s="380"/>
      <c r="J67" s="368">
        <v>0.0</v>
      </c>
      <c r="K67" s="368">
        <v>0.0</v>
      </c>
      <c r="L67" s="371">
        <v>0.0</v>
      </c>
      <c r="M67" s="374"/>
      <c r="N67" s="368">
        <v>0.0</v>
      </c>
      <c r="O67" s="368">
        <v>0.0</v>
      </c>
      <c r="P67" s="369">
        <v>0.0</v>
      </c>
      <c r="Q67" s="382"/>
      <c r="R67" s="368">
        <v>0.0</v>
      </c>
      <c r="S67" s="368">
        <v>0.0</v>
      </c>
      <c r="T67" s="371">
        <v>0.0</v>
      </c>
      <c r="U67" s="383"/>
      <c r="V67" s="368">
        <v>0.0</v>
      </c>
      <c r="W67" s="368">
        <v>0.0</v>
      </c>
      <c r="X67" s="369">
        <v>0.0</v>
      </c>
      <c r="Y67" s="382"/>
      <c r="Z67" s="368">
        <v>0.0</v>
      </c>
      <c r="AA67" s="368">
        <v>0.0</v>
      </c>
      <c r="AB67" s="371">
        <v>0.0</v>
      </c>
      <c r="AC67" s="387"/>
      <c r="AD67" s="368">
        <v>0.0</v>
      </c>
      <c r="AE67" s="368">
        <v>0.0</v>
      </c>
      <c r="AF67" s="369">
        <v>0.0</v>
      </c>
      <c r="AG67" s="382"/>
      <c r="AH67" s="368">
        <v>0.0</v>
      </c>
      <c r="AI67" s="368">
        <v>0.0</v>
      </c>
      <c r="AJ67" s="371">
        <v>0.0</v>
      </c>
      <c r="AK67" s="387"/>
      <c r="AL67" s="368">
        <v>0.0</v>
      </c>
      <c r="AM67" s="368">
        <v>0.0</v>
      </c>
      <c r="AN67" s="369">
        <v>0.0</v>
      </c>
      <c r="AO67" s="382"/>
      <c r="AP67" s="368">
        <v>0.0</v>
      </c>
      <c r="AQ67" s="368">
        <v>0.0</v>
      </c>
      <c r="AR67" s="371">
        <v>0.0</v>
      </c>
      <c r="AS67" s="387"/>
      <c r="AT67" s="368">
        <v>0.0</v>
      </c>
      <c r="AU67" s="368">
        <v>0.0</v>
      </c>
      <c r="AV67" s="369">
        <v>0.0</v>
      </c>
      <c r="AW67" s="259">
        <v>58.0</v>
      </c>
    </row>
    <row r="68" ht="18.0" customHeight="1">
      <c r="A68" s="374"/>
      <c r="B68" s="368">
        <v>0.0</v>
      </c>
      <c r="C68" s="368">
        <v>0.0</v>
      </c>
      <c r="D68" s="369">
        <v>0.0</v>
      </c>
      <c r="E68" s="260"/>
      <c r="F68" s="368">
        <v>0.0</v>
      </c>
      <c r="G68" s="368">
        <v>0.0</v>
      </c>
      <c r="H68" s="369">
        <v>0.0</v>
      </c>
      <c r="I68" s="380"/>
      <c r="J68" s="368">
        <v>0.0</v>
      </c>
      <c r="K68" s="368">
        <v>0.0</v>
      </c>
      <c r="L68" s="371">
        <v>0.0</v>
      </c>
      <c r="M68" s="374"/>
      <c r="N68" s="368">
        <v>0.0</v>
      </c>
      <c r="O68" s="368">
        <v>0.0</v>
      </c>
      <c r="P68" s="369">
        <v>0.0</v>
      </c>
      <c r="Q68" s="382"/>
      <c r="R68" s="368">
        <v>0.0</v>
      </c>
      <c r="S68" s="368">
        <v>0.0</v>
      </c>
      <c r="T68" s="371">
        <v>0.0</v>
      </c>
      <c r="U68" s="383"/>
      <c r="V68" s="368">
        <v>0.0</v>
      </c>
      <c r="W68" s="368">
        <v>0.0</v>
      </c>
      <c r="X68" s="369">
        <v>0.0</v>
      </c>
      <c r="Y68" s="382"/>
      <c r="Z68" s="368">
        <v>0.0</v>
      </c>
      <c r="AA68" s="368">
        <v>0.0</v>
      </c>
      <c r="AB68" s="371">
        <v>0.0</v>
      </c>
      <c r="AC68" s="387"/>
      <c r="AD68" s="368">
        <v>0.0</v>
      </c>
      <c r="AE68" s="368">
        <v>0.0</v>
      </c>
      <c r="AF68" s="369">
        <v>0.0</v>
      </c>
      <c r="AG68" s="382"/>
      <c r="AH68" s="368">
        <v>0.0</v>
      </c>
      <c r="AI68" s="368">
        <v>0.0</v>
      </c>
      <c r="AJ68" s="371">
        <v>0.0</v>
      </c>
      <c r="AK68" s="387"/>
      <c r="AL68" s="368">
        <v>0.0</v>
      </c>
      <c r="AM68" s="368">
        <v>0.0</v>
      </c>
      <c r="AN68" s="369">
        <v>0.0</v>
      </c>
      <c r="AO68" s="382"/>
      <c r="AP68" s="368">
        <v>0.0</v>
      </c>
      <c r="AQ68" s="368">
        <v>0.0</v>
      </c>
      <c r="AR68" s="371">
        <v>0.0</v>
      </c>
      <c r="AS68" s="387"/>
      <c r="AT68" s="368">
        <v>0.0</v>
      </c>
      <c r="AU68" s="368">
        <v>0.0</v>
      </c>
      <c r="AV68" s="369">
        <v>0.0</v>
      </c>
      <c r="AW68" s="259">
        <v>59.0</v>
      </c>
    </row>
    <row r="69" ht="18.0" customHeight="1">
      <c r="A69" s="374"/>
      <c r="B69" s="368">
        <v>0.0</v>
      </c>
      <c r="C69" s="368">
        <v>0.0</v>
      </c>
      <c r="D69" s="369">
        <v>0.0</v>
      </c>
      <c r="E69" s="260"/>
      <c r="F69" s="368">
        <v>0.0</v>
      </c>
      <c r="G69" s="368">
        <v>0.0</v>
      </c>
      <c r="H69" s="369">
        <v>0.0</v>
      </c>
      <c r="I69" s="380"/>
      <c r="J69" s="368">
        <v>0.0</v>
      </c>
      <c r="K69" s="368">
        <v>0.0</v>
      </c>
      <c r="L69" s="371">
        <v>0.0</v>
      </c>
      <c r="M69" s="374"/>
      <c r="N69" s="368">
        <v>0.0</v>
      </c>
      <c r="O69" s="368">
        <v>0.0</v>
      </c>
      <c r="P69" s="369">
        <v>0.0</v>
      </c>
      <c r="Q69" s="382"/>
      <c r="R69" s="368">
        <v>0.0</v>
      </c>
      <c r="S69" s="368">
        <v>0.0</v>
      </c>
      <c r="T69" s="371">
        <v>0.0</v>
      </c>
      <c r="U69" s="383"/>
      <c r="V69" s="368">
        <v>0.0</v>
      </c>
      <c r="W69" s="368">
        <v>0.0</v>
      </c>
      <c r="X69" s="369">
        <v>0.0</v>
      </c>
      <c r="Y69" s="382"/>
      <c r="Z69" s="368">
        <v>0.0</v>
      </c>
      <c r="AA69" s="368">
        <v>0.0</v>
      </c>
      <c r="AB69" s="371">
        <v>0.0</v>
      </c>
      <c r="AC69" s="387"/>
      <c r="AD69" s="368">
        <v>0.0</v>
      </c>
      <c r="AE69" s="368">
        <v>0.0</v>
      </c>
      <c r="AF69" s="369">
        <v>0.0</v>
      </c>
      <c r="AG69" s="382"/>
      <c r="AH69" s="368">
        <v>0.0</v>
      </c>
      <c r="AI69" s="368">
        <v>0.0</v>
      </c>
      <c r="AJ69" s="371">
        <v>0.0</v>
      </c>
      <c r="AK69" s="387"/>
      <c r="AL69" s="368">
        <v>0.0</v>
      </c>
      <c r="AM69" s="368">
        <v>0.0</v>
      </c>
      <c r="AN69" s="369">
        <v>0.0</v>
      </c>
      <c r="AO69" s="382"/>
      <c r="AP69" s="368">
        <v>0.0</v>
      </c>
      <c r="AQ69" s="368">
        <v>0.0</v>
      </c>
      <c r="AR69" s="371">
        <v>0.0</v>
      </c>
      <c r="AS69" s="387"/>
      <c r="AT69" s="368">
        <v>0.0</v>
      </c>
      <c r="AU69" s="368">
        <v>0.0</v>
      </c>
      <c r="AV69" s="369">
        <v>0.0</v>
      </c>
      <c r="AW69" s="259">
        <v>60.0</v>
      </c>
    </row>
    <row r="70" ht="18.0" customHeight="1">
      <c r="A70" s="374"/>
      <c r="B70" s="368">
        <v>0.0</v>
      </c>
      <c r="C70" s="368">
        <v>0.0</v>
      </c>
      <c r="D70" s="369">
        <v>0.0</v>
      </c>
      <c r="E70" s="260"/>
      <c r="F70" s="368">
        <v>0.0</v>
      </c>
      <c r="G70" s="368">
        <v>0.0</v>
      </c>
      <c r="H70" s="369">
        <v>0.0</v>
      </c>
      <c r="I70" s="380"/>
      <c r="J70" s="368">
        <v>0.0</v>
      </c>
      <c r="K70" s="368">
        <v>0.0</v>
      </c>
      <c r="L70" s="371">
        <v>0.0</v>
      </c>
      <c r="M70" s="374"/>
      <c r="N70" s="368">
        <v>0.0</v>
      </c>
      <c r="O70" s="368">
        <v>0.0</v>
      </c>
      <c r="P70" s="369">
        <v>0.0</v>
      </c>
      <c r="Q70" s="382"/>
      <c r="R70" s="368">
        <v>0.0</v>
      </c>
      <c r="S70" s="368">
        <v>0.0</v>
      </c>
      <c r="T70" s="371">
        <v>0.0</v>
      </c>
      <c r="U70" s="383"/>
      <c r="V70" s="368">
        <v>0.0</v>
      </c>
      <c r="W70" s="368">
        <v>0.0</v>
      </c>
      <c r="X70" s="369">
        <v>0.0</v>
      </c>
      <c r="Y70" s="382"/>
      <c r="Z70" s="368">
        <v>0.0</v>
      </c>
      <c r="AA70" s="368">
        <v>0.0</v>
      </c>
      <c r="AB70" s="371">
        <v>0.0</v>
      </c>
      <c r="AC70" s="387"/>
      <c r="AD70" s="368">
        <v>0.0</v>
      </c>
      <c r="AE70" s="368">
        <v>0.0</v>
      </c>
      <c r="AF70" s="369">
        <v>0.0</v>
      </c>
      <c r="AG70" s="382"/>
      <c r="AH70" s="368">
        <v>0.0</v>
      </c>
      <c r="AI70" s="368">
        <v>0.0</v>
      </c>
      <c r="AJ70" s="371">
        <v>0.0</v>
      </c>
      <c r="AK70" s="387"/>
      <c r="AL70" s="368">
        <v>0.0</v>
      </c>
      <c r="AM70" s="368">
        <v>0.0</v>
      </c>
      <c r="AN70" s="369">
        <v>0.0</v>
      </c>
      <c r="AO70" s="382"/>
      <c r="AP70" s="368">
        <v>0.0</v>
      </c>
      <c r="AQ70" s="368">
        <v>0.0</v>
      </c>
      <c r="AR70" s="371">
        <v>0.0</v>
      </c>
      <c r="AS70" s="387"/>
      <c r="AT70" s="368">
        <v>0.0</v>
      </c>
      <c r="AU70" s="368">
        <v>0.0</v>
      </c>
      <c r="AV70" s="369">
        <v>0.0</v>
      </c>
      <c r="AW70" s="259">
        <v>61.0</v>
      </c>
    </row>
    <row r="71" ht="18.0" customHeight="1">
      <c r="A71" s="374"/>
      <c r="B71" s="368">
        <v>0.0</v>
      </c>
      <c r="C71" s="368">
        <v>0.0</v>
      </c>
      <c r="D71" s="369">
        <v>0.0</v>
      </c>
      <c r="E71" s="260"/>
      <c r="F71" s="368">
        <v>0.0</v>
      </c>
      <c r="G71" s="368">
        <v>0.0</v>
      </c>
      <c r="H71" s="369">
        <v>0.0</v>
      </c>
      <c r="I71" s="380"/>
      <c r="J71" s="368">
        <v>0.0</v>
      </c>
      <c r="K71" s="368">
        <v>0.0</v>
      </c>
      <c r="L71" s="371">
        <v>0.0</v>
      </c>
      <c r="M71" s="374"/>
      <c r="N71" s="368">
        <v>0.0</v>
      </c>
      <c r="O71" s="368">
        <v>0.0</v>
      </c>
      <c r="P71" s="369">
        <v>0.0</v>
      </c>
      <c r="Q71" s="382"/>
      <c r="R71" s="368">
        <v>0.0</v>
      </c>
      <c r="S71" s="368">
        <v>0.0</v>
      </c>
      <c r="T71" s="371">
        <v>0.0</v>
      </c>
      <c r="U71" s="383"/>
      <c r="V71" s="368">
        <v>0.0</v>
      </c>
      <c r="W71" s="368">
        <v>0.0</v>
      </c>
      <c r="X71" s="369">
        <v>0.0</v>
      </c>
      <c r="Y71" s="382"/>
      <c r="Z71" s="368">
        <v>0.0</v>
      </c>
      <c r="AA71" s="368">
        <v>0.0</v>
      </c>
      <c r="AB71" s="371">
        <v>0.0</v>
      </c>
      <c r="AC71" s="387"/>
      <c r="AD71" s="368">
        <v>0.0</v>
      </c>
      <c r="AE71" s="368">
        <v>0.0</v>
      </c>
      <c r="AF71" s="369">
        <v>0.0</v>
      </c>
      <c r="AG71" s="382"/>
      <c r="AH71" s="368">
        <v>0.0</v>
      </c>
      <c r="AI71" s="368">
        <v>0.0</v>
      </c>
      <c r="AJ71" s="371">
        <v>0.0</v>
      </c>
      <c r="AK71" s="387"/>
      <c r="AL71" s="368">
        <v>0.0</v>
      </c>
      <c r="AM71" s="368">
        <v>0.0</v>
      </c>
      <c r="AN71" s="369">
        <v>0.0</v>
      </c>
      <c r="AO71" s="382"/>
      <c r="AP71" s="368">
        <v>0.0</v>
      </c>
      <c r="AQ71" s="368">
        <v>0.0</v>
      </c>
      <c r="AR71" s="371">
        <v>0.0</v>
      </c>
      <c r="AS71" s="387"/>
      <c r="AT71" s="368">
        <v>0.0</v>
      </c>
      <c r="AU71" s="368">
        <v>0.0</v>
      </c>
      <c r="AV71" s="369">
        <v>0.0</v>
      </c>
      <c r="AW71" s="259">
        <v>62.0</v>
      </c>
    </row>
    <row r="72" ht="18.0" customHeight="1">
      <c r="A72" s="374"/>
      <c r="B72" s="368">
        <v>0.0</v>
      </c>
      <c r="C72" s="368">
        <v>0.0</v>
      </c>
      <c r="D72" s="369">
        <v>0.0</v>
      </c>
      <c r="E72" s="260"/>
      <c r="F72" s="368">
        <v>0.0</v>
      </c>
      <c r="G72" s="368">
        <v>0.0</v>
      </c>
      <c r="H72" s="369">
        <v>0.0</v>
      </c>
      <c r="I72" s="380"/>
      <c r="J72" s="368">
        <v>0.0</v>
      </c>
      <c r="K72" s="368">
        <v>0.0</v>
      </c>
      <c r="L72" s="371">
        <v>0.0</v>
      </c>
      <c r="M72" s="374"/>
      <c r="N72" s="368">
        <v>0.0</v>
      </c>
      <c r="O72" s="368">
        <v>0.0</v>
      </c>
      <c r="P72" s="369">
        <v>0.0</v>
      </c>
      <c r="Q72" s="382"/>
      <c r="R72" s="368">
        <v>0.0</v>
      </c>
      <c r="S72" s="368">
        <v>0.0</v>
      </c>
      <c r="T72" s="371">
        <v>0.0</v>
      </c>
      <c r="U72" s="383"/>
      <c r="V72" s="368">
        <v>0.0</v>
      </c>
      <c r="W72" s="368">
        <v>0.0</v>
      </c>
      <c r="X72" s="369">
        <v>0.0</v>
      </c>
      <c r="Y72" s="382"/>
      <c r="Z72" s="368">
        <v>0.0</v>
      </c>
      <c r="AA72" s="368">
        <v>0.0</v>
      </c>
      <c r="AB72" s="371">
        <v>0.0</v>
      </c>
      <c r="AC72" s="387"/>
      <c r="AD72" s="368">
        <v>0.0</v>
      </c>
      <c r="AE72" s="368">
        <v>0.0</v>
      </c>
      <c r="AF72" s="369">
        <v>0.0</v>
      </c>
      <c r="AG72" s="382"/>
      <c r="AH72" s="368">
        <v>0.0</v>
      </c>
      <c r="AI72" s="368">
        <v>0.0</v>
      </c>
      <c r="AJ72" s="371">
        <v>0.0</v>
      </c>
      <c r="AK72" s="387"/>
      <c r="AL72" s="368">
        <v>0.0</v>
      </c>
      <c r="AM72" s="368">
        <v>0.0</v>
      </c>
      <c r="AN72" s="369">
        <v>0.0</v>
      </c>
      <c r="AO72" s="382"/>
      <c r="AP72" s="368">
        <v>0.0</v>
      </c>
      <c r="AQ72" s="368">
        <v>0.0</v>
      </c>
      <c r="AR72" s="371">
        <v>0.0</v>
      </c>
      <c r="AS72" s="387"/>
      <c r="AT72" s="368">
        <v>0.0</v>
      </c>
      <c r="AU72" s="368">
        <v>0.0</v>
      </c>
      <c r="AV72" s="369">
        <v>0.0</v>
      </c>
      <c r="AW72" s="259">
        <v>63.0</v>
      </c>
    </row>
    <row r="73" ht="18.0" customHeight="1">
      <c r="A73" s="374"/>
      <c r="B73" s="368">
        <v>0.0</v>
      </c>
      <c r="C73" s="368">
        <v>0.0</v>
      </c>
      <c r="D73" s="369">
        <v>0.0</v>
      </c>
      <c r="E73" s="260"/>
      <c r="F73" s="368">
        <v>0.0</v>
      </c>
      <c r="G73" s="368">
        <v>0.0</v>
      </c>
      <c r="H73" s="369">
        <v>0.0</v>
      </c>
      <c r="I73" s="380"/>
      <c r="J73" s="368">
        <v>0.0</v>
      </c>
      <c r="K73" s="368">
        <v>0.0</v>
      </c>
      <c r="L73" s="371">
        <v>0.0</v>
      </c>
      <c r="M73" s="374"/>
      <c r="N73" s="368">
        <v>0.0</v>
      </c>
      <c r="O73" s="368">
        <v>0.0</v>
      </c>
      <c r="P73" s="369">
        <v>0.0</v>
      </c>
      <c r="Q73" s="382"/>
      <c r="R73" s="368">
        <v>0.0</v>
      </c>
      <c r="S73" s="368">
        <v>0.0</v>
      </c>
      <c r="T73" s="371">
        <v>0.0</v>
      </c>
      <c r="U73" s="383"/>
      <c r="V73" s="368">
        <v>0.0</v>
      </c>
      <c r="W73" s="368">
        <v>0.0</v>
      </c>
      <c r="X73" s="369">
        <v>0.0</v>
      </c>
      <c r="Y73" s="382"/>
      <c r="Z73" s="368">
        <v>0.0</v>
      </c>
      <c r="AA73" s="368">
        <v>0.0</v>
      </c>
      <c r="AB73" s="371">
        <v>0.0</v>
      </c>
      <c r="AC73" s="387"/>
      <c r="AD73" s="368">
        <v>0.0</v>
      </c>
      <c r="AE73" s="368">
        <v>0.0</v>
      </c>
      <c r="AF73" s="369">
        <v>0.0</v>
      </c>
      <c r="AG73" s="382"/>
      <c r="AH73" s="368">
        <v>0.0</v>
      </c>
      <c r="AI73" s="368">
        <v>0.0</v>
      </c>
      <c r="AJ73" s="371">
        <v>0.0</v>
      </c>
      <c r="AK73" s="387"/>
      <c r="AL73" s="368">
        <v>0.0</v>
      </c>
      <c r="AM73" s="368">
        <v>0.0</v>
      </c>
      <c r="AN73" s="369">
        <v>0.0</v>
      </c>
      <c r="AO73" s="382"/>
      <c r="AP73" s="368">
        <v>0.0</v>
      </c>
      <c r="AQ73" s="368">
        <v>0.0</v>
      </c>
      <c r="AR73" s="371">
        <v>0.0</v>
      </c>
      <c r="AS73" s="387"/>
      <c r="AT73" s="368">
        <v>0.0</v>
      </c>
      <c r="AU73" s="368">
        <v>0.0</v>
      </c>
      <c r="AV73" s="369">
        <v>0.0</v>
      </c>
      <c r="AW73" s="259">
        <v>64.0</v>
      </c>
    </row>
    <row r="74" ht="18.0" customHeight="1">
      <c r="A74" s="374"/>
      <c r="B74" s="368">
        <v>0.0</v>
      </c>
      <c r="C74" s="368">
        <v>0.0</v>
      </c>
      <c r="D74" s="369">
        <v>0.0</v>
      </c>
      <c r="E74" s="260"/>
      <c r="F74" s="368">
        <v>0.0</v>
      </c>
      <c r="G74" s="368">
        <v>0.0</v>
      </c>
      <c r="H74" s="369">
        <v>0.0</v>
      </c>
      <c r="I74" s="380"/>
      <c r="J74" s="368">
        <v>0.0</v>
      </c>
      <c r="K74" s="368">
        <v>0.0</v>
      </c>
      <c r="L74" s="371">
        <v>0.0</v>
      </c>
      <c r="M74" s="374"/>
      <c r="N74" s="368">
        <v>0.0</v>
      </c>
      <c r="O74" s="368">
        <v>0.0</v>
      </c>
      <c r="P74" s="369">
        <v>0.0</v>
      </c>
      <c r="Q74" s="382"/>
      <c r="R74" s="368">
        <v>0.0</v>
      </c>
      <c r="S74" s="368">
        <v>0.0</v>
      </c>
      <c r="T74" s="371">
        <v>0.0</v>
      </c>
      <c r="U74" s="383"/>
      <c r="V74" s="368">
        <v>0.0</v>
      </c>
      <c r="W74" s="368">
        <v>0.0</v>
      </c>
      <c r="X74" s="369">
        <v>0.0</v>
      </c>
      <c r="Y74" s="382"/>
      <c r="Z74" s="368">
        <v>0.0</v>
      </c>
      <c r="AA74" s="368">
        <v>0.0</v>
      </c>
      <c r="AB74" s="371">
        <v>0.0</v>
      </c>
      <c r="AC74" s="387"/>
      <c r="AD74" s="368">
        <v>0.0</v>
      </c>
      <c r="AE74" s="368">
        <v>0.0</v>
      </c>
      <c r="AF74" s="369">
        <v>0.0</v>
      </c>
      <c r="AG74" s="382"/>
      <c r="AH74" s="368">
        <v>0.0</v>
      </c>
      <c r="AI74" s="368">
        <v>0.0</v>
      </c>
      <c r="AJ74" s="371">
        <v>0.0</v>
      </c>
      <c r="AK74" s="387"/>
      <c r="AL74" s="368">
        <v>0.0</v>
      </c>
      <c r="AM74" s="368">
        <v>0.0</v>
      </c>
      <c r="AN74" s="369">
        <v>0.0</v>
      </c>
      <c r="AO74" s="382"/>
      <c r="AP74" s="368">
        <v>0.0</v>
      </c>
      <c r="AQ74" s="368">
        <v>0.0</v>
      </c>
      <c r="AR74" s="371">
        <v>0.0</v>
      </c>
      <c r="AS74" s="387"/>
      <c r="AT74" s="368">
        <v>0.0</v>
      </c>
      <c r="AU74" s="368">
        <v>0.0</v>
      </c>
      <c r="AV74" s="369">
        <v>0.0</v>
      </c>
      <c r="AW74" s="259">
        <v>65.0</v>
      </c>
    </row>
    <row r="75" ht="18.0" customHeight="1">
      <c r="A75" s="374"/>
      <c r="B75" s="368">
        <v>0.0</v>
      </c>
      <c r="C75" s="368">
        <v>0.0</v>
      </c>
      <c r="D75" s="369">
        <v>0.0</v>
      </c>
      <c r="E75" s="260"/>
      <c r="F75" s="368">
        <v>0.0</v>
      </c>
      <c r="G75" s="368">
        <v>0.0</v>
      </c>
      <c r="H75" s="369">
        <v>0.0</v>
      </c>
      <c r="I75" s="380"/>
      <c r="J75" s="368">
        <v>0.0</v>
      </c>
      <c r="K75" s="368">
        <v>0.0</v>
      </c>
      <c r="L75" s="371">
        <v>0.0</v>
      </c>
      <c r="M75" s="374"/>
      <c r="N75" s="368">
        <v>0.0</v>
      </c>
      <c r="O75" s="368">
        <v>0.0</v>
      </c>
      <c r="P75" s="369">
        <v>0.0</v>
      </c>
      <c r="Q75" s="382"/>
      <c r="R75" s="368">
        <v>0.0</v>
      </c>
      <c r="S75" s="368">
        <v>0.0</v>
      </c>
      <c r="T75" s="371">
        <v>0.0</v>
      </c>
      <c r="U75" s="383"/>
      <c r="V75" s="368">
        <v>0.0</v>
      </c>
      <c r="W75" s="368">
        <v>0.0</v>
      </c>
      <c r="X75" s="369">
        <v>0.0</v>
      </c>
      <c r="Y75" s="382"/>
      <c r="Z75" s="368">
        <v>0.0</v>
      </c>
      <c r="AA75" s="368">
        <v>0.0</v>
      </c>
      <c r="AB75" s="371">
        <v>0.0</v>
      </c>
      <c r="AC75" s="387"/>
      <c r="AD75" s="368">
        <v>0.0</v>
      </c>
      <c r="AE75" s="368">
        <v>0.0</v>
      </c>
      <c r="AF75" s="369">
        <v>0.0</v>
      </c>
      <c r="AG75" s="382"/>
      <c r="AH75" s="368">
        <v>0.0</v>
      </c>
      <c r="AI75" s="368">
        <v>0.0</v>
      </c>
      <c r="AJ75" s="371">
        <v>0.0</v>
      </c>
      <c r="AK75" s="387"/>
      <c r="AL75" s="368">
        <v>0.0</v>
      </c>
      <c r="AM75" s="368">
        <v>0.0</v>
      </c>
      <c r="AN75" s="369">
        <v>0.0</v>
      </c>
      <c r="AO75" s="382"/>
      <c r="AP75" s="368">
        <v>0.0</v>
      </c>
      <c r="AQ75" s="368">
        <v>0.0</v>
      </c>
      <c r="AR75" s="371">
        <v>0.0</v>
      </c>
      <c r="AS75" s="387"/>
      <c r="AT75" s="368">
        <v>0.0</v>
      </c>
      <c r="AU75" s="368">
        <v>0.0</v>
      </c>
      <c r="AV75" s="369">
        <v>0.0</v>
      </c>
      <c r="AW75" s="259">
        <v>66.0</v>
      </c>
    </row>
    <row r="76" ht="18.0" customHeight="1">
      <c r="A76" s="374"/>
      <c r="B76" s="368">
        <v>0.0</v>
      </c>
      <c r="C76" s="368">
        <v>0.0</v>
      </c>
      <c r="D76" s="369">
        <v>0.0</v>
      </c>
      <c r="E76" s="260"/>
      <c r="F76" s="368">
        <v>0.0</v>
      </c>
      <c r="G76" s="368">
        <v>0.0</v>
      </c>
      <c r="H76" s="369">
        <v>0.0</v>
      </c>
      <c r="I76" s="380"/>
      <c r="J76" s="368">
        <v>0.0</v>
      </c>
      <c r="K76" s="368">
        <v>0.0</v>
      </c>
      <c r="L76" s="371">
        <v>0.0</v>
      </c>
      <c r="M76" s="374"/>
      <c r="N76" s="368">
        <v>0.0</v>
      </c>
      <c r="O76" s="368">
        <v>0.0</v>
      </c>
      <c r="P76" s="369">
        <v>0.0</v>
      </c>
      <c r="Q76" s="382"/>
      <c r="R76" s="368">
        <v>0.0</v>
      </c>
      <c r="S76" s="368">
        <v>0.0</v>
      </c>
      <c r="T76" s="371">
        <v>0.0</v>
      </c>
      <c r="U76" s="383"/>
      <c r="V76" s="368">
        <v>0.0</v>
      </c>
      <c r="W76" s="368">
        <v>0.0</v>
      </c>
      <c r="X76" s="369">
        <v>0.0</v>
      </c>
      <c r="Y76" s="382"/>
      <c r="Z76" s="368">
        <v>0.0</v>
      </c>
      <c r="AA76" s="368">
        <v>0.0</v>
      </c>
      <c r="AB76" s="371">
        <v>0.0</v>
      </c>
      <c r="AC76" s="387"/>
      <c r="AD76" s="368">
        <v>0.0</v>
      </c>
      <c r="AE76" s="368">
        <v>0.0</v>
      </c>
      <c r="AF76" s="369">
        <v>0.0</v>
      </c>
      <c r="AG76" s="382"/>
      <c r="AH76" s="368">
        <v>0.0</v>
      </c>
      <c r="AI76" s="368">
        <v>0.0</v>
      </c>
      <c r="AJ76" s="371">
        <v>0.0</v>
      </c>
      <c r="AK76" s="387"/>
      <c r="AL76" s="368">
        <v>0.0</v>
      </c>
      <c r="AM76" s="368">
        <v>0.0</v>
      </c>
      <c r="AN76" s="369">
        <v>0.0</v>
      </c>
      <c r="AO76" s="382"/>
      <c r="AP76" s="368">
        <v>0.0</v>
      </c>
      <c r="AQ76" s="368">
        <v>0.0</v>
      </c>
      <c r="AR76" s="371">
        <v>0.0</v>
      </c>
      <c r="AS76" s="387"/>
      <c r="AT76" s="368">
        <v>0.0</v>
      </c>
      <c r="AU76" s="368">
        <v>0.0</v>
      </c>
      <c r="AV76" s="369">
        <v>0.0</v>
      </c>
      <c r="AW76" s="259">
        <v>67.0</v>
      </c>
    </row>
    <row r="77" ht="18.0" customHeight="1">
      <c r="A77" s="374"/>
      <c r="B77" s="368">
        <v>0.0</v>
      </c>
      <c r="C77" s="368">
        <v>0.0</v>
      </c>
      <c r="D77" s="369">
        <v>0.0</v>
      </c>
      <c r="E77" s="260"/>
      <c r="F77" s="368">
        <v>0.0</v>
      </c>
      <c r="G77" s="368">
        <v>0.0</v>
      </c>
      <c r="H77" s="369">
        <v>0.0</v>
      </c>
      <c r="I77" s="380"/>
      <c r="J77" s="368">
        <v>0.0</v>
      </c>
      <c r="K77" s="368">
        <v>0.0</v>
      </c>
      <c r="L77" s="371">
        <v>0.0</v>
      </c>
      <c r="M77" s="374"/>
      <c r="N77" s="368">
        <v>0.0</v>
      </c>
      <c r="O77" s="368">
        <v>0.0</v>
      </c>
      <c r="P77" s="369">
        <v>0.0</v>
      </c>
      <c r="Q77" s="382"/>
      <c r="R77" s="368">
        <v>0.0</v>
      </c>
      <c r="S77" s="368">
        <v>0.0</v>
      </c>
      <c r="T77" s="371">
        <v>0.0</v>
      </c>
      <c r="U77" s="383"/>
      <c r="V77" s="368">
        <v>0.0</v>
      </c>
      <c r="W77" s="368">
        <v>0.0</v>
      </c>
      <c r="X77" s="369">
        <v>0.0</v>
      </c>
      <c r="Y77" s="382"/>
      <c r="Z77" s="368">
        <v>0.0</v>
      </c>
      <c r="AA77" s="368">
        <v>0.0</v>
      </c>
      <c r="AB77" s="371">
        <v>0.0</v>
      </c>
      <c r="AC77" s="387"/>
      <c r="AD77" s="368">
        <v>0.0</v>
      </c>
      <c r="AE77" s="368">
        <v>0.0</v>
      </c>
      <c r="AF77" s="369">
        <v>0.0</v>
      </c>
      <c r="AG77" s="382"/>
      <c r="AH77" s="368">
        <v>0.0</v>
      </c>
      <c r="AI77" s="368">
        <v>0.0</v>
      </c>
      <c r="AJ77" s="371">
        <v>0.0</v>
      </c>
      <c r="AK77" s="387"/>
      <c r="AL77" s="368">
        <v>0.0</v>
      </c>
      <c r="AM77" s="368">
        <v>0.0</v>
      </c>
      <c r="AN77" s="369">
        <v>0.0</v>
      </c>
      <c r="AO77" s="382"/>
      <c r="AP77" s="368">
        <v>0.0</v>
      </c>
      <c r="AQ77" s="368">
        <v>0.0</v>
      </c>
      <c r="AR77" s="371">
        <v>0.0</v>
      </c>
      <c r="AS77" s="387"/>
      <c r="AT77" s="368">
        <v>0.0</v>
      </c>
      <c r="AU77" s="368">
        <v>0.0</v>
      </c>
      <c r="AV77" s="369">
        <v>0.0</v>
      </c>
      <c r="AW77" s="259">
        <v>68.0</v>
      </c>
    </row>
    <row r="78" ht="18.0" customHeight="1">
      <c r="A78" s="374"/>
      <c r="B78" s="368">
        <v>0.0</v>
      </c>
      <c r="C78" s="368">
        <v>0.0</v>
      </c>
      <c r="D78" s="369">
        <v>0.0</v>
      </c>
      <c r="E78" s="260"/>
      <c r="F78" s="368">
        <v>0.0</v>
      </c>
      <c r="G78" s="368">
        <v>0.0</v>
      </c>
      <c r="H78" s="369">
        <v>0.0</v>
      </c>
      <c r="I78" s="380"/>
      <c r="J78" s="368">
        <v>0.0</v>
      </c>
      <c r="K78" s="368">
        <v>0.0</v>
      </c>
      <c r="L78" s="371">
        <v>0.0</v>
      </c>
      <c r="M78" s="374"/>
      <c r="N78" s="368">
        <v>0.0</v>
      </c>
      <c r="O78" s="368">
        <v>0.0</v>
      </c>
      <c r="P78" s="369">
        <v>0.0</v>
      </c>
      <c r="Q78" s="382"/>
      <c r="R78" s="368">
        <v>0.0</v>
      </c>
      <c r="S78" s="368">
        <v>0.0</v>
      </c>
      <c r="T78" s="371">
        <v>0.0</v>
      </c>
      <c r="U78" s="383"/>
      <c r="V78" s="368">
        <v>0.0</v>
      </c>
      <c r="W78" s="368">
        <v>0.0</v>
      </c>
      <c r="X78" s="369">
        <v>0.0</v>
      </c>
      <c r="Y78" s="382"/>
      <c r="Z78" s="368">
        <v>0.0</v>
      </c>
      <c r="AA78" s="368">
        <v>0.0</v>
      </c>
      <c r="AB78" s="371">
        <v>0.0</v>
      </c>
      <c r="AC78" s="387"/>
      <c r="AD78" s="368">
        <v>0.0</v>
      </c>
      <c r="AE78" s="368">
        <v>0.0</v>
      </c>
      <c r="AF78" s="369">
        <v>0.0</v>
      </c>
      <c r="AG78" s="382"/>
      <c r="AH78" s="368">
        <v>0.0</v>
      </c>
      <c r="AI78" s="368">
        <v>0.0</v>
      </c>
      <c r="AJ78" s="371">
        <v>0.0</v>
      </c>
      <c r="AK78" s="387"/>
      <c r="AL78" s="368">
        <v>0.0</v>
      </c>
      <c r="AM78" s="368">
        <v>0.0</v>
      </c>
      <c r="AN78" s="369">
        <v>0.0</v>
      </c>
      <c r="AO78" s="382"/>
      <c r="AP78" s="368">
        <v>0.0</v>
      </c>
      <c r="AQ78" s="368">
        <v>0.0</v>
      </c>
      <c r="AR78" s="371">
        <v>0.0</v>
      </c>
      <c r="AS78" s="387"/>
      <c r="AT78" s="368">
        <v>0.0</v>
      </c>
      <c r="AU78" s="368">
        <v>0.0</v>
      </c>
      <c r="AV78" s="369">
        <v>0.0</v>
      </c>
      <c r="AW78" s="259">
        <v>69.0</v>
      </c>
    </row>
    <row r="79" ht="18.0" customHeight="1">
      <c r="A79" s="374"/>
      <c r="B79" s="368">
        <v>0.0</v>
      </c>
      <c r="C79" s="368">
        <v>0.0</v>
      </c>
      <c r="D79" s="369">
        <v>0.0</v>
      </c>
      <c r="E79" s="260"/>
      <c r="F79" s="368">
        <v>0.0</v>
      </c>
      <c r="G79" s="368">
        <v>0.0</v>
      </c>
      <c r="H79" s="369">
        <v>0.0</v>
      </c>
      <c r="I79" s="380"/>
      <c r="J79" s="368">
        <v>0.0</v>
      </c>
      <c r="K79" s="368">
        <v>0.0</v>
      </c>
      <c r="L79" s="371">
        <v>0.0</v>
      </c>
      <c r="M79" s="374"/>
      <c r="N79" s="368">
        <v>0.0</v>
      </c>
      <c r="O79" s="368">
        <v>0.0</v>
      </c>
      <c r="P79" s="369">
        <v>0.0</v>
      </c>
      <c r="Q79" s="382"/>
      <c r="R79" s="368">
        <v>0.0</v>
      </c>
      <c r="S79" s="368">
        <v>0.0</v>
      </c>
      <c r="T79" s="371">
        <v>0.0</v>
      </c>
      <c r="U79" s="383"/>
      <c r="V79" s="368">
        <v>0.0</v>
      </c>
      <c r="W79" s="368">
        <v>0.0</v>
      </c>
      <c r="X79" s="369">
        <v>0.0</v>
      </c>
      <c r="Y79" s="382"/>
      <c r="Z79" s="368">
        <v>0.0</v>
      </c>
      <c r="AA79" s="368">
        <v>0.0</v>
      </c>
      <c r="AB79" s="371">
        <v>0.0</v>
      </c>
      <c r="AC79" s="387"/>
      <c r="AD79" s="368">
        <v>0.0</v>
      </c>
      <c r="AE79" s="368">
        <v>0.0</v>
      </c>
      <c r="AF79" s="369">
        <v>0.0</v>
      </c>
      <c r="AG79" s="382"/>
      <c r="AH79" s="368">
        <v>0.0</v>
      </c>
      <c r="AI79" s="368">
        <v>0.0</v>
      </c>
      <c r="AJ79" s="371">
        <v>0.0</v>
      </c>
      <c r="AK79" s="387"/>
      <c r="AL79" s="368">
        <v>0.0</v>
      </c>
      <c r="AM79" s="368">
        <v>0.0</v>
      </c>
      <c r="AN79" s="369">
        <v>0.0</v>
      </c>
      <c r="AO79" s="382"/>
      <c r="AP79" s="368">
        <v>0.0</v>
      </c>
      <c r="AQ79" s="368">
        <v>0.0</v>
      </c>
      <c r="AR79" s="371">
        <v>0.0</v>
      </c>
      <c r="AS79" s="387"/>
      <c r="AT79" s="368">
        <v>0.0</v>
      </c>
      <c r="AU79" s="368">
        <v>0.0</v>
      </c>
      <c r="AV79" s="369">
        <v>0.0</v>
      </c>
      <c r="AW79" s="259">
        <v>70.0</v>
      </c>
    </row>
    <row r="80" ht="18.0" customHeight="1">
      <c r="A80" s="374"/>
      <c r="B80" s="368">
        <v>0.0</v>
      </c>
      <c r="C80" s="368">
        <v>0.0</v>
      </c>
      <c r="D80" s="369">
        <v>0.0</v>
      </c>
      <c r="E80" s="260"/>
      <c r="F80" s="368">
        <v>0.0</v>
      </c>
      <c r="G80" s="368">
        <v>0.0</v>
      </c>
      <c r="H80" s="369">
        <v>0.0</v>
      </c>
      <c r="I80" s="380"/>
      <c r="J80" s="368">
        <v>0.0</v>
      </c>
      <c r="K80" s="368">
        <v>0.0</v>
      </c>
      <c r="L80" s="371">
        <v>0.0</v>
      </c>
      <c r="M80" s="374"/>
      <c r="N80" s="368">
        <v>0.0</v>
      </c>
      <c r="O80" s="368">
        <v>0.0</v>
      </c>
      <c r="P80" s="369">
        <v>0.0</v>
      </c>
      <c r="Q80" s="382"/>
      <c r="R80" s="368">
        <v>0.0</v>
      </c>
      <c r="S80" s="368">
        <v>0.0</v>
      </c>
      <c r="T80" s="371">
        <v>0.0</v>
      </c>
      <c r="U80" s="383"/>
      <c r="V80" s="368">
        <v>0.0</v>
      </c>
      <c r="W80" s="368">
        <v>0.0</v>
      </c>
      <c r="X80" s="369">
        <v>0.0</v>
      </c>
      <c r="Y80" s="382"/>
      <c r="Z80" s="368">
        <v>0.0</v>
      </c>
      <c r="AA80" s="368">
        <v>0.0</v>
      </c>
      <c r="AB80" s="371">
        <v>0.0</v>
      </c>
      <c r="AC80" s="387"/>
      <c r="AD80" s="368">
        <v>0.0</v>
      </c>
      <c r="AE80" s="368">
        <v>0.0</v>
      </c>
      <c r="AF80" s="369">
        <v>0.0</v>
      </c>
      <c r="AG80" s="382"/>
      <c r="AH80" s="368">
        <v>0.0</v>
      </c>
      <c r="AI80" s="368">
        <v>0.0</v>
      </c>
      <c r="AJ80" s="371">
        <v>0.0</v>
      </c>
      <c r="AK80" s="387"/>
      <c r="AL80" s="368">
        <v>0.0</v>
      </c>
      <c r="AM80" s="368">
        <v>0.0</v>
      </c>
      <c r="AN80" s="369">
        <v>0.0</v>
      </c>
      <c r="AO80" s="382"/>
      <c r="AP80" s="368">
        <v>0.0</v>
      </c>
      <c r="AQ80" s="368">
        <v>0.0</v>
      </c>
      <c r="AR80" s="371">
        <v>0.0</v>
      </c>
      <c r="AS80" s="387"/>
      <c r="AT80" s="368">
        <v>0.0</v>
      </c>
      <c r="AU80" s="368">
        <v>0.0</v>
      </c>
      <c r="AV80" s="369">
        <v>0.0</v>
      </c>
      <c r="AW80" s="259">
        <v>71.0</v>
      </c>
    </row>
    <row r="81" ht="18.0" customHeight="1">
      <c r="A81" s="374"/>
      <c r="B81" s="368">
        <v>0.0</v>
      </c>
      <c r="C81" s="368">
        <v>0.0</v>
      </c>
      <c r="D81" s="369">
        <v>0.0</v>
      </c>
      <c r="E81" s="260"/>
      <c r="F81" s="368">
        <v>0.0</v>
      </c>
      <c r="G81" s="368">
        <v>0.0</v>
      </c>
      <c r="H81" s="369">
        <v>0.0</v>
      </c>
      <c r="I81" s="380"/>
      <c r="J81" s="368">
        <v>0.0</v>
      </c>
      <c r="K81" s="368">
        <v>0.0</v>
      </c>
      <c r="L81" s="371">
        <v>0.0</v>
      </c>
      <c r="M81" s="374"/>
      <c r="N81" s="368">
        <v>0.0</v>
      </c>
      <c r="O81" s="368">
        <v>0.0</v>
      </c>
      <c r="P81" s="369">
        <v>0.0</v>
      </c>
      <c r="Q81" s="382"/>
      <c r="R81" s="368">
        <v>0.0</v>
      </c>
      <c r="S81" s="368">
        <v>0.0</v>
      </c>
      <c r="T81" s="371">
        <v>0.0</v>
      </c>
      <c r="U81" s="383"/>
      <c r="V81" s="368">
        <v>0.0</v>
      </c>
      <c r="W81" s="368">
        <v>0.0</v>
      </c>
      <c r="X81" s="369">
        <v>0.0</v>
      </c>
      <c r="Y81" s="382"/>
      <c r="Z81" s="368">
        <v>0.0</v>
      </c>
      <c r="AA81" s="368">
        <v>0.0</v>
      </c>
      <c r="AB81" s="371">
        <v>0.0</v>
      </c>
      <c r="AC81" s="387"/>
      <c r="AD81" s="368">
        <v>0.0</v>
      </c>
      <c r="AE81" s="368">
        <v>0.0</v>
      </c>
      <c r="AF81" s="369">
        <v>0.0</v>
      </c>
      <c r="AG81" s="382"/>
      <c r="AH81" s="368">
        <v>0.0</v>
      </c>
      <c r="AI81" s="368">
        <v>0.0</v>
      </c>
      <c r="AJ81" s="371">
        <v>0.0</v>
      </c>
      <c r="AK81" s="387"/>
      <c r="AL81" s="368">
        <v>0.0</v>
      </c>
      <c r="AM81" s="368">
        <v>0.0</v>
      </c>
      <c r="AN81" s="369">
        <v>0.0</v>
      </c>
      <c r="AO81" s="382"/>
      <c r="AP81" s="368">
        <v>0.0</v>
      </c>
      <c r="AQ81" s="368">
        <v>0.0</v>
      </c>
      <c r="AR81" s="371">
        <v>0.0</v>
      </c>
      <c r="AS81" s="387"/>
      <c r="AT81" s="368">
        <v>0.0</v>
      </c>
      <c r="AU81" s="368">
        <v>0.0</v>
      </c>
      <c r="AV81" s="369">
        <v>0.0</v>
      </c>
      <c r="AW81" s="259">
        <v>72.0</v>
      </c>
    </row>
    <row r="82" ht="18.0" customHeight="1">
      <c r="A82" s="374"/>
      <c r="B82" s="368">
        <v>0.0</v>
      </c>
      <c r="C82" s="368">
        <v>0.0</v>
      </c>
      <c r="D82" s="369">
        <v>0.0</v>
      </c>
      <c r="E82" s="260"/>
      <c r="F82" s="368">
        <v>0.0</v>
      </c>
      <c r="G82" s="368">
        <v>0.0</v>
      </c>
      <c r="H82" s="369">
        <v>0.0</v>
      </c>
      <c r="I82" s="380"/>
      <c r="J82" s="368">
        <v>0.0</v>
      </c>
      <c r="K82" s="368">
        <v>0.0</v>
      </c>
      <c r="L82" s="371">
        <v>0.0</v>
      </c>
      <c r="M82" s="374"/>
      <c r="N82" s="368">
        <v>0.0</v>
      </c>
      <c r="O82" s="368">
        <v>0.0</v>
      </c>
      <c r="P82" s="369">
        <v>0.0</v>
      </c>
      <c r="Q82" s="382"/>
      <c r="R82" s="368">
        <v>0.0</v>
      </c>
      <c r="S82" s="368">
        <v>0.0</v>
      </c>
      <c r="T82" s="371">
        <v>0.0</v>
      </c>
      <c r="U82" s="383"/>
      <c r="V82" s="368">
        <v>0.0</v>
      </c>
      <c r="W82" s="368">
        <v>0.0</v>
      </c>
      <c r="X82" s="369">
        <v>0.0</v>
      </c>
      <c r="Y82" s="382"/>
      <c r="Z82" s="368">
        <v>0.0</v>
      </c>
      <c r="AA82" s="368">
        <v>0.0</v>
      </c>
      <c r="AB82" s="371">
        <v>0.0</v>
      </c>
      <c r="AC82" s="387"/>
      <c r="AD82" s="368">
        <v>0.0</v>
      </c>
      <c r="AE82" s="368">
        <v>0.0</v>
      </c>
      <c r="AF82" s="369">
        <v>0.0</v>
      </c>
      <c r="AG82" s="382"/>
      <c r="AH82" s="368">
        <v>0.0</v>
      </c>
      <c r="AI82" s="368">
        <v>0.0</v>
      </c>
      <c r="AJ82" s="371">
        <v>0.0</v>
      </c>
      <c r="AK82" s="387"/>
      <c r="AL82" s="368">
        <v>0.0</v>
      </c>
      <c r="AM82" s="368">
        <v>0.0</v>
      </c>
      <c r="AN82" s="369">
        <v>0.0</v>
      </c>
      <c r="AO82" s="382"/>
      <c r="AP82" s="368">
        <v>0.0</v>
      </c>
      <c r="AQ82" s="368">
        <v>0.0</v>
      </c>
      <c r="AR82" s="371">
        <v>0.0</v>
      </c>
      <c r="AS82" s="387"/>
      <c r="AT82" s="368">
        <v>0.0</v>
      </c>
      <c r="AU82" s="368">
        <v>0.0</v>
      </c>
      <c r="AV82" s="369">
        <v>0.0</v>
      </c>
      <c r="AW82" s="259">
        <v>73.0</v>
      </c>
    </row>
    <row r="83" ht="18.0" customHeight="1">
      <c r="A83" s="374"/>
      <c r="B83" s="368">
        <v>0.0</v>
      </c>
      <c r="C83" s="368">
        <v>0.0</v>
      </c>
      <c r="D83" s="369">
        <v>0.0</v>
      </c>
      <c r="E83" s="260"/>
      <c r="F83" s="368">
        <v>0.0</v>
      </c>
      <c r="G83" s="368">
        <v>0.0</v>
      </c>
      <c r="H83" s="369">
        <v>0.0</v>
      </c>
      <c r="I83" s="380"/>
      <c r="J83" s="368">
        <v>0.0</v>
      </c>
      <c r="K83" s="368">
        <v>0.0</v>
      </c>
      <c r="L83" s="371">
        <v>0.0</v>
      </c>
      <c r="M83" s="374"/>
      <c r="N83" s="368">
        <v>0.0</v>
      </c>
      <c r="O83" s="368">
        <v>0.0</v>
      </c>
      <c r="P83" s="369">
        <v>0.0</v>
      </c>
      <c r="Q83" s="382"/>
      <c r="R83" s="368">
        <v>0.0</v>
      </c>
      <c r="S83" s="368">
        <v>0.0</v>
      </c>
      <c r="T83" s="371">
        <v>0.0</v>
      </c>
      <c r="U83" s="383"/>
      <c r="V83" s="368">
        <v>0.0</v>
      </c>
      <c r="W83" s="368">
        <v>0.0</v>
      </c>
      <c r="X83" s="369">
        <v>0.0</v>
      </c>
      <c r="Y83" s="382"/>
      <c r="Z83" s="368">
        <v>0.0</v>
      </c>
      <c r="AA83" s="368">
        <v>0.0</v>
      </c>
      <c r="AB83" s="371">
        <v>0.0</v>
      </c>
      <c r="AC83" s="387"/>
      <c r="AD83" s="368">
        <v>0.0</v>
      </c>
      <c r="AE83" s="368">
        <v>0.0</v>
      </c>
      <c r="AF83" s="369">
        <v>0.0</v>
      </c>
      <c r="AG83" s="382"/>
      <c r="AH83" s="368">
        <v>0.0</v>
      </c>
      <c r="AI83" s="368">
        <v>0.0</v>
      </c>
      <c r="AJ83" s="371">
        <v>0.0</v>
      </c>
      <c r="AK83" s="387"/>
      <c r="AL83" s="368">
        <v>0.0</v>
      </c>
      <c r="AM83" s="368">
        <v>0.0</v>
      </c>
      <c r="AN83" s="369">
        <v>0.0</v>
      </c>
      <c r="AO83" s="382"/>
      <c r="AP83" s="368">
        <v>0.0</v>
      </c>
      <c r="AQ83" s="368">
        <v>0.0</v>
      </c>
      <c r="AR83" s="371">
        <v>0.0</v>
      </c>
      <c r="AS83" s="387"/>
      <c r="AT83" s="368">
        <v>0.0</v>
      </c>
      <c r="AU83" s="368">
        <v>0.0</v>
      </c>
      <c r="AV83" s="369">
        <v>0.0</v>
      </c>
      <c r="AW83" s="259">
        <v>74.0</v>
      </c>
    </row>
    <row r="84" ht="18.0" customHeight="1">
      <c r="A84" s="374"/>
      <c r="B84" s="368">
        <v>0.0</v>
      </c>
      <c r="C84" s="368">
        <v>0.0</v>
      </c>
      <c r="D84" s="369">
        <v>0.0</v>
      </c>
      <c r="E84" s="260"/>
      <c r="F84" s="368">
        <v>0.0</v>
      </c>
      <c r="G84" s="368">
        <v>0.0</v>
      </c>
      <c r="H84" s="369">
        <v>0.0</v>
      </c>
      <c r="I84" s="380"/>
      <c r="J84" s="368">
        <v>0.0</v>
      </c>
      <c r="K84" s="368">
        <v>0.0</v>
      </c>
      <c r="L84" s="371">
        <v>0.0</v>
      </c>
      <c r="M84" s="374"/>
      <c r="N84" s="368">
        <v>0.0</v>
      </c>
      <c r="O84" s="368">
        <v>0.0</v>
      </c>
      <c r="P84" s="369">
        <v>0.0</v>
      </c>
      <c r="Q84" s="382"/>
      <c r="R84" s="368">
        <v>0.0</v>
      </c>
      <c r="S84" s="368">
        <v>0.0</v>
      </c>
      <c r="T84" s="371">
        <v>0.0</v>
      </c>
      <c r="U84" s="383"/>
      <c r="V84" s="368">
        <v>0.0</v>
      </c>
      <c r="W84" s="368">
        <v>0.0</v>
      </c>
      <c r="X84" s="369">
        <v>0.0</v>
      </c>
      <c r="Y84" s="382"/>
      <c r="Z84" s="368">
        <v>0.0</v>
      </c>
      <c r="AA84" s="368">
        <v>0.0</v>
      </c>
      <c r="AB84" s="371">
        <v>0.0</v>
      </c>
      <c r="AC84" s="387"/>
      <c r="AD84" s="368">
        <v>0.0</v>
      </c>
      <c r="AE84" s="368">
        <v>0.0</v>
      </c>
      <c r="AF84" s="369">
        <v>0.0</v>
      </c>
      <c r="AG84" s="382"/>
      <c r="AH84" s="368">
        <v>0.0</v>
      </c>
      <c r="AI84" s="368">
        <v>0.0</v>
      </c>
      <c r="AJ84" s="371">
        <v>0.0</v>
      </c>
      <c r="AK84" s="387"/>
      <c r="AL84" s="368">
        <v>0.0</v>
      </c>
      <c r="AM84" s="368">
        <v>0.0</v>
      </c>
      <c r="AN84" s="369">
        <v>0.0</v>
      </c>
      <c r="AO84" s="382"/>
      <c r="AP84" s="368">
        <v>0.0</v>
      </c>
      <c r="AQ84" s="368">
        <v>0.0</v>
      </c>
      <c r="AR84" s="371">
        <v>0.0</v>
      </c>
      <c r="AS84" s="387"/>
      <c r="AT84" s="368">
        <v>0.0</v>
      </c>
      <c r="AU84" s="368">
        <v>0.0</v>
      </c>
      <c r="AV84" s="369">
        <v>0.0</v>
      </c>
      <c r="AW84" s="259">
        <v>75.0</v>
      </c>
    </row>
    <row r="85" ht="18.0" customHeight="1">
      <c r="A85" s="374"/>
      <c r="B85" s="368">
        <v>0.0</v>
      </c>
      <c r="C85" s="368">
        <v>0.0</v>
      </c>
      <c r="D85" s="369">
        <v>0.0</v>
      </c>
      <c r="E85" s="260"/>
      <c r="F85" s="368">
        <v>0.0</v>
      </c>
      <c r="G85" s="368">
        <v>0.0</v>
      </c>
      <c r="H85" s="369">
        <v>0.0</v>
      </c>
      <c r="I85" s="380"/>
      <c r="J85" s="368">
        <v>0.0</v>
      </c>
      <c r="K85" s="368">
        <v>0.0</v>
      </c>
      <c r="L85" s="371">
        <v>0.0</v>
      </c>
      <c r="M85" s="374"/>
      <c r="N85" s="368">
        <v>0.0</v>
      </c>
      <c r="O85" s="368">
        <v>0.0</v>
      </c>
      <c r="P85" s="369">
        <v>0.0</v>
      </c>
      <c r="Q85" s="382"/>
      <c r="R85" s="368">
        <v>0.0</v>
      </c>
      <c r="S85" s="368">
        <v>0.0</v>
      </c>
      <c r="T85" s="371">
        <v>0.0</v>
      </c>
      <c r="U85" s="383"/>
      <c r="V85" s="368">
        <v>0.0</v>
      </c>
      <c r="W85" s="368">
        <v>0.0</v>
      </c>
      <c r="X85" s="369">
        <v>0.0</v>
      </c>
      <c r="Y85" s="382"/>
      <c r="Z85" s="368">
        <v>0.0</v>
      </c>
      <c r="AA85" s="368">
        <v>0.0</v>
      </c>
      <c r="AB85" s="371">
        <v>0.0</v>
      </c>
      <c r="AC85" s="387"/>
      <c r="AD85" s="368">
        <v>0.0</v>
      </c>
      <c r="AE85" s="368">
        <v>0.0</v>
      </c>
      <c r="AF85" s="369">
        <v>0.0</v>
      </c>
      <c r="AG85" s="382"/>
      <c r="AH85" s="368">
        <v>0.0</v>
      </c>
      <c r="AI85" s="368">
        <v>0.0</v>
      </c>
      <c r="AJ85" s="371">
        <v>0.0</v>
      </c>
      <c r="AK85" s="387"/>
      <c r="AL85" s="368">
        <v>0.0</v>
      </c>
      <c r="AM85" s="368">
        <v>0.0</v>
      </c>
      <c r="AN85" s="369">
        <v>0.0</v>
      </c>
      <c r="AO85" s="382"/>
      <c r="AP85" s="368">
        <v>0.0</v>
      </c>
      <c r="AQ85" s="368">
        <v>0.0</v>
      </c>
      <c r="AR85" s="371">
        <v>0.0</v>
      </c>
      <c r="AS85" s="387"/>
      <c r="AT85" s="368">
        <v>0.0</v>
      </c>
      <c r="AU85" s="368">
        <v>0.0</v>
      </c>
      <c r="AV85" s="369">
        <v>0.0</v>
      </c>
      <c r="AW85" s="259">
        <v>76.0</v>
      </c>
    </row>
    <row r="86" ht="18.0" customHeight="1">
      <c r="A86" s="374"/>
      <c r="B86" s="368">
        <v>0.0</v>
      </c>
      <c r="C86" s="368">
        <v>0.0</v>
      </c>
      <c r="D86" s="369">
        <v>0.0</v>
      </c>
      <c r="E86" s="260"/>
      <c r="F86" s="368">
        <v>0.0</v>
      </c>
      <c r="G86" s="368">
        <v>0.0</v>
      </c>
      <c r="H86" s="369">
        <v>0.0</v>
      </c>
      <c r="I86" s="380"/>
      <c r="J86" s="368">
        <v>0.0</v>
      </c>
      <c r="K86" s="368">
        <v>0.0</v>
      </c>
      <c r="L86" s="371">
        <v>0.0</v>
      </c>
      <c r="M86" s="374"/>
      <c r="N86" s="368">
        <v>0.0</v>
      </c>
      <c r="O86" s="368">
        <v>0.0</v>
      </c>
      <c r="P86" s="369">
        <v>0.0</v>
      </c>
      <c r="Q86" s="382"/>
      <c r="R86" s="368">
        <v>0.0</v>
      </c>
      <c r="S86" s="368">
        <v>0.0</v>
      </c>
      <c r="T86" s="371">
        <v>0.0</v>
      </c>
      <c r="U86" s="383"/>
      <c r="V86" s="368">
        <v>0.0</v>
      </c>
      <c r="W86" s="368">
        <v>0.0</v>
      </c>
      <c r="X86" s="369">
        <v>0.0</v>
      </c>
      <c r="Y86" s="382"/>
      <c r="Z86" s="368">
        <v>0.0</v>
      </c>
      <c r="AA86" s="368">
        <v>0.0</v>
      </c>
      <c r="AB86" s="371">
        <v>0.0</v>
      </c>
      <c r="AC86" s="387"/>
      <c r="AD86" s="368">
        <v>0.0</v>
      </c>
      <c r="AE86" s="368">
        <v>0.0</v>
      </c>
      <c r="AF86" s="369">
        <v>0.0</v>
      </c>
      <c r="AG86" s="382"/>
      <c r="AH86" s="368">
        <v>0.0</v>
      </c>
      <c r="AI86" s="368">
        <v>0.0</v>
      </c>
      <c r="AJ86" s="371">
        <v>0.0</v>
      </c>
      <c r="AK86" s="387"/>
      <c r="AL86" s="368">
        <v>0.0</v>
      </c>
      <c r="AM86" s="368">
        <v>0.0</v>
      </c>
      <c r="AN86" s="369">
        <v>0.0</v>
      </c>
      <c r="AO86" s="382"/>
      <c r="AP86" s="368">
        <v>0.0</v>
      </c>
      <c r="AQ86" s="368">
        <v>0.0</v>
      </c>
      <c r="AR86" s="371">
        <v>0.0</v>
      </c>
      <c r="AS86" s="387"/>
      <c r="AT86" s="368">
        <v>0.0</v>
      </c>
      <c r="AU86" s="368">
        <v>0.0</v>
      </c>
      <c r="AV86" s="369">
        <v>0.0</v>
      </c>
      <c r="AW86" s="259">
        <v>77.0</v>
      </c>
    </row>
    <row r="87" ht="18.0" customHeight="1">
      <c r="A87" s="374"/>
      <c r="B87" s="368">
        <v>0.0</v>
      </c>
      <c r="C87" s="368">
        <v>0.0</v>
      </c>
      <c r="D87" s="369">
        <v>0.0</v>
      </c>
      <c r="E87" s="260"/>
      <c r="F87" s="368">
        <v>0.0</v>
      </c>
      <c r="G87" s="368">
        <v>0.0</v>
      </c>
      <c r="H87" s="369">
        <v>0.0</v>
      </c>
      <c r="I87" s="380"/>
      <c r="J87" s="368">
        <v>0.0</v>
      </c>
      <c r="K87" s="368">
        <v>0.0</v>
      </c>
      <c r="L87" s="371">
        <v>0.0</v>
      </c>
      <c r="M87" s="374"/>
      <c r="N87" s="368">
        <v>0.0</v>
      </c>
      <c r="O87" s="368">
        <v>0.0</v>
      </c>
      <c r="P87" s="369">
        <v>0.0</v>
      </c>
      <c r="Q87" s="382"/>
      <c r="R87" s="368">
        <v>0.0</v>
      </c>
      <c r="S87" s="368">
        <v>0.0</v>
      </c>
      <c r="T87" s="371">
        <v>0.0</v>
      </c>
      <c r="U87" s="383"/>
      <c r="V87" s="368">
        <v>0.0</v>
      </c>
      <c r="W87" s="368">
        <v>0.0</v>
      </c>
      <c r="X87" s="369">
        <v>0.0</v>
      </c>
      <c r="Y87" s="382"/>
      <c r="Z87" s="368">
        <v>0.0</v>
      </c>
      <c r="AA87" s="368">
        <v>0.0</v>
      </c>
      <c r="AB87" s="371">
        <v>0.0</v>
      </c>
      <c r="AC87" s="387"/>
      <c r="AD87" s="368">
        <v>0.0</v>
      </c>
      <c r="AE87" s="368">
        <v>0.0</v>
      </c>
      <c r="AF87" s="369">
        <v>0.0</v>
      </c>
      <c r="AG87" s="382"/>
      <c r="AH87" s="368">
        <v>0.0</v>
      </c>
      <c r="AI87" s="368">
        <v>0.0</v>
      </c>
      <c r="AJ87" s="371">
        <v>0.0</v>
      </c>
      <c r="AK87" s="387"/>
      <c r="AL87" s="368">
        <v>0.0</v>
      </c>
      <c r="AM87" s="368">
        <v>0.0</v>
      </c>
      <c r="AN87" s="369">
        <v>0.0</v>
      </c>
      <c r="AO87" s="382"/>
      <c r="AP87" s="368">
        <v>0.0</v>
      </c>
      <c r="AQ87" s="368">
        <v>0.0</v>
      </c>
      <c r="AR87" s="371">
        <v>0.0</v>
      </c>
      <c r="AS87" s="387"/>
      <c r="AT87" s="368">
        <v>0.0</v>
      </c>
      <c r="AU87" s="368">
        <v>0.0</v>
      </c>
      <c r="AV87" s="369">
        <v>0.0</v>
      </c>
      <c r="AW87" s="259">
        <v>78.0</v>
      </c>
    </row>
    <row r="88" ht="18.0" customHeight="1">
      <c r="A88" s="374"/>
      <c r="B88" s="368">
        <v>0.0</v>
      </c>
      <c r="C88" s="368">
        <v>0.0</v>
      </c>
      <c r="D88" s="369">
        <v>0.0</v>
      </c>
      <c r="E88" s="260"/>
      <c r="F88" s="368">
        <v>0.0</v>
      </c>
      <c r="G88" s="368">
        <v>0.0</v>
      </c>
      <c r="H88" s="369">
        <v>0.0</v>
      </c>
      <c r="I88" s="380"/>
      <c r="J88" s="368">
        <v>0.0</v>
      </c>
      <c r="K88" s="368">
        <v>0.0</v>
      </c>
      <c r="L88" s="371">
        <v>0.0</v>
      </c>
      <c r="M88" s="374"/>
      <c r="N88" s="368">
        <v>0.0</v>
      </c>
      <c r="O88" s="368">
        <v>0.0</v>
      </c>
      <c r="P88" s="369">
        <v>0.0</v>
      </c>
      <c r="Q88" s="382"/>
      <c r="R88" s="368">
        <v>0.0</v>
      </c>
      <c r="S88" s="368">
        <v>0.0</v>
      </c>
      <c r="T88" s="371">
        <v>0.0</v>
      </c>
      <c r="U88" s="383"/>
      <c r="V88" s="368">
        <v>0.0</v>
      </c>
      <c r="W88" s="368">
        <v>0.0</v>
      </c>
      <c r="X88" s="369">
        <v>0.0</v>
      </c>
      <c r="Y88" s="382"/>
      <c r="Z88" s="368">
        <v>0.0</v>
      </c>
      <c r="AA88" s="368">
        <v>0.0</v>
      </c>
      <c r="AB88" s="371">
        <v>0.0</v>
      </c>
      <c r="AC88" s="387"/>
      <c r="AD88" s="368">
        <v>0.0</v>
      </c>
      <c r="AE88" s="368">
        <v>0.0</v>
      </c>
      <c r="AF88" s="369">
        <v>0.0</v>
      </c>
      <c r="AG88" s="382"/>
      <c r="AH88" s="368">
        <v>0.0</v>
      </c>
      <c r="AI88" s="368">
        <v>0.0</v>
      </c>
      <c r="AJ88" s="371">
        <v>0.0</v>
      </c>
      <c r="AK88" s="387"/>
      <c r="AL88" s="368">
        <v>0.0</v>
      </c>
      <c r="AM88" s="368">
        <v>0.0</v>
      </c>
      <c r="AN88" s="369">
        <v>0.0</v>
      </c>
      <c r="AO88" s="382"/>
      <c r="AP88" s="368">
        <v>0.0</v>
      </c>
      <c r="AQ88" s="368">
        <v>0.0</v>
      </c>
      <c r="AR88" s="371">
        <v>0.0</v>
      </c>
      <c r="AS88" s="387"/>
      <c r="AT88" s="368">
        <v>0.0</v>
      </c>
      <c r="AU88" s="368">
        <v>0.0</v>
      </c>
      <c r="AV88" s="369">
        <v>0.0</v>
      </c>
      <c r="AW88" s="259">
        <v>79.0</v>
      </c>
    </row>
    <row r="89" ht="18.0" customHeight="1">
      <c r="A89" s="374"/>
      <c r="B89" s="368">
        <v>0.0</v>
      </c>
      <c r="C89" s="368">
        <v>0.0</v>
      </c>
      <c r="D89" s="369">
        <v>0.0</v>
      </c>
      <c r="E89" s="260"/>
      <c r="F89" s="368">
        <v>0.0</v>
      </c>
      <c r="G89" s="368">
        <v>0.0</v>
      </c>
      <c r="H89" s="369">
        <v>0.0</v>
      </c>
      <c r="I89" s="380"/>
      <c r="J89" s="368">
        <v>0.0</v>
      </c>
      <c r="K89" s="368">
        <v>0.0</v>
      </c>
      <c r="L89" s="371">
        <v>0.0</v>
      </c>
      <c r="M89" s="374"/>
      <c r="N89" s="368">
        <v>0.0</v>
      </c>
      <c r="O89" s="368">
        <v>0.0</v>
      </c>
      <c r="P89" s="369">
        <v>0.0</v>
      </c>
      <c r="Q89" s="382"/>
      <c r="R89" s="368">
        <v>0.0</v>
      </c>
      <c r="S89" s="368">
        <v>0.0</v>
      </c>
      <c r="T89" s="371">
        <v>0.0</v>
      </c>
      <c r="U89" s="383"/>
      <c r="V89" s="368">
        <v>0.0</v>
      </c>
      <c r="W89" s="368">
        <v>0.0</v>
      </c>
      <c r="X89" s="369">
        <v>0.0</v>
      </c>
      <c r="Y89" s="382"/>
      <c r="Z89" s="368">
        <v>0.0</v>
      </c>
      <c r="AA89" s="368">
        <v>0.0</v>
      </c>
      <c r="AB89" s="371">
        <v>0.0</v>
      </c>
      <c r="AC89" s="387"/>
      <c r="AD89" s="368">
        <v>0.0</v>
      </c>
      <c r="AE89" s="368">
        <v>0.0</v>
      </c>
      <c r="AF89" s="369">
        <v>0.0</v>
      </c>
      <c r="AG89" s="382"/>
      <c r="AH89" s="368">
        <v>0.0</v>
      </c>
      <c r="AI89" s="368">
        <v>0.0</v>
      </c>
      <c r="AJ89" s="371">
        <v>0.0</v>
      </c>
      <c r="AK89" s="387"/>
      <c r="AL89" s="368">
        <v>0.0</v>
      </c>
      <c r="AM89" s="368">
        <v>0.0</v>
      </c>
      <c r="AN89" s="369">
        <v>0.0</v>
      </c>
      <c r="AO89" s="382"/>
      <c r="AP89" s="368">
        <v>0.0</v>
      </c>
      <c r="AQ89" s="368">
        <v>0.0</v>
      </c>
      <c r="AR89" s="371">
        <v>0.0</v>
      </c>
      <c r="AS89" s="387"/>
      <c r="AT89" s="368">
        <v>0.0</v>
      </c>
      <c r="AU89" s="368">
        <v>0.0</v>
      </c>
      <c r="AV89" s="369">
        <v>0.0</v>
      </c>
      <c r="AW89" s="259">
        <v>80.0</v>
      </c>
    </row>
    <row r="90" ht="18.0" customHeight="1">
      <c r="A90" s="374"/>
      <c r="B90" s="368">
        <v>0.0</v>
      </c>
      <c r="C90" s="368">
        <v>0.0</v>
      </c>
      <c r="D90" s="369">
        <v>0.0</v>
      </c>
      <c r="E90" s="260"/>
      <c r="F90" s="368">
        <v>0.0</v>
      </c>
      <c r="G90" s="368">
        <v>0.0</v>
      </c>
      <c r="H90" s="369">
        <v>0.0</v>
      </c>
      <c r="I90" s="380"/>
      <c r="J90" s="368">
        <v>0.0</v>
      </c>
      <c r="K90" s="368">
        <v>0.0</v>
      </c>
      <c r="L90" s="371">
        <v>0.0</v>
      </c>
      <c r="M90" s="374"/>
      <c r="N90" s="368">
        <v>0.0</v>
      </c>
      <c r="O90" s="368">
        <v>0.0</v>
      </c>
      <c r="P90" s="369">
        <v>0.0</v>
      </c>
      <c r="Q90" s="382"/>
      <c r="R90" s="368">
        <v>0.0</v>
      </c>
      <c r="S90" s="368">
        <v>0.0</v>
      </c>
      <c r="T90" s="371">
        <v>0.0</v>
      </c>
      <c r="U90" s="383"/>
      <c r="V90" s="368">
        <v>0.0</v>
      </c>
      <c r="W90" s="368">
        <v>0.0</v>
      </c>
      <c r="X90" s="369">
        <v>0.0</v>
      </c>
      <c r="Y90" s="382"/>
      <c r="Z90" s="368">
        <v>0.0</v>
      </c>
      <c r="AA90" s="368">
        <v>0.0</v>
      </c>
      <c r="AB90" s="371">
        <v>0.0</v>
      </c>
      <c r="AC90" s="387"/>
      <c r="AD90" s="368">
        <v>0.0</v>
      </c>
      <c r="AE90" s="368">
        <v>0.0</v>
      </c>
      <c r="AF90" s="369">
        <v>0.0</v>
      </c>
      <c r="AG90" s="382"/>
      <c r="AH90" s="368">
        <v>0.0</v>
      </c>
      <c r="AI90" s="368">
        <v>0.0</v>
      </c>
      <c r="AJ90" s="371">
        <v>0.0</v>
      </c>
      <c r="AK90" s="387"/>
      <c r="AL90" s="368">
        <v>0.0</v>
      </c>
      <c r="AM90" s="368">
        <v>0.0</v>
      </c>
      <c r="AN90" s="369">
        <v>0.0</v>
      </c>
      <c r="AO90" s="382"/>
      <c r="AP90" s="368">
        <v>0.0</v>
      </c>
      <c r="AQ90" s="368">
        <v>0.0</v>
      </c>
      <c r="AR90" s="371">
        <v>0.0</v>
      </c>
      <c r="AS90" s="387"/>
      <c r="AT90" s="368">
        <v>0.0</v>
      </c>
      <c r="AU90" s="368">
        <v>0.0</v>
      </c>
      <c r="AV90" s="369">
        <v>0.0</v>
      </c>
      <c r="AW90" s="259">
        <v>81.0</v>
      </c>
    </row>
    <row r="91" ht="18.0" customHeight="1">
      <c r="A91" s="374"/>
      <c r="B91" s="368">
        <v>0.0</v>
      </c>
      <c r="C91" s="368">
        <v>0.0</v>
      </c>
      <c r="D91" s="369">
        <v>0.0</v>
      </c>
      <c r="E91" s="260"/>
      <c r="F91" s="368">
        <v>0.0</v>
      </c>
      <c r="G91" s="368">
        <v>0.0</v>
      </c>
      <c r="H91" s="369">
        <v>0.0</v>
      </c>
      <c r="I91" s="380"/>
      <c r="J91" s="368">
        <v>0.0</v>
      </c>
      <c r="K91" s="368">
        <v>0.0</v>
      </c>
      <c r="L91" s="371">
        <v>0.0</v>
      </c>
      <c r="M91" s="374"/>
      <c r="N91" s="368">
        <v>0.0</v>
      </c>
      <c r="O91" s="368">
        <v>0.0</v>
      </c>
      <c r="P91" s="369">
        <v>0.0</v>
      </c>
      <c r="Q91" s="382"/>
      <c r="R91" s="368">
        <v>0.0</v>
      </c>
      <c r="S91" s="368">
        <v>0.0</v>
      </c>
      <c r="T91" s="371">
        <v>0.0</v>
      </c>
      <c r="U91" s="383"/>
      <c r="V91" s="368">
        <v>0.0</v>
      </c>
      <c r="W91" s="368">
        <v>0.0</v>
      </c>
      <c r="X91" s="369">
        <v>0.0</v>
      </c>
      <c r="Y91" s="382"/>
      <c r="Z91" s="368">
        <v>0.0</v>
      </c>
      <c r="AA91" s="368">
        <v>0.0</v>
      </c>
      <c r="AB91" s="371">
        <v>0.0</v>
      </c>
      <c r="AC91" s="387"/>
      <c r="AD91" s="368">
        <v>0.0</v>
      </c>
      <c r="AE91" s="368">
        <v>0.0</v>
      </c>
      <c r="AF91" s="369">
        <v>0.0</v>
      </c>
      <c r="AG91" s="382"/>
      <c r="AH91" s="368">
        <v>0.0</v>
      </c>
      <c r="AI91" s="368">
        <v>0.0</v>
      </c>
      <c r="AJ91" s="371">
        <v>0.0</v>
      </c>
      <c r="AK91" s="387"/>
      <c r="AL91" s="368">
        <v>0.0</v>
      </c>
      <c r="AM91" s="368">
        <v>0.0</v>
      </c>
      <c r="AN91" s="369">
        <v>0.0</v>
      </c>
      <c r="AO91" s="382"/>
      <c r="AP91" s="368">
        <v>0.0</v>
      </c>
      <c r="AQ91" s="368">
        <v>0.0</v>
      </c>
      <c r="AR91" s="371">
        <v>0.0</v>
      </c>
      <c r="AS91" s="387"/>
      <c r="AT91" s="368">
        <v>0.0</v>
      </c>
      <c r="AU91" s="368">
        <v>0.0</v>
      </c>
      <c r="AV91" s="369">
        <v>0.0</v>
      </c>
      <c r="AW91" s="259">
        <v>82.0</v>
      </c>
    </row>
    <row r="92" ht="18.0" customHeight="1">
      <c r="A92" s="374"/>
      <c r="B92" s="368">
        <v>0.0</v>
      </c>
      <c r="C92" s="368">
        <v>0.0</v>
      </c>
      <c r="D92" s="369">
        <v>0.0</v>
      </c>
      <c r="E92" s="260"/>
      <c r="F92" s="368">
        <v>0.0</v>
      </c>
      <c r="G92" s="368">
        <v>0.0</v>
      </c>
      <c r="H92" s="369">
        <v>0.0</v>
      </c>
      <c r="I92" s="380"/>
      <c r="J92" s="368">
        <v>0.0</v>
      </c>
      <c r="K92" s="368">
        <v>0.0</v>
      </c>
      <c r="L92" s="371">
        <v>0.0</v>
      </c>
      <c r="M92" s="374"/>
      <c r="N92" s="368">
        <v>0.0</v>
      </c>
      <c r="O92" s="368">
        <v>0.0</v>
      </c>
      <c r="P92" s="369">
        <v>0.0</v>
      </c>
      <c r="Q92" s="382"/>
      <c r="R92" s="368">
        <v>0.0</v>
      </c>
      <c r="S92" s="368">
        <v>0.0</v>
      </c>
      <c r="T92" s="371">
        <v>0.0</v>
      </c>
      <c r="U92" s="383"/>
      <c r="V92" s="368">
        <v>0.0</v>
      </c>
      <c r="W92" s="368">
        <v>0.0</v>
      </c>
      <c r="X92" s="369">
        <v>0.0</v>
      </c>
      <c r="Y92" s="382"/>
      <c r="Z92" s="368">
        <v>0.0</v>
      </c>
      <c r="AA92" s="368">
        <v>0.0</v>
      </c>
      <c r="AB92" s="371">
        <v>0.0</v>
      </c>
      <c r="AC92" s="387"/>
      <c r="AD92" s="368">
        <v>0.0</v>
      </c>
      <c r="AE92" s="368">
        <v>0.0</v>
      </c>
      <c r="AF92" s="369">
        <v>0.0</v>
      </c>
      <c r="AG92" s="382"/>
      <c r="AH92" s="368">
        <v>0.0</v>
      </c>
      <c r="AI92" s="368">
        <v>0.0</v>
      </c>
      <c r="AJ92" s="371">
        <v>0.0</v>
      </c>
      <c r="AK92" s="387"/>
      <c r="AL92" s="368">
        <v>0.0</v>
      </c>
      <c r="AM92" s="368">
        <v>0.0</v>
      </c>
      <c r="AN92" s="369">
        <v>0.0</v>
      </c>
      <c r="AO92" s="382"/>
      <c r="AP92" s="368">
        <v>0.0</v>
      </c>
      <c r="AQ92" s="368">
        <v>0.0</v>
      </c>
      <c r="AR92" s="371">
        <v>0.0</v>
      </c>
      <c r="AS92" s="387"/>
      <c r="AT92" s="368">
        <v>0.0</v>
      </c>
      <c r="AU92" s="368">
        <v>0.0</v>
      </c>
      <c r="AV92" s="369">
        <v>0.0</v>
      </c>
      <c r="AW92" s="259">
        <v>83.0</v>
      </c>
    </row>
    <row r="93" ht="18.0" customHeight="1">
      <c r="A93" s="374"/>
      <c r="B93" s="368">
        <v>0.0</v>
      </c>
      <c r="C93" s="368">
        <v>0.0</v>
      </c>
      <c r="D93" s="369">
        <v>0.0</v>
      </c>
      <c r="E93" s="260"/>
      <c r="F93" s="368">
        <v>0.0</v>
      </c>
      <c r="G93" s="368">
        <v>0.0</v>
      </c>
      <c r="H93" s="369">
        <v>0.0</v>
      </c>
      <c r="I93" s="380"/>
      <c r="J93" s="368">
        <v>0.0</v>
      </c>
      <c r="K93" s="368">
        <v>0.0</v>
      </c>
      <c r="L93" s="371">
        <v>0.0</v>
      </c>
      <c r="M93" s="374"/>
      <c r="N93" s="368">
        <v>0.0</v>
      </c>
      <c r="O93" s="368">
        <v>0.0</v>
      </c>
      <c r="P93" s="369">
        <v>0.0</v>
      </c>
      <c r="Q93" s="382"/>
      <c r="R93" s="368">
        <v>0.0</v>
      </c>
      <c r="S93" s="368">
        <v>0.0</v>
      </c>
      <c r="T93" s="371">
        <v>0.0</v>
      </c>
      <c r="U93" s="383"/>
      <c r="V93" s="368">
        <v>0.0</v>
      </c>
      <c r="W93" s="368">
        <v>0.0</v>
      </c>
      <c r="X93" s="369">
        <v>0.0</v>
      </c>
      <c r="Y93" s="382"/>
      <c r="Z93" s="368">
        <v>0.0</v>
      </c>
      <c r="AA93" s="368">
        <v>0.0</v>
      </c>
      <c r="AB93" s="371">
        <v>0.0</v>
      </c>
      <c r="AC93" s="387"/>
      <c r="AD93" s="368">
        <v>0.0</v>
      </c>
      <c r="AE93" s="368">
        <v>0.0</v>
      </c>
      <c r="AF93" s="369">
        <v>0.0</v>
      </c>
      <c r="AG93" s="382"/>
      <c r="AH93" s="368">
        <v>0.0</v>
      </c>
      <c r="AI93" s="368">
        <v>0.0</v>
      </c>
      <c r="AJ93" s="371">
        <v>0.0</v>
      </c>
      <c r="AK93" s="387"/>
      <c r="AL93" s="368">
        <v>0.0</v>
      </c>
      <c r="AM93" s="368">
        <v>0.0</v>
      </c>
      <c r="AN93" s="369">
        <v>0.0</v>
      </c>
      <c r="AO93" s="382"/>
      <c r="AP93" s="368">
        <v>0.0</v>
      </c>
      <c r="AQ93" s="368">
        <v>0.0</v>
      </c>
      <c r="AR93" s="371">
        <v>0.0</v>
      </c>
      <c r="AS93" s="387"/>
      <c r="AT93" s="368">
        <v>0.0</v>
      </c>
      <c r="AU93" s="368">
        <v>0.0</v>
      </c>
      <c r="AV93" s="369">
        <v>0.0</v>
      </c>
      <c r="AW93" s="259">
        <v>84.0</v>
      </c>
    </row>
    <row r="94" ht="18.0" customHeight="1">
      <c r="A94" s="374"/>
      <c r="B94" s="368">
        <v>0.0</v>
      </c>
      <c r="C94" s="368">
        <v>0.0</v>
      </c>
      <c r="D94" s="369">
        <v>0.0</v>
      </c>
      <c r="E94" s="260"/>
      <c r="F94" s="368">
        <v>0.0</v>
      </c>
      <c r="G94" s="368">
        <v>0.0</v>
      </c>
      <c r="H94" s="369">
        <v>0.0</v>
      </c>
      <c r="I94" s="380"/>
      <c r="J94" s="368">
        <v>0.0</v>
      </c>
      <c r="K94" s="368">
        <v>0.0</v>
      </c>
      <c r="L94" s="371">
        <v>0.0</v>
      </c>
      <c r="M94" s="374"/>
      <c r="N94" s="368">
        <v>0.0</v>
      </c>
      <c r="O94" s="368">
        <v>0.0</v>
      </c>
      <c r="P94" s="369">
        <v>0.0</v>
      </c>
      <c r="Q94" s="382"/>
      <c r="R94" s="368">
        <v>0.0</v>
      </c>
      <c r="S94" s="368">
        <v>0.0</v>
      </c>
      <c r="T94" s="371">
        <v>0.0</v>
      </c>
      <c r="U94" s="383"/>
      <c r="V94" s="368">
        <v>0.0</v>
      </c>
      <c r="W94" s="368">
        <v>0.0</v>
      </c>
      <c r="X94" s="369">
        <v>0.0</v>
      </c>
      <c r="Y94" s="382"/>
      <c r="Z94" s="368">
        <v>0.0</v>
      </c>
      <c r="AA94" s="368">
        <v>0.0</v>
      </c>
      <c r="AB94" s="371">
        <v>0.0</v>
      </c>
      <c r="AC94" s="387"/>
      <c r="AD94" s="368">
        <v>0.0</v>
      </c>
      <c r="AE94" s="368">
        <v>0.0</v>
      </c>
      <c r="AF94" s="369">
        <v>0.0</v>
      </c>
      <c r="AG94" s="382"/>
      <c r="AH94" s="368">
        <v>0.0</v>
      </c>
      <c r="AI94" s="368">
        <v>0.0</v>
      </c>
      <c r="AJ94" s="371">
        <v>0.0</v>
      </c>
      <c r="AK94" s="387"/>
      <c r="AL94" s="368">
        <v>0.0</v>
      </c>
      <c r="AM94" s="368">
        <v>0.0</v>
      </c>
      <c r="AN94" s="369">
        <v>0.0</v>
      </c>
      <c r="AO94" s="382"/>
      <c r="AP94" s="368">
        <v>0.0</v>
      </c>
      <c r="AQ94" s="368">
        <v>0.0</v>
      </c>
      <c r="AR94" s="371">
        <v>0.0</v>
      </c>
      <c r="AS94" s="387"/>
      <c r="AT94" s="368">
        <v>0.0</v>
      </c>
      <c r="AU94" s="368">
        <v>0.0</v>
      </c>
      <c r="AV94" s="369">
        <v>0.0</v>
      </c>
      <c r="AW94" s="259">
        <v>85.0</v>
      </c>
    </row>
    <row r="95" ht="18.0" customHeight="1">
      <c r="A95" s="374"/>
      <c r="B95" s="368">
        <v>0.0</v>
      </c>
      <c r="C95" s="368">
        <v>0.0</v>
      </c>
      <c r="D95" s="369">
        <v>0.0</v>
      </c>
      <c r="E95" s="260"/>
      <c r="F95" s="368">
        <v>0.0</v>
      </c>
      <c r="G95" s="368">
        <v>0.0</v>
      </c>
      <c r="H95" s="369">
        <v>0.0</v>
      </c>
      <c r="I95" s="380"/>
      <c r="J95" s="368">
        <v>0.0</v>
      </c>
      <c r="K95" s="368">
        <v>0.0</v>
      </c>
      <c r="L95" s="371">
        <v>0.0</v>
      </c>
      <c r="M95" s="374"/>
      <c r="N95" s="368">
        <v>0.0</v>
      </c>
      <c r="O95" s="368">
        <v>0.0</v>
      </c>
      <c r="P95" s="369">
        <v>0.0</v>
      </c>
      <c r="Q95" s="382"/>
      <c r="R95" s="368">
        <v>0.0</v>
      </c>
      <c r="S95" s="368">
        <v>0.0</v>
      </c>
      <c r="T95" s="371">
        <v>0.0</v>
      </c>
      <c r="U95" s="383"/>
      <c r="V95" s="368">
        <v>0.0</v>
      </c>
      <c r="W95" s="368">
        <v>0.0</v>
      </c>
      <c r="X95" s="369">
        <v>0.0</v>
      </c>
      <c r="Y95" s="382"/>
      <c r="Z95" s="368">
        <v>0.0</v>
      </c>
      <c r="AA95" s="368">
        <v>0.0</v>
      </c>
      <c r="AB95" s="371">
        <v>0.0</v>
      </c>
      <c r="AC95" s="387"/>
      <c r="AD95" s="368">
        <v>0.0</v>
      </c>
      <c r="AE95" s="368">
        <v>0.0</v>
      </c>
      <c r="AF95" s="369">
        <v>0.0</v>
      </c>
      <c r="AG95" s="382"/>
      <c r="AH95" s="368">
        <v>0.0</v>
      </c>
      <c r="AI95" s="368">
        <v>0.0</v>
      </c>
      <c r="AJ95" s="371">
        <v>0.0</v>
      </c>
      <c r="AK95" s="387"/>
      <c r="AL95" s="368">
        <v>0.0</v>
      </c>
      <c r="AM95" s="368">
        <v>0.0</v>
      </c>
      <c r="AN95" s="369">
        <v>0.0</v>
      </c>
      <c r="AO95" s="382"/>
      <c r="AP95" s="368">
        <v>0.0</v>
      </c>
      <c r="AQ95" s="368">
        <v>0.0</v>
      </c>
      <c r="AR95" s="371">
        <v>0.0</v>
      </c>
      <c r="AS95" s="387"/>
      <c r="AT95" s="368">
        <v>0.0</v>
      </c>
      <c r="AU95" s="368">
        <v>0.0</v>
      </c>
      <c r="AV95" s="369">
        <v>0.0</v>
      </c>
      <c r="AW95" s="259">
        <v>86.0</v>
      </c>
    </row>
    <row r="96" ht="18.0" customHeight="1">
      <c r="A96" s="374"/>
      <c r="B96" s="368">
        <v>0.0</v>
      </c>
      <c r="C96" s="368">
        <v>0.0</v>
      </c>
      <c r="D96" s="369">
        <v>0.0</v>
      </c>
      <c r="E96" s="260"/>
      <c r="F96" s="368">
        <v>0.0</v>
      </c>
      <c r="G96" s="368">
        <v>0.0</v>
      </c>
      <c r="H96" s="369">
        <v>0.0</v>
      </c>
      <c r="I96" s="380"/>
      <c r="J96" s="368">
        <v>0.0</v>
      </c>
      <c r="K96" s="368">
        <v>0.0</v>
      </c>
      <c r="L96" s="371">
        <v>0.0</v>
      </c>
      <c r="M96" s="374"/>
      <c r="N96" s="368">
        <v>0.0</v>
      </c>
      <c r="O96" s="368">
        <v>0.0</v>
      </c>
      <c r="P96" s="369">
        <v>0.0</v>
      </c>
      <c r="Q96" s="382"/>
      <c r="R96" s="368">
        <v>0.0</v>
      </c>
      <c r="S96" s="368">
        <v>0.0</v>
      </c>
      <c r="T96" s="371">
        <v>0.0</v>
      </c>
      <c r="U96" s="383"/>
      <c r="V96" s="368">
        <v>0.0</v>
      </c>
      <c r="W96" s="368">
        <v>0.0</v>
      </c>
      <c r="X96" s="369">
        <v>0.0</v>
      </c>
      <c r="Y96" s="382"/>
      <c r="Z96" s="368">
        <v>0.0</v>
      </c>
      <c r="AA96" s="368">
        <v>0.0</v>
      </c>
      <c r="AB96" s="371">
        <v>0.0</v>
      </c>
      <c r="AC96" s="387"/>
      <c r="AD96" s="368">
        <v>0.0</v>
      </c>
      <c r="AE96" s="368">
        <v>0.0</v>
      </c>
      <c r="AF96" s="369">
        <v>0.0</v>
      </c>
      <c r="AG96" s="382"/>
      <c r="AH96" s="368">
        <v>0.0</v>
      </c>
      <c r="AI96" s="368">
        <v>0.0</v>
      </c>
      <c r="AJ96" s="371">
        <v>0.0</v>
      </c>
      <c r="AK96" s="387"/>
      <c r="AL96" s="368">
        <v>0.0</v>
      </c>
      <c r="AM96" s="368">
        <v>0.0</v>
      </c>
      <c r="AN96" s="369">
        <v>0.0</v>
      </c>
      <c r="AO96" s="382"/>
      <c r="AP96" s="368">
        <v>0.0</v>
      </c>
      <c r="AQ96" s="368">
        <v>0.0</v>
      </c>
      <c r="AR96" s="371">
        <v>0.0</v>
      </c>
      <c r="AS96" s="387"/>
      <c r="AT96" s="368">
        <v>0.0</v>
      </c>
      <c r="AU96" s="368">
        <v>0.0</v>
      </c>
      <c r="AV96" s="369">
        <v>0.0</v>
      </c>
      <c r="AW96" s="259">
        <v>87.0</v>
      </c>
    </row>
    <row r="97" ht="18.0" customHeight="1">
      <c r="A97" s="374"/>
      <c r="B97" s="368">
        <v>0.0</v>
      </c>
      <c r="C97" s="368">
        <v>0.0</v>
      </c>
      <c r="D97" s="369">
        <v>0.0</v>
      </c>
      <c r="E97" s="260"/>
      <c r="F97" s="368">
        <v>0.0</v>
      </c>
      <c r="G97" s="368">
        <v>0.0</v>
      </c>
      <c r="H97" s="369">
        <v>0.0</v>
      </c>
      <c r="I97" s="380"/>
      <c r="J97" s="368">
        <v>0.0</v>
      </c>
      <c r="K97" s="368">
        <v>0.0</v>
      </c>
      <c r="L97" s="371">
        <v>0.0</v>
      </c>
      <c r="M97" s="374"/>
      <c r="N97" s="368">
        <v>0.0</v>
      </c>
      <c r="O97" s="368">
        <v>0.0</v>
      </c>
      <c r="P97" s="369">
        <v>0.0</v>
      </c>
      <c r="Q97" s="382"/>
      <c r="R97" s="368">
        <v>0.0</v>
      </c>
      <c r="S97" s="368">
        <v>0.0</v>
      </c>
      <c r="T97" s="371">
        <v>0.0</v>
      </c>
      <c r="U97" s="383"/>
      <c r="V97" s="368">
        <v>0.0</v>
      </c>
      <c r="W97" s="368">
        <v>0.0</v>
      </c>
      <c r="X97" s="369">
        <v>0.0</v>
      </c>
      <c r="Y97" s="382"/>
      <c r="Z97" s="368">
        <v>0.0</v>
      </c>
      <c r="AA97" s="368">
        <v>0.0</v>
      </c>
      <c r="AB97" s="371">
        <v>0.0</v>
      </c>
      <c r="AC97" s="387"/>
      <c r="AD97" s="368">
        <v>0.0</v>
      </c>
      <c r="AE97" s="368">
        <v>0.0</v>
      </c>
      <c r="AF97" s="369">
        <v>0.0</v>
      </c>
      <c r="AG97" s="382"/>
      <c r="AH97" s="368">
        <v>0.0</v>
      </c>
      <c r="AI97" s="368">
        <v>0.0</v>
      </c>
      <c r="AJ97" s="371">
        <v>0.0</v>
      </c>
      <c r="AK97" s="387"/>
      <c r="AL97" s="368">
        <v>0.0</v>
      </c>
      <c r="AM97" s="368">
        <v>0.0</v>
      </c>
      <c r="AN97" s="369">
        <v>0.0</v>
      </c>
      <c r="AO97" s="382"/>
      <c r="AP97" s="368">
        <v>0.0</v>
      </c>
      <c r="AQ97" s="368">
        <v>0.0</v>
      </c>
      <c r="AR97" s="371">
        <v>0.0</v>
      </c>
      <c r="AS97" s="387"/>
      <c r="AT97" s="368">
        <v>0.0</v>
      </c>
      <c r="AU97" s="368">
        <v>0.0</v>
      </c>
      <c r="AV97" s="369">
        <v>0.0</v>
      </c>
      <c r="AW97" s="259">
        <v>88.0</v>
      </c>
    </row>
    <row r="98" ht="18.0" customHeight="1">
      <c r="A98" s="374"/>
      <c r="B98" s="368">
        <v>0.0</v>
      </c>
      <c r="C98" s="368">
        <v>0.0</v>
      </c>
      <c r="D98" s="369">
        <v>0.0</v>
      </c>
      <c r="E98" s="260"/>
      <c r="F98" s="368">
        <v>0.0</v>
      </c>
      <c r="G98" s="368">
        <v>0.0</v>
      </c>
      <c r="H98" s="369">
        <v>0.0</v>
      </c>
      <c r="I98" s="380"/>
      <c r="J98" s="368">
        <v>0.0</v>
      </c>
      <c r="K98" s="368">
        <v>0.0</v>
      </c>
      <c r="L98" s="371">
        <v>0.0</v>
      </c>
      <c r="M98" s="374"/>
      <c r="N98" s="368">
        <v>0.0</v>
      </c>
      <c r="O98" s="368">
        <v>0.0</v>
      </c>
      <c r="P98" s="369">
        <v>0.0</v>
      </c>
      <c r="Q98" s="382"/>
      <c r="R98" s="368">
        <v>0.0</v>
      </c>
      <c r="S98" s="368">
        <v>0.0</v>
      </c>
      <c r="T98" s="371">
        <v>0.0</v>
      </c>
      <c r="U98" s="383"/>
      <c r="V98" s="368">
        <v>0.0</v>
      </c>
      <c r="W98" s="368">
        <v>0.0</v>
      </c>
      <c r="X98" s="369">
        <v>0.0</v>
      </c>
      <c r="Y98" s="382"/>
      <c r="Z98" s="368">
        <v>0.0</v>
      </c>
      <c r="AA98" s="368">
        <v>0.0</v>
      </c>
      <c r="AB98" s="371">
        <v>0.0</v>
      </c>
      <c r="AC98" s="387"/>
      <c r="AD98" s="368">
        <v>0.0</v>
      </c>
      <c r="AE98" s="368">
        <v>0.0</v>
      </c>
      <c r="AF98" s="369">
        <v>0.0</v>
      </c>
      <c r="AG98" s="382"/>
      <c r="AH98" s="368">
        <v>0.0</v>
      </c>
      <c r="AI98" s="368">
        <v>0.0</v>
      </c>
      <c r="AJ98" s="371">
        <v>0.0</v>
      </c>
      <c r="AK98" s="387"/>
      <c r="AL98" s="368">
        <v>0.0</v>
      </c>
      <c r="AM98" s="368">
        <v>0.0</v>
      </c>
      <c r="AN98" s="369">
        <v>0.0</v>
      </c>
      <c r="AO98" s="382"/>
      <c r="AP98" s="368">
        <v>0.0</v>
      </c>
      <c r="AQ98" s="368">
        <v>0.0</v>
      </c>
      <c r="AR98" s="371">
        <v>0.0</v>
      </c>
      <c r="AS98" s="387"/>
      <c r="AT98" s="368">
        <v>0.0</v>
      </c>
      <c r="AU98" s="368">
        <v>0.0</v>
      </c>
      <c r="AV98" s="369">
        <v>0.0</v>
      </c>
      <c r="AW98" s="259">
        <v>89.0</v>
      </c>
    </row>
    <row r="99" ht="18.0" customHeight="1">
      <c r="A99" s="374"/>
      <c r="B99" s="368">
        <v>0.0</v>
      </c>
      <c r="C99" s="368">
        <v>0.0</v>
      </c>
      <c r="D99" s="369">
        <v>0.0</v>
      </c>
      <c r="E99" s="260"/>
      <c r="F99" s="368">
        <v>0.0</v>
      </c>
      <c r="G99" s="368">
        <v>0.0</v>
      </c>
      <c r="H99" s="369">
        <v>0.0</v>
      </c>
      <c r="I99" s="380"/>
      <c r="J99" s="368">
        <v>0.0</v>
      </c>
      <c r="K99" s="368">
        <v>0.0</v>
      </c>
      <c r="L99" s="371">
        <v>0.0</v>
      </c>
      <c r="M99" s="374"/>
      <c r="N99" s="368">
        <v>0.0</v>
      </c>
      <c r="O99" s="368">
        <v>0.0</v>
      </c>
      <c r="P99" s="369">
        <v>0.0</v>
      </c>
      <c r="Q99" s="382"/>
      <c r="R99" s="368">
        <v>0.0</v>
      </c>
      <c r="S99" s="368">
        <v>0.0</v>
      </c>
      <c r="T99" s="371">
        <v>0.0</v>
      </c>
      <c r="U99" s="383"/>
      <c r="V99" s="368">
        <v>0.0</v>
      </c>
      <c r="W99" s="368">
        <v>0.0</v>
      </c>
      <c r="X99" s="369">
        <v>0.0</v>
      </c>
      <c r="Y99" s="382"/>
      <c r="Z99" s="368">
        <v>0.0</v>
      </c>
      <c r="AA99" s="368">
        <v>0.0</v>
      </c>
      <c r="AB99" s="371">
        <v>0.0</v>
      </c>
      <c r="AC99" s="387"/>
      <c r="AD99" s="368">
        <v>0.0</v>
      </c>
      <c r="AE99" s="368">
        <v>0.0</v>
      </c>
      <c r="AF99" s="369">
        <v>0.0</v>
      </c>
      <c r="AG99" s="382"/>
      <c r="AH99" s="368">
        <v>0.0</v>
      </c>
      <c r="AI99" s="368">
        <v>0.0</v>
      </c>
      <c r="AJ99" s="371">
        <v>0.0</v>
      </c>
      <c r="AK99" s="387"/>
      <c r="AL99" s="368">
        <v>0.0</v>
      </c>
      <c r="AM99" s="368">
        <v>0.0</v>
      </c>
      <c r="AN99" s="369">
        <v>0.0</v>
      </c>
      <c r="AO99" s="382"/>
      <c r="AP99" s="368">
        <v>0.0</v>
      </c>
      <c r="AQ99" s="368">
        <v>0.0</v>
      </c>
      <c r="AR99" s="371">
        <v>0.0</v>
      </c>
      <c r="AS99" s="387"/>
      <c r="AT99" s="368">
        <v>0.0</v>
      </c>
      <c r="AU99" s="368">
        <v>0.0</v>
      </c>
      <c r="AV99" s="369">
        <v>0.0</v>
      </c>
      <c r="AW99" s="259">
        <v>90.0</v>
      </c>
    </row>
    <row r="100" ht="18.0" customHeight="1">
      <c r="A100" s="374"/>
      <c r="B100" s="368">
        <v>0.0</v>
      </c>
      <c r="C100" s="368">
        <v>0.0</v>
      </c>
      <c r="D100" s="369">
        <v>0.0</v>
      </c>
      <c r="E100" s="260"/>
      <c r="F100" s="368">
        <v>0.0</v>
      </c>
      <c r="G100" s="368">
        <v>0.0</v>
      </c>
      <c r="H100" s="369">
        <v>0.0</v>
      </c>
      <c r="I100" s="380"/>
      <c r="J100" s="368">
        <v>0.0</v>
      </c>
      <c r="K100" s="368">
        <v>0.0</v>
      </c>
      <c r="L100" s="371">
        <v>0.0</v>
      </c>
      <c r="M100" s="374"/>
      <c r="N100" s="368">
        <v>0.0</v>
      </c>
      <c r="O100" s="368">
        <v>0.0</v>
      </c>
      <c r="P100" s="369">
        <v>0.0</v>
      </c>
      <c r="Q100" s="382"/>
      <c r="R100" s="368">
        <v>0.0</v>
      </c>
      <c r="S100" s="368">
        <v>0.0</v>
      </c>
      <c r="T100" s="371">
        <v>0.0</v>
      </c>
      <c r="U100" s="383"/>
      <c r="V100" s="368">
        <v>0.0</v>
      </c>
      <c r="W100" s="368">
        <v>0.0</v>
      </c>
      <c r="X100" s="369">
        <v>0.0</v>
      </c>
      <c r="Y100" s="382"/>
      <c r="Z100" s="368">
        <v>0.0</v>
      </c>
      <c r="AA100" s="368">
        <v>0.0</v>
      </c>
      <c r="AB100" s="371">
        <v>0.0</v>
      </c>
      <c r="AC100" s="387"/>
      <c r="AD100" s="368">
        <v>0.0</v>
      </c>
      <c r="AE100" s="368">
        <v>0.0</v>
      </c>
      <c r="AF100" s="369">
        <v>0.0</v>
      </c>
      <c r="AG100" s="382"/>
      <c r="AH100" s="368">
        <v>0.0</v>
      </c>
      <c r="AI100" s="368">
        <v>0.0</v>
      </c>
      <c r="AJ100" s="371">
        <v>0.0</v>
      </c>
      <c r="AK100" s="387"/>
      <c r="AL100" s="368">
        <v>0.0</v>
      </c>
      <c r="AM100" s="368">
        <v>0.0</v>
      </c>
      <c r="AN100" s="369">
        <v>0.0</v>
      </c>
      <c r="AO100" s="382"/>
      <c r="AP100" s="368">
        <v>0.0</v>
      </c>
      <c r="AQ100" s="368">
        <v>0.0</v>
      </c>
      <c r="AR100" s="371">
        <v>0.0</v>
      </c>
      <c r="AS100" s="387"/>
      <c r="AT100" s="368">
        <v>0.0</v>
      </c>
      <c r="AU100" s="368">
        <v>0.0</v>
      </c>
      <c r="AV100" s="369">
        <v>0.0</v>
      </c>
      <c r="AW100" s="259">
        <v>91.0</v>
      </c>
    </row>
    <row r="101" ht="18.0" customHeight="1">
      <c r="A101" s="374"/>
      <c r="B101" s="368">
        <v>0.0</v>
      </c>
      <c r="C101" s="368">
        <v>0.0</v>
      </c>
      <c r="D101" s="369">
        <v>0.0</v>
      </c>
      <c r="E101" s="260"/>
      <c r="F101" s="368">
        <v>0.0</v>
      </c>
      <c r="G101" s="368">
        <v>0.0</v>
      </c>
      <c r="H101" s="369">
        <v>0.0</v>
      </c>
      <c r="I101" s="380"/>
      <c r="J101" s="368">
        <v>0.0</v>
      </c>
      <c r="K101" s="368">
        <v>0.0</v>
      </c>
      <c r="L101" s="371">
        <v>0.0</v>
      </c>
      <c r="M101" s="374"/>
      <c r="N101" s="368">
        <v>0.0</v>
      </c>
      <c r="O101" s="368">
        <v>0.0</v>
      </c>
      <c r="P101" s="369">
        <v>0.0</v>
      </c>
      <c r="Q101" s="382"/>
      <c r="R101" s="368">
        <v>0.0</v>
      </c>
      <c r="S101" s="368">
        <v>0.0</v>
      </c>
      <c r="T101" s="371">
        <v>0.0</v>
      </c>
      <c r="U101" s="383"/>
      <c r="V101" s="368">
        <v>0.0</v>
      </c>
      <c r="W101" s="368">
        <v>0.0</v>
      </c>
      <c r="X101" s="369">
        <v>0.0</v>
      </c>
      <c r="Y101" s="382"/>
      <c r="Z101" s="368">
        <v>0.0</v>
      </c>
      <c r="AA101" s="368">
        <v>0.0</v>
      </c>
      <c r="AB101" s="371">
        <v>0.0</v>
      </c>
      <c r="AC101" s="387"/>
      <c r="AD101" s="368">
        <v>0.0</v>
      </c>
      <c r="AE101" s="368">
        <v>0.0</v>
      </c>
      <c r="AF101" s="369">
        <v>0.0</v>
      </c>
      <c r="AG101" s="382"/>
      <c r="AH101" s="368">
        <v>0.0</v>
      </c>
      <c r="AI101" s="368">
        <v>0.0</v>
      </c>
      <c r="AJ101" s="371">
        <v>0.0</v>
      </c>
      <c r="AK101" s="387"/>
      <c r="AL101" s="368">
        <v>0.0</v>
      </c>
      <c r="AM101" s="368">
        <v>0.0</v>
      </c>
      <c r="AN101" s="369">
        <v>0.0</v>
      </c>
      <c r="AO101" s="382"/>
      <c r="AP101" s="368">
        <v>0.0</v>
      </c>
      <c r="AQ101" s="368">
        <v>0.0</v>
      </c>
      <c r="AR101" s="371">
        <v>0.0</v>
      </c>
      <c r="AS101" s="387"/>
      <c r="AT101" s="368">
        <v>0.0</v>
      </c>
      <c r="AU101" s="368">
        <v>0.0</v>
      </c>
      <c r="AV101" s="369">
        <v>0.0</v>
      </c>
      <c r="AW101" s="259">
        <v>92.0</v>
      </c>
    </row>
    <row r="102" ht="18.0" customHeight="1">
      <c r="A102" s="374"/>
      <c r="B102" s="368">
        <v>0.0</v>
      </c>
      <c r="C102" s="368">
        <v>0.0</v>
      </c>
      <c r="D102" s="369">
        <v>0.0</v>
      </c>
      <c r="E102" s="260"/>
      <c r="F102" s="368">
        <v>0.0</v>
      </c>
      <c r="G102" s="368">
        <v>0.0</v>
      </c>
      <c r="H102" s="369">
        <v>0.0</v>
      </c>
      <c r="I102" s="380"/>
      <c r="J102" s="368">
        <v>0.0</v>
      </c>
      <c r="K102" s="368">
        <v>0.0</v>
      </c>
      <c r="L102" s="371">
        <v>0.0</v>
      </c>
      <c r="M102" s="374"/>
      <c r="N102" s="368">
        <v>0.0</v>
      </c>
      <c r="O102" s="368">
        <v>0.0</v>
      </c>
      <c r="P102" s="369">
        <v>0.0</v>
      </c>
      <c r="Q102" s="382"/>
      <c r="R102" s="368">
        <v>0.0</v>
      </c>
      <c r="S102" s="368">
        <v>0.0</v>
      </c>
      <c r="T102" s="371">
        <v>0.0</v>
      </c>
      <c r="U102" s="383"/>
      <c r="V102" s="368">
        <v>0.0</v>
      </c>
      <c r="W102" s="368">
        <v>0.0</v>
      </c>
      <c r="X102" s="369">
        <v>0.0</v>
      </c>
      <c r="Y102" s="382"/>
      <c r="Z102" s="368">
        <v>0.0</v>
      </c>
      <c r="AA102" s="368">
        <v>0.0</v>
      </c>
      <c r="AB102" s="371">
        <v>0.0</v>
      </c>
      <c r="AC102" s="387"/>
      <c r="AD102" s="368">
        <v>0.0</v>
      </c>
      <c r="AE102" s="368">
        <v>0.0</v>
      </c>
      <c r="AF102" s="369">
        <v>0.0</v>
      </c>
      <c r="AG102" s="382"/>
      <c r="AH102" s="368">
        <v>0.0</v>
      </c>
      <c r="AI102" s="368">
        <v>0.0</v>
      </c>
      <c r="AJ102" s="371">
        <v>0.0</v>
      </c>
      <c r="AK102" s="387"/>
      <c r="AL102" s="368">
        <v>0.0</v>
      </c>
      <c r="AM102" s="368">
        <v>0.0</v>
      </c>
      <c r="AN102" s="369">
        <v>0.0</v>
      </c>
      <c r="AO102" s="382"/>
      <c r="AP102" s="368">
        <v>0.0</v>
      </c>
      <c r="AQ102" s="368">
        <v>0.0</v>
      </c>
      <c r="AR102" s="371">
        <v>0.0</v>
      </c>
      <c r="AS102" s="387"/>
      <c r="AT102" s="368">
        <v>0.0</v>
      </c>
      <c r="AU102" s="368">
        <v>0.0</v>
      </c>
      <c r="AV102" s="369">
        <v>0.0</v>
      </c>
      <c r="AW102" s="259">
        <v>93.0</v>
      </c>
    </row>
    <row r="103" ht="18.0" customHeight="1">
      <c r="A103" s="374"/>
      <c r="B103" s="368">
        <v>0.0</v>
      </c>
      <c r="C103" s="368">
        <v>0.0</v>
      </c>
      <c r="D103" s="369">
        <v>0.0</v>
      </c>
      <c r="E103" s="260"/>
      <c r="F103" s="368">
        <v>0.0</v>
      </c>
      <c r="G103" s="368">
        <v>0.0</v>
      </c>
      <c r="H103" s="369">
        <v>0.0</v>
      </c>
      <c r="I103" s="380"/>
      <c r="J103" s="368">
        <v>0.0</v>
      </c>
      <c r="K103" s="368">
        <v>0.0</v>
      </c>
      <c r="L103" s="371">
        <v>0.0</v>
      </c>
      <c r="M103" s="374"/>
      <c r="N103" s="368">
        <v>0.0</v>
      </c>
      <c r="O103" s="368">
        <v>0.0</v>
      </c>
      <c r="P103" s="369">
        <v>0.0</v>
      </c>
      <c r="Q103" s="382"/>
      <c r="R103" s="368">
        <v>0.0</v>
      </c>
      <c r="S103" s="368">
        <v>0.0</v>
      </c>
      <c r="T103" s="371">
        <v>0.0</v>
      </c>
      <c r="U103" s="383"/>
      <c r="V103" s="368">
        <v>0.0</v>
      </c>
      <c r="W103" s="368">
        <v>0.0</v>
      </c>
      <c r="X103" s="369">
        <v>0.0</v>
      </c>
      <c r="Y103" s="382"/>
      <c r="Z103" s="368">
        <v>0.0</v>
      </c>
      <c r="AA103" s="368">
        <v>0.0</v>
      </c>
      <c r="AB103" s="371">
        <v>0.0</v>
      </c>
      <c r="AC103" s="387"/>
      <c r="AD103" s="368">
        <v>0.0</v>
      </c>
      <c r="AE103" s="368">
        <v>0.0</v>
      </c>
      <c r="AF103" s="369">
        <v>0.0</v>
      </c>
      <c r="AG103" s="382"/>
      <c r="AH103" s="368">
        <v>0.0</v>
      </c>
      <c r="AI103" s="368">
        <v>0.0</v>
      </c>
      <c r="AJ103" s="371">
        <v>0.0</v>
      </c>
      <c r="AK103" s="387"/>
      <c r="AL103" s="368">
        <v>0.0</v>
      </c>
      <c r="AM103" s="368">
        <v>0.0</v>
      </c>
      <c r="AN103" s="369">
        <v>0.0</v>
      </c>
      <c r="AO103" s="382"/>
      <c r="AP103" s="368">
        <v>0.0</v>
      </c>
      <c r="AQ103" s="368">
        <v>0.0</v>
      </c>
      <c r="AR103" s="371">
        <v>0.0</v>
      </c>
      <c r="AS103" s="387"/>
      <c r="AT103" s="368">
        <v>0.0</v>
      </c>
      <c r="AU103" s="368">
        <v>0.0</v>
      </c>
      <c r="AV103" s="369">
        <v>0.0</v>
      </c>
      <c r="AW103" s="259">
        <v>94.0</v>
      </c>
    </row>
    <row r="104" ht="18.0" customHeight="1">
      <c r="A104" s="374"/>
      <c r="B104" s="368">
        <v>0.0</v>
      </c>
      <c r="C104" s="368">
        <v>0.0</v>
      </c>
      <c r="D104" s="369">
        <v>0.0</v>
      </c>
      <c r="E104" s="260"/>
      <c r="F104" s="368">
        <v>0.0</v>
      </c>
      <c r="G104" s="368">
        <v>0.0</v>
      </c>
      <c r="H104" s="369">
        <v>0.0</v>
      </c>
      <c r="I104" s="380"/>
      <c r="J104" s="368">
        <v>0.0</v>
      </c>
      <c r="K104" s="368">
        <v>0.0</v>
      </c>
      <c r="L104" s="371">
        <v>0.0</v>
      </c>
      <c r="M104" s="374"/>
      <c r="N104" s="368">
        <v>0.0</v>
      </c>
      <c r="O104" s="368">
        <v>0.0</v>
      </c>
      <c r="P104" s="369">
        <v>0.0</v>
      </c>
      <c r="Q104" s="382"/>
      <c r="R104" s="368">
        <v>0.0</v>
      </c>
      <c r="S104" s="368">
        <v>0.0</v>
      </c>
      <c r="T104" s="371">
        <v>0.0</v>
      </c>
      <c r="U104" s="383"/>
      <c r="V104" s="368">
        <v>0.0</v>
      </c>
      <c r="W104" s="368">
        <v>0.0</v>
      </c>
      <c r="X104" s="369">
        <v>0.0</v>
      </c>
      <c r="Y104" s="382"/>
      <c r="Z104" s="368">
        <v>0.0</v>
      </c>
      <c r="AA104" s="368">
        <v>0.0</v>
      </c>
      <c r="AB104" s="371">
        <v>0.0</v>
      </c>
      <c r="AC104" s="387"/>
      <c r="AD104" s="368">
        <v>0.0</v>
      </c>
      <c r="AE104" s="368">
        <v>0.0</v>
      </c>
      <c r="AF104" s="369">
        <v>0.0</v>
      </c>
      <c r="AG104" s="382"/>
      <c r="AH104" s="368">
        <v>0.0</v>
      </c>
      <c r="AI104" s="368">
        <v>0.0</v>
      </c>
      <c r="AJ104" s="371">
        <v>0.0</v>
      </c>
      <c r="AK104" s="387"/>
      <c r="AL104" s="368">
        <v>0.0</v>
      </c>
      <c r="AM104" s="368">
        <v>0.0</v>
      </c>
      <c r="AN104" s="369">
        <v>0.0</v>
      </c>
      <c r="AO104" s="382"/>
      <c r="AP104" s="368">
        <v>0.0</v>
      </c>
      <c r="AQ104" s="368">
        <v>0.0</v>
      </c>
      <c r="AR104" s="371">
        <v>0.0</v>
      </c>
      <c r="AS104" s="387"/>
      <c r="AT104" s="368">
        <v>0.0</v>
      </c>
      <c r="AU104" s="368">
        <v>0.0</v>
      </c>
      <c r="AV104" s="369">
        <v>0.0</v>
      </c>
      <c r="AW104" s="259">
        <v>95.0</v>
      </c>
    </row>
    <row r="105" ht="18.0" customHeight="1">
      <c r="A105" s="374"/>
      <c r="B105" s="368">
        <v>0.0</v>
      </c>
      <c r="C105" s="368">
        <v>0.0</v>
      </c>
      <c r="D105" s="369"/>
      <c r="E105" s="260"/>
      <c r="F105" s="368">
        <v>0.0</v>
      </c>
      <c r="G105" s="368">
        <v>0.0</v>
      </c>
      <c r="H105" s="369">
        <v>0.0</v>
      </c>
      <c r="I105" s="380"/>
      <c r="J105" s="368">
        <v>0.0</v>
      </c>
      <c r="K105" s="368">
        <v>0.0</v>
      </c>
      <c r="L105" s="371">
        <v>0.0</v>
      </c>
      <c r="M105" s="374"/>
      <c r="N105" s="368">
        <v>0.0</v>
      </c>
      <c r="O105" s="368">
        <v>0.0</v>
      </c>
      <c r="P105" s="369">
        <v>0.0</v>
      </c>
      <c r="Q105" s="382"/>
      <c r="R105" s="368">
        <v>0.0</v>
      </c>
      <c r="S105" s="368">
        <v>0.0</v>
      </c>
      <c r="T105" s="371">
        <v>0.0</v>
      </c>
      <c r="U105" s="383"/>
      <c r="V105" s="368">
        <v>0.0</v>
      </c>
      <c r="W105" s="368">
        <v>0.0</v>
      </c>
      <c r="X105" s="369">
        <v>0.0</v>
      </c>
      <c r="Y105" s="382"/>
      <c r="Z105" s="368">
        <v>0.0</v>
      </c>
      <c r="AA105" s="368">
        <v>0.0</v>
      </c>
      <c r="AB105" s="371">
        <v>0.0</v>
      </c>
      <c r="AC105" s="387"/>
      <c r="AD105" s="368">
        <v>0.0</v>
      </c>
      <c r="AE105" s="368">
        <v>0.0</v>
      </c>
      <c r="AF105" s="369">
        <v>0.0</v>
      </c>
      <c r="AG105" s="382"/>
      <c r="AH105" s="368">
        <v>0.0</v>
      </c>
      <c r="AI105" s="368">
        <v>0.0</v>
      </c>
      <c r="AJ105" s="371">
        <v>0.0</v>
      </c>
      <c r="AK105" s="387"/>
      <c r="AL105" s="368">
        <v>0.0</v>
      </c>
      <c r="AM105" s="368">
        <v>0.0</v>
      </c>
      <c r="AN105" s="369">
        <v>0.0</v>
      </c>
      <c r="AO105" s="382"/>
      <c r="AP105" s="368">
        <v>0.0</v>
      </c>
      <c r="AQ105" s="368">
        <v>0.0</v>
      </c>
      <c r="AR105" s="371">
        <v>0.0</v>
      </c>
      <c r="AS105" s="387"/>
      <c r="AT105" s="368">
        <v>0.0</v>
      </c>
      <c r="AU105" s="368">
        <v>0.0</v>
      </c>
      <c r="AV105" s="369">
        <v>0.0</v>
      </c>
      <c r="AW105" s="259">
        <v>96.0</v>
      </c>
    </row>
    <row r="106" ht="18.0" customHeight="1">
      <c r="A106" s="374"/>
      <c r="B106" s="368">
        <v>0.0</v>
      </c>
      <c r="C106" s="368">
        <v>0.0</v>
      </c>
      <c r="D106" s="369">
        <v>0.0</v>
      </c>
      <c r="E106" s="260"/>
      <c r="F106" s="368">
        <v>0.0</v>
      </c>
      <c r="G106" s="368">
        <v>0.0</v>
      </c>
      <c r="H106" s="369">
        <v>0.0</v>
      </c>
      <c r="I106" s="380"/>
      <c r="J106" s="368">
        <v>0.0</v>
      </c>
      <c r="K106" s="368">
        <v>0.0</v>
      </c>
      <c r="L106" s="371">
        <v>0.0</v>
      </c>
      <c r="M106" s="374"/>
      <c r="N106" s="368">
        <v>0.0</v>
      </c>
      <c r="O106" s="368">
        <v>0.0</v>
      </c>
      <c r="P106" s="369">
        <v>0.0</v>
      </c>
      <c r="Q106" s="382"/>
      <c r="R106" s="368">
        <v>0.0</v>
      </c>
      <c r="S106" s="368">
        <v>0.0</v>
      </c>
      <c r="T106" s="371">
        <v>0.0</v>
      </c>
      <c r="U106" s="383"/>
      <c r="V106" s="368">
        <v>0.0</v>
      </c>
      <c r="W106" s="368">
        <v>0.0</v>
      </c>
      <c r="X106" s="369">
        <v>0.0</v>
      </c>
      <c r="Y106" s="382"/>
      <c r="Z106" s="368">
        <v>0.0</v>
      </c>
      <c r="AA106" s="368">
        <v>0.0</v>
      </c>
      <c r="AB106" s="371">
        <v>0.0</v>
      </c>
      <c r="AC106" s="387"/>
      <c r="AD106" s="368">
        <v>0.0</v>
      </c>
      <c r="AE106" s="368">
        <v>0.0</v>
      </c>
      <c r="AF106" s="369">
        <v>0.0</v>
      </c>
      <c r="AG106" s="382"/>
      <c r="AH106" s="368">
        <v>0.0</v>
      </c>
      <c r="AI106" s="368">
        <v>0.0</v>
      </c>
      <c r="AJ106" s="371">
        <v>0.0</v>
      </c>
      <c r="AK106" s="387"/>
      <c r="AL106" s="368">
        <v>0.0</v>
      </c>
      <c r="AM106" s="368">
        <v>0.0</v>
      </c>
      <c r="AN106" s="369">
        <v>0.0</v>
      </c>
      <c r="AO106" s="382"/>
      <c r="AP106" s="368">
        <v>0.0</v>
      </c>
      <c r="AQ106" s="368">
        <v>0.0</v>
      </c>
      <c r="AR106" s="371">
        <v>0.0</v>
      </c>
      <c r="AS106" s="387"/>
      <c r="AT106" s="368">
        <v>0.0</v>
      </c>
      <c r="AU106" s="368">
        <v>0.0</v>
      </c>
      <c r="AV106" s="369">
        <v>0.0</v>
      </c>
      <c r="AW106" s="259">
        <v>97.0</v>
      </c>
    </row>
    <row r="107" ht="18.0" customHeight="1">
      <c r="A107" s="374"/>
      <c r="B107" s="368">
        <v>0.0</v>
      </c>
      <c r="C107" s="368">
        <v>0.0</v>
      </c>
      <c r="D107" s="369">
        <v>0.0</v>
      </c>
      <c r="E107" s="260"/>
      <c r="F107" s="368">
        <v>0.0</v>
      </c>
      <c r="G107" s="368">
        <v>0.0</v>
      </c>
      <c r="H107" s="369">
        <v>0.0</v>
      </c>
      <c r="I107" s="380"/>
      <c r="J107" s="368">
        <v>0.0</v>
      </c>
      <c r="K107" s="368">
        <v>0.0</v>
      </c>
      <c r="L107" s="371">
        <v>0.0</v>
      </c>
      <c r="M107" s="374"/>
      <c r="N107" s="368">
        <v>0.0</v>
      </c>
      <c r="O107" s="368">
        <v>0.0</v>
      </c>
      <c r="P107" s="369">
        <v>0.0</v>
      </c>
      <c r="Q107" s="382"/>
      <c r="R107" s="368">
        <v>0.0</v>
      </c>
      <c r="S107" s="368">
        <v>0.0</v>
      </c>
      <c r="T107" s="371">
        <v>0.0</v>
      </c>
      <c r="U107" s="383"/>
      <c r="V107" s="368">
        <v>0.0</v>
      </c>
      <c r="W107" s="368">
        <v>0.0</v>
      </c>
      <c r="X107" s="369">
        <v>0.0</v>
      </c>
      <c r="Y107" s="382"/>
      <c r="Z107" s="368">
        <v>0.0</v>
      </c>
      <c r="AA107" s="368">
        <v>0.0</v>
      </c>
      <c r="AB107" s="371">
        <v>0.0</v>
      </c>
      <c r="AC107" s="387"/>
      <c r="AD107" s="368">
        <v>0.0</v>
      </c>
      <c r="AE107" s="368">
        <v>0.0</v>
      </c>
      <c r="AF107" s="369">
        <v>0.0</v>
      </c>
      <c r="AG107" s="382"/>
      <c r="AH107" s="368">
        <v>0.0</v>
      </c>
      <c r="AI107" s="368">
        <v>0.0</v>
      </c>
      <c r="AJ107" s="371">
        <v>0.0</v>
      </c>
      <c r="AK107" s="387"/>
      <c r="AL107" s="368">
        <v>0.0</v>
      </c>
      <c r="AM107" s="368">
        <v>0.0</v>
      </c>
      <c r="AN107" s="369">
        <v>0.0</v>
      </c>
      <c r="AO107" s="382"/>
      <c r="AP107" s="368">
        <v>0.0</v>
      </c>
      <c r="AQ107" s="368">
        <v>0.0</v>
      </c>
      <c r="AR107" s="371">
        <v>0.0</v>
      </c>
      <c r="AS107" s="387"/>
      <c r="AT107" s="368">
        <v>0.0</v>
      </c>
      <c r="AU107" s="368">
        <v>0.0</v>
      </c>
      <c r="AV107" s="369">
        <v>0.0</v>
      </c>
      <c r="AW107" s="259">
        <v>98.0</v>
      </c>
    </row>
    <row r="108" ht="18.0" customHeight="1">
      <c r="A108" s="374"/>
      <c r="B108" s="368">
        <v>0.0</v>
      </c>
      <c r="C108" s="368">
        <v>0.0</v>
      </c>
      <c r="D108" s="369">
        <v>0.0</v>
      </c>
      <c r="E108" s="260"/>
      <c r="F108" s="368">
        <v>0.0</v>
      </c>
      <c r="G108" s="368">
        <v>0.0</v>
      </c>
      <c r="H108" s="369">
        <v>0.0</v>
      </c>
      <c r="I108" s="380"/>
      <c r="J108" s="368">
        <v>0.0</v>
      </c>
      <c r="K108" s="368">
        <v>0.0</v>
      </c>
      <c r="L108" s="371">
        <v>0.0</v>
      </c>
      <c r="M108" s="374"/>
      <c r="N108" s="368">
        <v>0.0</v>
      </c>
      <c r="O108" s="368">
        <v>0.0</v>
      </c>
      <c r="P108" s="369">
        <v>0.0</v>
      </c>
      <c r="Q108" s="382"/>
      <c r="R108" s="368">
        <v>0.0</v>
      </c>
      <c r="S108" s="368">
        <v>0.0</v>
      </c>
      <c r="T108" s="371">
        <v>0.0</v>
      </c>
      <c r="U108" s="383"/>
      <c r="V108" s="368">
        <v>0.0</v>
      </c>
      <c r="W108" s="368">
        <v>0.0</v>
      </c>
      <c r="X108" s="369">
        <v>0.0</v>
      </c>
      <c r="Y108" s="382"/>
      <c r="Z108" s="368">
        <v>0.0</v>
      </c>
      <c r="AA108" s="368">
        <v>0.0</v>
      </c>
      <c r="AB108" s="371">
        <v>0.0</v>
      </c>
      <c r="AC108" s="387"/>
      <c r="AD108" s="368">
        <v>0.0</v>
      </c>
      <c r="AE108" s="368">
        <v>0.0</v>
      </c>
      <c r="AF108" s="369">
        <v>0.0</v>
      </c>
      <c r="AG108" s="382"/>
      <c r="AH108" s="368">
        <v>0.0</v>
      </c>
      <c r="AI108" s="368">
        <v>0.0</v>
      </c>
      <c r="AJ108" s="371">
        <v>0.0</v>
      </c>
      <c r="AK108" s="387"/>
      <c r="AL108" s="368">
        <v>0.0</v>
      </c>
      <c r="AM108" s="368">
        <v>0.0</v>
      </c>
      <c r="AN108" s="369">
        <v>0.0</v>
      </c>
      <c r="AO108" s="382"/>
      <c r="AP108" s="368">
        <v>0.0</v>
      </c>
      <c r="AQ108" s="368">
        <v>0.0</v>
      </c>
      <c r="AR108" s="371">
        <v>0.0</v>
      </c>
      <c r="AS108" s="387"/>
      <c r="AT108" s="368">
        <v>0.0</v>
      </c>
      <c r="AU108" s="368">
        <v>0.0</v>
      </c>
      <c r="AV108" s="369">
        <v>0.0</v>
      </c>
      <c r="AW108" s="259">
        <v>99.0</v>
      </c>
    </row>
    <row r="109" ht="18.0" customHeight="1">
      <c r="A109" s="388"/>
      <c r="B109" s="389">
        <v>0.0</v>
      </c>
      <c r="C109" s="389">
        <v>0.0</v>
      </c>
      <c r="D109" s="390">
        <v>0.0</v>
      </c>
      <c r="E109" s="391"/>
      <c r="F109" s="389">
        <v>0.0</v>
      </c>
      <c r="G109" s="389">
        <v>0.0</v>
      </c>
      <c r="H109" s="390">
        <v>0.0</v>
      </c>
      <c r="I109" s="392"/>
      <c r="J109" s="389">
        <v>0.0</v>
      </c>
      <c r="K109" s="389">
        <v>0.0</v>
      </c>
      <c r="L109" s="393">
        <v>0.0</v>
      </c>
      <c r="M109" s="388"/>
      <c r="N109" s="389">
        <v>0.0</v>
      </c>
      <c r="O109" s="389">
        <v>0.0</v>
      </c>
      <c r="P109" s="390">
        <v>0.0</v>
      </c>
      <c r="Q109" s="394"/>
      <c r="R109" s="389">
        <v>0.0</v>
      </c>
      <c r="S109" s="389">
        <v>0.0</v>
      </c>
      <c r="T109" s="393">
        <v>0.0</v>
      </c>
      <c r="U109" s="395"/>
      <c r="V109" s="389">
        <v>0.0</v>
      </c>
      <c r="W109" s="389">
        <v>0.0</v>
      </c>
      <c r="X109" s="390">
        <v>0.0</v>
      </c>
      <c r="Y109" s="394"/>
      <c r="Z109" s="389">
        <v>0.0</v>
      </c>
      <c r="AA109" s="389">
        <v>0.0</v>
      </c>
      <c r="AB109" s="393">
        <v>0.0</v>
      </c>
      <c r="AC109" s="396"/>
      <c r="AD109" s="389">
        <v>0.0</v>
      </c>
      <c r="AE109" s="389">
        <v>0.0</v>
      </c>
      <c r="AF109" s="390">
        <v>0.0</v>
      </c>
      <c r="AG109" s="394"/>
      <c r="AH109" s="389">
        <v>0.0</v>
      </c>
      <c r="AI109" s="389">
        <v>0.0</v>
      </c>
      <c r="AJ109" s="393">
        <v>0.0</v>
      </c>
      <c r="AK109" s="396"/>
      <c r="AL109" s="389">
        <v>0.0</v>
      </c>
      <c r="AM109" s="389">
        <v>0.0</v>
      </c>
      <c r="AN109" s="390">
        <v>0.0</v>
      </c>
      <c r="AO109" s="394"/>
      <c r="AP109" s="389">
        <v>0.0</v>
      </c>
      <c r="AQ109" s="389">
        <v>0.0</v>
      </c>
      <c r="AR109" s="393">
        <v>0.0</v>
      </c>
      <c r="AS109" s="396"/>
      <c r="AT109" s="389">
        <v>0.0</v>
      </c>
      <c r="AU109" s="389">
        <v>0.0</v>
      </c>
      <c r="AV109" s="390">
        <v>0.0</v>
      </c>
      <c r="AW109" s="259">
        <v>100.0</v>
      </c>
    </row>
    <row r="110" ht="18.0" customHeight="1">
      <c r="A110" s="344" t="s">
        <v>217</v>
      </c>
      <c r="B110" s="262"/>
      <c r="C110" s="262"/>
      <c r="D110" s="262"/>
      <c r="E110" s="263"/>
      <c r="F110" s="262"/>
      <c r="G110" s="262"/>
      <c r="H110" s="262"/>
      <c r="I110" s="397"/>
      <c r="J110" s="262"/>
      <c r="K110" s="262"/>
      <c r="L110" s="262"/>
      <c r="M110" s="397"/>
      <c r="N110" s="262"/>
      <c r="O110" s="262"/>
      <c r="P110" s="262"/>
      <c r="Q110" s="398"/>
      <c r="R110" s="262"/>
      <c r="S110" s="262"/>
      <c r="T110" s="262"/>
      <c r="U110" s="262"/>
      <c r="V110" s="262"/>
      <c r="W110" s="262"/>
      <c r="X110" s="262"/>
      <c r="Y110" s="398"/>
      <c r="Z110" s="262"/>
      <c r="AA110" s="262"/>
      <c r="AB110" s="262"/>
      <c r="AC110" s="398"/>
      <c r="AD110" s="262"/>
      <c r="AE110" s="262"/>
      <c r="AF110" s="262"/>
      <c r="AG110" s="398"/>
      <c r="AH110" s="262"/>
      <c r="AI110" s="262"/>
      <c r="AJ110" s="262"/>
      <c r="AK110" s="398"/>
      <c r="AL110" s="262"/>
      <c r="AM110" s="262"/>
      <c r="AN110" s="262"/>
      <c r="AO110" s="398"/>
      <c r="AP110" s="262"/>
      <c r="AQ110" s="262"/>
      <c r="AR110" s="262"/>
      <c r="AS110" s="398"/>
      <c r="AT110" s="262"/>
      <c r="AU110" s="262"/>
      <c r="AV110" s="262"/>
      <c r="AW110" s="259"/>
      <c r="AX110" s="229"/>
    </row>
  </sheetData>
  <mergeCells count="17">
    <mergeCell ref="I8:L8"/>
    <mergeCell ref="M8:P8"/>
    <mergeCell ref="Q8:T8"/>
    <mergeCell ref="U8:X8"/>
    <mergeCell ref="Y8:AB8"/>
    <mergeCell ref="AC8:AF8"/>
    <mergeCell ref="AG8:AJ8"/>
    <mergeCell ref="AK8:AN8"/>
    <mergeCell ref="AO8:AR8"/>
    <mergeCell ref="AS8:AV8"/>
    <mergeCell ref="A1:AW1"/>
    <mergeCell ref="AX1:AX109"/>
    <mergeCell ref="A2:K7"/>
    <mergeCell ref="M4:P5"/>
    <mergeCell ref="Q4:T5"/>
    <mergeCell ref="A8:D8"/>
    <mergeCell ref="E8:H8"/>
  </mergeCells>
  <conditionalFormatting sqref="A1:X110 Y1:Y25 Z1:AX110 Y29:Y110">
    <cfRule type="cellIs" dxfId="0" priority="1" operator="equal">
      <formula>0</formula>
    </cfRule>
  </conditionalFormatting>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9.0"/>
    <col customWidth="1" min="2" max="2" width="8.57"/>
    <col customWidth="1" min="3" max="3" width="8.14"/>
    <col customWidth="1" min="4" max="4" width="39.0"/>
    <col customWidth="1" min="5" max="5" width="8.14"/>
    <col customWidth="1" hidden="1" min="6" max="6" width="0.43"/>
    <col customWidth="1" hidden="1" min="7" max="7" width="1.29"/>
  </cols>
  <sheetData>
    <row r="1" ht="33.0" customHeight="1">
      <c r="A1" s="229" t="s">
        <v>268</v>
      </c>
      <c r="F1" s="229"/>
      <c r="G1" s="229"/>
    </row>
    <row r="2" ht="18.0" customHeight="1">
      <c r="A2" s="399" t="s">
        <v>269</v>
      </c>
      <c r="F2" s="399"/>
    </row>
    <row r="3" ht="18.0" customHeight="1">
      <c r="F3" s="399"/>
    </row>
    <row r="4" ht="18.0" customHeight="1">
      <c r="F4" s="399"/>
    </row>
    <row r="5" ht="18.0" customHeight="1">
      <c r="F5" s="399"/>
    </row>
    <row r="6" ht="18.0" customHeight="1">
      <c r="F6" s="399"/>
    </row>
    <row r="7" ht="18.0" customHeight="1">
      <c r="F7" s="399"/>
    </row>
    <row r="8" ht="18.0" customHeight="1">
      <c r="F8" s="399"/>
    </row>
    <row r="9" ht="18.0" customHeight="1">
      <c r="F9" s="399"/>
    </row>
    <row r="10" ht="18.0" customHeight="1">
      <c r="F10" s="399"/>
    </row>
    <row r="11" ht="18.0" customHeight="1">
      <c r="F11" s="399"/>
    </row>
    <row r="12">
      <c r="A12" s="400"/>
      <c r="B12" s="400"/>
      <c r="C12" s="400"/>
      <c r="D12" s="400"/>
      <c r="E12" s="400"/>
      <c r="F12" s="400"/>
    </row>
    <row r="13">
      <c r="A13" s="399"/>
      <c r="B13" s="399"/>
      <c r="C13" s="399"/>
      <c r="D13" s="399"/>
      <c r="E13" s="399"/>
      <c r="F13" s="399"/>
    </row>
    <row r="14" ht="27.75" customHeight="1">
      <c r="A14" s="229" t="s">
        <v>6</v>
      </c>
      <c r="B14" s="229"/>
      <c r="C14" s="401"/>
      <c r="D14" s="229" t="s">
        <v>8</v>
      </c>
      <c r="E14" s="229"/>
      <c r="F14" s="229"/>
    </row>
    <row r="15" ht="29.25" customHeight="1">
      <c r="A15" s="402" t="s">
        <v>270</v>
      </c>
      <c r="B15" s="403" t="s">
        <v>213</v>
      </c>
      <c r="C15" s="404"/>
      <c r="D15" s="402" t="s">
        <v>271</v>
      </c>
      <c r="E15" s="403" t="s">
        <v>213</v>
      </c>
      <c r="F15" s="405"/>
    </row>
    <row r="16" ht="18.0" customHeight="1">
      <c r="A16" s="406" t="s">
        <v>272</v>
      </c>
      <c r="B16" s="407">
        <v>0.0</v>
      </c>
      <c r="C16" s="408"/>
      <c r="D16" s="409" t="s">
        <v>273</v>
      </c>
      <c r="E16" s="407">
        <v>1.0</v>
      </c>
      <c r="F16" s="410">
        <v>1.0</v>
      </c>
    </row>
    <row r="17" ht="18.0" customHeight="1">
      <c r="A17" s="409" t="s">
        <v>274</v>
      </c>
      <c r="B17" s="411">
        <v>0.0</v>
      </c>
      <c r="C17" s="408"/>
      <c r="D17" s="409" t="s">
        <v>275</v>
      </c>
      <c r="E17" s="411">
        <v>2.0</v>
      </c>
      <c r="F17" s="410">
        <f t="shared" ref="F17:F115" si="1">1+F16</f>
        <v>2</v>
      </c>
    </row>
    <row r="18" ht="18.0" customHeight="1">
      <c r="A18" s="409" t="s">
        <v>276</v>
      </c>
      <c r="B18" s="411">
        <v>0.0</v>
      </c>
      <c r="C18" s="408"/>
      <c r="D18" s="406" t="s">
        <v>277</v>
      </c>
      <c r="E18" s="411">
        <v>0.0</v>
      </c>
      <c r="F18" s="410">
        <f t="shared" si="1"/>
        <v>3</v>
      </c>
    </row>
    <row r="19" ht="18.0" customHeight="1">
      <c r="A19" s="409" t="s">
        <v>278</v>
      </c>
      <c r="B19" s="411">
        <v>0.0</v>
      </c>
      <c r="C19" s="408"/>
      <c r="D19" s="406" t="s">
        <v>279</v>
      </c>
      <c r="E19" s="411">
        <v>0.0</v>
      </c>
      <c r="F19" s="410">
        <f t="shared" si="1"/>
        <v>4</v>
      </c>
    </row>
    <row r="20" ht="18.0" customHeight="1">
      <c r="A20" s="409" t="s">
        <v>280</v>
      </c>
      <c r="B20" s="411">
        <v>0.0</v>
      </c>
      <c r="C20" s="408"/>
      <c r="D20" s="406" t="s">
        <v>281</v>
      </c>
      <c r="E20" s="411">
        <v>0.0</v>
      </c>
      <c r="F20" s="410">
        <f t="shared" si="1"/>
        <v>5</v>
      </c>
    </row>
    <row r="21" ht="18.0" customHeight="1">
      <c r="A21" s="409" t="s">
        <v>282</v>
      </c>
      <c r="B21" s="411">
        <v>3.0</v>
      </c>
      <c r="C21" s="408"/>
      <c r="D21" s="409" t="s">
        <v>283</v>
      </c>
      <c r="E21" s="411">
        <v>0.0</v>
      </c>
      <c r="F21" s="410">
        <f t="shared" si="1"/>
        <v>6</v>
      </c>
    </row>
    <row r="22" ht="18.0" customHeight="1">
      <c r="A22" s="409"/>
      <c r="B22" s="411">
        <v>0.0</v>
      </c>
      <c r="C22" s="408"/>
      <c r="D22" s="409"/>
      <c r="E22" s="411">
        <v>0.0</v>
      </c>
      <c r="F22" s="410">
        <f t="shared" si="1"/>
        <v>7</v>
      </c>
    </row>
    <row r="23" ht="18.0" customHeight="1">
      <c r="A23" s="412"/>
      <c r="B23" s="411">
        <v>0.0</v>
      </c>
      <c r="C23" s="408"/>
      <c r="D23" s="409"/>
      <c r="E23" s="411">
        <v>0.0</v>
      </c>
      <c r="F23" s="410">
        <f t="shared" si="1"/>
        <v>8</v>
      </c>
    </row>
    <row r="24" ht="18.0" customHeight="1">
      <c r="A24" s="412"/>
      <c r="B24" s="411">
        <v>0.0</v>
      </c>
      <c r="C24" s="408"/>
      <c r="D24" s="409"/>
      <c r="E24" s="411">
        <v>0.0</v>
      </c>
      <c r="F24" s="410">
        <f t="shared" si="1"/>
        <v>9</v>
      </c>
    </row>
    <row r="25" ht="18.0" customHeight="1">
      <c r="A25" s="412"/>
      <c r="B25" s="411">
        <v>0.0</v>
      </c>
      <c r="C25" s="408"/>
      <c r="D25" s="409"/>
      <c r="E25" s="411">
        <v>0.0</v>
      </c>
      <c r="F25" s="410">
        <f t="shared" si="1"/>
        <v>10</v>
      </c>
    </row>
    <row r="26" ht="18.0" customHeight="1">
      <c r="A26" s="412"/>
      <c r="B26" s="411">
        <v>0.0</v>
      </c>
      <c r="C26" s="408"/>
      <c r="D26" s="409"/>
      <c r="E26" s="411">
        <v>0.0</v>
      </c>
      <c r="F26" s="410">
        <f t="shared" si="1"/>
        <v>11</v>
      </c>
    </row>
    <row r="27" ht="18.0" customHeight="1">
      <c r="A27" s="412"/>
      <c r="B27" s="411">
        <v>0.0</v>
      </c>
      <c r="C27" s="408"/>
      <c r="D27" s="412"/>
      <c r="E27" s="411">
        <v>0.0</v>
      </c>
      <c r="F27" s="410">
        <f t="shared" si="1"/>
        <v>12</v>
      </c>
    </row>
    <row r="28" ht="18.0" customHeight="1">
      <c r="A28" s="412"/>
      <c r="B28" s="411">
        <v>0.0</v>
      </c>
      <c r="C28" s="408"/>
      <c r="D28" s="412"/>
      <c r="E28" s="411">
        <v>0.0</v>
      </c>
      <c r="F28" s="410">
        <f t="shared" si="1"/>
        <v>13</v>
      </c>
    </row>
    <row r="29" ht="18.0" customHeight="1">
      <c r="A29" s="412"/>
      <c r="B29" s="411">
        <v>0.0</v>
      </c>
      <c r="C29" s="408"/>
      <c r="D29" s="412"/>
      <c r="E29" s="411">
        <v>0.0</v>
      </c>
      <c r="F29" s="410">
        <f t="shared" si="1"/>
        <v>14</v>
      </c>
    </row>
    <row r="30" ht="18.0" customHeight="1">
      <c r="A30" s="412"/>
      <c r="B30" s="411">
        <v>0.0</v>
      </c>
      <c r="C30" s="408"/>
      <c r="D30" s="412"/>
      <c r="E30" s="411">
        <v>0.0</v>
      </c>
      <c r="F30" s="410">
        <f t="shared" si="1"/>
        <v>15</v>
      </c>
    </row>
    <row r="31" ht="18.0" customHeight="1">
      <c r="A31" s="412"/>
      <c r="B31" s="411">
        <v>0.0</v>
      </c>
      <c r="C31" s="408"/>
      <c r="D31" s="412"/>
      <c r="E31" s="411">
        <v>0.0</v>
      </c>
      <c r="F31" s="410">
        <f t="shared" si="1"/>
        <v>16</v>
      </c>
    </row>
    <row r="32" ht="18.0" customHeight="1">
      <c r="A32" s="412"/>
      <c r="B32" s="411">
        <v>0.0</v>
      </c>
      <c r="C32" s="408"/>
      <c r="D32" s="412"/>
      <c r="E32" s="411">
        <v>0.0</v>
      </c>
      <c r="F32" s="410">
        <f t="shared" si="1"/>
        <v>17</v>
      </c>
    </row>
    <row r="33" ht="18.0" customHeight="1">
      <c r="A33" s="412"/>
      <c r="B33" s="411">
        <v>0.0</v>
      </c>
      <c r="C33" s="408"/>
      <c r="D33" s="412"/>
      <c r="E33" s="411">
        <v>0.0</v>
      </c>
      <c r="F33" s="410">
        <f t="shared" si="1"/>
        <v>18</v>
      </c>
    </row>
    <row r="34" ht="18.0" customHeight="1">
      <c r="A34" s="412"/>
      <c r="B34" s="411">
        <v>0.0</v>
      </c>
      <c r="C34" s="408"/>
      <c r="D34" s="412"/>
      <c r="E34" s="411">
        <v>0.0</v>
      </c>
      <c r="F34" s="410">
        <f t="shared" si="1"/>
        <v>19</v>
      </c>
    </row>
    <row r="35" ht="18.0" customHeight="1">
      <c r="A35" s="412"/>
      <c r="B35" s="411">
        <v>0.0</v>
      </c>
      <c r="C35" s="408"/>
      <c r="D35" s="412"/>
      <c r="E35" s="411">
        <v>0.0</v>
      </c>
      <c r="F35" s="410">
        <f t="shared" si="1"/>
        <v>20</v>
      </c>
    </row>
    <row r="36" ht="18.0" customHeight="1">
      <c r="A36" s="412"/>
      <c r="B36" s="411">
        <v>0.0</v>
      </c>
      <c r="C36" s="408"/>
      <c r="D36" s="412"/>
      <c r="E36" s="411">
        <v>0.0</v>
      </c>
      <c r="F36" s="410">
        <f t="shared" si="1"/>
        <v>21</v>
      </c>
    </row>
    <row r="37" ht="18.0" customHeight="1">
      <c r="A37" s="412"/>
      <c r="B37" s="411">
        <v>0.0</v>
      </c>
      <c r="C37" s="408"/>
      <c r="D37" s="412"/>
      <c r="E37" s="411">
        <v>0.0</v>
      </c>
      <c r="F37" s="410">
        <f t="shared" si="1"/>
        <v>22</v>
      </c>
    </row>
    <row r="38" ht="18.0" customHeight="1">
      <c r="A38" s="412"/>
      <c r="B38" s="411">
        <v>0.0</v>
      </c>
      <c r="C38" s="408"/>
      <c r="D38" s="412"/>
      <c r="E38" s="411">
        <v>0.0</v>
      </c>
      <c r="F38" s="410">
        <f t="shared" si="1"/>
        <v>23</v>
      </c>
    </row>
    <row r="39" ht="18.0" customHeight="1">
      <c r="A39" s="412"/>
      <c r="B39" s="411">
        <v>0.0</v>
      </c>
      <c r="C39" s="408"/>
      <c r="D39" s="412"/>
      <c r="E39" s="411">
        <v>0.0</v>
      </c>
      <c r="F39" s="410">
        <f t="shared" si="1"/>
        <v>24</v>
      </c>
    </row>
    <row r="40" ht="18.0" customHeight="1">
      <c r="A40" s="412"/>
      <c r="B40" s="411">
        <v>0.0</v>
      </c>
      <c r="C40" s="408"/>
      <c r="D40" s="412"/>
      <c r="E40" s="411">
        <v>0.0</v>
      </c>
      <c r="F40" s="410">
        <f t="shared" si="1"/>
        <v>25</v>
      </c>
    </row>
    <row r="41" ht="18.0" customHeight="1">
      <c r="A41" s="412"/>
      <c r="B41" s="411">
        <v>0.0</v>
      </c>
      <c r="C41" s="408"/>
      <c r="D41" s="412"/>
      <c r="E41" s="411">
        <v>0.0</v>
      </c>
      <c r="F41" s="410">
        <f t="shared" si="1"/>
        <v>26</v>
      </c>
    </row>
    <row r="42" ht="18.0" customHeight="1">
      <c r="A42" s="413"/>
      <c r="B42" s="414">
        <v>0.0</v>
      </c>
      <c r="C42" s="408"/>
      <c r="D42" s="413"/>
      <c r="E42" s="414">
        <v>0.0</v>
      </c>
      <c r="F42" s="410">
        <f t="shared" si="1"/>
        <v>27</v>
      </c>
    </row>
    <row r="43" ht="18.0" customHeight="1">
      <c r="A43" s="413"/>
      <c r="B43" s="414">
        <v>0.0</v>
      </c>
      <c r="C43" s="408"/>
      <c r="D43" s="413"/>
      <c r="E43" s="414">
        <v>0.0</v>
      </c>
      <c r="F43" s="410">
        <f t="shared" si="1"/>
        <v>28</v>
      </c>
    </row>
    <row r="44" ht="18.0" customHeight="1">
      <c r="A44" s="413"/>
      <c r="B44" s="414">
        <v>0.0</v>
      </c>
      <c r="C44" s="408"/>
      <c r="D44" s="413"/>
      <c r="E44" s="414">
        <v>0.0</v>
      </c>
      <c r="F44" s="410">
        <f t="shared" si="1"/>
        <v>29</v>
      </c>
    </row>
    <row r="45" ht="18.0" customHeight="1">
      <c r="A45" s="412"/>
      <c r="B45" s="411">
        <v>0.0</v>
      </c>
      <c r="C45" s="408"/>
      <c r="D45" s="412"/>
      <c r="E45" s="411">
        <v>0.0</v>
      </c>
      <c r="F45" s="410">
        <f t="shared" si="1"/>
        <v>30</v>
      </c>
    </row>
    <row r="46" ht="18.0" customHeight="1">
      <c r="A46" s="412"/>
      <c r="B46" s="411">
        <v>0.0</v>
      </c>
      <c r="C46" s="408"/>
      <c r="D46" s="412"/>
      <c r="E46" s="411">
        <v>0.0</v>
      </c>
      <c r="F46" s="410">
        <f t="shared" si="1"/>
        <v>31</v>
      </c>
    </row>
    <row r="47" ht="18.0" customHeight="1">
      <c r="A47" s="412"/>
      <c r="B47" s="411">
        <v>0.0</v>
      </c>
      <c r="C47" s="408"/>
      <c r="D47" s="412"/>
      <c r="E47" s="411">
        <v>0.0</v>
      </c>
      <c r="F47" s="410">
        <f t="shared" si="1"/>
        <v>32</v>
      </c>
    </row>
    <row r="48" ht="18.0" customHeight="1">
      <c r="A48" s="412"/>
      <c r="B48" s="411">
        <v>0.0</v>
      </c>
      <c r="C48" s="408"/>
      <c r="D48" s="412"/>
      <c r="E48" s="411">
        <v>0.0</v>
      </c>
      <c r="F48" s="410">
        <f t="shared" si="1"/>
        <v>33</v>
      </c>
    </row>
    <row r="49" ht="18.0" customHeight="1">
      <c r="A49" s="412"/>
      <c r="B49" s="411">
        <v>0.0</v>
      </c>
      <c r="C49" s="408"/>
      <c r="D49" s="412"/>
      <c r="E49" s="411">
        <v>0.0</v>
      </c>
      <c r="F49" s="410">
        <f t="shared" si="1"/>
        <v>34</v>
      </c>
    </row>
    <row r="50" ht="18.0" customHeight="1">
      <c r="A50" s="412"/>
      <c r="B50" s="411">
        <v>0.0</v>
      </c>
      <c r="C50" s="408"/>
      <c r="D50" s="412"/>
      <c r="E50" s="411">
        <v>0.0</v>
      </c>
      <c r="F50" s="410">
        <f t="shared" si="1"/>
        <v>35</v>
      </c>
    </row>
    <row r="51" ht="18.0" customHeight="1">
      <c r="A51" s="412"/>
      <c r="B51" s="411">
        <v>0.0</v>
      </c>
      <c r="C51" s="408"/>
      <c r="D51" s="412"/>
      <c r="E51" s="411">
        <v>0.0</v>
      </c>
      <c r="F51" s="410">
        <f t="shared" si="1"/>
        <v>36</v>
      </c>
    </row>
    <row r="52" ht="18.0" customHeight="1">
      <c r="A52" s="412"/>
      <c r="B52" s="411">
        <v>0.0</v>
      </c>
      <c r="C52" s="408"/>
      <c r="D52" s="412"/>
      <c r="E52" s="411">
        <v>0.0</v>
      </c>
      <c r="F52" s="410">
        <f t="shared" si="1"/>
        <v>37</v>
      </c>
    </row>
    <row r="53" ht="18.0" customHeight="1">
      <c r="A53" s="412"/>
      <c r="B53" s="411">
        <v>0.0</v>
      </c>
      <c r="C53" s="408"/>
      <c r="D53" s="412"/>
      <c r="E53" s="411">
        <v>0.0</v>
      </c>
      <c r="F53" s="410">
        <f t="shared" si="1"/>
        <v>38</v>
      </c>
    </row>
    <row r="54" ht="18.0" customHeight="1">
      <c r="A54" s="412"/>
      <c r="B54" s="411">
        <v>0.0</v>
      </c>
      <c r="C54" s="408"/>
      <c r="D54" s="412"/>
      <c r="E54" s="411">
        <v>0.0</v>
      </c>
      <c r="F54" s="410">
        <f t="shared" si="1"/>
        <v>39</v>
      </c>
    </row>
    <row r="55" ht="18.0" customHeight="1">
      <c r="A55" s="412"/>
      <c r="B55" s="411">
        <v>0.0</v>
      </c>
      <c r="C55" s="408"/>
      <c r="D55" s="412"/>
      <c r="E55" s="411">
        <v>0.0</v>
      </c>
      <c r="F55" s="410">
        <f t="shared" si="1"/>
        <v>40</v>
      </c>
    </row>
    <row r="56" ht="18.0" customHeight="1">
      <c r="A56" s="412"/>
      <c r="B56" s="411">
        <v>0.0</v>
      </c>
      <c r="C56" s="408"/>
      <c r="D56" s="412"/>
      <c r="E56" s="411">
        <v>0.0</v>
      </c>
      <c r="F56" s="410">
        <f t="shared" si="1"/>
        <v>41</v>
      </c>
    </row>
    <row r="57" ht="18.0" customHeight="1">
      <c r="A57" s="412"/>
      <c r="B57" s="411">
        <v>0.0</v>
      </c>
      <c r="C57" s="408"/>
      <c r="D57" s="412"/>
      <c r="E57" s="411">
        <v>0.0</v>
      </c>
      <c r="F57" s="410">
        <f t="shared" si="1"/>
        <v>42</v>
      </c>
    </row>
    <row r="58" ht="18.0" customHeight="1">
      <c r="A58" s="413"/>
      <c r="B58" s="414">
        <v>0.0</v>
      </c>
      <c r="C58" s="408"/>
      <c r="D58" s="413"/>
      <c r="E58" s="414">
        <v>0.0</v>
      </c>
      <c r="F58" s="410">
        <f t="shared" si="1"/>
        <v>43</v>
      </c>
    </row>
    <row r="59" ht="18.0" customHeight="1">
      <c r="A59" s="413"/>
      <c r="B59" s="414">
        <v>0.0</v>
      </c>
      <c r="C59" s="408"/>
      <c r="D59" s="413"/>
      <c r="E59" s="414">
        <v>0.0</v>
      </c>
      <c r="F59" s="410">
        <f t="shared" si="1"/>
        <v>44</v>
      </c>
    </row>
    <row r="60" ht="18.0" customHeight="1">
      <c r="A60" s="413"/>
      <c r="B60" s="414">
        <v>0.0</v>
      </c>
      <c r="C60" s="408"/>
      <c r="D60" s="413"/>
      <c r="E60" s="414">
        <v>0.0</v>
      </c>
      <c r="F60" s="410">
        <f t="shared" si="1"/>
        <v>45</v>
      </c>
    </row>
    <row r="61" ht="18.0" customHeight="1">
      <c r="A61" s="413"/>
      <c r="B61" s="414">
        <v>0.0</v>
      </c>
      <c r="C61" s="408"/>
      <c r="D61" s="413"/>
      <c r="E61" s="414">
        <v>0.0</v>
      </c>
      <c r="F61" s="410">
        <f t="shared" si="1"/>
        <v>46</v>
      </c>
    </row>
    <row r="62" ht="18.0" customHeight="1">
      <c r="A62" s="413"/>
      <c r="B62" s="414">
        <v>0.0</v>
      </c>
      <c r="C62" s="408"/>
      <c r="D62" s="413"/>
      <c r="E62" s="414">
        <v>0.0</v>
      </c>
      <c r="F62" s="410">
        <f t="shared" si="1"/>
        <v>47</v>
      </c>
    </row>
    <row r="63" ht="18.0" customHeight="1">
      <c r="A63" s="413"/>
      <c r="B63" s="414">
        <v>0.0</v>
      </c>
      <c r="C63" s="408"/>
      <c r="D63" s="413"/>
      <c r="E63" s="414">
        <v>0.0</v>
      </c>
      <c r="F63" s="410">
        <f t="shared" si="1"/>
        <v>48</v>
      </c>
    </row>
    <row r="64" ht="18.0" customHeight="1">
      <c r="A64" s="413"/>
      <c r="B64" s="414">
        <v>0.0</v>
      </c>
      <c r="C64" s="408"/>
      <c r="D64" s="413"/>
      <c r="E64" s="414">
        <v>0.0</v>
      </c>
      <c r="F64" s="410">
        <f t="shared" si="1"/>
        <v>49</v>
      </c>
    </row>
    <row r="65" ht="18.0" customHeight="1">
      <c r="A65" s="413"/>
      <c r="B65" s="414">
        <v>0.0</v>
      </c>
      <c r="C65" s="408"/>
      <c r="D65" s="413"/>
      <c r="E65" s="414">
        <v>0.0</v>
      </c>
      <c r="F65" s="410">
        <f t="shared" si="1"/>
        <v>50</v>
      </c>
    </row>
    <row r="66" ht="18.0" customHeight="1">
      <c r="A66" s="413"/>
      <c r="B66" s="414">
        <v>0.0</v>
      </c>
      <c r="C66" s="408"/>
      <c r="D66" s="413"/>
      <c r="E66" s="414">
        <v>0.0</v>
      </c>
      <c r="F66" s="410">
        <f t="shared" si="1"/>
        <v>51</v>
      </c>
    </row>
    <row r="67" ht="18.0" customHeight="1">
      <c r="A67" s="413"/>
      <c r="B67" s="414">
        <v>0.0</v>
      </c>
      <c r="C67" s="408"/>
      <c r="D67" s="413"/>
      <c r="E67" s="414">
        <v>0.0</v>
      </c>
      <c r="F67" s="410">
        <f t="shared" si="1"/>
        <v>52</v>
      </c>
    </row>
    <row r="68" ht="18.0" customHeight="1">
      <c r="A68" s="413"/>
      <c r="B68" s="414">
        <v>0.0</v>
      </c>
      <c r="C68" s="408"/>
      <c r="D68" s="413"/>
      <c r="E68" s="414">
        <v>0.0</v>
      </c>
      <c r="F68" s="410">
        <f t="shared" si="1"/>
        <v>53</v>
      </c>
    </row>
    <row r="69" ht="18.0" customHeight="1">
      <c r="A69" s="413"/>
      <c r="B69" s="414">
        <v>0.0</v>
      </c>
      <c r="C69" s="408"/>
      <c r="D69" s="413"/>
      <c r="E69" s="414">
        <v>0.0</v>
      </c>
      <c r="F69" s="410">
        <f t="shared" si="1"/>
        <v>54</v>
      </c>
    </row>
    <row r="70" ht="18.0" customHeight="1">
      <c r="A70" s="413"/>
      <c r="B70" s="414">
        <v>0.0</v>
      </c>
      <c r="C70" s="408"/>
      <c r="D70" s="413"/>
      <c r="E70" s="414">
        <v>0.0</v>
      </c>
      <c r="F70" s="410">
        <f t="shared" si="1"/>
        <v>55</v>
      </c>
    </row>
    <row r="71" ht="18.0" customHeight="1">
      <c r="A71" s="413"/>
      <c r="B71" s="414">
        <v>0.0</v>
      </c>
      <c r="C71" s="408"/>
      <c r="D71" s="413"/>
      <c r="E71" s="414">
        <v>0.0</v>
      </c>
      <c r="F71" s="410">
        <f t="shared" si="1"/>
        <v>56</v>
      </c>
    </row>
    <row r="72" ht="18.0" customHeight="1">
      <c r="A72" s="413"/>
      <c r="B72" s="414">
        <v>0.0</v>
      </c>
      <c r="C72" s="408"/>
      <c r="D72" s="413"/>
      <c r="E72" s="414">
        <v>0.0</v>
      </c>
      <c r="F72" s="410">
        <f t="shared" si="1"/>
        <v>57</v>
      </c>
    </row>
    <row r="73" ht="18.0" customHeight="1">
      <c r="A73" s="413"/>
      <c r="B73" s="414">
        <v>0.0</v>
      </c>
      <c r="C73" s="408"/>
      <c r="D73" s="413"/>
      <c r="E73" s="414">
        <v>0.0</v>
      </c>
      <c r="F73" s="410">
        <f t="shared" si="1"/>
        <v>58</v>
      </c>
    </row>
    <row r="74" ht="18.0" customHeight="1">
      <c r="A74" s="413"/>
      <c r="B74" s="414">
        <v>0.0</v>
      </c>
      <c r="C74" s="408"/>
      <c r="D74" s="413"/>
      <c r="E74" s="414">
        <v>0.0</v>
      </c>
      <c r="F74" s="410">
        <f t="shared" si="1"/>
        <v>59</v>
      </c>
    </row>
    <row r="75" ht="18.0" customHeight="1">
      <c r="A75" s="413"/>
      <c r="B75" s="414">
        <v>0.0</v>
      </c>
      <c r="C75" s="408"/>
      <c r="D75" s="413"/>
      <c r="E75" s="414">
        <v>0.0</v>
      </c>
      <c r="F75" s="410">
        <f t="shared" si="1"/>
        <v>60</v>
      </c>
    </row>
    <row r="76" ht="18.0" customHeight="1">
      <c r="A76" s="413"/>
      <c r="B76" s="414">
        <v>0.0</v>
      </c>
      <c r="C76" s="408"/>
      <c r="D76" s="413"/>
      <c r="E76" s="414">
        <v>0.0</v>
      </c>
      <c r="F76" s="410">
        <f t="shared" si="1"/>
        <v>61</v>
      </c>
    </row>
    <row r="77" ht="18.0" customHeight="1">
      <c r="A77" s="413"/>
      <c r="B77" s="414">
        <v>0.0</v>
      </c>
      <c r="C77" s="408"/>
      <c r="D77" s="413"/>
      <c r="E77" s="414">
        <v>0.0</v>
      </c>
      <c r="F77" s="410">
        <f t="shared" si="1"/>
        <v>62</v>
      </c>
    </row>
    <row r="78" ht="18.0" customHeight="1">
      <c r="A78" s="413"/>
      <c r="B78" s="414">
        <v>0.0</v>
      </c>
      <c r="C78" s="408"/>
      <c r="D78" s="413"/>
      <c r="E78" s="414">
        <v>0.0</v>
      </c>
      <c r="F78" s="410">
        <f t="shared" si="1"/>
        <v>63</v>
      </c>
    </row>
    <row r="79" ht="18.0" customHeight="1">
      <c r="A79" s="413"/>
      <c r="B79" s="414">
        <v>0.0</v>
      </c>
      <c r="C79" s="408"/>
      <c r="D79" s="413"/>
      <c r="E79" s="414">
        <v>0.0</v>
      </c>
      <c r="F79" s="410">
        <f t="shared" si="1"/>
        <v>64</v>
      </c>
    </row>
    <row r="80" ht="18.0" customHeight="1">
      <c r="A80" s="413"/>
      <c r="B80" s="414">
        <v>0.0</v>
      </c>
      <c r="C80" s="408"/>
      <c r="D80" s="413"/>
      <c r="E80" s="414">
        <v>0.0</v>
      </c>
      <c r="F80" s="410">
        <f t="shared" si="1"/>
        <v>65</v>
      </c>
    </row>
    <row r="81" ht="18.0" customHeight="1">
      <c r="A81" s="413"/>
      <c r="B81" s="414">
        <v>0.0</v>
      </c>
      <c r="C81" s="408"/>
      <c r="D81" s="413"/>
      <c r="E81" s="414">
        <v>0.0</v>
      </c>
      <c r="F81" s="410">
        <f t="shared" si="1"/>
        <v>66</v>
      </c>
    </row>
    <row r="82" ht="18.0" customHeight="1">
      <c r="A82" s="413"/>
      <c r="B82" s="414">
        <v>0.0</v>
      </c>
      <c r="C82" s="408"/>
      <c r="D82" s="413"/>
      <c r="E82" s="414">
        <v>0.0</v>
      </c>
      <c r="F82" s="410">
        <f t="shared" si="1"/>
        <v>67</v>
      </c>
    </row>
    <row r="83" ht="18.0" customHeight="1">
      <c r="A83" s="413"/>
      <c r="B83" s="414">
        <v>0.0</v>
      </c>
      <c r="C83" s="408"/>
      <c r="D83" s="413"/>
      <c r="E83" s="414">
        <v>0.0</v>
      </c>
      <c r="F83" s="410">
        <f t="shared" si="1"/>
        <v>68</v>
      </c>
    </row>
    <row r="84" ht="18.0" customHeight="1">
      <c r="A84" s="413"/>
      <c r="B84" s="414">
        <v>0.0</v>
      </c>
      <c r="C84" s="408"/>
      <c r="D84" s="413"/>
      <c r="E84" s="414">
        <v>0.0</v>
      </c>
      <c r="F84" s="410">
        <f t="shared" si="1"/>
        <v>69</v>
      </c>
    </row>
    <row r="85" ht="18.0" customHeight="1">
      <c r="A85" s="413"/>
      <c r="B85" s="414">
        <v>0.0</v>
      </c>
      <c r="C85" s="408"/>
      <c r="D85" s="413"/>
      <c r="E85" s="414">
        <v>0.0</v>
      </c>
      <c r="F85" s="410">
        <f t="shared" si="1"/>
        <v>70</v>
      </c>
    </row>
    <row r="86" ht="18.0" customHeight="1">
      <c r="A86" s="413"/>
      <c r="B86" s="414">
        <v>0.0</v>
      </c>
      <c r="C86" s="408"/>
      <c r="D86" s="413"/>
      <c r="E86" s="414">
        <v>0.0</v>
      </c>
      <c r="F86" s="410">
        <f t="shared" si="1"/>
        <v>71</v>
      </c>
    </row>
    <row r="87" ht="18.0" customHeight="1">
      <c r="A87" s="413"/>
      <c r="B87" s="414">
        <v>0.0</v>
      </c>
      <c r="C87" s="408"/>
      <c r="D87" s="413"/>
      <c r="E87" s="414">
        <v>0.0</v>
      </c>
      <c r="F87" s="410">
        <f t="shared" si="1"/>
        <v>72</v>
      </c>
    </row>
    <row r="88" ht="18.0" customHeight="1">
      <c r="A88" s="413"/>
      <c r="B88" s="414">
        <v>0.0</v>
      </c>
      <c r="C88" s="408"/>
      <c r="D88" s="413"/>
      <c r="E88" s="414">
        <v>0.0</v>
      </c>
      <c r="F88" s="410">
        <f t="shared" si="1"/>
        <v>73</v>
      </c>
    </row>
    <row r="89" ht="18.0" customHeight="1">
      <c r="A89" s="413"/>
      <c r="B89" s="414">
        <v>0.0</v>
      </c>
      <c r="C89" s="408"/>
      <c r="D89" s="413"/>
      <c r="E89" s="414">
        <v>0.0</v>
      </c>
      <c r="F89" s="410">
        <f t="shared" si="1"/>
        <v>74</v>
      </c>
    </row>
    <row r="90" ht="18.0" customHeight="1">
      <c r="A90" s="413"/>
      <c r="B90" s="414">
        <v>0.0</v>
      </c>
      <c r="C90" s="408"/>
      <c r="D90" s="413"/>
      <c r="E90" s="414">
        <v>0.0</v>
      </c>
      <c r="F90" s="410">
        <f t="shared" si="1"/>
        <v>75</v>
      </c>
    </row>
    <row r="91" ht="18.0" customHeight="1">
      <c r="A91" s="413"/>
      <c r="B91" s="414">
        <v>0.0</v>
      </c>
      <c r="C91" s="408"/>
      <c r="D91" s="413"/>
      <c r="E91" s="414">
        <v>0.0</v>
      </c>
      <c r="F91" s="410">
        <f t="shared" si="1"/>
        <v>76</v>
      </c>
    </row>
    <row r="92" ht="18.0" customHeight="1">
      <c r="A92" s="413"/>
      <c r="B92" s="414">
        <v>0.0</v>
      </c>
      <c r="C92" s="408"/>
      <c r="D92" s="413"/>
      <c r="E92" s="414">
        <v>0.0</v>
      </c>
      <c r="F92" s="410">
        <f t="shared" si="1"/>
        <v>77</v>
      </c>
    </row>
    <row r="93" ht="18.0" customHeight="1">
      <c r="A93" s="413"/>
      <c r="B93" s="414">
        <v>0.0</v>
      </c>
      <c r="C93" s="408"/>
      <c r="D93" s="413"/>
      <c r="E93" s="414">
        <v>0.0</v>
      </c>
      <c r="F93" s="410">
        <f t="shared" si="1"/>
        <v>78</v>
      </c>
    </row>
    <row r="94" ht="18.0" customHeight="1">
      <c r="A94" s="413"/>
      <c r="B94" s="414">
        <v>0.0</v>
      </c>
      <c r="C94" s="408"/>
      <c r="D94" s="413"/>
      <c r="E94" s="414">
        <v>0.0</v>
      </c>
      <c r="F94" s="410">
        <f t="shared" si="1"/>
        <v>79</v>
      </c>
    </row>
    <row r="95" ht="18.0" customHeight="1">
      <c r="A95" s="413"/>
      <c r="B95" s="414">
        <v>0.0</v>
      </c>
      <c r="C95" s="408"/>
      <c r="D95" s="413"/>
      <c r="E95" s="414">
        <v>0.0</v>
      </c>
      <c r="F95" s="410">
        <f t="shared" si="1"/>
        <v>80</v>
      </c>
    </row>
    <row r="96" ht="18.0" customHeight="1">
      <c r="A96" s="413"/>
      <c r="B96" s="414">
        <v>0.0</v>
      </c>
      <c r="C96" s="408"/>
      <c r="D96" s="413"/>
      <c r="E96" s="414">
        <v>0.0</v>
      </c>
      <c r="F96" s="410">
        <f t="shared" si="1"/>
        <v>81</v>
      </c>
    </row>
    <row r="97" ht="18.0" customHeight="1">
      <c r="A97" s="413"/>
      <c r="B97" s="414">
        <v>0.0</v>
      </c>
      <c r="C97" s="408"/>
      <c r="D97" s="413"/>
      <c r="E97" s="414">
        <v>0.0</v>
      </c>
      <c r="F97" s="410">
        <f t="shared" si="1"/>
        <v>82</v>
      </c>
    </row>
    <row r="98" ht="18.0" customHeight="1">
      <c r="A98" s="413"/>
      <c r="B98" s="414">
        <v>0.0</v>
      </c>
      <c r="C98" s="408"/>
      <c r="D98" s="413"/>
      <c r="E98" s="414">
        <v>0.0</v>
      </c>
      <c r="F98" s="410">
        <f t="shared" si="1"/>
        <v>83</v>
      </c>
    </row>
    <row r="99" ht="18.0" customHeight="1">
      <c r="A99" s="413"/>
      <c r="B99" s="414">
        <v>0.0</v>
      </c>
      <c r="C99" s="408"/>
      <c r="D99" s="413"/>
      <c r="E99" s="414">
        <v>0.0</v>
      </c>
      <c r="F99" s="410">
        <f t="shared" si="1"/>
        <v>84</v>
      </c>
    </row>
    <row r="100" ht="18.0" customHeight="1">
      <c r="A100" s="413"/>
      <c r="B100" s="414">
        <v>0.0</v>
      </c>
      <c r="C100" s="408"/>
      <c r="D100" s="413"/>
      <c r="E100" s="414">
        <v>0.0</v>
      </c>
      <c r="F100" s="410">
        <f t="shared" si="1"/>
        <v>85</v>
      </c>
    </row>
    <row r="101" ht="18.0" customHeight="1">
      <c r="A101" s="413"/>
      <c r="B101" s="414">
        <v>0.0</v>
      </c>
      <c r="C101" s="408"/>
      <c r="D101" s="413"/>
      <c r="E101" s="414">
        <v>0.0</v>
      </c>
      <c r="F101" s="410">
        <f t="shared" si="1"/>
        <v>86</v>
      </c>
    </row>
    <row r="102" ht="18.0" customHeight="1">
      <c r="A102" s="413"/>
      <c r="B102" s="414">
        <v>0.0</v>
      </c>
      <c r="C102" s="408"/>
      <c r="D102" s="413"/>
      <c r="E102" s="414">
        <v>0.0</v>
      </c>
      <c r="F102" s="410">
        <f t="shared" si="1"/>
        <v>87</v>
      </c>
    </row>
    <row r="103" ht="18.0" customHeight="1">
      <c r="A103" s="413"/>
      <c r="B103" s="414">
        <v>0.0</v>
      </c>
      <c r="C103" s="408"/>
      <c r="D103" s="413"/>
      <c r="E103" s="414">
        <v>0.0</v>
      </c>
      <c r="F103" s="410">
        <f t="shared" si="1"/>
        <v>88</v>
      </c>
    </row>
    <row r="104" ht="18.0" customHeight="1">
      <c r="A104" s="413"/>
      <c r="B104" s="414">
        <v>0.0</v>
      </c>
      <c r="C104" s="408"/>
      <c r="D104" s="413"/>
      <c r="E104" s="414">
        <v>0.0</v>
      </c>
      <c r="F104" s="410">
        <f t="shared" si="1"/>
        <v>89</v>
      </c>
    </row>
    <row r="105" ht="18.0" customHeight="1">
      <c r="A105" s="413"/>
      <c r="B105" s="414">
        <v>0.0</v>
      </c>
      <c r="C105" s="408"/>
      <c r="D105" s="413"/>
      <c r="E105" s="414">
        <v>0.0</v>
      </c>
      <c r="F105" s="410">
        <f t="shared" si="1"/>
        <v>90</v>
      </c>
    </row>
    <row r="106" ht="18.0" customHeight="1">
      <c r="A106" s="413"/>
      <c r="B106" s="414">
        <v>0.0</v>
      </c>
      <c r="C106" s="408"/>
      <c r="D106" s="413"/>
      <c r="E106" s="414">
        <v>0.0</v>
      </c>
      <c r="F106" s="410">
        <f t="shared" si="1"/>
        <v>91</v>
      </c>
    </row>
    <row r="107" ht="18.0" customHeight="1">
      <c r="A107" s="413"/>
      <c r="B107" s="414">
        <v>0.0</v>
      </c>
      <c r="C107" s="408"/>
      <c r="D107" s="413"/>
      <c r="E107" s="414">
        <v>0.0</v>
      </c>
      <c r="F107" s="410">
        <f t="shared" si="1"/>
        <v>92</v>
      </c>
    </row>
    <row r="108" ht="18.0" customHeight="1">
      <c r="A108" s="413"/>
      <c r="B108" s="414">
        <v>0.0</v>
      </c>
      <c r="C108" s="408"/>
      <c r="D108" s="413"/>
      <c r="E108" s="414">
        <v>0.0</v>
      </c>
      <c r="F108" s="410">
        <f t="shared" si="1"/>
        <v>93</v>
      </c>
    </row>
    <row r="109" ht="18.0" customHeight="1">
      <c r="A109" s="413"/>
      <c r="B109" s="414">
        <v>0.0</v>
      </c>
      <c r="C109" s="408"/>
      <c r="D109" s="413"/>
      <c r="E109" s="414">
        <v>0.0</v>
      </c>
      <c r="F109" s="410">
        <f t="shared" si="1"/>
        <v>94</v>
      </c>
    </row>
    <row r="110" ht="18.0" customHeight="1">
      <c r="A110" s="413"/>
      <c r="B110" s="414">
        <v>0.0</v>
      </c>
      <c r="C110" s="408"/>
      <c r="D110" s="413"/>
      <c r="E110" s="414">
        <v>0.0</v>
      </c>
      <c r="F110" s="410">
        <f t="shared" si="1"/>
        <v>95</v>
      </c>
    </row>
    <row r="111" ht="18.0" customHeight="1">
      <c r="A111" s="413"/>
      <c r="B111" s="414">
        <v>0.0</v>
      </c>
      <c r="C111" s="408"/>
      <c r="D111" s="413"/>
      <c r="E111" s="414">
        <v>0.0</v>
      </c>
      <c r="F111" s="410">
        <f t="shared" si="1"/>
        <v>96</v>
      </c>
    </row>
    <row r="112" ht="18.0" customHeight="1">
      <c r="A112" s="413"/>
      <c r="B112" s="414">
        <v>0.0</v>
      </c>
      <c r="C112" s="408"/>
      <c r="D112" s="413"/>
      <c r="E112" s="414">
        <v>0.0</v>
      </c>
      <c r="F112" s="410">
        <f t="shared" si="1"/>
        <v>97</v>
      </c>
    </row>
    <row r="113" ht="18.0" customHeight="1">
      <c r="A113" s="413"/>
      <c r="B113" s="414">
        <v>0.0</v>
      </c>
      <c r="C113" s="408"/>
      <c r="D113" s="413"/>
      <c r="E113" s="414">
        <v>0.0</v>
      </c>
      <c r="F113" s="410">
        <f t="shared" si="1"/>
        <v>98</v>
      </c>
    </row>
    <row r="114" ht="18.0" customHeight="1">
      <c r="A114" s="413"/>
      <c r="B114" s="414">
        <v>0.0</v>
      </c>
      <c r="C114" s="408"/>
      <c r="D114" s="413"/>
      <c r="E114" s="414">
        <v>0.0</v>
      </c>
      <c r="F114" s="410">
        <f t="shared" si="1"/>
        <v>99</v>
      </c>
    </row>
    <row r="115" ht="18.0" customHeight="1">
      <c r="A115" s="415"/>
      <c r="B115" s="414">
        <v>0.0</v>
      </c>
      <c r="C115" s="408"/>
      <c r="D115" s="413"/>
      <c r="E115" s="414">
        <v>0.0</v>
      </c>
      <c r="F115" s="410">
        <f t="shared" si="1"/>
        <v>100</v>
      </c>
    </row>
    <row r="116" ht="18.0" customHeight="1">
      <c r="A116" s="416" t="s">
        <v>217</v>
      </c>
      <c r="F116" s="410"/>
      <c r="G116" s="229"/>
    </row>
  </sheetData>
  <mergeCells count="4">
    <mergeCell ref="A1:E1"/>
    <mergeCell ref="G1:G115"/>
    <mergeCell ref="A2:E11"/>
    <mergeCell ref="A116:E116"/>
  </mergeCells>
  <conditionalFormatting sqref="A1:G116">
    <cfRule type="cellIs" dxfId="0" priority="1" operator="equal">
      <formula>0</formula>
    </cfRule>
  </conditionalFormatting>
  <drawing r:id="rId1"/>
</worksheet>
</file>